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BI4ALL\git\datasetchallange\database\Acme Corporation\"/>
    </mc:Choice>
  </mc:AlternateContent>
  <xr:revisionPtr revIDLastSave="0" documentId="13_ncr:1_{14D130AE-B8AF-433B-9821-E9A3EFC9DB04}" xr6:coauthVersionLast="47" xr6:coauthVersionMax="47" xr10:uidLastSave="{00000000-0000-0000-0000-000000000000}"/>
  <bookViews>
    <workbookView xWindow="-120" yWindow="-120" windowWidth="29040" windowHeight="15720" firstSheet="2" activeTab="9" xr2:uid="{DC38DFD6-0814-4743-9A87-D6C28BB21245}"/>
  </bookViews>
  <sheets>
    <sheet name="Name" sheetId="1" state="hidden" r:id="rId1"/>
    <sheet name="Last name" sheetId="4" state="hidden" r:id="rId2"/>
    <sheet name="Company" sheetId="12" r:id="rId3"/>
    <sheet name="Gender" sheetId="2" r:id="rId4"/>
    <sheet name="Race" sheetId="5" r:id="rId5"/>
    <sheet name="Department" sheetId="7" r:id="rId6"/>
    <sheet name="Education" sheetId="9" r:id="rId7"/>
    <sheet name="Role" sheetId="10" r:id="rId8"/>
    <sheet name="Level" sheetId="11" r:id="rId9"/>
    <sheet name="Employees" sheetId="6" r:id="rId10"/>
  </sheets>
  <definedNames>
    <definedName name="_xlnm._FilterDatabase" localSheetId="2" hidden="1">Company!$A$4:$B$4</definedName>
    <definedName name="_xlnm._FilterDatabase" localSheetId="5" hidden="1">Department!$A$4:$B$4</definedName>
    <definedName name="_xlnm._FilterDatabase" localSheetId="6" hidden="1">Education!$A$4:$B$4</definedName>
    <definedName name="_xlnm._FilterDatabase" localSheetId="9" hidden="1">Employees!$A$4:$W$4</definedName>
    <definedName name="_xlnm._FilterDatabase" localSheetId="3" hidden="1">Gender!$A$4:$B$4</definedName>
    <definedName name="_xlnm._FilterDatabase" localSheetId="1" hidden="1">'Last name'!$A$4:$B$4</definedName>
    <definedName name="_xlnm._FilterDatabase" localSheetId="8" hidden="1">Level!$A$4:$B$4</definedName>
    <definedName name="_xlnm._FilterDatabase" localSheetId="0" hidden="1">Name!$A$4:$D$4</definedName>
    <definedName name="_xlnm._FilterDatabase" localSheetId="4" hidden="1">Race!$A$4:$B$4</definedName>
    <definedName name="_xlnm._FilterDatabase" localSheetId="7" hidden="1">Role!$A$4:$B$4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5" i="6"/>
  <c r="C5" i="5"/>
  <c r="A6" i="5"/>
  <c r="A7" i="5"/>
  <c r="A8" i="5"/>
  <c r="A9" i="5"/>
  <c r="A10" i="5"/>
  <c r="A5" i="5"/>
  <c r="A6" i="9"/>
  <c r="A7" i="9"/>
  <c r="A8" i="9"/>
  <c r="A9" i="9"/>
  <c r="A10" i="9"/>
  <c r="A5" i="9"/>
  <c r="A6" i="11"/>
  <c r="A7" i="11"/>
  <c r="A5" i="11"/>
  <c r="A6" i="7"/>
  <c r="A7" i="7"/>
  <c r="A8" i="7"/>
  <c r="A9" i="7"/>
  <c r="A10" i="7"/>
  <c r="A11" i="7"/>
  <c r="A12" i="7"/>
  <c r="A13" i="7"/>
  <c r="A14" i="7"/>
  <c r="A15" i="7"/>
  <c r="A16" i="7"/>
  <c r="A5" i="7"/>
  <c r="A6" i="10"/>
  <c r="A7" i="10"/>
  <c r="A8" i="10"/>
  <c r="A9" i="10"/>
  <c r="A10" i="10"/>
  <c r="A11" i="10"/>
  <c r="A12" i="10"/>
  <c r="A13" i="10"/>
  <c r="A14" i="10"/>
  <c r="A5" i="10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5" i="6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E27" i="1" s="1"/>
  <c r="A28" i="1"/>
  <c r="E28" i="1" s="1"/>
  <c r="A29" i="1"/>
  <c r="A30" i="1"/>
  <c r="A31" i="1"/>
  <c r="A32" i="1"/>
  <c r="A33" i="1"/>
  <c r="A34" i="1"/>
  <c r="A35" i="1"/>
  <c r="A36" i="1"/>
  <c r="A37" i="1"/>
  <c r="A38" i="1"/>
  <c r="A39" i="1"/>
  <c r="E39" i="1" s="1"/>
  <c r="A40" i="1"/>
  <c r="E40" i="1" s="1"/>
  <c r="A41" i="1"/>
  <c r="A42" i="1"/>
  <c r="A43" i="1"/>
  <c r="A44" i="1"/>
  <c r="A45" i="1"/>
  <c r="A46" i="1"/>
  <c r="A47" i="1"/>
  <c r="A48" i="1"/>
  <c r="A49" i="1"/>
  <c r="A50" i="1"/>
  <c r="A51" i="1"/>
  <c r="E51" i="1" s="1"/>
  <c r="A52" i="1"/>
  <c r="E52" i="1" s="1"/>
  <c r="A53" i="1"/>
  <c r="A54" i="1"/>
  <c r="A55" i="1"/>
  <c r="A56" i="1"/>
  <c r="A57" i="1"/>
  <c r="A58" i="1"/>
  <c r="A59" i="1"/>
  <c r="A60" i="1"/>
  <c r="A61" i="1"/>
  <c r="A62" i="1"/>
  <c r="A63" i="1"/>
  <c r="E63" i="1" s="1"/>
  <c r="A64" i="1"/>
  <c r="E64" i="1" s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E87" i="1" s="1"/>
  <c r="A88" i="1"/>
  <c r="E88" i="1" s="1"/>
  <c r="A89" i="1"/>
  <c r="A90" i="1"/>
  <c r="A91" i="1"/>
  <c r="A92" i="1"/>
  <c r="A93" i="1"/>
  <c r="A94" i="1"/>
  <c r="A95" i="1"/>
  <c r="A96" i="1"/>
  <c r="A97" i="1"/>
  <c r="A98" i="1"/>
  <c r="A99" i="1"/>
  <c r="E99" i="1" s="1"/>
  <c r="A100" i="1"/>
  <c r="E100" i="1" s="1"/>
  <c r="A101" i="1"/>
  <c r="A102" i="1"/>
  <c r="A103" i="1"/>
  <c r="A104" i="1"/>
  <c r="A105" i="1"/>
  <c r="A106" i="1"/>
  <c r="A107" i="1"/>
  <c r="A108" i="1"/>
  <c r="A109" i="1"/>
  <c r="A110" i="1"/>
  <c r="A111" i="1"/>
  <c r="E111" i="1" s="1"/>
  <c r="A112" i="1"/>
  <c r="E112" i="1" s="1"/>
  <c r="A113" i="1"/>
  <c r="A114" i="1"/>
  <c r="A115" i="1"/>
  <c r="A116" i="1"/>
  <c r="A117" i="1"/>
  <c r="A118" i="1"/>
  <c r="A119" i="1"/>
  <c r="A120" i="1"/>
  <c r="A121" i="1"/>
  <c r="A122" i="1"/>
  <c r="A123" i="1"/>
  <c r="E123" i="1" s="1"/>
  <c r="A124" i="1"/>
  <c r="E124" i="1" s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E147" i="1" s="1"/>
  <c r="A148" i="1"/>
  <c r="E148" i="1" s="1"/>
  <c r="A149" i="1"/>
  <c r="A150" i="1"/>
  <c r="A151" i="1"/>
  <c r="A152" i="1"/>
  <c r="A153" i="1"/>
  <c r="A154" i="1"/>
  <c r="A155" i="1"/>
  <c r="A156" i="1"/>
  <c r="A157" i="1"/>
  <c r="A158" i="1"/>
  <c r="A159" i="1"/>
  <c r="E159" i="1" s="1"/>
  <c r="A160" i="1"/>
  <c r="E160" i="1" s="1"/>
  <c r="A161" i="1"/>
  <c r="A162" i="1"/>
  <c r="A163" i="1"/>
  <c r="A164" i="1"/>
  <c r="A165" i="1"/>
  <c r="A166" i="1"/>
  <c r="A167" i="1"/>
  <c r="A168" i="1"/>
  <c r="A169" i="1"/>
  <c r="A170" i="1"/>
  <c r="A171" i="1"/>
  <c r="E171" i="1" s="1"/>
  <c r="A172" i="1"/>
  <c r="E172" i="1" s="1"/>
  <c r="A173" i="1"/>
  <c r="A174" i="1"/>
  <c r="A175" i="1"/>
  <c r="A176" i="1"/>
  <c r="A177" i="1"/>
  <c r="A178" i="1"/>
  <c r="A179" i="1"/>
  <c r="A180" i="1"/>
  <c r="A181" i="1"/>
  <c r="A182" i="1"/>
  <c r="A183" i="1"/>
  <c r="E183" i="1" s="1"/>
  <c r="A184" i="1"/>
  <c r="E184" i="1" s="1"/>
  <c r="A185" i="1"/>
  <c r="A186" i="1"/>
  <c r="A187" i="1"/>
  <c r="A188" i="1"/>
  <c r="A189" i="1"/>
  <c r="A190" i="1"/>
  <c r="A191" i="1"/>
  <c r="A192" i="1"/>
  <c r="A193" i="1"/>
  <c r="A194" i="1"/>
  <c r="A195" i="1"/>
  <c r="E195" i="1" s="1"/>
  <c r="A196" i="1"/>
  <c r="E196" i="1" s="1"/>
  <c r="A197" i="1"/>
  <c r="A198" i="1"/>
  <c r="A199" i="1"/>
  <c r="A200" i="1"/>
  <c r="A201" i="1"/>
  <c r="A202" i="1"/>
  <c r="A203" i="1"/>
  <c r="A204" i="1"/>
  <c r="A205" i="1"/>
  <c r="A206" i="1"/>
  <c r="A207" i="1"/>
  <c r="E207" i="1" s="1"/>
  <c r="A208" i="1"/>
  <c r="E208" i="1" s="1"/>
  <c r="A209" i="1"/>
  <c r="A210" i="1"/>
  <c r="A211" i="1"/>
  <c r="A212" i="1"/>
  <c r="A213" i="1"/>
  <c r="A214" i="1"/>
  <c r="A215" i="1"/>
  <c r="A216" i="1"/>
  <c r="A217" i="1"/>
  <c r="A218" i="1"/>
  <c r="A219" i="1"/>
  <c r="E219" i="1" s="1"/>
  <c r="A220" i="1"/>
  <c r="E220" i="1" s="1"/>
  <c r="A221" i="1"/>
  <c r="A222" i="1"/>
  <c r="A223" i="1"/>
  <c r="A224" i="1"/>
  <c r="A225" i="1"/>
  <c r="A226" i="1"/>
  <c r="A227" i="1"/>
  <c r="A228" i="1"/>
  <c r="A229" i="1"/>
  <c r="A230" i="1"/>
  <c r="A231" i="1"/>
  <c r="E231" i="1" s="1"/>
  <c r="A232" i="1"/>
  <c r="E232" i="1" s="1"/>
  <c r="A233" i="1"/>
  <c r="A234" i="1"/>
  <c r="A235" i="1"/>
  <c r="A236" i="1"/>
  <c r="A237" i="1"/>
  <c r="A238" i="1"/>
  <c r="A239" i="1"/>
  <c r="A240" i="1"/>
  <c r="A241" i="1"/>
  <c r="A242" i="1"/>
  <c r="A243" i="1"/>
  <c r="E243" i="1" s="1"/>
  <c r="A244" i="1"/>
  <c r="A245" i="1"/>
  <c r="A246" i="1"/>
  <c r="A247" i="1"/>
  <c r="A248" i="1"/>
  <c r="A249" i="1"/>
  <c r="A250" i="1"/>
  <c r="A251" i="1"/>
  <c r="A252" i="1"/>
  <c r="A253" i="1"/>
  <c r="A254" i="1"/>
  <c r="A255" i="1"/>
  <c r="E255" i="1" s="1"/>
  <c r="A256" i="1"/>
  <c r="E256" i="1" s="1"/>
  <c r="A257" i="1"/>
  <c r="A258" i="1"/>
  <c r="A259" i="1"/>
  <c r="A260" i="1"/>
  <c r="A261" i="1"/>
  <c r="A262" i="1"/>
  <c r="A263" i="1"/>
  <c r="A264" i="1"/>
  <c r="A265" i="1"/>
  <c r="A266" i="1"/>
  <c r="A267" i="1"/>
  <c r="A268" i="1"/>
  <c r="E268" i="1" s="1"/>
  <c r="A269" i="1"/>
  <c r="A270" i="1"/>
  <c r="A271" i="1"/>
  <c r="A272" i="1"/>
  <c r="A273" i="1"/>
  <c r="A274" i="1"/>
  <c r="A275" i="1"/>
  <c r="A276" i="1"/>
  <c r="A277" i="1"/>
  <c r="A278" i="1"/>
  <c r="A279" i="1"/>
  <c r="A280" i="1"/>
  <c r="E280" i="1" s="1"/>
  <c r="A281" i="1"/>
  <c r="A282" i="1"/>
  <c r="A283" i="1"/>
  <c r="A284" i="1"/>
  <c r="A285" i="1"/>
  <c r="A286" i="1"/>
  <c r="A287" i="1"/>
  <c r="A288" i="1"/>
  <c r="A289" i="1"/>
  <c r="A290" i="1"/>
  <c r="A291" i="1"/>
  <c r="A292" i="1"/>
  <c r="E292" i="1" s="1"/>
  <c r="A293" i="1"/>
  <c r="A294" i="1"/>
  <c r="A295" i="1"/>
  <c r="A296" i="1"/>
  <c r="A297" i="1"/>
  <c r="A298" i="1"/>
  <c r="A299" i="1"/>
  <c r="A300" i="1"/>
  <c r="A301" i="1"/>
  <c r="A302" i="1"/>
  <c r="A303" i="1"/>
  <c r="E303" i="1" s="1"/>
  <c r="A304" i="1"/>
  <c r="E304" i="1" s="1"/>
  <c r="A305" i="1"/>
  <c r="A306" i="1"/>
  <c r="A307" i="1"/>
  <c r="A308" i="1"/>
  <c r="A309" i="1"/>
  <c r="A310" i="1"/>
  <c r="A311" i="1"/>
  <c r="A312" i="1"/>
  <c r="A313" i="1"/>
  <c r="A314" i="1"/>
  <c r="A315" i="1"/>
  <c r="E315" i="1" s="1"/>
  <c r="A316" i="1"/>
  <c r="E316" i="1" s="1"/>
  <c r="A317" i="1"/>
  <c r="A318" i="1"/>
  <c r="A319" i="1"/>
  <c r="A320" i="1"/>
  <c r="A321" i="1"/>
  <c r="A322" i="1"/>
  <c r="A323" i="1"/>
  <c r="A324" i="1"/>
  <c r="A325" i="1"/>
  <c r="A326" i="1"/>
  <c r="A327" i="1"/>
  <c r="E327" i="1" s="1"/>
  <c r="A328" i="1"/>
  <c r="E328" i="1" s="1"/>
  <c r="A329" i="1"/>
  <c r="A330" i="1"/>
  <c r="A331" i="1"/>
  <c r="A332" i="1"/>
  <c r="A333" i="1"/>
  <c r="A334" i="1"/>
  <c r="A335" i="1"/>
  <c r="A336" i="1"/>
  <c r="A337" i="1"/>
  <c r="A338" i="1"/>
  <c r="A339" i="1"/>
  <c r="A340" i="1"/>
  <c r="E340" i="1" s="1"/>
  <c r="A341" i="1"/>
  <c r="A342" i="1"/>
  <c r="A343" i="1"/>
  <c r="A344" i="1"/>
  <c r="A345" i="1"/>
  <c r="A346" i="1"/>
  <c r="A347" i="1"/>
  <c r="A348" i="1"/>
  <c r="A349" i="1"/>
  <c r="A350" i="1"/>
  <c r="A351" i="1"/>
  <c r="E351" i="1" s="1"/>
  <c r="A352" i="1"/>
  <c r="E352" i="1" s="1"/>
  <c r="A353" i="1"/>
  <c r="A354" i="1"/>
  <c r="A355" i="1"/>
  <c r="A356" i="1"/>
  <c r="A357" i="1"/>
  <c r="A358" i="1"/>
  <c r="A359" i="1"/>
  <c r="A360" i="1"/>
  <c r="A361" i="1"/>
  <c r="A362" i="1"/>
  <c r="A363" i="1"/>
  <c r="E363" i="1" s="1"/>
  <c r="A364" i="1"/>
  <c r="E364" i="1" s="1"/>
  <c r="A365" i="1"/>
  <c r="A366" i="1"/>
  <c r="A367" i="1"/>
  <c r="A5" i="1"/>
  <c r="A6" i="4"/>
  <c r="A7" i="4"/>
  <c r="A8" i="4"/>
  <c r="A9" i="4"/>
  <c r="A10" i="4"/>
  <c r="A11" i="4"/>
  <c r="A12" i="4"/>
  <c r="A13" i="4"/>
  <c r="A14" i="4"/>
  <c r="C14" i="4" s="1"/>
  <c r="A15" i="4"/>
  <c r="A16" i="4"/>
  <c r="C16" i="4" s="1"/>
  <c r="A17" i="4"/>
  <c r="A18" i="4"/>
  <c r="A19" i="4"/>
  <c r="A20" i="4"/>
  <c r="A21" i="4"/>
  <c r="A22" i="4"/>
  <c r="A23" i="4"/>
  <c r="A24" i="4"/>
  <c r="A25" i="4"/>
  <c r="A26" i="4"/>
  <c r="C26" i="4" s="1"/>
  <c r="A27" i="4"/>
  <c r="A28" i="4"/>
  <c r="C28" i="4" s="1"/>
  <c r="A29" i="4"/>
  <c r="A30" i="4"/>
  <c r="A31" i="4"/>
  <c r="A32" i="4"/>
  <c r="A33" i="4"/>
  <c r="A34" i="4"/>
  <c r="A35" i="4"/>
  <c r="A36" i="4"/>
  <c r="A37" i="4"/>
  <c r="A38" i="4"/>
  <c r="C38" i="4" s="1"/>
  <c r="A39" i="4"/>
  <c r="A40" i="4"/>
  <c r="C40" i="4" s="1"/>
  <c r="A41" i="4"/>
  <c r="A42" i="4"/>
  <c r="A43" i="4"/>
  <c r="A44" i="4"/>
  <c r="A45" i="4"/>
  <c r="A46" i="4"/>
  <c r="A47" i="4"/>
  <c r="A48" i="4"/>
  <c r="A49" i="4"/>
  <c r="A50" i="4"/>
  <c r="C50" i="4" s="1"/>
  <c r="A51" i="4"/>
  <c r="A52" i="4"/>
  <c r="C52" i="4" s="1"/>
  <c r="A53" i="4"/>
  <c r="A54" i="4"/>
  <c r="A55" i="4"/>
  <c r="A56" i="4"/>
  <c r="A57" i="4"/>
  <c r="A58" i="4"/>
  <c r="A59" i="4"/>
  <c r="A60" i="4"/>
  <c r="A61" i="4"/>
  <c r="A62" i="4"/>
  <c r="C62" i="4" s="1"/>
  <c r="A63" i="4"/>
  <c r="A64" i="4"/>
  <c r="C64" i="4" s="1"/>
  <c r="A65" i="4"/>
  <c r="A66" i="4"/>
  <c r="A67" i="4"/>
  <c r="A68" i="4"/>
  <c r="A69" i="4"/>
  <c r="A70" i="4"/>
  <c r="A71" i="4"/>
  <c r="A72" i="4"/>
  <c r="A73" i="4"/>
  <c r="A74" i="4"/>
  <c r="C74" i="4" s="1"/>
  <c r="A75" i="4"/>
  <c r="A76" i="4"/>
  <c r="C76" i="4" s="1"/>
  <c r="A77" i="4"/>
  <c r="A78" i="4"/>
  <c r="A79" i="4"/>
  <c r="A80" i="4"/>
  <c r="A81" i="4"/>
  <c r="A82" i="4"/>
  <c r="A83" i="4"/>
  <c r="A84" i="4"/>
  <c r="A85" i="4"/>
  <c r="A86" i="4"/>
  <c r="C86" i="4" s="1"/>
  <c r="A87" i="4"/>
  <c r="A88" i="4"/>
  <c r="C88" i="4" s="1"/>
  <c r="A89" i="4"/>
  <c r="A90" i="4"/>
  <c r="A91" i="4"/>
  <c r="A92" i="4"/>
  <c r="A93" i="4"/>
  <c r="A94" i="4"/>
  <c r="A95" i="4"/>
  <c r="A96" i="4"/>
  <c r="A97" i="4"/>
  <c r="A98" i="4"/>
  <c r="C98" i="4" s="1"/>
  <c r="A99" i="4"/>
  <c r="A100" i="4"/>
  <c r="C100" i="4" s="1"/>
  <c r="A101" i="4"/>
  <c r="A102" i="4"/>
  <c r="A103" i="4"/>
  <c r="A104" i="4"/>
  <c r="A105" i="4"/>
  <c r="A106" i="4"/>
  <c r="A107" i="4"/>
  <c r="A108" i="4"/>
  <c r="A109" i="4"/>
  <c r="A110" i="4"/>
  <c r="C110" i="4" s="1"/>
  <c r="A111" i="4"/>
  <c r="A112" i="4"/>
  <c r="C112" i="4" s="1"/>
  <c r="A113" i="4"/>
  <c r="A114" i="4"/>
  <c r="A115" i="4"/>
  <c r="A116" i="4"/>
  <c r="A117" i="4"/>
  <c r="A118" i="4"/>
  <c r="A119" i="4"/>
  <c r="A120" i="4"/>
  <c r="A121" i="4"/>
  <c r="A122" i="4"/>
  <c r="A123" i="4"/>
  <c r="A124" i="4"/>
  <c r="C124" i="4" s="1"/>
  <c r="A125" i="4"/>
  <c r="A126" i="4"/>
  <c r="A127" i="4"/>
  <c r="A128" i="4"/>
  <c r="A129" i="4"/>
  <c r="A130" i="4"/>
  <c r="A131" i="4"/>
  <c r="A132" i="4"/>
  <c r="A133" i="4"/>
  <c r="A134" i="4"/>
  <c r="C134" i="4" s="1"/>
  <c r="A135" i="4"/>
  <c r="A136" i="4"/>
  <c r="C136" i="4" s="1"/>
  <c r="A137" i="4"/>
  <c r="A138" i="4"/>
  <c r="A139" i="4"/>
  <c r="A140" i="4"/>
  <c r="A141" i="4"/>
  <c r="A142" i="4"/>
  <c r="A143" i="4"/>
  <c r="A144" i="4"/>
  <c r="A145" i="4"/>
  <c r="A146" i="4"/>
  <c r="C146" i="4" s="1"/>
  <c r="A147" i="4"/>
  <c r="A148" i="4"/>
  <c r="C148" i="4" s="1"/>
  <c r="A149" i="4"/>
  <c r="A150" i="4"/>
  <c r="A151" i="4"/>
  <c r="A152" i="4"/>
  <c r="A153" i="4"/>
  <c r="A154" i="4"/>
  <c r="A155" i="4"/>
  <c r="A156" i="4"/>
  <c r="A157" i="4"/>
  <c r="A158" i="4"/>
  <c r="A159" i="4"/>
  <c r="A160" i="4"/>
  <c r="C160" i="4" s="1"/>
  <c r="A161" i="4"/>
  <c r="A162" i="4"/>
  <c r="A163" i="4"/>
  <c r="A164" i="4"/>
  <c r="A165" i="4"/>
  <c r="A166" i="4"/>
  <c r="A167" i="4"/>
  <c r="A168" i="4"/>
  <c r="A169" i="4"/>
  <c r="A170" i="4"/>
  <c r="C170" i="4" s="1"/>
  <c r="A171" i="4"/>
  <c r="A172" i="4"/>
  <c r="C172" i="4" s="1"/>
  <c r="A173" i="4"/>
  <c r="A174" i="4"/>
  <c r="A175" i="4"/>
  <c r="A176" i="4"/>
  <c r="A177" i="4"/>
  <c r="A178" i="4"/>
  <c r="A179" i="4"/>
  <c r="A180" i="4"/>
  <c r="A181" i="4"/>
  <c r="A182" i="4"/>
  <c r="C182" i="4" s="1"/>
  <c r="A183" i="4"/>
  <c r="A184" i="4"/>
  <c r="C184" i="4" s="1"/>
  <c r="A185" i="4"/>
  <c r="A186" i="4"/>
  <c r="A187" i="4"/>
  <c r="A188" i="4"/>
  <c r="A189" i="4"/>
  <c r="A190" i="4"/>
  <c r="A191" i="4"/>
  <c r="A192" i="4"/>
  <c r="A193" i="4"/>
  <c r="A194" i="4"/>
  <c r="A195" i="4"/>
  <c r="A5" i="4"/>
  <c r="S181" i="6"/>
  <c r="S217" i="6"/>
  <c r="S374" i="6"/>
  <c r="U374" i="6" s="1"/>
  <c r="V374" i="6" s="1"/>
  <c r="S401" i="6"/>
  <c r="S545" i="6"/>
  <c r="S577" i="6"/>
  <c r="S721" i="6"/>
  <c r="S748" i="6"/>
  <c r="S877" i="6"/>
  <c r="U877" i="6" s="1"/>
  <c r="V877" i="6" s="1"/>
  <c r="S897" i="6"/>
  <c r="S981" i="6"/>
  <c r="S1061" i="6"/>
  <c r="S1073" i="6"/>
  <c r="S1133" i="6"/>
  <c r="S1145" i="6"/>
  <c r="S1205" i="6"/>
  <c r="S1217" i="6"/>
  <c r="S1277" i="6"/>
  <c r="S1282" i="6"/>
  <c r="S1313" i="6"/>
  <c r="S1318" i="6"/>
  <c r="U1318" i="6" s="1"/>
  <c r="V1318" i="6" s="1"/>
  <c r="S1349" i="6"/>
  <c r="S1354" i="6"/>
  <c r="S1385" i="6"/>
  <c r="S1390" i="6"/>
  <c r="U1390" i="6" s="1"/>
  <c r="V1390" i="6" s="1"/>
  <c r="S1421" i="6"/>
  <c r="S1426" i="6"/>
  <c r="U1426" i="6" s="1"/>
  <c r="V1426" i="6" s="1"/>
  <c r="S1457" i="6"/>
  <c r="S1462" i="6"/>
  <c r="L1462" i="6" s="1"/>
  <c r="S1493" i="6"/>
  <c r="S1498" i="6"/>
  <c r="S1529" i="6"/>
  <c r="S1534" i="6"/>
  <c r="S1565" i="6"/>
  <c r="S1570" i="6"/>
  <c r="U1570" i="6" s="1"/>
  <c r="V1570" i="6" s="1"/>
  <c r="S1597" i="6"/>
  <c r="S1609" i="6"/>
  <c r="S1621" i="6"/>
  <c r="S1633" i="6"/>
  <c r="S1645" i="6"/>
  <c r="S1657" i="6"/>
  <c r="S1669" i="6"/>
  <c r="S1681" i="6"/>
  <c r="S1693" i="6"/>
  <c r="S1705" i="6"/>
  <c r="S1717" i="6"/>
  <c r="U1717" i="6" s="1"/>
  <c r="V1717" i="6" s="1"/>
  <c r="S1729" i="6"/>
  <c r="U1729" i="6" s="1"/>
  <c r="V1729" i="6" s="1"/>
  <c r="S1741" i="6"/>
  <c r="U1741" i="6" s="1"/>
  <c r="V1741" i="6" s="1"/>
  <c r="S1753" i="6"/>
  <c r="U1753" i="6" s="1"/>
  <c r="V1753" i="6" s="1"/>
  <c r="S1765" i="6"/>
  <c r="S1777" i="6"/>
  <c r="U1777" i="6" s="1"/>
  <c r="V1777" i="6" s="1"/>
  <c r="S1789" i="6"/>
  <c r="U1789" i="6" s="1"/>
  <c r="V1789" i="6" s="1"/>
  <c r="S1801" i="6"/>
  <c r="U1801" i="6" s="1"/>
  <c r="V1801" i="6" s="1"/>
  <c r="S1813" i="6"/>
  <c r="U1813" i="6" s="1"/>
  <c r="V1813" i="6" s="1"/>
  <c r="S1825" i="6"/>
  <c r="S1837" i="6"/>
  <c r="U1837" i="6" s="1"/>
  <c r="V1837" i="6" s="1"/>
  <c r="S1849" i="6"/>
  <c r="U1849" i="6" s="1"/>
  <c r="V1849" i="6" s="1"/>
  <c r="S1861" i="6"/>
  <c r="U1861" i="6" s="1"/>
  <c r="V1861" i="6" s="1"/>
  <c r="S1873" i="6"/>
  <c r="U1873" i="6" s="1"/>
  <c r="V1873" i="6" s="1"/>
  <c r="S1885" i="6"/>
  <c r="U1885" i="6" s="1"/>
  <c r="V1885" i="6" s="1"/>
  <c r="S1897" i="6"/>
  <c r="U1897" i="6" s="1"/>
  <c r="V1897" i="6" s="1"/>
  <c r="S1909" i="6"/>
  <c r="U1909" i="6" s="1"/>
  <c r="V1909" i="6" s="1"/>
  <c r="S1921" i="6"/>
  <c r="U1921" i="6" s="1"/>
  <c r="V1921" i="6" s="1"/>
  <c r="S1933" i="6"/>
  <c r="U1933" i="6" s="1"/>
  <c r="V1933" i="6" s="1"/>
  <c r="S1945" i="6"/>
  <c r="U1945" i="6" s="1"/>
  <c r="V1945" i="6" s="1"/>
  <c r="S1957" i="6"/>
  <c r="U1957" i="6" s="1"/>
  <c r="V1957" i="6" s="1"/>
  <c r="S1969" i="6"/>
  <c r="S1981" i="6"/>
  <c r="U1981" i="6" s="1"/>
  <c r="V1981" i="6" s="1"/>
  <c r="S1993" i="6"/>
  <c r="U1993" i="6" s="1"/>
  <c r="V1993" i="6" s="1"/>
  <c r="S2005" i="6"/>
  <c r="U2005" i="6" s="1"/>
  <c r="V2005" i="6" s="1"/>
  <c r="S2017" i="6"/>
  <c r="S2029" i="6"/>
  <c r="U2029" i="6" s="1"/>
  <c r="V2029" i="6" s="1"/>
  <c r="E50" i="1"/>
  <c r="E62" i="1"/>
  <c r="E74" i="1"/>
  <c r="E86" i="1"/>
  <c r="E98" i="1"/>
  <c r="E110" i="1"/>
  <c r="E122" i="1"/>
  <c r="E134" i="1"/>
  <c r="E146" i="1"/>
  <c r="E158" i="1"/>
  <c r="E170" i="1"/>
  <c r="E194" i="1"/>
  <c r="E206" i="1"/>
  <c r="E218" i="1"/>
  <c r="E230" i="1"/>
  <c r="E254" i="1"/>
  <c r="E266" i="1"/>
  <c r="E278" i="1"/>
  <c r="E290" i="1"/>
  <c r="E302" i="1"/>
  <c r="E326" i="1"/>
  <c r="E338" i="1"/>
  <c r="E350" i="1"/>
  <c r="E362" i="1"/>
  <c r="C6" i="6"/>
  <c r="S6" i="6" s="1"/>
  <c r="C7" i="6"/>
  <c r="S7" i="6" s="1"/>
  <c r="C8" i="6"/>
  <c r="S8" i="6" s="1"/>
  <c r="C9" i="6"/>
  <c r="S9" i="6" s="1"/>
  <c r="C10" i="6"/>
  <c r="S10" i="6" s="1"/>
  <c r="U10" i="6" s="1"/>
  <c r="V10" i="6" s="1"/>
  <c r="C11" i="6"/>
  <c r="S11" i="6" s="1"/>
  <c r="C12" i="6"/>
  <c r="S12" i="6" s="1"/>
  <c r="C13" i="6"/>
  <c r="S13" i="6" s="1"/>
  <c r="C14" i="6"/>
  <c r="S14" i="6" s="1"/>
  <c r="C15" i="6"/>
  <c r="S15" i="6" s="1"/>
  <c r="C16" i="6"/>
  <c r="S16" i="6" s="1"/>
  <c r="C17" i="6"/>
  <c r="S17" i="6" s="1"/>
  <c r="C18" i="6"/>
  <c r="S18" i="6" s="1"/>
  <c r="C19" i="6"/>
  <c r="S19" i="6" s="1"/>
  <c r="C20" i="6"/>
  <c r="S20" i="6" s="1"/>
  <c r="C21" i="6"/>
  <c r="S21" i="6" s="1"/>
  <c r="C22" i="6"/>
  <c r="S22" i="6" s="1"/>
  <c r="C23" i="6"/>
  <c r="S23" i="6" s="1"/>
  <c r="C24" i="6"/>
  <c r="S24" i="6" s="1"/>
  <c r="C25" i="6"/>
  <c r="S25" i="6" s="1"/>
  <c r="C26" i="6"/>
  <c r="S26" i="6" s="1"/>
  <c r="C27" i="6"/>
  <c r="S27" i="6" s="1"/>
  <c r="C28" i="6"/>
  <c r="S28" i="6" s="1"/>
  <c r="C29" i="6"/>
  <c r="S29" i="6" s="1"/>
  <c r="C30" i="6"/>
  <c r="S30" i="6" s="1"/>
  <c r="C31" i="6"/>
  <c r="S31" i="6" s="1"/>
  <c r="C32" i="6"/>
  <c r="S32" i="6" s="1"/>
  <c r="C33" i="6"/>
  <c r="S33" i="6" s="1"/>
  <c r="C34" i="6"/>
  <c r="S34" i="6" s="1"/>
  <c r="C35" i="6"/>
  <c r="S35" i="6" s="1"/>
  <c r="C36" i="6"/>
  <c r="S36" i="6" s="1"/>
  <c r="C37" i="6"/>
  <c r="S37" i="6" s="1"/>
  <c r="C38" i="6"/>
  <c r="S38" i="6" s="1"/>
  <c r="C39" i="6"/>
  <c r="S39" i="6" s="1"/>
  <c r="C40" i="6"/>
  <c r="S40" i="6" s="1"/>
  <c r="C41" i="6"/>
  <c r="S41" i="6" s="1"/>
  <c r="C42" i="6"/>
  <c r="S42" i="6" s="1"/>
  <c r="C43" i="6"/>
  <c r="S43" i="6" s="1"/>
  <c r="C44" i="6"/>
  <c r="S44" i="6" s="1"/>
  <c r="C45" i="6"/>
  <c r="S45" i="6" s="1"/>
  <c r="C46" i="6"/>
  <c r="S46" i="6" s="1"/>
  <c r="C47" i="6"/>
  <c r="S47" i="6" s="1"/>
  <c r="C48" i="6"/>
  <c r="S48" i="6" s="1"/>
  <c r="C49" i="6"/>
  <c r="S49" i="6" s="1"/>
  <c r="C50" i="6"/>
  <c r="S50" i="6" s="1"/>
  <c r="C51" i="6"/>
  <c r="S51" i="6" s="1"/>
  <c r="C52" i="6"/>
  <c r="S52" i="6" s="1"/>
  <c r="C53" i="6"/>
  <c r="S53" i="6" s="1"/>
  <c r="C54" i="6"/>
  <c r="S54" i="6" s="1"/>
  <c r="C55" i="6"/>
  <c r="S55" i="6" s="1"/>
  <c r="C56" i="6"/>
  <c r="S56" i="6" s="1"/>
  <c r="C57" i="6"/>
  <c r="S57" i="6" s="1"/>
  <c r="C58" i="6"/>
  <c r="S58" i="6" s="1"/>
  <c r="C59" i="6"/>
  <c r="S59" i="6" s="1"/>
  <c r="C60" i="6"/>
  <c r="S60" i="6" s="1"/>
  <c r="C61" i="6"/>
  <c r="S61" i="6" s="1"/>
  <c r="C62" i="6"/>
  <c r="S62" i="6" s="1"/>
  <c r="C63" i="6"/>
  <c r="S63" i="6" s="1"/>
  <c r="C64" i="6"/>
  <c r="S64" i="6" s="1"/>
  <c r="C65" i="6"/>
  <c r="S65" i="6" s="1"/>
  <c r="C66" i="6"/>
  <c r="S66" i="6" s="1"/>
  <c r="C67" i="6"/>
  <c r="S67" i="6" s="1"/>
  <c r="C68" i="6"/>
  <c r="S68" i="6" s="1"/>
  <c r="C69" i="6"/>
  <c r="S69" i="6" s="1"/>
  <c r="C70" i="6"/>
  <c r="S70" i="6" s="1"/>
  <c r="C71" i="6"/>
  <c r="S71" i="6" s="1"/>
  <c r="C72" i="6"/>
  <c r="S72" i="6" s="1"/>
  <c r="C73" i="6"/>
  <c r="C74" i="6"/>
  <c r="S74" i="6" s="1"/>
  <c r="C75" i="6"/>
  <c r="S75" i="6" s="1"/>
  <c r="C76" i="6"/>
  <c r="S76" i="6" s="1"/>
  <c r="C77" i="6"/>
  <c r="S77" i="6" s="1"/>
  <c r="C78" i="6"/>
  <c r="S78" i="6" s="1"/>
  <c r="C79" i="6"/>
  <c r="S79" i="6" s="1"/>
  <c r="C80" i="6"/>
  <c r="S80" i="6" s="1"/>
  <c r="C81" i="6"/>
  <c r="S81" i="6" s="1"/>
  <c r="C82" i="6"/>
  <c r="S82" i="6" s="1"/>
  <c r="C83" i="6"/>
  <c r="S83" i="6" s="1"/>
  <c r="C84" i="6"/>
  <c r="S84" i="6" s="1"/>
  <c r="C85" i="6"/>
  <c r="S85" i="6" s="1"/>
  <c r="C86" i="6"/>
  <c r="S86" i="6" s="1"/>
  <c r="C87" i="6"/>
  <c r="S87" i="6" s="1"/>
  <c r="C88" i="6"/>
  <c r="S88" i="6" s="1"/>
  <c r="C89" i="6"/>
  <c r="S89" i="6" s="1"/>
  <c r="C90" i="6"/>
  <c r="S90" i="6" s="1"/>
  <c r="C91" i="6"/>
  <c r="S91" i="6" s="1"/>
  <c r="C92" i="6"/>
  <c r="S92" i="6" s="1"/>
  <c r="C93" i="6"/>
  <c r="S93" i="6" s="1"/>
  <c r="C94" i="6"/>
  <c r="S94" i="6" s="1"/>
  <c r="C95" i="6"/>
  <c r="S95" i="6" s="1"/>
  <c r="C96" i="6"/>
  <c r="S96" i="6" s="1"/>
  <c r="C97" i="6"/>
  <c r="S97" i="6" s="1"/>
  <c r="C98" i="6"/>
  <c r="S98" i="6" s="1"/>
  <c r="C99" i="6"/>
  <c r="S99" i="6" s="1"/>
  <c r="C100" i="6"/>
  <c r="S100" i="6" s="1"/>
  <c r="C101" i="6"/>
  <c r="S101" i="6" s="1"/>
  <c r="C102" i="6"/>
  <c r="S102" i="6" s="1"/>
  <c r="C103" i="6"/>
  <c r="S103" i="6" s="1"/>
  <c r="C104" i="6"/>
  <c r="S104" i="6" s="1"/>
  <c r="C105" i="6"/>
  <c r="S105" i="6" s="1"/>
  <c r="C106" i="6"/>
  <c r="S106" i="6" s="1"/>
  <c r="C107" i="6"/>
  <c r="S107" i="6" s="1"/>
  <c r="C108" i="6"/>
  <c r="S108" i="6" s="1"/>
  <c r="C109" i="6"/>
  <c r="C110" i="6"/>
  <c r="S110" i="6" s="1"/>
  <c r="C111" i="6"/>
  <c r="S111" i="6" s="1"/>
  <c r="C112" i="6"/>
  <c r="S112" i="6" s="1"/>
  <c r="C113" i="6"/>
  <c r="S113" i="6" s="1"/>
  <c r="C114" i="6"/>
  <c r="S114" i="6" s="1"/>
  <c r="C115" i="6"/>
  <c r="S115" i="6" s="1"/>
  <c r="C116" i="6"/>
  <c r="S116" i="6" s="1"/>
  <c r="C117" i="6"/>
  <c r="S117" i="6" s="1"/>
  <c r="C118" i="6"/>
  <c r="S118" i="6" s="1"/>
  <c r="C119" i="6"/>
  <c r="S119" i="6" s="1"/>
  <c r="C120" i="6"/>
  <c r="S120" i="6" s="1"/>
  <c r="C121" i="6"/>
  <c r="S121" i="6" s="1"/>
  <c r="C122" i="6"/>
  <c r="S122" i="6" s="1"/>
  <c r="C123" i="6"/>
  <c r="S123" i="6" s="1"/>
  <c r="C124" i="6"/>
  <c r="S124" i="6" s="1"/>
  <c r="C125" i="6"/>
  <c r="S125" i="6" s="1"/>
  <c r="C126" i="6"/>
  <c r="S126" i="6" s="1"/>
  <c r="C127" i="6"/>
  <c r="S127" i="6" s="1"/>
  <c r="C128" i="6"/>
  <c r="S128" i="6" s="1"/>
  <c r="C129" i="6"/>
  <c r="S129" i="6" s="1"/>
  <c r="C130" i="6"/>
  <c r="C131" i="6"/>
  <c r="S131" i="6" s="1"/>
  <c r="C132" i="6"/>
  <c r="S132" i="6" s="1"/>
  <c r="C133" i="6"/>
  <c r="S133" i="6" s="1"/>
  <c r="C134" i="6"/>
  <c r="S134" i="6" s="1"/>
  <c r="C135" i="6"/>
  <c r="S135" i="6" s="1"/>
  <c r="C136" i="6"/>
  <c r="S136" i="6" s="1"/>
  <c r="C137" i="6"/>
  <c r="S137" i="6" s="1"/>
  <c r="C138" i="6"/>
  <c r="S138" i="6" s="1"/>
  <c r="C139" i="6"/>
  <c r="S139" i="6" s="1"/>
  <c r="C140" i="6"/>
  <c r="S140" i="6" s="1"/>
  <c r="C141" i="6"/>
  <c r="S141" i="6" s="1"/>
  <c r="C142" i="6"/>
  <c r="S142" i="6" s="1"/>
  <c r="C143" i="6"/>
  <c r="S143" i="6" s="1"/>
  <c r="C144" i="6"/>
  <c r="S144" i="6" s="1"/>
  <c r="C145" i="6"/>
  <c r="S145" i="6" s="1"/>
  <c r="C146" i="6"/>
  <c r="S146" i="6" s="1"/>
  <c r="C147" i="6"/>
  <c r="S147" i="6" s="1"/>
  <c r="C148" i="6"/>
  <c r="S148" i="6" s="1"/>
  <c r="C149" i="6"/>
  <c r="S149" i="6" s="1"/>
  <c r="C150" i="6"/>
  <c r="S150" i="6" s="1"/>
  <c r="C151" i="6"/>
  <c r="S151" i="6" s="1"/>
  <c r="C152" i="6"/>
  <c r="S152" i="6" s="1"/>
  <c r="C153" i="6"/>
  <c r="S153" i="6" s="1"/>
  <c r="C154" i="6"/>
  <c r="S154" i="6" s="1"/>
  <c r="C155" i="6"/>
  <c r="S155" i="6" s="1"/>
  <c r="C156" i="6"/>
  <c r="S156" i="6" s="1"/>
  <c r="C157" i="6"/>
  <c r="S157" i="6" s="1"/>
  <c r="C158" i="6"/>
  <c r="S158" i="6" s="1"/>
  <c r="U158" i="6" s="1"/>
  <c r="V158" i="6" s="1"/>
  <c r="C159" i="6"/>
  <c r="S159" i="6" s="1"/>
  <c r="C160" i="6"/>
  <c r="S160" i="6" s="1"/>
  <c r="C161" i="6"/>
  <c r="S161" i="6" s="1"/>
  <c r="C162" i="6"/>
  <c r="S162" i="6" s="1"/>
  <c r="C163" i="6"/>
  <c r="S163" i="6" s="1"/>
  <c r="C164" i="6"/>
  <c r="S164" i="6" s="1"/>
  <c r="C165" i="6"/>
  <c r="S165" i="6" s="1"/>
  <c r="C166" i="6"/>
  <c r="S166" i="6" s="1"/>
  <c r="C167" i="6"/>
  <c r="S167" i="6" s="1"/>
  <c r="C168" i="6"/>
  <c r="S168" i="6" s="1"/>
  <c r="C169" i="6"/>
  <c r="S169" i="6" s="1"/>
  <c r="C170" i="6"/>
  <c r="S170" i="6" s="1"/>
  <c r="C171" i="6"/>
  <c r="S171" i="6" s="1"/>
  <c r="C172" i="6"/>
  <c r="S172" i="6" s="1"/>
  <c r="C173" i="6"/>
  <c r="S173" i="6" s="1"/>
  <c r="C174" i="6"/>
  <c r="S174" i="6" s="1"/>
  <c r="C175" i="6"/>
  <c r="S175" i="6" s="1"/>
  <c r="C176" i="6"/>
  <c r="S176" i="6" s="1"/>
  <c r="C177" i="6"/>
  <c r="S177" i="6" s="1"/>
  <c r="C178" i="6"/>
  <c r="S178" i="6" s="1"/>
  <c r="C179" i="6"/>
  <c r="S179" i="6" s="1"/>
  <c r="C180" i="6"/>
  <c r="S180" i="6" s="1"/>
  <c r="C181" i="6"/>
  <c r="C182" i="6"/>
  <c r="S182" i="6" s="1"/>
  <c r="C183" i="6"/>
  <c r="S183" i="6" s="1"/>
  <c r="C184" i="6"/>
  <c r="S184" i="6" s="1"/>
  <c r="C185" i="6"/>
  <c r="S185" i="6" s="1"/>
  <c r="C186" i="6"/>
  <c r="S186" i="6" s="1"/>
  <c r="C187" i="6"/>
  <c r="S187" i="6" s="1"/>
  <c r="C188" i="6"/>
  <c r="S188" i="6" s="1"/>
  <c r="C189" i="6"/>
  <c r="S189" i="6" s="1"/>
  <c r="C190" i="6"/>
  <c r="S190" i="6" s="1"/>
  <c r="C191" i="6"/>
  <c r="S191" i="6" s="1"/>
  <c r="C192" i="6"/>
  <c r="S192" i="6" s="1"/>
  <c r="C193" i="6"/>
  <c r="C194" i="6"/>
  <c r="S194" i="6" s="1"/>
  <c r="C195" i="6"/>
  <c r="S195" i="6" s="1"/>
  <c r="C196" i="6"/>
  <c r="S196" i="6" s="1"/>
  <c r="C197" i="6"/>
  <c r="S197" i="6" s="1"/>
  <c r="C198" i="6"/>
  <c r="S198" i="6" s="1"/>
  <c r="C199" i="6"/>
  <c r="S199" i="6" s="1"/>
  <c r="C200" i="6"/>
  <c r="S200" i="6" s="1"/>
  <c r="C201" i="6"/>
  <c r="S201" i="6" s="1"/>
  <c r="C202" i="6"/>
  <c r="S202" i="6" s="1"/>
  <c r="C203" i="6"/>
  <c r="S203" i="6" s="1"/>
  <c r="C204" i="6"/>
  <c r="S204" i="6" s="1"/>
  <c r="C205" i="6"/>
  <c r="S205" i="6" s="1"/>
  <c r="C206" i="6"/>
  <c r="S206" i="6" s="1"/>
  <c r="C207" i="6"/>
  <c r="S207" i="6" s="1"/>
  <c r="C208" i="6"/>
  <c r="S208" i="6" s="1"/>
  <c r="C209" i="6"/>
  <c r="S209" i="6" s="1"/>
  <c r="C210" i="6"/>
  <c r="S210" i="6" s="1"/>
  <c r="C211" i="6"/>
  <c r="S211" i="6" s="1"/>
  <c r="C212" i="6"/>
  <c r="S212" i="6" s="1"/>
  <c r="C213" i="6"/>
  <c r="C214" i="6"/>
  <c r="S214" i="6" s="1"/>
  <c r="C215" i="6"/>
  <c r="S215" i="6" s="1"/>
  <c r="C216" i="6"/>
  <c r="S216" i="6" s="1"/>
  <c r="C217" i="6"/>
  <c r="C218" i="6"/>
  <c r="S218" i="6" s="1"/>
  <c r="C219" i="6"/>
  <c r="S219" i="6" s="1"/>
  <c r="U219" i="6" s="1"/>
  <c r="V219" i="6" s="1"/>
  <c r="C220" i="6"/>
  <c r="S220" i="6" s="1"/>
  <c r="C221" i="6"/>
  <c r="S221" i="6" s="1"/>
  <c r="C222" i="6"/>
  <c r="S222" i="6" s="1"/>
  <c r="C223" i="6"/>
  <c r="S223" i="6" s="1"/>
  <c r="C224" i="6"/>
  <c r="S224" i="6" s="1"/>
  <c r="C225" i="6"/>
  <c r="S225" i="6" s="1"/>
  <c r="C226" i="6"/>
  <c r="S226" i="6" s="1"/>
  <c r="C227" i="6"/>
  <c r="S227" i="6" s="1"/>
  <c r="C228" i="6"/>
  <c r="S228" i="6" s="1"/>
  <c r="C229" i="6"/>
  <c r="S229" i="6" s="1"/>
  <c r="C230" i="6"/>
  <c r="S230" i="6" s="1"/>
  <c r="C231" i="6"/>
  <c r="S231" i="6" s="1"/>
  <c r="C232" i="6"/>
  <c r="S232" i="6" s="1"/>
  <c r="C233" i="6"/>
  <c r="S233" i="6" s="1"/>
  <c r="C234" i="6"/>
  <c r="S234" i="6" s="1"/>
  <c r="C235" i="6"/>
  <c r="S235" i="6" s="1"/>
  <c r="C236" i="6"/>
  <c r="S236" i="6" s="1"/>
  <c r="C237" i="6"/>
  <c r="S237" i="6" s="1"/>
  <c r="C238" i="6"/>
  <c r="S238" i="6" s="1"/>
  <c r="C239" i="6"/>
  <c r="S239" i="6" s="1"/>
  <c r="C240" i="6"/>
  <c r="S240" i="6" s="1"/>
  <c r="C241" i="6"/>
  <c r="C242" i="6"/>
  <c r="S242" i="6" s="1"/>
  <c r="C243" i="6"/>
  <c r="S243" i="6" s="1"/>
  <c r="C244" i="6"/>
  <c r="S244" i="6" s="1"/>
  <c r="C245" i="6"/>
  <c r="S245" i="6" s="1"/>
  <c r="C246" i="6"/>
  <c r="S246" i="6" s="1"/>
  <c r="C247" i="6"/>
  <c r="S247" i="6" s="1"/>
  <c r="C248" i="6"/>
  <c r="S248" i="6" s="1"/>
  <c r="C249" i="6"/>
  <c r="S249" i="6" s="1"/>
  <c r="C250" i="6"/>
  <c r="S250" i="6" s="1"/>
  <c r="C251" i="6"/>
  <c r="S251" i="6" s="1"/>
  <c r="C252" i="6"/>
  <c r="S252" i="6" s="1"/>
  <c r="C253" i="6"/>
  <c r="S253" i="6" s="1"/>
  <c r="C254" i="6"/>
  <c r="S254" i="6" s="1"/>
  <c r="C255" i="6"/>
  <c r="S255" i="6" s="1"/>
  <c r="C256" i="6"/>
  <c r="S256" i="6" s="1"/>
  <c r="C257" i="6"/>
  <c r="S257" i="6" s="1"/>
  <c r="C258" i="6"/>
  <c r="S258" i="6" s="1"/>
  <c r="C259" i="6"/>
  <c r="S259" i="6" s="1"/>
  <c r="C260" i="6"/>
  <c r="S260" i="6" s="1"/>
  <c r="C261" i="6"/>
  <c r="S261" i="6" s="1"/>
  <c r="C262" i="6"/>
  <c r="S262" i="6" s="1"/>
  <c r="C263" i="6"/>
  <c r="S263" i="6" s="1"/>
  <c r="C264" i="6"/>
  <c r="S264" i="6" s="1"/>
  <c r="C265" i="6"/>
  <c r="S265" i="6" s="1"/>
  <c r="C266" i="6"/>
  <c r="S266" i="6" s="1"/>
  <c r="C267" i="6"/>
  <c r="S267" i="6" s="1"/>
  <c r="C268" i="6"/>
  <c r="S268" i="6" s="1"/>
  <c r="C269" i="6"/>
  <c r="S269" i="6" s="1"/>
  <c r="C270" i="6"/>
  <c r="S270" i="6" s="1"/>
  <c r="C271" i="6"/>
  <c r="S271" i="6" s="1"/>
  <c r="C272" i="6"/>
  <c r="S272" i="6" s="1"/>
  <c r="C273" i="6"/>
  <c r="S273" i="6" s="1"/>
  <c r="C274" i="6"/>
  <c r="S274" i="6" s="1"/>
  <c r="C275" i="6"/>
  <c r="S275" i="6" s="1"/>
  <c r="C276" i="6"/>
  <c r="S276" i="6" s="1"/>
  <c r="C277" i="6"/>
  <c r="S277" i="6" s="1"/>
  <c r="C278" i="6"/>
  <c r="S278" i="6" s="1"/>
  <c r="U278" i="6" s="1"/>
  <c r="V278" i="6" s="1"/>
  <c r="C279" i="6"/>
  <c r="S279" i="6" s="1"/>
  <c r="C280" i="6"/>
  <c r="S280" i="6" s="1"/>
  <c r="C281" i="6"/>
  <c r="S281" i="6" s="1"/>
  <c r="C282" i="6"/>
  <c r="S282" i="6" s="1"/>
  <c r="C283" i="6"/>
  <c r="S283" i="6" s="1"/>
  <c r="C284" i="6"/>
  <c r="S284" i="6" s="1"/>
  <c r="C285" i="6"/>
  <c r="S285" i="6" s="1"/>
  <c r="C286" i="6"/>
  <c r="S286" i="6" s="1"/>
  <c r="C287" i="6"/>
  <c r="S287" i="6" s="1"/>
  <c r="C288" i="6"/>
  <c r="S288" i="6" s="1"/>
  <c r="C289" i="6"/>
  <c r="S289" i="6" s="1"/>
  <c r="C290" i="6"/>
  <c r="C291" i="6"/>
  <c r="S291" i="6" s="1"/>
  <c r="C292" i="6"/>
  <c r="C293" i="6"/>
  <c r="S293" i="6" s="1"/>
  <c r="C294" i="6"/>
  <c r="S294" i="6" s="1"/>
  <c r="C295" i="6"/>
  <c r="S295" i="6" s="1"/>
  <c r="C296" i="6"/>
  <c r="S296" i="6" s="1"/>
  <c r="C297" i="6"/>
  <c r="S297" i="6" s="1"/>
  <c r="C298" i="6"/>
  <c r="S298" i="6" s="1"/>
  <c r="C299" i="6"/>
  <c r="S299" i="6" s="1"/>
  <c r="C300" i="6"/>
  <c r="S300" i="6" s="1"/>
  <c r="C301" i="6"/>
  <c r="S301" i="6" s="1"/>
  <c r="C302" i="6"/>
  <c r="S302" i="6" s="1"/>
  <c r="C303" i="6"/>
  <c r="S303" i="6" s="1"/>
  <c r="C304" i="6"/>
  <c r="S304" i="6" s="1"/>
  <c r="C305" i="6"/>
  <c r="S305" i="6" s="1"/>
  <c r="C306" i="6"/>
  <c r="S306" i="6" s="1"/>
  <c r="C307" i="6"/>
  <c r="S307" i="6" s="1"/>
  <c r="C308" i="6"/>
  <c r="S308" i="6" s="1"/>
  <c r="C309" i="6"/>
  <c r="S309" i="6" s="1"/>
  <c r="C310" i="6"/>
  <c r="S310" i="6" s="1"/>
  <c r="C311" i="6"/>
  <c r="S311" i="6" s="1"/>
  <c r="C312" i="6"/>
  <c r="S312" i="6" s="1"/>
  <c r="C313" i="6"/>
  <c r="S313" i="6" s="1"/>
  <c r="C314" i="6"/>
  <c r="S314" i="6" s="1"/>
  <c r="C315" i="6"/>
  <c r="S315" i="6" s="1"/>
  <c r="U315" i="6" s="1"/>
  <c r="V315" i="6" s="1"/>
  <c r="C316" i="6"/>
  <c r="S316" i="6" s="1"/>
  <c r="C317" i="6"/>
  <c r="S317" i="6" s="1"/>
  <c r="C318" i="6"/>
  <c r="S318" i="6" s="1"/>
  <c r="C319" i="6"/>
  <c r="S319" i="6" s="1"/>
  <c r="C320" i="6"/>
  <c r="S320" i="6" s="1"/>
  <c r="C321" i="6"/>
  <c r="S321" i="6" s="1"/>
  <c r="C322" i="6"/>
  <c r="S322" i="6" s="1"/>
  <c r="C323" i="6"/>
  <c r="S323" i="6" s="1"/>
  <c r="C324" i="6"/>
  <c r="S324" i="6" s="1"/>
  <c r="C325" i="6"/>
  <c r="S325" i="6" s="1"/>
  <c r="C326" i="6"/>
  <c r="S326" i="6" s="1"/>
  <c r="C327" i="6"/>
  <c r="S327" i="6" s="1"/>
  <c r="C328" i="6"/>
  <c r="S328" i="6" s="1"/>
  <c r="C329" i="6"/>
  <c r="S329" i="6" s="1"/>
  <c r="C330" i="6"/>
  <c r="S330" i="6" s="1"/>
  <c r="C331" i="6"/>
  <c r="S331" i="6" s="1"/>
  <c r="C332" i="6"/>
  <c r="S332" i="6" s="1"/>
  <c r="C333" i="6"/>
  <c r="S333" i="6" s="1"/>
  <c r="C334" i="6"/>
  <c r="S334" i="6" s="1"/>
  <c r="C335" i="6"/>
  <c r="S335" i="6" s="1"/>
  <c r="C336" i="6"/>
  <c r="S336" i="6" s="1"/>
  <c r="C337" i="6"/>
  <c r="S337" i="6" s="1"/>
  <c r="C338" i="6"/>
  <c r="S338" i="6" s="1"/>
  <c r="C339" i="6"/>
  <c r="S339" i="6" s="1"/>
  <c r="C340" i="6"/>
  <c r="S340" i="6" s="1"/>
  <c r="C341" i="6"/>
  <c r="S341" i="6" s="1"/>
  <c r="C342" i="6"/>
  <c r="S342" i="6" s="1"/>
  <c r="C343" i="6"/>
  <c r="S343" i="6" s="1"/>
  <c r="C344" i="6"/>
  <c r="S344" i="6" s="1"/>
  <c r="C345" i="6"/>
  <c r="S345" i="6" s="1"/>
  <c r="C346" i="6"/>
  <c r="S346" i="6" s="1"/>
  <c r="C347" i="6"/>
  <c r="S347" i="6" s="1"/>
  <c r="C348" i="6"/>
  <c r="S348" i="6" s="1"/>
  <c r="C349" i="6"/>
  <c r="S349" i="6" s="1"/>
  <c r="C350" i="6"/>
  <c r="S350" i="6" s="1"/>
  <c r="C351" i="6"/>
  <c r="S351" i="6" s="1"/>
  <c r="C352" i="6"/>
  <c r="S352" i="6" s="1"/>
  <c r="C353" i="6"/>
  <c r="S353" i="6" s="1"/>
  <c r="C354" i="6"/>
  <c r="S354" i="6" s="1"/>
  <c r="C355" i="6"/>
  <c r="S355" i="6" s="1"/>
  <c r="C356" i="6"/>
  <c r="S356" i="6" s="1"/>
  <c r="C357" i="6"/>
  <c r="S357" i="6" s="1"/>
  <c r="C358" i="6"/>
  <c r="S358" i="6" s="1"/>
  <c r="C359" i="6"/>
  <c r="S359" i="6" s="1"/>
  <c r="C360" i="6"/>
  <c r="S360" i="6" s="1"/>
  <c r="C361" i="6"/>
  <c r="S361" i="6" s="1"/>
  <c r="C362" i="6"/>
  <c r="S362" i="6" s="1"/>
  <c r="C363" i="6"/>
  <c r="S363" i="6" s="1"/>
  <c r="C364" i="6"/>
  <c r="S364" i="6" s="1"/>
  <c r="C365" i="6"/>
  <c r="S365" i="6" s="1"/>
  <c r="C366" i="6"/>
  <c r="C367" i="6"/>
  <c r="S367" i="6" s="1"/>
  <c r="C368" i="6"/>
  <c r="S368" i="6" s="1"/>
  <c r="C369" i="6"/>
  <c r="S369" i="6" s="1"/>
  <c r="C370" i="6"/>
  <c r="S370" i="6" s="1"/>
  <c r="C371" i="6"/>
  <c r="S371" i="6" s="1"/>
  <c r="C372" i="6"/>
  <c r="S372" i="6" s="1"/>
  <c r="C373" i="6"/>
  <c r="S373" i="6" s="1"/>
  <c r="C374" i="6"/>
  <c r="C375" i="6"/>
  <c r="S375" i="6" s="1"/>
  <c r="C376" i="6"/>
  <c r="S376" i="6" s="1"/>
  <c r="C377" i="6"/>
  <c r="S377" i="6" s="1"/>
  <c r="C378" i="6"/>
  <c r="S378" i="6" s="1"/>
  <c r="C379" i="6"/>
  <c r="S379" i="6" s="1"/>
  <c r="C380" i="6"/>
  <c r="S380" i="6" s="1"/>
  <c r="C381" i="6"/>
  <c r="S381" i="6" s="1"/>
  <c r="C382" i="6"/>
  <c r="S382" i="6" s="1"/>
  <c r="C383" i="6"/>
  <c r="S383" i="6" s="1"/>
  <c r="C384" i="6"/>
  <c r="S384" i="6" s="1"/>
  <c r="C385" i="6"/>
  <c r="S385" i="6" s="1"/>
  <c r="C386" i="6"/>
  <c r="S386" i="6" s="1"/>
  <c r="C387" i="6"/>
  <c r="S387" i="6" s="1"/>
  <c r="C388" i="6"/>
  <c r="S388" i="6" s="1"/>
  <c r="C389" i="6"/>
  <c r="S389" i="6" s="1"/>
  <c r="C390" i="6"/>
  <c r="S390" i="6" s="1"/>
  <c r="C391" i="6"/>
  <c r="S391" i="6" s="1"/>
  <c r="C392" i="6"/>
  <c r="S392" i="6" s="1"/>
  <c r="C393" i="6"/>
  <c r="S393" i="6" s="1"/>
  <c r="C394" i="6"/>
  <c r="S394" i="6" s="1"/>
  <c r="C395" i="6"/>
  <c r="S395" i="6" s="1"/>
  <c r="C396" i="6"/>
  <c r="S396" i="6" s="1"/>
  <c r="C397" i="6"/>
  <c r="S397" i="6" s="1"/>
  <c r="C398" i="6"/>
  <c r="S398" i="6" s="1"/>
  <c r="C399" i="6"/>
  <c r="S399" i="6" s="1"/>
  <c r="C400" i="6"/>
  <c r="S400" i="6" s="1"/>
  <c r="C401" i="6"/>
  <c r="C402" i="6"/>
  <c r="S402" i="6" s="1"/>
  <c r="C403" i="6"/>
  <c r="S403" i="6" s="1"/>
  <c r="C404" i="6"/>
  <c r="S404" i="6" s="1"/>
  <c r="C405" i="6"/>
  <c r="S405" i="6" s="1"/>
  <c r="C406" i="6"/>
  <c r="S406" i="6" s="1"/>
  <c r="C407" i="6"/>
  <c r="S407" i="6" s="1"/>
  <c r="U407" i="6" s="1"/>
  <c r="V407" i="6" s="1"/>
  <c r="C408" i="6"/>
  <c r="S408" i="6" s="1"/>
  <c r="C409" i="6"/>
  <c r="S409" i="6" s="1"/>
  <c r="C410" i="6"/>
  <c r="S410" i="6" s="1"/>
  <c r="C411" i="6"/>
  <c r="S411" i="6" s="1"/>
  <c r="C412" i="6"/>
  <c r="S412" i="6" s="1"/>
  <c r="C413" i="6"/>
  <c r="S413" i="6" s="1"/>
  <c r="C414" i="6"/>
  <c r="C415" i="6"/>
  <c r="C416" i="6"/>
  <c r="S416" i="6" s="1"/>
  <c r="C417" i="6"/>
  <c r="S417" i="6" s="1"/>
  <c r="C418" i="6"/>
  <c r="S418" i="6" s="1"/>
  <c r="C419" i="6"/>
  <c r="S419" i="6" s="1"/>
  <c r="C420" i="6"/>
  <c r="S420" i="6" s="1"/>
  <c r="C421" i="6"/>
  <c r="S421" i="6" s="1"/>
  <c r="C422" i="6"/>
  <c r="S422" i="6" s="1"/>
  <c r="C423" i="6"/>
  <c r="S423" i="6" s="1"/>
  <c r="C424" i="6"/>
  <c r="S424" i="6" s="1"/>
  <c r="C425" i="6"/>
  <c r="S425" i="6" s="1"/>
  <c r="C426" i="6"/>
  <c r="S426" i="6" s="1"/>
  <c r="C427" i="6"/>
  <c r="S427" i="6" s="1"/>
  <c r="C428" i="6"/>
  <c r="S428" i="6" s="1"/>
  <c r="C429" i="6"/>
  <c r="S429" i="6" s="1"/>
  <c r="C430" i="6"/>
  <c r="S430" i="6" s="1"/>
  <c r="C431" i="6"/>
  <c r="S431" i="6" s="1"/>
  <c r="C432" i="6"/>
  <c r="S432" i="6" s="1"/>
  <c r="C433" i="6"/>
  <c r="S433" i="6" s="1"/>
  <c r="C434" i="6"/>
  <c r="S434" i="6" s="1"/>
  <c r="C435" i="6"/>
  <c r="S435" i="6" s="1"/>
  <c r="C436" i="6"/>
  <c r="S436" i="6" s="1"/>
  <c r="C437" i="6"/>
  <c r="S437" i="6" s="1"/>
  <c r="C438" i="6"/>
  <c r="S438" i="6" s="1"/>
  <c r="C439" i="6"/>
  <c r="S439" i="6" s="1"/>
  <c r="C440" i="6"/>
  <c r="S440" i="6" s="1"/>
  <c r="C441" i="6"/>
  <c r="S441" i="6" s="1"/>
  <c r="C442" i="6"/>
  <c r="S442" i="6" s="1"/>
  <c r="C443" i="6"/>
  <c r="S443" i="6" s="1"/>
  <c r="C444" i="6"/>
  <c r="S444" i="6" s="1"/>
  <c r="C445" i="6"/>
  <c r="S445" i="6" s="1"/>
  <c r="C446" i="6"/>
  <c r="S446" i="6" s="1"/>
  <c r="U446" i="6" s="1"/>
  <c r="V446" i="6" s="1"/>
  <c r="C447" i="6"/>
  <c r="S447" i="6" s="1"/>
  <c r="C448" i="6"/>
  <c r="S448" i="6" s="1"/>
  <c r="C449" i="6"/>
  <c r="S449" i="6" s="1"/>
  <c r="C450" i="6"/>
  <c r="S450" i="6" s="1"/>
  <c r="C451" i="6"/>
  <c r="S451" i="6" s="1"/>
  <c r="C452" i="6"/>
  <c r="S452" i="6" s="1"/>
  <c r="C453" i="6"/>
  <c r="S453" i="6" s="1"/>
  <c r="C454" i="6"/>
  <c r="S454" i="6" s="1"/>
  <c r="C455" i="6"/>
  <c r="S455" i="6" s="1"/>
  <c r="C456" i="6"/>
  <c r="S456" i="6" s="1"/>
  <c r="C457" i="6"/>
  <c r="S457" i="6" s="1"/>
  <c r="C458" i="6"/>
  <c r="S458" i="6" s="1"/>
  <c r="C459" i="6"/>
  <c r="S459" i="6" s="1"/>
  <c r="C460" i="6"/>
  <c r="S460" i="6" s="1"/>
  <c r="C461" i="6"/>
  <c r="S461" i="6" s="1"/>
  <c r="C462" i="6"/>
  <c r="S462" i="6" s="1"/>
  <c r="C463" i="6"/>
  <c r="S463" i="6" s="1"/>
  <c r="C464" i="6"/>
  <c r="S464" i="6" s="1"/>
  <c r="C465" i="6"/>
  <c r="S465" i="6" s="1"/>
  <c r="C466" i="6"/>
  <c r="S466" i="6" s="1"/>
  <c r="C467" i="6"/>
  <c r="S467" i="6" s="1"/>
  <c r="C468" i="6"/>
  <c r="S468" i="6" s="1"/>
  <c r="C469" i="6"/>
  <c r="S469" i="6" s="1"/>
  <c r="C470" i="6"/>
  <c r="S470" i="6" s="1"/>
  <c r="U470" i="6" s="1"/>
  <c r="V470" i="6" s="1"/>
  <c r="C471" i="6"/>
  <c r="S471" i="6" s="1"/>
  <c r="C472" i="6"/>
  <c r="S472" i="6" s="1"/>
  <c r="C473" i="6"/>
  <c r="S473" i="6" s="1"/>
  <c r="C474" i="6"/>
  <c r="S474" i="6" s="1"/>
  <c r="C475" i="6"/>
  <c r="S475" i="6" s="1"/>
  <c r="C476" i="6"/>
  <c r="S476" i="6" s="1"/>
  <c r="C477" i="6"/>
  <c r="S477" i="6" s="1"/>
  <c r="C478" i="6"/>
  <c r="S478" i="6" s="1"/>
  <c r="C479" i="6"/>
  <c r="S479" i="6" s="1"/>
  <c r="C480" i="6"/>
  <c r="S480" i="6" s="1"/>
  <c r="C481" i="6"/>
  <c r="S481" i="6" s="1"/>
  <c r="C482" i="6"/>
  <c r="S482" i="6" s="1"/>
  <c r="C483" i="6"/>
  <c r="S483" i="6" s="1"/>
  <c r="C484" i="6"/>
  <c r="S484" i="6" s="1"/>
  <c r="C485" i="6"/>
  <c r="S485" i="6" s="1"/>
  <c r="C486" i="6"/>
  <c r="S486" i="6" s="1"/>
  <c r="C487" i="6"/>
  <c r="S487" i="6" s="1"/>
  <c r="C488" i="6"/>
  <c r="S488" i="6" s="1"/>
  <c r="C489" i="6"/>
  <c r="S489" i="6" s="1"/>
  <c r="C490" i="6"/>
  <c r="S490" i="6" s="1"/>
  <c r="C491" i="6"/>
  <c r="S491" i="6" s="1"/>
  <c r="C492" i="6"/>
  <c r="C493" i="6"/>
  <c r="S493" i="6" s="1"/>
  <c r="C494" i="6"/>
  <c r="S494" i="6" s="1"/>
  <c r="C495" i="6"/>
  <c r="S495" i="6" s="1"/>
  <c r="C496" i="6"/>
  <c r="S496" i="6" s="1"/>
  <c r="C497" i="6"/>
  <c r="S497" i="6" s="1"/>
  <c r="C498" i="6"/>
  <c r="S498" i="6" s="1"/>
  <c r="C499" i="6"/>
  <c r="S499" i="6" s="1"/>
  <c r="C500" i="6"/>
  <c r="S500" i="6" s="1"/>
  <c r="C501" i="6"/>
  <c r="S501" i="6" s="1"/>
  <c r="C502" i="6"/>
  <c r="S502" i="6" s="1"/>
  <c r="C503" i="6"/>
  <c r="S503" i="6" s="1"/>
  <c r="C504" i="6"/>
  <c r="S504" i="6" s="1"/>
  <c r="C505" i="6"/>
  <c r="S505" i="6" s="1"/>
  <c r="C506" i="6"/>
  <c r="S506" i="6" s="1"/>
  <c r="C507" i="6"/>
  <c r="S507" i="6" s="1"/>
  <c r="U507" i="6" s="1"/>
  <c r="V507" i="6" s="1"/>
  <c r="C508" i="6"/>
  <c r="S508" i="6" s="1"/>
  <c r="C509" i="6"/>
  <c r="S509" i="6" s="1"/>
  <c r="C510" i="6"/>
  <c r="S510" i="6" s="1"/>
  <c r="C511" i="6"/>
  <c r="S511" i="6" s="1"/>
  <c r="C512" i="6"/>
  <c r="S512" i="6" s="1"/>
  <c r="C513" i="6"/>
  <c r="S513" i="6" s="1"/>
  <c r="C514" i="6"/>
  <c r="S514" i="6" s="1"/>
  <c r="C515" i="6"/>
  <c r="S515" i="6" s="1"/>
  <c r="C516" i="6"/>
  <c r="S516" i="6" s="1"/>
  <c r="C517" i="6"/>
  <c r="S517" i="6" s="1"/>
  <c r="C518" i="6"/>
  <c r="C519" i="6"/>
  <c r="S519" i="6" s="1"/>
  <c r="C520" i="6"/>
  <c r="S520" i="6" s="1"/>
  <c r="C521" i="6"/>
  <c r="S521" i="6" s="1"/>
  <c r="C522" i="6"/>
  <c r="C523" i="6"/>
  <c r="S523" i="6" s="1"/>
  <c r="C524" i="6"/>
  <c r="S524" i="6" s="1"/>
  <c r="C525" i="6"/>
  <c r="S525" i="6" s="1"/>
  <c r="C526" i="6"/>
  <c r="S526" i="6" s="1"/>
  <c r="C527" i="6"/>
  <c r="S527" i="6" s="1"/>
  <c r="C528" i="6"/>
  <c r="S528" i="6" s="1"/>
  <c r="C529" i="6"/>
  <c r="S529" i="6" s="1"/>
  <c r="C530" i="6"/>
  <c r="S530" i="6" s="1"/>
  <c r="C531" i="6"/>
  <c r="S531" i="6" s="1"/>
  <c r="C532" i="6"/>
  <c r="S532" i="6" s="1"/>
  <c r="C533" i="6"/>
  <c r="S533" i="6" s="1"/>
  <c r="C534" i="6"/>
  <c r="S534" i="6" s="1"/>
  <c r="C535" i="6"/>
  <c r="S535" i="6" s="1"/>
  <c r="C536" i="6"/>
  <c r="S536" i="6" s="1"/>
  <c r="C537" i="6"/>
  <c r="S537" i="6" s="1"/>
  <c r="C538" i="6"/>
  <c r="S538" i="6" s="1"/>
  <c r="C539" i="6"/>
  <c r="S539" i="6" s="1"/>
  <c r="C540" i="6"/>
  <c r="S540" i="6" s="1"/>
  <c r="C541" i="6"/>
  <c r="S541" i="6" s="1"/>
  <c r="C542" i="6"/>
  <c r="S542" i="6" s="1"/>
  <c r="U542" i="6" s="1"/>
  <c r="V542" i="6" s="1"/>
  <c r="C543" i="6"/>
  <c r="S543" i="6" s="1"/>
  <c r="C544" i="6"/>
  <c r="S544" i="6" s="1"/>
  <c r="C545" i="6"/>
  <c r="C546" i="6"/>
  <c r="S546" i="6" s="1"/>
  <c r="C547" i="6"/>
  <c r="S547" i="6" s="1"/>
  <c r="C548" i="6"/>
  <c r="S548" i="6" s="1"/>
  <c r="C549" i="6"/>
  <c r="S549" i="6" s="1"/>
  <c r="C550" i="6"/>
  <c r="S550" i="6" s="1"/>
  <c r="C551" i="6"/>
  <c r="S551" i="6" s="1"/>
  <c r="C552" i="6"/>
  <c r="S552" i="6" s="1"/>
  <c r="C553" i="6"/>
  <c r="S553" i="6" s="1"/>
  <c r="C554" i="6"/>
  <c r="S554" i="6" s="1"/>
  <c r="C555" i="6"/>
  <c r="S555" i="6" s="1"/>
  <c r="C556" i="6"/>
  <c r="S556" i="6" s="1"/>
  <c r="C557" i="6"/>
  <c r="S557" i="6" s="1"/>
  <c r="C558" i="6"/>
  <c r="C559" i="6"/>
  <c r="S559" i="6" s="1"/>
  <c r="C560" i="6"/>
  <c r="S560" i="6" s="1"/>
  <c r="C561" i="6"/>
  <c r="S561" i="6" s="1"/>
  <c r="C562" i="6"/>
  <c r="S562" i="6" s="1"/>
  <c r="C563" i="6"/>
  <c r="S563" i="6" s="1"/>
  <c r="C564" i="6"/>
  <c r="S564" i="6" s="1"/>
  <c r="C565" i="6"/>
  <c r="S565" i="6" s="1"/>
  <c r="C566" i="6"/>
  <c r="S566" i="6" s="1"/>
  <c r="C567" i="6"/>
  <c r="S567" i="6" s="1"/>
  <c r="C568" i="6"/>
  <c r="S568" i="6" s="1"/>
  <c r="C569" i="6"/>
  <c r="S569" i="6" s="1"/>
  <c r="C570" i="6"/>
  <c r="S570" i="6" s="1"/>
  <c r="C571" i="6"/>
  <c r="S571" i="6" s="1"/>
  <c r="C572" i="6"/>
  <c r="S572" i="6" s="1"/>
  <c r="C573" i="6"/>
  <c r="S573" i="6" s="1"/>
  <c r="C574" i="6"/>
  <c r="S574" i="6" s="1"/>
  <c r="C575" i="6"/>
  <c r="S575" i="6" s="1"/>
  <c r="C576" i="6"/>
  <c r="S576" i="6" s="1"/>
  <c r="C577" i="6"/>
  <c r="C578" i="6"/>
  <c r="S578" i="6" s="1"/>
  <c r="C579" i="6"/>
  <c r="S579" i="6" s="1"/>
  <c r="C580" i="6"/>
  <c r="S580" i="6" s="1"/>
  <c r="C581" i="6"/>
  <c r="S581" i="6" s="1"/>
  <c r="C582" i="6"/>
  <c r="S582" i="6" s="1"/>
  <c r="C583" i="6"/>
  <c r="S583" i="6" s="1"/>
  <c r="C584" i="6"/>
  <c r="S584" i="6" s="1"/>
  <c r="C585" i="6"/>
  <c r="S585" i="6" s="1"/>
  <c r="C586" i="6"/>
  <c r="S586" i="6" s="1"/>
  <c r="C587" i="6"/>
  <c r="S587" i="6" s="1"/>
  <c r="C588" i="6"/>
  <c r="S588" i="6" s="1"/>
  <c r="C589" i="6"/>
  <c r="C590" i="6"/>
  <c r="S590" i="6" s="1"/>
  <c r="C591" i="6"/>
  <c r="S591" i="6" s="1"/>
  <c r="C592" i="6"/>
  <c r="S592" i="6" s="1"/>
  <c r="C593" i="6"/>
  <c r="S593" i="6" s="1"/>
  <c r="C594" i="6"/>
  <c r="S594" i="6" s="1"/>
  <c r="C595" i="6"/>
  <c r="S595" i="6" s="1"/>
  <c r="C596" i="6"/>
  <c r="S596" i="6" s="1"/>
  <c r="U596" i="6" s="1"/>
  <c r="V596" i="6" s="1"/>
  <c r="C597" i="6"/>
  <c r="S597" i="6" s="1"/>
  <c r="C598" i="6"/>
  <c r="S598" i="6" s="1"/>
  <c r="C599" i="6"/>
  <c r="S599" i="6" s="1"/>
  <c r="C600" i="6"/>
  <c r="S600" i="6" s="1"/>
  <c r="C601" i="6"/>
  <c r="S601" i="6" s="1"/>
  <c r="C602" i="6"/>
  <c r="S602" i="6" s="1"/>
  <c r="C603" i="6"/>
  <c r="S603" i="6" s="1"/>
  <c r="C604" i="6"/>
  <c r="S604" i="6" s="1"/>
  <c r="C605" i="6"/>
  <c r="S605" i="6" s="1"/>
  <c r="C606" i="6"/>
  <c r="S606" i="6" s="1"/>
  <c r="C607" i="6"/>
  <c r="S607" i="6" s="1"/>
  <c r="C608" i="6"/>
  <c r="S608" i="6" s="1"/>
  <c r="C609" i="6"/>
  <c r="S609" i="6" s="1"/>
  <c r="C610" i="6"/>
  <c r="S610" i="6" s="1"/>
  <c r="C611" i="6"/>
  <c r="S611" i="6" s="1"/>
  <c r="C612" i="6"/>
  <c r="S612" i="6" s="1"/>
  <c r="C613" i="6"/>
  <c r="S613" i="6" s="1"/>
  <c r="C614" i="6"/>
  <c r="S614" i="6" s="1"/>
  <c r="C615" i="6"/>
  <c r="S615" i="6" s="1"/>
  <c r="C616" i="6"/>
  <c r="S616" i="6" s="1"/>
  <c r="C617" i="6"/>
  <c r="S617" i="6" s="1"/>
  <c r="C618" i="6"/>
  <c r="C619" i="6"/>
  <c r="S619" i="6" s="1"/>
  <c r="C620" i="6"/>
  <c r="C621" i="6"/>
  <c r="C622" i="6"/>
  <c r="C623" i="6"/>
  <c r="S623" i="6" s="1"/>
  <c r="C624" i="6"/>
  <c r="S624" i="6" s="1"/>
  <c r="C625" i="6"/>
  <c r="S625" i="6" s="1"/>
  <c r="C626" i="6"/>
  <c r="S626" i="6" s="1"/>
  <c r="U626" i="6" s="1"/>
  <c r="V626" i="6" s="1"/>
  <c r="C627" i="6"/>
  <c r="S627" i="6" s="1"/>
  <c r="C628" i="6"/>
  <c r="S628" i="6" s="1"/>
  <c r="C629" i="6"/>
  <c r="S629" i="6" s="1"/>
  <c r="C630" i="6"/>
  <c r="S630" i="6" s="1"/>
  <c r="C631" i="6"/>
  <c r="S631" i="6" s="1"/>
  <c r="C632" i="6"/>
  <c r="S632" i="6" s="1"/>
  <c r="C633" i="6"/>
  <c r="S633" i="6" s="1"/>
  <c r="C634" i="6"/>
  <c r="S634" i="6" s="1"/>
  <c r="C635" i="6"/>
  <c r="S635" i="6" s="1"/>
  <c r="C636" i="6"/>
  <c r="S636" i="6" s="1"/>
  <c r="C637" i="6"/>
  <c r="S637" i="6" s="1"/>
  <c r="C638" i="6"/>
  <c r="S638" i="6" s="1"/>
  <c r="C639" i="6"/>
  <c r="S639" i="6" s="1"/>
  <c r="C640" i="6"/>
  <c r="S640" i="6" s="1"/>
  <c r="C641" i="6"/>
  <c r="S641" i="6" s="1"/>
  <c r="C642" i="6"/>
  <c r="S642" i="6" s="1"/>
  <c r="C643" i="6"/>
  <c r="S643" i="6" s="1"/>
  <c r="C644" i="6"/>
  <c r="S644" i="6" s="1"/>
  <c r="C645" i="6"/>
  <c r="S645" i="6" s="1"/>
  <c r="C646" i="6"/>
  <c r="S646" i="6" s="1"/>
  <c r="C647" i="6"/>
  <c r="S647" i="6" s="1"/>
  <c r="C648" i="6"/>
  <c r="S648" i="6" s="1"/>
  <c r="C649" i="6"/>
  <c r="S649" i="6" s="1"/>
  <c r="C650" i="6"/>
  <c r="S650" i="6" s="1"/>
  <c r="C651" i="6"/>
  <c r="S651" i="6" s="1"/>
  <c r="C652" i="6"/>
  <c r="S652" i="6" s="1"/>
  <c r="C653" i="6"/>
  <c r="S653" i="6" s="1"/>
  <c r="C654" i="6"/>
  <c r="S654" i="6" s="1"/>
  <c r="C655" i="6"/>
  <c r="S655" i="6" s="1"/>
  <c r="C656" i="6"/>
  <c r="C657" i="6"/>
  <c r="S657" i="6" s="1"/>
  <c r="C658" i="6"/>
  <c r="S658" i="6" s="1"/>
  <c r="C659" i="6"/>
  <c r="S659" i="6" s="1"/>
  <c r="C660" i="6"/>
  <c r="S660" i="6" s="1"/>
  <c r="C661" i="6"/>
  <c r="S661" i="6" s="1"/>
  <c r="C662" i="6"/>
  <c r="S662" i="6" s="1"/>
  <c r="C663" i="6"/>
  <c r="S663" i="6" s="1"/>
  <c r="C664" i="6"/>
  <c r="S664" i="6" s="1"/>
  <c r="C665" i="6"/>
  <c r="S665" i="6" s="1"/>
  <c r="C666" i="6"/>
  <c r="S666" i="6" s="1"/>
  <c r="C667" i="6"/>
  <c r="S667" i="6" s="1"/>
  <c r="C668" i="6"/>
  <c r="S668" i="6" s="1"/>
  <c r="C669" i="6"/>
  <c r="S669" i="6" s="1"/>
  <c r="C670" i="6"/>
  <c r="S670" i="6" s="1"/>
  <c r="C671" i="6"/>
  <c r="S671" i="6" s="1"/>
  <c r="C672" i="6"/>
  <c r="S672" i="6" s="1"/>
  <c r="C673" i="6"/>
  <c r="S673" i="6" s="1"/>
  <c r="C674" i="6"/>
  <c r="S674" i="6" s="1"/>
  <c r="C675" i="6"/>
  <c r="S675" i="6" s="1"/>
  <c r="U675" i="6" s="1"/>
  <c r="V675" i="6" s="1"/>
  <c r="C676" i="6"/>
  <c r="S676" i="6" s="1"/>
  <c r="C677" i="6"/>
  <c r="S677" i="6" s="1"/>
  <c r="C678" i="6"/>
  <c r="S678" i="6" s="1"/>
  <c r="C679" i="6"/>
  <c r="C680" i="6"/>
  <c r="S680" i="6" s="1"/>
  <c r="C681" i="6"/>
  <c r="S681" i="6" s="1"/>
  <c r="C682" i="6"/>
  <c r="S682" i="6" s="1"/>
  <c r="C683" i="6"/>
  <c r="S683" i="6" s="1"/>
  <c r="C684" i="6"/>
  <c r="S684" i="6" s="1"/>
  <c r="C685" i="6"/>
  <c r="S685" i="6" s="1"/>
  <c r="C686" i="6"/>
  <c r="S686" i="6" s="1"/>
  <c r="C687" i="6"/>
  <c r="S687" i="6" s="1"/>
  <c r="C688" i="6"/>
  <c r="S688" i="6" s="1"/>
  <c r="C689" i="6"/>
  <c r="S689" i="6" s="1"/>
  <c r="C690" i="6"/>
  <c r="C691" i="6"/>
  <c r="S691" i="6" s="1"/>
  <c r="C692" i="6"/>
  <c r="S692" i="6" s="1"/>
  <c r="C693" i="6"/>
  <c r="S693" i="6" s="1"/>
  <c r="C694" i="6"/>
  <c r="S694" i="6" s="1"/>
  <c r="C695" i="6"/>
  <c r="S695" i="6" s="1"/>
  <c r="C696" i="6"/>
  <c r="S696" i="6" s="1"/>
  <c r="C697" i="6"/>
  <c r="S697" i="6" s="1"/>
  <c r="C698" i="6"/>
  <c r="S698" i="6" s="1"/>
  <c r="C699" i="6"/>
  <c r="S699" i="6" s="1"/>
  <c r="C700" i="6"/>
  <c r="S700" i="6" s="1"/>
  <c r="C701" i="6"/>
  <c r="S701" i="6" s="1"/>
  <c r="C702" i="6"/>
  <c r="S702" i="6" s="1"/>
  <c r="C703" i="6"/>
  <c r="S703" i="6" s="1"/>
  <c r="C704" i="6"/>
  <c r="S704" i="6" s="1"/>
  <c r="C705" i="6"/>
  <c r="S705" i="6" s="1"/>
  <c r="C706" i="6"/>
  <c r="S706" i="6" s="1"/>
  <c r="C707" i="6"/>
  <c r="S707" i="6" s="1"/>
  <c r="C708" i="6"/>
  <c r="S708" i="6" s="1"/>
  <c r="C709" i="6"/>
  <c r="S709" i="6" s="1"/>
  <c r="C710" i="6"/>
  <c r="S710" i="6" s="1"/>
  <c r="C711" i="6"/>
  <c r="S711" i="6" s="1"/>
  <c r="C712" i="6"/>
  <c r="S712" i="6" s="1"/>
  <c r="C713" i="6"/>
  <c r="S713" i="6" s="1"/>
  <c r="C714" i="6"/>
  <c r="C715" i="6"/>
  <c r="S715" i="6" s="1"/>
  <c r="C716" i="6"/>
  <c r="S716" i="6" s="1"/>
  <c r="C717" i="6"/>
  <c r="S717" i="6" s="1"/>
  <c r="C718" i="6"/>
  <c r="S718" i="6" s="1"/>
  <c r="C719" i="6"/>
  <c r="S719" i="6" s="1"/>
  <c r="C720" i="6"/>
  <c r="S720" i="6" s="1"/>
  <c r="C721" i="6"/>
  <c r="C722" i="6"/>
  <c r="S722" i="6" s="1"/>
  <c r="C723" i="6"/>
  <c r="S723" i="6" s="1"/>
  <c r="C724" i="6"/>
  <c r="S724" i="6" s="1"/>
  <c r="C725" i="6"/>
  <c r="S725" i="6" s="1"/>
  <c r="C726" i="6"/>
  <c r="S726" i="6" s="1"/>
  <c r="C727" i="6"/>
  <c r="S727" i="6" s="1"/>
  <c r="C728" i="6"/>
  <c r="S728" i="6" s="1"/>
  <c r="C729" i="6"/>
  <c r="S729" i="6" s="1"/>
  <c r="C730" i="6"/>
  <c r="S730" i="6" s="1"/>
  <c r="C731" i="6"/>
  <c r="S731" i="6" s="1"/>
  <c r="C732" i="6"/>
  <c r="S732" i="6" s="1"/>
  <c r="C733" i="6"/>
  <c r="S733" i="6" s="1"/>
  <c r="C734" i="6"/>
  <c r="S734" i="6" s="1"/>
  <c r="C735" i="6"/>
  <c r="S735" i="6" s="1"/>
  <c r="C736" i="6"/>
  <c r="S736" i="6" s="1"/>
  <c r="C737" i="6"/>
  <c r="S737" i="6" s="1"/>
  <c r="C738" i="6"/>
  <c r="S738" i="6" s="1"/>
  <c r="C739" i="6"/>
  <c r="S739" i="6" s="1"/>
  <c r="C740" i="6"/>
  <c r="S740" i="6" s="1"/>
  <c r="C741" i="6"/>
  <c r="S741" i="6" s="1"/>
  <c r="C742" i="6"/>
  <c r="S742" i="6" s="1"/>
  <c r="C743" i="6"/>
  <c r="S743" i="6" s="1"/>
  <c r="C744" i="6"/>
  <c r="S744" i="6" s="1"/>
  <c r="C745" i="6"/>
  <c r="S745" i="6" s="1"/>
  <c r="C746" i="6"/>
  <c r="S746" i="6" s="1"/>
  <c r="C747" i="6"/>
  <c r="S747" i="6" s="1"/>
  <c r="C748" i="6"/>
  <c r="C749" i="6"/>
  <c r="S749" i="6" s="1"/>
  <c r="C750" i="6"/>
  <c r="S750" i="6" s="1"/>
  <c r="C751" i="6"/>
  <c r="S751" i="6" s="1"/>
  <c r="C752" i="6"/>
  <c r="S752" i="6" s="1"/>
  <c r="C753" i="6"/>
  <c r="S753" i="6" s="1"/>
  <c r="C754" i="6"/>
  <c r="S754" i="6" s="1"/>
  <c r="C755" i="6"/>
  <c r="S755" i="6" s="1"/>
  <c r="C756" i="6"/>
  <c r="S756" i="6" s="1"/>
  <c r="C757" i="6"/>
  <c r="C758" i="6"/>
  <c r="S758" i="6" s="1"/>
  <c r="U758" i="6" s="1"/>
  <c r="V758" i="6" s="1"/>
  <c r="C759" i="6"/>
  <c r="S759" i="6" s="1"/>
  <c r="C760" i="6"/>
  <c r="S760" i="6" s="1"/>
  <c r="C761" i="6"/>
  <c r="S761" i="6" s="1"/>
  <c r="C762" i="6"/>
  <c r="S762" i="6" s="1"/>
  <c r="C763" i="6"/>
  <c r="S763" i="6" s="1"/>
  <c r="C764" i="6"/>
  <c r="S764" i="6" s="1"/>
  <c r="C765" i="6"/>
  <c r="S765" i="6" s="1"/>
  <c r="C766" i="6"/>
  <c r="S766" i="6" s="1"/>
  <c r="C767" i="6"/>
  <c r="S767" i="6" s="1"/>
  <c r="C768" i="6"/>
  <c r="S768" i="6" s="1"/>
  <c r="C769" i="6"/>
  <c r="S769" i="6" s="1"/>
  <c r="C770" i="6"/>
  <c r="S770" i="6" s="1"/>
  <c r="C771" i="6"/>
  <c r="S771" i="6" s="1"/>
  <c r="C772" i="6"/>
  <c r="S772" i="6" s="1"/>
  <c r="C773" i="6"/>
  <c r="S773" i="6" s="1"/>
  <c r="C774" i="6"/>
  <c r="S774" i="6" s="1"/>
  <c r="C775" i="6"/>
  <c r="S775" i="6" s="1"/>
  <c r="C776" i="6"/>
  <c r="S776" i="6" s="1"/>
  <c r="C777" i="6"/>
  <c r="S777" i="6" s="1"/>
  <c r="C778" i="6"/>
  <c r="S778" i="6" s="1"/>
  <c r="C779" i="6"/>
  <c r="S779" i="6" s="1"/>
  <c r="C780" i="6"/>
  <c r="S780" i="6" s="1"/>
  <c r="C781" i="6"/>
  <c r="S781" i="6" s="1"/>
  <c r="C782" i="6"/>
  <c r="S782" i="6" s="1"/>
  <c r="U782" i="6" s="1"/>
  <c r="V782" i="6" s="1"/>
  <c r="C783" i="6"/>
  <c r="S783" i="6" s="1"/>
  <c r="C784" i="6"/>
  <c r="S784" i="6" s="1"/>
  <c r="U784" i="6" s="1"/>
  <c r="V784" i="6" s="1"/>
  <c r="C785" i="6"/>
  <c r="S785" i="6" s="1"/>
  <c r="C786" i="6"/>
  <c r="S786" i="6" s="1"/>
  <c r="C787" i="6"/>
  <c r="S787" i="6" s="1"/>
  <c r="C788" i="6"/>
  <c r="S788" i="6" s="1"/>
  <c r="C789" i="6"/>
  <c r="S789" i="6" s="1"/>
  <c r="C790" i="6"/>
  <c r="S790" i="6" s="1"/>
  <c r="C791" i="6"/>
  <c r="S791" i="6" s="1"/>
  <c r="C792" i="6"/>
  <c r="S792" i="6" s="1"/>
  <c r="C793" i="6"/>
  <c r="S793" i="6" s="1"/>
  <c r="C794" i="6"/>
  <c r="S794" i="6" s="1"/>
  <c r="U794" i="6" s="1"/>
  <c r="V794" i="6" s="1"/>
  <c r="C795" i="6"/>
  <c r="S795" i="6" s="1"/>
  <c r="C796" i="6"/>
  <c r="S796" i="6" s="1"/>
  <c r="C797" i="6"/>
  <c r="S797" i="6" s="1"/>
  <c r="C798" i="6"/>
  <c r="S798" i="6" s="1"/>
  <c r="C799" i="6"/>
  <c r="S799" i="6" s="1"/>
  <c r="C800" i="6"/>
  <c r="S800" i="6" s="1"/>
  <c r="C801" i="6"/>
  <c r="S801" i="6" s="1"/>
  <c r="C802" i="6"/>
  <c r="S802" i="6" s="1"/>
  <c r="C803" i="6"/>
  <c r="S803" i="6" s="1"/>
  <c r="C804" i="6"/>
  <c r="S804" i="6" s="1"/>
  <c r="C805" i="6"/>
  <c r="S805" i="6" s="1"/>
  <c r="C806" i="6"/>
  <c r="S806" i="6" s="1"/>
  <c r="C807" i="6"/>
  <c r="S807" i="6" s="1"/>
  <c r="C808" i="6"/>
  <c r="S808" i="6" s="1"/>
  <c r="C809" i="6"/>
  <c r="S809" i="6" s="1"/>
  <c r="C810" i="6"/>
  <c r="S810" i="6" s="1"/>
  <c r="C811" i="6"/>
  <c r="C812" i="6"/>
  <c r="S812" i="6" s="1"/>
  <c r="C813" i="6"/>
  <c r="C814" i="6"/>
  <c r="S814" i="6" s="1"/>
  <c r="C815" i="6"/>
  <c r="S815" i="6" s="1"/>
  <c r="C816" i="6"/>
  <c r="S816" i="6" s="1"/>
  <c r="C817" i="6"/>
  <c r="S817" i="6" s="1"/>
  <c r="C818" i="6"/>
  <c r="S818" i="6" s="1"/>
  <c r="C819" i="6"/>
  <c r="S819" i="6" s="1"/>
  <c r="C820" i="6"/>
  <c r="S820" i="6" s="1"/>
  <c r="C821" i="6"/>
  <c r="S821" i="6" s="1"/>
  <c r="C822" i="6"/>
  <c r="C823" i="6"/>
  <c r="S823" i="6" s="1"/>
  <c r="C824" i="6"/>
  <c r="S824" i="6" s="1"/>
  <c r="C825" i="6"/>
  <c r="S825" i="6" s="1"/>
  <c r="C826" i="6"/>
  <c r="S826" i="6" s="1"/>
  <c r="C827" i="6"/>
  <c r="S827" i="6" s="1"/>
  <c r="C828" i="6"/>
  <c r="S828" i="6" s="1"/>
  <c r="C829" i="6"/>
  <c r="S829" i="6" s="1"/>
  <c r="C830" i="6"/>
  <c r="S830" i="6" s="1"/>
  <c r="C831" i="6"/>
  <c r="S831" i="6" s="1"/>
  <c r="U831" i="6" s="1"/>
  <c r="V831" i="6" s="1"/>
  <c r="C832" i="6"/>
  <c r="S832" i="6" s="1"/>
  <c r="C833" i="6"/>
  <c r="S833" i="6" s="1"/>
  <c r="C834" i="6"/>
  <c r="S834" i="6" s="1"/>
  <c r="C835" i="6"/>
  <c r="S835" i="6" s="1"/>
  <c r="C836" i="6"/>
  <c r="S836" i="6" s="1"/>
  <c r="C837" i="6"/>
  <c r="S837" i="6" s="1"/>
  <c r="C838" i="6"/>
  <c r="S838" i="6" s="1"/>
  <c r="C839" i="6"/>
  <c r="S839" i="6" s="1"/>
  <c r="C840" i="6"/>
  <c r="S840" i="6" s="1"/>
  <c r="C841" i="6"/>
  <c r="S841" i="6" s="1"/>
  <c r="C842" i="6"/>
  <c r="C843" i="6"/>
  <c r="S843" i="6" s="1"/>
  <c r="C844" i="6"/>
  <c r="S844" i="6" s="1"/>
  <c r="C845" i="6"/>
  <c r="S845" i="6" s="1"/>
  <c r="C846" i="6"/>
  <c r="S846" i="6" s="1"/>
  <c r="C847" i="6"/>
  <c r="S847" i="6" s="1"/>
  <c r="C848" i="6"/>
  <c r="S848" i="6" s="1"/>
  <c r="C849" i="6"/>
  <c r="S849" i="6" s="1"/>
  <c r="C850" i="6"/>
  <c r="S850" i="6" s="1"/>
  <c r="C851" i="6"/>
  <c r="S851" i="6" s="1"/>
  <c r="C852" i="6"/>
  <c r="S852" i="6" s="1"/>
  <c r="C853" i="6"/>
  <c r="C854" i="6"/>
  <c r="S854" i="6" s="1"/>
  <c r="U854" i="6" s="1"/>
  <c r="V854" i="6" s="1"/>
  <c r="C855" i="6"/>
  <c r="S855" i="6" s="1"/>
  <c r="C856" i="6"/>
  <c r="S856" i="6" s="1"/>
  <c r="C857" i="6"/>
  <c r="S857" i="6" s="1"/>
  <c r="C858" i="6"/>
  <c r="S858" i="6" s="1"/>
  <c r="C859" i="6"/>
  <c r="S859" i="6" s="1"/>
  <c r="C860" i="6"/>
  <c r="S860" i="6" s="1"/>
  <c r="C861" i="6"/>
  <c r="S861" i="6" s="1"/>
  <c r="C862" i="6"/>
  <c r="S862" i="6" s="1"/>
  <c r="C863" i="6"/>
  <c r="S863" i="6" s="1"/>
  <c r="C864" i="6"/>
  <c r="S864" i="6" s="1"/>
  <c r="C865" i="6"/>
  <c r="S865" i="6" s="1"/>
  <c r="C866" i="6"/>
  <c r="S866" i="6" s="1"/>
  <c r="C867" i="6"/>
  <c r="S867" i="6" s="1"/>
  <c r="C868" i="6"/>
  <c r="S868" i="6" s="1"/>
  <c r="C869" i="6"/>
  <c r="S869" i="6" s="1"/>
  <c r="C870" i="6"/>
  <c r="S870" i="6" s="1"/>
  <c r="U870" i="6" s="1"/>
  <c r="V870" i="6" s="1"/>
  <c r="C871" i="6"/>
  <c r="S871" i="6" s="1"/>
  <c r="C872" i="6"/>
  <c r="S872" i="6" s="1"/>
  <c r="C873" i="6"/>
  <c r="S873" i="6" s="1"/>
  <c r="C874" i="6"/>
  <c r="S874" i="6" s="1"/>
  <c r="C875" i="6"/>
  <c r="S875" i="6" s="1"/>
  <c r="C876" i="6"/>
  <c r="S876" i="6" s="1"/>
  <c r="C877" i="6"/>
  <c r="C878" i="6"/>
  <c r="S878" i="6" s="1"/>
  <c r="C879" i="6"/>
  <c r="S879" i="6" s="1"/>
  <c r="C880" i="6"/>
  <c r="S880" i="6" s="1"/>
  <c r="C881" i="6"/>
  <c r="S881" i="6" s="1"/>
  <c r="C882" i="6"/>
  <c r="C883" i="6"/>
  <c r="S883" i="6" s="1"/>
  <c r="C884" i="6"/>
  <c r="S884" i="6" s="1"/>
  <c r="C885" i="6"/>
  <c r="S885" i="6" s="1"/>
  <c r="C886" i="6"/>
  <c r="S886" i="6" s="1"/>
  <c r="C887" i="6"/>
  <c r="S887" i="6" s="1"/>
  <c r="C888" i="6"/>
  <c r="S888" i="6" s="1"/>
  <c r="U888" i="6" s="1"/>
  <c r="V888" i="6" s="1"/>
  <c r="C889" i="6"/>
  <c r="S889" i="6" s="1"/>
  <c r="C890" i="6"/>
  <c r="S890" i="6" s="1"/>
  <c r="C891" i="6"/>
  <c r="S891" i="6" s="1"/>
  <c r="U891" i="6" s="1"/>
  <c r="V891" i="6" s="1"/>
  <c r="C892" i="6"/>
  <c r="S892" i="6" s="1"/>
  <c r="C893" i="6"/>
  <c r="S893" i="6" s="1"/>
  <c r="C894" i="6"/>
  <c r="S894" i="6" s="1"/>
  <c r="C895" i="6"/>
  <c r="S895" i="6" s="1"/>
  <c r="C896" i="6"/>
  <c r="S896" i="6" s="1"/>
  <c r="C897" i="6"/>
  <c r="C898" i="6"/>
  <c r="S898" i="6" s="1"/>
  <c r="C899" i="6"/>
  <c r="S899" i="6" s="1"/>
  <c r="C900" i="6"/>
  <c r="S900" i="6" s="1"/>
  <c r="C901" i="6"/>
  <c r="S901" i="6" s="1"/>
  <c r="C902" i="6"/>
  <c r="S902" i="6" s="1"/>
  <c r="C903" i="6"/>
  <c r="S903" i="6" s="1"/>
  <c r="C904" i="6"/>
  <c r="S904" i="6" s="1"/>
  <c r="C905" i="6"/>
  <c r="S905" i="6" s="1"/>
  <c r="C906" i="6"/>
  <c r="S906" i="6" s="1"/>
  <c r="C907" i="6"/>
  <c r="S907" i="6" s="1"/>
  <c r="C908" i="6"/>
  <c r="S908" i="6" s="1"/>
  <c r="C909" i="6"/>
  <c r="S909" i="6" s="1"/>
  <c r="C910" i="6"/>
  <c r="C911" i="6"/>
  <c r="S911" i="6" s="1"/>
  <c r="C912" i="6"/>
  <c r="S912" i="6" s="1"/>
  <c r="C913" i="6"/>
  <c r="S913" i="6" s="1"/>
  <c r="C914" i="6"/>
  <c r="S914" i="6" s="1"/>
  <c r="C915" i="6"/>
  <c r="S915" i="6" s="1"/>
  <c r="C916" i="6"/>
  <c r="S916" i="6" s="1"/>
  <c r="C917" i="6"/>
  <c r="S917" i="6" s="1"/>
  <c r="C918" i="6"/>
  <c r="S918" i="6" s="1"/>
  <c r="C919" i="6"/>
  <c r="S919" i="6" s="1"/>
  <c r="C920" i="6"/>
  <c r="S920" i="6" s="1"/>
  <c r="C921" i="6"/>
  <c r="S921" i="6" s="1"/>
  <c r="C922" i="6"/>
  <c r="S922" i="6" s="1"/>
  <c r="C923" i="6"/>
  <c r="S923" i="6" s="1"/>
  <c r="C924" i="6"/>
  <c r="S924" i="6" s="1"/>
  <c r="C925" i="6"/>
  <c r="S925" i="6" s="1"/>
  <c r="C926" i="6"/>
  <c r="S926" i="6" s="1"/>
  <c r="U926" i="6" s="1"/>
  <c r="V926" i="6" s="1"/>
  <c r="C927" i="6"/>
  <c r="S927" i="6" s="1"/>
  <c r="C928" i="6"/>
  <c r="S928" i="6" s="1"/>
  <c r="C929" i="6"/>
  <c r="S929" i="6" s="1"/>
  <c r="C930" i="6"/>
  <c r="S930" i="6" s="1"/>
  <c r="C931" i="6"/>
  <c r="S931" i="6" s="1"/>
  <c r="C932" i="6"/>
  <c r="S932" i="6" s="1"/>
  <c r="C933" i="6"/>
  <c r="S933" i="6" s="1"/>
  <c r="C934" i="6"/>
  <c r="S934" i="6" s="1"/>
  <c r="C935" i="6"/>
  <c r="S935" i="6" s="1"/>
  <c r="C936" i="6"/>
  <c r="S936" i="6" s="1"/>
  <c r="C937" i="6"/>
  <c r="S937" i="6" s="1"/>
  <c r="C938" i="6"/>
  <c r="S938" i="6" s="1"/>
  <c r="C939" i="6"/>
  <c r="S939" i="6" s="1"/>
  <c r="C940" i="6"/>
  <c r="S940" i="6" s="1"/>
  <c r="C941" i="6"/>
  <c r="S941" i="6" s="1"/>
  <c r="C942" i="6"/>
  <c r="S942" i="6" s="1"/>
  <c r="C943" i="6"/>
  <c r="S943" i="6" s="1"/>
  <c r="C944" i="6"/>
  <c r="S944" i="6" s="1"/>
  <c r="C945" i="6"/>
  <c r="S945" i="6" s="1"/>
  <c r="C946" i="6"/>
  <c r="S946" i="6" s="1"/>
  <c r="C947" i="6"/>
  <c r="S947" i="6" s="1"/>
  <c r="C948" i="6"/>
  <c r="S948" i="6" s="1"/>
  <c r="C949" i="6"/>
  <c r="S949" i="6" s="1"/>
  <c r="C950" i="6"/>
  <c r="S950" i="6" s="1"/>
  <c r="C951" i="6"/>
  <c r="S951" i="6" s="1"/>
  <c r="C952" i="6"/>
  <c r="S952" i="6" s="1"/>
  <c r="C953" i="6"/>
  <c r="S953" i="6" s="1"/>
  <c r="C954" i="6"/>
  <c r="S954" i="6" s="1"/>
  <c r="C955" i="6"/>
  <c r="S955" i="6" s="1"/>
  <c r="C956" i="6"/>
  <c r="S956" i="6" s="1"/>
  <c r="C957" i="6"/>
  <c r="S957" i="6" s="1"/>
  <c r="C958" i="6"/>
  <c r="S958" i="6" s="1"/>
  <c r="C959" i="6"/>
  <c r="S959" i="6" s="1"/>
  <c r="C960" i="6"/>
  <c r="S960" i="6" s="1"/>
  <c r="C961" i="6"/>
  <c r="S961" i="6" s="1"/>
  <c r="C962" i="6"/>
  <c r="S962" i="6" s="1"/>
  <c r="C963" i="6"/>
  <c r="S963" i="6" s="1"/>
  <c r="C964" i="6"/>
  <c r="S964" i="6" s="1"/>
  <c r="C965" i="6"/>
  <c r="S965" i="6" s="1"/>
  <c r="C966" i="6"/>
  <c r="S966" i="6" s="1"/>
  <c r="C967" i="6"/>
  <c r="C968" i="6"/>
  <c r="S968" i="6" s="1"/>
  <c r="C969" i="6"/>
  <c r="C970" i="6"/>
  <c r="S970" i="6" s="1"/>
  <c r="C971" i="6"/>
  <c r="S971" i="6" s="1"/>
  <c r="C972" i="6"/>
  <c r="S972" i="6" s="1"/>
  <c r="C973" i="6"/>
  <c r="S973" i="6" s="1"/>
  <c r="C974" i="6"/>
  <c r="S974" i="6" s="1"/>
  <c r="U974" i="6" s="1"/>
  <c r="V974" i="6" s="1"/>
  <c r="C975" i="6"/>
  <c r="S975" i="6" s="1"/>
  <c r="C976" i="6"/>
  <c r="S976" i="6" s="1"/>
  <c r="C977" i="6"/>
  <c r="S977" i="6" s="1"/>
  <c r="C978" i="6"/>
  <c r="S978" i="6" s="1"/>
  <c r="C979" i="6"/>
  <c r="S979" i="6" s="1"/>
  <c r="C980" i="6"/>
  <c r="S980" i="6" s="1"/>
  <c r="C981" i="6"/>
  <c r="C982" i="6"/>
  <c r="S982" i="6" s="1"/>
  <c r="C983" i="6"/>
  <c r="S983" i="6" s="1"/>
  <c r="C984" i="6"/>
  <c r="S984" i="6" s="1"/>
  <c r="C985" i="6"/>
  <c r="S985" i="6" s="1"/>
  <c r="C986" i="6"/>
  <c r="S986" i="6" s="1"/>
  <c r="C987" i="6"/>
  <c r="S987" i="6" s="1"/>
  <c r="C988" i="6"/>
  <c r="S988" i="6" s="1"/>
  <c r="C989" i="6"/>
  <c r="S989" i="6" s="1"/>
  <c r="C990" i="6"/>
  <c r="S990" i="6" s="1"/>
  <c r="C991" i="6"/>
  <c r="S991" i="6" s="1"/>
  <c r="C992" i="6"/>
  <c r="S992" i="6" s="1"/>
  <c r="C993" i="6"/>
  <c r="S993" i="6" s="1"/>
  <c r="C994" i="6"/>
  <c r="S994" i="6" s="1"/>
  <c r="C995" i="6"/>
  <c r="S995" i="6" s="1"/>
  <c r="C996" i="6"/>
  <c r="S996" i="6" s="1"/>
  <c r="C997" i="6"/>
  <c r="S997" i="6" s="1"/>
  <c r="C998" i="6"/>
  <c r="S998" i="6" s="1"/>
  <c r="C999" i="6"/>
  <c r="S999" i="6" s="1"/>
  <c r="C1000" i="6"/>
  <c r="S1000" i="6" s="1"/>
  <c r="C1001" i="6"/>
  <c r="S1001" i="6" s="1"/>
  <c r="C1002" i="6"/>
  <c r="S1002" i="6" s="1"/>
  <c r="C1003" i="6"/>
  <c r="S1003" i="6" s="1"/>
  <c r="C1004" i="6"/>
  <c r="S1004" i="6" s="1"/>
  <c r="C1005" i="6"/>
  <c r="S1005" i="6" s="1"/>
  <c r="C1006" i="6"/>
  <c r="S1006" i="6" s="1"/>
  <c r="C1007" i="6"/>
  <c r="S1007" i="6" s="1"/>
  <c r="C1008" i="6"/>
  <c r="S1008" i="6" s="1"/>
  <c r="C1009" i="6"/>
  <c r="S1009" i="6" s="1"/>
  <c r="C1010" i="6"/>
  <c r="S1010" i="6" s="1"/>
  <c r="C1011" i="6"/>
  <c r="S1011" i="6" s="1"/>
  <c r="C1012" i="6"/>
  <c r="S1012" i="6" s="1"/>
  <c r="C1013" i="6"/>
  <c r="S1013" i="6" s="1"/>
  <c r="C1014" i="6"/>
  <c r="S1014" i="6" s="1"/>
  <c r="U1014" i="6" s="1"/>
  <c r="V1014" i="6" s="1"/>
  <c r="C1015" i="6"/>
  <c r="S1015" i="6" s="1"/>
  <c r="C1016" i="6"/>
  <c r="S1016" i="6" s="1"/>
  <c r="C1017" i="6"/>
  <c r="S1017" i="6" s="1"/>
  <c r="C1018" i="6"/>
  <c r="S1018" i="6" s="1"/>
  <c r="C1019" i="6"/>
  <c r="S1019" i="6" s="1"/>
  <c r="C1020" i="6"/>
  <c r="S1020" i="6" s="1"/>
  <c r="C1021" i="6"/>
  <c r="S1021" i="6" s="1"/>
  <c r="C1022" i="6"/>
  <c r="S1022" i="6" s="1"/>
  <c r="C1023" i="6"/>
  <c r="S1023" i="6" s="1"/>
  <c r="C1024" i="6"/>
  <c r="S1024" i="6" s="1"/>
  <c r="C1025" i="6"/>
  <c r="S1025" i="6" s="1"/>
  <c r="C1026" i="6"/>
  <c r="S1026" i="6" s="1"/>
  <c r="U1026" i="6" s="1"/>
  <c r="V1026" i="6" s="1"/>
  <c r="C1027" i="6"/>
  <c r="S1027" i="6" s="1"/>
  <c r="C1028" i="6"/>
  <c r="S1028" i="6" s="1"/>
  <c r="U1028" i="6" s="1"/>
  <c r="V1028" i="6" s="1"/>
  <c r="C1029" i="6"/>
  <c r="S1029" i="6" s="1"/>
  <c r="C1030" i="6"/>
  <c r="S1030" i="6" s="1"/>
  <c r="C1031" i="6"/>
  <c r="S1031" i="6" s="1"/>
  <c r="C1032" i="6"/>
  <c r="S1032" i="6" s="1"/>
  <c r="C1033" i="6"/>
  <c r="S1033" i="6" s="1"/>
  <c r="C1034" i="6"/>
  <c r="S1034" i="6" s="1"/>
  <c r="C1035" i="6"/>
  <c r="S1035" i="6" s="1"/>
  <c r="C1036" i="6"/>
  <c r="S1036" i="6" s="1"/>
  <c r="C1037" i="6"/>
  <c r="S1037" i="6" s="1"/>
  <c r="C1038" i="6"/>
  <c r="S1038" i="6" s="1"/>
  <c r="U1038" i="6" s="1"/>
  <c r="V1038" i="6" s="1"/>
  <c r="C1039" i="6"/>
  <c r="S1039" i="6" s="1"/>
  <c r="C1040" i="6"/>
  <c r="S1040" i="6" s="1"/>
  <c r="U1040" i="6" s="1"/>
  <c r="V1040" i="6" s="1"/>
  <c r="C1041" i="6"/>
  <c r="S1041" i="6" s="1"/>
  <c r="C1042" i="6"/>
  <c r="S1042" i="6" s="1"/>
  <c r="C1043" i="6"/>
  <c r="S1043" i="6" s="1"/>
  <c r="C1044" i="6"/>
  <c r="S1044" i="6" s="1"/>
  <c r="C1045" i="6"/>
  <c r="S1045" i="6" s="1"/>
  <c r="U1045" i="6" s="1"/>
  <c r="V1045" i="6" s="1"/>
  <c r="C1046" i="6"/>
  <c r="S1046" i="6" s="1"/>
  <c r="C1047" i="6"/>
  <c r="S1047" i="6" s="1"/>
  <c r="C1048" i="6"/>
  <c r="S1048" i="6" s="1"/>
  <c r="C1049" i="6"/>
  <c r="S1049" i="6" s="1"/>
  <c r="C1050" i="6"/>
  <c r="S1050" i="6" s="1"/>
  <c r="C1051" i="6"/>
  <c r="S1051" i="6" s="1"/>
  <c r="C1052" i="6"/>
  <c r="S1052" i="6" s="1"/>
  <c r="C1053" i="6"/>
  <c r="S1053" i="6" s="1"/>
  <c r="C1054" i="6"/>
  <c r="S1054" i="6" s="1"/>
  <c r="U1054" i="6" s="1"/>
  <c r="V1054" i="6" s="1"/>
  <c r="C1055" i="6"/>
  <c r="S1055" i="6" s="1"/>
  <c r="C1056" i="6"/>
  <c r="S1056" i="6" s="1"/>
  <c r="C1057" i="6"/>
  <c r="S1057" i="6" s="1"/>
  <c r="C1058" i="6"/>
  <c r="S1058" i="6" s="1"/>
  <c r="C1059" i="6"/>
  <c r="S1059" i="6" s="1"/>
  <c r="C1060" i="6"/>
  <c r="S1060" i="6" s="1"/>
  <c r="C1061" i="6"/>
  <c r="C1062" i="6"/>
  <c r="S1062" i="6" s="1"/>
  <c r="C1063" i="6"/>
  <c r="S1063" i="6" s="1"/>
  <c r="C1064" i="6"/>
  <c r="S1064" i="6" s="1"/>
  <c r="C1065" i="6"/>
  <c r="S1065" i="6" s="1"/>
  <c r="C1066" i="6"/>
  <c r="S1066" i="6" s="1"/>
  <c r="C1067" i="6"/>
  <c r="S1067" i="6" s="1"/>
  <c r="C1068" i="6"/>
  <c r="S1068" i="6" s="1"/>
  <c r="C1069" i="6"/>
  <c r="S1069" i="6" s="1"/>
  <c r="C1070" i="6"/>
  <c r="S1070" i="6" s="1"/>
  <c r="C1071" i="6"/>
  <c r="S1071" i="6" s="1"/>
  <c r="C1072" i="6"/>
  <c r="S1072" i="6" s="1"/>
  <c r="C1073" i="6"/>
  <c r="C1074" i="6"/>
  <c r="S1074" i="6" s="1"/>
  <c r="C1075" i="6"/>
  <c r="C1076" i="6"/>
  <c r="S1076" i="6" s="1"/>
  <c r="C1077" i="6"/>
  <c r="S1077" i="6" s="1"/>
  <c r="C1078" i="6"/>
  <c r="S1078" i="6" s="1"/>
  <c r="C1079" i="6"/>
  <c r="S1079" i="6" s="1"/>
  <c r="C1080" i="6"/>
  <c r="S1080" i="6" s="1"/>
  <c r="C1081" i="6"/>
  <c r="S1081" i="6" s="1"/>
  <c r="C1082" i="6"/>
  <c r="C1083" i="6"/>
  <c r="S1083" i="6" s="1"/>
  <c r="C1084" i="6"/>
  <c r="S1084" i="6" s="1"/>
  <c r="C1085" i="6"/>
  <c r="S1085" i="6" s="1"/>
  <c r="C1086" i="6"/>
  <c r="S1086" i="6" s="1"/>
  <c r="U1086" i="6" s="1"/>
  <c r="V1086" i="6" s="1"/>
  <c r="C1087" i="6"/>
  <c r="S1087" i="6" s="1"/>
  <c r="C1088" i="6"/>
  <c r="S1088" i="6" s="1"/>
  <c r="C1089" i="6"/>
  <c r="S1089" i="6" s="1"/>
  <c r="C1090" i="6"/>
  <c r="S1090" i="6" s="1"/>
  <c r="C1091" i="6"/>
  <c r="S1091" i="6" s="1"/>
  <c r="C1092" i="6"/>
  <c r="S1092" i="6" s="1"/>
  <c r="C1093" i="6"/>
  <c r="S1093" i="6" s="1"/>
  <c r="C1094" i="6"/>
  <c r="S1094" i="6" s="1"/>
  <c r="C1095" i="6"/>
  <c r="S1095" i="6" s="1"/>
  <c r="C1096" i="6"/>
  <c r="S1096" i="6" s="1"/>
  <c r="C1097" i="6"/>
  <c r="S1097" i="6" s="1"/>
  <c r="C1098" i="6"/>
  <c r="S1098" i="6" s="1"/>
  <c r="U1098" i="6" s="1"/>
  <c r="V1098" i="6" s="1"/>
  <c r="C1099" i="6"/>
  <c r="C1100" i="6"/>
  <c r="S1100" i="6" s="1"/>
  <c r="C1101" i="6"/>
  <c r="S1101" i="6" s="1"/>
  <c r="C1102" i="6"/>
  <c r="S1102" i="6" s="1"/>
  <c r="C1103" i="6"/>
  <c r="S1103" i="6" s="1"/>
  <c r="C1104" i="6"/>
  <c r="S1104" i="6" s="1"/>
  <c r="C1105" i="6"/>
  <c r="S1105" i="6" s="1"/>
  <c r="C1106" i="6"/>
  <c r="S1106" i="6" s="1"/>
  <c r="C1107" i="6"/>
  <c r="S1107" i="6" s="1"/>
  <c r="C1108" i="6"/>
  <c r="S1108" i="6" s="1"/>
  <c r="C1109" i="6"/>
  <c r="S1109" i="6" s="1"/>
  <c r="C1110" i="6"/>
  <c r="S1110" i="6" s="1"/>
  <c r="C1111" i="6"/>
  <c r="S1111" i="6" s="1"/>
  <c r="C1112" i="6"/>
  <c r="S1112" i="6" s="1"/>
  <c r="U1112" i="6" s="1"/>
  <c r="V1112" i="6" s="1"/>
  <c r="C1113" i="6"/>
  <c r="S1113" i="6" s="1"/>
  <c r="C1114" i="6"/>
  <c r="S1114" i="6" s="1"/>
  <c r="U1114" i="6" s="1"/>
  <c r="V1114" i="6" s="1"/>
  <c r="C1115" i="6"/>
  <c r="S1115" i="6" s="1"/>
  <c r="C1116" i="6"/>
  <c r="S1116" i="6" s="1"/>
  <c r="C1117" i="6"/>
  <c r="S1117" i="6" s="1"/>
  <c r="C1118" i="6"/>
  <c r="S1118" i="6" s="1"/>
  <c r="C1119" i="6"/>
  <c r="S1119" i="6" s="1"/>
  <c r="C1120" i="6"/>
  <c r="S1120" i="6" s="1"/>
  <c r="C1121" i="6"/>
  <c r="S1121" i="6" s="1"/>
  <c r="C1122" i="6"/>
  <c r="S1122" i="6" s="1"/>
  <c r="C1123" i="6"/>
  <c r="S1123" i="6" s="1"/>
  <c r="C1124" i="6"/>
  <c r="S1124" i="6" s="1"/>
  <c r="U1124" i="6" s="1"/>
  <c r="V1124" i="6" s="1"/>
  <c r="C1125" i="6"/>
  <c r="S1125" i="6" s="1"/>
  <c r="C1126" i="6"/>
  <c r="S1126" i="6" s="1"/>
  <c r="C1127" i="6"/>
  <c r="S1127" i="6" s="1"/>
  <c r="C1128" i="6"/>
  <c r="S1128" i="6" s="1"/>
  <c r="C1129" i="6"/>
  <c r="S1129" i="6" s="1"/>
  <c r="C1130" i="6"/>
  <c r="S1130" i="6" s="1"/>
  <c r="C1131" i="6"/>
  <c r="S1131" i="6" s="1"/>
  <c r="C1132" i="6"/>
  <c r="S1132" i="6" s="1"/>
  <c r="C1133" i="6"/>
  <c r="C1134" i="6"/>
  <c r="C1135" i="6"/>
  <c r="C1136" i="6"/>
  <c r="S1136" i="6" s="1"/>
  <c r="C1137" i="6"/>
  <c r="S1137" i="6" s="1"/>
  <c r="C1138" i="6"/>
  <c r="S1138" i="6" s="1"/>
  <c r="C1139" i="6"/>
  <c r="S1139" i="6" s="1"/>
  <c r="C1140" i="6"/>
  <c r="S1140" i="6" s="1"/>
  <c r="C1141" i="6"/>
  <c r="S1141" i="6" s="1"/>
  <c r="C1142" i="6"/>
  <c r="S1142" i="6" s="1"/>
  <c r="C1143" i="6"/>
  <c r="S1143" i="6" s="1"/>
  <c r="C1144" i="6"/>
  <c r="S1144" i="6" s="1"/>
  <c r="C1145" i="6"/>
  <c r="C1146" i="6"/>
  <c r="S1146" i="6" s="1"/>
  <c r="C1147" i="6"/>
  <c r="S1147" i="6" s="1"/>
  <c r="C1148" i="6"/>
  <c r="S1148" i="6" s="1"/>
  <c r="C1149" i="6"/>
  <c r="S1149" i="6" s="1"/>
  <c r="C1150" i="6"/>
  <c r="S1150" i="6" s="1"/>
  <c r="C1151" i="6"/>
  <c r="S1151" i="6" s="1"/>
  <c r="C1152" i="6"/>
  <c r="S1152" i="6" s="1"/>
  <c r="C1153" i="6"/>
  <c r="S1153" i="6" s="1"/>
  <c r="C1154" i="6"/>
  <c r="S1154" i="6" s="1"/>
  <c r="C1155" i="6"/>
  <c r="S1155" i="6" s="1"/>
  <c r="C1156" i="6"/>
  <c r="S1156" i="6" s="1"/>
  <c r="C1157" i="6"/>
  <c r="S1157" i="6" s="1"/>
  <c r="C1158" i="6"/>
  <c r="S1158" i="6" s="1"/>
  <c r="C1159" i="6"/>
  <c r="S1159" i="6" s="1"/>
  <c r="C1160" i="6"/>
  <c r="C1161" i="6"/>
  <c r="S1161" i="6" s="1"/>
  <c r="C1162" i="6"/>
  <c r="S1162" i="6" s="1"/>
  <c r="C1163" i="6"/>
  <c r="S1163" i="6" s="1"/>
  <c r="C1164" i="6"/>
  <c r="S1164" i="6" s="1"/>
  <c r="C1165" i="6"/>
  <c r="S1165" i="6" s="1"/>
  <c r="C1166" i="6"/>
  <c r="S1166" i="6" s="1"/>
  <c r="C1167" i="6"/>
  <c r="S1167" i="6" s="1"/>
  <c r="C1168" i="6"/>
  <c r="S1168" i="6" s="1"/>
  <c r="C1169" i="6"/>
  <c r="S1169" i="6" s="1"/>
  <c r="C1170" i="6"/>
  <c r="S1170" i="6" s="1"/>
  <c r="C1171" i="6"/>
  <c r="S1171" i="6" s="1"/>
  <c r="C1172" i="6"/>
  <c r="S1172" i="6" s="1"/>
  <c r="C1173" i="6"/>
  <c r="S1173" i="6" s="1"/>
  <c r="C1174" i="6"/>
  <c r="S1174" i="6" s="1"/>
  <c r="C1175" i="6"/>
  <c r="S1175" i="6" s="1"/>
  <c r="C1176" i="6"/>
  <c r="S1176" i="6" s="1"/>
  <c r="C1177" i="6"/>
  <c r="S1177" i="6" s="1"/>
  <c r="C1178" i="6"/>
  <c r="S1178" i="6" s="1"/>
  <c r="C1179" i="6"/>
  <c r="C1180" i="6"/>
  <c r="S1180" i="6" s="1"/>
  <c r="C1181" i="6"/>
  <c r="S1181" i="6" s="1"/>
  <c r="C1182" i="6"/>
  <c r="S1182" i="6" s="1"/>
  <c r="C1183" i="6"/>
  <c r="S1183" i="6" s="1"/>
  <c r="C1184" i="6"/>
  <c r="S1184" i="6" s="1"/>
  <c r="C1185" i="6"/>
  <c r="S1185" i="6" s="1"/>
  <c r="C1186" i="6"/>
  <c r="C1187" i="6"/>
  <c r="S1187" i="6" s="1"/>
  <c r="C1188" i="6"/>
  <c r="S1188" i="6" s="1"/>
  <c r="C1189" i="6"/>
  <c r="S1189" i="6" s="1"/>
  <c r="C1190" i="6"/>
  <c r="S1190" i="6" s="1"/>
  <c r="C1191" i="6"/>
  <c r="S1191" i="6" s="1"/>
  <c r="C1192" i="6"/>
  <c r="S1192" i="6" s="1"/>
  <c r="C1193" i="6"/>
  <c r="S1193" i="6" s="1"/>
  <c r="C1194" i="6"/>
  <c r="S1194" i="6" s="1"/>
  <c r="C1195" i="6"/>
  <c r="S1195" i="6" s="1"/>
  <c r="C1196" i="6"/>
  <c r="S1196" i="6" s="1"/>
  <c r="C1197" i="6"/>
  <c r="S1197" i="6" s="1"/>
  <c r="C1198" i="6"/>
  <c r="S1198" i="6" s="1"/>
  <c r="C1199" i="6"/>
  <c r="S1199" i="6" s="1"/>
  <c r="C1200" i="6"/>
  <c r="S1200" i="6" s="1"/>
  <c r="C1201" i="6"/>
  <c r="S1201" i="6" s="1"/>
  <c r="C1202" i="6"/>
  <c r="S1202" i="6" s="1"/>
  <c r="C1203" i="6"/>
  <c r="S1203" i="6" s="1"/>
  <c r="C1204" i="6"/>
  <c r="S1204" i="6" s="1"/>
  <c r="C1205" i="6"/>
  <c r="C1206" i="6"/>
  <c r="C1207" i="6"/>
  <c r="S1207" i="6" s="1"/>
  <c r="C1208" i="6"/>
  <c r="S1208" i="6" s="1"/>
  <c r="C1209" i="6"/>
  <c r="S1209" i="6" s="1"/>
  <c r="C1210" i="6"/>
  <c r="S1210" i="6" s="1"/>
  <c r="C1211" i="6"/>
  <c r="S1211" i="6" s="1"/>
  <c r="C1212" i="6"/>
  <c r="S1212" i="6" s="1"/>
  <c r="C1213" i="6"/>
  <c r="S1213" i="6" s="1"/>
  <c r="C1214" i="6"/>
  <c r="S1214" i="6" s="1"/>
  <c r="C1215" i="6"/>
  <c r="S1215" i="6" s="1"/>
  <c r="C1216" i="6"/>
  <c r="S1216" i="6" s="1"/>
  <c r="C1217" i="6"/>
  <c r="C1218" i="6"/>
  <c r="S1218" i="6" s="1"/>
  <c r="C1219" i="6"/>
  <c r="S1219" i="6" s="1"/>
  <c r="C1220" i="6"/>
  <c r="S1220" i="6" s="1"/>
  <c r="C1221" i="6"/>
  <c r="S1221" i="6" s="1"/>
  <c r="C1222" i="6"/>
  <c r="S1222" i="6" s="1"/>
  <c r="C1223" i="6"/>
  <c r="S1223" i="6" s="1"/>
  <c r="C1224" i="6"/>
  <c r="S1224" i="6" s="1"/>
  <c r="C1225" i="6"/>
  <c r="S1225" i="6" s="1"/>
  <c r="C1226" i="6"/>
  <c r="S1226" i="6" s="1"/>
  <c r="C1227" i="6"/>
  <c r="S1227" i="6" s="1"/>
  <c r="C1228" i="6"/>
  <c r="S1228" i="6" s="1"/>
  <c r="C1229" i="6"/>
  <c r="S1229" i="6" s="1"/>
  <c r="C1230" i="6"/>
  <c r="C1231" i="6"/>
  <c r="S1231" i="6" s="1"/>
  <c r="U1231" i="6" s="1"/>
  <c r="V1231" i="6" s="1"/>
  <c r="C1232" i="6"/>
  <c r="C1233" i="6"/>
  <c r="S1233" i="6" s="1"/>
  <c r="C1234" i="6"/>
  <c r="S1234" i="6" s="1"/>
  <c r="C1235" i="6"/>
  <c r="S1235" i="6" s="1"/>
  <c r="C1236" i="6"/>
  <c r="S1236" i="6" s="1"/>
  <c r="C1237" i="6"/>
  <c r="S1237" i="6" s="1"/>
  <c r="C1238" i="6"/>
  <c r="S1238" i="6" s="1"/>
  <c r="C1239" i="6"/>
  <c r="S1239" i="6" s="1"/>
  <c r="C1240" i="6"/>
  <c r="S1240" i="6" s="1"/>
  <c r="C1241" i="6"/>
  <c r="S1241" i="6" s="1"/>
  <c r="C1242" i="6"/>
  <c r="S1242" i="6" s="1"/>
  <c r="C1243" i="6"/>
  <c r="S1243" i="6" s="1"/>
  <c r="C1244" i="6"/>
  <c r="S1244" i="6" s="1"/>
  <c r="C1245" i="6"/>
  <c r="S1245" i="6" s="1"/>
  <c r="C1246" i="6"/>
  <c r="S1246" i="6" s="1"/>
  <c r="C1247" i="6"/>
  <c r="S1247" i="6" s="1"/>
  <c r="C1248" i="6"/>
  <c r="S1248" i="6" s="1"/>
  <c r="C1249" i="6"/>
  <c r="S1249" i="6" s="1"/>
  <c r="C1250" i="6"/>
  <c r="S1250" i="6" s="1"/>
  <c r="C1251" i="6"/>
  <c r="S1251" i="6" s="1"/>
  <c r="C1252" i="6"/>
  <c r="S1252" i="6" s="1"/>
  <c r="C1253" i="6"/>
  <c r="S1253" i="6" s="1"/>
  <c r="C1254" i="6"/>
  <c r="S1254" i="6" s="1"/>
  <c r="C1255" i="6"/>
  <c r="S1255" i="6" s="1"/>
  <c r="C1256" i="6"/>
  <c r="S1256" i="6" s="1"/>
  <c r="C1257" i="6"/>
  <c r="S1257" i="6" s="1"/>
  <c r="C1258" i="6"/>
  <c r="C1259" i="6"/>
  <c r="S1259" i="6" s="1"/>
  <c r="C1260" i="6"/>
  <c r="S1260" i="6" s="1"/>
  <c r="C1261" i="6"/>
  <c r="S1261" i="6" s="1"/>
  <c r="C1262" i="6"/>
  <c r="S1262" i="6" s="1"/>
  <c r="C1263" i="6"/>
  <c r="S1263" i="6" s="1"/>
  <c r="C1264" i="6"/>
  <c r="S1264" i="6" s="1"/>
  <c r="C1265" i="6"/>
  <c r="S1265" i="6" s="1"/>
  <c r="C1266" i="6"/>
  <c r="S1266" i="6" s="1"/>
  <c r="C1267" i="6"/>
  <c r="S1267" i="6" s="1"/>
  <c r="C1268" i="6"/>
  <c r="S1268" i="6" s="1"/>
  <c r="C1269" i="6"/>
  <c r="S1269" i="6" s="1"/>
  <c r="C1270" i="6"/>
  <c r="S1270" i="6" s="1"/>
  <c r="C1271" i="6"/>
  <c r="S1271" i="6" s="1"/>
  <c r="C1272" i="6"/>
  <c r="S1272" i="6" s="1"/>
  <c r="C1273" i="6"/>
  <c r="S1273" i="6" s="1"/>
  <c r="C1274" i="6"/>
  <c r="S1274" i="6" s="1"/>
  <c r="C1275" i="6"/>
  <c r="S1275" i="6" s="1"/>
  <c r="C1276" i="6"/>
  <c r="S1276" i="6" s="1"/>
  <c r="C1277" i="6"/>
  <c r="C1278" i="6"/>
  <c r="C1279" i="6"/>
  <c r="C1280" i="6"/>
  <c r="C1281" i="6"/>
  <c r="C1282" i="6"/>
  <c r="C1283" i="6"/>
  <c r="S1283" i="6" s="1"/>
  <c r="C1284" i="6"/>
  <c r="S1284" i="6" s="1"/>
  <c r="C1285" i="6"/>
  <c r="S1285" i="6" s="1"/>
  <c r="C1286" i="6"/>
  <c r="S1286" i="6" s="1"/>
  <c r="C1287" i="6"/>
  <c r="S1287" i="6" s="1"/>
  <c r="C1288" i="6"/>
  <c r="S1288" i="6" s="1"/>
  <c r="C1289" i="6"/>
  <c r="S1289" i="6" s="1"/>
  <c r="C1290" i="6"/>
  <c r="S1290" i="6" s="1"/>
  <c r="C1291" i="6"/>
  <c r="S1291" i="6" s="1"/>
  <c r="C1292" i="6"/>
  <c r="S1292" i="6" s="1"/>
  <c r="C1293" i="6"/>
  <c r="S1293" i="6" s="1"/>
  <c r="C1294" i="6"/>
  <c r="S1294" i="6" s="1"/>
  <c r="C1295" i="6"/>
  <c r="S1295" i="6" s="1"/>
  <c r="C1296" i="6"/>
  <c r="S1296" i="6" s="1"/>
  <c r="C1297" i="6"/>
  <c r="S1297" i="6" s="1"/>
  <c r="C1298" i="6"/>
  <c r="S1298" i="6" s="1"/>
  <c r="C1299" i="6"/>
  <c r="S1299" i="6" s="1"/>
  <c r="C1300" i="6"/>
  <c r="S1300" i="6" s="1"/>
  <c r="C1301" i="6"/>
  <c r="S1301" i="6" s="1"/>
  <c r="C1302" i="6"/>
  <c r="S1302" i="6" s="1"/>
  <c r="C1303" i="6"/>
  <c r="S1303" i="6" s="1"/>
  <c r="C1304" i="6"/>
  <c r="S1304" i="6" s="1"/>
  <c r="C1305" i="6"/>
  <c r="S1305" i="6" s="1"/>
  <c r="C1306" i="6"/>
  <c r="S1306" i="6" s="1"/>
  <c r="C1307" i="6"/>
  <c r="S1307" i="6" s="1"/>
  <c r="U1307" i="6" s="1"/>
  <c r="V1307" i="6" s="1"/>
  <c r="C1308" i="6"/>
  <c r="S1308" i="6" s="1"/>
  <c r="C1309" i="6"/>
  <c r="S1309" i="6" s="1"/>
  <c r="C1310" i="6"/>
  <c r="S1310" i="6" s="1"/>
  <c r="C1311" i="6"/>
  <c r="S1311" i="6" s="1"/>
  <c r="C1312" i="6"/>
  <c r="S1312" i="6" s="1"/>
  <c r="C1313" i="6"/>
  <c r="C1314" i="6"/>
  <c r="S1314" i="6" s="1"/>
  <c r="C1315" i="6"/>
  <c r="S1315" i="6" s="1"/>
  <c r="C1316" i="6"/>
  <c r="S1316" i="6" s="1"/>
  <c r="C1317" i="6"/>
  <c r="S1317" i="6" s="1"/>
  <c r="C1318" i="6"/>
  <c r="C1319" i="6"/>
  <c r="C1320" i="6"/>
  <c r="S1320" i="6" s="1"/>
  <c r="C1321" i="6"/>
  <c r="S1321" i="6" s="1"/>
  <c r="C1322" i="6"/>
  <c r="S1322" i="6" s="1"/>
  <c r="C1323" i="6"/>
  <c r="S1323" i="6" s="1"/>
  <c r="C1324" i="6"/>
  <c r="S1324" i="6" s="1"/>
  <c r="C1325" i="6"/>
  <c r="S1325" i="6" s="1"/>
  <c r="C1326" i="6"/>
  <c r="S1326" i="6" s="1"/>
  <c r="C1327" i="6"/>
  <c r="S1327" i="6" s="1"/>
  <c r="C1328" i="6"/>
  <c r="S1328" i="6" s="1"/>
  <c r="C1329" i="6"/>
  <c r="S1329" i="6" s="1"/>
  <c r="C1330" i="6"/>
  <c r="S1330" i="6" s="1"/>
  <c r="C1331" i="6"/>
  <c r="S1331" i="6" s="1"/>
  <c r="C1332" i="6"/>
  <c r="S1332" i="6" s="1"/>
  <c r="C1333" i="6"/>
  <c r="S1333" i="6" s="1"/>
  <c r="C1334" i="6"/>
  <c r="S1334" i="6" s="1"/>
  <c r="C1335" i="6"/>
  <c r="S1335" i="6" s="1"/>
  <c r="C1336" i="6"/>
  <c r="S1336" i="6" s="1"/>
  <c r="C1337" i="6"/>
  <c r="S1337" i="6" s="1"/>
  <c r="C1338" i="6"/>
  <c r="S1338" i="6" s="1"/>
  <c r="C1339" i="6"/>
  <c r="S1339" i="6" s="1"/>
  <c r="C1340" i="6"/>
  <c r="S1340" i="6" s="1"/>
  <c r="C1341" i="6"/>
  <c r="S1341" i="6" s="1"/>
  <c r="C1342" i="6"/>
  <c r="S1342" i="6" s="1"/>
  <c r="U1342" i="6" s="1"/>
  <c r="V1342" i="6" s="1"/>
  <c r="C1343" i="6"/>
  <c r="S1343" i="6" s="1"/>
  <c r="C1344" i="6"/>
  <c r="S1344" i="6" s="1"/>
  <c r="C1345" i="6"/>
  <c r="S1345" i="6" s="1"/>
  <c r="C1346" i="6"/>
  <c r="S1346" i="6" s="1"/>
  <c r="C1347" i="6"/>
  <c r="S1347" i="6" s="1"/>
  <c r="C1348" i="6"/>
  <c r="S1348" i="6" s="1"/>
  <c r="C1349" i="6"/>
  <c r="C1350" i="6"/>
  <c r="S1350" i="6" s="1"/>
  <c r="C1351" i="6"/>
  <c r="S1351" i="6" s="1"/>
  <c r="C1352" i="6"/>
  <c r="S1352" i="6" s="1"/>
  <c r="C1353" i="6"/>
  <c r="S1353" i="6" s="1"/>
  <c r="C1354" i="6"/>
  <c r="C1355" i="6"/>
  <c r="S1355" i="6" s="1"/>
  <c r="C1356" i="6"/>
  <c r="S1356" i="6" s="1"/>
  <c r="C1357" i="6"/>
  <c r="S1357" i="6" s="1"/>
  <c r="C1358" i="6"/>
  <c r="S1358" i="6" s="1"/>
  <c r="C1359" i="6"/>
  <c r="C1360" i="6"/>
  <c r="S1360" i="6" s="1"/>
  <c r="C1361" i="6"/>
  <c r="S1361" i="6" s="1"/>
  <c r="C1362" i="6"/>
  <c r="S1362" i="6" s="1"/>
  <c r="C1363" i="6"/>
  <c r="S1363" i="6" s="1"/>
  <c r="C1364" i="6"/>
  <c r="S1364" i="6" s="1"/>
  <c r="C1365" i="6"/>
  <c r="S1365" i="6" s="1"/>
  <c r="C1366" i="6"/>
  <c r="S1366" i="6" s="1"/>
  <c r="C1367" i="6"/>
  <c r="S1367" i="6" s="1"/>
  <c r="C1368" i="6"/>
  <c r="S1368" i="6" s="1"/>
  <c r="C1369" i="6"/>
  <c r="S1369" i="6" s="1"/>
  <c r="C1370" i="6"/>
  <c r="S1370" i="6" s="1"/>
  <c r="C1371" i="6"/>
  <c r="S1371" i="6" s="1"/>
  <c r="C1372" i="6"/>
  <c r="C1373" i="6"/>
  <c r="S1373" i="6" s="1"/>
  <c r="C1374" i="6"/>
  <c r="S1374" i="6" s="1"/>
  <c r="C1375" i="6"/>
  <c r="C1376" i="6"/>
  <c r="S1376" i="6" s="1"/>
  <c r="C1377" i="6"/>
  <c r="S1377" i="6" s="1"/>
  <c r="C1378" i="6"/>
  <c r="S1378" i="6" s="1"/>
  <c r="C1379" i="6"/>
  <c r="S1379" i="6" s="1"/>
  <c r="C1380" i="6"/>
  <c r="S1380" i="6" s="1"/>
  <c r="C1381" i="6"/>
  <c r="S1381" i="6" s="1"/>
  <c r="C1382" i="6"/>
  <c r="S1382" i="6" s="1"/>
  <c r="C1383" i="6"/>
  <c r="S1383" i="6" s="1"/>
  <c r="C1384" i="6"/>
  <c r="S1384" i="6" s="1"/>
  <c r="C1385" i="6"/>
  <c r="C1386" i="6"/>
  <c r="S1386" i="6" s="1"/>
  <c r="C1387" i="6"/>
  <c r="S1387" i="6" s="1"/>
  <c r="C1388" i="6"/>
  <c r="S1388" i="6" s="1"/>
  <c r="C1389" i="6"/>
  <c r="S1389" i="6" s="1"/>
  <c r="C1390" i="6"/>
  <c r="C1391" i="6"/>
  <c r="S1391" i="6" s="1"/>
  <c r="C1392" i="6"/>
  <c r="S1392" i="6" s="1"/>
  <c r="C1393" i="6"/>
  <c r="S1393" i="6" s="1"/>
  <c r="C1394" i="6"/>
  <c r="S1394" i="6" s="1"/>
  <c r="C1395" i="6"/>
  <c r="S1395" i="6" s="1"/>
  <c r="C1396" i="6"/>
  <c r="S1396" i="6" s="1"/>
  <c r="C1397" i="6"/>
  <c r="S1397" i="6" s="1"/>
  <c r="C1398" i="6"/>
  <c r="S1398" i="6" s="1"/>
  <c r="C1399" i="6"/>
  <c r="S1399" i="6" s="1"/>
  <c r="C1400" i="6"/>
  <c r="S1400" i="6" s="1"/>
  <c r="C1401" i="6"/>
  <c r="S1401" i="6" s="1"/>
  <c r="C1402" i="6"/>
  <c r="S1402" i="6" s="1"/>
  <c r="C1403" i="6"/>
  <c r="S1403" i="6" s="1"/>
  <c r="C1404" i="6"/>
  <c r="S1404" i="6" s="1"/>
  <c r="C1405" i="6"/>
  <c r="S1405" i="6" s="1"/>
  <c r="C1406" i="6"/>
  <c r="S1406" i="6" s="1"/>
  <c r="C1407" i="6"/>
  <c r="S1407" i="6" s="1"/>
  <c r="C1408" i="6"/>
  <c r="C1409" i="6"/>
  <c r="S1409" i="6" s="1"/>
  <c r="C1410" i="6"/>
  <c r="S1410" i="6" s="1"/>
  <c r="C1411" i="6"/>
  <c r="S1411" i="6" s="1"/>
  <c r="C1412" i="6"/>
  <c r="S1412" i="6" s="1"/>
  <c r="C1413" i="6"/>
  <c r="S1413" i="6" s="1"/>
  <c r="C1414" i="6"/>
  <c r="S1414" i="6" s="1"/>
  <c r="C1415" i="6"/>
  <c r="S1415" i="6" s="1"/>
  <c r="C1416" i="6"/>
  <c r="S1416" i="6" s="1"/>
  <c r="C1417" i="6"/>
  <c r="S1417" i="6" s="1"/>
  <c r="C1418" i="6"/>
  <c r="S1418" i="6" s="1"/>
  <c r="C1419" i="6"/>
  <c r="S1419" i="6" s="1"/>
  <c r="C1420" i="6"/>
  <c r="C1421" i="6"/>
  <c r="C1422" i="6"/>
  <c r="S1422" i="6" s="1"/>
  <c r="C1423" i="6"/>
  <c r="C1424" i="6"/>
  <c r="S1424" i="6" s="1"/>
  <c r="C1425" i="6"/>
  <c r="S1425" i="6" s="1"/>
  <c r="C1426" i="6"/>
  <c r="C1427" i="6"/>
  <c r="S1427" i="6" s="1"/>
  <c r="C1428" i="6"/>
  <c r="S1428" i="6" s="1"/>
  <c r="C1429" i="6"/>
  <c r="S1429" i="6" s="1"/>
  <c r="C1430" i="6"/>
  <c r="S1430" i="6" s="1"/>
  <c r="C1431" i="6"/>
  <c r="S1431" i="6" s="1"/>
  <c r="C1432" i="6"/>
  <c r="S1432" i="6" s="1"/>
  <c r="C1433" i="6"/>
  <c r="S1433" i="6" s="1"/>
  <c r="C1434" i="6"/>
  <c r="S1434" i="6" s="1"/>
  <c r="C1435" i="6"/>
  <c r="S1435" i="6" s="1"/>
  <c r="C1436" i="6"/>
  <c r="S1436" i="6" s="1"/>
  <c r="C1437" i="6"/>
  <c r="S1437" i="6" s="1"/>
  <c r="C1438" i="6"/>
  <c r="S1438" i="6" s="1"/>
  <c r="C1439" i="6"/>
  <c r="S1439" i="6" s="1"/>
  <c r="C1440" i="6"/>
  <c r="S1440" i="6" s="1"/>
  <c r="C1441" i="6"/>
  <c r="S1441" i="6" s="1"/>
  <c r="C1442" i="6"/>
  <c r="S1442" i="6" s="1"/>
  <c r="C1443" i="6"/>
  <c r="S1443" i="6" s="1"/>
  <c r="C1444" i="6"/>
  <c r="S1444" i="6" s="1"/>
  <c r="C1445" i="6"/>
  <c r="S1445" i="6" s="1"/>
  <c r="C1446" i="6"/>
  <c r="S1446" i="6" s="1"/>
  <c r="C1447" i="6"/>
  <c r="S1447" i="6" s="1"/>
  <c r="C1448" i="6"/>
  <c r="S1448" i="6" s="1"/>
  <c r="C1449" i="6"/>
  <c r="C1450" i="6"/>
  <c r="C1451" i="6"/>
  <c r="C1452" i="6"/>
  <c r="S1452" i="6" s="1"/>
  <c r="C1453" i="6"/>
  <c r="S1453" i="6" s="1"/>
  <c r="C1454" i="6"/>
  <c r="S1454" i="6" s="1"/>
  <c r="C1455" i="6"/>
  <c r="S1455" i="6" s="1"/>
  <c r="C1456" i="6"/>
  <c r="S1456" i="6" s="1"/>
  <c r="C1457" i="6"/>
  <c r="C1458" i="6"/>
  <c r="S1458" i="6" s="1"/>
  <c r="C1459" i="6"/>
  <c r="S1459" i="6" s="1"/>
  <c r="C1460" i="6"/>
  <c r="S1460" i="6" s="1"/>
  <c r="C1461" i="6"/>
  <c r="S1461" i="6" s="1"/>
  <c r="C1462" i="6"/>
  <c r="C1463" i="6"/>
  <c r="S1463" i="6" s="1"/>
  <c r="C1464" i="6"/>
  <c r="S1464" i="6" s="1"/>
  <c r="C1465" i="6"/>
  <c r="C1466" i="6"/>
  <c r="S1466" i="6" s="1"/>
  <c r="C1467" i="6"/>
  <c r="S1467" i="6" s="1"/>
  <c r="C1468" i="6"/>
  <c r="S1468" i="6" s="1"/>
  <c r="C1469" i="6"/>
  <c r="S1469" i="6" s="1"/>
  <c r="C1470" i="6"/>
  <c r="S1470" i="6" s="1"/>
  <c r="C1471" i="6"/>
  <c r="S1471" i="6" s="1"/>
  <c r="C1472" i="6"/>
  <c r="S1472" i="6" s="1"/>
  <c r="C1473" i="6"/>
  <c r="S1473" i="6" s="1"/>
  <c r="C1474" i="6"/>
  <c r="S1474" i="6" s="1"/>
  <c r="C1475" i="6"/>
  <c r="S1475" i="6" s="1"/>
  <c r="C1476" i="6"/>
  <c r="S1476" i="6" s="1"/>
  <c r="C1477" i="6"/>
  <c r="S1477" i="6" s="1"/>
  <c r="C1478" i="6"/>
  <c r="S1478" i="6" s="1"/>
  <c r="C1479" i="6"/>
  <c r="S1479" i="6" s="1"/>
  <c r="C1480" i="6"/>
  <c r="S1480" i="6" s="1"/>
  <c r="C1481" i="6"/>
  <c r="S1481" i="6" s="1"/>
  <c r="C1482" i="6"/>
  <c r="S1482" i="6" s="1"/>
  <c r="C1483" i="6"/>
  <c r="S1483" i="6" s="1"/>
  <c r="C1484" i="6"/>
  <c r="S1484" i="6" s="1"/>
  <c r="C1485" i="6"/>
  <c r="S1485" i="6" s="1"/>
  <c r="C1486" i="6"/>
  <c r="S1486" i="6" s="1"/>
  <c r="C1487" i="6"/>
  <c r="S1487" i="6" s="1"/>
  <c r="C1488" i="6"/>
  <c r="S1488" i="6" s="1"/>
  <c r="C1489" i="6"/>
  <c r="S1489" i="6" s="1"/>
  <c r="C1490" i="6"/>
  <c r="S1490" i="6" s="1"/>
  <c r="C1491" i="6"/>
  <c r="S1491" i="6" s="1"/>
  <c r="C1492" i="6"/>
  <c r="S1492" i="6" s="1"/>
  <c r="C1493" i="6"/>
  <c r="C1494" i="6"/>
  <c r="C1495" i="6"/>
  <c r="C1496" i="6"/>
  <c r="S1496" i="6" s="1"/>
  <c r="C1497" i="6"/>
  <c r="S1497" i="6" s="1"/>
  <c r="C1498" i="6"/>
  <c r="C1499" i="6"/>
  <c r="S1499" i="6" s="1"/>
  <c r="C1500" i="6"/>
  <c r="S1500" i="6" s="1"/>
  <c r="C1501" i="6"/>
  <c r="S1501" i="6" s="1"/>
  <c r="C1502" i="6"/>
  <c r="S1502" i="6" s="1"/>
  <c r="C1503" i="6"/>
  <c r="S1503" i="6" s="1"/>
  <c r="C1504" i="6"/>
  <c r="S1504" i="6" s="1"/>
  <c r="C1505" i="6"/>
  <c r="S1505" i="6" s="1"/>
  <c r="C1506" i="6"/>
  <c r="S1506" i="6" s="1"/>
  <c r="C1507" i="6"/>
  <c r="C1508" i="6"/>
  <c r="S1508" i="6" s="1"/>
  <c r="C1509" i="6"/>
  <c r="S1509" i="6" s="1"/>
  <c r="C1510" i="6"/>
  <c r="S1510" i="6" s="1"/>
  <c r="C1511" i="6"/>
  <c r="S1511" i="6" s="1"/>
  <c r="C1512" i="6"/>
  <c r="S1512" i="6" s="1"/>
  <c r="C1513" i="6"/>
  <c r="S1513" i="6" s="1"/>
  <c r="C1514" i="6"/>
  <c r="S1514" i="6" s="1"/>
  <c r="C1515" i="6"/>
  <c r="S1515" i="6" s="1"/>
  <c r="C1516" i="6"/>
  <c r="S1516" i="6" s="1"/>
  <c r="C1517" i="6"/>
  <c r="S1517" i="6" s="1"/>
  <c r="C1518" i="6"/>
  <c r="C1519" i="6"/>
  <c r="C1520" i="6"/>
  <c r="C1521" i="6"/>
  <c r="C1522" i="6"/>
  <c r="S1522" i="6" s="1"/>
  <c r="C1523" i="6"/>
  <c r="S1523" i="6" s="1"/>
  <c r="C1524" i="6"/>
  <c r="S1524" i="6" s="1"/>
  <c r="C1525" i="6"/>
  <c r="S1525" i="6" s="1"/>
  <c r="C1526" i="6"/>
  <c r="S1526" i="6" s="1"/>
  <c r="C1527" i="6"/>
  <c r="S1527" i="6" s="1"/>
  <c r="C1528" i="6"/>
  <c r="S1528" i="6" s="1"/>
  <c r="C1529" i="6"/>
  <c r="C1530" i="6"/>
  <c r="S1530" i="6" s="1"/>
  <c r="C1531" i="6"/>
  <c r="C1532" i="6"/>
  <c r="C1533" i="6"/>
  <c r="C1534" i="6"/>
  <c r="C1535" i="6"/>
  <c r="S1535" i="6" s="1"/>
  <c r="C1536" i="6"/>
  <c r="S1536" i="6" s="1"/>
  <c r="C1537" i="6"/>
  <c r="S1537" i="6" s="1"/>
  <c r="C1538" i="6"/>
  <c r="S1538" i="6" s="1"/>
  <c r="C1539" i="6"/>
  <c r="S1539" i="6" s="1"/>
  <c r="C1540" i="6"/>
  <c r="S1540" i="6" s="1"/>
  <c r="C1541" i="6"/>
  <c r="S1541" i="6" s="1"/>
  <c r="C1542" i="6"/>
  <c r="S1542" i="6" s="1"/>
  <c r="C1543" i="6"/>
  <c r="S1543" i="6" s="1"/>
  <c r="C1544" i="6"/>
  <c r="S1544" i="6" s="1"/>
  <c r="C1545" i="6"/>
  <c r="S1545" i="6" s="1"/>
  <c r="C1546" i="6"/>
  <c r="C1547" i="6"/>
  <c r="S1547" i="6" s="1"/>
  <c r="C1548" i="6"/>
  <c r="S1548" i="6" s="1"/>
  <c r="C1549" i="6"/>
  <c r="S1549" i="6" s="1"/>
  <c r="C1550" i="6"/>
  <c r="S1550" i="6" s="1"/>
  <c r="C1551" i="6"/>
  <c r="S1551" i="6" s="1"/>
  <c r="C1552" i="6"/>
  <c r="S1552" i="6" s="1"/>
  <c r="C1553" i="6"/>
  <c r="S1553" i="6" s="1"/>
  <c r="C1554" i="6"/>
  <c r="S1554" i="6" s="1"/>
  <c r="C1555" i="6"/>
  <c r="S1555" i="6" s="1"/>
  <c r="C1556" i="6"/>
  <c r="S1556" i="6" s="1"/>
  <c r="C1557" i="6"/>
  <c r="S1557" i="6" s="1"/>
  <c r="C1558" i="6"/>
  <c r="S1558" i="6" s="1"/>
  <c r="C1559" i="6"/>
  <c r="S1559" i="6" s="1"/>
  <c r="C1560" i="6"/>
  <c r="S1560" i="6" s="1"/>
  <c r="C1561" i="6"/>
  <c r="S1561" i="6" s="1"/>
  <c r="C1562" i="6"/>
  <c r="S1562" i="6" s="1"/>
  <c r="C1563" i="6"/>
  <c r="S1563" i="6" s="1"/>
  <c r="C1564" i="6"/>
  <c r="S1564" i="6" s="1"/>
  <c r="C1565" i="6"/>
  <c r="C1566" i="6"/>
  <c r="S1566" i="6" s="1"/>
  <c r="U1566" i="6" s="1"/>
  <c r="V1566" i="6" s="1"/>
  <c r="C1567" i="6"/>
  <c r="S1567" i="6" s="1"/>
  <c r="C1568" i="6"/>
  <c r="S1568" i="6" s="1"/>
  <c r="C1569" i="6"/>
  <c r="S1569" i="6" s="1"/>
  <c r="C1570" i="6"/>
  <c r="C1571" i="6"/>
  <c r="C1572" i="6"/>
  <c r="C1573" i="6"/>
  <c r="S1573" i="6" s="1"/>
  <c r="C1574" i="6"/>
  <c r="S1574" i="6" s="1"/>
  <c r="C1575" i="6"/>
  <c r="S1575" i="6" s="1"/>
  <c r="C1576" i="6"/>
  <c r="S1576" i="6" s="1"/>
  <c r="C1577" i="6"/>
  <c r="S1577" i="6" s="1"/>
  <c r="C1578" i="6"/>
  <c r="S1578" i="6" s="1"/>
  <c r="C1579" i="6"/>
  <c r="S1579" i="6" s="1"/>
  <c r="C1580" i="6"/>
  <c r="S1580" i="6" s="1"/>
  <c r="C1581" i="6"/>
  <c r="S1581" i="6" s="1"/>
  <c r="C1582" i="6"/>
  <c r="S1582" i="6" s="1"/>
  <c r="C1583" i="6"/>
  <c r="S1583" i="6" s="1"/>
  <c r="C1584" i="6"/>
  <c r="S1584" i="6" s="1"/>
  <c r="C1585" i="6"/>
  <c r="C1586" i="6"/>
  <c r="S1586" i="6" s="1"/>
  <c r="C1587" i="6"/>
  <c r="S1587" i="6" s="1"/>
  <c r="C1588" i="6"/>
  <c r="S1588" i="6" s="1"/>
  <c r="C1589" i="6"/>
  <c r="S1589" i="6" s="1"/>
  <c r="C1590" i="6"/>
  <c r="S1590" i="6" s="1"/>
  <c r="C1591" i="6"/>
  <c r="S1591" i="6" s="1"/>
  <c r="C1592" i="6"/>
  <c r="S1592" i="6" s="1"/>
  <c r="C1593" i="6"/>
  <c r="S1593" i="6" s="1"/>
  <c r="C1594" i="6"/>
  <c r="S1594" i="6" s="1"/>
  <c r="C1595" i="6"/>
  <c r="S1595" i="6" s="1"/>
  <c r="C1596" i="6"/>
  <c r="S1596" i="6" s="1"/>
  <c r="C1597" i="6"/>
  <c r="C1598" i="6"/>
  <c r="S1598" i="6" s="1"/>
  <c r="C1599" i="6"/>
  <c r="S1599" i="6" s="1"/>
  <c r="C1600" i="6"/>
  <c r="S1600" i="6" s="1"/>
  <c r="C1601" i="6"/>
  <c r="S1601" i="6" s="1"/>
  <c r="C1602" i="6"/>
  <c r="S1602" i="6" s="1"/>
  <c r="C1603" i="6"/>
  <c r="S1603" i="6" s="1"/>
  <c r="C1604" i="6"/>
  <c r="S1604" i="6" s="1"/>
  <c r="C1605" i="6"/>
  <c r="S1605" i="6" s="1"/>
  <c r="C1606" i="6"/>
  <c r="S1606" i="6" s="1"/>
  <c r="C1607" i="6"/>
  <c r="S1607" i="6" s="1"/>
  <c r="C1608" i="6"/>
  <c r="S1608" i="6" s="1"/>
  <c r="C1609" i="6"/>
  <c r="C1610" i="6"/>
  <c r="S1610" i="6" s="1"/>
  <c r="C1611" i="6"/>
  <c r="S1611" i="6" s="1"/>
  <c r="C1612" i="6"/>
  <c r="S1612" i="6" s="1"/>
  <c r="C1613" i="6"/>
  <c r="S1613" i="6" s="1"/>
  <c r="C1614" i="6"/>
  <c r="S1614" i="6" s="1"/>
  <c r="C1615" i="6"/>
  <c r="S1615" i="6" s="1"/>
  <c r="C1616" i="6"/>
  <c r="S1616" i="6" s="1"/>
  <c r="C1617" i="6"/>
  <c r="S1617" i="6" s="1"/>
  <c r="C1618" i="6"/>
  <c r="S1618" i="6" s="1"/>
  <c r="C1619" i="6"/>
  <c r="S1619" i="6" s="1"/>
  <c r="C1620" i="6"/>
  <c r="S1620" i="6" s="1"/>
  <c r="C1621" i="6"/>
  <c r="C1622" i="6"/>
  <c r="C1623" i="6"/>
  <c r="S1623" i="6" s="1"/>
  <c r="C1624" i="6"/>
  <c r="S1624" i="6" s="1"/>
  <c r="C1625" i="6"/>
  <c r="S1625" i="6" s="1"/>
  <c r="C1626" i="6"/>
  <c r="S1626" i="6" s="1"/>
  <c r="C1627" i="6"/>
  <c r="S1627" i="6" s="1"/>
  <c r="C1628" i="6"/>
  <c r="S1628" i="6" s="1"/>
  <c r="C1629" i="6"/>
  <c r="S1629" i="6" s="1"/>
  <c r="C1630" i="6"/>
  <c r="S1630" i="6" s="1"/>
  <c r="C1631" i="6"/>
  <c r="S1631" i="6" s="1"/>
  <c r="C1632" i="6"/>
  <c r="S1632" i="6" s="1"/>
  <c r="C1633" i="6"/>
  <c r="C1634" i="6"/>
  <c r="S1634" i="6" s="1"/>
  <c r="C1635" i="6"/>
  <c r="S1635" i="6" s="1"/>
  <c r="C1636" i="6"/>
  <c r="S1636" i="6" s="1"/>
  <c r="C1637" i="6"/>
  <c r="S1637" i="6" s="1"/>
  <c r="C1638" i="6"/>
  <c r="C1639" i="6"/>
  <c r="S1639" i="6" s="1"/>
  <c r="C1640" i="6"/>
  <c r="S1640" i="6" s="1"/>
  <c r="C1641" i="6"/>
  <c r="S1641" i="6" s="1"/>
  <c r="C1642" i="6"/>
  <c r="S1642" i="6" s="1"/>
  <c r="C1643" i="6"/>
  <c r="S1643" i="6" s="1"/>
  <c r="C1644" i="6"/>
  <c r="S1644" i="6" s="1"/>
  <c r="C1645" i="6"/>
  <c r="C1646" i="6"/>
  <c r="S1646" i="6" s="1"/>
  <c r="C1647" i="6"/>
  <c r="S1647" i="6" s="1"/>
  <c r="C1648" i="6"/>
  <c r="S1648" i="6" s="1"/>
  <c r="C1649" i="6"/>
  <c r="S1649" i="6" s="1"/>
  <c r="C1650" i="6"/>
  <c r="C1651" i="6"/>
  <c r="C1652" i="6"/>
  <c r="S1652" i="6" s="1"/>
  <c r="C1653" i="6"/>
  <c r="S1653" i="6" s="1"/>
  <c r="C1654" i="6"/>
  <c r="S1654" i="6" s="1"/>
  <c r="C1655" i="6"/>
  <c r="S1655" i="6" s="1"/>
  <c r="C1656" i="6"/>
  <c r="S1656" i="6" s="1"/>
  <c r="C1657" i="6"/>
  <c r="C1658" i="6"/>
  <c r="S1658" i="6" s="1"/>
  <c r="C1659" i="6"/>
  <c r="S1659" i="6" s="1"/>
  <c r="C1660" i="6"/>
  <c r="S1660" i="6" s="1"/>
  <c r="C1661" i="6"/>
  <c r="S1661" i="6" s="1"/>
  <c r="C1662" i="6"/>
  <c r="S1662" i="6" s="1"/>
  <c r="C1663" i="6"/>
  <c r="S1663" i="6" s="1"/>
  <c r="C1664" i="6"/>
  <c r="C1665" i="6"/>
  <c r="S1665" i="6" s="1"/>
  <c r="C1666" i="6"/>
  <c r="S1666" i="6" s="1"/>
  <c r="C1667" i="6"/>
  <c r="S1667" i="6" s="1"/>
  <c r="C1668" i="6"/>
  <c r="S1668" i="6" s="1"/>
  <c r="C1669" i="6"/>
  <c r="C1670" i="6"/>
  <c r="S1670" i="6" s="1"/>
  <c r="C1671" i="6"/>
  <c r="S1671" i="6" s="1"/>
  <c r="C1672" i="6"/>
  <c r="S1672" i="6" s="1"/>
  <c r="C1673" i="6"/>
  <c r="S1673" i="6" s="1"/>
  <c r="C1674" i="6"/>
  <c r="S1674" i="6" s="1"/>
  <c r="C1675" i="6"/>
  <c r="S1675" i="6" s="1"/>
  <c r="C1676" i="6"/>
  <c r="S1676" i="6" s="1"/>
  <c r="C1677" i="6"/>
  <c r="S1677" i="6" s="1"/>
  <c r="C1678" i="6"/>
  <c r="S1678" i="6" s="1"/>
  <c r="C1679" i="6"/>
  <c r="S1679" i="6" s="1"/>
  <c r="C1680" i="6"/>
  <c r="S1680" i="6" s="1"/>
  <c r="U1680" i="6" s="1"/>
  <c r="V1680" i="6" s="1"/>
  <c r="C1681" i="6"/>
  <c r="C1682" i="6"/>
  <c r="S1682" i="6" s="1"/>
  <c r="C1683" i="6"/>
  <c r="S1683" i="6" s="1"/>
  <c r="C1684" i="6"/>
  <c r="S1684" i="6" s="1"/>
  <c r="C1685" i="6"/>
  <c r="S1685" i="6" s="1"/>
  <c r="C1686" i="6"/>
  <c r="S1686" i="6" s="1"/>
  <c r="C1687" i="6"/>
  <c r="S1687" i="6" s="1"/>
  <c r="C1688" i="6"/>
  <c r="C1689" i="6"/>
  <c r="C1690" i="6"/>
  <c r="C1691" i="6"/>
  <c r="S1691" i="6" s="1"/>
  <c r="C1692" i="6"/>
  <c r="S1692" i="6" s="1"/>
  <c r="C1693" i="6"/>
  <c r="C1694" i="6"/>
  <c r="S1694" i="6" s="1"/>
  <c r="C1695" i="6"/>
  <c r="S1695" i="6" s="1"/>
  <c r="C1696" i="6"/>
  <c r="S1696" i="6" s="1"/>
  <c r="C1697" i="6"/>
  <c r="S1697" i="6" s="1"/>
  <c r="C1698" i="6"/>
  <c r="S1698" i="6" s="1"/>
  <c r="C1699" i="6"/>
  <c r="S1699" i="6" s="1"/>
  <c r="C1700" i="6"/>
  <c r="S1700" i="6" s="1"/>
  <c r="C1701" i="6"/>
  <c r="S1701" i="6" s="1"/>
  <c r="C1702" i="6"/>
  <c r="S1702" i="6" s="1"/>
  <c r="C1703" i="6"/>
  <c r="C1704" i="6"/>
  <c r="S1704" i="6" s="1"/>
  <c r="C1705" i="6"/>
  <c r="C1706" i="6"/>
  <c r="S1706" i="6" s="1"/>
  <c r="C1707" i="6"/>
  <c r="S1707" i="6" s="1"/>
  <c r="C1708" i="6"/>
  <c r="S1708" i="6" s="1"/>
  <c r="C1709" i="6"/>
  <c r="S1709" i="6" s="1"/>
  <c r="C1710" i="6"/>
  <c r="S1710" i="6" s="1"/>
  <c r="U1710" i="6" s="1"/>
  <c r="V1710" i="6" s="1"/>
  <c r="C1711" i="6"/>
  <c r="S1711" i="6" s="1"/>
  <c r="C1712" i="6"/>
  <c r="S1712" i="6" s="1"/>
  <c r="C1713" i="6"/>
  <c r="S1713" i="6" s="1"/>
  <c r="C1714" i="6"/>
  <c r="S1714" i="6" s="1"/>
  <c r="C1715" i="6"/>
  <c r="S1715" i="6" s="1"/>
  <c r="C1716" i="6"/>
  <c r="S1716" i="6" s="1"/>
  <c r="C1717" i="6"/>
  <c r="C1718" i="6"/>
  <c r="S1718" i="6" s="1"/>
  <c r="C1719" i="6"/>
  <c r="S1719" i="6" s="1"/>
  <c r="C1720" i="6"/>
  <c r="S1720" i="6" s="1"/>
  <c r="C1721" i="6"/>
  <c r="S1721" i="6" s="1"/>
  <c r="C1722" i="6"/>
  <c r="S1722" i="6" s="1"/>
  <c r="C1723" i="6"/>
  <c r="S1723" i="6" s="1"/>
  <c r="C1724" i="6"/>
  <c r="S1724" i="6" s="1"/>
  <c r="C1725" i="6"/>
  <c r="S1725" i="6" s="1"/>
  <c r="C1726" i="6"/>
  <c r="S1726" i="6" s="1"/>
  <c r="C1727" i="6"/>
  <c r="S1727" i="6" s="1"/>
  <c r="C1728" i="6"/>
  <c r="S1728" i="6" s="1"/>
  <c r="C1729" i="6"/>
  <c r="C1730" i="6"/>
  <c r="C1731" i="6"/>
  <c r="S1731" i="6" s="1"/>
  <c r="C1732" i="6"/>
  <c r="S1732" i="6" s="1"/>
  <c r="C1733" i="6"/>
  <c r="S1733" i="6" s="1"/>
  <c r="C1734" i="6"/>
  <c r="S1734" i="6" s="1"/>
  <c r="C1735" i="6"/>
  <c r="S1735" i="6" s="1"/>
  <c r="C1736" i="6"/>
  <c r="S1736" i="6" s="1"/>
  <c r="C1737" i="6"/>
  <c r="S1737" i="6" s="1"/>
  <c r="C1738" i="6"/>
  <c r="S1738" i="6" s="1"/>
  <c r="C1739" i="6"/>
  <c r="S1739" i="6" s="1"/>
  <c r="C1740" i="6"/>
  <c r="S1740" i="6" s="1"/>
  <c r="C1741" i="6"/>
  <c r="C1742" i="6"/>
  <c r="S1742" i="6" s="1"/>
  <c r="C1743" i="6"/>
  <c r="S1743" i="6" s="1"/>
  <c r="C1744" i="6"/>
  <c r="S1744" i="6" s="1"/>
  <c r="C1745" i="6"/>
  <c r="S1745" i="6" s="1"/>
  <c r="C1746" i="6"/>
  <c r="S1746" i="6" s="1"/>
  <c r="C1747" i="6"/>
  <c r="S1747" i="6" s="1"/>
  <c r="C1748" i="6"/>
  <c r="S1748" i="6" s="1"/>
  <c r="C1749" i="6"/>
  <c r="S1749" i="6" s="1"/>
  <c r="C1750" i="6"/>
  <c r="S1750" i="6" s="1"/>
  <c r="C1751" i="6"/>
  <c r="S1751" i="6" s="1"/>
  <c r="C1752" i="6"/>
  <c r="S1752" i="6" s="1"/>
  <c r="C1753" i="6"/>
  <c r="C1754" i="6"/>
  <c r="S1754" i="6" s="1"/>
  <c r="C1755" i="6"/>
  <c r="S1755" i="6" s="1"/>
  <c r="C1756" i="6"/>
  <c r="S1756" i="6" s="1"/>
  <c r="C1757" i="6"/>
  <c r="S1757" i="6" s="1"/>
  <c r="C1758" i="6"/>
  <c r="S1758" i="6" s="1"/>
  <c r="C1759" i="6"/>
  <c r="S1759" i="6" s="1"/>
  <c r="C1760" i="6"/>
  <c r="S1760" i="6" s="1"/>
  <c r="C1761" i="6"/>
  <c r="S1761" i="6" s="1"/>
  <c r="C1762" i="6"/>
  <c r="S1762" i="6" s="1"/>
  <c r="C1763" i="6"/>
  <c r="S1763" i="6" s="1"/>
  <c r="C1764" i="6"/>
  <c r="S1764" i="6" s="1"/>
  <c r="C1765" i="6"/>
  <c r="C1766" i="6"/>
  <c r="S1766" i="6" s="1"/>
  <c r="C1767" i="6"/>
  <c r="S1767" i="6" s="1"/>
  <c r="C1768" i="6"/>
  <c r="S1768" i="6" s="1"/>
  <c r="C1769" i="6"/>
  <c r="S1769" i="6" s="1"/>
  <c r="C1770" i="6"/>
  <c r="C1771" i="6"/>
  <c r="S1771" i="6" s="1"/>
  <c r="C1772" i="6"/>
  <c r="S1772" i="6" s="1"/>
  <c r="C1773" i="6"/>
  <c r="S1773" i="6" s="1"/>
  <c r="C1774" i="6"/>
  <c r="S1774" i="6" s="1"/>
  <c r="C1775" i="6"/>
  <c r="S1775" i="6" s="1"/>
  <c r="C1776" i="6"/>
  <c r="S1776" i="6" s="1"/>
  <c r="C1777" i="6"/>
  <c r="C1778" i="6"/>
  <c r="S1778" i="6" s="1"/>
  <c r="C1779" i="6"/>
  <c r="S1779" i="6" s="1"/>
  <c r="C1780" i="6"/>
  <c r="S1780" i="6" s="1"/>
  <c r="C1781" i="6"/>
  <c r="S1781" i="6" s="1"/>
  <c r="C1782" i="6"/>
  <c r="C1783" i="6"/>
  <c r="S1783" i="6" s="1"/>
  <c r="C1784" i="6"/>
  <c r="S1784" i="6" s="1"/>
  <c r="C1785" i="6"/>
  <c r="S1785" i="6" s="1"/>
  <c r="C1786" i="6"/>
  <c r="S1786" i="6" s="1"/>
  <c r="C1787" i="6"/>
  <c r="S1787" i="6" s="1"/>
  <c r="C1788" i="6"/>
  <c r="S1788" i="6" s="1"/>
  <c r="C1789" i="6"/>
  <c r="C1790" i="6"/>
  <c r="S1790" i="6" s="1"/>
  <c r="C1791" i="6"/>
  <c r="S1791" i="6" s="1"/>
  <c r="C1792" i="6"/>
  <c r="S1792" i="6" s="1"/>
  <c r="C1793" i="6"/>
  <c r="S1793" i="6" s="1"/>
  <c r="U1793" i="6" s="1"/>
  <c r="V1793" i="6" s="1"/>
  <c r="C1794" i="6"/>
  <c r="C1795" i="6"/>
  <c r="C1796" i="6"/>
  <c r="C1797" i="6"/>
  <c r="S1797" i="6" s="1"/>
  <c r="C1798" i="6"/>
  <c r="S1798" i="6" s="1"/>
  <c r="C1799" i="6"/>
  <c r="S1799" i="6" s="1"/>
  <c r="C1800" i="6"/>
  <c r="S1800" i="6" s="1"/>
  <c r="C1801" i="6"/>
  <c r="C1802" i="6"/>
  <c r="S1802" i="6" s="1"/>
  <c r="C1803" i="6"/>
  <c r="S1803" i="6" s="1"/>
  <c r="C1804" i="6"/>
  <c r="S1804" i="6" s="1"/>
  <c r="C1805" i="6"/>
  <c r="S1805" i="6" s="1"/>
  <c r="C1806" i="6"/>
  <c r="C1807" i="6"/>
  <c r="C1808" i="6"/>
  <c r="C1809" i="6"/>
  <c r="C1810" i="6"/>
  <c r="S1810" i="6" s="1"/>
  <c r="C1811" i="6"/>
  <c r="S1811" i="6" s="1"/>
  <c r="C1812" i="6"/>
  <c r="S1812" i="6" s="1"/>
  <c r="C1813" i="6"/>
  <c r="C1814" i="6"/>
  <c r="C1815" i="6"/>
  <c r="S1815" i="6" s="1"/>
  <c r="C1816" i="6"/>
  <c r="S1816" i="6" s="1"/>
  <c r="C1817" i="6"/>
  <c r="S1817" i="6" s="1"/>
  <c r="C1818" i="6"/>
  <c r="S1818" i="6" s="1"/>
  <c r="C1819" i="6"/>
  <c r="S1819" i="6" s="1"/>
  <c r="C1820" i="6"/>
  <c r="C1821" i="6"/>
  <c r="S1821" i="6" s="1"/>
  <c r="C1822" i="6"/>
  <c r="S1822" i="6" s="1"/>
  <c r="C1823" i="6"/>
  <c r="S1823" i="6" s="1"/>
  <c r="U1823" i="6" s="1"/>
  <c r="V1823" i="6" s="1"/>
  <c r="C1824" i="6"/>
  <c r="S1824" i="6" s="1"/>
  <c r="C1825" i="6"/>
  <c r="C1826" i="6"/>
  <c r="S1826" i="6" s="1"/>
  <c r="C1827" i="6"/>
  <c r="S1827" i="6" s="1"/>
  <c r="C1828" i="6"/>
  <c r="S1828" i="6" s="1"/>
  <c r="C1829" i="6"/>
  <c r="S1829" i="6" s="1"/>
  <c r="C1830" i="6"/>
  <c r="S1830" i="6" s="1"/>
  <c r="C1831" i="6"/>
  <c r="S1831" i="6" s="1"/>
  <c r="C1832" i="6"/>
  <c r="C1833" i="6"/>
  <c r="C1834" i="6"/>
  <c r="C1835" i="6"/>
  <c r="C1836" i="6"/>
  <c r="S1836" i="6" s="1"/>
  <c r="C1837" i="6"/>
  <c r="C1838" i="6"/>
  <c r="S1838" i="6" s="1"/>
  <c r="C1839" i="6"/>
  <c r="S1839" i="6" s="1"/>
  <c r="C1840" i="6"/>
  <c r="S1840" i="6" s="1"/>
  <c r="C1841" i="6"/>
  <c r="S1841" i="6" s="1"/>
  <c r="C1842" i="6"/>
  <c r="S1842" i="6" s="1"/>
  <c r="C1843" i="6"/>
  <c r="S1843" i="6" s="1"/>
  <c r="C1844" i="6"/>
  <c r="S1844" i="6" s="1"/>
  <c r="C1845" i="6"/>
  <c r="S1845" i="6" s="1"/>
  <c r="C1846" i="6"/>
  <c r="S1846" i="6" s="1"/>
  <c r="C1847" i="6"/>
  <c r="S1847" i="6" s="1"/>
  <c r="C1848" i="6"/>
  <c r="C1849" i="6"/>
  <c r="C1850" i="6"/>
  <c r="S1850" i="6" s="1"/>
  <c r="C1851" i="6"/>
  <c r="S1851" i="6" s="1"/>
  <c r="C1852" i="6"/>
  <c r="S1852" i="6" s="1"/>
  <c r="C1853" i="6"/>
  <c r="S1853" i="6" s="1"/>
  <c r="C1854" i="6"/>
  <c r="S1854" i="6" s="1"/>
  <c r="C1855" i="6"/>
  <c r="S1855" i="6" s="1"/>
  <c r="C1856" i="6"/>
  <c r="S1856" i="6" s="1"/>
  <c r="C1857" i="6"/>
  <c r="S1857" i="6" s="1"/>
  <c r="C1858" i="6"/>
  <c r="S1858" i="6" s="1"/>
  <c r="C1859" i="6"/>
  <c r="S1859" i="6" s="1"/>
  <c r="C1860" i="6"/>
  <c r="S1860" i="6" s="1"/>
  <c r="C1861" i="6"/>
  <c r="C1862" i="6"/>
  <c r="S1862" i="6" s="1"/>
  <c r="C1863" i="6"/>
  <c r="S1863" i="6" s="1"/>
  <c r="C1864" i="6"/>
  <c r="S1864" i="6" s="1"/>
  <c r="C1865" i="6"/>
  <c r="S1865" i="6" s="1"/>
  <c r="U1865" i="6" s="1"/>
  <c r="V1865" i="6" s="1"/>
  <c r="C1866" i="6"/>
  <c r="S1866" i="6" s="1"/>
  <c r="C1867" i="6"/>
  <c r="C1868" i="6"/>
  <c r="S1868" i="6" s="1"/>
  <c r="C1869" i="6"/>
  <c r="S1869" i="6" s="1"/>
  <c r="C1870" i="6"/>
  <c r="S1870" i="6" s="1"/>
  <c r="C1871" i="6"/>
  <c r="C1872" i="6"/>
  <c r="C1873" i="6"/>
  <c r="C1874" i="6"/>
  <c r="C1875" i="6"/>
  <c r="S1875" i="6" s="1"/>
  <c r="C1876" i="6"/>
  <c r="S1876" i="6" s="1"/>
  <c r="C1877" i="6"/>
  <c r="S1877" i="6" s="1"/>
  <c r="C1878" i="6"/>
  <c r="S1878" i="6" s="1"/>
  <c r="C1879" i="6"/>
  <c r="S1879" i="6" s="1"/>
  <c r="U1879" i="6" s="1"/>
  <c r="V1879" i="6" s="1"/>
  <c r="C1880" i="6"/>
  <c r="S1880" i="6" s="1"/>
  <c r="C1881" i="6"/>
  <c r="S1881" i="6" s="1"/>
  <c r="C1882" i="6"/>
  <c r="S1882" i="6" s="1"/>
  <c r="C1883" i="6"/>
  <c r="S1883" i="6" s="1"/>
  <c r="C1884" i="6"/>
  <c r="C1885" i="6"/>
  <c r="C1886" i="6"/>
  <c r="S1886" i="6" s="1"/>
  <c r="C1887" i="6"/>
  <c r="S1887" i="6" s="1"/>
  <c r="C1888" i="6"/>
  <c r="S1888" i="6" s="1"/>
  <c r="C1889" i="6"/>
  <c r="S1889" i="6" s="1"/>
  <c r="C1890" i="6"/>
  <c r="S1890" i="6" s="1"/>
  <c r="C1891" i="6"/>
  <c r="S1891" i="6" s="1"/>
  <c r="C1892" i="6"/>
  <c r="S1892" i="6" s="1"/>
  <c r="C1893" i="6"/>
  <c r="S1893" i="6" s="1"/>
  <c r="C1894" i="6"/>
  <c r="S1894" i="6" s="1"/>
  <c r="C1895" i="6"/>
  <c r="S1895" i="6" s="1"/>
  <c r="U1895" i="6" s="1"/>
  <c r="V1895" i="6" s="1"/>
  <c r="C1896" i="6"/>
  <c r="S1896" i="6" s="1"/>
  <c r="C1897" i="6"/>
  <c r="C1898" i="6"/>
  <c r="S1898" i="6" s="1"/>
  <c r="C1899" i="6"/>
  <c r="S1899" i="6" s="1"/>
  <c r="C1900" i="6"/>
  <c r="S1900" i="6" s="1"/>
  <c r="C1901" i="6"/>
  <c r="S1901" i="6" s="1"/>
  <c r="C1902" i="6"/>
  <c r="S1902" i="6" s="1"/>
  <c r="C1903" i="6"/>
  <c r="S1903" i="6" s="1"/>
  <c r="C1904" i="6"/>
  <c r="S1904" i="6" s="1"/>
  <c r="C1905" i="6"/>
  <c r="S1905" i="6" s="1"/>
  <c r="C1906" i="6"/>
  <c r="S1906" i="6" s="1"/>
  <c r="C1907" i="6"/>
  <c r="S1907" i="6" s="1"/>
  <c r="C1908" i="6"/>
  <c r="S1908" i="6" s="1"/>
  <c r="C1909" i="6"/>
  <c r="C1910" i="6"/>
  <c r="C1911" i="6"/>
  <c r="S1911" i="6" s="1"/>
  <c r="C1912" i="6"/>
  <c r="S1912" i="6" s="1"/>
  <c r="C1913" i="6"/>
  <c r="S1913" i="6" s="1"/>
  <c r="C1914" i="6"/>
  <c r="S1914" i="6" s="1"/>
  <c r="C1915" i="6"/>
  <c r="S1915" i="6" s="1"/>
  <c r="C1916" i="6"/>
  <c r="S1916" i="6" s="1"/>
  <c r="C1917" i="6"/>
  <c r="S1917" i="6" s="1"/>
  <c r="C1918" i="6"/>
  <c r="S1918" i="6" s="1"/>
  <c r="C1919" i="6"/>
  <c r="S1919" i="6" s="1"/>
  <c r="C1920" i="6"/>
  <c r="S1920" i="6" s="1"/>
  <c r="C1921" i="6"/>
  <c r="C1922" i="6"/>
  <c r="S1922" i="6" s="1"/>
  <c r="C1923" i="6"/>
  <c r="S1923" i="6" s="1"/>
  <c r="C1924" i="6"/>
  <c r="S1924" i="6" s="1"/>
  <c r="C1925" i="6"/>
  <c r="S1925" i="6" s="1"/>
  <c r="C1926" i="6"/>
  <c r="C1927" i="6"/>
  <c r="C1928" i="6"/>
  <c r="S1928" i="6" s="1"/>
  <c r="C1929" i="6"/>
  <c r="S1929" i="6" s="1"/>
  <c r="C1930" i="6"/>
  <c r="S1930" i="6" s="1"/>
  <c r="C1931" i="6"/>
  <c r="S1931" i="6" s="1"/>
  <c r="C1932" i="6"/>
  <c r="S1932" i="6" s="1"/>
  <c r="C1933" i="6"/>
  <c r="C1934" i="6"/>
  <c r="S1934" i="6" s="1"/>
  <c r="C1935" i="6"/>
  <c r="S1935" i="6" s="1"/>
  <c r="C1936" i="6"/>
  <c r="S1936" i="6" s="1"/>
  <c r="C1937" i="6"/>
  <c r="S1937" i="6" s="1"/>
  <c r="C1938" i="6"/>
  <c r="C1939" i="6"/>
  <c r="C1940" i="6"/>
  <c r="C1941" i="6"/>
  <c r="S1941" i="6" s="1"/>
  <c r="C1942" i="6"/>
  <c r="S1942" i="6" s="1"/>
  <c r="C1943" i="6"/>
  <c r="S1943" i="6" s="1"/>
  <c r="C1944" i="6"/>
  <c r="S1944" i="6" s="1"/>
  <c r="C1945" i="6"/>
  <c r="C1946" i="6"/>
  <c r="S1946" i="6" s="1"/>
  <c r="C1947" i="6"/>
  <c r="S1947" i="6" s="1"/>
  <c r="C1948" i="6"/>
  <c r="S1948" i="6" s="1"/>
  <c r="C1949" i="6"/>
  <c r="S1949" i="6" s="1"/>
  <c r="C1950" i="6"/>
  <c r="S1950" i="6" s="1"/>
  <c r="C1951" i="6"/>
  <c r="C1952" i="6"/>
  <c r="C1953" i="6"/>
  <c r="C1954" i="6"/>
  <c r="S1954" i="6" s="1"/>
  <c r="C1955" i="6"/>
  <c r="S1955" i="6" s="1"/>
  <c r="C1956" i="6"/>
  <c r="S1956" i="6" s="1"/>
  <c r="C1957" i="6"/>
  <c r="C1958" i="6"/>
  <c r="S1958" i="6" s="1"/>
  <c r="C1959" i="6"/>
  <c r="S1959" i="6" s="1"/>
  <c r="C1960" i="6"/>
  <c r="S1960" i="6" s="1"/>
  <c r="C1961" i="6"/>
  <c r="S1961" i="6" s="1"/>
  <c r="C1962" i="6"/>
  <c r="S1962" i="6" s="1"/>
  <c r="C1963" i="6"/>
  <c r="S1963" i="6" s="1"/>
  <c r="C1964" i="6"/>
  <c r="S1964" i="6" s="1"/>
  <c r="C1965" i="6"/>
  <c r="S1965" i="6" s="1"/>
  <c r="C1966" i="6"/>
  <c r="C1967" i="6"/>
  <c r="S1967" i="6" s="1"/>
  <c r="C1968" i="6"/>
  <c r="S1968" i="6" s="1"/>
  <c r="C1969" i="6"/>
  <c r="C1970" i="6"/>
  <c r="S1970" i="6" s="1"/>
  <c r="C1971" i="6"/>
  <c r="S1971" i="6" s="1"/>
  <c r="C1972" i="6"/>
  <c r="S1972" i="6" s="1"/>
  <c r="C1973" i="6"/>
  <c r="S1973" i="6" s="1"/>
  <c r="C1974" i="6"/>
  <c r="S1974" i="6" s="1"/>
  <c r="C1975" i="6"/>
  <c r="S1975" i="6" s="1"/>
  <c r="C1976" i="6"/>
  <c r="S1976" i="6" s="1"/>
  <c r="C1977" i="6"/>
  <c r="S1977" i="6" s="1"/>
  <c r="C1978" i="6"/>
  <c r="S1978" i="6" s="1"/>
  <c r="C1979" i="6"/>
  <c r="S1979" i="6" s="1"/>
  <c r="C1980" i="6"/>
  <c r="S1980" i="6" s="1"/>
  <c r="C1981" i="6"/>
  <c r="C1982" i="6"/>
  <c r="S1982" i="6" s="1"/>
  <c r="C1983" i="6"/>
  <c r="S1983" i="6" s="1"/>
  <c r="C1984" i="6"/>
  <c r="S1984" i="6" s="1"/>
  <c r="C1985" i="6"/>
  <c r="S1985" i="6" s="1"/>
  <c r="C1986" i="6"/>
  <c r="S1986" i="6" s="1"/>
  <c r="C1987" i="6"/>
  <c r="S1987" i="6" s="1"/>
  <c r="C1988" i="6"/>
  <c r="S1988" i="6" s="1"/>
  <c r="C1989" i="6"/>
  <c r="S1989" i="6" s="1"/>
  <c r="C1990" i="6"/>
  <c r="S1990" i="6" s="1"/>
  <c r="C1991" i="6"/>
  <c r="S1991" i="6" s="1"/>
  <c r="C1992" i="6"/>
  <c r="C1993" i="6"/>
  <c r="C1994" i="6"/>
  <c r="S1994" i="6" s="1"/>
  <c r="C1995" i="6"/>
  <c r="S1995" i="6" s="1"/>
  <c r="C1996" i="6"/>
  <c r="S1996" i="6" s="1"/>
  <c r="C1997" i="6"/>
  <c r="S1997" i="6" s="1"/>
  <c r="C1998" i="6"/>
  <c r="S1998" i="6" s="1"/>
  <c r="C1999" i="6"/>
  <c r="S1999" i="6" s="1"/>
  <c r="C2000" i="6"/>
  <c r="S2000" i="6" s="1"/>
  <c r="C2001" i="6"/>
  <c r="S2001" i="6" s="1"/>
  <c r="C2002" i="6"/>
  <c r="S2002" i="6" s="1"/>
  <c r="C2003" i="6"/>
  <c r="S2003" i="6" s="1"/>
  <c r="C2004" i="6"/>
  <c r="S2004" i="6" s="1"/>
  <c r="C2005" i="6"/>
  <c r="C2006" i="6"/>
  <c r="S2006" i="6" s="1"/>
  <c r="C2007" i="6"/>
  <c r="S2007" i="6" s="1"/>
  <c r="C2008" i="6"/>
  <c r="S2008" i="6" s="1"/>
  <c r="C2009" i="6"/>
  <c r="S2009" i="6" s="1"/>
  <c r="U2009" i="6" s="1"/>
  <c r="V2009" i="6" s="1"/>
  <c r="C2010" i="6"/>
  <c r="S2010" i="6" s="1"/>
  <c r="C2011" i="6"/>
  <c r="C2012" i="6"/>
  <c r="S2012" i="6" s="1"/>
  <c r="C2013" i="6"/>
  <c r="S2013" i="6" s="1"/>
  <c r="C2014" i="6"/>
  <c r="S2014" i="6" s="1"/>
  <c r="C2015" i="6"/>
  <c r="S2015" i="6" s="1"/>
  <c r="C2016" i="6"/>
  <c r="C2017" i="6"/>
  <c r="C2018" i="6"/>
  <c r="S2018" i="6" s="1"/>
  <c r="C2019" i="6"/>
  <c r="S2019" i="6" s="1"/>
  <c r="C2020" i="6"/>
  <c r="S2020" i="6" s="1"/>
  <c r="C2021" i="6"/>
  <c r="S2021" i="6" s="1"/>
  <c r="C2022" i="6"/>
  <c r="S2022" i="6" s="1"/>
  <c r="C2023" i="6"/>
  <c r="S2023" i="6" s="1"/>
  <c r="U2023" i="6" s="1"/>
  <c r="V2023" i="6" s="1"/>
  <c r="C2024" i="6"/>
  <c r="S2024" i="6" s="1"/>
  <c r="C2025" i="6"/>
  <c r="S2025" i="6" s="1"/>
  <c r="C2026" i="6"/>
  <c r="S2026" i="6" s="1"/>
  <c r="C2027" i="6"/>
  <c r="S2027" i="6" s="1"/>
  <c r="C2028" i="6"/>
  <c r="S2028" i="6" s="1"/>
  <c r="C2029" i="6"/>
  <c r="C2030" i="6"/>
  <c r="S2030" i="6" s="1"/>
  <c r="C2031" i="6"/>
  <c r="S2031" i="6" s="1"/>
  <c r="C2032" i="6"/>
  <c r="S2032" i="6" s="1"/>
  <c r="C2033" i="6"/>
  <c r="S2033" i="6" s="1"/>
  <c r="C2034" i="6"/>
  <c r="S2034" i="6" s="1"/>
  <c r="C5" i="6"/>
  <c r="S5" i="6" s="1"/>
  <c r="Q5" i="6" s="1"/>
  <c r="V4" i="6"/>
  <c r="T4" i="6"/>
  <c r="R4" i="6"/>
  <c r="P4" i="6"/>
  <c r="M4" i="6"/>
  <c r="K4" i="6"/>
  <c r="H4" i="6"/>
  <c r="G4" i="6"/>
  <c r="F4" i="6"/>
  <c r="E4" i="6"/>
  <c r="B4" i="6"/>
  <c r="C6" i="11"/>
  <c r="C7" i="11"/>
  <c r="C5" i="11"/>
  <c r="C8" i="10"/>
  <c r="C11" i="10"/>
  <c r="C14" i="10"/>
  <c r="C6" i="10"/>
  <c r="C7" i="10"/>
  <c r="C9" i="10"/>
  <c r="C10" i="10"/>
  <c r="C12" i="10"/>
  <c r="C13" i="10"/>
  <c r="C5" i="10"/>
  <c r="C6" i="9"/>
  <c r="C7" i="9"/>
  <c r="C8" i="9"/>
  <c r="C9" i="9"/>
  <c r="C10" i="9"/>
  <c r="C5" i="9"/>
  <c r="C6" i="2"/>
  <c r="C5" i="2"/>
  <c r="C7" i="4"/>
  <c r="C8" i="4"/>
  <c r="C17" i="4"/>
  <c r="C19" i="4"/>
  <c r="C20" i="4"/>
  <c r="C29" i="4"/>
  <c r="C31" i="4"/>
  <c r="C32" i="4"/>
  <c r="C41" i="4"/>
  <c r="C43" i="4"/>
  <c r="C44" i="4"/>
  <c r="C53" i="4"/>
  <c r="C55" i="4"/>
  <c r="C56" i="4"/>
  <c r="C65" i="4"/>
  <c r="C67" i="4"/>
  <c r="C68" i="4"/>
  <c r="C77" i="4"/>
  <c r="C79" i="4"/>
  <c r="C80" i="4"/>
  <c r="C89" i="4"/>
  <c r="C91" i="4"/>
  <c r="C92" i="4"/>
  <c r="C101" i="4"/>
  <c r="C103" i="4"/>
  <c r="C104" i="4"/>
  <c r="C113" i="4"/>
  <c r="C115" i="4"/>
  <c r="C116" i="4"/>
  <c r="C125" i="4"/>
  <c r="C127" i="4"/>
  <c r="C128" i="4"/>
  <c r="C137" i="4"/>
  <c r="C139" i="4"/>
  <c r="C140" i="4"/>
  <c r="C149" i="4"/>
  <c r="C151" i="4"/>
  <c r="C152" i="4"/>
  <c r="C161" i="4"/>
  <c r="C163" i="4"/>
  <c r="C164" i="4"/>
  <c r="C173" i="4"/>
  <c r="C175" i="4"/>
  <c r="C176" i="4"/>
  <c r="C185" i="4"/>
  <c r="C187" i="4"/>
  <c r="C188" i="4"/>
  <c r="E5" i="1"/>
  <c r="E6" i="1"/>
  <c r="E18" i="1"/>
  <c r="E20" i="1"/>
  <c r="E21" i="1"/>
  <c r="E42" i="1"/>
  <c r="E56" i="1"/>
  <c r="E68" i="1"/>
  <c r="E80" i="1"/>
  <c r="E92" i="1"/>
  <c r="E116" i="1"/>
  <c r="E152" i="1"/>
  <c r="E164" i="1"/>
  <c r="E174" i="1"/>
  <c r="E188" i="1"/>
  <c r="E200" i="1"/>
  <c r="E244" i="1"/>
  <c r="E7" i="1"/>
  <c r="E9" i="1"/>
  <c r="E30" i="1"/>
  <c r="E37" i="1"/>
  <c r="E44" i="1"/>
  <c r="E49" i="1"/>
  <c r="E67" i="1"/>
  <c r="E75" i="1"/>
  <c r="E76" i="1"/>
  <c r="E79" i="1"/>
  <c r="E81" i="1"/>
  <c r="E93" i="1"/>
  <c r="E102" i="1"/>
  <c r="E109" i="1"/>
  <c r="E121" i="1"/>
  <c r="E135" i="1"/>
  <c r="E136" i="1"/>
  <c r="E279" i="1"/>
  <c r="E291" i="1"/>
  <c r="E267" i="1"/>
  <c r="E339" i="1"/>
  <c r="A5" i="12"/>
  <c r="C5" i="12" s="1"/>
  <c r="C6" i="4"/>
  <c r="C9" i="4"/>
  <c r="C10" i="4"/>
  <c r="C11" i="4"/>
  <c r="C12" i="4"/>
  <c r="C13" i="4"/>
  <c r="C15" i="4"/>
  <c r="C18" i="4"/>
  <c r="C21" i="4"/>
  <c r="C22" i="4"/>
  <c r="C23" i="4"/>
  <c r="C24" i="4"/>
  <c r="C25" i="4"/>
  <c r="C27" i="4"/>
  <c r="C30" i="4"/>
  <c r="C33" i="4"/>
  <c r="C34" i="4"/>
  <c r="C35" i="4"/>
  <c r="C36" i="4"/>
  <c r="C37" i="4"/>
  <c r="C39" i="4"/>
  <c r="C42" i="4"/>
  <c r="C45" i="4"/>
  <c r="C46" i="4"/>
  <c r="C47" i="4"/>
  <c r="C48" i="4"/>
  <c r="C49" i="4"/>
  <c r="C51" i="4"/>
  <c r="C54" i="4"/>
  <c r="C57" i="4"/>
  <c r="C58" i="4"/>
  <c r="C59" i="4"/>
  <c r="C60" i="4"/>
  <c r="C61" i="4"/>
  <c r="C63" i="4"/>
  <c r="C66" i="4"/>
  <c r="C69" i="4"/>
  <c r="C70" i="4"/>
  <c r="C71" i="4"/>
  <c r="C72" i="4"/>
  <c r="C73" i="4"/>
  <c r="C75" i="4"/>
  <c r="C78" i="4"/>
  <c r="C81" i="4"/>
  <c r="C82" i="4"/>
  <c r="C83" i="4"/>
  <c r="C84" i="4"/>
  <c r="C85" i="4"/>
  <c r="C87" i="4"/>
  <c r="C90" i="4"/>
  <c r="C93" i="4"/>
  <c r="C94" i="4"/>
  <c r="C95" i="4"/>
  <c r="C96" i="4"/>
  <c r="C97" i="4"/>
  <c r="C99" i="4"/>
  <c r="C102" i="4"/>
  <c r="C105" i="4"/>
  <c r="C106" i="4"/>
  <c r="C107" i="4"/>
  <c r="C108" i="4"/>
  <c r="C109" i="4"/>
  <c r="C111" i="4"/>
  <c r="C114" i="4"/>
  <c r="C117" i="4"/>
  <c r="C118" i="4"/>
  <c r="C119" i="4"/>
  <c r="C120" i="4"/>
  <c r="C121" i="4"/>
  <c r="C122" i="4"/>
  <c r="C123" i="4"/>
  <c r="C126" i="4"/>
  <c r="C129" i="4"/>
  <c r="C130" i="4"/>
  <c r="C131" i="4"/>
  <c r="C132" i="4"/>
  <c r="C133" i="4"/>
  <c r="C135" i="4"/>
  <c r="C138" i="4"/>
  <c r="C141" i="4"/>
  <c r="C142" i="4"/>
  <c r="C143" i="4"/>
  <c r="C144" i="4"/>
  <c r="C145" i="4"/>
  <c r="C147" i="4"/>
  <c r="C150" i="4"/>
  <c r="C153" i="4"/>
  <c r="C154" i="4"/>
  <c r="C155" i="4"/>
  <c r="C156" i="4"/>
  <c r="C157" i="4"/>
  <c r="C158" i="4"/>
  <c r="C159" i="4"/>
  <c r="C162" i="4"/>
  <c r="C165" i="4"/>
  <c r="C166" i="4"/>
  <c r="C167" i="4"/>
  <c r="C168" i="4"/>
  <c r="C169" i="4"/>
  <c r="C171" i="4"/>
  <c r="C174" i="4"/>
  <c r="C177" i="4"/>
  <c r="C178" i="4"/>
  <c r="C179" i="4"/>
  <c r="C180" i="4"/>
  <c r="C181" i="4"/>
  <c r="C183" i="4"/>
  <c r="C186" i="4"/>
  <c r="C189" i="4"/>
  <c r="C190" i="4"/>
  <c r="C191" i="4"/>
  <c r="C192" i="4"/>
  <c r="C193" i="4"/>
  <c r="C194" i="4"/>
  <c r="C195" i="4"/>
  <c r="C5" i="4"/>
  <c r="E8" i="1"/>
  <c r="E10" i="1"/>
  <c r="E11" i="1"/>
  <c r="E12" i="1"/>
  <c r="E13" i="1"/>
  <c r="E17" i="1"/>
  <c r="E19" i="1"/>
  <c r="E22" i="1"/>
  <c r="E23" i="1"/>
  <c r="E24" i="1"/>
  <c r="E25" i="1"/>
  <c r="E29" i="1"/>
  <c r="E31" i="1"/>
  <c r="E32" i="1"/>
  <c r="E33" i="1"/>
  <c r="E34" i="1"/>
  <c r="E35" i="1"/>
  <c r="E36" i="1"/>
  <c r="E41" i="1"/>
  <c r="E43" i="1"/>
  <c r="E45" i="1"/>
  <c r="E46" i="1"/>
  <c r="E47" i="1"/>
  <c r="E48" i="1"/>
  <c r="E53" i="1"/>
  <c r="E54" i="1"/>
  <c r="E55" i="1"/>
  <c r="E57" i="1"/>
  <c r="E58" i="1"/>
  <c r="E59" i="1"/>
  <c r="E60" i="1"/>
  <c r="E61" i="1"/>
  <c r="E65" i="1"/>
  <c r="E66" i="1"/>
  <c r="E69" i="1"/>
  <c r="E70" i="1"/>
  <c r="E71" i="1"/>
  <c r="E72" i="1"/>
  <c r="E73" i="1"/>
  <c r="E77" i="1"/>
  <c r="E78" i="1"/>
  <c r="E82" i="1"/>
  <c r="E83" i="1"/>
  <c r="E84" i="1"/>
  <c r="E85" i="1"/>
  <c r="E89" i="1"/>
  <c r="E90" i="1"/>
  <c r="E91" i="1"/>
  <c r="E94" i="1"/>
  <c r="E95" i="1"/>
  <c r="E96" i="1"/>
  <c r="E97" i="1"/>
  <c r="E101" i="1"/>
  <c r="E103" i="1"/>
  <c r="E104" i="1"/>
  <c r="E105" i="1"/>
  <c r="E106" i="1"/>
  <c r="E107" i="1"/>
  <c r="E108" i="1"/>
  <c r="E113" i="1"/>
  <c r="E114" i="1"/>
  <c r="E115" i="1"/>
  <c r="E117" i="1"/>
  <c r="E118" i="1"/>
  <c r="E119" i="1"/>
  <c r="E120" i="1"/>
  <c r="E125" i="1"/>
  <c r="E126" i="1"/>
  <c r="E127" i="1"/>
  <c r="E128" i="1"/>
  <c r="E129" i="1"/>
  <c r="E130" i="1"/>
  <c r="E131" i="1"/>
  <c r="E132" i="1"/>
  <c r="E133" i="1"/>
  <c r="E137" i="1"/>
  <c r="E138" i="1"/>
  <c r="E139" i="1"/>
  <c r="E140" i="1"/>
  <c r="E141" i="1"/>
  <c r="E142" i="1"/>
  <c r="E143" i="1"/>
  <c r="E144" i="1"/>
  <c r="E145" i="1"/>
  <c r="E149" i="1"/>
  <c r="E150" i="1"/>
  <c r="E151" i="1"/>
  <c r="E153" i="1"/>
  <c r="E154" i="1"/>
  <c r="E155" i="1"/>
  <c r="E156" i="1"/>
  <c r="E157" i="1"/>
  <c r="E161" i="1"/>
  <c r="E162" i="1"/>
  <c r="E163" i="1"/>
  <c r="E165" i="1"/>
  <c r="E166" i="1"/>
  <c r="E167" i="1"/>
  <c r="E168" i="1"/>
  <c r="E169" i="1"/>
  <c r="E173" i="1"/>
  <c r="E175" i="1"/>
  <c r="E176" i="1"/>
  <c r="E177" i="1"/>
  <c r="E178" i="1"/>
  <c r="E179" i="1"/>
  <c r="E180" i="1"/>
  <c r="E181" i="1"/>
  <c r="E182" i="1"/>
  <c r="E185" i="1"/>
  <c r="E186" i="1"/>
  <c r="E187" i="1"/>
  <c r="E189" i="1"/>
  <c r="E190" i="1"/>
  <c r="E191" i="1"/>
  <c r="E192" i="1"/>
  <c r="E193" i="1"/>
  <c r="E197" i="1"/>
  <c r="E198" i="1"/>
  <c r="E199" i="1"/>
  <c r="E201" i="1"/>
  <c r="E202" i="1"/>
  <c r="E203" i="1"/>
  <c r="E204" i="1"/>
  <c r="E205" i="1"/>
  <c r="E209" i="1"/>
  <c r="E210" i="1"/>
  <c r="E211" i="1"/>
  <c r="E212" i="1"/>
  <c r="E213" i="1"/>
  <c r="E214" i="1"/>
  <c r="E215" i="1"/>
  <c r="E216" i="1"/>
  <c r="E217" i="1"/>
  <c r="E221" i="1"/>
  <c r="E222" i="1"/>
  <c r="E223" i="1"/>
  <c r="E224" i="1"/>
  <c r="E225" i="1"/>
  <c r="E226" i="1"/>
  <c r="E227" i="1"/>
  <c r="E228" i="1"/>
  <c r="E229" i="1"/>
  <c r="E233" i="1"/>
  <c r="E234" i="1"/>
  <c r="E235" i="1"/>
  <c r="E236" i="1"/>
  <c r="E237" i="1"/>
  <c r="E238" i="1"/>
  <c r="E239" i="1"/>
  <c r="E240" i="1"/>
  <c r="E241" i="1"/>
  <c r="E242" i="1"/>
  <c r="E245" i="1"/>
  <c r="E246" i="1"/>
  <c r="E247" i="1"/>
  <c r="E248" i="1"/>
  <c r="E249" i="1"/>
  <c r="E250" i="1"/>
  <c r="E251" i="1"/>
  <c r="E252" i="1"/>
  <c r="E253" i="1"/>
  <c r="E257" i="1"/>
  <c r="E258" i="1"/>
  <c r="E259" i="1"/>
  <c r="E260" i="1"/>
  <c r="E261" i="1"/>
  <c r="E262" i="1"/>
  <c r="E263" i="1"/>
  <c r="E264" i="1"/>
  <c r="E265" i="1"/>
  <c r="E269" i="1"/>
  <c r="E270" i="1"/>
  <c r="E271" i="1"/>
  <c r="E272" i="1"/>
  <c r="E273" i="1"/>
  <c r="E274" i="1"/>
  <c r="E275" i="1"/>
  <c r="E276" i="1"/>
  <c r="E277" i="1"/>
  <c r="E281" i="1"/>
  <c r="E282" i="1"/>
  <c r="E283" i="1"/>
  <c r="E284" i="1"/>
  <c r="E285" i="1"/>
  <c r="E286" i="1"/>
  <c r="E287" i="1"/>
  <c r="E288" i="1"/>
  <c r="E289" i="1"/>
  <c r="E293" i="1"/>
  <c r="E294" i="1"/>
  <c r="E295" i="1"/>
  <c r="E296" i="1"/>
  <c r="E297" i="1"/>
  <c r="E298" i="1"/>
  <c r="E299" i="1"/>
  <c r="E300" i="1"/>
  <c r="E301" i="1"/>
  <c r="E305" i="1"/>
  <c r="E306" i="1"/>
  <c r="E307" i="1"/>
  <c r="E308" i="1"/>
  <c r="E309" i="1"/>
  <c r="E310" i="1"/>
  <c r="E311" i="1"/>
  <c r="E312" i="1"/>
  <c r="E313" i="1"/>
  <c r="E314" i="1"/>
  <c r="E317" i="1"/>
  <c r="E318" i="1"/>
  <c r="E319" i="1"/>
  <c r="E320" i="1"/>
  <c r="E321" i="1"/>
  <c r="E322" i="1"/>
  <c r="E323" i="1"/>
  <c r="E324" i="1"/>
  <c r="E325" i="1"/>
  <c r="E329" i="1"/>
  <c r="E330" i="1"/>
  <c r="E331" i="1"/>
  <c r="E332" i="1"/>
  <c r="E333" i="1"/>
  <c r="E334" i="1"/>
  <c r="E335" i="1"/>
  <c r="E336" i="1"/>
  <c r="E337" i="1"/>
  <c r="E341" i="1"/>
  <c r="E342" i="1"/>
  <c r="E343" i="1"/>
  <c r="E344" i="1"/>
  <c r="E345" i="1"/>
  <c r="E346" i="1"/>
  <c r="E347" i="1"/>
  <c r="E348" i="1"/>
  <c r="E349" i="1"/>
  <c r="E353" i="1"/>
  <c r="E354" i="1"/>
  <c r="E355" i="1"/>
  <c r="E356" i="1"/>
  <c r="E357" i="1"/>
  <c r="E358" i="1"/>
  <c r="E359" i="1"/>
  <c r="E360" i="1"/>
  <c r="E361" i="1"/>
  <c r="E365" i="1"/>
  <c r="E366" i="1"/>
  <c r="E367" i="1"/>
  <c r="C6" i="7"/>
  <c r="C7" i="7"/>
  <c r="C8" i="7"/>
  <c r="C9" i="7"/>
  <c r="C10" i="7"/>
  <c r="C11" i="7"/>
  <c r="C12" i="7"/>
  <c r="C13" i="7"/>
  <c r="C14" i="7"/>
  <c r="C15" i="7"/>
  <c r="C16" i="7"/>
  <c r="C5" i="7"/>
  <c r="C10" i="5"/>
  <c r="D367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23" i="1"/>
  <c r="D305" i="1"/>
  <c r="D301" i="1"/>
  <c r="D302" i="1"/>
  <c r="D303" i="1"/>
  <c r="D304" i="1"/>
  <c r="D300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72" i="1"/>
  <c r="D266" i="1"/>
  <c r="D267" i="1"/>
  <c r="D268" i="1"/>
  <c r="D269" i="1"/>
  <c r="D270" i="1"/>
  <c r="D271" i="1"/>
  <c r="D265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50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97" i="1"/>
  <c r="D9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5" i="1"/>
  <c r="C6" i="5"/>
  <c r="C7" i="5"/>
  <c r="C8" i="5"/>
  <c r="C9" i="5"/>
  <c r="D320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1" i="1"/>
  <c r="D322" i="1"/>
  <c r="U1913" i="6" l="1"/>
  <c r="V1913" i="6" s="1"/>
  <c r="U2020" i="6"/>
  <c r="V2020" i="6" s="1"/>
  <c r="U1912" i="6"/>
  <c r="V1912" i="6" s="1"/>
  <c r="U1792" i="6"/>
  <c r="V1792" i="6" s="1"/>
  <c r="U1684" i="6"/>
  <c r="V1684" i="6" s="1"/>
  <c r="U1576" i="6"/>
  <c r="V1576" i="6" s="1"/>
  <c r="U1504" i="6"/>
  <c r="V1504" i="6" s="1"/>
  <c r="U1456" i="6"/>
  <c r="V1456" i="6" s="1"/>
  <c r="U1360" i="6"/>
  <c r="V1360" i="6" s="1"/>
  <c r="U1324" i="6"/>
  <c r="V1324" i="6" s="1"/>
  <c r="U1288" i="6"/>
  <c r="V1288" i="6" s="1"/>
  <c r="U1264" i="6"/>
  <c r="V1264" i="6" s="1"/>
  <c r="U1180" i="6"/>
  <c r="V1180" i="6" s="1"/>
  <c r="U2031" i="6"/>
  <c r="V2031" i="6" s="1"/>
  <c r="U2007" i="6"/>
  <c r="V2007" i="6" s="1"/>
  <c r="U1983" i="6"/>
  <c r="V1983" i="6" s="1"/>
  <c r="U1959" i="6"/>
  <c r="V1959" i="6" s="1"/>
  <c r="U1935" i="6"/>
  <c r="V1935" i="6" s="1"/>
  <c r="U1911" i="6"/>
  <c r="V1911" i="6" s="1"/>
  <c r="U1887" i="6"/>
  <c r="V1887" i="6" s="1"/>
  <c r="U1863" i="6"/>
  <c r="V1863" i="6" s="1"/>
  <c r="U1839" i="6"/>
  <c r="V1839" i="6" s="1"/>
  <c r="U1827" i="6"/>
  <c r="V1827" i="6" s="1"/>
  <c r="U1803" i="6"/>
  <c r="V1803" i="6" s="1"/>
  <c r="U1779" i="6"/>
  <c r="V1779" i="6" s="1"/>
  <c r="U1755" i="6"/>
  <c r="V1755" i="6" s="1"/>
  <c r="U1731" i="6"/>
  <c r="V1731" i="6" s="1"/>
  <c r="U1695" i="6"/>
  <c r="V1695" i="6" s="1"/>
  <c r="U1671" i="6"/>
  <c r="V1671" i="6" s="1"/>
  <c r="U1647" i="6"/>
  <c r="V1647" i="6" s="1"/>
  <c r="U1623" i="6"/>
  <c r="V1623" i="6" s="1"/>
  <c r="U1599" i="6"/>
  <c r="V1599" i="6" s="1"/>
  <c r="U1575" i="6"/>
  <c r="V1575" i="6" s="1"/>
  <c r="U1563" i="6"/>
  <c r="V1563" i="6" s="1"/>
  <c r="U1539" i="6"/>
  <c r="V1539" i="6" s="1"/>
  <c r="U1515" i="6"/>
  <c r="V1515" i="6" s="1"/>
  <c r="U1491" i="6"/>
  <c r="V1491" i="6" s="1"/>
  <c r="U1467" i="6"/>
  <c r="V1467" i="6" s="1"/>
  <c r="U1443" i="6"/>
  <c r="V1443" i="6" s="1"/>
  <c r="U1419" i="6"/>
  <c r="V1419" i="6" s="1"/>
  <c r="U1395" i="6"/>
  <c r="V1395" i="6" s="1"/>
  <c r="U1371" i="6"/>
  <c r="V1371" i="6" s="1"/>
  <c r="U1335" i="6"/>
  <c r="V1335" i="6" s="1"/>
  <c r="U1311" i="6"/>
  <c r="V1311" i="6" s="1"/>
  <c r="U1287" i="6"/>
  <c r="V1287" i="6" s="1"/>
  <c r="U1263" i="6"/>
  <c r="V1263" i="6" s="1"/>
  <c r="U1239" i="6"/>
  <c r="V1239" i="6" s="1"/>
  <c r="U1215" i="6"/>
  <c r="V1215" i="6" s="1"/>
  <c r="U1191" i="6"/>
  <c r="V1191" i="6" s="1"/>
  <c r="U1155" i="6"/>
  <c r="V1155" i="6" s="1"/>
  <c r="U1131" i="6"/>
  <c r="V1131" i="6" s="1"/>
  <c r="U1107" i="6"/>
  <c r="V1107" i="6" s="1"/>
  <c r="U1083" i="6"/>
  <c r="V1083" i="6" s="1"/>
  <c r="U2030" i="6"/>
  <c r="V2030" i="6" s="1"/>
  <c r="U2006" i="6"/>
  <c r="V2006" i="6" s="1"/>
  <c r="U1982" i="6"/>
  <c r="V1982" i="6" s="1"/>
  <c r="U1958" i="6"/>
  <c r="V1958" i="6" s="1"/>
  <c r="U1934" i="6"/>
  <c r="V1934" i="6" s="1"/>
  <c r="U1898" i="6"/>
  <c r="V1898" i="6" s="1"/>
  <c r="U1862" i="6"/>
  <c r="V1862" i="6" s="1"/>
  <c r="U1838" i="6"/>
  <c r="V1838" i="6" s="1"/>
  <c r="U1826" i="6"/>
  <c r="V1826" i="6" s="1"/>
  <c r="U1802" i="6"/>
  <c r="V1802" i="6" s="1"/>
  <c r="U1790" i="6"/>
  <c r="V1790" i="6" s="1"/>
  <c r="U1766" i="6"/>
  <c r="V1766" i="6" s="1"/>
  <c r="U1754" i="6"/>
  <c r="V1754" i="6" s="1"/>
  <c r="U1742" i="6"/>
  <c r="V1742" i="6" s="1"/>
  <c r="U1718" i="6"/>
  <c r="V1718" i="6" s="1"/>
  <c r="U1706" i="6"/>
  <c r="V1706" i="6" s="1"/>
  <c r="U1694" i="6"/>
  <c r="V1694" i="6" s="1"/>
  <c r="U1682" i="6"/>
  <c r="V1682" i="6" s="1"/>
  <c r="U1670" i="6"/>
  <c r="V1670" i="6" s="1"/>
  <c r="U1658" i="6"/>
  <c r="V1658" i="6" s="1"/>
  <c r="U1646" i="6"/>
  <c r="V1646" i="6" s="1"/>
  <c r="U1634" i="6"/>
  <c r="V1634" i="6" s="1"/>
  <c r="U1610" i="6"/>
  <c r="V1610" i="6" s="1"/>
  <c r="U1598" i="6"/>
  <c r="V1598" i="6" s="1"/>
  <c r="U1586" i="6"/>
  <c r="V1586" i="6" s="1"/>
  <c r="U1574" i="6"/>
  <c r="V1574" i="6" s="1"/>
  <c r="U1562" i="6"/>
  <c r="V1562" i="6" s="1"/>
  <c r="U1550" i="6"/>
  <c r="V1550" i="6" s="1"/>
  <c r="U1538" i="6"/>
  <c r="V1538" i="6" s="1"/>
  <c r="U1526" i="6"/>
  <c r="V1526" i="6" s="1"/>
  <c r="U1514" i="6"/>
  <c r="V1514" i="6" s="1"/>
  <c r="U1502" i="6"/>
  <c r="V1502" i="6" s="1"/>
  <c r="U1490" i="6"/>
  <c r="V1490" i="6" s="1"/>
  <c r="U1466" i="6"/>
  <c r="V1466" i="6" s="1"/>
  <c r="U1454" i="6"/>
  <c r="V1454" i="6" s="1"/>
  <c r="U1442" i="6"/>
  <c r="V1442" i="6" s="1"/>
  <c r="U1430" i="6"/>
  <c r="V1430" i="6" s="1"/>
  <c r="U1418" i="6"/>
  <c r="V1418" i="6" s="1"/>
  <c r="U1406" i="6"/>
  <c r="V1406" i="6" s="1"/>
  <c r="U1394" i="6"/>
  <c r="V1394" i="6" s="1"/>
  <c r="U1382" i="6"/>
  <c r="V1382" i="6" s="1"/>
  <c r="U1370" i="6"/>
  <c r="V1370" i="6" s="1"/>
  <c r="U1358" i="6"/>
  <c r="V1358" i="6" s="1"/>
  <c r="U1346" i="6"/>
  <c r="V1346" i="6" s="1"/>
  <c r="U1334" i="6"/>
  <c r="V1334" i="6" s="1"/>
  <c r="U1322" i="6"/>
  <c r="V1322" i="6" s="1"/>
  <c r="U1310" i="6"/>
  <c r="V1310" i="6" s="1"/>
  <c r="U1298" i="6"/>
  <c r="V1298" i="6" s="1"/>
  <c r="U1286" i="6"/>
  <c r="V1286" i="6" s="1"/>
  <c r="U1274" i="6"/>
  <c r="V1274" i="6" s="1"/>
  <c r="U1262" i="6"/>
  <c r="V1262" i="6" s="1"/>
  <c r="U1250" i="6"/>
  <c r="V1250" i="6" s="1"/>
  <c r="U1238" i="6"/>
  <c r="V1238" i="6" s="1"/>
  <c r="U1226" i="6"/>
  <c r="V1226" i="6" s="1"/>
  <c r="U1214" i="6"/>
  <c r="V1214" i="6" s="1"/>
  <c r="U1202" i="6"/>
  <c r="V1202" i="6" s="1"/>
  <c r="U1190" i="6"/>
  <c r="V1190" i="6" s="1"/>
  <c r="U1178" i="6"/>
  <c r="V1178" i="6" s="1"/>
  <c r="U1961" i="6"/>
  <c r="V1961" i="6" s="1"/>
  <c r="U2032" i="6"/>
  <c r="V2032" i="6" s="1"/>
  <c r="U1852" i="6"/>
  <c r="V1852" i="6" s="1"/>
  <c r="U1696" i="6"/>
  <c r="V1696" i="6" s="1"/>
  <c r="U1588" i="6"/>
  <c r="V1588" i="6" s="1"/>
  <c r="U1516" i="6"/>
  <c r="V1516" i="6" s="1"/>
  <c r="U1468" i="6"/>
  <c r="V1468" i="6" s="1"/>
  <c r="U1348" i="6"/>
  <c r="V1348" i="6" s="1"/>
  <c r="U1312" i="6"/>
  <c r="V1312" i="6" s="1"/>
  <c r="U1192" i="6"/>
  <c r="V1192" i="6" s="1"/>
  <c r="U2019" i="6"/>
  <c r="V2019" i="6" s="1"/>
  <c r="U1971" i="6"/>
  <c r="V1971" i="6" s="1"/>
  <c r="U1947" i="6"/>
  <c r="V1947" i="6" s="1"/>
  <c r="U1899" i="6"/>
  <c r="V1899" i="6" s="1"/>
  <c r="U1875" i="6"/>
  <c r="V1875" i="6" s="1"/>
  <c r="U1815" i="6"/>
  <c r="V1815" i="6" s="1"/>
  <c r="U1791" i="6"/>
  <c r="V1791" i="6" s="1"/>
  <c r="U1767" i="6"/>
  <c r="V1767" i="6" s="1"/>
  <c r="U1743" i="6"/>
  <c r="V1743" i="6" s="1"/>
  <c r="U1719" i="6"/>
  <c r="V1719" i="6" s="1"/>
  <c r="U1707" i="6"/>
  <c r="V1707" i="6" s="1"/>
  <c r="U1683" i="6"/>
  <c r="V1683" i="6" s="1"/>
  <c r="U1659" i="6"/>
  <c r="V1659" i="6" s="1"/>
  <c r="U1635" i="6"/>
  <c r="V1635" i="6" s="1"/>
  <c r="U1611" i="6"/>
  <c r="V1611" i="6" s="1"/>
  <c r="U1587" i="6"/>
  <c r="V1587" i="6" s="1"/>
  <c r="U1551" i="6"/>
  <c r="V1551" i="6" s="1"/>
  <c r="U1527" i="6"/>
  <c r="V1527" i="6" s="1"/>
  <c r="U1503" i="6"/>
  <c r="V1503" i="6" s="1"/>
  <c r="U1479" i="6"/>
  <c r="V1479" i="6" s="1"/>
  <c r="U1455" i="6"/>
  <c r="V1455" i="6" s="1"/>
  <c r="U1431" i="6"/>
  <c r="V1431" i="6" s="1"/>
  <c r="U1407" i="6"/>
  <c r="V1407" i="6" s="1"/>
  <c r="U1383" i="6"/>
  <c r="V1383" i="6" s="1"/>
  <c r="U1347" i="6"/>
  <c r="V1347" i="6" s="1"/>
  <c r="U1323" i="6"/>
  <c r="V1323" i="6" s="1"/>
  <c r="U1299" i="6"/>
  <c r="V1299" i="6" s="1"/>
  <c r="U1275" i="6"/>
  <c r="V1275" i="6" s="1"/>
  <c r="U1251" i="6"/>
  <c r="V1251" i="6" s="1"/>
  <c r="U1227" i="6"/>
  <c r="V1227" i="6" s="1"/>
  <c r="U1203" i="6"/>
  <c r="V1203" i="6" s="1"/>
  <c r="U1167" i="6"/>
  <c r="V1167" i="6" s="1"/>
  <c r="U1143" i="6"/>
  <c r="V1143" i="6" s="1"/>
  <c r="U1119" i="6"/>
  <c r="V1119" i="6" s="1"/>
  <c r="U1095" i="6"/>
  <c r="V1095" i="6" s="1"/>
  <c r="U2018" i="6"/>
  <c r="V2018" i="6" s="1"/>
  <c r="U1994" i="6"/>
  <c r="V1994" i="6" s="1"/>
  <c r="U1970" i="6"/>
  <c r="V1970" i="6" s="1"/>
  <c r="U1946" i="6"/>
  <c r="V1946" i="6" s="1"/>
  <c r="U1922" i="6"/>
  <c r="V1922" i="6" s="1"/>
  <c r="U1886" i="6"/>
  <c r="V1886" i="6" s="1"/>
  <c r="U1850" i="6"/>
  <c r="V1850" i="6" s="1"/>
  <c r="U1573" i="6"/>
  <c r="V1573" i="6" s="1"/>
  <c r="U1561" i="6"/>
  <c r="V1561" i="6" s="1"/>
  <c r="U1549" i="6"/>
  <c r="V1549" i="6" s="1"/>
  <c r="U1537" i="6"/>
  <c r="V1537" i="6" s="1"/>
  <c r="U1525" i="6"/>
  <c r="V1525" i="6" s="1"/>
  <c r="U1513" i="6"/>
  <c r="V1513" i="6" s="1"/>
  <c r="U1501" i="6"/>
  <c r="V1501" i="6" s="1"/>
  <c r="U1489" i="6"/>
  <c r="V1489" i="6" s="1"/>
  <c r="U1477" i="6"/>
  <c r="V1477" i="6" s="1"/>
  <c r="U1453" i="6"/>
  <c r="V1453" i="6" s="1"/>
  <c r="U1441" i="6"/>
  <c r="V1441" i="6" s="1"/>
  <c r="U1429" i="6"/>
  <c r="V1429" i="6" s="1"/>
  <c r="U1417" i="6"/>
  <c r="V1417" i="6" s="1"/>
  <c r="U1405" i="6"/>
  <c r="V1405" i="6" s="1"/>
  <c r="U1393" i="6"/>
  <c r="V1393" i="6" s="1"/>
  <c r="U1381" i="6"/>
  <c r="V1381" i="6" s="1"/>
  <c r="U1369" i="6"/>
  <c r="V1369" i="6" s="1"/>
  <c r="U1357" i="6"/>
  <c r="V1357" i="6" s="1"/>
  <c r="U1345" i="6"/>
  <c r="V1345" i="6" s="1"/>
  <c r="U1333" i="6"/>
  <c r="V1333" i="6" s="1"/>
  <c r="U1321" i="6"/>
  <c r="V1321" i="6" s="1"/>
  <c r="U1309" i="6"/>
  <c r="V1309" i="6" s="1"/>
  <c r="U1297" i="6"/>
  <c r="V1297" i="6" s="1"/>
  <c r="U1285" i="6"/>
  <c r="V1285" i="6" s="1"/>
  <c r="U1261" i="6"/>
  <c r="V1261" i="6" s="1"/>
  <c r="U1249" i="6"/>
  <c r="V1249" i="6" s="1"/>
  <c r="U1237" i="6"/>
  <c r="V1237" i="6" s="1"/>
  <c r="U1225" i="6"/>
  <c r="V1225" i="6" s="1"/>
  <c r="U1213" i="6"/>
  <c r="V1213" i="6" s="1"/>
  <c r="U1201" i="6"/>
  <c r="V1201" i="6" s="1"/>
  <c r="U1189" i="6"/>
  <c r="V1189" i="6" s="1"/>
  <c r="U1177" i="6"/>
  <c r="V1177" i="6" s="1"/>
  <c r="U1165" i="6"/>
  <c r="V1165" i="6" s="1"/>
  <c r="U1273" i="6"/>
  <c r="V1273" i="6" s="1"/>
  <c r="U1997" i="6"/>
  <c r="V1997" i="6" s="1"/>
  <c r="U1841" i="6"/>
  <c r="V1841" i="6" s="1"/>
  <c r="U1924" i="6"/>
  <c r="V1924" i="6" s="1"/>
  <c r="U1804" i="6"/>
  <c r="V1804" i="6" s="1"/>
  <c r="U1636" i="6"/>
  <c r="V1636" i="6" s="1"/>
  <c r="U1432" i="6"/>
  <c r="V1432" i="6" s="1"/>
  <c r="U1944" i="6"/>
  <c r="V1944" i="6" s="1"/>
  <c r="U1764" i="6"/>
  <c r="V1764" i="6" s="1"/>
  <c r="U1596" i="6"/>
  <c r="V1596" i="6" s="1"/>
  <c r="U1500" i="6"/>
  <c r="V1500" i="6" s="1"/>
  <c r="U1416" i="6"/>
  <c r="V1416" i="6" s="1"/>
  <c r="U1308" i="6"/>
  <c r="V1308" i="6" s="1"/>
  <c r="U1092" i="6"/>
  <c r="V1092" i="6" s="1"/>
  <c r="U1008" i="6"/>
  <c r="V1008" i="6" s="1"/>
  <c r="U912" i="6"/>
  <c r="V912" i="6" s="1"/>
  <c r="U780" i="6"/>
  <c r="V780" i="6" s="1"/>
  <c r="U696" i="6"/>
  <c r="V696" i="6" s="1"/>
  <c r="U612" i="6"/>
  <c r="V612" i="6" s="1"/>
  <c r="U528" i="6"/>
  <c r="V528" i="6" s="1"/>
  <c r="U384" i="6"/>
  <c r="V384" i="6" s="1"/>
  <c r="U276" i="6"/>
  <c r="V276" i="6" s="1"/>
  <c r="U144" i="6"/>
  <c r="V144" i="6" s="1"/>
  <c r="U1969" i="6"/>
  <c r="V1969" i="6" s="1"/>
  <c r="U2033" i="6"/>
  <c r="V2033" i="6" s="1"/>
  <c r="U1901" i="6"/>
  <c r="V1901" i="6" s="1"/>
  <c r="U2008" i="6"/>
  <c r="V2008" i="6" s="1"/>
  <c r="U1900" i="6"/>
  <c r="V1900" i="6" s="1"/>
  <c r="U1780" i="6"/>
  <c r="V1780" i="6" s="1"/>
  <c r="U1660" i="6"/>
  <c r="V1660" i="6" s="1"/>
  <c r="U1444" i="6"/>
  <c r="V1444" i="6" s="1"/>
  <c r="U2028" i="6"/>
  <c r="V2028" i="6" s="1"/>
  <c r="U1956" i="6"/>
  <c r="V1956" i="6" s="1"/>
  <c r="U1836" i="6"/>
  <c r="V1836" i="6" s="1"/>
  <c r="U1752" i="6"/>
  <c r="V1752" i="6" s="1"/>
  <c r="U1668" i="6"/>
  <c r="V1668" i="6" s="1"/>
  <c r="U1440" i="6"/>
  <c r="V1440" i="6" s="1"/>
  <c r="U1356" i="6"/>
  <c r="V1356" i="6" s="1"/>
  <c r="U1260" i="6"/>
  <c r="V1260" i="6" s="1"/>
  <c r="U1188" i="6"/>
  <c r="V1188" i="6" s="1"/>
  <c r="U1104" i="6"/>
  <c r="V1104" i="6" s="1"/>
  <c r="U1020" i="6"/>
  <c r="V1020" i="6" s="1"/>
  <c r="U936" i="6"/>
  <c r="V936" i="6" s="1"/>
  <c r="U852" i="6"/>
  <c r="V852" i="6" s="1"/>
  <c r="U756" i="6"/>
  <c r="V756" i="6" s="1"/>
  <c r="U672" i="6"/>
  <c r="V672" i="6" s="1"/>
  <c r="U588" i="6"/>
  <c r="V588" i="6" s="1"/>
  <c r="U504" i="6"/>
  <c r="V504" i="6" s="1"/>
  <c r="U408" i="6"/>
  <c r="V408" i="6" s="1"/>
  <c r="U312" i="6"/>
  <c r="V312" i="6" s="1"/>
  <c r="U228" i="6"/>
  <c r="V228" i="6" s="1"/>
  <c r="U156" i="6"/>
  <c r="V156" i="6" s="1"/>
  <c r="U72" i="6"/>
  <c r="V72" i="6" s="1"/>
  <c r="U2027" i="6"/>
  <c r="V2027" i="6" s="1"/>
  <c r="U1979" i="6"/>
  <c r="V1979" i="6" s="1"/>
  <c r="U1931" i="6"/>
  <c r="V1931" i="6" s="1"/>
  <c r="U1859" i="6"/>
  <c r="V1859" i="6" s="1"/>
  <c r="U1799" i="6"/>
  <c r="V1799" i="6" s="1"/>
  <c r="U1763" i="6"/>
  <c r="V1763" i="6" s="1"/>
  <c r="U1727" i="6"/>
  <c r="V1727" i="6" s="1"/>
  <c r="U1679" i="6"/>
  <c r="V1679" i="6" s="1"/>
  <c r="U1655" i="6"/>
  <c r="V1655" i="6" s="1"/>
  <c r="U1631" i="6"/>
  <c r="V1631" i="6" s="1"/>
  <c r="U1559" i="6"/>
  <c r="V1559" i="6" s="1"/>
  <c r="U1535" i="6"/>
  <c r="V1535" i="6" s="1"/>
  <c r="U1511" i="6"/>
  <c r="V1511" i="6" s="1"/>
  <c r="U1487" i="6"/>
  <c r="V1487" i="6" s="1"/>
  <c r="U1475" i="6"/>
  <c r="V1475" i="6" s="1"/>
  <c r="U1463" i="6"/>
  <c r="V1463" i="6" s="1"/>
  <c r="U1439" i="6"/>
  <c r="V1439" i="6" s="1"/>
  <c r="U1427" i="6"/>
  <c r="V1427" i="6" s="1"/>
  <c r="U1415" i="6"/>
  <c r="V1415" i="6" s="1"/>
  <c r="U1403" i="6"/>
  <c r="V1403" i="6" s="1"/>
  <c r="U1391" i="6"/>
  <c r="V1391" i="6" s="1"/>
  <c r="U1379" i="6"/>
  <c r="V1379" i="6" s="1"/>
  <c r="U1367" i="6"/>
  <c r="V1367" i="6" s="1"/>
  <c r="U1355" i="6"/>
  <c r="V1355" i="6" s="1"/>
  <c r="U1343" i="6"/>
  <c r="V1343" i="6" s="1"/>
  <c r="U1331" i="6"/>
  <c r="V1331" i="6" s="1"/>
  <c r="U1295" i="6"/>
  <c r="V1295" i="6" s="1"/>
  <c r="U1283" i="6"/>
  <c r="V1283" i="6" s="1"/>
  <c r="U1271" i="6"/>
  <c r="V1271" i="6" s="1"/>
  <c r="U1259" i="6"/>
  <c r="V1259" i="6" s="1"/>
  <c r="U1247" i="6"/>
  <c r="V1247" i="6" s="1"/>
  <c r="U1235" i="6"/>
  <c r="V1235" i="6" s="1"/>
  <c r="U1223" i="6"/>
  <c r="V1223" i="6" s="1"/>
  <c r="U1211" i="6"/>
  <c r="V1211" i="6" s="1"/>
  <c r="U1199" i="6"/>
  <c r="V1199" i="6" s="1"/>
  <c r="U1187" i="6"/>
  <c r="V1187" i="6" s="1"/>
  <c r="U1175" i="6"/>
  <c r="V1175" i="6" s="1"/>
  <c r="U1163" i="6"/>
  <c r="V1163" i="6" s="1"/>
  <c r="U1151" i="6"/>
  <c r="V1151" i="6" s="1"/>
  <c r="U1139" i="6"/>
  <c r="V1139" i="6" s="1"/>
  <c r="U1127" i="6"/>
  <c r="V1127" i="6" s="1"/>
  <c r="U1115" i="6"/>
  <c r="V1115" i="6" s="1"/>
  <c r="U1103" i="6"/>
  <c r="V1103" i="6" s="1"/>
  <c r="U1091" i="6"/>
  <c r="V1091" i="6" s="1"/>
  <c r="U1079" i="6"/>
  <c r="V1079" i="6" s="1"/>
  <c r="U1067" i="6"/>
  <c r="V1067" i="6" s="1"/>
  <c r="U1055" i="6"/>
  <c r="V1055" i="6" s="1"/>
  <c r="U1043" i="6"/>
  <c r="V1043" i="6" s="1"/>
  <c r="U1031" i="6"/>
  <c r="V1031" i="6" s="1"/>
  <c r="U1019" i="6"/>
  <c r="V1019" i="6" s="1"/>
  <c r="U1007" i="6"/>
  <c r="V1007" i="6" s="1"/>
  <c r="U995" i="6"/>
  <c r="V995" i="6" s="1"/>
  <c r="U983" i="6"/>
  <c r="V983" i="6" s="1"/>
  <c r="U971" i="6"/>
  <c r="V971" i="6" s="1"/>
  <c r="U959" i="6"/>
  <c r="V959" i="6" s="1"/>
  <c r="U947" i="6"/>
  <c r="V947" i="6" s="1"/>
  <c r="U935" i="6"/>
  <c r="V935" i="6" s="1"/>
  <c r="U923" i="6"/>
  <c r="V923" i="6" s="1"/>
  <c r="U911" i="6"/>
  <c r="V911" i="6" s="1"/>
  <c r="U899" i="6"/>
  <c r="V899" i="6" s="1"/>
  <c r="U887" i="6"/>
  <c r="V887" i="6" s="1"/>
  <c r="U875" i="6"/>
  <c r="V875" i="6" s="1"/>
  <c r="U863" i="6"/>
  <c r="V863" i="6" s="1"/>
  <c r="U851" i="6"/>
  <c r="V851" i="6" s="1"/>
  <c r="U839" i="6"/>
  <c r="V839" i="6" s="1"/>
  <c r="U827" i="6"/>
  <c r="V827" i="6" s="1"/>
  <c r="U815" i="6"/>
  <c r="V815" i="6" s="1"/>
  <c r="U803" i="6"/>
  <c r="V803" i="6" s="1"/>
  <c r="U791" i="6"/>
  <c r="V791" i="6" s="1"/>
  <c r="U779" i="6"/>
  <c r="V779" i="6" s="1"/>
  <c r="U767" i="6"/>
  <c r="V767" i="6" s="1"/>
  <c r="U755" i="6"/>
  <c r="V755" i="6" s="1"/>
  <c r="U743" i="6"/>
  <c r="V743" i="6" s="1"/>
  <c r="U731" i="6"/>
  <c r="V731" i="6" s="1"/>
  <c r="U719" i="6"/>
  <c r="V719" i="6" s="1"/>
  <c r="U707" i="6"/>
  <c r="V707" i="6" s="1"/>
  <c r="U695" i="6"/>
  <c r="V695" i="6" s="1"/>
  <c r="U683" i="6"/>
  <c r="V683" i="6" s="1"/>
  <c r="U671" i="6"/>
  <c r="V671" i="6" s="1"/>
  <c r="U659" i="6"/>
  <c r="V659" i="6" s="1"/>
  <c r="U647" i="6"/>
  <c r="V647" i="6" s="1"/>
  <c r="U635" i="6"/>
  <c r="V635" i="6" s="1"/>
  <c r="U623" i="6"/>
  <c r="V623" i="6" s="1"/>
  <c r="U611" i="6"/>
  <c r="V611" i="6" s="1"/>
  <c r="U599" i="6"/>
  <c r="V599" i="6" s="1"/>
  <c r="U587" i="6"/>
  <c r="V587" i="6" s="1"/>
  <c r="U575" i="6"/>
  <c r="V575" i="6" s="1"/>
  <c r="U563" i="6"/>
  <c r="V563" i="6" s="1"/>
  <c r="U551" i="6"/>
  <c r="V551" i="6" s="1"/>
  <c r="U1851" i="6"/>
  <c r="V1851" i="6" s="1"/>
  <c r="U1595" i="6"/>
  <c r="V1595" i="6" s="1"/>
  <c r="U1176" i="6"/>
  <c r="V1176" i="6" s="1"/>
  <c r="U1985" i="6"/>
  <c r="V1985" i="6" s="1"/>
  <c r="U1853" i="6"/>
  <c r="V1853" i="6" s="1"/>
  <c r="U1936" i="6"/>
  <c r="V1936" i="6" s="1"/>
  <c r="U1816" i="6"/>
  <c r="V1816" i="6" s="1"/>
  <c r="U1708" i="6"/>
  <c r="V1708" i="6" s="1"/>
  <c r="U1480" i="6"/>
  <c r="V1480" i="6" s="1"/>
  <c r="U1980" i="6"/>
  <c r="V1980" i="6" s="1"/>
  <c r="U1908" i="6"/>
  <c r="V1908" i="6" s="1"/>
  <c r="U1776" i="6"/>
  <c r="V1776" i="6" s="1"/>
  <c r="U1692" i="6"/>
  <c r="V1692" i="6" s="1"/>
  <c r="U1608" i="6"/>
  <c r="V1608" i="6" s="1"/>
  <c r="U1512" i="6"/>
  <c r="V1512" i="6" s="1"/>
  <c r="U1428" i="6"/>
  <c r="V1428" i="6" s="1"/>
  <c r="U1344" i="6"/>
  <c r="V1344" i="6" s="1"/>
  <c r="U1272" i="6"/>
  <c r="V1272" i="6" s="1"/>
  <c r="U1200" i="6"/>
  <c r="V1200" i="6" s="1"/>
  <c r="U1140" i="6"/>
  <c r="V1140" i="6" s="1"/>
  <c r="U1080" i="6"/>
  <c r="V1080" i="6" s="1"/>
  <c r="U996" i="6"/>
  <c r="V996" i="6" s="1"/>
  <c r="U924" i="6"/>
  <c r="V924" i="6" s="1"/>
  <c r="U840" i="6"/>
  <c r="V840" i="6" s="1"/>
  <c r="U768" i="6"/>
  <c r="V768" i="6" s="1"/>
  <c r="U684" i="6"/>
  <c r="V684" i="6" s="1"/>
  <c r="U600" i="6"/>
  <c r="V600" i="6" s="1"/>
  <c r="U516" i="6"/>
  <c r="V516" i="6" s="1"/>
  <c r="U432" i="6"/>
  <c r="V432" i="6" s="1"/>
  <c r="U348" i="6"/>
  <c r="V348" i="6" s="1"/>
  <c r="U264" i="6"/>
  <c r="V264" i="6" s="1"/>
  <c r="U192" i="6"/>
  <c r="V192" i="6" s="1"/>
  <c r="U108" i="6"/>
  <c r="V108" i="6" s="1"/>
  <c r="U24" i="6"/>
  <c r="V24" i="6" s="1"/>
  <c r="U721" i="6"/>
  <c r="V721" i="6" s="1"/>
  <c r="U2015" i="6"/>
  <c r="V2015" i="6" s="1"/>
  <c r="U1847" i="6"/>
  <c r="V1847" i="6" s="1"/>
  <c r="U1811" i="6"/>
  <c r="V1811" i="6" s="1"/>
  <c r="U1775" i="6"/>
  <c r="V1775" i="6" s="1"/>
  <c r="U1751" i="6"/>
  <c r="V1751" i="6" s="1"/>
  <c r="U1715" i="6"/>
  <c r="V1715" i="6" s="1"/>
  <c r="U1667" i="6"/>
  <c r="V1667" i="6" s="1"/>
  <c r="U1643" i="6"/>
  <c r="V1643" i="6" s="1"/>
  <c r="U1619" i="6"/>
  <c r="V1619" i="6" s="1"/>
  <c r="U1607" i="6"/>
  <c r="V1607" i="6" s="1"/>
  <c r="U1583" i="6"/>
  <c r="V1583" i="6" s="1"/>
  <c r="U1547" i="6"/>
  <c r="V1547" i="6" s="1"/>
  <c r="U1523" i="6"/>
  <c r="V1523" i="6" s="1"/>
  <c r="U1499" i="6"/>
  <c r="V1499" i="6" s="1"/>
  <c r="U2026" i="6"/>
  <c r="V2026" i="6" s="1"/>
  <c r="U2014" i="6"/>
  <c r="V2014" i="6" s="1"/>
  <c r="U2002" i="6"/>
  <c r="V2002" i="6" s="1"/>
  <c r="U1990" i="6"/>
  <c r="V1990" i="6" s="1"/>
  <c r="U1978" i="6"/>
  <c r="V1978" i="6" s="1"/>
  <c r="U1954" i="6"/>
  <c r="V1954" i="6" s="1"/>
  <c r="U1942" i="6"/>
  <c r="V1942" i="6" s="1"/>
  <c r="U1930" i="6"/>
  <c r="V1930" i="6" s="1"/>
  <c r="U1918" i="6"/>
  <c r="V1918" i="6" s="1"/>
  <c r="U1906" i="6"/>
  <c r="V1906" i="6" s="1"/>
  <c r="U1894" i="6"/>
  <c r="V1894" i="6" s="1"/>
  <c r="U1882" i="6"/>
  <c r="V1882" i="6" s="1"/>
  <c r="U1870" i="6"/>
  <c r="V1870" i="6" s="1"/>
  <c r="U1858" i="6"/>
  <c r="V1858" i="6" s="1"/>
  <c r="U1846" i="6"/>
  <c r="V1846" i="6" s="1"/>
  <c r="U1822" i="6"/>
  <c r="V1822" i="6" s="1"/>
  <c r="U1810" i="6"/>
  <c r="V1810" i="6" s="1"/>
  <c r="U1798" i="6"/>
  <c r="V1798" i="6" s="1"/>
  <c r="U1786" i="6"/>
  <c r="V1786" i="6" s="1"/>
  <c r="U1774" i="6"/>
  <c r="V1774" i="6" s="1"/>
  <c r="U1762" i="6"/>
  <c r="V1762" i="6" s="1"/>
  <c r="U1750" i="6"/>
  <c r="V1750" i="6" s="1"/>
  <c r="U1738" i="6"/>
  <c r="V1738" i="6" s="1"/>
  <c r="U1726" i="6"/>
  <c r="V1726" i="6" s="1"/>
  <c r="U1714" i="6"/>
  <c r="V1714" i="6" s="1"/>
  <c r="U1702" i="6"/>
  <c r="V1702" i="6" s="1"/>
  <c r="U1678" i="6"/>
  <c r="V1678" i="6" s="1"/>
  <c r="U1666" i="6"/>
  <c r="V1666" i="6" s="1"/>
  <c r="U1654" i="6"/>
  <c r="V1654" i="6" s="1"/>
  <c r="U1642" i="6"/>
  <c r="V1642" i="6" s="1"/>
  <c r="U1630" i="6"/>
  <c r="V1630" i="6" s="1"/>
  <c r="U1618" i="6"/>
  <c r="V1618" i="6" s="1"/>
  <c r="U1606" i="6"/>
  <c r="V1606" i="6" s="1"/>
  <c r="U1594" i="6"/>
  <c r="V1594" i="6" s="1"/>
  <c r="U1582" i="6"/>
  <c r="V1582" i="6" s="1"/>
  <c r="U1558" i="6"/>
  <c r="V1558" i="6" s="1"/>
  <c r="U1522" i="6"/>
  <c r="V1522" i="6" s="1"/>
  <c r="U1510" i="6"/>
  <c r="V1510" i="6" s="1"/>
  <c r="U1486" i="6"/>
  <c r="V1486" i="6" s="1"/>
  <c r="U1474" i="6"/>
  <c r="V1474" i="6" s="1"/>
  <c r="U1438" i="6"/>
  <c r="V1438" i="6" s="1"/>
  <c r="U1414" i="6"/>
  <c r="V1414" i="6" s="1"/>
  <c r="U1402" i="6"/>
  <c r="V1402" i="6" s="1"/>
  <c r="U1378" i="6"/>
  <c r="V1378" i="6" s="1"/>
  <c r="U1366" i="6"/>
  <c r="V1366" i="6" s="1"/>
  <c r="U1330" i="6"/>
  <c r="V1330" i="6" s="1"/>
  <c r="U1306" i="6"/>
  <c r="V1306" i="6" s="1"/>
  <c r="U1294" i="6"/>
  <c r="V1294" i="6" s="1"/>
  <c r="U1270" i="6"/>
  <c r="V1270" i="6" s="1"/>
  <c r="U1246" i="6"/>
  <c r="V1246" i="6" s="1"/>
  <c r="U1234" i="6"/>
  <c r="V1234" i="6" s="1"/>
  <c r="U1222" i="6"/>
  <c r="V1222" i="6" s="1"/>
  <c r="U1210" i="6"/>
  <c r="V1210" i="6" s="1"/>
  <c r="U1198" i="6"/>
  <c r="V1198" i="6" s="1"/>
  <c r="U1174" i="6"/>
  <c r="V1174" i="6" s="1"/>
  <c r="U1162" i="6"/>
  <c r="V1162" i="6" s="1"/>
  <c r="U1150" i="6"/>
  <c r="V1150" i="6" s="1"/>
  <c r="U1972" i="6"/>
  <c r="V1972" i="6" s="1"/>
  <c r="U1876" i="6"/>
  <c r="V1876" i="6" s="1"/>
  <c r="U1768" i="6"/>
  <c r="V1768" i="6" s="1"/>
  <c r="U1672" i="6"/>
  <c r="V1672" i="6" s="1"/>
  <c r="U1564" i="6"/>
  <c r="V1564" i="6" s="1"/>
  <c r="U1968" i="6"/>
  <c r="V1968" i="6" s="1"/>
  <c r="U1860" i="6"/>
  <c r="V1860" i="6" s="1"/>
  <c r="U1788" i="6"/>
  <c r="V1788" i="6" s="1"/>
  <c r="U1704" i="6"/>
  <c r="V1704" i="6" s="1"/>
  <c r="U1620" i="6"/>
  <c r="V1620" i="6" s="1"/>
  <c r="U1524" i="6"/>
  <c r="V1524" i="6" s="1"/>
  <c r="U1452" i="6"/>
  <c r="V1452" i="6" s="1"/>
  <c r="U1368" i="6"/>
  <c r="V1368" i="6" s="1"/>
  <c r="U1284" i="6"/>
  <c r="V1284" i="6" s="1"/>
  <c r="U1212" i="6"/>
  <c r="V1212" i="6" s="1"/>
  <c r="U1116" i="6"/>
  <c r="V1116" i="6" s="1"/>
  <c r="U1032" i="6"/>
  <c r="V1032" i="6" s="1"/>
  <c r="U948" i="6"/>
  <c r="V948" i="6" s="1"/>
  <c r="U864" i="6"/>
  <c r="V864" i="6" s="1"/>
  <c r="U792" i="6"/>
  <c r="V792" i="6" s="1"/>
  <c r="U708" i="6"/>
  <c r="V708" i="6" s="1"/>
  <c r="U636" i="6"/>
  <c r="V636" i="6" s="1"/>
  <c r="U540" i="6"/>
  <c r="V540" i="6" s="1"/>
  <c r="U444" i="6"/>
  <c r="V444" i="6" s="1"/>
  <c r="U360" i="6"/>
  <c r="V360" i="6" s="1"/>
  <c r="U288" i="6"/>
  <c r="V288" i="6" s="1"/>
  <c r="U204" i="6"/>
  <c r="V204" i="6" s="1"/>
  <c r="U120" i="6"/>
  <c r="V120" i="6" s="1"/>
  <c r="U48" i="6"/>
  <c r="V48" i="6" s="1"/>
  <c r="U1681" i="6"/>
  <c r="V1681" i="6" s="1"/>
  <c r="U1991" i="6"/>
  <c r="V1991" i="6" s="1"/>
  <c r="U1943" i="6"/>
  <c r="V1943" i="6" s="1"/>
  <c r="U1907" i="6"/>
  <c r="V1907" i="6" s="1"/>
  <c r="U1883" i="6"/>
  <c r="V1883" i="6" s="1"/>
  <c r="U2025" i="6"/>
  <c r="V2025" i="6" s="1"/>
  <c r="U2001" i="6"/>
  <c r="V2001" i="6" s="1"/>
  <c r="U1989" i="6"/>
  <c r="V1989" i="6" s="1"/>
  <c r="U1965" i="6"/>
  <c r="V1965" i="6" s="1"/>
  <c r="U1941" i="6"/>
  <c r="V1941" i="6" s="1"/>
  <c r="U1929" i="6"/>
  <c r="V1929" i="6" s="1"/>
  <c r="U1917" i="6"/>
  <c r="V1917" i="6" s="1"/>
  <c r="U1905" i="6"/>
  <c r="V1905" i="6" s="1"/>
  <c r="U1893" i="6"/>
  <c r="V1893" i="6" s="1"/>
  <c r="U1881" i="6"/>
  <c r="V1881" i="6" s="1"/>
  <c r="U1869" i="6"/>
  <c r="V1869" i="6" s="1"/>
  <c r="U1857" i="6"/>
  <c r="V1857" i="6" s="1"/>
  <c r="U1845" i="6"/>
  <c r="V1845" i="6" s="1"/>
  <c r="U1821" i="6"/>
  <c r="V1821" i="6" s="1"/>
  <c r="U1797" i="6"/>
  <c r="V1797" i="6" s="1"/>
  <c r="U1785" i="6"/>
  <c r="V1785" i="6" s="1"/>
  <c r="U1773" i="6"/>
  <c r="V1773" i="6" s="1"/>
  <c r="U1761" i="6"/>
  <c r="V1761" i="6" s="1"/>
  <c r="U1749" i="6"/>
  <c r="V1749" i="6" s="1"/>
  <c r="U1737" i="6"/>
  <c r="V1737" i="6" s="1"/>
  <c r="U1725" i="6"/>
  <c r="V1725" i="6" s="1"/>
  <c r="U1713" i="6"/>
  <c r="V1713" i="6" s="1"/>
  <c r="U1701" i="6"/>
  <c r="V1701" i="6" s="1"/>
  <c r="U1677" i="6"/>
  <c r="V1677" i="6" s="1"/>
  <c r="U1665" i="6"/>
  <c r="V1665" i="6" s="1"/>
  <c r="U1653" i="6"/>
  <c r="V1653" i="6" s="1"/>
  <c r="U1641" i="6"/>
  <c r="V1641" i="6" s="1"/>
  <c r="U1629" i="6"/>
  <c r="V1629" i="6" s="1"/>
  <c r="U1617" i="6"/>
  <c r="V1617" i="6" s="1"/>
  <c r="U1605" i="6"/>
  <c r="V1605" i="6" s="1"/>
  <c r="U1593" i="6"/>
  <c r="V1593" i="6" s="1"/>
  <c r="U1581" i="6"/>
  <c r="V1581" i="6" s="1"/>
  <c r="U1569" i="6"/>
  <c r="V1569" i="6" s="1"/>
  <c r="U1557" i="6"/>
  <c r="V1557" i="6" s="1"/>
  <c r="U1545" i="6"/>
  <c r="V1545" i="6" s="1"/>
  <c r="U1509" i="6"/>
  <c r="V1509" i="6" s="1"/>
  <c r="U1497" i="6"/>
  <c r="V1497" i="6" s="1"/>
  <c r="U1485" i="6"/>
  <c r="V1485" i="6" s="1"/>
  <c r="U1473" i="6"/>
  <c r="V1473" i="6" s="1"/>
  <c r="U1461" i="6"/>
  <c r="V1461" i="6" s="1"/>
  <c r="U1437" i="6"/>
  <c r="V1437" i="6" s="1"/>
  <c r="U1425" i="6"/>
  <c r="V1425" i="6" s="1"/>
  <c r="U1401" i="6"/>
  <c r="V1401" i="6" s="1"/>
  <c r="U1389" i="6"/>
  <c r="V1389" i="6" s="1"/>
  <c r="U1365" i="6"/>
  <c r="V1365" i="6" s="1"/>
  <c r="U1353" i="6"/>
  <c r="V1353" i="6" s="1"/>
  <c r="U1341" i="6"/>
  <c r="V1341" i="6" s="1"/>
  <c r="U1329" i="6"/>
  <c r="V1329" i="6" s="1"/>
  <c r="U1317" i="6"/>
  <c r="V1317" i="6" s="1"/>
  <c r="U1305" i="6"/>
  <c r="V1305" i="6" s="1"/>
  <c r="U1293" i="6"/>
  <c r="V1293" i="6" s="1"/>
  <c r="U1269" i="6"/>
  <c r="V1269" i="6" s="1"/>
  <c r="U1257" i="6"/>
  <c r="V1257" i="6" s="1"/>
  <c r="U1245" i="6"/>
  <c r="V1245" i="6" s="1"/>
  <c r="U1233" i="6"/>
  <c r="V1233" i="6" s="1"/>
  <c r="U1221" i="6"/>
  <c r="V1221" i="6" s="1"/>
  <c r="U1209" i="6"/>
  <c r="V1209" i="6" s="1"/>
  <c r="U1197" i="6"/>
  <c r="V1197" i="6" s="1"/>
  <c r="U1185" i="6"/>
  <c r="V1185" i="6" s="1"/>
  <c r="U1173" i="6"/>
  <c r="V1173" i="6" s="1"/>
  <c r="U1995" i="6"/>
  <c r="V1995" i="6" s="1"/>
  <c r="U1536" i="6"/>
  <c r="V1536" i="6" s="1"/>
  <c r="U1889" i="6"/>
  <c r="V1889" i="6" s="1"/>
  <c r="U1948" i="6"/>
  <c r="V1948" i="6" s="1"/>
  <c r="U1828" i="6"/>
  <c r="V1828" i="6" s="1"/>
  <c r="U1720" i="6"/>
  <c r="V1720" i="6" s="1"/>
  <c r="U1600" i="6"/>
  <c r="V1600" i="6" s="1"/>
  <c r="U1384" i="6"/>
  <c r="V1384" i="6" s="1"/>
  <c r="U1920" i="6"/>
  <c r="V1920" i="6" s="1"/>
  <c r="U1824" i="6"/>
  <c r="V1824" i="6" s="1"/>
  <c r="U1740" i="6"/>
  <c r="V1740" i="6" s="1"/>
  <c r="U1656" i="6"/>
  <c r="V1656" i="6" s="1"/>
  <c r="U1584" i="6"/>
  <c r="V1584" i="6" s="1"/>
  <c r="U1488" i="6"/>
  <c r="V1488" i="6" s="1"/>
  <c r="U1404" i="6"/>
  <c r="V1404" i="6" s="1"/>
  <c r="U1332" i="6"/>
  <c r="V1332" i="6" s="1"/>
  <c r="U1248" i="6"/>
  <c r="V1248" i="6" s="1"/>
  <c r="U1164" i="6"/>
  <c r="V1164" i="6" s="1"/>
  <c r="U1068" i="6"/>
  <c r="V1068" i="6" s="1"/>
  <c r="U900" i="6"/>
  <c r="V900" i="6" s="1"/>
  <c r="U828" i="6"/>
  <c r="V828" i="6" s="1"/>
  <c r="U744" i="6"/>
  <c r="V744" i="6" s="1"/>
  <c r="U660" i="6"/>
  <c r="V660" i="6" s="1"/>
  <c r="U576" i="6"/>
  <c r="V576" i="6" s="1"/>
  <c r="U480" i="6"/>
  <c r="V480" i="6" s="1"/>
  <c r="U420" i="6"/>
  <c r="V420" i="6" s="1"/>
  <c r="U336" i="6"/>
  <c r="V336" i="6" s="1"/>
  <c r="U252" i="6"/>
  <c r="V252" i="6" s="1"/>
  <c r="U180" i="6"/>
  <c r="V180" i="6" s="1"/>
  <c r="U84" i="6"/>
  <c r="V84" i="6" s="1"/>
  <c r="U12" i="6"/>
  <c r="V12" i="6" s="1"/>
  <c r="U1282" i="6"/>
  <c r="V1282" i="6" s="1"/>
  <c r="U2003" i="6"/>
  <c r="V2003" i="6" s="1"/>
  <c r="U1955" i="6"/>
  <c r="V1955" i="6" s="1"/>
  <c r="U1919" i="6"/>
  <c r="V1919" i="6" s="1"/>
  <c r="U1787" i="6"/>
  <c r="V1787" i="6" s="1"/>
  <c r="U1691" i="6"/>
  <c r="V1691" i="6" s="1"/>
  <c r="U2013" i="6"/>
  <c r="V2013" i="6" s="1"/>
  <c r="U1977" i="6"/>
  <c r="V1977" i="6" s="1"/>
  <c r="U2024" i="6"/>
  <c r="V2024" i="6" s="1"/>
  <c r="U2012" i="6"/>
  <c r="V2012" i="6" s="1"/>
  <c r="U2000" i="6"/>
  <c r="V2000" i="6" s="1"/>
  <c r="U1988" i="6"/>
  <c r="V1988" i="6" s="1"/>
  <c r="U1976" i="6"/>
  <c r="V1976" i="6" s="1"/>
  <c r="U1964" i="6"/>
  <c r="V1964" i="6" s="1"/>
  <c r="U1928" i="6"/>
  <c r="V1928" i="6" s="1"/>
  <c r="U1916" i="6"/>
  <c r="V1916" i="6" s="1"/>
  <c r="U1904" i="6"/>
  <c r="V1904" i="6" s="1"/>
  <c r="U1892" i="6"/>
  <c r="V1892" i="6" s="1"/>
  <c r="U1880" i="6"/>
  <c r="V1880" i="6" s="1"/>
  <c r="U1868" i="6"/>
  <c r="V1868" i="6" s="1"/>
  <c r="U1856" i="6"/>
  <c r="V1856" i="6" s="1"/>
  <c r="U1844" i="6"/>
  <c r="V1844" i="6" s="1"/>
  <c r="U1784" i="6"/>
  <c r="V1784" i="6" s="1"/>
  <c r="U1772" i="6"/>
  <c r="V1772" i="6" s="1"/>
  <c r="U1760" i="6"/>
  <c r="V1760" i="6" s="1"/>
  <c r="U1748" i="6"/>
  <c r="V1748" i="6" s="1"/>
  <c r="U1736" i="6"/>
  <c r="V1736" i="6" s="1"/>
  <c r="U1724" i="6"/>
  <c r="V1724" i="6" s="1"/>
  <c r="U1712" i="6"/>
  <c r="V1712" i="6" s="1"/>
  <c r="U1700" i="6"/>
  <c r="V1700" i="6" s="1"/>
  <c r="U1676" i="6"/>
  <c r="V1676" i="6" s="1"/>
  <c r="U1652" i="6"/>
  <c r="V1652" i="6" s="1"/>
  <c r="U1640" i="6"/>
  <c r="V1640" i="6" s="1"/>
  <c r="U1628" i="6"/>
  <c r="V1628" i="6" s="1"/>
  <c r="U1616" i="6"/>
  <c r="V1616" i="6" s="1"/>
  <c r="U1604" i="6"/>
  <c r="V1604" i="6" s="1"/>
  <c r="U1592" i="6"/>
  <c r="V1592" i="6" s="1"/>
  <c r="U1580" i="6"/>
  <c r="V1580" i="6" s="1"/>
  <c r="U1568" i="6"/>
  <c r="V1568" i="6" s="1"/>
  <c r="U1556" i="6"/>
  <c r="V1556" i="6" s="1"/>
  <c r="U1544" i="6"/>
  <c r="V1544" i="6" s="1"/>
  <c r="U1508" i="6"/>
  <c r="V1508" i="6" s="1"/>
  <c r="U1496" i="6"/>
  <c r="V1496" i="6" s="1"/>
  <c r="U1484" i="6"/>
  <c r="V1484" i="6" s="1"/>
  <c r="U1472" i="6"/>
  <c r="V1472" i="6" s="1"/>
  <c r="U1460" i="6"/>
  <c r="V1460" i="6" s="1"/>
  <c r="U1436" i="6"/>
  <c r="V1436" i="6" s="1"/>
  <c r="U1424" i="6"/>
  <c r="V1424" i="6" s="1"/>
  <c r="U1412" i="6"/>
  <c r="V1412" i="6" s="1"/>
  <c r="U1400" i="6"/>
  <c r="V1400" i="6" s="1"/>
  <c r="U1388" i="6"/>
  <c r="V1388" i="6" s="1"/>
  <c r="U1376" i="6"/>
  <c r="V1376" i="6" s="1"/>
  <c r="U1364" i="6"/>
  <c r="V1364" i="6" s="1"/>
  <c r="U1352" i="6"/>
  <c r="V1352" i="6" s="1"/>
  <c r="U1340" i="6"/>
  <c r="V1340" i="6" s="1"/>
  <c r="U1328" i="6"/>
  <c r="V1328" i="6" s="1"/>
  <c r="U1316" i="6"/>
  <c r="V1316" i="6" s="1"/>
  <c r="U1304" i="6"/>
  <c r="V1304" i="6" s="1"/>
  <c r="U1292" i="6"/>
  <c r="V1292" i="6" s="1"/>
  <c r="U1268" i="6"/>
  <c r="V1268" i="6" s="1"/>
  <c r="U1256" i="6"/>
  <c r="V1256" i="6" s="1"/>
  <c r="U1244" i="6"/>
  <c r="V1244" i="6" s="1"/>
  <c r="U1220" i="6"/>
  <c r="V1220" i="6" s="1"/>
  <c r="U1208" i="6"/>
  <c r="V1208" i="6" s="1"/>
  <c r="U1196" i="6"/>
  <c r="V1196" i="6" s="1"/>
  <c r="U1184" i="6"/>
  <c r="V1184" i="6" s="1"/>
  <c r="U1172" i="6"/>
  <c r="V1172" i="6" s="1"/>
  <c r="U972" i="6"/>
  <c r="V972" i="6" s="1"/>
  <c r="U1925" i="6"/>
  <c r="V1925" i="6" s="1"/>
  <c r="U1996" i="6"/>
  <c r="V1996" i="6" s="1"/>
  <c r="U1888" i="6"/>
  <c r="V1888" i="6" s="1"/>
  <c r="U1756" i="6"/>
  <c r="V1756" i="6" s="1"/>
  <c r="U1648" i="6"/>
  <c r="V1648" i="6" s="1"/>
  <c r="U1552" i="6"/>
  <c r="V1552" i="6" s="1"/>
  <c r="U2004" i="6"/>
  <c r="V2004" i="6" s="1"/>
  <c r="U1932" i="6"/>
  <c r="V1932" i="6" s="1"/>
  <c r="U1800" i="6"/>
  <c r="V1800" i="6" s="1"/>
  <c r="U1716" i="6"/>
  <c r="V1716" i="6" s="1"/>
  <c r="U1632" i="6"/>
  <c r="V1632" i="6" s="1"/>
  <c r="U1548" i="6"/>
  <c r="V1548" i="6" s="1"/>
  <c r="U1464" i="6"/>
  <c r="V1464" i="6" s="1"/>
  <c r="U1380" i="6"/>
  <c r="V1380" i="6" s="1"/>
  <c r="U1296" i="6"/>
  <c r="V1296" i="6" s="1"/>
  <c r="U1224" i="6"/>
  <c r="V1224" i="6" s="1"/>
  <c r="U1128" i="6"/>
  <c r="V1128" i="6" s="1"/>
  <c r="U1044" i="6"/>
  <c r="V1044" i="6" s="1"/>
  <c r="U960" i="6"/>
  <c r="V960" i="6" s="1"/>
  <c r="U876" i="6"/>
  <c r="V876" i="6" s="1"/>
  <c r="U804" i="6"/>
  <c r="V804" i="6" s="1"/>
  <c r="U720" i="6"/>
  <c r="V720" i="6" s="1"/>
  <c r="U624" i="6"/>
  <c r="V624" i="6" s="1"/>
  <c r="U552" i="6"/>
  <c r="V552" i="6" s="1"/>
  <c r="U456" i="6"/>
  <c r="V456" i="6" s="1"/>
  <c r="U372" i="6"/>
  <c r="V372" i="6" s="1"/>
  <c r="U300" i="6"/>
  <c r="V300" i="6" s="1"/>
  <c r="U216" i="6"/>
  <c r="V216" i="6" s="1"/>
  <c r="U132" i="6"/>
  <c r="V132" i="6" s="1"/>
  <c r="U60" i="6"/>
  <c r="V60" i="6" s="1"/>
  <c r="U1825" i="6"/>
  <c r="V1825" i="6" s="1"/>
  <c r="U1999" i="6"/>
  <c r="V1999" i="6" s="1"/>
  <c r="U1975" i="6"/>
  <c r="V1975" i="6" s="1"/>
  <c r="U1915" i="6"/>
  <c r="V1915" i="6" s="1"/>
  <c r="U1843" i="6"/>
  <c r="V1843" i="6" s="1"/>
  <c r="U1819" i="6"/>
  <c r="V1819" i="6" s="1"/>
  <c r="U1771" i="6"/>
  <c r="V1771" i="6" s="1"/>
  <c r="U1747" i="6"/>
  <c r="V1747" i="6" s="1"/>
  <c r="U1723" i="6"/>
  <c r="V1723" i="6" s="1"/>
  <c r="U1699" i="6"/>
  <c r="V1699" i="6" s="1"/>
  <c r="U1675" i="6"/>
  <c r="V1675" i="6" s="1"/>
  <c r="U1639" i="6"/>
  <c r="V1639" i="6" s="1"/>
  <c r="U1615" i="6"/>
  <c r="V1615" i="6" s="1"/>
  <c r="U1591" i="6"/>
  <c r="V1591" i="6" s="1"/>
  <c r="U1567" i="6"/>
  <c r="V1567" i="6" s="1"/>
  <c r="U1543" i="6"/>
  <c r="V1543" i="6" s="1"/>
  <c r="U1471" i="6"/>
  <c r="V1471" i="6" s="1"/>
  <c r="U1447" i="6"/>
  <c r="V1447" i="6" s="1"/>
  <c r="U1399" i="6"/>
  <c r="V1399" i="6" s="1"/>
  <c r="U1387" i="6"/>
  <c r="V1387" i="6" s="1"/>
  <c r="U1363" i="6"/>
  <c r="V1363" i="6" s="1"/>
  <c r="U1351" i="6"/>
  <c r="V1351" i="6" s="1"/>
  <c r="U1339" i="6"/>
  <c r="V1339" i="6" s="1"/>
  <c r="U1315" i="6"/>
  <c r="V1315" i="6" s="1"/>
  <c r="U1303" i="6"/>
  <c r="V1303" i="6" s="1"/>
  <c r="U1291" i="6"/>
  <c r="V1291" i="6" s="1"/>
  <c r="U1267" i="6"/>
  <c r="V1267" i="6" s="1"/>
  <c r="U1255" i="6"/>
  <c r="V1255" i="6" s="1"/>
  <c r="U1243" i="6"/>
  <c r="V1243" i="6" s="1"/>
  <c r="U1219" i="6"/>
  <c r="V1219" i="6" s="1"/>
  <c r="U1207" i="6"/>
  <c r="V1207" i="6" s="1"/>
  <c r="U1195" i="6"/>
  <c r="V1195" i="6" s="1"/>
  <c r="U1183" i="6"/>
  <c r="V1183" i="6" s="1"/>
  <c r="U1171" i="6"/>
  <c r="V1171" i="6" s="1"/>
  <c r="U1159" i="6"/>
  <c r="V1159" i="6" s="1"/>
  <c r="U1147" i="6"/>
  <c r="V1147" i="6" s="1"/>
  <c r="U1123" i="6"/>
  <c r="V1123" i="6" s="1"/>
  <c r="U1111" i="6"/>
  <c r="V1111" i="6" s="1"/>
  <c r="U1087" i="6"/>
  <c r="V1087" i="6" s="1"/>
  <c r="U1063" i="6"/>
  <c r="V1063" i="6" s="1"/>
  <c r="U1051" i="6"/>
  <c r="V1051" i="6" s="1"/>
  <c r="U1039" i="6"/>
  <c r="V1039" i="6" s="1"/>
  <c r="U1027" i="6"/>
  <c r="V1027" i="6" s="1"/>
  <c r="U1015" i="6"/>
  <c r="V1015" i="6" s="1"/>
  <c r="U1003" i="6"/>
  <c r="V1003" i="6" s="1"/>
  <c r="U991" i="6"/>
  <c r="V991" i="6" s="1"/>
  <c r="U979" i="6"/>
  <c r="V979" i="6" s="1"/>
  <c r="U955" i="6"/>
  <c r="V955" i="6" s="1"/>
  <c r="U943" i="6"/>
  <c r="V943" i="6" s="1"/>
  <c r="U931" i="6"/>
  <c r="V931" i="6" s="1"/>
  <c r="U919" i="6"/>
  <c r="V919" i="6" s="1"/>
  <c r="U907" i="6"/>
  <c r="V907" i="6" s="1"/>
  <c r="U895" i="6"/>
  <c r="V895" i="6" s="1"/>
  <c r="U883" i="6"/>
  <c r="V883" i="6" s="1"/>
  <c r="U871" i="6"/>
  <c r="V871" i="6" s="1"/>
  <c r="U859" i="6"/>
  <c r="V859" i="6" s="1"/>
  <c r="U847" i="6"/>
  <c r="V847" i="6" s="1"/>
  <c r="U835" i="6"/>
  <c r="V835" i="6" s="1"/>
  <c r="U823" i="6"/>
  <c r="V823" i="6" s="1"/>
  <c r="U799" i="6"/>
  <c r="V799" i="6" s="1"/>
  <c r="U787" i="6"/>
  <c r="V787" i="6" s="1"/>
  <c r="U775" i="6"/>
  <c r="V775" i="6" s="1"/>
  <c r="U763" i="6"/>
  <c r="V763" i="6" s="1"/>
  <c r="U751" i="6"/>
  <c r="V751" i="6" s="1"/>
  <c r="U739" i="6"/>
  <c r="V739" i="6" s="1"/>
  <c r="U727" i="6"/>
  <c r="V727" i="6" s="1"/>
  <c r="U715" i="6"/>
  <c r="V715" i="6" s="1"/>
  <c r="U703" i="6"/>
  <c r="V703" i="6" s="1"/>
  <c r="U691" i="6"/>
  <c r="V691" i="6" s="1"/>
  <c r="U667" i="6"/>
  <c r="V667" i="6" s="1"/>
  <c r="U655" i="6"/>
  <c r="V655" i="6" s="1"/>
  <c r="U643" i="6"/>
  <c r="V643" i="6" s="1"/>
  <c r="U631" i="6"/>
  <c r="V631" i="6" s="1"/>
  <c r="U619" i="6"/>
  <c r="V619" i="6" s="1"/>
  <c r="U607" i="6"/>
  <c r="V607" i="6" s="1"/>
  <c r="U595" i="6"/>
  <c r="V595" i="6" s="1"/>
  <c r="U583" i="6"/>
  <c r="V583" i="6" s="1"/>
  <c r="U571" i="6"/>
  <c r="V571" i="6" s="1"/>
  <c r="U559" i="6"/>
  <c r="V559" i="6" s="1"/>
  <c r="U547" i="6"/>
  <c r="V547" i="6" s="1"/>
  <c r="U535" i="6"/>
  <c r="V535" i="6" s="1"/>
  <c r="U523" i="6"/>
  <c r="V523" i="6" s="1"/>
  <c r="U511" i="6"/>
  <c r="V511" i="6" s="1"/>
  <c r="U499" i="6"/>
  <c r="V499" i="6" s="1"/>
  <c r="U487" i="6"/>
  <c r="V487" i="6" s="1"/>
  <c r="U1967" i="6"/>
  <c r="V1967" i="6" s="1"/>
  <c r="U1478" i="6"/>
  <c r="V1478" i="6" s="1"/>
  <c r="U1877" i="6"/>
  <c r="V1877" i="6" s="1"/>
  <c r="U1960" i="6"/>
  <c r="V1960" i="6" s="1"/>
  <c r="U1840" i="6"/>
  <c r="V1840" i="6" s="1"/>
  <c r="U1732" i="6"/>
  <c r="V1732" i="6" s="1"/>
  <c r="U1624" i="6"/>
  <c r="V1624" i="6" s="1"/>
  <c r="U1540" i="6"/>
  <c r="V1540" i="6" s="1"/>
  <c r="U1896" i="6"/>
  <c r="V1896" i="6" s="1"/>
  <c r="U1812" i="6"/>
  <c r="V1812" i="6" s="1"/>
  <c r="U1728" i="6"/>
  <c r="V1728" i="6" s="1"/>
  <c r="U1644" i="6"/>
  <c r="V1644" i="6" s="1"/>
  <c r="U1560" i="6"/>
  <c r="V1560" i="6" s="1"/>
  <c r="U1476" i="6"/>
  <c r="V1476" i="6" s="1"/>
  <c r="U1392" i="6"/>
  <c r="V1392" i="6" s="1"/>
  <c r="U1320" i="6"/>
  <c r="V1320" i="6" s="1"/>
  <c r="U1236" i="6"/>
  <c r="V1236" i="6" s="1"/>
  <c r="U1152" i="6"/>
  <c r="V1152" i="6" s="1"/>
  <c r="U1056" i="6"/>
  <c r="V1056" i="6" s="1"/>
  <c r="U984" i="6"/>
  <c r="V984" i="6" s="1"/>
  <c r="U816" i="6"/>
  <c r="V816" i="6" s="1"/>
  <c r="U732" i="6"/>
  <c r="V732" i="6" s="1"/>
  <c r="U648" i="6"/>
  <c r="V648" i="6" s="1"/>
  <c r="U564" i="6"/>
  <c r="V564" i="6" s="1"/>
  <c r="U468" i="6"/>
  <c r="V468" i="6" s="1"/>
  <c r="U396" i="6"/>
  <c r="V396" i="6" s="1"/>
  <c r="U324" i="6"/>
  <c r="V324" i="6" s="1"/>
  <c r="U240" i="6"/>
  <c r="V240" i="6" s="1"/>
  <c r="U168" i="6"/>
  <c r="V168" i="6" s="1"/>
  <c r="U96" i="6"/>
  <c r="V96" i="6" s="1"/>
  <c r="U36" i="6"/>
  <c r="V36" i="6" s="1"/>
  <c r="U1498" i="6"/>
  <c r="V1498" i="6" s="1"/>
  <c r="U1987" i="6"/>
  <c r="V1987" i="6" s="1"/>
  <c r="U1963" i="6"/>
  <c r="V1963" i="6" s="1"/>
  <c r="U1903" i="6"/>
  <c r="V1903" i="6" s="1"/>
  <c r="U1891" i="6"/>
  <c r="V1891" i="6" s="1"/>
  <c r="U1855" i="6"/>
  <c r="V1855" i="6" s="1"/>
  <c r="U1831" i="6"/>
  <c r="V1831" i="6" s="1"/>
  <c r="U1783" i="6"/>
  <c r="V1783" i="6" s="1"/>
  <c r="U1735" i="6"/>
  <c r="V1735" i="6" s="1"/>
  <c r="U1711" i="6"/>
  <c r="V1711" i="6" s="1"/>
  <c r="U1687" i="6"/>
  <c r="V1687" i="6" s="1"/>
  <c r="U1663" i="6"/>
  <c r="V1663" i="6" s="1"/>
  <c r="U1627" i="6"/>
  <c r="V1627" i="6" s="1"/>
  <c r="U1603" i="6"/>
  <c r="V1603" i="6" s="1"/>
  <c r="U1579" i="6"/>
  <c r="V1579" i="6" s="1"/>
  <c r="U1555" i="6"/>
  <c r="V1555" i="6" s="1"/>
  <c r="U1483" i="6"/>
  <c r="V1483" i="6" s="1"/>
  <c r="U1459" i="6"/>
  <c r="V1459" i="6" s="1"/>
  <c r="U1435" i="6"/>
  <c r="V1435" i="6" s="1"/>
  <c r="U1411" i="6"/>
  <c r="V1411" i="6" s="1"/>
  <c r="U1327" i="6"/>
  <c r="V1327" i="6" s="1"/>
  <c r="U2034" i="6"/>
  <c r="V2034" i="6" s="1"/>
  <c r="U2022" i="6"/>
  <c r="V2022" i="6" s="1"/>
  <c r="U2010" i="6"/>
  <c r="V2010" i="6" s="1"/>
  <c r="U1998" i="6"/>
  <c r="V1998" i="6" s="1"/>
  <c r="U1986" i="6"/>
  <c r="V1986" i="6" s="1"/>
  <c r="U1974" i="6"/>
  <c r="V1974" i="6" s="1"/>
  <c r="U1962" i="6"/>
  <c r="V1962" i="6" s="1"/>
  <c r="U1950" i="6"/>
  <c r="V1950" i="6" s="1"/>
  <c r="U1914" i="6"/>
  <c r="V1914" i="6" s="1"/>
  <c r="U1902" i="6"/>
  <c r="V1902" i="6" s="1"/>
  <c r="U1890" i="6"/>
  <c r="V1890" i="6" s="1"/>
  <c r="U1878" i="6"/>
  <c r="V1878" i="6" s="1"/>
  <c r="U1866" i="6"/>
  <c r="V1866" i="6" s="1"/>
  <c r="U1854" i="6"/>
  <c r="V1854" i="6" s="1"/>
  <c r="U1842" i="6"/>
  <c r="V1842" i="6" s="1"/>
  <c r="U1830" i="6"/>
  <c r="V1830" i="6" s="1"/>
  <c r="U1818" i="6"/>
  <c r="V1818" i="6" s="1"/>
  <c r="U1758" i="6"/>
  <c r="V1758" i="6" s="1"/>
  <c r="U1746" i="6"/>
  <c r="V1746" i="6" s="1"/>
  <c r="U1734" i="6"/>
  <c r="V1734" i="6" s="1"/>
  <c r="U1722" i="6"/>
  <c r="V1722" i="6" s="1"/>
  <c r="U1698" i="6"/>
  <c r="V1698" i="6" s="1"/>
  <c r="U1686" i="6"/>
  <c r="V1686" i="6" s="1"/>
  <c r="U1674" i="6"/>
  <c r="V1674" i="6" s="1"/>
  <c r="U1662" i="6"/>
  <c r="V1662" i="6" s="1"/>
  <c r="U1626" i="6"/>
  <c r="V1626" i="6" s="1"/>
  <c r="U1614" i="6"/>
  <c r="V1614" i="6" s="1"/>
  <c r="U1602" i="6"/>
  <c r="V1602" i="6" s="1"/>
  <c r="U1590" i="6"/>
  <c r="V1590" i="6" s="1"/>
  <c r="U1578" i="6"/>
  <c r="V1578" i="6" s="1"/>
  <c r="U1554" i="6"/>
  <c r="V1554" i="6" s="1"/>
  <c r="U1542" i="6"/>
  <c r="V1542" i="6" s="1"/>
  <c r="U1530" i="6"/>
  <c r="V1530" i="6" s="1"/>
  <c r="U1506" i="6"/>
  <c r="V1506" i="6" s="1"/>
  <c r="U1482" i="6"/>
  <c r="V1482" i="6" s="1"/>
  <c r="U1470" i="6"/>
  <c r="V1470" i="6" s="1"/>
  <c r="U1458" i="6"/>
  <c r="V1458" i="6" s="1"/>
  <c r="U1446" i="6"/>
  <c r="V1446" i="6" s="1"/>
  <c r="U1434" i="6"/>
  <c r="V1434" i="6" s="1"/>
  <c r="U1422" i="6"/>
  <c r="V1422" i="6" s="1"/>
  <c r="U1410" i="6"/>
  <c r="V1410" i="6" s="1"/>
  <c r="U1398" i="6"/>
  <c r="V1398" i="6" s="1"/>
  <c r="U1386" i="6"/>
  <c r="V1386" i="6" s="1"/>
  <c r="U1374" i="6"/>
  <c r="V1374" i="6" s="1"/>
  <c r="U1362" i="6"/>
  <c r="V1362" i="6" s="1"/>
  <c r="U1350" i="6"/>
  <c r="V1350" i="6" s="1"/>
  <c r="U1338" i="6"/>
  <c r="V1338" i="6" s="1"/>
  <c r="U1326" i="6"/>
  <c r="V1326" i="6" s="1"/>
  <c r="U1314" i="6"/>
  <c r="V1314" i="6" s="1"/>
  <c r="U1302" i="6"/>
  <c r="V1302" i="6" s="1"/>
  <c r="U1290" i="6"/>
  <c r="V1290" i="6" s="1"/>
  <c r="U1266" i="6"/>
  <c r="V1266" i="6" s="1"/>
  <c r="U1254" i="6"/>
  <c r="V1254" i="6" s="1"/>
  <c r="U1242" i="6"/>
  <c r="V1242" i="6" s="1"/>
  <c r="U1218" i="6"/>
  <c r="V1218" i="6" s="1"/>
  <c r="U1194" i="6"/>
  <c r="V1194" i="6" s="1"/>
  <c r="U1182" i="6"/>
  <c r="V1182" i="6" s="1"/>
  <c r="U1170" i="6"/>
  <c r="V1170" i="6" s="1"/>
  <c r="U1778" i="6"/>
  <c r="V1778" i="6" s="1"/>
  <c r="U1448" i="6"/>
  <c r="V1448" i="6" s="1"/>
  <c r="U1973" i="6"/>
  <c r="V1973" i="6" s="1"/>
  <c r="U1949" i="6"/>
  <c r="V1949" i="6" s="1"/>
  <c r="U1829" i="6"/>
  <c r="V1829" i="6" s="1"/>
  <c r="U1817" i="6"/>
  <c r="V1817" i="6" s="1"/>
  <c r="U1805" i="6"/>
  <c r="V1805" i="6" s="1"/>
  <c r="U1781" i="6"/>
  <c r="V1781" i="6" s="1"/>
  <c r="U1769" i="6"/>
  <c r="V1769" i="6" s="1"/>
  <c r="U1757" i="6"/>
  <c r="V1757" i="6" s="1"/>
  <c r="U1745" i="6"/>
  <c r="V1745" i="6" s="1"/>
  <c r="U1733" i="6"/>
  <c r="V1733" i="6" s="1"/>
  <c r="U1721" i="6"/>
  <c r="V1721" i="6" s="1"/>
  <c r="U1709" i="6"/>
  <c r="V1709" i="6" s="1"/>
  <c r="U1697" i="6"/>
  <c r="V1697" i="6" s="1"/>
  <c r="U1685" i="6"/>
  <c r="V1685" i="6" s="1"/>
  <c r="U1673" i="6"/>
  <c r="V1673" i="6" s="1"/>
  <c r="U1661" i="6"/>
  <c r="V1661" i="6" s="1"/>
  <c r="U1649" i="6"/>
  <c r="V1649" i="6" s="1"/>
  <c r="U1637" i="6"/>
  <c r="V1637" i="6" s="1"/>
  <c r="U1625" i="6"/>
  <c r="V1625" i="6" s="1"/>
  <c r="U1613" i="6"/>
  <c r="V1613" i="6" s="1"/>
  <c r="U1601" i="6"/>
  <c r="V1601" i="6" s="1"/>
  <c r="U1589" i="6"/>
  <c r="V1589" i="6" s="1"/>
  <c r="U1577" i="6"/>
  <c r="V1577" i="6" s="1"/>
  <c r="U1553" i="6"/>
  <c r="V1553" i="6" s="1"/>
  <c r="U1541" i="6"/>
  <c r="V1541" i="6" s="1"/>
  <c r="U1517" i="6"/>
  <c r="V1517" i="6" s="1"/>
  <c r="U1505" i="6"/>
  <c r="V1505" i="6" s="1"/>
  <c r="U1481" i="6"/>
  <c r="V1481" i="6" s="1"/>
  <c r="U1469" i="6"/>
  <c r="V1469" i="6" s="1"/>
  <c r="U1445" i="6"/>
  <c r="V1445" i="6" s="1"/>
  <c r="U1433" i="6"/>
  <c r="V1433" i="6" s="1"/>
  <c r="U1409" i="6"/>
  <c r="V1409" i="6" s="1"/>
  <c r="U1397" i="6"/>
  <c r="V1397" i="6" s="1"/>
  <c r="U1373" i="6"/>
  <c r="V1373" i="6" s="1"/>
  <c r="U1361" i="6"/>
  <c r="V1361" i="6" s="1"/>
  <c r="U1337" i="6"/>
  <c r="V1337" i="6" s="1"/>
  <c r="U1325" i="6"/>
  <c r="V1325" i="6" s="1"/>
  <c r="U1301" i="6"/>
  <c r="V1301" i="6" s="1"/>
  <c r="U1289" i="6"/>
  <c r="V1289" i="6" s="1"/>
  <c r="U1265" i="6"/>
  <c r="V1265" i="6" s="1"/>
  <c r="U1253" i="6"/>
  <c r="V1253" i="6" s="1"/>
  <c r="U1241" i="6"/>
  <c r="V1241" i="6" s="1"/>
  <c r="U1229" i="6"/>
  <c r="V1229" i="6" s="1"/>
  <c r="U1193" i="6"/>
  <c r="V1193" i="6" s="1"/>
  <c r="U1181" i="6"/>
  <c r="V1181" i="6" s="1"/>
  <c r="U1169" i="6"/>
  <c r="V1169" i="6" s="1"/>
  <c r="U1157" i="6"/>
  <c r="V1157" i="6" s="1"/>
  <c r="U1121" i="6"/>
  <c r="V1121" i="6" s="1"/>
  <c r="U1109" i="6"/>
  <c r="V1109" i="6" s="1"/>
  <c r="U1097" i="6"/>
  <c r="V1097" i="6" s="1"/>
  <c r="U1085" i="6"/>
  <c r="V1085" i="6" s="1"/>
  <c r="U1049" i="6"/>
  <c r="V1049" i="6" s="1"/>
  <c r="U1037" i="6"/>
  <c r="V1037" i="6" s="1"/>
  <c r="U1025" i="6"/>
  <c r="V1025" i="6" s="1"/>
  <c r="U1013" i="6"/>
  <c r="V1013" i="6" s="1"/>
  <c r="U1001" i="6"/>
  <c r="V1001" i="6" s="1"/>
  <c r="U989" i="6"/>
  <c r="V989" i="6" s="1"/>
  <c r="U977" i="6"/>
  <c r="V977" i="6" s="1"/>
  <c r="U965" i="6"/>
  <c r="V965" i="6" s="1"/>
  <c r="U953" i="6"/>
  <c r="V953" i="6" s="1"/>
  <c r="U941" i="6"/>
  <c r="V941" i="6" s="1"/>
  <c r="U929" i="6"/>
  <c r="V929" i="6" s="1"/>
  <c r="U917" i="6"/>
  <c r="V917" i="6" s="1"/>
  <c r="U905" i="6"/>
  <c r="V905" i="6" s="1"/>
  <c r="U893" i="6"/>
  <c r="V893" i="6" s="1"/>
  <c r="U881" i="6"/>
  <c r="V881" i="6" s="1"/>
  <c r="U869" i="6"/>
  <c r="V869" i="6" s="1"/>
  <c r="U857" i="6"/>
  <c r="V857" i="6" s="1"/>
  <c r="U845" i="6"/>
  <c r="V845" i="6" s="1"/>
  <c r="U833" i="6"/>
  <c r="V833" i="6" s="1"/>
  <c r="U821" i="6"/>
  <c r="V821" i="6" s="1"/>
  <c r="U809" i="6"/>
  <c r="V809" i="6" s="1"/>
  <c r="U797" i="6"/>
  <c r="V797" i="6" s="1"/>
  <c r="U785" i="6"/>
  <c r="V785" i="6" s="1"/>
  <c r="U773" i="6"/>
  <c r="V773" i="6" s="1"/>
  <c r="U761" i="6"/>
  <c r="V761" i="6" s="1"/>
  <c r="U749" i="6"/>
  <c r="V749" i="6" s="1"/>
  <c r="U737" i="6"/>
  <c r="V737" i="6" s="1"/>
  <c r="U725" i="6"/>
  <c r="V725" i="6" s="1"/>
  <c r="U713" i="6"/>
  <c r="V713" i="6" s="1"/>
  <c r="U701" i="6"/>
  <c r="V701" i="6" s="1"/>
  <c r="U689" i="6"/>
  <c r="V689" i="6" s="1"/>
  <c r="U677" i="6"/>
  <c r="V677" i="6" s="1"/>
  <c r="U665" i="6"/>
  <c r="V665" i="6" s="1"/>
  <c r="U653" i="6"/>
  <c r="V653" i="6" s="1"/>
  <c r="U641" i="6"/>
  <c r="V641" i="6" s="1"/>
  <c r="U629" i="6"/>
  <c r="V629" i="6" s="1"/>
  <c r="U617" i="6"/>
  <c r="V617" i="6" s="1"/>
  <c r="U605" i="6"/>
  <c r="V605" i="6" s="1"/>
  <c r="U593" i="6"/>
  <c r="V593" i="6" s="1"/>
  <c r="U581" i="6"/>
  <c r="V581" i="6" s="1"/>
  <c r="U569" i="6"/>
  <c r="V569" i="6" s="1"/>
  <c r="U557" i="6"/>
  <c r="V557" i="6" s="1"/>
  <c r="U533" i="6"/>
  <c r="V533" i="6" s="1"/>
  <c r="U521" i="6"/>
  <c r="V521" i="6" s="1"/>
  <c r="U509" i="6"/>
  <c r="V509" i="6" s="1"/>
  <c r="U497" i="6"/>
  <c r="V497" i="6" s="1"/>
  <c r="U485" i="6"/>
  <c r="V485" i="6" s="1"/>
  <c r="U473" i="6"/>
  <c r="V473" i="6" s="1"/>
  <c r="U461" i="6"/>
  <c r="V461" i="6" s="1"/>
  <c r="U449" i="6"/>
  <c r="V449" i="6" s="1"/>
  <c r="U437" i="6"/>
  <c r="V437" i="6" s="1"/>
  <c r="U425" i="6"/>
  <c r="V425" i="6" s="1"/>
  <c r="U413" i="6"/>
  <c r="V413" i="6" s="1"/>
  <c r="U389" i="6"/>
  <c r="V389" i="6" s="1"/>
  <c r="U377" i="6"/>
  <c r="V377" i="6" s="1"/>
  <c r="U365" i="6"/>
  <c r="V365" i="6" s="1"/>
  <c r="U353" i="6"/>
  <c r="V353" i="6" s="1"/>
  <c r="U341" i="6"/>
  <c r="V341" i="6" s="1"/>
  <c r="U329" i="6"/>
  <c r="V329" i="6" s="1"/>
  <c r="U317" i="6"/>
  <c r="V317" i="6" s="1"/>
  <c r="U305" i="6"/>
  <c r="V305" i="6" s="1"/>
  <c r="U293" i="6"/>
  <c r="V293" i="6" s="1"/>
  <c r="U281" i="6"/>
  <c r="V281" i="6" s="1"/>
  <c r="U269" i="6"/>
  <c r="V269" i="6" s="1"/>
  <c r="U257" i="6"/>
  <c r="V257" i="6" s="1"/>
  <c r="U245" i="6"/>
  <c r="V245" i="6" s="1"/>
  <c r="U233" i="6"/>
  <c r="V233" i="6" s="1"/>
  <c r="U221" i="6"/>
  <c r="V221" i="6" s="1"/>
  <c r="U209" i="6"/>
  <c r="V209" i="6" s="1"/>
  <c r="U197" i="6"/>
  <c r="V197" i="6" s="1"/>
  <c r="U185" i="6"/>
  <c r="V185" i="6" s="1"/>
  <c r="U173" i="6"/>
  <c r="V173" i="6" s="1"/>
  <c r="U161" i="6"/>
  <c r="V161" i="6" s="1"/>
  <c r="U149" i="6"/>
  <c r="V149" i="6" s="1"/>
  <c r="U137" i="6"/>
  <c r="V137" i="6" s="1"/>
  <c r="U125" i="6"/>
  <c r="V125" i="6" s="1"/>
  <c r="U113" i="6"/>
  <c r="V113" i="6" s="1"/>
  <c r="U101" i="6"/>
  <c r="V101" i="6" s="1"/>
  <c r="U89" i="6"/>
  <c r="V89" i="6" s="1"/>
  <c r="U77" i="6"/>
  <c r="V77" i="6" s="1"/>
  <c r="U65" i="6"/>
  <c r="V65" i="6" s="1"/>
  <c r="U53" i="6"/>
  <c r="V53" i="6" s="1"/>
  <c r="U41" i="6"/>
  <c r="V41" i="6" s="1"/>
  <c r="U29" i="6"/>
  <c r="V29" i="6" s="1"/>
  <c r="U17" i="6"/>
  <c r="V17" i="6" s="1"/>
  <c r="U1597" i="6"/>
  <c r="V1597" i="6" s="1"/>
  <c r="U1385" i="6"/>
  <c r="V1385" i="6" s="1"/>
  <c r="U1061" i="6"/>
  <c r="V1061" i="6" s="1"/>
  <c r="U1937" i="6"/>
  <c r="V1937" i="6" s="1"/>
  <c r="U1759" i="6"/>
  <c r="V1759" i="6" s="1"/>
  <c r="U1413" i="6"/>
  <c r="V1413" i="6" s="1"/>
  <c r="U2021" i="6"/>
  <c r="V2021" i="6" s="1"/>
  <c r="U1984" i="6"/>
  <c r="V1984" i="6" s="1"/>
  <c r="U1864" i="6"/>
  <c r="V1864" i="6" s="1"/>
  <c r="U1744" i="6"/>
  <c r="V1744" i="6" s="1"/>
  <c r="U1612" i="6"/>
  <c r="V1612" i="6" s="1"/>
  <c r="U1528" i="6"/>
  <c r="V1528" i="6" s="1"/>
  <c r="U1492" i="6"/>
  <c r="V1492" i="6" s="1"/>
  <c r="U1396" i="6"/>
  <c r="V1396" i="6" s="1"/>
  <c r="U1336" i="6"/>
  <c r="V1336" i="6" s="1"/>
  <c r="U1300" i="6"/>
  <c r="V1300" i="6" s="1"/>
  <c r="U1276" i="6"/>
  <c r="V1276" i="6" s="1"/>
  <c r="U1252" i="6"/>
  <c r="V1252" i="6" s="1"/>
  <c r="U1240" i="6"/>
  <c r="V1240" i="6" s="1"/>
  <c r="U1228" i="6"/>
  <c r="V1228" i="6" s="1"/>
  <c r="U1216" i="6"/>
  <c r="V1216" i="6" s="1"/>
  <c r="U1204" i="6"/>
  <c r="V1204" i="6" s="1"/>
  <c r="U1168" i="6"/>
  <c r="V1168" i="6" s="1"/>
  <c r="U1156" i="6"/>
  <c r="V1156" i="6" s="1"/>
  <c r="U1144" i="6"/>
  <c r="V1144" i="6" s="1"/>
  <c r="U1132" i="6"/>
  <c r="V1132" i="6" s="1"/>
  <c r="U1120" i="6"/>
  <c r="V1120" i="6" s="1"/>
  <c r="U1108" i="6"/>
  <c r="V1108" i="6" s="1"/>
  <c r="U1096" i="6"/>
  <c r="V1096" i="6" s="1"/>
  <c r="U1084" i="6"/>
  <c r="V1084" i="6" s="1"/>
  <c r="U1072" i="6"/>
  <c r="V1072" i="6" s="1"/>
  <c r="U1060" i="6"/>
  <c r="V1060" i="6" s="1"/>
  <c r="U1048" i="6"/>
  <c r="V1048" i="6" s="1"/>
  <c r="U1036" i="6"/>
  <c r="V1036" i="6" s="1"/>
  <c r="U1024" i="6"/>
  <c r="V1024" i="6" s="1"/>
  <c r="U1012" i="6"/>
  <c r="V1012" i="6" s="1"/>
  <c r="U1000" i="6"/>
  <c r="V1000" i="6" s="1"/>
  <c r="U988" i="6"/>
  <c r="V988" i="6" s="1"/>
  <c r="U976" i="6"/>
  <c r="V976" i="6" s="1"/>
  <c r="U964" i="6"/>
  <c r="V964" i="6" s="1"/>
  <c r="U952" i="6"/>
  <c r="V952" i="6" s="1"/>
  <c r="U940" i="6"/>
  <c r="V940" i="6" s="1"/>
  <c r="U928" i="6"/>
  <c r="V928" i="6" s="1"/>
  <c r="U916" i="6"/>
  <c r="V916" i="6" s="1"/>
  <c r="U904" i="6"/>
  <c r="V904" i="6" s="1"/>
  <c r="U892" i="6"/>
  <c r="V892" i="6" s="1"/>
  <c r="U880" i="6"/>
  <c r="V880" i="6" s="1"/>
  <c r="U868" i="6"/>
  <c r="V868" i="6" s="1"/>
  <c r="U856" i="6"/>
  <c r="V856" i="6" s="1"/>
  <c r="U844" i="6"/>
  <c r="V844" i="6" s="1"/>
  <c r="U832" i="6"/>
  <c r="V832" i="6" s="1"/>
  <c r="U820" i="6"/>
  <c r="V820" i="6" s="1"/>
  <c r="U808" i="6"/>
  <c r="V808" i="6" s="1"/>
  <c r="U796" i="6"/>
  <c r="V796" i="6" s="1"/>
  <c r="U772" i="6"/>
  <c r="V772" i="6" s="1"/>
  <c r="U760" i="6"/>
  <c r="V760" i="6" s="1"/>
  <c r="U736" i="6"/>
  <c r="V736" i="6" s="1"/>
  <c r="U724" i="6"/>
  <c r="V724" i="6" s="1"/>
  <c r="U712" i="6"/>
  <c r="V712" i="6" s="1"/>
  <c r="U700" i="6"/>
  <c r="V700" i="6" s="1"/>
  <c r="U688" i="6"/>
  <c r="V688" i="6" s="1"/>
  <c r="U676" i="6"/>
  <c r="V676" i="6" s="1"/>
  <c r="U664" i="6"/>
  <c r="V664" i="6" s="1"/>
  <c r="U652" i="6"/>
  <c r="V652" i="6" s="1"/>
  <c r="U640" i="6"/>
  <c r="V640" i="6" s="1"/>
  <c r="U628" i="6"/>
  <c r="V628" i="6" s="1"/>
  <c r="U616" i="6"/>
  <c r="V616" i="6" s="1"/>
  <c r="U604" i="6"/>
  <c r="V604" i="6" s="1"/>
  <c r="U592" i="6"/>
  <c r="V592" i="6" s="1"/>
  <c r="U580" i="6"/>
  <c r="V580" i="6" s="1"/>
  <c r="U568" i="6"/>
  <c r="V568" i="6" s="1"/>
  <c r="U556" i="6"/>
  <c r="V556" i="6" s="1"/>
  <c r="U544" i="6"/>
  <c r="V544" i="6" s="1"/>
  <c r="U532" i="6"/>
  <c r="V532" i="6" s="1"/>
  <c r="U520" i="6"/>
  <c r="V520" i="6" s="1"/>
  <c r="U508" i="6"/>
  <c r="V508" i="6" s="1"/>
  <c r="U496" i="6"/>
  <c r="V496" i="6" s="1"/>
  <c r="U484" i="6"/>
  <c r="V484" i="6" s="1"/>
  <c r="U472" i="6"/>
  <c r="V472" i="6" s="1"/>
  <c r="U460" i="6"/>
  <c r="V460" i="6" s="1"/>
  <c r="U448" i="6"/>
  <c r="V448" i="6" s="1"/>
  <c r="U436" i="6"/>
  <c r="V436" i="6" s="1"/>
  <c r="U424" i="6"/>
  <c r="V424" i="6" s="1"/>
  <c r="U412" i="6"/>
  <c r="V412" i="6" s="1"/>
  <c r="U400" i="6"/>
  <c r="V400" i="6" s="1"/>
  <c r="U388" i="6"/>
  <c r="V388" i="6" s="1"/>
  <c r="U376" i="6"/>
  <c r="V376" i="6" s="1"/>
  <c r="U364" i="6"/>
  <c r="V364" i="6" s="1"/>
  <c r="U352" i="6"/>
  <c r="V352" i="6" s="1"/>
  <c r="U340" i="6"/>
  <c r="V340" i="6" s="1"/>
  <c r="U328" i="6"/>
  <c r="V328" i="6" s="1"/>
  <c r="U316" i="6"/>
  <c r="V316" i="6" s="1"/>
  <c r="U304" i="6"/>
  <c r="V304" i="6" s="1"/>
  <c r="U280" i="6"/>
  <c r="V280" i="6" s="1"/>
  <c r="U268" i="6"/>
  <c r="V268" i="6" s="1"/>
  <c r="U256" i="6"/>
  <c r="V256" i="6" s="1"/>
  <c r="U244" i="6"/>
  <c r="V244" i="6" s="1"/>
  <c r="U232" i="6"/>
  <c r="V232" i="6" s="1"/>
  <c r="U220" i="6"/>
  <c r="V220" i="6" s="1"/>
  <c r="U208" i="6"/>
  <c r="V208" i="6" s="1"/>
  <c r="U196" i="6"/>
  <c r="V196" i="6" s="1"/>
  <c r="U184" i="6"/>
  <c r="V184" i="6" s="1"/>
  <c r="U172" i="6"/>
  <c r="V172" i="6" s="1"/>
  <c r="U160" i="6"/>
  <c r="V160" i="6" s="1"/>
  <c r="U148" i="6"/>
  <c r="V148" i="6" s="1"/>
  <c r="U136" i="6"/>
  <c r="V136" i="6" s="1"/>
  <c r="U124" i="6"/>
  <c r="V124" i="6" s="1"/>
  <c r="U112" i="6"/>
  <c r="V112" i="6" s="1"/>
  <c r="U100" i="6"/>
  <c r="V100" i="6" s="1"/>
  <c r="U88" i="6"/>
  <c r="V88" i="6" s="1"/>
  <c r="U76" i="6"/>
  <c r="V76" i="6" s="1"/>
  <c r="U64" i="6"/>
  <c r="V64" i="6" s="1"/>
  <c r="U52" i="6"/>
  <c r="V52" i="6" s="1"/>
  <c r="U40" i="6"/>
  <c r="V40" i="6" s="1"/>
  <c r="U28" i="6"/>
  <c r="V28" i="6" s="1"/>
  <c r="U16" i="6"/>
  <c r="V16" i="6" s="1"/>
  <c r="U2017" i="6"/>
  <c r="V2017" i="6" s="1"/>
  <c r="U1354" i="6"/>
  <c r="V1354" i="6" s="1"/>
  <c r="U981" i="6"/>
  <c r="V981" i="6" s="1"/>
  <c r="U1923" i="6"/>
  <c r="V1923" i="6" s="1"/>
  <c r="U1739" i="6"/>
  <c r="V1739" i="6" s="1"/>
  <c r="U1377" i="6"/>
  <c r="V1377" i="6" s="1"/>
  <c r="U1153" i="6"/>
  <c r="V1153" i="6" s="1"/>
  <c r="U1129" i="6"/>
  <c r="V1129" i="6" s="1"/>
  <c r="U1117" i="6"/>
  <c r="V1117" i="6" s="1"/>
  <c r="U1105" i="6"/>
  <c r="V1105" i="6" s="1"/>
  <c r="U1093" i="6"/>
  <c r="V1093" i="6" s="1"/>
  <c r="U1081" i="6"/>
  <c r="V1081" i="6" s="1"/>
  <c r="U1033" i="6"/>
  <c r="V1033" i="6" s="1"/>
  <c r="U1021" i="6"/>
  <c r="V1021" i="6" s="1"/>
  <c r="U997" i="6"/>
  <c r="V997" i="6" s="1"/>
  <c r="U985" i="6"/>
  <c r="V985" i="6" s="1"/>
  <c r="U973" i="6"/>
  <c r="V973" i="6" s="1"/>
  <c r="U961" i="6"/>
  <c r="V961" i="6" s="1"/>
  <c r="U949" i="6"/>
  <c r="V949" i="6" s="1"/>
  <c r="U925" i="6"/>
  <c r="V925" i="6" s="1"/>
  <c r="U913" i="6"/>
  <c r="V913" i="6" s="1"/>
  <c r="U901" i="6"/>
  <c r="V901" i="6" s="1"/>
  <c r="U889" i="6"/>
  <c r="V889" i="6" s="1"/>
  <c r="U865" i="6"/>
  <c r="V865" i="6" s="1"/>
  <c r="U841" i="6"/>
  <c r="V841" i="6" s="1"/>
  <c r="U829" i="6"/>
  <c r="V829" i="6" s="1"/>
  <c r="U817" i="6"/>
  <c r="V817" i="6" s="1"/>
  <c r="U805" i="6"/>
  <c r="V805" i="6" s="1"/>
  <c r="U793" i="6"/>
  <c r="V793" i="6" s="1"/>
  <c r="U781" i="6"/>
  <c r="V781" i="6" s="1"/>
  <c r="U769" i="6"/>
  <c r="V769" i="6" s="1"/>
  <c r="U745" i="6"/>
  <c r="V745" i="6" s="1"/>
  <c r="U733" i="6"/>
  <c r="V733" i="6" s="1"/>
  <c r="U697" i="6"/>
  <c r="V697" i="6" s="1"/>
  <c r="U685" i="6"/>
  <c r="V685" i="6" s="1"/>
  <c r="U673" i="6"/>
  <c r="V673" i="6" s="1"/>
  <c r="U661" i="6"/>
  <c r="V661" i="6" s="1"/>
  <c r="U649" i="6"/>
  <c r="V649" i="6" s="1"/>
  <c r="U637" i="6"/>
  <c r="V637" i="6" s="1"/>
  <c r="U625" i="6"/>
  <c r="V625" i="6" s="1"/>
  <c r="U613" i="6"/>
  <c r="V613" i="6" s="1"/>
  <c r="U601" i="6"/>
  <c r="V601" i="6" s="1"/>
  <c r="U553" i="6"/>
  <c r="V553" i="6" s="1"/>
  <c r="U541" i="6"/>
  <c r="V541" i="6" s="1"/>
  <c r="U529" i="6"/>
  <c r="V529" i="6" s="1"/>
  <c r="U517" i="6"/>
  <c r="V517" i="6" s="1"/>
  <c r="U505" i="6"/>
  <c r="V505" i="6" s="1"/>
  <c r="U493" i="6"/>
  <c r="V493" i="6" s="1"/>
  <c r="U481" i="6"/>
  <c r="V481" i="6" s="1"/>
  <c r="U469" i="6"/>
  <c r="V469" i="6" s="1"/>
  <c r="U457" i="6"/>
  <c r="V457" i="6" s="1"/>
  <c r="U445" i="6"/>
  <c r="V445" i="6" s="1"/>
  <c r="U433" i="6"/>
  <c r="V433" i="6" s="1"/>
  <c r="U421" i="6"/>
  <c r="V421" i="6" s="1"/>
  <c r="U409" i="6"/>
  <c r="V409" i="6" s="1"/>
  <c r="U397" i="6"/>
  <c r="V397" i="6" s="1"/>
  <c r="U385" i="6"/>
  <c r="V385" i="6" s="1"/>
  <c r="U373" i="6"/>
  <c r="V373" i="6" s="1"/>
  <c r="U361" i="6"/>
  <c r="V361" i="6" s="1"/>
  <c r="U349" i="6"/>
  <c r="V349" i="6" s="1"/>
  <c r="U337" i="6"/>
  <c r="V337" i="6" s="1"/>
  <c r="U325" i="6"/>
  <c r="V325" i="6" s="1"/>
  <c r="U313" i="6"/>
  <c r="V313" i="6" s="1"/>
  <c r="U301" i="6"/>
  <c r="V301" i="6" s="1"/>
  <c r="U289" i="6"/>
  <c r="V289" i="6" s="1"/>
  <c r="U277" i="6"/>
  <c r="V277" i="6" s="1"/>
  <c r="U265" i="6"/>
  <c r="V265" i="6" s="1"/>
  <c r="U253" i="6"/>
  <c r="V253" i="6" s="1"/>
  <c r="U229" i="6"/>
  <c r="V229" i="6" s="1"/>
  <c r="U205" i="6"/>
  <c r="V205" i="6" s="1"/>
  <c r="U169" i="6"/>
  <c r="V169" i="6" s="1"/>
  <c r="U157" i="6"/>
  <c r="V157" i="6" s="1"/>
  <c r="U145" i="6"/>
  <c r="V145" i="6" s="1"/>
  <c r="U133" i="6"/>
  <c r="V133" i="6" s="1"/>
  <c r="U121" i="6"/>
  <c r="V121" i="6" s="1"/>
  <c r="U97" i="6"/>
  <c r="V97" i="6" s="1"/>
  <c r="U85" i="6"/>
  <c r="V85" i="6" s="1"/>
  <c r="U61" i="6"/>
  <c r="V61" i="6" s="1"/>
  <c r="U49" i="6"/>
  <c r="V49" i="6" s="1"/>
  <c r="U37" i="6"/>
  <c r="V37" i="6" s="1"/>
  <c r="U25" i="6"/>
  <c r="V25" i="6" s="1"/>
  <c r="U13" i="6"/>
  <c r="V13" i="6" s="1"/>
  <c r="U1693" i="6"/>
  <c r="V1693" i="6" s="1"/>
  <c r="U1529" i="6"/>
  <c r="V1529" i="6" s="1"/>
  <c r="U1313" i="6"/>
  <c r="V1313" i="6" s="1"/>
  <c r="U748" i="6"/>
  <c r="V748" i="6" s="1"/>
  <c r="U539" i="6"/>
  <c r="V539" i="6" s="1"/>
  <c r="U527" i="6"/>
  <c r="V527" i="6" s="1"/>
  <c r="U515" i="6"/>
  <c r="V515" i="6" s="1"/>
  <c r="U491" i="6"/>
  <c r="V491" i="6" s="1"/>
  <c r="U479" i="6"/>
  <c r="V479" i="6" s="1"/>
  <c r="U467" i="6"/>
  <c r="V467" i="6" s="1"/>
  <c r="U443" i="6"/>
  <c r="V443" i="6" s="1"/>
  <c r="U431" i="6"/>
  <c r="V431" i="6" s="1"/>
  <c r="U419" i="6"/>
  <c r="V419" i="6" s="1"/>
  <c r="U395" i="6"/>
  <c r="V395" i="6" s="1"/>
  <c r="U383" i="6"/>
  <c r="V383" i="6" s="1"/>
  <c r="U371" i="6"/>
  <c r="V371" i="6" s="1"/>
  <c r="U347" i="6"/>
  <c r="V347" i="6" s="1"/>
  <c r="U335" i="6"/>
  <c r="V335" i="6" s="1"/>
  <c r="U323" i="6"/>
  <c r="V323" i="6" s="1"/>
  <c r="U311" i="6"/>
  <c r="V311" i="6" s="1"/>
  <c r="U299" i="6"/>
  <c r="V299" i="6" s="1"/>
  <c r="U287" i="6"/>
  <c r="V287" i="6" s="1"/>
  <c r="U275" i="6"/>
  <c r="V275" i="6" s="1"/>
  <c r="U251" i="6"/>
  <c r="V251" i="6" s="1"/>
  <c r="U239" i="6"/>
  <c r="V239" i="6" s="1"/>
  <c r="U227" i="6"/>
  <c r="V227" i="6" s="1"/>
  <c r="U215" i="6"/>
  <c r="V215" i="6" s="1"/>
  <c r="U203" i="6"/>
  <c r="V203" i="6" s="1"/>
  <c r="U191" i="6"/>
  <c r="V191" i="6" s="1"/>
  <c r="U179" i="6"/>
  <c r="V179" i="6" s="1"/>
  <c r="U167" i="6"/>
  <c r="V167" i="6" s="1"/>
  <c r="U155" i="6"/>
  <c r="V155" i="6" s="1"/>
  <c r="U143" i="6"/>
  <c r="V143" i="6" s="1"/>
  <c r="U131" i="6"/>
  <c r="V131" i="6" s="1"/>
  <c r="U119" i="6"/>
  <c r="V119" i="6" s="1"/>
  <c r="U107" i="6"/>
  <c r="V107" i="6" s="1"/>
  <c r="U95" i="6"/>
  <c r="V95" i="6" s="1"/>
  <c r="U83" i="6"/>
  <c r="V83" i="6" s="1"/>
  <c r="U71" i="6"/>
  <c r="V71" i="6" s="1"/>
  <c r="U47" i="6"/>
  <c r="V47" i="6" s="1"/>
  <c r="U35" i="6"/>
  <c r="V35" i="6" s="1"/>
  <c r="U23" i="6"/>
  <c r="V23" i="6" s="1"/>
  <c r="U11" i="6"/>
  <c r="V11" i="6" s="1"/>
  <c r="U1669" i="6"/>
  <c r="V1669" i="6" s="1"/>
  <c r="U1493" i="6"/>
  <c r="V1493" i="6" s="1"/>
  <c r="U1277" i="6"/>
  <c r="V1277" i="6" s="1"/>
  <c r="U577" i="6"/>
  <c r="V577" i="6" s="1"/>
  <c r="U359" i="6"/>
  <c r="V359" i="6" s="1"/>
  <c r="U1138" i="6"/>
  <c r="V1138" i="6" s="1"/>
  <c r="U1090" i="6"/>
  <c r="V1090" i="6" s="1"/>
  <c r="U1078" i="6"/>
  <c r="V1078" i="6" s="1"/>
  <c r="U1042" i="6"/>
  <c r="V1042" i="6" s="1"/>
  <c r="U1030" i="6"/>
  <c r="V1030" i="6" s="1"/>
  <c r="U1018" i="6"/>
  <c r="V1018" i="6" s="1"/>
  <c r="U1006" i="6"/>
  <c r="V1006" i="6" s="1"/>
  <c r="U994" i="6"/>
  <c r="V994" i="6" s="1"/>
  <c r="U982" i="6"/>
  <c r="V982" i="6" s="1"/>
  <c r="U970" i="6"/>
  <c r="V970" i="6" s="1"/>
  <c r="U934" i="6"/>
  <c r="V934" i="6" s="1"/>
  <c r="U922" i="6"/>
  <c r="V922" i="6" s="1"/>
  <c r="U898" i="6"/>
  <c r="V898" i="6" s="1"/>
  <c r="U886" i="6"/>
  <c r="V886" i="6" s="1"/>
  <c r="U874" i="6"/>
  <c r="V874" i="6" s="1"/>
  <c r="U862" i="6"/>
  <c r="V862" i="6" s="1"/>
  <c r="U850" i="6"/>
  <c r="V850" i="6" s="1"/>
  <c r="U838" i="6"/>
  <c r="V838" i="6" s="1"/>
  <c r="U826" i="6"/>
  <c r="V826" i="6" s="1"/>
  <c r="U814" i="6"/>
  <c r="V814" i="6" s="1"/>
  <c r="U802" i="6"/>
  <c r="V802" i="6" s="1"/>
  <c r="U790" i="6"/>
  <c r="V790" i="6" s="1"/>
  <c r="U778" i="6"/>
  <c r="V778" i="6" s="1"/>
  <c r="U766" i="6"/>
  <c r="V766" i="6" s="1"/>
  <c r="U754" i="6"/>
  <c r="V754" i="6" s="1"/>
  <c r="U742" i="6"/>
  <c r="V742" i="6" s="1"/>
  <c r="U730" i="6"/>
  <c r="V730" i="6" s="1"/>
  <c r="U718" i="6"/>
  <c r="V718" i="6" s="1"/>
  <c r="U706" i="6"/>
  <c r="V706" i="6" s="1"/>
  <c r="U694" i="6"/>
  <c r="V694" i="6" s="1"/>
  <c r="U682" i="6"/>
  <c r="V682" i="6" s="1"/>
  <c r="U670" i="6"/>
  <c r="V670" i="6" s="1"/>
  <c r="U658" i="6"/>
  <c r="V658" i="6" s="1"/>
  <c r="U646" i="6"/>
  <c r="V646" i="6" s="1"/>
  <c r="U634" i="6"/>
  <c r="V634" i="6" s="1"/>
  <c r="U610" i="6"/>
  <c r="V610" i="6" s="1"/>
  <c r="U598" i="6"/>
  <c r="V598" i="6" s="1"/>
  <c r="U586" i="6"/>
  <c r="V586" i="6" s="1"/>
  <c r="U574" i="6"/>
  <c r="V574" i="6" s="1"/>
  <c r="U562" i="6"/>
  <c r="V562" i="6" s="1"/>
  <c r="U550" i="6"/>
  <c r="V550" i="6" s="1"/>
  <c r="U538" i="6"/>
  <c r="V538" i="6" s="1"/>
  <c r="U526" i="6"/>
  <c r="V526" i="6" s="1"/>
  <c r="U514" i="6"/>
  <c r="V514" i="6" s="1"/>
  <c r="U502" i="6"/>
  <c r="V502" i="6" s="1"/>
  <c r="U490" i="6"/>
  <c r="V490" i="6" s="1"/>
  <c r="U478" i="6"/>
  <c r="V478" i="6" s="1"/>
  <c r="U466" i="6"/>
  <c r="V466" i="6" s="1"/>
  <c r="U454" i="6"/>
  <c r="V454" i="6" s="1"/>
  <c r="U442" i="6"/>
  <c r="V442" i="6" s="1"/>
  <c r="U430" i="6"/>
  <c r="V430" i="6" s="1"/>
  <c r="U418" i="6"/>
  <c r="V418" i="6" s="1"/>
  <c r="U406" i="6"/>
  <c r="V406" i="6" s="1"/>
  <c r="U394" i="6"/>
  <c r="V394" i="6" s="1"/>
  <c r="U382" i="6"/>
  <c r="V382" i="6" s="1"/>
  <c r="U370" i="6"/>
  <c r="V370" i="6" s="1"/>
  <c r="U358" i="6"/>
  <c r="V358" i="6" s="1"/>
  <c r="U346" i="6"/>
  <c r="V346" i="6" s="1"/>
  <c r="U334" i="6"/>
  <c r="V334" i="6" s="1"/>
  <c r="U322" i="6"/>
  <c r="V322" i="6" s="1"/>
  <c r="U310" i="6"/>
  <c r="V310" i="6" s="1"/>
  <c r="U298" i="6"/>
  <c r="V298" i="6" s="1"/>
  <c r="U286" i="6"/>
  <c r="V286" i="6" s="1"/>
  <c r="U274" i="6"/>
  <c r="V274" i="6" s="1"/>
  <c r="U262" i="6"/>
  <c r="V262" i="6" s="1"/>
  <c r="U250" i="6"/>
  <c r="V250" i="6" s="1"/>
  <c r="U238" i="6"/>
  <c r="V238" i="6" s="1"/>
  <c r="U226" i="6"/>
  <c r="V226" i="6" s="1"/>
  <c r="U214" i="6"/>
  <c r="V214" i="6" s="1"/>
  <c r="U202" i="6"/>
  <c r="V202" i="6" s="1"/>
  <c r="U190" i="6"/>
  <c r="V190" i="6" s="1"/>
  <c r="U178" i="6"/>
  <c r="V178" i="6" s="1"/>
  <c r="U166" i="6"/>
  <c r="V166" i="6" s="1"/>
  <c r="U154" i="6"/>
  <c r="V154" i="6" s="1"/>
  <c r="U142" i="6"/>
  <c r="V142" i="6" s="1"/>
  <c r="U118" i="6"/>
  <c r="V118" i="6" s="1"/>
  <c r="U106" i="6"/>
  <c r="V106" i="6" s="1"/>
  <c r="U94" i="6"/>
  <c r="V94" i="6" s="1"/>
  <c r="U82" i="6"/>
  <c r="V82" i="6" s="1"/>
  <c r="U70" i="6"/>
  <c r="V70" i="6" s="1"/>
  <c r="U58" i="6"/>
  <c r="V58" i="6" s="1"/>
  <c r="U46" i="6"/>
  <c r="V46" i="6" s="1"/>
  <c r="U34" i="6"/>
  <c r="V34" i="6" s="1"/>
  <c r="U22" i="6"/>
  <c r="V22" i="6" s="1"/>
  <c r="U1657" i="6"/>
  <c r="V1657" i="6" s="1"/>
  <c r="U1217" i="6"/>
  <c r="V1217" i="6" s="1"/>
  <c r="U545" i="6"/>
  <c r="V545" i="6" s="1"/>
  <c r="U1102" i="6"/>
  <c r="V1102" i="6" s="1"/>
  <c r="U958" i="6"/>
  <c r="V958" i="6" s="1"/>
  <c r="U565" i="6"/>
  <c r="V565" i="6" s="1"/>
  <c r="U1161" i="6"/>
  <c r="V1161" i="6" s="1"/>
  <c r="U1149" i="6"/>
  <c r="V1149" i="6" s="1"/>
  <c r="U1137" i="6"/>
  <c r="V1137" i="6" s="1"/>
  <c r="U1125" i="6"/>
  <c r="V1125" i="6" s="1"/>
  <c r="U1113" i="6"/>
  <c r="V1113" i="6" s="1"/>
  <c r="U1101" i="6"/>
  <c r="V1101" i="6" s="1"/>
  <c r="U1089" i="6"/>
  <c r="V1089" i="6" s="1"/>
  <c r="U1077" i="6"/>
  <c r="V1077" i="6" s="1"/>
  <c r="U1065" i="6"/>
  <c r="V1065" i="6" s="1"/>
  <c r="U1053" i="6"/>
  <c r="V1053" i="6" s="1"/>
  <c r="U1041" i="6"/>
  <c r="V1041" i="6" s="1"/>
  <c r="U1029" i="6"/>
  <c r="V1029" i="6" s="1"/>
  <c r="U1017" i="6"/>
  <c r="V1017" i="6" s="1"/>
  <c r="U1005" i="6"/>
  <c r="V1005" i="6" s="1"/>
  <c r="U993" i="6"/>
  <c r="V993" i="6" s="1"/>
  <c r="U957" i="6"/>
  <c r="V957" i="6" s="1"/>
  <c r="U945" i="6"/>
  <c r="V945" i="6" s="1"/>
  <c r="U933" i="6"/>
  <c r="V933" i="6" s="1"/>
  <c r="U921" i="6"/>
  <c r="V921" i="6" s="1"/>
  <c r="U909" i="6"/>
  <c r="V909" i="6" s="1"/>
  <c r="U885" i="6"/>
  <c r="V885" i="6" s="1"/>
  <c r="U873" i="6"/>
  <c r="V873" i="6" s="1"/>
  <c r="U861" i="6"/>
  <c r="V861" i="6" s="1"/>
  <c r="U849" i="6"/>
  <c r="V849" i="6" s="1"/>
  <c r="U837" i="6"/>
  <c r="V837" i="6" s="1"/>
  <c r="U825" i="6"/>
  <c r="V825" i="6" s="1"/>
  <c r="U801" i="6"/>
  <c r="V801" i="6" s="1"/>
  <c r="U789" i="6"/>
  <c r="V789" i="6" s="1"/>
  <c r="U777" i="6"/>
  <c r="V777" i="6" s="1"/>
  <c r="U765" i="6"/>
  <c r="V765" i="6" s="1"/>
  <c r="U753" i="6"/>
  <c r="V753" i="6" s="1"/>
  <c r="U741" i="6"/>
  <c r="V741" i="6" s="1"/>
  <c r="U729" i="6"/>
  <c r="V729" i="6" s="1"/>
  <c r="U717" i="6"/>
  <c r="V717" i="6" s="1"/>
  <c r="U705" i="6"/>
  <c r="V705" i="6" s="1"/>
  <c r="U693" i="6"/>
  <c r="V693" i="6" s="1"/>
  <c r="U681" i="6"/>
  <c r="V681" i="6" s="1"/>
  <c r="U669" i="6"/>
  <c r="V669" i="6" s="1"/>
  <c r="U657" i="6"/>
  <c r="V657" i="6" s="1"/>
  <c r="U645" i="6"/>
  <c r="V645" i="6" s="1"/>
  <c r="U633" i="6"/>
  <c r="V633" i="6" s="1"/>
  <c r="U609" i="6"/>
  <c r="V609" i="6" s="1"/>
  <c r="U597" i="6"/>
  <c r="V597" i="6" s="1"/>
  <c r="U585" i="6"/>
  <c r="V585" i="6" s="1"/>
  <c r="U573" i="6"/>
  <c r="V573" i="6" s="1"/>
  <c r="U561" i="6"/>
  <c r="V561" i="6" s="1"/>
  <c r="U549" i="6"/>
  <c r="V549" i="6" s="1"/>
  <c r="U537" i="6"/>
  <c r="V537" i="6" s="1"/>
  <c r="U525" i="6"/>
  <c r="V525" i="6" s="1"/>
  <c r="U513" i="6"/>
  <c r="V513" i="6" s="1"/>
  <c r="U501" i="6"/>
  <c r="V501" i="6" s="1"/>
  <c r="U489" i="6"/>
  <c r="V489" i="6" s="1"/>
  <c r="U477" i="6"/>
  <c r="V477" i="6" s="1"/>
  <c r="U465" i="6"/>
  <c r="V465" i="6" s="1"/>
  <c r="U453" i="6"/>
  <c r="V453" i="6" s="1"/>
  <c r="U441" i="6"/>
  <c r="V441" i="6" s="1"/>
  <c r="U429" i="6"/>
  <c r="V429" i="6" s="1"/>
  <c r="U417" i="6"/>
  <c r="V417" i="6" s="1"/>
  <c r="U405" i="6"/>
  <c r="V405" i="6" s="1"/>
  <c r="U393" i="6"/>
  <c r="V393" i="6" s="1"/>
  <c r="U381" i="6"/>
  <c r="V381" i="6" s="1"/>
  <c r="U369" i="6"/>
  <c r="V369" i="6" s="1"/>
  <c r="U357" i="6"/>
  <c r="V357" i="6" s="1"/>
  <c r="U345" i="6"/>
  <c r="V345" i="6" s="1"/>
  <c r="U333" i="6"/>
  <c r="V333" i="6" s="1"/>
  <c r="U321" i="6"/>
  <c r="V321" i="6" s="1"/>
  <c r="U309" i="6"/>
  <c r="V309" i="6" s="1"/>
  <c r="U297" i="6"/>
  <c r="V297" i="6" s="1"/>
  <c r="U285" i="6"/>
  <c r="V285" i="6" s="1"/>
  <c r="U273" i="6"/>
  <c r="V273" i="6" s="1"/>
  <c r="U261" i="6"/>
  <c r="V261" i="6" s="1"/>
  <c r="U249" i="6"/>
  <c r="V249" i="6" s="1"/>
  <c r="U237" i="6"/>
  <c r="V237" i="6" s="1"/>
  <c r="U225" i="6"/>
  <c r="V225" i="6" s="1"/>
  <c r="U201" i="6"/>
  <c r="V201" i="6" s="1"/>
  <c r="U189" i="6"/>
  <c r="V189" i="6" s="1"/>
  <c r="U177" i="6"/>
  <c r="V177" i="6" s="1"/>
  <c r="U165" i="6"/>
  <c r="V165" i="6" s="1"/>
  <c r="U153" i="6"/>
  <c r="V153" i="6" s="1"/>
  <c r="U141" i="6"/>
  <c r="V141" i="6" s="1"/>
  <c r="U129" i="6"/>
  <c r="V129" i="6" s="1"/>
  <c r="U117" i="6"/>
  <c r="V117" i="6" s="1"/>
  <c r="U105" i="6"/>
  <c r="V105" i="6" s="1"/>
  <c r="U93" i="6"/>
  <c r="V93" i="6" s="1"/>
  <c r="U81" i="6"/>
  <c r="V81" i="6" s="1"/>
  <c r="U69" i="6"/>
  <c r="V69" i="6" s="1"/>
  <c r="U57" i="6"/>
  <c r="V57" i="6" s="1"/>
  <c r="U45" i="6"/>
  <c r="V45" i="6" s="1"/>
  <c r="U33" i="6"/>
  <c r="V33" i="6" s="1"/>
  <c r="U21" i="6"/>
  <c r="V21" i="6" s="1"/>
  <c r="U9" i="6"/>
  <c r="V9" i="6" s="1"/>
  <c r="U1645" i="6"/>
  <c r="V1645" i="6" s="1"/>
  <c r="U1457" i="6"/>
  <c r="V1457" i="6" s="1"/>
  <c r="U1205" i="6"/>
  <c r="V1205" i="6" s="1"/>
  <c r="U401" i="6"/>
  <c r="V401" i="6" s="1"/>
  <c r="U946" i="6"/>
  <c r="V946" i="6" s="1"/>
  <c r="U1148" i="6"/>
  <c r="V1148" i="6" s="1"/>
  <c r="U1136" i="6"/>
  <c r="V1136" i="6" s="1"/>
  <c r="U1100" i="6"/>
  <c r="V1100" i="6" s="1"/>
  <c r="U1088" i="6"/>
  <c r="V1088" i="6" s="1"/>
  <c r="U1076" i="6"/>
  <c r="V1076" i="6" s="1"/>
  <c r="U1064" i="6"/>
  <c r="V1064" i="6" s="1"/>
  <c r="U1052" i="6"/>
  <c r="V1052" i="6" s="1"/>
  <c r="U1016" i="6"/>
  <c r="V1016" i="6" s="1"/>
  <c r="U1004" i="6"/>
  <c r="V1004" i="6" s="1"/>
  <c r="U968" i="6"/>
  <c r="V968" i="6" s="1"/>
  <c r="U956" i="6"/>
  <c r="V956" i="6" s="1"/>
  <c r="U944" i="6"/>
  <c r="V944" i="6" s="1"/>
  <c r="U932" i="6"/>
  <c r="V932" i="6" s="1"/>
  <c r="U920" i="6"/>
  <c r="V920" i="6" s="1"/>
  <c r="U908" i="6"/>
  <c r="V908" i="6" s="1"/>
  <c r="U896" i="6"/>
  <c r="V896" i="6" s="1"/>
  <c r="U884" i="6"/>
  <c r="V884" i="6" s="1"/>
  <c r="U872" i="6"/>
  <c r="V872" i="6" s="1"/>
  <c r="U860" i="6"/>
  <c r="V860" i="6" s="1"/>
  <c r="U848" i="6"/>
  <c r="V848" i="6" s="1"/>
  <c r="U836" i="6"/>
  <c r="V836" i="6" s="1"/>
  <c r="U824" i="6"/>
  <c r="V824" i="6" s="1"/>
  <c r="U812" i="6"/>
  <c r="V812" i="6" s="1"/>
  <c r="U800" i="6"/>
  <c r="V800" i="6" s="1"/>
  <c r="U788" i="6"/>
  <c r="V788" i="6" s="1"/>
  <c r="U776" i="6"/>
  <c r="V776" i="6" s="1"/>
  <c r="U764" i="6"/>
  <c r="V764" i="6" s="1"/>
  <c r="U752" i="6"/>
  <c r="V752" i="6" s="1"/>
  <c r="U740" i="6"/>
  <c r="V740" i="6" s="1"/>
  <c r="U704" i="6"/>
  <c r="V704" i="6" s="1"/>
  <c r="U692" i="6"/>
  <c r="V692" i="6" s="1"/>
  <c r="U680" i="6"/>
  <c r="V680" i="6" s="1"/>
  <c r="U668" i="6"/>
  <c r="V668" i="6" s="1"/>
  <c r="U644" i="6"/>
  <c r="V644" i="6" s="1"/>
  <c r="U632" i="6"/>
  <c r="V632" i="6" s="1"/>
  <c r="U608" i="6"/>
  <c r="V608" i="6" s="1"/>
  <c r="U584" i="6"/>
  <c r="V584" i="6" s="1"/>
  <c r="U572" i="6"/>
  <c r="V572" i="6" s="1"/>
  <c r="U560" i="6"/>
  <c r="V560" i="6" s="1"/>
  <c r="U548" i="6"/>
  <c r="V548" i="6" s="1"/>
  <c r="U536" i="6"/>
  <c r="V536" i="6" s="1"/>
  <c r="U524" i="6"/>
  <c r="V524" i="6" s="1"/>
  <c r="U512" i="6"/>
  <c r="V512" i="6" s="1"/>
  <c r="U500" i="6"/>
  <c r="V500" i="6" s="1"/>
  <c r="U488" i="6"/>
  <c r="V488" i="6" s="1"/>
  <c r="U476" i="6"/>
  <c r="V476" i="6" s="1"/>
  <c r="U464" i="6"/>
  <c r="V464" i="6" s="1"/>
  <c r="U452" i="6"/>
  <c r="V452" i="6" s="1"/>
  <c r="U440" i="6"/>
  <c r="V440" i="6" s="1"/>
  <c r="U428" i="6"/>
  <c r="V428" i="6" s="1"/>
  <c r="U416" i="6"/>
  <c r="V416" i="6" s="1"/>
  <c r="U404" i="6"/>
  <c r="V404" i="6" s="1"/>
  <c r="U392" i="6"/>
  <c r="V392" i="6" s="1"/>
  <c r="U380" i="6"/>
  <c r="V380" i="6" s="1"/>
  <c r="U368" i="6"/>
  <c r="V368" i="6" s="1"/>
  <c r="U356" i="6"/>
  <c r="V356" i="6" s="1"/>
  <c r="U344" i="6"/>
  <c r="V344" i="6" s="1"/>
  <c r="U332" i="6"/>
  <c r="V332" i="6" s="1"/>
  <c r="U320" i="6"/>
  <c r="V320" i="6" s="1"/>
  <c r="U308" i="6"/>
  <c r="V308" i="6" s="1"/>
  <c r="U296" i="6"/>
  <c r="V296" i="6" s="1"/>
  <c r="U284" i="6"/>
  <c r="V284" i="6" s="1"/>
  <c r="U272" i="6"/>
  <c r="V272" i="6" s="1"/>
  <c r="U260" i="6"/>
  <c r="V260" i="6" s="1"/>
  <c r="U248" i="6"/>
  <c r="V248" i="6" s="1"/>
  <c r="U236" i="6"/>
  <c r="V236" i="6" s="1"/>
  <c r="U224" i="6"/>
  <c r="V224" i="6" s="1"/>
  <c r="U212" i="6"/>
  <c r="V212" i="6" s="1"/>
  <c r="U200" i="6"/>
  <c r="V200" i="6" s="1"/>
  <c r="U188" i="6"/>
  <c r="V188" i="6" s="1"/>
  <c r="U176" i="6"/>
  <c r="V176" i="6" s="1"/>
  <c r="U164" i="6"/>
  <c r="V164" i="6" s="1"/>
  <c r="U152" i="6"/>
  <c r="V152" i="6" s="1"/>
  <c r="U140" i="6"/>
  <c r="V140" i="6" s="1"/>
  <c r="U128" i="6"/>
  <c r="V128" i="6" s="1"/>
  <c r="U116" i="6"/>
  <c r="V116" i="6" s="1"/>
  <c r="U92" i="6"/>
  <c r="V92" i="6" s="1"/>
  <c r="U80" i="6"/>
  <c r="V80" i="6" s="1"/>
  <c r="U68" i="6"/>
  <c r="V68" i="6" s="1"/>
  <c r="U56" i="6"/>
  <c r="V56" i="6" s="1"/>
  <c r="U44" i="6"/>
  <c r="V44" i="6" s="1"/>
  <c r="U32" i="6"/>
  <c r="V32" i="6" s="1"/>
  <c r="U20" i="6"/>
  <c r="V20" i="6" s="1"/>
  <c r="U8" i="6"/>
  <c r="V8" i="6" s="1"/>
  <c r="U1633" i="6"/>
  <c r="V1633" i="6" s="1"/>
  <c r="U1145" i="6"/>
  <c r="V1145" i="6" s="1"/>
  <c r="U728" i="6"/>
  <c r="V728" i="6" s="1"/>
  <c r="U263" i="6"/>
  <c r="V263" i="6" s="1"/>
  <c r="U475" i="6"/>
  <c r="V475" i="6" s="1"/>
  <c r="U463" i="6"/>
  <c r="V463" i="6" s="1"/>
  <c r="U451" i="6"/>
  <c r="V451" i="6" s="1"/>
  <c r="U439" i="6"/>
  <c r="V439" i="6" s="1"/>
  <c r="U427" i="6"/>
  <c r="V427" i="6" s="1"/>
  <c r="U403" i="6"/>
  <c r="V403" i="6" s="1"/>
  <c r="U391" i="6"/>
  <c r="V391" i="6" s="1"/>
  <c r="U379" i="6"/>
  <c r="V379" i="6" s="1"/>
  <c r="U367" i="6"/>
  <c r="V367" i="6" s="1"/>
  <c r="U355" i="6"/>
  <c r="V355" i="6" s="1"/>
  <c r="U343" i="6"/>
  <c r="V343" i="6" s="1"/>
  <c r="U331" i="6"/>
  <c r="V331" i="6" s="1"/>
  <c r="U319" i="6"/>
  <c r="V319" i="6" s="1"/>
  <c r="U307" i="6"/>
  <c r="V307" i="6" s="1"/>
  <c r="U295" i="6"/>
  <c r="V295" i="6" s="1"/>
  <c r="U283" i="6"/>
  <c r="V283" i="6" s="1"/>
  <c r="U271" i="6"/>
  <c r="V271" i="6" s="1"/>
  <c r="U259" i="6"/>
  <c r="V259" i="6" s="1"/>
  <c r="U247" i="6"/>
  <c r="V247" i="6" s="1"/>
  <c r="U235" i="6"/>
  <c r="V235" i="6" s="1"/>
  <c r="U223" i="6"/>
  <c r="V223" i="6" s="1"/>
  <c r="U211" i="6"/>
  <c r="V211" i="6" s="1"/>
  <c r="U199" i="6"/>
  <c r="V199" i="6" s="1"/>
  <c r="U187" i="6"/>
  <c r="V187" i="6" s="1"/>
  <c r="U175" i="6"/>
  <c r="V175" i="6" s="1"/>
  <c r="U163" i="6"/>
  <c r="V163" i="6" s="1"/>
  <c r="U151" i="6"/>
  <c r="V151" i="6" s="1"/>
  <c r="U139" i="6"/>
  <c r="V139" i="6" s="1"/>
  <c r="U127" i="6"/>
  <c r="V127" i="6" s="1"/>
  <c r="U115" i="6"/>
  <c r="V115" i="6" s="1"/>
  <c r="U103" i="6"/>
  <c r="V103" i="6" s="1"/>
  <c r="U91" i="6"/>
  <c r="V91" i="6" s="1"/>
  <c r="U79" i="6"/>
  <c r="V79" i="6" s="1"/>
  <c r="U67" i="6"/>
  <c r="V67" i="6" s="1"/>
  <c r="U55" i="6"/>
  <c r="V55" i="6" s="1"/>
  <c r="U43" i="6"/>
  <c r="V43" i="6" s="1"/>
  <c r="U31" i="6"/>
  <c r="V31" i="6" s="1"/>
  <c r="U19" i="6"/>
  <c r="V19" i="6" s="1"/>
  <c r="U7" i="6"/>
  <c r="V7" i="6" s="1"/>
  <c r="U1621" i="6"/>
  <c r="V1621" i="6" s="1"/>
  <c r="U1421" i="6"/>
  <c r="V1421" i="6" s="1"/>
  <c r="U1133" i="6"/>
  <c r="V1133" i="6" s="1"/>
  <c r="U217" i="6"/>
  <c r="V217" i="6" s="1"/>
  <c r="U937" i="6"/>
  <c r="V937" i="6" s="1"/>
  <c r="U716" i="6"/>
  <c r="V716" i="6" s="1"/>
  <c r="U1158" i="6"/>
  <c r="V1158" i="6" s="1"/>
  <c r="U1146" i="6"/>
  <c r="V1146" i="6" s="1"/>
  <c r="U1122" i="6"/>
  <c r="V1122" i="6" s="1"/>
  <c r="U1110" i="6"/>
  <c r="V1110" i="6" s="1"/>
  <c r="U1062" i="6"/>
  <c r="V1062" i="6" s="1"/>
  <c r="U1050" i="6"/>
  <c r="V1050" i="6" s="1"/>
  <c r="U1002" i="6"/>
  <c r="V1002" i="6" s="1"/>
  <c r="U990" i="6"/>
  <c r="V990" i="6" s="1"/>
  <c r="U978" i="6"/>
  <c r="V978" i="6" s="1"/>
  <c r="U966" i="6"/>
  <c r="V966" i="6" s="1"/>
  <c r="U954" i="6"/>
  <c r="V954" i="6" s="1"/>
  <c r="U942" i="6"/>
  <c r="V942" i="6" s="1"/>
  <c r="U930" i="6"/>
  <c r="V930" i="6" s="1"/>
  <c r="U918" i="6"/>
  <c r="V918" i="6" s="1"/>
  <c r="U906" i="6"/>
  <c r="V906" i="6" s="1"/>
  <c r="U894" i="6"/>
  <c r="V894" i="6" s="1"/>
  <c r="U858" i="6"/>
  <c r="V858" i="6" s="1"/>
  <c r="U846" i="6"/>
  <c r="V846" i="6" s="1"/>
  <c r="U798" i="6"/>
  <c r="V798" i="6" s="1"/>
  <c r="U786" i="6"/>
  <c r="V786" i="6" s="1"/>
  <c r="U774" i="6"/>
  <c r="V774" i="6" s="1"/>
  <c r="U762" i="6"/>
  <c r="V762" i="6" s="1"/>
  <c r="U750" i="6"/>
  <c r="V750" i="6" s="1"/>
  <c r="U738" i="6"/>
  <c r="V738" i="6" s="1"/>
  <c r="U726" i="6"/>
  <c r="V726" i="6" s="1"/>
  <c r="U702" i="6"/>
  <c r="V702" i="6" s="1"/>
  <c r="U666" i="6"/>
  <c r="V666" i="6" s="1"/>
  <c r="U654" i="6"/>
  <c r="V654" i="6" s="1"/>
  <c r="U642" i="6"/>
  <c r="V642" i="6" s="1"/>
  <c r="U630" i="6"/>
  <c r="V630" i="6" s="1"/>
  <c r="U606" i="6"/>
  <c r="V606" i="6" s="1"/>
  <c r="U594" i="6"/>
  <c r="V594" i="6" s="1"/>
  <c r="U582" i="6"/>
  <c r="V582" i="6" s="1"/>
  <c r="U570" i="6"/>
  <c r="V570" i="6" s="1"/>
  <c r="U546" i="6"/>
  <c r="V546" i="6" s="1"/>
  <c r="U534" i="6"/>
  <c r="V534" i="6" s="1"/>
  <c r="U510" i="6"/>
  <c r="V510" i="6" s="1"/>
  <c r="U498" i="6"/>
  <c r="V498" i="6" s="1"/>
  <c r="U486" i="6"/>
  <c r="V486" i="6" s="1"/>
  <c r="U474" i="6"/>
  <c r="V474" i="6" s="1"/>
  <c r="U462" i="6"/>
  <c r="V462" i="6" s="1"/>
  <c r="U450" i="6"/>
  <c r="V450" i="6" s="1"/>
  <c r="U438" i="6"/>
  <c r="V438" i="6" s="1"/>
  <c r="U426" i="6"/>
  <c r="V426" i="6" s="1"/>
  <c r="U402" i="6"/>
  <c r="V402" i="6" s="1"/>
  <c r="U390" i="6"/>
  <c r="V390" i="6" s="1"/>
  <c r="U378" i="6"/>
  <c r="V378" i="6" s="1"/>
  <c r="U354" i="6"/>
  <c r="V354" i="6" s="1"/>
  <c r="U342" i="6"/>
  <c r="V342" i="6" s="1"/>
  <c r="U330" i="6"/>
  <c r="V330" i="6" s="1"/>
  <c r="U318" i="6"/>
  <c r="V318" i="6" s="1"/>
  <c r="U306" i="6"/>
  <c r="V306" i="6" s="1"/>
  <c r="U294" i="6"/>
  <c r="V294" i="6" s="1"/>
  <c r="U282" i="6"/>
  <c r="V282" i="6" s="1"/>
  <c r="U270" i="6"/>
  <c r="V270" i="6" s="1"/>
  <c r="U258" i="6"/>
  <c r="V258" i="6" s="1"/>
  <c r="U246" i="6"/>
  <c r="V246" i="6" s="1"/>
  <c r="U234" i="6"/>
  <c r="V234" i="6" s="1"/>
  <c r="U222" i="6"/>
  <c r="V222" i="6" s="1"/>
  <c r="U210" i="6"/>
  <c r="V210" i="6" s="1"/>
  <c r="U198" i="6"/>
  <c r="V198" i="6" s="1"/>
  <c r="U186" i="6"/>
  <c r="V186" i="6" s="1"/>
  <c r="U162" i="6"/>
  <c r="V162" i="6" s="1"/>
  <c r="U150" i="6"/>
  <c r="V150" i="6" s="1"/>
  <c r="U138" i="6"/>
  <c r="V138" i="6" s="1"/>
  <c r="U126" i="6"/>
  <c r="V126" i="6" s="1"/>
  <c r="U114" i="6"/>
  <c r="V114" i="6" s="1"/>
  <c r="U102" i="6"/>
  <c r="V102" i="6" s="1"/>
  <c r="U90" i="6"/>
  <c r="V90" i="6" s="1"/>
  <c r="U78" i="6"/>
  <c r="V78" i="6" s="1"/>
  <c r="U66" i="6"/>
  <c r="V66" i="6" s="1"/>
  <c r="U54" i="6"/>
  <c r="V54" i="6" s="1"/>
  <c r="U30" i="6"/>
  <c r="V30" i="6" s="1"/>
  <c r="U18" i="6"/>
  <c r="V18" i="6" s="1"/>
  <c r="U6" i="6"/>
  <c r="V6" i="6" s="1"/>
  <c r="U1609" i="6"/>
  <c r="V1609" i="6" s="1"/>
  <c r="U1073" i="6"/>
  <c r="V1073" i="6" s="1"/>
  <c r="U181" i="6"/>
  <c r="V181" i="6" s="1"/>
  <c r="U1009" i="6"/>
  <c r="V1009" i="6" s="1"/>
  <c r="U709" i="6"/>
  <c r="V709" i="6" s="1"/>
  <c r="U503" i="6"/>
  <c r="V503" i="6" s="1"/>
  <c r="U174" i="6"/>
  <c r="V174" i="6" s="1"/>
  <c r="U1462" i="6"/>
  <c r="V1462" i="6" s="1"/>
  <c r="U1141" i="6"/>
  <c r="V1141" i="6" s="1"/>
  <c r="U1074" i="6"/>
  <c r="V1074" i="6" s="1"/>
  <c r="U834" i="6"/>
  <c r="V834" i="6" s="1"/>
  <c r="U678" i="6"/>
  <c r="V678" i="6" s="1"/>
  <c r="U1069" i="6"/>
  <c r="V1069" i="6" s="1"/>
  <c r="U455" i="6"/>
  <c r="V455" i="6" s="1"/>
  <c r="U104" i="6"/>
  <c r="V104" i="6" s="1"/>
  <c r="U1071" i="6"/>
  <c r="V1071" i="6" s="1"/>
  <c r="U1059" i="6"/>
  <c r="V1059" i="6" s="1"/>
  <c r="U1047" i="6"/>
  <c r="V1047" i="6" s="1"/>
  <c r="U1035" i="6"/>
  <c r="V1035" i="6" s="1"/>
  <c r="U1023" i="6"/>
  <c r="V1023" i="6" s="1"/>
  <c r="U1011" i="6"/>
  <c r="V1011" i="6" s="1"/>
  <c r="U999" i="6"/>
  <c r="V999" i="6" s="1"/>
  <c r="U987" i="6"/>
  <c r="V987" i="6" s="1"/>
  <c r="U975" i="6"/>
  <c r="V975" i="6" s="1"/>
  <c r="U963" i="6"/>
  <c r="V963" i="6" s="1"/>
  <c r="U951" i="6"/>
  <c r="V951" i="6" s="1"/>
  <c r="U939" i="6"/>
  <c r="V939" i="6" s="1"/>
  <c r="U927" i="6"/>
  <c r="V927" i="6" s="1"/>
  <c r="U915" i="6"/>
  <c r="V915" i="6" s="1"/>
  <c r="U903" i="6"/>
  <c r="V903" i="6" s="1"/>
  <c r="U879" i="6"/>
  <c r="V879" i="6" s="1"/>
  <c r="U867" i="6"/>
  <c r="V867" i="6" s="1"/>
  <c r="U855" i="6"/>
  <c r="V855" i="6" s="1"/>
  <c r="U843" i="6"/>
  <c r="V843" i="6" s="1"/>
  <c r="U819" i="6"/>
  <c r="V819" i="6" s="1"/>
  <c r="U807" i="6"/>
  <c r="V807" i="6" s="1"/>
  <c r="U795" i="6"/>
  <c r="V795" i="6" s="1"/>
  <c r="U783" i="6"/>
  <c r="V783" i="6" s="1"/>
  <c r="U771" i="6"/>
  <c r="V771" i="6" s="1"/>
  <c r="U759" i="6"/>
  <c r="V759" i="6" s="1"/>
  <c r="U747" i="6"/>
  <c r="V747" i="6" s="1"/>
  <c r="U735" i="6"/>
  <c r="V735" i="6" s="1"/>
  <c r="U723" i="6"/>
  <c r="V723" i="6" s="1"/>
  <c r="U711" i="6"/>
  <c r="V711" i="6" s="1"/>
  <c r="U699" i="6"/>
  <c r="V699" i="6" s="1"/>
  <c r="U687" i="6"/>
  <c r="V687" i="6" s="1"/>
  <c r="U663" i="6"/>
  <c r="V663" i="6" s="1"/>
  <c r="U651" i="6"/>
  <c r="V651" i="6" s="1"/>
  <c r="U639" i="6"/>
  <c r="V639" i="6" s="1"/>
  <c r="U627" i="6"/>
  <c r="V627" i="6" s="1"/>
  <c r="U615" i="6"/>
  <c r="V615" i="6" s="1"/>
  <c r="U603" i="6"/>
  <c r="V603" i="6" s="1"/>
  <c r="U591" i="6"/>
  <c r="V591" i="6" s="1"/>
  <c r="U579" i="6"/>
  <c r="V579" i="6" s="1"/>
  <c r="U567" i="6"/>
  <c r="V567" i="6" s="1"/>
  <c r="U555" i="6"/>
  <c r="V555" i="6" s="1"/>
  <c r="U543" i="6"/>
  <c r="V543" i="6" s="1"/>
  <c r="U531" i="6"/>
  <c r="V531" i="6" s="1"/>
  <c r="U519" i="6"/>
  <c r="V519" i="6" s="1"/>
  <c r="U495" i="6"/>
  <c r="V495" i="6" s="1"/>
  <c r="U483" i="6"/>
  <c r="V483" i="6" s="1"/>
  <c r="U471" i="6"/>
  <c r="V471" i="6" s="1"/>
  <c r="U459" i="6"/>
  <c r="V459" i="6" s="1"/>
  <c r="U447" i="6"/>
  <c r="V447" i="6" s="1"/>
  <c r="U435" i="6"/>
  <c r="V435" i="6" s="1"/>
  <c r="U423" i="6"/>
  <c r="V423" i="6" s="1"/>
  <c r="U399" i="6"/>
  <c r="V399" i="6" s="1"/>
  <c r="U387" i="6"/>
  <c r="V387" i="6" s="1"/>
  <c r="U375" i="6"/>
  <c r="V375" i="6" s="1"/>
  <c r="U363" i="6"/>
  <c r="V363" i="6" s="1"/>
  <c r="U351" i="6"/>
  <c r="V351" i="6" s="1"/>
  <c r="U339" i="6"/>
  <c r="V339" i="6" s="1"/>
  <c r="U327" i="6"/>
  <c r="V327" i="6" s="1"/>
  <c r="U303" i="6"/>
  <c r="V303" i="6" s="1"/>
  <c r="U291" i="6"/>
  <c r="V291" i="6" s="1"/>
  <c r="U279" i="6"/>
  <c r="V279" i="6" s="1"/>
  <c r="U267" i="6"/>
  <c r="V267" i="6" s="1"/>
  <c r="U255" i="6"/>
  <c r="V255" i="6" s="1"/>
  <c r="U243" i="6"/>
  <c r="V243" i="6" s="1"/>
  <c r="U231" i="6"/>
  <c r="V231" i="6" s="1"/>
  <c r="U207" i="6"/>
  <c r="V207" i="6" s="1"/>
  <c r="U195" i="6"/>
  <c r="V195" i="6" s="1"/>
  <c r="U183" i="6"/>
  <c r="V183" i="6" s="1"/>
  <c r="U171" i="6"/>
  <c r="V171" i="6" s="1"/>
  <c r="U159" i="6"/>
  <c r="V159" i="6" s="1"/>
  <c r="U147" i="6"/>
  <c r="V147" i="6" s="1"/>
  <c r="U135" i="6"/>
  <c r="V135" i="6" s="1"/>
  <c r="U123" i="6"/>
  <c r="V123" i="6" s="1"/>
  <c r="U111" i="6"/>
  <c r="V111" i="6" s="1"/>
  <c r="U99" i="6"/>
  <c r="V99" i="6" s="1"/>
  <c r="U87" i="6"/>
  <c r="V87" i="6" s="1"/>
  <c r="U75" i="6"/>
  <c r="V75" i="6" s="1"/>
  <c r="U63" i="6"/>
  <c r="V63" i="6" s="1"/>
  <c r="U51" i="6"/>
  <c r="V51" i="6" s="1"/>
  <c r="U39" i="6"/>
  <c r="V39" i="6" s="1"/>
  <c r="U27" i="6"/>
  <c r="V27" i="6" s="1"/>
  <c r="U15" i="6"/>
  <c r="V15" i="6" s="1"/>
  <c r="U1565" i="6"/>
  <c r="V1565" i="6" s="1"/>
  <c r="U1349" i="6"/>
  <c r="V1349" i="6" s="1"/>
  <c r="U897" i="6"/>
  <c r="V897" i="6" s="1"/>
  <c r="U1765" i="6"/>
  <c r="V1765" i="6" s="1"/>
  <c r="U1066" i="6"/>
  <c r="V1066" i="6" s="1"/>
  <c r="U992" i="6"/>
  <c r="V992" i="6" s="1"/>
  <c r="U59" i="6"/>
  <c r="V59" i="6" s="1"/>
  <c r="U1166" i="6"/>
  <c r="V1166" i="6" s="1"/>
  <c r="U1154" i="6"/>
  <c r="V1154" i="6" s="1"/>
  <c r="U1142" i="6"/>
  <c r="V1142" i="6" s="1"/>
  <c r="U1130" i="6"/>
  <c r="V1130" i="6" s="1"/>
  <c r="U1118" i="6"/>
  <c r="V1118" i="6" s="1"/>
  <c r="U1106" i="6"/>
  <c r="V1106" i="6" s="1"/>
  <c r="U1094" i="6"/>
  <c r="V1094" i="6" s="1"/>
  <c r="U1070" i="6"/>
  <c r="V1070" i="6" s="1"/>
  <c r="U1058" i="6"/>
  <c r="V1058" i="6" s="1"/>
  <c r="U1046" i="6"/>
  <c r="V1046" i="6" s="1"/>
  <c r="U1034" i="6"/>
  <c r="V1034" i="6" s="1"/>
  <c r="U1022" i="6"/>
  <c r="V1022" i="6" s="1"/>
  <c r="U1010" i="6"/>
  <c r="V1010" i="6" s="1"/>
  <c r="U998" i="6"/>
  <c r="V998" i="6" s="1"/>
  <c r="U986" i="6"/>
  <c r="V986" i="6" s="1"/>
  <c r="U962" i="6"/>
  <c r="V962" i="6" s="1"/>
  <c r="U950" i="6"/>
  <c r="V950" i="6" s="1"/>
  <c r="U938" i="6"/>
  <c r="V938" i="6" s="1"/>
  <c r="U914" i="6"/>
  <c r="V914" i="6" s="1"/>
  <c r="U890" i="6"/>
  <c r="V890" i="6" s="1"/>
  <c r="U878" i="6"/>
  <c r="V878" i="6" s="1"/>
  <c r="U866" i="6"/>
  <c r="V866" i="6" s="1"/>
  <c r="U830" i="6"/>
  <c r="V830" i="6" s="1"/>
  <c r="U818" i="6"/>
  <c r="V818" i="6" s="1"/>
  <c r="U806" i="6"/>
  <c r="V806" i="6" s="1"/>
  <c r="U770" i="6"/>
  <c r="V770" i="6" s="1"/>
  <c r="U746" i="6"/>
  <c r="V746" i="6" s="1"/>
  <c r="U734" i="6"/>
  <c r="V734" i="6" s="1"/>
  <c r="U722" i="6"/>
  <c r="V722" i="6" s="1"/>
  <c r="U710" i="6"/>
  <c r="V710" i="6" s="1"/>
  <c r="U698" i="6"/>
  <c r="V698" i="6" s="1"/>
  <c r="U686" i="6"/>
  <c r="V686" i="6" s="1"/>
  <c r="U674" i="6"/>
  <c r="V674" i="6" s="1"/>
  <c r="U662" i="6"/>
  <c r="V662" i="6" s="1"/>
  <c r="U650" i="6"/>
  <c r="V650" i="6" s="1"/>
  <c r="U638" i="6"/>
  <c r="V638" i="6" s="1"/>
  <c r="U614" i="6"/>
  <c r="V614" i="6" s="1"/>
  <c r="U602" i="6"/>
  <c r="V602" i="6" s="1"/>
  <c r="U590" i="6"/>
  <c r="V590" i="6" s="1"/>
  <c r="U578" i="6"/>
  <c r="V578" i="6" s="1"/>
  <c r="U566" i="6"/>
  <c r="V566" i="6" s="1"/>
  <c r="U554" i="6"/>
  <c r="V554" i="6" s="1"/>
  <c r="U530" i="6"/>
  <c r="V530" i="6" s="1"/>
  <c r="U506" i="6"/>
  <c r="V506" i="6" s="1"/>
  <c r="U494" i="6"/>
  <c r="V494" i="6" s="1"/>
  <c r="U482" i="6"/>
  <c r="V482" i="6" s="1"/>
  <c r="U458" i="6"/>
  <c r="V458" i="6" s="1"/>
  <c r="U434" i="6"/>
  <c r="V434" i="6" s="1"/>
  <c r="U422" i="6"/>
  <c r="V422" i="6" s="1"/>
  <c r="U410" i="6"/>
  <c r="V410" i="6" s="1"/>
  <c r="U398" i="6"/>
  <c r="V398" i="6" s="1"/>
  <c r="U386" i="6"/>
  <c r="V386" i="6" s="1"/>
  <c r="U362" i="6"/>
  <c r="V362" i="6" s="1"/>
  <c r="U350" i="6"/>
  <c r="V350" i="6" s="1"/>
  <c r="U338" i="6"/>
  <c r="V338" i="6" s="1"/>
  <c r="U326" i="6"/>
  <c r="V326" i="6" s="1"/>
  <c r="U314" i="6"/>
  <c r="V314" i="6" s="1"/>
  <c r="U302" i="6"/>
  <c r="V302" i="6" s="1"/>
  <c r="U266" i="6"/>
  <c r="V266" i="6" s="1"/>
  <c r="U254" i="6"/>
  <c r="V254" i="6" s="1"/>
  <c r="U242" i="6"/>
  <c r="V242" i="6" s="1"/>
  <c r="U230" i="6"/>
  <c r="V230" i="6" s="1"/>
  <c r="U218" i="6"/>
  <c r="V218" i="6" s="1"/>
  <c r="U206" i="6"/>
  <c r="V206" i="6" s="1"/>
  <c r="U194" i="6"/>
  <c r="V194" i="6" s="1"/>
  <c r="U182" i="6"/>
  <c r="V182" i="6" s="1"/>
  <c r="U170" i="6"/>
  <c r="V170" i="6" s="1"/>
  <c r="U146" i="6"/>
  <c r="V146" i="6" s="1"/>
  <c r="U134" i="6"/>
  <c r="V134" i="6" s="1"/>
  <c r="U122" i="6"/>
  <c r="V122" i="6" s="1"/>
  <c r="U110" i="6"/>
  <c r="V110" i="6" s="1"/>
  <c r="U98" i="6"/>
  <c r="V98" i="6" s="1"/>
  <c r="U86" i="6"/>
  <c r="V86" i="6" s="1"/>
  <c r="U74" i="6"/>
  <c r="V74" i="6" s="1"/>
  <c r="U62" i="6"/>
  <c r="V62" i="6" s="1"/>
  <c r="U50" i="6"/>
  <c r="V50" i="6" s="1"/>
  <c r="U38" i="6"/>
  <c r="V38" i="6" s="1"/>
  <c r="U26" i="6"/>
  <c r="V26" i="6" s="1"/>
  <c r="U14" i="6"/>
  <c r="V14" i="6" s="1"/>
  <c r="U1705" i="6"/>
  <c r="V1705" i="6" s="1"/>
  <c r="U1534" i="6"/>
  <c r="V1534" i="6" s="1"/>
  <c r="U1126" i="6"/>
  <c r="V1126" i="6" s="1"/>
  <c r="U1057" i="6"/>
  <c r="V1057" i="6" s="1"/>
  <c r="U980" i="6"/>
  <c r="V980" i="6" s="1"/>
  <c r="U902" i="6"/>
  <c r="V902" i="6" s="1"/>
  <c r="U810" i="6"/>
  <c r="V810" i="6" s="1"/>
  <c r="U411" i="6"/>
  <c r="V411" i="6" s="1"/>
  <c r="U42" i="6"/>
  <c r="V42" i="6" s="1"/>
  <c r="U5" i="6"/>
  <c r="V5" i="6" s="1"/>
  <c r="Q1933" i="6"/>
  <c r="R1933" i="6" s="1"/>
  <c r="Q1945" i="6"/>
  <c r="R1945" i="6" s="1"/>
  <c r="L1426" i="6"/>
  <c r="N1897" i="6"/>
  <c r="Q1873" i="6"/>
  <c r="Q2005" i="6"/>
  <c r="Q1861" i="6"/>
  <c r="L782" i="6"/>
  <c r="L1630" i="6"/>
  <c r="L962" i="6"/>
  <c r="L794" i="6"/>
  <c r="L1010" i="6"/>
  <c r="L830" i="6"/>
  <c r="L1534" i="6"/>
  <c r="L1318" i="6"/>
  <c r="L818" i="6"/>
  <c r="L998" i="6"/>
  <c r="L746" i="6"/>
  <c r="L1003" i="6"/>
  <c r="L943" i="6"/>
  <c r="L919" i="6"/>
  <c r="L871" i="6"/>
  <c r="L1350" i="6"/>
  <c r="L1302" i="6"/>
  <c r="N1863" i="6"/>
  <c r="L1491" i="6"/>
  <c r="M1491" i="6" s="1"/>
  <c r="L1153" i="6"/>
  <c r="L1105" i="6"/>
  <c r="L925" i="6"/>
  <c r="L565" i="6"/>
  <c r="L481" i="6"/>
  <c r="L409" i="6"/>
  <c r="L397" i="6"/>
  <c r="N1981" i="6"/>
  <c r="Q1837" i="6"/>
  <c r="L1162" i="6"/>
  <c r="L1138" i="6"/>
  <c r="L1126" i="6"/>
  <c r="L1569" i="6"/>
  <c r="L1174" i="6"/>
  <c r="L1150" i="6"/>
  <c r="L1544" i="6"/>
  <c r="L1388" i="6"/>
  <c r="L955" i="6"/>
  <c r="L931" i="6"/>
  <c r="L907" i="6"/>
  <c r="L787" i="6"/>
  <c r="L751" i="6"/>
  <c r="L739" i="6"/>
  <c r="L727" i="6"/>
  <c r="L715" i="6"/>
  <c r="L703" i="6"/>
  <c r="L691" i="6"/>
  <c r="L607" i="6"/>
  <c r="L583" i="6"/>
  <c r="L523" i="6"/>
  <c r="L511" i="6"/>
  <c r="L475" i="6"/>
  <c r="L451" i="6"/>
  <c r="L427" i="6"/>
  <c r="L848" i="6"/>
  <c r="L776" i="6"/>
  <c r="L536" i="6"/>
  <c r="L1158" i="6"/>
  <c r="L1146" i="6"/>
  <c r="L1050" i="6"/>
  <c r="L1038" i="6"/>
  <c r="L1026" i="6"/>
  <c r="L844" i="6"/>
  <c r="L808" i="6"/>
  <c r="L664" i="6"/>
  <c r="L652" i="6"/>
  <c r="L460" i="6"/>
  <c r="L388" i="6"/>
  <c r="L376" i="6"/>
  <c r="L316" i="6"/>
  <c r="L220" i="6"/>
  <c r="Q2017" i="6"/>
  <c r="L891" i="6"/>
  <c r="L855" i="6"/>
  <c r="L675" i="6"/>
  <c r="L627" i="6"/>
  <c r="L615" i="6"/>
  <c r="L603" i="6"/>
  <c r="L495" i="6"/>
  <c r="L447" i="6"/>
  <c r="L1282" i="6"/>
  <c r="L1055" i="6"/>
  <c r="L863" i="6"/>
  <c r="L827" i="6"/>
  <c r="L635" i="6"/>
  <c r="L623" i="6"/>
  <c r="L551" i="6"/>
  <c r="L1030" i="6"/>
  <c r="L1101" i="6"/>
  <c r="L1089" i="6"/>
  <c r="L1077" i="6"/>
  <c r="L1065" i="6"/>
  <c r="L873" i="6"/>
  <c r="L837" i="6"/>
  <c r="L693" i="6"/>
  <c r="L585" i="6"/>
  <c r="L501" i="6"/>
  <c r="L429" i="6"/>
  <c r="L417" i="6"/>
  <c r="L405" i="6"/>
  <c r="L357" i="6"/>
  <c r="L273" i="6"/>
  <c r="L249" i="6"/>
  <c r="L335" i="6"/>
  <c r="L323" i="6"/>
  <c r="L299" i="6"/>
  <c r="L287" i="6"/>
  <c r="L263" i="6"/>
  <c r="N1277" i="6"/>
  <c r="L368" i="6"/>
  <c r="L1995" i="6"/>
  <c r="L1851" i="6"/>
  <c r="L1707" i="6"/>
  <c r="L1563" i="6"/>
  <c r="L1386" i="6"/>
  <c r="L1365" i="6"/>
  <c r="L1049" i="6"/>
  <c r="L333" i="6"/>
  <c r="L1891" i="6"/>
  <c r="M1891" i="6" s="1"/>
  <c r="L1579" i="6"/>
  <c r="M1579" i="6" s="1"/>
  <c r="L1351" i="6"/>
  <c r="L1111" i="6"/>
  <c r="L763" i="6"/>
  <c r="L283" i="6"/>
  <c r="L127" i="6"/>
  <c r="N1909" i="6"/>
  <c r="L1909" i="6"/>
  <c r="L2010" i="6"/>
  <c r="L1878" i="6"/>
  <c r="L1722" i="6"/>
  <c r="L1602" i="6"/>
  <c r="L1506" i="6"/>
  <c r="L1398" i="6"/>
  <c r="L1314" i="6"/>
  <c r="L1098" i="6"/>
  <c r="L1062" i="6"/>
  <c r="L1014" i="6"/>
  <c r="L930" i="6"/>
  <c r="L894" i="6"/>
  <c r="L834" i="6"/>
  <c r="L774" i="6"/>
  <c r="L738" i="6"/>
  <c r="L726" i="6"/>
  <c r="L702" i="6"/>
  <c r="L678" i="6"/>
  <c r="L666" i="6"/>
  <c r="L630" i="6"/>
  <c r="L606" i="6"/>
  <c r="L594" i="6"/>
  <c r="L582" i="6"/>
  <c r="L570" i="6"/>
  <c r="L546" i="6"/>
  <c r="L534" i="6"/>
  <c r="L510" i="6"/>
  <c r="L498" i="6"/>
  <c r="L486" i="6"/>
  <c r="L474" i="6"/>
  <c r="L462" i="6"/>
  <c r="L438" i="6"/>
  <c r="L426" i="6"/>
  <c r="L402" i="6"/>
  <c r="L390" i="6"/>
  <c r="L378" i="6"/>
  <c r="L354" i="6"/>
  <c r="L342" i="6"/>
  <c r="L330" i="6"/>
  <c r="L318" i="6"/>
  <c r="L306" i="6"/>
  <c r="L294" i="6"/>
  <c r="L1983" i="6"/>
  <c r="L1839" i="6"/>
  <c r="L1695" i="6"/>
  <c r="L1547" i="6"/>
  <c r="M1547" i="6" s="1"/>
  <c r="L1019" i="6"/>
  <c r="L1975" i="6"/>
  <c r="L1783" i="6"/>
  <c r="M1783" i="6" s="1"/>
  <c r="L1675" i="6"/>
  <c r="L1555" i="6"/>
  <c r="L1387" i="6"/>
  <c r="L1267" i="6"/>
  <c r="L1147" i="6"/>
  <c r="L1027" i="6"/>
  <c r="L667" i="6"/>
  <c r="L403" i="6"/>
  <c r="L307" i="6"/>
  <c r="L187" i="6"/>
  <c r="L67" i="6"/>
  <c r="L1621" i="6"/>
  <c r="L2022" i="6"/>
  <c r="L1962" i="6"/>
  <c r="L1866" i="6"/>
  <c r="L1758" i="6"/>
  <c r="L1686" i="6"/>
  <c r="L1578" i="6"/>
  <c r="L1338" i="6"/>
  <c r="L1266" i="6"/>
  <c r="L1194" i="6"/>
  <c r="L1170" i="6"/>
  <c r="L1122" i="6"/>
  <c r="L1086" i="6"/>
  <c r="L978" i="6"/>
  <c r="L954" i="6"/>
  <c r="L918" i="6"/>
  <c r="L858" i="6"/>
  <c r="L810" i="6"/>
  <c r="L798" i="6"/>
  <c r="L762" i="6"/>
  <c r="L642" i="6"/>
  <c r="L2021" i="6"/>
  <c r="L2009" i="6"/>
  <c r="L1997" i="6"/>
  <c r="L1985" i="6"/>
  <c r="M1985" i="6" s="1"/>
  <c r="L1973" i="6"/>
  <c r="M1973" i="6" s="1"/>
  <c r="L1961" i="6"/>
  <c r="L1949" i="6"/>
  <c r="L1937" i="6"/>
  <c r="L1925" i="6"/>
  <c r="L1913" i="6"/>
  <c r="L1901" i="6"/>
  <c r="N1889" i="6"/>
  <c r="L1889" i="6"/>
  <c r="L1877" i="6"/>
  <c r="L1865" i="6"/>
  <c r="L1853" i="6"/>
  <c r="L1841" i="6"/>
  <c r="M1841" i="6" s="1"/>
  <c r="L1829" i="6"/>
  <c r="L1817" i="6"/>
  <c r="L1805" i="6"/>
  <c r="L1793" i="6"/>
  <c r="L1781" i="6"/>
  <c r="L1769" i="6"/>
  <c r="L1757" i="6"/>
  <c r="L1745" i="6"/>
  <c r="L1733" i="6"/>
  <c r="L1721" i="6"/>
  <c r="M1721" i="6" s="1"/>
  <c r="L1709" i="6"/>
  <c r="M1709" i="6" s="1"/>
  <c r="L1697" i="6"/>
  <c r="L1685" i="6"/>
  <c r="L1673" i="6"/>
  <c r="L1661" i="6"/>
  <c r="L1649" i="6"/>
  <c r="L1637" i="6"/>
  <c r="L1625" i="6"/>
  <c r="L1613" i="6"/>
  <c r="L1601" i="6"/>
  <c r="N1589" i="6"/>
  <c r="L1589" i="6"/>
  <c r="L1577" i="6"/>
  <c r="L1553" i="6"/>
  <c r="L1541" i="6"/>
  <c r="L1517" i="6"/>
  <c r="L1481" i="6"/>
  <c r="L1469" i="6"/>
  <c r="L1445" i="6"/>
  <c r="L1409" i="6"/>
  <c r="L1397" i="6"/>
  <c r="L1373" i="6"/>
  <c r="L1361" i="6"/>
  <c r="L1325" i="6"/>
  <c r="L1301" i="6"/>
  <c r="L1289" i="6"/>
  <c r="L1265" i="6"/>
  <c r="N1253" i="6"/>
  <c r="L1253" i="6"/>
  <c r="L1241" i="6"/>
  <c r="N1229" i="6"/>
  <c r="L1229" i="6"/>
  <c r="L1181" i="6"/>
  <c r="L1169" i="6"/>
  <c r="L1157" i="6"/>
  <c r="N1121" i="6"/>
  <c r="L1121" i="6"/>
  <c r="N1109" i="6"/>
  <c r="L1109" i="6"/>
  <c r="N1097" i="6"/>
  <c r="L1097" i="6"/>
  <c r="N1085" i="6"/>
  <c r="L1085" i="6"/>
  <c r="L1037" i="6"/>
  <c r="L1025" i="6"/>
  <c r="L1013" i="6"/>
  <c r="L1001" i="6"/>
  <c r="L989" i="6"/>
  <c r="L977" i="6"/>
  <c r="L965" i="6"/>
  <c r="L953" i="6"/>
  <c r="L941" i="6"/>
  <c r="L929" i="6"/>
  <c r="L917" i="6"/>
  <c r="L905" i="6"/>
  <c r="L893" i="6"/>
  <c r="L881" i="6"/>
  <c r="L869" i="6"/>
  <c r="L857" i="6"/>
  <c r="L845" i="6"/>
  <c r="L833" i="6"/>
  <c r="L821" i="6"/>
  <c r="L809" i="6"/>
  <c r="L797" i="6"/>
  <c r="L785" i="6"/>
  <c r="L773" i="6"/>
  <c r="L761" i="6"/>
  <c r="L749" i="6"/>
  <c r="L737" i="6"/>
  <c r="L725" i="6"/>
  <c r="L713" i="6"/>
  <c r="L701" i="6"/>
  <c r="L689" i="6"/>
  <c r="L677" i="6"/>
  <c r="L665" i="6"/>
  <c r="L653" i="6"/>
  <c r="L641" i="6"/>
  <c r="L629" i="6"/>
  <c r="L617" i="6"/>
  <c r="L605" i="6"/>
  <c r="L593" i="6"/>
  <c r="L581" i="6"/>
  <c r="L569" i="6"/>
  <c r="L557" i="6"/>
  <c r="L533" i="6"/>
  <c r="L521" i="6"/>
  <c r="L509" i="6"/>
  <c r="L497" i="6"/>
  <c r="L485" i="6"/>
  <c r="L473" i="6"/>
  <c r="L461" i="6"/>
  <c r="L449" i="6"/>
  <c r="L437" i="6"/>
  <c r="L425" i="6"/>
  <c r="L413" i="6"/>
  <c r="L389" i="6"/>
  <c r="L377" i="6"/>
  <c r="L365" i="6"/>
  <c r="L353" i="6"/>
  <c r="L341" i="6"/>
  <c r="L1971" i="6"/>
  <c r="L1827" i="6"/>
  <c r="L1683" i="6"/>
  <c r="L1337" i="6"/>
  <c r="L971" i="6"/>
  <c r="L1999" i="6"/>
  <c r="M1999" i="6" s="1"/>
  <c r="L1723" i="6"/>
  <c r="L1567" i="6"/>
  <c r="L1411" i="6"/>
  <c r="M1411" i="6" s="1"/>
  <c r="L1291" i="6"/>
  <c r="L1159" i="6"/>
  <c r="L835" i="6"/>
  <c r="L799" i="6"/>
  <c r="L319" i="6"/>
  <c r="L1974" i="6"/>
  <c r="L1890" i="6"/>
  <c r="L1818" i="6"/>
  <c r="L1698" i="6"/>
  <c r="L1614" i="6"/>
  <c r="L1542" i="6"/>
  <c r="L1446" i="6"/>
  <c r="L1290" i="6"/>
  <c r="L1242" i="6"/>
  <c r="L1110" i="6"/>
  <c r="L1074" i="6"/>
  <c r="L966" i="6"/>
  <c r="L942" i="6"/>
  <c r="L906" i="6"/>
  <c r="L870" i="6"/>
  <c r="L846" i="6"/>
  <c r="L786" i="6"/>
  <c r="L750" i="6"/>
  <c r="L654" i="6"/>
  <c r="L2033" i="6"/>
  <c r="L2032" i="6"/>
  <c r="L2020" i="6"/>
  <c r="L2008" i="6"/>
  <c r="L1996" i="6"/>
  <c r="L1984" i="6"/>
  <c r="L1972" i="6"/>
  <c r="L1960" i="6"/>
  <c r="M1960" i="6" s="1"/>
  <c r="L1948" i="6"/>
  <c r="M1948" i="6" s="1"/>
  <c r="L1936" i="6"/>
  <c r="M1936" i="6" s="1"/>
  <c r="L1924" i="6"/>
  <c r="M1924" i="6" s="1"/>
  <c r="L1912" i="6"/>
  <c r="M1912" i="6" s="1"/>
  <c r="L1900" i="6"/>
  <c r="M1900" i="6" s="1"/>
  <c r="L1888" i="6"/>
  <c r="M1888" i="6" s="1"/>
  <c r="N1876" i="6"/>
  <c r="L1876" i="6"/>
  <c r="M1876" i="6" s="1"/>
  <c r="L1864" i="6"/>
  <c r="M1864" i="6" s="1"/>
  <c r="L1852" i="6"/>
  <c r="M1852" i="6" s="1"/>
  <c r="L1840" i="6"/>
  <c r="M1840" i="6" s="1"/>
  <c r="L1828" i="6"/>
  <c r="M1828" i="6" s="1"/>
  <c r="L1816" i="6"/>
  <c r="L1804" i="6"/>
  <c r="M1804" i="6" s="1"/>
  <c r="L1792" i="6"/>
  <c r="N1780" i="6"/>
  <c r="L1780" i="6"/>
  <c r="L1768" i="6"/>
  <c r="L1756" i="6"/>
  <c r="N1744" i="6"/>
  <c r="L1744" i="6"/>
  <c r="L1732" i="6"/>
  <c r="L1720" i="6"/>
  <c r="N1708" i="6"/>
  <c r="L1708" i="6"/>
  <c r="L1696" i="6"/>
  <c r="L1684" i="6"/>
  <c r="N1672" i="6"/>
  <c r="L1672" i="6"/>
  <c r="L1660" i="6"/>
  <c r="L1648" i="6"/>
  <c r="L1636" i="6"/>
  <c r="L1624" i="6"/>
  <c r="L1612" i="6"/>
  <c r="L1600" i="6"/>
  <c r="L1588" i="6"/>
  <c r="L1576" i="6"/>
  <c r="L1564" i="6"/>
  <c r="L1552" i="6"/>
  <c r="L1540" i="6"/>
  <c r="M1540" i="6" s="1"/>
  <c r="L1528" i="6"/>
  <c r="L1516" i="6"/>
  <c r="L1504" i="6"/>
  <c r="L1492" i="6"/>
  <c r="M1492" i="6" s="1"/>
  <c r="L1480" i="6"/>
  <c r="L1468" i="6"/>
  <c r="L1456" i="6"/>
  <c r="M1456" i="6" s="1"/>
  <c r="L1444" i="6"/>
  <c r="L1432" i="6"/>
  <c r="L1396" i="6"/>
  <c r="M1396" i="6" s="1"/>
  <c r="L1384" i="6"/>
  <c r="L1360" i="6"/>
  <c r="L1348" i="6"/>
  <c r="M1348" i="6" s="1"/>
  <c r="L1336" i="6"/>
  <c r="L1324" i="6"/>
  <c r="L1312" i="6"/>
  <c r="L1300" i="6"/>
  <c r="M1300" i="6" s="1"/>
  <c r="L1288" i="6"/>
  <c r="L1276" i="6"/>
  <c r="M1276" i="6" s="1"/>
  <c r="L1264" i="6"/>
  <c r="L1252" i="6"/>
  <c r="M1252" i="6" s="1"/>
  <c r="L1240" i="6"/>
  <c r="L1228" i="6"/>
  <c r="M1228" i="6" s="1"/>
  <c r="L1216" i="6"/>
  <c r="N1204" i="6"/>
  <c r="L1204" i="6"/>
  <c r="L1192" i="6"/>
  <c r="L1180" i="6"/>
  <c r="L1168" i="6"/>
  <c r="L1156" i="6"/>
  <c r="L1144" i="6"/>
  <c r="L1132" i="6"/>
  <c r="L1120" i="6"/>
  <c r="L1108" i="6"/>
  <c r="L1096" i="6"/>
  <c r="L1084" i="6"/>
  <c r="N1072" i="6"/>
  <c r="L1072" i="6"/>
  <c r="N1060" i="6"/>
  <c r="L1060" i="6"/>
  <c r="N1048" i="6"/>
  <c r="L1048" i="6"/>
  <c r="N1036" i="6"/>
  <c r="L1036" i="6"/>
  <c r="N1024" i="6"/>
  <c r="L1024" i="6"/>
  <c r="L1012" i="6"/>
  <c r="L1000" i="6"/>
  <c r="L988" i="6"/>
  <c r="L976" i="6"/>
  <c r="L964" i="6"/>
  <c r="L952" i="6"/>
  <c r="L940" i="6"/>
  <c r="L928" i="6"/>
  <c r="L916" i="6"/>
  <c r="L904" i="6"/>
  <c r="L892" i="6"/>
  <c r="N880" i="6"/>
  <c r="L880" i="6"/>
  <c r="L868" i="6"/>
  <c r="L856" i="6"/>
  <c r="L832" i="6"/>
  <c r="L820" i="6"/>
  <c r="L796" i="6"/>
  <c r="L784" i="6"/>
  <c r="L772" i="6"/>
  <c r="L760" i="6"/>
  <c r="L736" i="6"/>
  <c r="L724" i="6"/>
  <c r="L712" i="6"/>
  <c r="L700" i="6"/>
  <c r="L688" i="6"/>
  <c r="L676" i="6"/>
  <c r="L640" i="6"/>
  <c r="L628" i="6"/>
  <c r="L616" i="6"/>
  <c r="L604" i="6"/>
  <c r="N592" i="6"/>
  <c r="L592" i="6"/>
  <c r="L580" i="6"/>
  <c r="L568" i="6"/>
  <c r="L556" i="6"/>
  <c r="L544" i="6"/>
  <c r="L532" i="6"/>
  <c r="L520" i="6"/>
  <c r="L508" i="6"/>
  <c r="L496" i="6"/>
  <c r="L484" i="6"/>
  <c r="L472" i="6"/>
  <c r="L448" i="6"/>
  <c r="L436" i="6"/>
  <c r="L424" i="6"/>
  <c r="L412" i="6"/>
  <c r="L400" i="6"/>
  <c r="L364" i="6"/>
  <c r="L352" i="6"/>
  <c r="L340" i="6"/>
  <c r="L328" i="6"/>
  <c r="L304" i="6"/>
  <c r="L280" i="6"/>
  <c r="L268" i="6"/>
  <c r="L256" i="6"/>
  <c r="L244" i="6"/>
  <c r="L232" i="6"/>
  <c r="L1959" i="6"/>
  <c r="L1815" i="6"/>
  <c r="L1671" i="6"/>
  <c r="L1310" i="6"/>
  <c r="L1903" i="6"/>
  <c r="M1903" i="6" s="1"/>
  <c r="L1747" i="6"/>
  <c r="L1627" i="6"/>
  <c r="L1459" i="6"/>
  <c r="L1327" i="6"/>
  <c r="L1171" i="6"/>
  <c r="L631" i="6"/>
  <c r="L559" i="6"/>
  <c r="L463" i="6"/>
  <c r="L295" i="6"/>
  <c r="L199" i="6"/>
  <c r="L79" i="6"/>
  <c r="L1421" i="6"/>
  <c r="M1421" i="6" s="1"/>
  <c r="L2034" i="6"/>
  <c r="L1950" i="6"/>
  <c r="L1842" i="6"/>
  <c r="L1734" i="6"/>
  <c r="L1662" i="6"/>
  <c r="L1566" i="6"/>
  <c r="L1482" i="6"/>
  <c r="L1434" i="6"/>
  <c r="L1362" i="6"/>
  <c r="L1551" i="6"/>
  <c r="L1539" i="6"/>
  <c r="L1527" i="6"/>
  <c r="M1527" i="6" s="1"/>
  <c r="L1515" i="6"/>
  <c r="L1503" i="6"/>
  <c r="M1503" i="6" s="1"/>
  <c r="L1479" i="6"/>
  <c r="L1467" i="6"/>
  <c r="L1455" i="6"/>
  <c r="L1443" i="6"/>
  <c r="L1431" i="6"/>
  <c r="M1431" i="6" s="1"/>
  <c r="L1407" i="6"/>
  <c r="L1395" i="6"/>
  <c r="M1395" i="6" s="1"/>
  <c r="L1383" i="6"/>
  <c r="M1383" i="6" s="1"/>
  <c r="L1371" i="6"/>
  <c r="L1347" i="6"/>
  <c r="M1347" i="6" s="1"/>
  <c r="L1335" i="6"/>
  <c r="M1335" i="6" s="1"/>
  <c r="L1323" i="6"/>
  <c r="L1311" i="6"/>
  <c r="L1299" i="6"/>
  <c r="M1299" i="6" s="1"/>
  <c r="L1287" i="6"/>
  <c r="M1287" i="6" s="1"/>
  <c r="L1275" i="6"/>
  <c r="L1263" i="6"/>
  <c r="L1239" i="6"/>
  <c r="M1239" i="6" s="1"/>
  <c r="L1227" i="6"/>
  <c r="L1215" i="6"/>
  <c r="L1203" i="6"/>
  <c r="L1191" i="6"/>
  <c r="L1167" i="6"/>
  <c r="L1155" i="6"/>
  <c r="L1143" i="6"/>
  <c r="L1131" i="6"/>
  <c r="L1119" i="6"/>
  <c r="L1095" i="6"/>
  <c r="L1083" i="6"/>
  <c r="L1071" i="6"/>
  <c r="L1059" i="6"/>
  <c r="L1047" i="6"/>
  <c r="L1035" i="6"/>
  <c r="L1023" i="6"/>
  <c r="L1011" i="6"/>
  <c r="L999" i="6"/>
  <c r="L987" i="6"/>
  <c r="L975" i="6"/>
  <c r="L963" i="6"/>
  <c r="L951" i="6"/>
  <c r="L939" i="6"/>
  <c r="L927" i="6"/>
  <c r="L915" i="6"/>
  <c r="L903" i="6"/>
  <c r="L879" i="6"/>
  <c r="L867" i="6"/>
  <c r="L843" i="6"/>
  <c r="L831" i="6"/>
  <c r="L819" i="6"/>
  <c r="L807" i="6"/>
  <c r="L795" i="6"/>
  <c r="L783" i="6"/>
  <c r="L771" i="6"/>
  <c r="L759" i="6"/>
  <c r="L747" i="6"/>
  <c r="L735" i="6"/>
  <c r="L723" i="6"/>
  <c r="L711" i="6"/>
  <c r="L699" i="6"/>
  <c r="L687" i="6"/>
  <c r="L663" i="6"/>
  <c r="L651" i="6"/>
  <c r="L639" i="6"/>
  <c r="L591" i="6"/>
  <c r="L579" i="6"/>
  <c r="L567" i="6"/>
  <c r="L555" i="6"/>
  <c r="L543" i="6"/>
  <c r="L531" i="6"/>
  <c r="L519" i="6"/>
  <c r="L507" i="6"/>
  <c r="L483" i="6"/>
  <c r="L471" i="6"/>
  <c r="L459" i="6"/>
  <c r="L435" i="6"/>
  <c r="L423" i="6"/>
  <c r="L411" i="6"/>
  <c r="L399" i="6"/>
  <c r="L387" i="6"/>
  <c r="L375" i="6"/>
  <c r="L363" i="6"/>
  <c r="L351" i="6"/>
  <c r="L339" i="6"/>
  <c r="L327" i="6"/>
  <c r="L315" i="6"/>
  <c r="L303" i="6"/>
  <c r="L291" i="6"/>
  <c r="L1947" i="6"/>
  <c r="L1803" i="6"/>
  <c r="L1659" i="6"/>
  <c r="L1505" i="6"/>
  <c r="L861" i="6"/>
  <c r="L1963" i="6"/>
  <c r="L1831" i="6"/>
  <c r="L1699" i="6"/>
  <c r="M1699" i="6" s="1"/>
  <c r="L1483" i="6"/>
  <c r="L1339" i="6"/>
  <c r="L1207" i="6"/>
  <c r="L1063" i="6"/>
  <c r="L1015" i="6"/>
  <c r="L883" i="6"/>
  <c r="L823" i="6"/>
  <c r="L547" i="6"/>
  <c r="L439" i="6"/>
  <c r="L343" i="6"/>
  <c r="L211" i="6"/>
  <c r="L139" i="6"/>
  <c r="L19" i="6"/>
  <c r="L1998" i="6"/>
  <c r="L1914" i="6"/>
  <c r="L1854" i="6"/>
  <c r="L1746" i="6"/>
  <c r="L1674" i="6"/>
  <c r="L1590" i="6"/>
  <c r="L1530" i="6"/>
  <c r="L1458" i="6"/>
  <c r="L1422" i="6"/>
  <c r="L1374" i="6"/>
  <c r="L1326" i="6"/>
  <c r="L1254" i="6"/>
  <c r="L1182" i="6"/>
  <c r="L1002" i="6"/>
  <c r="L2030" i="6"/>
  <c r="L2006" i="6"/>
  <c r="M2006" i="6" s="1"/>
  <c r="L1982" i="6"/>
  <c r="M1982" i="6" s="1"/>
  <c r="L1958" i="6"/>
  <c r="L1934" i="6"/>
  <c r="M1934" i="6" s="1"/>
  <c r="L1898" i="6"/>
  <c r="M1898" i="6" s="1"/>
  <c r="L1862" i="6"/>
  <c r="M1862" i="6" s="1"/>
  <c r="L1838" i="6"/>
  <c r="M1838" i="6" s="1"/>
  <c r="L1802" i="6"/>
  <c r="L1778" i="6"/>
  <c r="M1778" i="6" s="1"/>
  <c r="L1754" i="6"/>
  <c r="L1718" i="6"/>
  <c r="M1718" i="6" s="1"/>
  <c r="L1694" i="6"/>
  <c r="M1694" i="6" s="1"/>
  <c r="L1670" i="6"/>
  <c r="M1670" i="6" s="1"/>
  <c r="L1658" i="6"/>
  <c r="L1634" i="6"/>
  <c r="M1634" i="6" s="1"/>
  <c r="L1598" i="6"/>
  <c r="L1574" i="6"/>
  <c r="M1574" i="6" s="1"/>
  <c r="L1550" i="6"/>
  <c r="L1538" i="6"/>
  <c r="L1526" i="6"/>
  <c r="L1514" i="6"/>
  <c r="L1490" i="6"/>
  <c r="L1478" i="6"/>
  <c r="L1466" i="6"/>
  <c r="L1454" i="6"/>
  <c r="L1442" i="6"/>
  <c r="L1430" i="6"/>
  <c r="L1418" i="6"/>
  <c r="L1406" i="6"/>
  <c r="L1394" i="6"/>
  <c r="L1382" i="6"/>
  <c r="L1370" i="6"/>
  <c r="L1358" i="6"/>
  <c r="L1346" i="6"/>
  <c r="L1334" i="6"/>
  <c r="L1322" i="6"/>
  <c r="L1298" i="6"/>
  <c r="L1286" i="6"/>
  <c r="L1274" i="6"/>
  <c r="L1262" i="6"/>
  <c r="L1250" i="6"/>
  <c r="L1238" i="6"/>
  <c r="L1226" i="6"/>
  <c r="L1214" i="6"/>
  <c r="L1202" i="6"/>
  <c r="L1190" i="6"/>
  <c r="L1178" i="6"/>
  <c r="L1154" i="6"/>
  <c r="L1142" i="6"/>
  <c r="L1130" i="6"/>
  <c r="L1118" i="6"/>
  <c r="L1106" i="6"/>
  <c r="M1106" i="6" s="1"/>
  <c r="L1094" i="6"/>
  <c r="L1070" i="6"/>
  <c r="L1058" i="6"/>
  <c r="L1046" i="6"/>
  <c r="L1034" i="6"/>
  <c r="L1022" i="6"/>
  <c r="L986" i="6"/>
  <c r="L974" i="6"/>
  <c r="L950" i="6"/>
  <c r="L938" i="6"/>
  <c r="L926" i="6"/>
  <c r="L914" i="6"/>
  <c r="L902" i="6"/>
  <c r="L890" i="6"/>
  <c r="L878" i="6"/>
  <c r="L866" i="6"/>
  <c r="L854" i="6"/>
  <c r="L806" i="6"/>
  <c r="L770" i="6"/>
  <c r="L758" i="6"/>
  <c r="L734" i="6"/>
  <c r="L722" i="6"/>
  <c r="L710" i="6"/>
  <c r="L698" i="6"/>
  <c r="L686" i="6"/>
  <c r="L674" i="6"/>
  <c r="L662" i="6"/>
  <c r="L650" i="6"/>
  <c r="L638" i="6"/>
  <c r="L626" i="6"/>
  <c r="L614" i="6"/>
  <c r="L602" i="6"/>
  <c r="L590" i="6"/>
  <c r="L578" i="6"/>
  <c r="L566" i="6"/>
  <c r="L554" i="6"/>
  <c r="L542" i="6"/>
  <c r="L530" i="6"/>
  <c r="L506" i="6"/>
  <c r="L494" i="6"/>
  <c r="L482" i="6"/>
  <c r="L470" i="6"/>
  <c r="L458" i="6"/>
  <c r="L446" i="6"/>
  <c r="L434" i="6"/>
  <c r="L422" i="6"/>
  <c r="L410" i="6"/>
  <c r="L398" i="6"/>
  <c r="L386" i="6"/>
  <c r="L362" i="6"/>
  <c r="L350" i="6"/>
  <c r="L338" i="6"/>
  <c r="L326" i="6"/>
  <c r="L314" i="6"/>
  <c r="L302" i="6"/>
  <c r="L278" i="6"/>
  <c r="L266" i="6"/>
  <c r="L254" i="6"/>
  <c r="L242" i="6"/>
  <c r="L230" i="6"/>
  <c r="L218" i="6"/>
  <c r="L206" i="6"/>
  <c r="L194" i="6"/>
  <c r="L182" i="6"/>
  <c r="L170" i="6"/>
  <c r="L158" i="6"/>
  <c r="L146" i="6"/>
  <c r="L134" i="6"/>
  <c r="L122" i="6"/>
  <c r="L110" i="6"/>
  <c r="L98" i="6"/>
  <c r="L86" i="6"/>
  <c r="L74" i="6"/>
  <c r="L62" i="6"/>
  <c r="L50" i="6"/>
  <c r="L38" i="6"/>
  <c r="L26" i="6"/>
  <c r="L14" i="6"/>
  <c r="Q1993" i="6"/>
  <c r="R1993" i="6" s="1"/>
  <c r="L1993" i="6"/>
  <c r="Q1849" i="6"/>
  <c r="L1849" i="6"/>
  <c r="L1705" i="6"/>
  <c r="L877" i="6"/>
  <c r="L1935" i="6"/>
  <c r="L1791" i="6"/>
  <c r="L1647" i="6"/>
  <c r="L1251" i="6"/>
  <c r="M1251" i="6" s="1"/>
  <c r="L775" i="6"/>
  <c r="L1879" i="6"/>
  <c r="L1735" i="6"/>
  <c r="M1735" i="6" s="1"/>
  <c r="L1603" i="6"/>
  <c r="L1435" i="6"/>
  <c r="L1303" i="6"/>
  <c r="M1303" i="6" s="1"/>
  <c r="L1195" i="6"/>
  <c r="L655" i="6"/>
  <c r="L535" i="6"/>
  <c r="L391" i="6"/>
  <c r="L247" i="6"/>
  <c r="L175" i="6"/>
  <c r="L55" i="6"/>
  <c r="L217" i="6"/>
  <c r="L1986" i="6"/>
  <c r="N1902" i="6"/>
  <c r="L1902" i="6"/>
  <c r="L1830" i="6"/>
  <c r="L1710" i="6"/>
  <c r="L1626" i="6"/>
  <c r="L1554" i="6"/>
  <c r="L1470" i="6"/>
  <c r="L1410" i="6"/>
  <c r="L1218" i="6"/>
  <c r="L990" i="6"/>
  <c r="L2018" i="6"/>
  <c r="M2018" i="6" s="1"/>
  <c r="L1994" i="6"/>
  <c r="M1994" i="6" s="1"/>
  <c r="L1970" i="6"/>
  <c r="M1970" i="6" s="1"/>
  <c r="L1946" i="6"/>
  <c r="M1946" i="6" s="1"/>
  <c r="L1922" i="6"/>
  <c r="M1922" i="6" s="1"/>
  <c r="L1886" i="6"/>
  <c r="M1886" i="6" s="1"/>
  <c r="N1850" i="6"/>
  <c r="L1850" i="6"/>
  <c r="L1826" i="6"/>
  <c r="M1826" i="6" s="1"/>
  <c r="L1790" i="6"/>
  <c r="M1790" i="6" s="1"/>
  <c r="L1766" i="6"/>
  <c r="M1766" i="6" s="1"/>
  <c r="L1742" i="6"/>
  <c r="L1706" i="6"/>
  <c r="L1682" i="6"/>
  <c r="L1646" i="6"/>
  <c r="M1646" i="6" s="1"/>
  <c r="N1610" i="6"/>
  <c r="L1610" i="6"/>
  <c r="M1610" i="6" s="1"/>
  <c r="L1586" i="6"/>
  <c r="M1586" i="6" s="1"/>
  <c r="L1562" i="6"/>
  <c r="M1562" i="6" s="1"/>
  <c r="L1502" i="6"/>
  <c r="L1573" i="6"/>
  <c r="L1561" i="6"/>
  <c r="L1549" i="6"/>
  <c r="L1537" i="6"/>
  <c r="L1525" i="6"/>
  <c r="L1513" i="6"/>
  <c r="L1501" i="6"/>
  <c r="L1489" i="6"/>
  <c r="L1477" i="6"/>
  <c r="L1453" i="6"/>
  <c r="L1441" i="6"/>
  <c r="L1429" i="6"/>
  <c r="L1417" i="6"/>
  <c r="L1405" i="6"/>
  <c r="L1393" i="6"/>
  <c r="L1381" i="6"/>
  <c r="L1369" i="6"/>
  <c r="L1357" i="6"/>
  <c r="L1345" i="6"/>
  <c r="L1333" i="6"/>
  <c r="L1321" i="6"/>
  <c r="L1309" i="6"/>
  <c r="L1297" i="6"/>
  <c r="L1285" i="6"/>
  <c r="L1273" i="6"/>
  <c r="L1261" i="6"/>
  <c r="L1249" i="6"/>
  <c r="L1237" i="6"/>
  <c r="L1225" i="6"/>
  <c r="L1213" i="6"/>
  <c r="L1201" i="6"/>
  <c r="L1189" i="6"/>
  <c r="L1177" i="6"/>
  <c r="L1165" i="6"/>
  <c r="L1141" i="6"/>
  <c r="L1129" i="6"/>
  <c r="L1117" i="6"/>
  <c r="L1093" i="6"/>
  <c r="L1081" i="6"/>
  <c r="L1069" i="6"/>
  <c r="L1057" i="6"/>
  <c r="L1045" i="6"/>
  <c r="L1033" i="6"/>
  <c r="L1021" i="6"/>
  <c r="L1009" i="6"/>
  <c r="L997" i="6"/>
  <c r="L985" i="6"/>
  <c r="L973" i="6"/>
  <c r="L961" i="6"/>
  <c r="L949" i="6"/>
  <c r="L937" i="6"/>
  <c r="L913" i="6"/>
  <c r="L901" i="6"/>
  <c r="L889" i="6"/>
  <c r="L865" i="6"/>
  <c r="L841" i="6"/>
  <c r="L829" i="6"/>
  <c r="L817" i="6"/>
  <c r="L805" i="6"/>
  <c r="L793" i="6"/>
  <c r="L781" i="6"/>
  <c r="L769" i="6"/>
  <c r="L745" i="6"/>
  <c r="L733" i="6"/>
  <c r="L709" i="6"/>
  <c r="L697" i="6"/>
  <c r="L685" i="6"/>
  <c r="L673" i="6"/>
  <c r="L661" i="6"/>
  <c r="L649" i="6"/>
  <c r="L637" i="6"/>
  <c r="L625" i="6"/>
  <c r="L613" i="6"/>
  <c r="L601" i="6"/>
  <c r="L553" i="6"/>
  <c r="L541" i="6"/>
  <c r="L529" i="6"/>
  <c r="L517" i="6"/>
  <c r="L505" i="6"/>
  <c r="L493" i="6"/>
  <c r="L469" i="6"/>
  <c r="L457" i="6"/>
  <c r="L445" i="6"/>
  <c r="L433" i="6"/>
  <c r="L421" i="6"/>
  <c r="L385" i="6"/>
  <c r="L373" i="6"/>
  <c r="L1923" i="6"/>
  <c r="L1779" i="6"/>
  <c r="L1635" i="6"/>
  <c r="L1475" i="6"/>
  <c r="M1475" i="6" s="1"/>
  <c r="L1222" i="6"/>
  <c r="L1843" i="6"/>
  <c r="M1843" i="6" s="1"/>
  <c r="L1711" i="6"/>
  <c r="M1711" i="6" s="1"/>
  <c r="L1591" i="6"/>
  <c r="M1591" i="6" s="1"/>
  <c r="L1243" i="6"/>
  <c r="L1039" i="6"/>
  <c r="L895" i="6"/>
  <c r="L595" i="6"/>
  <c r="L499" i="6"/>
  <c r="L355" i="6"/>
  <c r="L223" i="6"/>
  <c r="L91" i="6"/>
  <c r="L2028" i="6"/>
  <c r="L2004" i="6"/>
  <c r="L1980" i="6"/>
  <c r="L1968" i="6"/>
  <c r="L1956" i="6"/>
  <c r="L1944" i="6"/>
  <c r="L1932" i="6"/>
  <c r="L1920" i="6"/>
  <c r="L1908" i="6"/>
  <c r="L1896" i="6"/>
  <c r="L1860" i="6"/>
  <c r="L1836" i="6"/>
  <c r="N1824" i="6"/>
  <c r="L1824" i="6"/>
  <c r="L1812" i="6"/>
  <c r="L1800" i="6"/>
  <c r="L1788" i="6"/>
  <c r="L1776" i="6"/>
  <c r="L1764" i="6"/>
  <c r="L1752" i="6"/>
  <c r="L1740" i="6"/>
  <c r="L1728" i="6"/>
  <c r="L1716" i="6"/>
  <c r="L1704" i="6"/>
  <c r="L1692" i="6"/>
  <c r="L1680" i="6"/>
  <c r="L1668" i="6"/>
  <c r="L1656" i="6"/>
  <c r="L1644" i="6"/>
  <c r="L1632" i="6"/>
  <c r="L1620" i="6"/>
  <c r="L1608" i="6"/>
  <c r="L1596" i="6"/>
  <c r="L1584" i="6"/>
  <c r="L1560" i="6"/>
  <c r="L1548" i="6"/>
  <c r="L1536" i="6"/>
  <c r="L1524" i="6"/>
  <c r="L1512" i="6"/>
  <c r="L1500" i="6"/>
  <c r="L1488" i="6"/>
  <c r="L1476" i="6"/>
  <c r="L1464" i="6"/>
  <c r="L1452" i="6"/>
  <c r="L1440" i="6"/>
  <c r="L1428" i="6"/>
  <c r="L1416" i="6"/>
  <c r="L1404" i="6"/>
  <c r="L1392" i="6"/>
  <c r="L1380" i="6"/>
  <c r="L1368" i="6"/>
  <c r="L1356" i="6"/>
  <c r="L1344" i="6"/>
  <c r="L1332" i="6"/>
  <c r="L1320" i="6"/>
  <c r="L1308" i="6"/>
  <c r="L1296" i="6"/>
  <c r="L1284" i="6"/>
  <c r="L1272" i="6"/>
  <c r="L1260" i="6"/>
  <c r="L1248" i="6"/>
  <c r="L1236" i="6"/>
  <c r="L1224" i="6"/>
  <c r="L1212" i="6"/>
  <c r="L1200" i="6"/>
  <c r="L1188" i="6"/>
  <c r="L1176" i="6"/>
  <c r="L1164" i="6"/>
  <c r="L1152" i="6"/>
  <c r="L1140" i="6"/>
  <c r="L1128" i="6"/>
  <c r="L1116" i="6"/>
  <c r="L1104" i="6"/>
  <c r="L1092" i="6"/>
  <c r="L1080" i="6"/>
  <c r="L1068" i="6"/>
  <c r="L1056" i="6"/>
  <c r="L1044" i="6"/>
  <c r="L1032" i="6"/>
  <c r="L1020" i="6"/>
  <c r="L1008" i="6"/>
  <c r="L996" i="6"/>
  <c r="L984" i="6"/>
  <c r="L972" i="6"/>
  <c r="L960" i="6"/>
  <c r="L948" i="6"/>
  <c r="L936" i="6"/>
  <c r="L924" i="6"/>
  <c r="L912" i="6"/>
  <c r="L900" i="6"/>
  <c r="L888" i="6"/>
  <c r="L876" i="6"/>
  <c r="L864" i="6"/>
  <c r="L852" i="6"/>
  <c r="L840" i="6"/>
  <c r="L828" i="6"/>
  <c r="L816" i="6"/>
  <c r="L804" i="6"/>
  <c r="L792" i="6"/>
  <c r="L780" i="6"/>
  <c r="L768" i="6"/>
  <c r="L756" i="6"/>
  <c r="L744" i="6"/>
  <c r="L732" i="6"/>
  <c r="L720" i="6"/>
  <c r="L708" i="6"/>
  <c r="L696" i="6"/>
  <c r="L684" i="6"/>
  <c r="L672" i="6"/>
  <c r="L660" i="6"/>
  <c r="L648" i="6"/>
  <c r="L636" i="6"/>
  <c r="L624" i="6"/>
  <c r="L612" i="6"/>
  <c r="L600" i="6"/>
  <c r="L588" i="6"/>
  <c r="L576" i="6"/>
  <c r="L564" i="6"/>
  <c r="L552" i="6"/>
  <c r="L540" i="6"/>
  <c r="L528" i="6"/>
  <c r="L516" i="6"/>
  <c r="L504" i="6"/>
  <c r="L480" i="6"/>
  <c r="L468" i="6"/>
  <c r="L456" i="6"/>
  <c r="L444" i="6"/>
  <c r="L432" i="6"/>
  <c r="L420" i="6"/>
  <c r="L408" i="6"/>
  <c r="L396" i="6"/>
  <c r="L384" i="6"/>
  <c r="L372" i="6"/>
  <c r="L360" i="6"/>
  <c r="L348" i="6"/>
  <c r="L336" i="6"/>
  <c r="L324" i="6"/>
  <c r="L312" i="6"/>
  <c r="L300" i="6"/>
  <c r="L288" i="6"/>
  <c r="L276" i="6"/>
  <c r="L264" i="6"/>
  <c r="L252" i="6"/>
  <c r="L240" i="6"/>
  <c r="L228" i="6"/>
  <c r="L216" i="6"/>
  <c r="L204" i="6"/>
  <c r="L192" i="6"/>
  <c r="L180" i="6"/>
  <c r="L168" i="6"/>
  <c r="L156" i="6"/>
  <c r="L144" i="6"/>
  <c r="L132" i="6"/>
  <c r="L120" i="6"/>
  <c r="L108" i="6"/>
  <c r="L96" i="6"/>
  <c r="L84" i="6"/>
  <c r="L72" i="6"/>
  <c r="L60" i="6"/>
  <c r="L48" i="6"/>
  <c r="L36" i="6"/>
  <c r="L24" i="6"/>
  <c r="L12" i="6"/>
  <c r="Q1969" i="6"/>
  <c r="L1969" i="6"/>
  <c r="Q1825" i="6"/>
  <c r="L1825" i="6"/>
  <c r="L1681" i="6"/>
  <c r="L1498" i="6"/>
  <c r="L721" i="6"/>
  <c r="L1911" i="6"/>
  <c r="L1767" i="6"/>
  <c r="L1623" i="6"/>
  <c r="L1461" i="6"/>
  <c r="L1193" i="6"/>
  <c r="L563" i="6"/>
  <c r="L1819" i="6"/>
  <c r="M1819" i="6" s="1"/>
  <c r="L1615" i="6"/>
  <c r="L1399" i="6"/>
  <c r="L1219" i="6"/>
  <c r="L271" i="6"/>
  <c r="L115" i="6"/>
  <c r="L1765" i="6"/>
  <c r="L2027" i="6"/>
  <c r="L1967" i="6"/>
  <c r="M1967" i="6" s="1"/>
  <c r="L1895" i="6"/>
  <c r="M1895" i="6" s="1"/>
  <c r="L1787" i="6"/>
  <c r="M1787" i="6" s="1"/>
  <c r="L1727" i="6"/>
  <c r="L1643" i="6"/>
  <c r="L1583" i="6"/>
  <c r="M1583" i="6" s="1"/>
  <c r="L1499" i="6"/>
  <c r="L1439" i="6"/>
  <c r="M1439" i="6" s="1"/>
  <c r="L1367" i="6"/>
  <c r="L1283" i="6"/>
  <c r="M1283" i="6" s="1"/>
  <c r="L1223" i="6"/>
  <c r="L1151" i="6"/>
  <c r="L995" i="6"/>
  <c r="L911" i="6"/>
  <c r="L803" i="6"/>
  <c r="L779" i="6"/>
  <c r="L767" i="6"/>
  <c r="L731" i="6"/>
  <c r="L719" i="6"/>
  <c r="L707" i="6"/>
  <c r="L683" i="6"/>
  <c r="L671" i="6"/>
  <c r="L659" i="6"/>
  <c r="L647" i="6"/>
  <c r="L611" i="6"/>
  <c r="L599" i="6"/>
  <c r="L587" i="6"/>
  <c r="L575" i="6"/>
  <c r="L539" i="6"/>
  <c r="L527" i="6"/>
  <c r="N515" i="6"/>
  <c r="L515" i="6"/>
  <c r="L503" i="6"/>
  <c r="L491" i="6"/>
  <c r="L479" i="6"/>
  <c r="N467" i="6"/>
  <c r="L467" i="6"/>
  <c r="L455" i="6"/>
  <c r="L443" i="6"/>
  <c r="L431" i="6"/>
  <c r="L419" i="6"/>
  <c r="L407" i="6"/>
  <c r="L395" i="6"/>
  <c r="L383" i="6"/>
  <c r="L371" i="6"/>
  <c r="L359" i="6"/>
  <c r="L347" i="6"/>
  <c r="L311" i="6"/>
  <c r="L275" i="6"/>
  <c r="L1899" i="6"/>
  <c r="L1755" i="6"/>
  <c r="L1611" i="6"/>
  <c r="L1447" i="6"/>
  <c r="L1166" i="6"/>
  <c r="L450" i="6"/>
  <c r="L1987" i="6"/>
  <c r="L1771" i="6"/>
  <c r="L1663" i="6"/>
  <c r="L1543" i="6"/>
  <c r="L1363" i="6"/>
  <c r="L1231" i="6"/>
  <c r="L1123" i="6"/>
  <c r="L991" i="6"/>
  <c r="L847" i="6"/>
  <c r="L379" i="6"/>
  <c r="L259" i="6"/>
  <c r="L163" i="6"/>
  <c r="L43" i="6"/>
  <c r="N1133" i="6"/>
  <c r="L1133" i="6"/>
  <c r="L2015" i="6"/>
  <c r="L1979" i="6"/>
  <c r="M1979" i="6" s="1"/>
  <c r="L1931" i="6"/>
  <c r="M1931" i="6" s="1"/>
  <c r="L1883" i="6"/>
  <c r="M1883" i="6" s="1"/>
  <c r="L1823" i="6"/>
  <c r="M1823" i="6" s="1"/>
  <c r="L1775" i="6"/>
  <c r="M1775" i="6" s="1"/>
  <c r="L1739" i="6"/>
  <c r="M1739" i="6" s="1"/>
  <c r="L1679" i="6"/>
  <c r="M1679" i="6" s="1"/>
  <c r="L1619" i="6"/>
  <c r="L1511" i="6"/>
  <c r="L1463" i="6"/>
  <c r="L1415" i="6"/>
  <c r="L1379" i="6"/>
  <c r="M1379" i="6" s="1"/>
  <c r="L1331" i="6"/>
  <c r="M1331" i="6" s="1"/>
  <c r="L1271" i="6"/>
  <c r="L1235" i="6"/>
  <c r="M1235" i="6" s="1"/>
  <c r="L1187" i="6"/>
  <c r="L1127" i="6"/>
  <c r="L1091" i="6"/>
  <c r="L983" i="6"/>
  <c r="L947" i="6"/>
  <c r="L899" i="6"/>
  <c r="L875" i="6"/>
  <c r="L839" i="6"/>
  <c r="L815" i="6"/>
  <c r="L791" i="6"/>
  <c r="L695" i="6"/>
  <c r="N2026" i="6"/>
  <c r="L2026" i="6"/>
  <c r="N2014" i="6"/>
  <c r="L2014" i="6"/>
  <c r="N2002" i="6"/>
  <c r="L2002" i="6"/>
  <c r="N1990" i="6"/>
  <c r="L1990" i="6"/>
  <c r="N1978" i="6"/>
  <c r="L1978" i="6"/>
  <c r="N1954" i="6"/>
  <c r="L1954" i="6"/>
  <c r="L1942" i="6"/>
  <c r="L1930" i="6"/>
  <c r="L1918" i="6"/>
  <c r="L1906" i="6"/>
  <c r="L1894" i="6"/>
  <c r="L1882" i="6"/>
  <c r="L1870" i="6"/>
  <c r="L1858" i="6"/>
  <c r="L1846" i="6"/>
  <c r="L1822" i="6"/>
  <c r="N1810" i="6"/>
  <c r="L1810" i="6"/>
  <c r="L1798" i="6"/>
  <c r="L1786" i="6"/>
  <c r="L1774" i="6"/>
  <c r="L1762" i="6"/>
  <c r="L1750" i="6"/>
  <c r="L1738" i="6"/>
  <c r="L1726" i="6"/>
  <c r="L1714" i="6"/>
  <c r="L1702" i="6"/>
  <c r="L1678" i="6"/>
  <c r="L1666" i="6"/>
  <c r="L1654" i="6"/>
  <c r="L1642" i="6"/>
  <c r="L1618" i="6"/>
  <c r="L1606" i="6"/>
  <c r="L1594" i="6"/>
  <c r="L1582" i="6"/>
  <c r="L1558" i="6"/>
  <c r="L1522" i="6"/>
  <c r="L1510" i="6"/>
  <c r="L1486" i="6"/>
  <c r="L1474" i="6"/>
  <c r="L1438" i="6"/>
  <c r="L1414" i="6"/>
  <c r="L1402" i="6"/>
  <c r="L1378" i="6"/>
  <c r="L1366" i="6"/>
  <c r="L1342" i="6"/>
  <c r="L1330" i="6"/>
  <c r="L1306" i="6"/>
  <c r="L1294" i="6"/>
  <c r="L1270" i="6"/>
  <c r="L1246" i="6"/>
  <c r="L1234" i="6"/>
  <c r="L1210" i="6"/>
  <c r="L1198" i="6"/>
  <c r="L1114" i="6"/>
  <c r="L1102" i="6"/>
  <c r="L1090" i="6"/>
  <c r="L1066" i="6"/>
  <c r="L1054" i="6"/>
  <c r="L1042" i="6"/>
  <c r="L1018" i="6"/>
  <c r="L1006" i="6"/>
  <c r="L994" i="6"/>
  <c r="L982" i="6"/>
  <c r="L970" i="6"/>
  <c r="L958" i="6"/>
  <c r="L946" i="6"/>
  <c r="L934" i="6"/>
  <c r="L922" i="6"/>
  <c r="L898" i="6"/>
  <c r="L886" i="6"/>
  <c r="L874" i="6"/>
  <c r="L862" i="6"/>
  <c r="L850" i="6"/>
  <c r="L838" i="6"/>
  <c r="L826" i="6"/>
  <c r="L814" i="6"/>
  <c r="L802" i="6"/>
  <c r="L790" i="6"/>
  <c r="L778" i="6"/>
  <c r="L766" i="6"/>
  <c r="L754" i="6"/>
  <c r="L742" i="6"/>
  <c r="L730" i="6"/>
  <c r="L718" i="6"/>
  <c r="L706" i="6"/>
  <c r="L694" i="6"/>
  <c r="L682" i="6"/>
  <c r="L670" i="6"/>
  <c r="L658" i="6"/>
  <c r="L646" i="6"/>
  <c r="L634" i="6"/>
  <c r="L610" i="6"/>
  <c r="L598" i="6"/>
  <c r="L586" i="6"/>
  <c r="L574" i="6"/>
  <c r="L562" i="6"/>
  <c r="L550" i="6"/>
  <c r="L538" i="6"/>
  <c r="L526" i="6"/>
  <c r="L514" i="6"/>
  <c r="L502" i="6"/>
  <c r="L490" i="6"/>
  <c r="L478" i="6"/>
  <c r="L466" i="6"/>
  <c r="L454" i="6"/>
  <c r="L442" i="6"/>
  <c r="L430" i="6"/>
  <c r="L418" i="6"/>
  <c r="L406" i="6"/>
  <c r="L394" i="6"/>
  <c r="L382" i="6"/>
  <c r="L370" i="6"/>
  <c r="L358" i="6"/>
  <c r="L2031" i="6"/>
  <c r="L1887" i="6"/>
  <c r="L1743" i="6"/>
  <c r="L1599" i="6"/>
  <c r="L1433" i="6"/>
  <c r="L1137" i="6"/>
  <c r="L2023" i="6"/>
  <c r="M2023" i="6" s="1"/>
  <c r="L1855" i="6"/>
  <c r="L1687" i="6"/>
  <c r="M1687" i="6" s="1"/>
  <c r="L1255" i="6"/>
  <c r="L1087" i="6"/>
  <c r="L619" i="6"/>
  <c r="L331" i="6"/>
  <c r="L151" i="6"/>
  <c r="L7" i="6"/>
  <c r="L2003" i="6"/>
  <c r="L1955" i="6"/>
  <c r="M1955" i="6" s="1"/>
  <c r="L1919" i="6"/>
  <c r="M1919" i="6" s="1"/>
  <c r="L1859" i="6"/>
  <c r="M1859" i="6" s="1"/>
  <c r="L1799" i="6"/>
  <c r="M1799" i="6" s="1"/>
  <c r="L1751" i="6"/>
  <c r="L1691" i="6"/>
  <c r="L1655" i="6"/>
  <c r="M1655" i="6" s="1"/>
  <c r="L1607" i="6"/>
  <c r="M1607" i="6" s="1"/>
  <c r="L1559" i="6"/>
  <c r="M1559" i="6" s="1"/>
  <c r="L1523" i="6"/>
  <c r="L1487" i="6"/>
  <c r="L1355" i="6"/>
  <c r="L1307" i="6"/>
  <c r="M1307" i="6" s="1"/>
  <c r="L1259" i="6"/>
  <c r="M1259" i="6" s="1"/>
  <c r="L1199" i="6"/>
  <c r="L1163" i="6"/>
  <c r="L1115" i="6"/>
  <c r="L1079" i="6"/>
  <c r="L1043" i="6"/>
  <c r="L935" i="6"/>
  <c r="L887" i="6"/>
  <c r="L851" i="6"/>
  <c r="L755" i="6"/>
  <c r="L2013" i="6"/>
  <c r="L1989" i="6"/>
  <c r="L1965" i="6"/>
  <c r="L1929" i="6"/>
  <c r="L1917" i="6"/>
  <c r="L1893" i="6"/>
  <c r="L1881" i="6"/>
  <c r="L1869" i="6"/>
  <c r="L1857" i="6"/>
  <c r="L1845" i="6"/>
  <c r="L1821" i="6"/>
  <c r="N1797" i="6"/>
  <c r="L1797" i="6"/>
  <c r="L1785" i="6"/>
  <c r="L1773" i="6"/>
  <c r="N1761" i="6"/>
  <c r="L1761" i="6"/>
  <c r="L1749" i="6"/>
  <c r="L1737" i="6"/>
  <c r="L1725" i="6"/>
  <c r="L1713" i="6"/>
  <c r="L1701" i="6"/>
  <c r="L1677" i="6"/>
  <c r="L1665" i="6"/>
  <c r="L1653" i="6"/>
  <c r="L1641" i="6"/>
  <c r="L1629" i="6"/>
  <c r="L1617" i="6"/>
  <c r="L1605" i="6"/>
  <c r="L1593" i="6"/>
  <c r="L1581" i="6"/>
  <c r="L1557" i="6"/>
  <c r="L1545" i="6"/>
  <c r="L1509" i="6"/>
  <c r="L1497" i="6"/>
  <c r="L1485" i="6"/>
  <c r="L1473" i="6"/>
  <c r="L1437" i="6"/>
  <c r="L1425" i="6"/>
  <c r="L1413" i="6"/>
  <c r="L1401" i="6"/>
  <c r="L1389" i="6"/>
  <c r="L1377" i="6"/>
  <c r="L1353" i="6"/>
  <c r="L1341" i="6"/>
  <c r="L1329" i="6"/>
  <c r="L1317" i="6"/>
  <c r="L1305" i="6"/>
  <c r="L1293" i="6"/>
  <c r="L1269" i="6"/>
  <c r="L1257" i="6"/>
  <c r="L1245" i="6"/>
  <c r="L1233" i="6"/>
  <c r="L1221" i="6"/>
  <c r="L1209" i="6"/>
  <c r="L1197" i="6"/>
  <c r="L1185" i="6"/>
  <c r="L1173" i="6"/>
  <c r="L1161" i="6"/>
  <c r="L1149" i="6"/>
  <c r="L1125" i="6"/>
  <c r="L1113" i="6"/>
  <c r="L1053" i="6"/>
  <c r="L1041" i="6"/>
  <c r="L1029" i="6"/>
  <c r="L1017" i="6"/>
  <c r="L1005" i="6"/>
  <c r="L993" i="6"/>
  <c r="L957" i="6"/>
  <c r="L945" i="6"/>
  <c r="L933" i="6"/>
  <c r="L921" i="6"/>
  <c r="N909" i="6"/>
  <c r="L909" i="6"/>
  <c r="L885" i="6"/>
  <c r="L849" i="6"/>
  <c r="L825" i="6"/>
  <c r="L801" i="6"/>
  <c r="L789" i="6"/>
  <c r="L777" i="6"/>
  <c r="L765" i="6"/>
  <c r="L753" i="6"/>
  <c r="L741" i="6"/>
  <c r="L729" i="6"/>
  <c r="L717" i="6"/>
  <c r="L705" i="6"/>
  <c r="L681" i="6"/>
  <c r="L669" i="6"/>
  <c r="L657" i="6"/>
  <c r="L645" i="6"/>
  <c r="L633" i="6"/>
  <c r="L609" i="6"/>
  <c r="L597" i="6"/>
  <c r="L573" i="6"/>
  <c r="L561" i="6"/>
  <c r="L549" i="6"/>
  <c r="L537" i="6"/>
  <c r="L525" i="6"/>
  <c r="L513" i="6"/>
  <c r="L489" i="6"/>
  <c r="L477" i="6"/>
  <c r="L465" i="6"/>
  <c r="L453" i="6"/>
  <c r="L441" i="6"/>
  <c r="L393" i="6"/>
  <c r="L381" i="6"/>
  <c r="L369" i="6"/>
  <c r="L345" i="6"/>
  <c r="L321" i="6"/>
  <c r="L309" i="6"/>
  <c r="L297" i="6"/>
  <c r="L285" i="6"/>
  <c r="L2019" i="6"/>
  <c r="L1875" i="6"/>
  <c r="L1731" i="6"/>
  <c r="L1587" i="6"/>
  <c r="L1419" i="6"/>
  <c r="L1107" i="6"/>
  <c r="N1915" i="6"/>
  <c r="L1915" i="6"/>
  <c r="L1759" i="6"/>
  <c r="M1759" i="6" s="1"/>
  <c r="L1639" i="6"/>
  <c r="M1639" i="6" s="1"/>
  <c r="L1471" i="6"/>
  <c r="L1315" i="6"/>
  <c r="L1183" i="6"/>
  <c r="L1051" i="6"/>
  <c r="L979" i="6"/>
  <c r="L859" i="6"/>
  <c r="L643" i="6"/>
  <c r="L571" i="6"/>
  <c r="L487" i="6"/>
  <c r="L367" i="6"/>
  <c r="L235" i="6"/>
  <c r="L31" i="6"/>
  <c r="L1991" i="6"/>
  <c r="M1991" i="6" s="1"/>
  <c r="L1943" i="6"/>
  <c r="L1907" i="6"/>
  <c r="M1907" i="6" s="1"/>
  <c r="L1847" i="6"/>
  <c r="M1847" i="6" s="1"/>
  <c r="L1811" i="6"/>
  <c r="M1811" i="6" s="1"/>
  <c r="L1763" i="6"/>
  <c r="M1763" i="6" s="1"/>
  <c r="L1715" i="6"/>
  <c r="M1715" i="6" s="1"/>
  <c r="L1667" i="6"/>
  <c r="L1631" i="6"/>
  <c r="M1631" i="6" s="1"/>
  <c r="L1595" i="6"/>
  <c r="M1595" i="6" s="1"/>
  <c r="L1535" i="6"/>
  <c r="M1535" i="6" s="1"/>
  <c r="L1427" i="6"/>
  <c r="M1427" i="6" s="1"/>
  <c r="L1391" i="6"/>
  <c r="M1391" i="6" s="1"/>
  <c r="L1343" i="6"/>
  <c r="M1343" i="6" s="1"/>
  <c r="L1295" i="6"/>
  <c r="L1247" i="6"/>
  <c r="L1211" i="6"/>
  <c r="M1211" i="6" s="1"/>
  <c r="L1175" i="6"/>
  <c r="L1139" i="6"/>
  <c r="L1103" i="6"/>
  <c r="L1067" i="6"/>
  <c r="L1031" i="6"/>
  <c r="L1007" i="6"/>
  <c r="L959" i="6"/>
  <c r="L923" i="6"/>
  <c r="L743" i="6"/>
  <c r="L2025" i="6"/>
  <c r="L2001" i="6"/>
  <c r="L1977" i="6"/>
  <c r="N1941" i="6"/>
  <c r="L1941" i="6"/>
  <c r="L1905" i="6"/>
  <c r="L2024" i="6"/>
  <c r="L2012" i="6"/>
  <c r="L2000" i="6"/>
  <c r="L1988" i="6"/>
  <c r="L1976" i="6"/>
  <c r="L1964" i="6"/>
  <c r="N1928" i="6"/>
  <c r="L1928" i="6"/>
  <c r="L1916" i="6"/>
  <c r="L1904" i="6"/>
  <c r="L1892" i="6"/>
  <c r="L1880" i="6"/>
  <c r="L1868" i="6"/>
  <c r="L1856" i="6"/>
  <c r="L1844" i="6"/>
  <c r="L1784" i="6"/>
  <c r="L1772" i="6"/>
  <c r="L1760" i="6"/>
  <c r="L1748" i="6"/>
  <c r="L1736" i="6"/>
  <c r="L1724" i="6"/>
  <c r="L1712" i="6"/>
  <c r="L1700" i="6"/>
  <c r="L1676" i="6"/>
  <c r="L1652" i="6"/>
  <c r="L1640" i="6"/>
  <c r="L1628" i="6"/>
  <c r="L1616" i="6"/>
  <c r="L1604" i="6"/>
  <c r="L1592" i="6"/>
  <c r="L1580" i="6"/>
  <c r="L1568" i="6"/>
  <c r="L1556" i="6"/>
  <c r="L1508" i="6"/>
  <c r="L1496" i="6"/>
  <c r="L1484" i="6"/>
  <c r="L1472" i="6"/>
  <c r="L1460" i="6"/>
  <c r="L1448" i="6"/>
  <c r="L1436" i="6"/>
  <c r="L1424" i="6"/>
  <c r="L1412" i="6"/>
  <c r="L1400" i="6"/>
  <c r="L1376" i="6"/>
  <c r="L1364" i="6"/>
  <c r="L1352" i="6"/>
  <c r="L1340" i="6"/>
  <c r="L1328" i="6"/>
  <c r="L1316" i="6"/>
  <c r="L1304" i="6"/>
  <c r="L1292" i="6"/>
  <c r="L1268" i="6"/>
  <c r="L1256" i="6"/>
  <c r="L1244" i="6"/>
  <c r="L1220" i="6"/>
  <c r="L1208" i="6"/>
  <c r="L1196" i="6"/>
  <c r="L1184" i="6"/>
  <c r="L1172" i="6"/>
  <c r="L1148" i="6"/>
  <c r="L1136" i="6"/>
  <c r="L1124" i="6"/>
  <c r="L1112" i="6"/>
  <c r="L1100" i="6"/>
  <c r="L1088" i="6"/>
  <c r="L1076" i="6"/>
  <c r="L1064" i="6"/>
  <c r="L1052" i="6"/>
  <c r="L1040" i="6"/>
  <c r="L1028" i="6"/>
  <c r="L1016" i="6"/>
  <c r="L1004" i="6"/>
  <c r="L992" i="6"/>
  <c r="L980" i="6"/>
  <c r="L968" i="6"/>
  <c r="L956" i="6"/>
  <c r="L944" i="6"/>
  <c r="L932" i="6"/>
  <c r="L920" i="6"/>
  <c r="L908" i="6"/>
  <c r="L896" i="6"/>
  <c r="L884" i="6"/>
  <c r="L872" i="6"/>
  <c r="L860" i="6"/>
  <c r="L836" i="6"/>
  <c r="L824" i="6"/>
  <c r="L812" i="6"/>
  <c r="L800" i="6"/>
  <c r="L788" i="6"/>
  <c r="L764" i="6"/>
  <c r="L752" i="6"/>
  <c r="L740" i="6"/>
  <c r="L728" i="6"/>
  <c r="L716" i="6"/>
  <c r="L704" i="6"/>
  <c r="L692" i="6"/>
  <c r="L680" i="6"/>
  <c r="L668" i="6"/>
  <c r="L644" i="6"/>
  <c r="L632" i="6"/>
  <c r="L608" i="6"/>
  <c r="L596" i="6"/>
  <c r="L584" i="6"/>
  <c r="L572" i="6"/>
  <c r="L560" i="6"/>
  <c r="L548" i="6"/>
  <c r="L524" i="6"/>
  <c r="L512" i="6"/>
  <c r="L500" i="6"/>
  <c r="L488" i="6"/>
  <c r="L476" i="6"/>
  <c r="L464" i="6"/>
  <c r="L452" i="6"/>
  <c r="L440" i="6"/>
  <c r="L428" i="6"/>
  <c r="L416" i="6"/>
  <c r="L404" i="6"/>
  <c r="L392" i="6"/>
  <c r="L380" i="6"/>
  <c r="L356" i="6"/>
  <c r="L344" i="6"/>
  <c r="L2007" i="6"/>
  <c r="L1863" i="6"/>
  <c r="L1719" i="6"/>
  <c r="L1575" i="6"/>
  <c r="L1403" i="6"/>
  <c r="L1078" i="6"/>
  <c r="L103" i="6"/>
  <c r="L332" i="6"/>
  <c r="L320" i="6"/>
  <c r="L308" i="6"/>
  <c r="L296" i="6"/>
  <c r="L284" i="6"/>
  <c r="L272" i="6"/>
  <c r="L260" i="6"/>
  <c r="L248" i="6"/>
  <c r="L236" i="6"/>
  <c r="L224" i="6"/>
  <c r="L212" i="6"/>
  <c r="L200" i="6"/>
  <c r="L188" i="6"/>
  <c r="L176" i="6"/>
  <c r="L164" i="6"/>
  <c r="L152" i="6"/>
  <c r="L140" i="6"/>
  <c r="L128" i="6"/>
  <c r="L116" i="6"/>
  <c r="L104" i="6"/>
  <c r="L92" i="6"/>
  <c r="L80" i="6"/>
  <c r="L68" i="6"/>
  <c r="L56" i="6"/>
  <c r="L44" i="6"/>
  <c r="L32" i="6"/>
  <c r="L20" i="6"/>
  <c r="L8" i="6"/>
  <c r="L374" i="6"/>
  <c r="L282" i="6"/>
  <c r="L270" i="6"/>
  <c r="L258" i="6"/>
  <c r="L246" i="6"/>
  <c r="L234" i="6"/>
  <c r="L222" i="6"/>
  <c r="L210" i="6"/>
  <c r="L198" i="6"/>
  <c r="L150" i="6"/>
  <c r="L138" i="6"/>
  <c r="L126" i="6"/>
  <c r="L114" i="6"/>
  <c r="L102" i="6"/>
  <c r="L90" i="6"/>
  <c r="L78" i="6"/>
  <c r="L66" i="6"/>
  <c r="L54" i="6"/>
  <c r="L6" i="6"/>
  <c r="L181" i="6"/>
  <c r="L1385" i="6"/>
  <c r="L1277" i="6"/>
  <c r="L100" i="6"/>
  <c r="L329" i="6"/>
  <c r="L317" i="6"/>
  <c r="L305" i="6"/>
  <c r="L293" i="6"/>
  <c r="L281" i="6"/>
  <c r="L269" i="6"/>
  <c r="L257" i="6"/>
  <c r="L245" i="6"/>
  <c r="L233" i="6"/>
  <c r="L221" i="6"/>
  <c r="L209" i="6"/>
  <c r="L197" i="6"/>
  <c r="L185" i="6"/>
  <c r="L173" i="6"/>
  <c r="L161" i="6"/>
  <c r="L149" i="6"/>
  <c r="L137" i="6"/>
  <c r="L125" i="6"/>
  <c r="L113" i="6"/>
  <c r="L101" i="6"/>
  <c r="L89" i="6"/>
  <c r="L77" i="6"/>
  <c r="L65" i="6"/>
  <c r="L53" i="6"/>
  <c r="L41" i="6"/>
  <c r="L29" i="6"/>
  <c r="L17" i="6"/>
  <c r="L2029" i="6"/>
  <c r="L2017" i="6"/>
  <c r="L2005" i="6"/>
  <c r="L1981" i="6"/>
  <c r="L1957" i="6"/>
  <c r="L1945" i="6"/>
  <c r="L1933" i="6"/>
  <c r="L1921" i="6"/>
  <c r="L1897" i="6"/>
  <c r="L1885" i="6"/>
  <c r="L1873" i="6"/>
  <c r="L1861" i="6"/>
  <c r="L1837" i="6"/>
  <c r="L1813" i="6"/>
  <c r="L1801" i="6"/>
  <c r="L1789" i="6"/>
  <c r="L1777" i="6"/>
  <c r="L1753" i="6"/>
  <c r="L1741" i="6"/>
  <c r="L1729" i="6"/>
  <c r="L1717" i="6"/>
  <c r="L1693" i="6"/>
  <c r="L1669" i="6"/>
  <c r="L1657" i="6"/>
  <c r="L1645" i="6"/>
  <c r="L1633" i="6"/>
  <c r="L1609" i="6"/>
  <c r="L1597" i="6"/>
  <c r="L1217" i="6"/>
  <c r="L1073" i="6"/>
  <c r="L201" i="6"/>
  <c r="L88" i="6"/>
  <c r="L208" i="6"/>
  <c r="L196" i="6"/>
  <c r="L184" i="6"/>
  <c r="L172" i="6"/>
  <c r="L160" i="6"/>
  <c r="L148" i="6"/>
  <c r="L136" i="6"/>
  <c r="L124" i="6"/>
  <c r="L112" i="6"/>
  <c r="L64" i="6"/>
  <c r="L52" i="6"/>
  <c r="L40" i="6"/>
  <c r="L28" i="6"/>
  <c r="L16" i="6"/>
  <c r="L189" i="6"/>
  <c r="L76" i="6"/>
  <c r="L279" i="6"/>
  <c r="L267" i="6"/>
  <c r="L255" i="6"/>
  <c r="L243" i="6"/>
  <c r="L231" i="6"/>
  <c r="L219" i="6"/>
  <c r="L207" i="6"/>
  <c r="L195" i="6"/>
  <c r="L183" i="6"/>
  <c r="L171" i="6"/>
  <c r="L159" i="6"/>
  <c r="L147" i="6"/>
  <c r="L135" i="6"/>
  <c r="L123" i="6"/>
  <c r="L111" i="6"/>
  <c r="L99" i="6"/>
  <c r="L87" i="6"/>
  <c r="L75" i="6"/>
  <c r="L63" i="6"/>
  <c r="L51" i="6"/>
  <c r="L39" i="6"/>
  <c r="L27" i="6"/>
  <c r="L15" i="6"/>
  <c r="L1529" i="6"/>
  <c r="L1457" i="6"/>
  <c r="L186" i="6"/>
  <c r="L69" i="6"/>
  <c r="L1570" i="6"/>
  <c r="L1354" i="6"/>
  <c r="L174" i="6"/>
  <c r="L57" i="6"/>
  <c r="L361" i="6"/>
  <c r="L349" i="6"/>
  <c r="L337" i="6"/>
  <c r="L325" i="6"/>
  <c r="L313" i="6"/>
  <c r="L301" i="6"/>
  <c r="L289" i="6"/>
  <c r="L277" i="6"/>
  <c r="L265" i="6"/>
  <c r="L253" i="6"/>
  <c r="L229" i="6"/>
  <c r="L205" i="6"/>
  <c r="L169" i="6"/>
  <c r="L157" i="6"/>
  <c r="L145" i="6"/>
  <c r="L133" i="6"/>
  <c r="L121" i="6"/>
  <c r="L97" i="6"/>
  <c r="L85" i="6"/>
  <c r="L61" i="6"/>
  <c r="L49" i="6"/>
  <c r="L37" i="6"/>
  <c r="L25" i="6"/>
  <c r="L13" i="6"/>
  <c r="L748" i="6"/>
  <c r="L897" i="6"/>
  <c r="L162" i="6"/>
  <c r="L45" i="6"/>
  <c r="L1349" i="6"/>
  <c r="L1205" i="6"/>
  <c r="L1061" i="6"/>
  <c r="L155" i="6"/>
  <c r="L42" i="6"/>
  <c r="L251" i="6"/>
  <c r="L239" i="6"/>
  <c r="L227" i="6"/>
  <c r="L215" i="6"/>
  <c r="L203" i="6"/>
  <c r="L191" i="6"/>
  <c r="L179" i="6"/>
  <c r="L167" i="6"/>
  <c r="L119" i="6"/>
  <c r="L107" i="6"/>
  <c r="L95" i="6"/>
  <c r="L83" i="6"/>
  <c r="L71" i="6"/>
  <c r="L59" i="6"/>
  <c r="L47" i="6"/>
  <c r="L35" i="6"/>
  <c r="L23" i="6"/>
  <c r="L577" i="6"/>
  <c r="L1145" i="6"/>
  <c r="L143" i="6"/>
  <c r="L30" i="6"/>
  <c r="L346" i="6"/>
  <c r="L334" i="6"/>
  <c r="L322" i="6"/>
  <c r="L310" i="6"/>
  <c r="L298" i="6"/>
  <c r="L286" i="6"/>
  <c r="L274" i="6"/>
  <c r="L262" i="6"/>
  <c r="L250" i="6"/>
  <c r="L238" i="6"/>
  <c r="L226" i="6"/>
  <c r="L214" i="6"/>
  <c r="L202" i="6"/>
  <c r="L190" i="6"/>
  <c r="L178" i="6"/>
  <c r="L166" i="6"/>
  <c r="L154" i="6"/>
  <c r="L142" i="6"/>
  <c r="L118" i="6"/>
  <c r="L106" i="6"/>
  <c r="L94" i="6"/>
  <c r="L82" i="6"/>
  <c r="L70" i="6"/>
  <c r="L58" i="6"/>
  <c r="L46" i="6"/>
  <c r="L34" i="6"/>
  <c r="L22" i="6"/>
  <c r="L10" i="6"/>
  <c r="L545" i="6"/>
  <c r="L981" i="6"/>
  <c r="L131" i="6"/>
  <c r="L18" i="6"/>
  <c r="L261" i="6"/>
  <c r="L237" i="6"/>
  <c r="L225" i="6"/>
  <c r="L177" i="6"/>
  <c r="L165" i="6"/>
  <c r="L153" i="6"/>
  <c r="L141" i="6"/>
  <c r="L129" i="6"/>
  <c r="L117" i="6"/>
  <c r="L105" i="6"/>
  <c r="L93" i="6"/>
  <c r="L81" i="6"/>
  <c r="L33" i="6"/>
  <c r="L21" i="6"/>
  <c r="L9" i="6"/>
  <c r="L401" i="6"/>
  <c r="L1565" i="6"/>
  <c r="M1565" i="6" s="1"/>
  <c r="L1493" i="6"/>
  <c r="L1390" i="6"/>
  <c r="L1313" i="6"/>
  <c r="L11" i="6"/>
  <c r="L5" i="6"/>
  <c r="N1491" i="6"/>
  <c r="N891" i="6"/>
  <c r="N855" i="6"/>
  <c r="N675" i="6"/>
  <c r="N627" i="6"/>
  <c r="N615" i="6"/>
  <c r="N603" i="6"/>
  <c r="N495" i="6"/>
  <c r="N447" i="6"/>
  <c r="N998" i="6"/>
  <c r="N818" i="6"/>
  <c r="N1534" i="6"/>
  <c r="N794" i="6"/>
  <c r="N1318" i="6"/>
  <c r="N1153" i="6"/>
  <c r="N1105" i="6"/>
  <c r="N925" i="6"/>
  <c r="N565" i="6"/>
  <c r="N481" i="6"/>
  <c r="N409" i="6"/>
  <c r="N397" i="6"/>
  <c r="N1282" i="6"/>
  <c r="N962" i="6"/>
  <c r="N782" i="6"/>
  <c r="N746" i="6"/>
  <c r="N1055" i="6"/>
  <c r="N863" i="6"/>
  <c r="N827" i="6"/>
  <c r="N635" i="6"/>
  <c r="N623" i="6"/>
  <c r="N551" i="6"/>
  <c r="N335" i="6"/>
  <c r="N323" i="6"/>
  <c r="N299" i="6"/>
  <c r="N287" i="6"/>
  <c r="N263" i="6"/>
  <c r="N1010" i="6"/>
  <c r="N830" i="6"/>
  <c r="N1630" i="6"/>
  <c r="N1174" i="6"/>
  <c r="N1162" i="6"/>
  <c r="N1150" i="6"/>
  <c r="N1138" i="6"/>
  <c r="N1126" i="6"/>
  <c r="N1030" i="6"/>
  <c r="N1462" i="6"/>
  <c r="N1569" i="6"/>
  <c r="N1101" i="6"/>
  <c r="N1089" i="6"/>
  <c r="N1077" i="6"/>
  <c r="N1065" i="6"/>
  <c r="N873" i="6"/>
  <c r="N837" i="6"/>
  <c r="N693" i="6"/>
  <c r="N585" i="6"/>
  <c r="N501" i="6"/>
  <c r="N429" i="6"/>
  <c r="N417" i="6"/>
  <c r="N405" i="6"/>
  <c r="N357" i="6"/>
  <c r="N273" i="6"/>
  <c r="N249" i="6"/>
  <c r="N1544" i="6"/>
  <c r="N1388" i="6"/>
  <c r="N848" i="6"/>
  <c r="N776" i="6"/>
  <c r="N536" i="6"/>
  <c r="N368" i="6"/>
  <c r="N1426" i="6"/>
  <c r="N955" i="6"/>
  <c r="N931" i="6"/>
  <c r="N871" i="6"/>
  <c r="N727" i="6"/>
  <c r="N703" i="6"/>
  <c r="N607" i="6"/>
  <c r="N475" i="6"/>
  <c r="N451" i="6"/>
  <c r="N1003" i="6"/>
  <c r="N943" i="6"/>
  <c r="N919" i="6"/>
  <c r="N907" i="6"/>
  <c r="N787" i="6"/>
  <c r="N751" i="6"/>
  <c r="N739" i="6"/>
  <c r="N715" i="6"/>
  <c r="N691" i="6"/>
  <c r="N583" i="6"/>
  <c r="N523" i="6"/>
  <c r="N511" i="6"/>
  <c r="N427" i="6"/>
  <c r="N1350" i="6"/>
  <c r="N1302" i="6"/>
  <c r="N1158" i="6"/>
  <c r="N1146" i="6"/>
  <c r="N1050" i="6"/>
  <c r="N1038" i="6"/>
  <c r="N1026" i="6"/>
  <c r="N844" i="6"/>
  <c r="N808" i="6"/>
  <c r="N664" i="6"/>
  <c r="N652" i="6"/>
  <c r="N460" i="6"/>
  <c r="N388" i="6"/>
  <c r="N376" i="6"/>
  <c r="N316" i="6"/>
  <c r="N220" i="6"/>
  <c r="N1988" i="6"/>
  <c r="N1868" i="6"/>
  <c r="N1712" i="6"/>
  <c r="N1448" i="6"/>
  <c r="N1364" i="6"/>
  <c r="N1244" i="6"/>
  <c r="N1136" i="6"/>
  <c r="N1064" i="6"/>
  <c r="N968" i="6"/>
  <c r="N896" i="6"/>
  <c r="N824" i="6"/>
  <c r="N728" i="6"/>
  <c r="N632" i="6"/>
  <c r="N560" i="6"/>
  <c r="N380" i="6"/>
  <c r="N2033" i="6"/>
  <c r="N1961" i="6"/>
  <c r="N1996" i="6"/>
  <c r="N1960" i="6"/>
  <c r="N1828" i="6"/>
  <c r="N1792" i="6"/>
  <c r="N1756" i="6"/>
  <c r="N1624" i="6"/>
  <c r="N1564" i="6"/>
  <c r="N1516" i="6"/>
  <c r="N1492" i="6"/>
  <c r="N1456" i="6"/>
  <c r="N2031" i="6"/>
  <c r="N1983" i="6"/>
  <c r="N1911" i="6"/>
  <c r="N2027" i="6"/>
  <c r="N2015" i="6"/>
  <c r="N2003" i="6"/>
  <c r="N1991" i="6"/>
  <c r="N1979" i="6"/>
  <c r="N1967" i="6"/>
  <c r="N1955" i="6"/>
  <c r="N1943" i="6"/>
  <c r="N1931" i="6"/>
  <c r="N1919" i="6"/>
  <c r="N1907" i="6"/>
  <c r="N1895" i="6"/>
  <c r="N1883" i="6"/>
  <c r="N1859" i="6"/>
  <c r="N1847" i="6"/>
  <c r="N1823" i="6"/>
  <c r="N1811" i="6"/>
  <c r="N1799" i="6"/>
  <c r="N1787" i="6"/>
  <c r="N1775" i="6"/>
  <c r="N1763" i="6"/>
  <c r="N1751" i="6"/>
  <c r="N1739" i="6"/>
  <c r="N1727" i="6"/>
  <c r="N1715" i="6"/>
  <c r="N1691" i="6"/>
  <c r="N1679" i="6"/>
  <c r="N1667" i="6"/>
  <c r="N1655" i="6"/>
  <c r="N1643" i="6"/>
  <c r="N1631" i="6"/>
  <c r="N1619" i="6"/>
  <c r="N1607" i="6"/>
  <c r="N1595" i="6"/>
  <c r="N1583" i="6"/>
  <c r="N1559" i="6"/>
  <c r="N1547" i="6"/>
  <c r="N1535" i="6"/>
  <c r="N1511" i="6"/>
  <c r="N1499" i="6"/>
  <c r="N1487" i="6"/>
  <c r="N1475" i="6"/>
  <c r="N1463" i="6"/>
  <c r="N1439" i="6"/>
  <c r="N1427" i="6"/>
  <c r="N1415" i="6"/>
  <c r="N1403" i="6"/>
  <c r="N1391" i="6"/>
  <c r="N1367" i="6"/>
  <c r="N1355" i="6"/>
  <c r="N1343" i="6"/>
  <c r="N1331" i="6"/>
  <c r="N1307" i="6"/>
  <c r="N1295" i="6"/>
  <c r="N1283" i="6"/>
  <c r="N1271" i="6"/>
  <c r="N1259" i="6"/>
  <c r="N1247" i="6"/>
  <c r="N1235" i="6"/>
  <c r="N1223" i="6"/>
  <c r="N1211" i="6"/>
  <c r="N1199" i="6"/>
  <c r="N1187" i="6"/>
  <c r="N1175" i="6"/>
  <c r="N1163" i="6"/>
  <c r="N1151" i="6"/>
  <c r="N1139" i="6"/>
  <c r="N1127" i="6"/>
  <c r="N1115" i="6"/>
  <c r="N1103" i="6"/>
  <c r="N1091" i="6"/>
  <c r="N1079" i="6"/>
  <c r="N1067" i="6"/>
  <c r="N1043" i="6"/>
  <c r="N1031" i="6"/>
  <c r="N1019" i="6"/>
  <c r="N1007" i="6"/>
  <c r="N995" i="6"/>
  <c r="N983" i="6"/>
  <c r="N971" i="6"/>
  <c r="N959" i="6"/>
  <c r="N947" i="6"/>
  <c r="N935" i="6"/>
  <c r="N1942" i="6"/>
  <c r="N1930" i="6"/>
  <c r="N1918" i="6"/>
  <c r="N1906" i="6"/>
  <c r="N1894" i="6"/>
  <c r="N1882" i="6"/>
  <c r="N1870" i="6"/>
  <c r="N1858" i="6"/>
  <c r="N1846" i="6"/>
  <c r="N1822" i="6"/>
  <c r="N1798" i="6"/>
  <c r="N1786" i="6"/>
  <c r="N1774" i="6"/>
  <c r="N1762" i="6"/>
  <c r="N1750" i="6"/>
  <c r="N1738" i="6"/>
  <c r="N1726" i="6"/>
  <c r="N1714" i="6"/>
  <c r="N1702" i="6"/>
  <c r="N1678" i="6"/>
  <c r="N1666" i="6"/>
  <c r="N1654" i="6"/>
  <c r="N1642" i="6"/>
  <c r="N1618" i="6"/>
  <c r="N1606" i="6"/>
  <c r="N1594" i="6"/>
  <c r="N1582" i="6"/>
  <c r="N1558" i="6"/>
  <c r="N1522" i="6"/>
  <c r="N1510" i="6"/>
  <c r="N1486" i="6"/>
  <c r="N1474" i="6"/>
  <c r="N1438" i="6"/>
  <c r="N1414" i="6"/>
  <c r="N1402" i="6"/>
  <c r="N1378" i="6"/>
  <c r="N1366" i="6"/>
  <c r="N1342" i="6"/>
  <c r="N1330" i="6"/>
  <c r="N1306" i="6"/>
  <c r="N1294" i="6"/>
  <c r="N1270" i="6"/>
  <c r="N1246" i="6"/>
  <c r="N1234" i="6"/>
  <c r="N1222" i="6"/>
  <c r="N1210" i="6"/>
  <c r="N2025" i="6"/>
  <c r="N2013" i="6"/>
  <c r="N2001" i="6"/>
  <c r="N1989" i="6"/>
  <c r="N1977" i="6"/>
  <c r="N1965" i="6"/>
  <c r="N1929" i="6"/>
  <c r="N1905" i="6"/>
  <c r="N1893" i="6"/>
  <c r="N1881" i="6"/>
  <c r="N1857" i="6"/>
  <c r="N1845" i="6"/>
  <c r="N1785" i="6"/>
  <c r="N1749" i="6"/>
  <c r="N1737" i="6"/>
  <c r="N1713" i="6"/>
  <c r="N1701" i="6"/>
  <c r="N1665" i="6"/>
  <c r="N1653" i="6"/>
  <c r="N1641" i="6"/>
  <c r="N1617" i="6"/>
  <c r="N1605" i="6"/>
  <c r="N1593" i="6"/>
  <c r="N1581" i="6"/>
  <c r="N1557" i="6"/>
  <c r="N1545" i="6"/>
  <c r="N1509" i="6"/>
  <c r="N1497" i="6"/>
  <c r="N1485" i="6"/>
  <c r="N1473" i="6"/>
  <c r="N1461" i="6"/>
  <c r="N1437" i="6"/>
  <c r="N1425" i="6"/>
  <c r="N1413" i="6"/>
  <c r="N1401" i="6"/>
  <c r="N1389" i="6"/>
  <c r="N1377" i="6"/>
  <c r="N1365" i="6"/>
  <c r="N1353" i="6"/>
  <c r="N1341" i="6"/>
  <c r="N1329" i="6"/>
  <c r="N1317" i="6"/>
  <c r="N1305" i="6"/>
  <c r="N1293" i="6"/>
  <c r="N1269" i="6"/>
  <c r="N1257" i="6"/>
  <c r="N1245" i="6"/>
  <c r="N1233" i="6"/>
  <c r="N1221" i="6"/>
  <c r="N1209" i="6"/>
  <c r="N1197" i="6"/>
  <c r="N1185" i="6"/>
  <c r="N1173" i="6"/>
  <c r="N1161" i="6"/>
  <c r="N1149" i="6"/>
  <c r="N1137" i="6"/>
  <c r="N1125" i="6"/>
  <c r="N1113" i="6"/>
  <c r="N1976" i="6"/>
  <c r="N1856" i="6"/>
  <c r="N1700" i="6"/>
  <c r="N1604" i="6"/>
  <c r="N1304" i="6"/>
  <c r="N1196" i="6"/>
  <c r="N1112" i="6"/>
  <c r="N1004" i="6"/>
  <c r="N944" i="6"/>
  <c r="N872" i="6"/>
  <c r="N788" i="6"/>
  <c r="N704" i="6"/>
  <c r="N608" i="6"/>
  <c r="N548" i="6"/>
  <c r="N512" i="6"/>
  <c r="N476" i="6"/>
  <c r="N452" i="6"/>
  <c r="N428" i="6"/>
  <c r="N404" i="6"/>
  <c r="N344" i="6"/>
  <c r="N296" i="6"/>
  <c r="N272" i="6"/>
  <c r="N236" i="6"/>
  <c r="N200" i="6"/>
  <c r="N152" i="6"/>
  <c r="N104" i="6"/>
  <c r="N56" i="6"/>
  <c r="N20" i="6"/>
  <c r="N1145" i="6"/>
  <c r="N1964" i="6"/>
  <c r="N1880" i="6"/>
  <c r="N1748" i="6"/>
  <c r="N1640" i="6"/>
  <c r="N1556" i="6"/>
  <c r="N1472" i="6"/>
  <c r="N1412" i="6"/>
  <c r="N1328" i="6"/>
  <c r="N1220" i="6"/>
  <c r="N1148" i="6"/>
  <c r="N1088" i="6"/>
  <c r="N1028" i="6"/>
  <c r="N956" i="6"/>
  <c r="N884" i="6"/>
  <c r="N812" i="6"/>
  <c r="N740" i="6"/>
  <c r="N644" i="6"/>
  <c r="N524" i="6"/>
  <c r="N500" i="6"/>
  <c r="N464" i="6"/>
  <c r="N440" i="6"/>
  <c r="N416" i="6"/>
  <c r="N320" i="6"/>
  <c r="N308" i="6"/>
  <c r="N284" i="6"/>
  <c r="N260" i="6"/>
  <c r="N224" i="6"/>
  <c r="N188" i="6"/>
  <c r="N164" i="6"/>
  <c r="N128" i="6"/>
  <c r="N92" i="6"/>
  <c r="N68" i="6"/>
  <c r="N32" i="6"/>
  <c r="Q1921" i="6"/>
  <c r="N2023" i="6"/>
  <c r="N1999" i="6"/>
  <c r="N1987" i="6"/>
  <c r="N1975" i="6"/>
  <c r="N1963" i="6"/>
  <c r="N1903" i="6"/>
  <c r="N1891" i="6"/>
  <c r="N1879" i="6"/>
  <c r="N1855" i="6"/>
  <c r="N1843" i="6"/>
  <c r="N1831" i="6"/>
  <c r="N1819" i="6"/>
  <c r="N1783" i="6"/>
  <c r="N1771" i="6"/>
  <c r="N1759" i="6"/>
  <c r="N1747" i="6"/>
  <c r="N1735" i="6"/>
  <c r="N1723" i="6"/>
  <c r="N1711" i="6"/>
  <c r="N1699" i="6"/>
  <c r="N1687" i="6"/>
  <c r="N1675" i="6"/>
  <c r="N1663" i="6"/>
  <c r="N1639" i="6"/>
  <c r="N1627" i="6"/>
  <c r="N1615" i="6"/>
  <c r="N1603" i="6"/>
  <c r="N1591" i="6"/>
  <c r="N1579" i="6"/>
  <c r="N1567" i="6"/>
  <c r="N1555" i="6"/>
  <c r="N1543" i="6"/>
  <c r="N1483" i="6"/>
  <c r="N1471" i="6"/>
  <c r="N1459" i="6"/>
  <c r="N1447" i="6"/>
  <c r="N1435" i="6"/>
  <c r="N1411" i="6"/>
  <c r="N1399" i="6"/>
  <c r="N1387" i="6"/>
  <c r="N1363" i="6"/>
  <c r="N1351" i="6"/>
  <c r="N1339" i="6"/>
  <c r="N1327" i="6"/>
  <c r="N1315" i="6"/>
  <c r="N1303" i="6"/>
  <c r="N1291" i="6"/>
  <c r="N1267" i="6"/>
  <c r="N1255" i="6"/>
  <c r="N1243" i="6"/>
  <c r="N1231" i="6"/>
  <c r="N1219" i="6"/>
  <c r="N1207" i="6"/>
  <c r="N1195" i="6"/>
  <c r="N1183" i="6"/>
  <c r="N1171" i="6"/>
  <c r="N1159" i="6"/>
  <c r="N1147" i="6"/>
  <c r="N1123" i="6"/>
  <c r="N1111" i="6"/>
  <c r="N1087" i="6"/>
  <c r="N1063" i="6"/>
  <c r="N1039" i="6"/>
  <c r="N1916" i="6"/>
  <c r="N1772" i="6"/>
  <c r="N1652" i="6"/>
  <c r="N1568" i="6"/>
  <c r="N1460" i="6"/>
  <c r="N1376" i="6"/>
  <c r="N1268" i="6"/>
  <c r="N1184" i="6"/>
  <c r="N1040" i="6"/>
  <c r="N716" i="6"/>
  <c r="N596" i="6"/>
  <c r="N488" i="6"/>
  <c r="N248" i="6"/>
  <c r="N212" i="6"/>
  <c r="N176" i="6"/>
  <c r="N140" i="6"/>
  <c r="N116" i="6"/>
  <c r="N80" i="6"/>
  <c r="N44" i="6"/>
  <c r="N8" i="6"/>
  <c r="N374" i="6"/>
  <c r="N1950" i="6"/>
  <c r="N1914" i="6"/>
  <c r="N1890" i="6"/>
  <c r="N1878" i="6"/>
  <c r="N1866" i="6"/>
  <c r="N1854" i="6"/>
  <c r="N1842" i="6"/>
  <c r="N1830" i="6"/>
  <c r="N1818" i="6"/>
  <c r="N1758" i="6"/>
  <c r="N1746" i="6"/>
  <c r="N1734" i="6"/>
  <c r="N1722" i="6"/>
  <c r="N1710" i="6"/>
  <c r="N1698" i="6"/>
  <c r="N1686" i="6"/>
  <c r="N1674" i="6"/>
  <c r="N1662" i="6"/>
  <c r="N1626" i="6"/>
  <c r="N1614" i="6"/>
  <c r="N1602" i="6"/>
  <c r="N1590" i="6"/>
  <c r="N1578" i="6"/>
  <c r="N1566" i="6"/>
  <c r="N1554" i="6"/>
  <c r="N1530" i="6"/>
  <c r="N1506" i="6"/>
  <c r="N1482" i="6"/>
  <c r="N1470" i="6"/>
  <c r="N1458" i="6"/>
  <c r="N1446" i="6"/>
  <c r="N1434" i="6"/>
  <c r="N1422" i="6"/>
  <c r="N1410" i="6"/>
  <c r="N1398" i="6"/>
  <c r="N1386" i="6"/>
  <c r="N1374" i="6"/>
  <c r="N1362" i="6"/>
  <c r="N1338" i="6"/>
  <c r="N1326" i="6"/>
  <c r="N1314" i="6"/>
  <c r="N1290" i="6"/>
  <c r="N1266" i="6"/>
  <c r="N1254" i="6"/>
  <c r="N1242" i="6"/>
  <c r="N1218" i="6"/>
  <c r="N1182" i="6"/>
  <c r="N1170" i="6"/>
  <c r="N2024" i="6"/>
  <c r="N1904" i="6"/>
  <c r="N1760" i="6"/>
  <c r="N1436" i="6"/>
  <c r="N1316" i="6"/>
  <c r="N800" i="6"/>
  <c r="N2021" i="6"/>
  <c r="N1985" i="6"/>
  <c r="N1949" i="6"/>
  <c r="N1937" i="6"/>
  <c r="N1925" i="6"/>
  <c r="N1913" i="6"/>
  <c r="N1877" i="6"/>
  <c r="N1865" i="6"/>
  <c r="N1841" i="6"/>
  <c r="N1829" i="6"/>
  <c r="N1817" i="6"/>
  <c r="N1793" i="6"/>
  <c r="N1781" i="6"/>
  <c r="N1769" i="6"/>
  <c r="N1745" i="6"/>
  <c r="N1733" i="6"/>
  <c r="N1721" i="6"/>
  <c r="N1697" i="6"/>
  <c r="N1685" i="6"/>
  <c r="N1673" i="6"/>
  <c r="N1649" i="6"/>
  <c r="N1637" i="6"/>
  <c r="N1625" i="6"/>
  <c r="N1601" i="6"/>
  <c r="N1577" i="6"/>
  <c r="N1553" i="6"/>
  <c r="N1541" i="6"/>
  <c r="N1517" i="6"/>
  <c r="N1505" i="6"/>
  <c r="N1481" i="6"/>
  <c r="N1469" i="6"/>
  <c r="N1445" i="6"/>
  <c r="N1433" i="6"/>
  <c r="N1409" i="6"/>
  <c r="N1397" i="6"/>
  <c r="N1373" i="6"/>
  <c r="N1361" i="6"/>
  <c r="N1337" i="6"/>
  <c r="N1301" i="6"/>
  <c r="N1289" i="6"/>
  <c r="N1265" i="6"/>
  <c r="N1241" i="6"/>
  <c r="N1396" i="6"/>
  <c r="N1384" i="6"/>
  <c r="N1360" i="6"/>
  <c r="N1348" i="6"/>
  <c r="N1336" i="6"/>
  <c r="N1324" i="6"/>
  <c r="N1312" i="6"/>
  <c r="N1300" i="6"/>
  <c r="N1288" i="6"/>
  <c r="N1276" i="6"/>
  <c r="N1264" i="6"/>
  <c r="N1252" i="6"/>
  <c r="N1240" i="6"/>
  <c r="N1228" i="6"/>
  <c r="N1216" i="6"/>
  <c r="N1192" i="6"/>
  <c r="N1180" i="6"/>
  <c r="N1168" i="6"/>
  <c r="N1156" i="6"/>
  <c r="N1144" i="6"/>
  <c r="N1132" i="6"/>
  <c r="N1120" i="6"/>
  <c r="N1108" i="6"/>
  <c r="N1096" i="6"/>
  <c r="N1084" i="6"/>
  <c r="N1784" i="6"/>
  <c r="N1676" i="6"/>
  <c r="N1616" i="6"/>
  <c r="N1508" i="6"/>
  <c r="N1424" i="6"/>
  <c r="N1340" i="6"/>
  <c r="N1172" i="6"/>
  <c r="N1076" i="6"/>
  <c r="N992" i="6"/>
  <c r="N920" i="6"/>
  <c r="N860" i="6"/>
  <c r="N764" i="6"/>
  <c r="N680" i="6"/>
  <c r="N392" i="6"/>
  <c r="N2009" i="6"/>
  <c r="N2020" i="6"/>
  <c r="N1972" i="6"/>
  <c r="N1924" i="6"/>
  <c r="N1888" i="6"/>
  <c r="N1840" i="6"/>
  <c r="N1804" i="6"/>
  <c r="N1768" i="6"/>
  <c r="N1732" i="6"/>
  <c r="N1696" i="6"/>
  <c r="N1648" i="6"/>
  <c r="N1600" i="6"/>
  <c r="N1552" i="6"/>
  <c r="N1504" i="6"/>
  <c r="N1432" i="6"/>
  <c r="N1995" i="6"/>
  <c r="N1947" i="6"/>
  <c r="N1899" i="6"/>
  <c r="N1875" i="6"/>
  <c r="N1839" i="6"/>
  <c r="N1803" i="6"/>
  <c r="N1767" i="6"/>
  <c r="N1731" i="6"/>
  <c r="N1695" i="6"/>
  <c r="N1659" i="6"/>
  <c r="N1623" i="6"/>
  <c r="N1587" i="6"/>
  <c r="N1551" i="6"/>
  <c r="N1467" i="6"/>
  <c r="N1419" i="6"/>
  <c r="N1383" i="6"/>
  <c r="N1335" i="6"/>
  <c r="N1299" i="6"/>
  <c r="N1275" i="6"/>
  <c r="N1251" i="6"/>
  <c r="N1215" i="6"/>
  <c r="N1191" i="6"/>
  <c r="N1143" i="6"/>
  <c r="N1119" i="6"/>
  <c r="N2030" i="6"/>
  <c r="N2018" i="6"/>
  <c r="N2006" i="6"/>
  <c r="N1994" i="6"/>
  <c r="N1982" i="6"/>
  <c r="N1970" i="6"/>
  <c r="N1958" i="6"/>
  <c r="N1946" i="6"/>
  <c r="N1934" i="6"/>
  <c r="N1922" i="6"/>
  <c r="N1898" i="6"/>
  <c r="N1886" i="6"/>
  <c r="N1862" i="6"/>
  <c r="N1838" i="6"/>
  <c r="N1826" i="6"/>
  <c r="N1802" i="6"/>
  <c r="N1790" i="6"/>
  <c r="N1778" i="6"/>
  <c r="N1766" i="6"/>
  <c r="N1754" i="6"/>
  <c r="N1742" i="6"/>
  <c r="N1718" i="6"/>
  <c r="N1706" i="6"/>
  <c r="N1694" i="6"/>
  <c r="N1682" i="6"/>
  <c r="N1670" i="6"/>
  <c r="N1658" i="6"/>
  <c r="N1646" i="6"/>
  <c r="N1634" i="6"/>
  <c r="N1598" i="6"/>
  <c r="N1586" i="6"/>
  <c r="N1574" i="6"/>
  <c r="N1562" i="6"/>
  <c r="N1550" i="6"/>
  <c r="N1538" i="6"/>
  <c r="N1526" i="6"/>
  <c r="N1514" i="6"/>
  <c r="N1502" i="6"/>
  <c r="N1490" i="6"/>
  <c r="N1478" i="6"/>
  <c r="N1466" i="6"/>
  <c r="N1454" i="6"/>
  <c r="N1442" i="6"/>
  <c r="N1430" i="6"/>
  <c r="N1418" i="6"/>
  <c r="N1394" i="6"/>
  <c r="N1382" i="6"/>
  <c r="N1370" i="6"/>
  <c r="N1358" i="6"/>
  <c r="N1346" i="6"/>
  <c r="N1334" i="6"/>
  <c r="N1322" i="6"/>
  <c r="N1310" i="6"/>
  <c r="N1298" i="6"/>
  <c r="N1286" i="6"/>
  <c r="N1274" i="6"/>
  <c r="N1262" i="6"/>
  <c r="N1250" i="6"/>
  <c r="N1238" i="6"/>
  <c r="N1226" i="6"/>
  <c r="N1214" i="6"/>
  <c r="N1202" i="6"/>
  <c r="N1190" i="6"/>
  <c r="N1178" i="6"/>
  <c r="N1166" i="6"/>
  <c r="N1154" i="6"/>
  <c r="N1142" i="6"/>
  <c r="N1130" i="6"/>
  <c r="N1118" i="6"/>
  <c r="N2012" i="6"/>
  <c r="N1844" i="6"/>
  <c r="N1724" i="6"/>
  <c r="N1592" i="6"/>
  <c r="N1484" i="6"/>
  <c r="N1400" i="6"/>
  <c r="N1292" i="6"/>
  <c r="N1208" i="6"/>
  <c r="N1100" i="6"/>
  <c r="N1016" i="6"/>
  <c r="N932" i="6"/>
  <c r="N692" i="6"/>
  <c r="N584" i="6"/>
  <c r="N356" i="6"/>
  <c r="N1997" i="6"/>
  <c r="N2008" i="6"/>
  <c r="N1912" i="6"/>
  <c r="N1864" i="6"/>
  <c r="N1816" i="6"/>
  <c r="N1720" i="6"/>
  <c r="N1684" i="6"/>
  <c r="N1636" i="6"/>
  <c r="N1588" i="6"/>
  <c r="N1540" i="6"/>
  <c r="N1444" i="6"/>
  <c r="N2019" i="6"/>
  <c r="N1971" i="6"/>
  <c r="N1935" i="6"/>
  <c r="N1887" i="6"/>
  <c r="N1851" i="6"/>
  <c r="N1815" i="6"/>
  <c r="N1779" i="6"/>
  <c r="N1743" i="6"/>
  <c r="N1707" i="6"/>
  <c r="N1671" i="6"/>
  <c r="N1635" i="6"/>
  <c r="N1599" i="6"/>
  <c r="N1563" i="6"/>
  <c r="N1527" i="6"/>
  <c r="N1431" i="6"/>
  <c r="N1395" i="6"/>
  <c r="N1347" i="6"/>
  <c r="N1311" i="6"/>
  <c r="N1227" i="6"/>
  <c r="N1131" i="6"/>
  <c r="N1537" i="6"/>
  <c r="N1525" i="6"/>
  <c r="N1513" i="6"/>
  <c r="N1489" i="6"/>
  <c r="N1477" i="6"/>
  <c r="N1453" i="6"/>
  <c r="N1441" i="6"/>
  <c r="N1417" i="6"/>
  <c r="N1405" i="6"/>
  <c r="N1393" i="6"/>
  <c r="N1381" i="6"/>
  <c r="N1369" i="6"/>
  <c r="N1357" i="6"/>
  <c r="N1345" i="6"/>
  <c r="N1333" i="6"/>
  <c r="N1321" i="6"/>
  <c r="N1309" i="6"/>
  <c r="N1285" i="6"/>
  <c r="N1273" i="6"/>
  <c r="N1261" i="6"/>
  <c r="N1249" i="6"/>
  <c r="N1237" i="6"/>
  <c r="N1213" i="6"/>
  <c r="N1201" i="6"/>
  <c r="N1189" i="6"/>
  <c r="N1177" i="6"/>
  <c r="N1165" i="6"/>
  <c r="N1141" i="6"/>
  <c r="N1129" i="6"/>
  <c r="N1117" i="6"/>
  <c r="N1093" i="6"/>
  <c r="N1081" i="6"/>
  <c r="N1069" i="6"/>
  <c r="N1057" i="6"/>
  <c r="N1045" i="6"/>
  <c r="N1033" i="6"/>
  <c r="N1021" i="6"/>
  <c r="N1009" i="6"/>
  <c r="N997" i="6"/>
  <c r="N985" i="6"/>
  <c r="N973" i="6"/>
  <c r="N961" i="6"/>
  <c r="N949" i="6"/>
  <c r="N937" i="6"/>
  <c r="N913" i="6"/>
  <c r="N901" i="6"/>
  <c r="N889" i="6"/>
  <c r="N841" i="6"/>
  <c r="N829" i="6"/>
  <c r="N817" i="6"/>
  <c r="N805" i="6"/>
  <c r="N793" i="6"/>
  <c r="N781" i="6"/>
  <c r="N769" i="6"/>
  <c r="N745" i="6"/>
  <c r="N733" i="6"/>
  <c r="N697" i="6"/>
  <c r="N685" i="6"/>
  <c r="N673" i="6"/>
  <c r="N661" i="6"/>
  <c r="N649" i="6"/>
  <c r="N637" i="6"/>
  <c r="N625" i="6"/>
  <c r="N613" i="6"/>
  <c r="N2000" i="6"/>
  <c r="N1892" i="6"/>
  <c r="N1736" i="6"/>
  <c r="N1628" i="6"/>
  <c r="N1496" i="6"/>
  <c r="N1256" i="6"/>
  <c r="N1124" i="6"/>
  <c r="N1052" i="6"/>
  <c r="N980" i="6"/>
  <c r="N908" i="6"/>
  <c r="N836" i="6"/>
  <c r="N752" i="6"/>
  <c r="N668" i="6"/>
  <c r="N572" i="6"/>
  <c r="N332" i="6"/>
  <c r="N1973" i="6"/>
  <c r="N2032" i="6"/>
  <c r="N1984" i="6"/>
  <c r="N1936" i="6"/>
  <c r="N1900" i="6"/>
  <c r="N1852" i="6"/>
  <c r="N1660" i="6"/>
  <c r="N1612" i="6"/>
  <c r="N1576" i="6"/>
  <c r="N1528" i="6"/>
  <c r="N1480" i="6"/>
  <c r="N1468" i="6"/>
  <c r="N2007" i="6"/>
  <c r="N1959" i="6"/>
  <c r="N1923" i="6"/>
  <c r="N1827" i="6"/>
  <c r="N1791" i="6"/>
  <c r="N1755" i="6"/>
  <c r="N1719" i="6"/>
  <c r="N1683" i="6"/>
  <c r="N1647" i="6"/>
  <c r="N1611" i="6"/>
  <c r="N1575" i="6"/>
  <c r="N1539" i="6"/>
  <c r="N1515" i="6"/>
  <c r="N1443" i="6"/>
  <c r="N1407" i="6"/>
  <c r="N1371" i="6"/>
  <c r="N1323" i="6"/>
  <c r="N1287" i="6"/>
  <c r="N1239" i="6"/>
  <c r="N1203" i="6"/>
  <c r="N1167" i="6"/>
  <c r="N1573" i="6"/>
  <c r="N1549" i="6"/>
  <c r="N1501" i="6"/>
  <c r="N1980" i="6"/>
  <c r="N1968" i="6"/>
  <c r="N1956" i="6"/>
  <c r="N1944" i="6"/>
  <c r="N1932" i="6"/>
  <c r="N1920" i="6"/>
  <c r="N1908" i="6"/>
  <c r="N1896" i="6"/>
  <c r="N1860" i="6"/>
  <c r="N1836" i="6"/>
  <c r="N1812" i="6"/>
  <c r="N1800" i="6"/>
  <c r="N1788" i="6"/>
  <c r="N1776" i="6"/>
  <c r="N1764" i="6"/>
  <c r="N1752" i="6"/>
  <c r="N1740" i="6"/>
  <c r="N1728" i="6"/>
  <c r="N1716" i="6"/>
  <c r="N1704" i="6"/>
  <c r="N1692" i="6"/>
  <c r="N1680" i="6"/>
  <c r="N1668" i="6"/>
  <c r="N1656" i="6"/>
  <c r="N1644" i="6"/>
  <c r="N1632" i="6"/>
  <c r="N1620" i="6"/>
  <c r="N1608" i="6"/>
  <c r="N1596" i="6"/>
  <c r="N1584" i="6"/>
  <c r="N1560" i="6"/>
  <c r="N1548" i="6"/>
  <c r="N1536" i="6"/>
  <c r="N1524" i="6"/>
  <c r="N1512" i="6"/>
  <c r="N1500" i="6"/>
  <c r="N1488" i="6"/>
  <c r="N1476" i="6"/>
  <c r="N1464" i="6"/>
  <c r="N1452" i="6"/>
  <c r="N1440" i="6"/>
  <c r="N1428" i="6"/>
  <c r="N1416" i="6"/>
  <c r="N1404" i="6"/>
  <c r="N1392" i="6"/>
  <c r="N1380" i="6"/>
  <c r="N1368" i="6"/>
  <c r="N1356" i="6"/>
  <c r="N1344" i="6"/>
  <c r="N1332" i="6"/>
  <c r="N1320" i="6"/>
  <c r="N1308" i="6"/>
  <c r="N1296" i="6"/>
  <c r="N1284" i="6"/>
  <c r="N1272" i="6"/>
  <c r="N1260" i="6"/>
  <c r="N1248" i="6"/>
  <c r="N1236" i="6"/>
  <c r="N1224" i="6"/>
  <c r="N1212" i="6"/>
  <c r="N1200" i="6"/>
  <c r="N1188" i="6"/>
  <c r="N1176" i="6"/>
  <c r="N1164" i="6"/>
  <c r="N1152" i="6"/>
  <c r="N1140" i="6"/>
  <c r="N1128" i="6"/>
  <c r="N1027" i="6"/>
  <c r="N1015" i="6"/>
  <c r="N991" i="6"/>
  <c r="N979" i="6"/>
  <c r="N895" i="6"/>
  <c r="N883" i="6"/>
  <c r="N859" i="6"/>
  <c r="N847" i="6"/>
  <c r="N835" i="6"/>
  <c r="N823" i="6"/>
  <c r="N799" i="6"/>
  <c r="N775" i="6"/>
  <c r="N763" i="6"/>
  <c r="N667" i="6"/>
  <c r="N655" i="6"/>
  <c r="N643" i="6"/>
  <c r="N631" i="6"/>
  <c r="N619" i="6"/>
  <c r="N595" i="6"/>
  <c r="N571" i="6"/>
  <c r="N559" i="6"/>
  <c r="N547" i="6"/>
  <c r="N535" i="6"/>
  <c r="N499" i="6"/>
  <c r="N487" i="6"/>
  <c r="N463" i="6"/>
  <c r="N439" i="6"/>
  <c r="N403" i="6"/>
  <c r="N391" i="6"/>
  <c r="N379" i="6"/>
  <c r="N367" i="6"/>
  <c r="N355" i="6"/>
  <c r="N343" i="6"/>
  <c r="N331" i="6"/>
  <c r="N319" i="6"/>
  <c r="N307" i="6"/>
  <c r="N295" i="6"/>
  <c r="N283" i="6"/>
  <c r="N271" i="6"/>
  <c r="N259" i="6"/>
  <c r="N247" i="6"/>
  <c r="N235" i="6"/>
  <c r="N223" i="6"/>
  <c r="N211" i="6"/>
  <c r="N199" i="6"/>
  <c r="N187" i="6"/>
  <c r="N175" i="6"/>
  <c r="N163" i="6"/>
  <c r="N151" i="6"/>
  <c r="N139" i="6"/>
  <c r="N127" i="6"/>
  <c r="N115" i="6"/>
  <c r="N103" i="6"/>
  <c r="N91" i="6"/>
  <c r="N79" i="6"/>
  <c r="N67" i="6"/>
  <c r="N55" i="6"/>
  <c r="N43" i="6"/>
  <c r="N31" i="6"/>
  <c r="N19" i="6"/>
  <c r="N7" i="6"/>
  <c r="N1765" i="6"/>
  <c r="N1621" i="6"/>
  <c r="N1421" i="6"/>
  <c r="N217" i="6"/>
  <c r="N1110" i="6"/>
  <c r="N1098" i="6"/>
  <c r="N1074" i="6"/>
  <c r="N1062" i="6"/>
  <c r="N1014" i="6"/>
  <c r="N1002" i="6"/>
  <c r="N990" i="6"/>
  <c r="N978" i="6"/>
  <c r="N966" i="6"/>
  <c r="N954" i="6"/>
  <c r="N942" i="6"/>
  <c r="N930" i="6"/>
  <c r="N918" i="6"/>
  <c r="N906" i="6"/>
  <c r="N894" i="6"/>
  <c r="N870" i="6"/>
  <c r="N858" i="6"/>
  <c r="N846" i="6"/>
  <c r="N834" i="6"/>
  <c r="N810" i="6"/>
  <c r="N798" i="6"/>
  <c r="N786" i="6"/>
  <c r="N774" i="6"/>
  <c r="N762" i="6"/>
  <c r="N750" i="6"/>
  <c r="N738" i="6"/>
  <c r="N726" i="6"/>
  <c r="N702" i="6"/>
  <c r="N678" i="6"/>
  <c r="N666" i="6"/>
  <c r="N654" i="6"/>
  <c r="N642" i="6"/>
  <c r="N630" i="6"/>
  <c r="N606" i="6"/>
  <c r="N594" i="6"/>
  <c r="N582" i="6"/>
  <c r="N570" i="6"/>
  <c r="N546" i="6"/>
  <c r="N534" i="6"/>
  <c r="N510" i="6"/>
  <c r="N498" i="6"/>
  <c r="N486" i="6"/>
  <c r="N474" i="6"/>
  <c r="N462" i="6"/>
  <c r="N450" i="6"/>
  <c r="N438" i="6"/>
  <c r="N426" i="6"/>
  <c r="N402" i="6"/>
  <c r="N390" i="6"/>
  <c r="N378" i="6"/>
  <c r="N354" i="6"/>
  <c r="N342" i="6"/>
  <c r="N330" i="6"/>
  <c r="N318" i="6"/>
  <c r="N306" i="6"/>
  <c r="N294" i="6"/>
  <c r="N282" i="6"/>
  <c r="N270" i="6"/>
  <c r="N258" i="6"/>
  <c r="N246" i="6"/>
  <c r="N234" i="6"/>
  <c r="N222" i="6"/>
  <c r="N210" i="6"/>
  <c r="N198" i="6"/>
  <c r="N186" i="6"/>
  <c r="N174" i="6"/>
  <c r="N162" i="6"/>
  <c r="N150" i="6"/>
  <c r="N138" i="6"/>
  <c r="N126" i="6"/>
  <c r="N114" i="6"/>
  <c r="N102" i="6"/>
  <c r="N90" i="6"/>
  <c r="N78" i="6"/>
  <c r="N66" i="6"/>
  <c r="N54" i="6"/>
  <c r="N42" i="6"/>
  <c r="N30" i="6"/>
  <c r="N18" i="6"/>
  <c r="N6" i="6"/>
  <c r="N1753" i="6"/>
  <c r="N1609" i="6"/>
  <c r="N1390" i="6"/>
  <c r="N1073" i="6"/>
  <c r="N181" i="6"/>
  <c r="N1193" i="6"/>
  <c r="N1181" i="6"/>
  <c r="N1169" i="6"/>
  <c r="N1157" i="6"/>
  <c r="N1049" i="6"/>
  <c r="N1037" i="6"/>
  <c r="N1025" i="6"/>
  <c r="N1001" i="6"/>
  <c r="N989" i="6"/>
  <c r="N977" i="6"/>
  <c r="N965" i="6"/>
  <c r="N953" i="6"/>
  <c r="N941" i="6"/>
  <c r="N929" i="6"/>
  <c r="N917" i="6"/>
  <c r="N905" i="6"/>
  <c r="N893" i="6"/>
  <c r="N881" i="6"/>
  <c r="N869" i="6"/>
  <c r="N857" i="6"/>
  <c r="N845" i="6"/>
  <c r="N833" i="6"/>
  <c r="N821" i="6"/>
  <c r="N809" i="6"/>
  <c r="N797" i="6"/>
  <c r="N785" i="6"/>
  <c r="N773" i="6"/>
  <c r="N761" i="6"/>
  <c r="N749" i="6"/>
  <c r="N737" i="6"/>
  <c r="N725" i="6"/>
  <c r="N713" i="6"/>
  <c r="N701" i="6"/>
  <c r="N689" i="6"/>
  <c r="N677" i="6"/>
  <c r="N665" i="6"/>
  <c r="N641" i="6"/>
  <c r="N629" i="6"/>
  <c r="N617" i="6"/>
  <c r="N605" i="6"/>
  <c r="N593" i="6"/>
  <c r="N581" i="6"/>
  <c r="N569" i="6"/>
  <c r="N557" i="6"/>
  <c r="N533" i="6"/>
  <c r="N521" i="6"/>
  <c r="N509" i="6"/>
  <c r="N497" i="6"/>
  <c r="N485" i="6"/>
  <c r="N473" i="6"/>
  <c r="N461" i="6"/>
  <c r="N449" i="6"/>
  <c r="N425" i="6"/>
  <c r="N413" i="6"/>
  <c r="N389" i="6"/>
  <c r="N365" i="6"/>
  <c r="N353" i="6"/>
  <c r="N341" i="6"/>
  <c r="N317" i="6"/>
  <c r="N293" i="6"/>
  <c r="N281" i="6"/>
  <c r="N269" i="6"/>
  <c r="N245" i="6"/>
  <c r="N233" i="6"/>
  <c r="N221" i="6"/>
  <c r="N209" i="6"/>
  <c r="N197" i="6"/>
  <c r="N185" i="6"/>
  <c r="N173" i="6"/>
  <c r="N161" i="6"/>
  <c r="N149" i="6"/>
  <c r="N137" i="6"/>
  <c r="N125" i="6"/>
  <c r="N113" i="6"/>
  <c r="N101" i="6"/>
  <c r="N89" i="6"/>
  <c r="N77" i="6"/>
  <c r="N65" i="6"/>
  <c r="N53" i="6"/>
  <c r="N41" i="6"/>
  <c r="N29" i="6"/>
  <c r="N17" i="6"/>
  <c r="N1061" i="6"/>
  <c r="N1012" i="6"/>
  <c r="N1000" i="6"/>
  <c r="N988" i="6"/>
  <c r="N976" i="6"/>
  <c r="N952" i="6"/>
  <c r="N940" i="6"/>
  <c r="N928" i="6"/>
  <c r="N916" i="6"/>
  <c r="N904" i="6"/>
  <c r="N892" i="6"/>
  <c r="N868" i="6"/>
  <c r="N856" i="6"/>
  <c r="N832" i="6"/>
  <c r="N820" i="6"/>
  <c r="N796" i="6"/>
  <c r="N784" i="6"/>
  <c r="N772" i="6"/>
  <c r="N736" i="6"/>
  <c r="N724" i="6"/>
  <c r="N712" i="6"/>
  <c r="N700" i="6"/>
  <c r="N640" i="6"/>
  <c r="N628" i="6"/>
  <c r="N616" i="6"/>
  <c r="N580" i="6"/>
  <c r="N520" i="6"/>
  <c r="N496" i="6"/>
  <c r="N472" i="6"/>
  <c r="N448" i="6"/>
  <c r="N400" i="6"/>
  <c r="N364" i="6"/>
  <c r="N328" i="6"/>
  <c r="N268" i="6"/>
  <c r="N244" i="6"/>
  <c r="N208" i="6"/>
  <c r="N196" i="6"/>
  <c r="N172" i="6"/>
  <c r="N148" i="6"/>
  <c r="N136" i="6"/>
  <c r="N124" i="6"/>
  <c r="N88" i="6"/>
  <c r="N76" i="6"/>
  <c r="N52" i="6"/>
  <c r="N16" i="6"/>
  <c r="N1107" i="6"/>
  <c r="N1095" i="6"/>
  <c r="N1083" i="6"/>
  <c r="N1071" i="6"/>
  <c r="N1059" i="6"/>
  <c r="N1047" i="6"/>
  <c r="N1035" i="6"/>
  <c r="N1023" i="6"/>
  <c r="N1011" i="6"/>
  <c r="N999" i="6"/>
  <c r="N987" i="6"/>
  <c r="N975" i="6"/>
  <c r="N963" i="6"/>
  <c r="N951" i="6"/>
  <c r="N939" i="6"/>
  <c r="N927" i="6"/>
  <c r="N915" i="6"/>
  <c r="N903" i="6"/>
  <c r="N879" i="6"/>
  <c r="N867" i="6"/>
  <c r="N843" i="6"/>
  <c r="N831" i="6"/>
  <c r="N819" i="6"/>
  <c r="N807" i="6"/>
  <c r="N795" i="6"/>
  <c r="N783" i="6"/>
  <c r="N771" i="6"/>
  <c r="N759" i="6"/>
  <c r="N747" i="6"/>
  <c r="N735" i="6"/>
  <c r="N723" i="6"/>
  <c r="N711" i="6"/>
  <c r="N687" i="6"/>
  <c r="N651" i="6"/>
  <c r="N639" i="6"/>
  <c r="N579" i="6"/>
  <c r="N555" i="6"/>
  <c r="N519" i="6"/>
  <c r="N483" i="6"/>
  <c r="N435" i="6"/>
  <c r="N423" i="6"/>
  <c r="N399" i="6"/>
  <c r="N387" i="6"/>
  <c r="N375" i="6"/>
  <c r="N363" i="6"/>
  <c r="N351" i="6"/>
  <c r="N339" i="6"/>
  <c r="N327" i="6"/>
  <c r="N315" i="6"/>
  <c r="N303" i="6"/>
  <c r="N291" i="6"/>
  <c r="N279" i="6"/>
  <c r="N267" i="6"/>
  <c r="N255" i="6"/>
  <c r="N243" i="6"/>
  <c r="N231" i="6"/>
  <c r="N219" i="6"/>
  <c r="N207" i="6"/>
  <c r="N195" i="6"/>
  <c r="N183" i="6"/>
  <c r="N171" i="6"/>
  <c r="N159" i="6"/>
  <c r="N147" i="6"/>
  <c r="N135" i="6"/>
  <c r="N123" i="6"/>
  <c r="N111" i="6"/>
  <c r="N99" i="6"/>
  <c r="N87" i="6"/>
  <c r="N75" i="6"/>
  <c r="N63" i="6"/>
  <c r="N51" i="6"/>
  <c r="N39" i="6"/>
  <c r="N27" i="6"/>
  <c r="N15" i="6"/>
  <c r="N1349" i="6"/>
  <c r="N897" i="6"/>
  <c r="N1106" i="6"/>
  <c r="N1094" i="6"/>
  <c r="N1070" i="6"/>
  <c r="N1058" i="6"/>
  <c r="N1046" i="6"/>
  <c r="N1034" i="6"/>
  <c r="N1022" i="6"/>
  <c r="N986" i="6"/>
  <c r="N974" i="6"/>
  <c r="N950" i="6"/>
  <c r="N938" i="6"/>
  <c r="N926" i="6"/>
  <c r="N914" i="6"/>
  <c r="N902" i="6"/>
  <c r="N890" i="6"/>
  <c r="N878" i="6"/>
  <c r="N866" i="6"/>
  <c r="N854" i="6"/>
  <c r="N806" i="6"/>
  <c r="N770" i="6"/>
  <c r="N758" i="6"/>
  <c r="N734" i="6"/>
  <c r="N722" i="6"/>
  <c r="N710" i="6"/>
  <c r="N698" i="6"/>
  <c r="N686" i="6"/>
  <c r="N674" i="6"/>
  <c r="N662" i="6"/>
  <c r="N650" i="6"/>
  <c r="N638" i="6"/>
  <c r="N626" i="6"/>
  <c r="N614" i="6"/>
  <c r="N602" i="6"/>
  <c r="N590" i="6"/>
  <c r="N578" i="6"/>
  <c r="N566" i="6"/>
  <c r="N554" i="6"/>
  <c r="N542" i="6"/>
  <c r="N530" i="6"/>
  <c r="N506" i="6"/>
  <c r="N482" i="6"/>
  <c r="N470" i="6"/>
  <c r="N446" i="6"/>
  <c r="N434" i="6"/>
  <c r="N422" i="6"/>
  <c r="N398" i="6"/>
  <c r="N350" i="6"/>
  <c r="N338" i="6"/>
  <c r="N326" i="6"/>
  <c r="N302" i="6"/>
  <c r="N278" i="6"/>
  <c r="N254" i="6"/>
  <c r="N242" i="6"/>
  <c r="N206" i="6"/>
  <c r="N194" i="6"/>
  <c r="N182" i="6"/>
  <c r="N158" i="6"/>
  <c r="N134" i="6"/>
  <c r="N122" i="6"/>
  <c r="N110" i="6"/>
  <c r="N86" i="6"/>
  <c r="N74" i="6"/>
  <c r="N62" i="6"/>
  <c r="N50" i="6"/>
  <c r="N38" i="6"/>
  <c r="N14" i="6"/>
  <c r="N877" i="6"/>
  <c r="N601" i="6"/>
  <c r="N553" i="6"/>
  <c r="N541" i="6"/>
  <c r="N529" i="6"/>
  <c r="N517" i="6"/>
  <c r="N505" i="6"/>
  <c r="N493" i="6"/>
  <c r="N469" i="6"/>
  <c r="N457" i="6"/>
  <c r="N445" i="6"/>
  <c r="N433" i="6"/>
  <c r="N421" i="6"/>
  <c r="N385" i="6"/>
  <c r="N373" i="6"/>
  <c r="N361" i="6"/>
  <c r="N349" i="6"/>
  <c r="N337" i="6"/>
  <c r="N325" i="6"/>
  <c r="N313" i="6"/>
  <c r="N301" i="6"/>
  <c r="N289" i="6"/>
  <c r="N277" i="6"/>
  <c r="N265" i="6"/>
  <c r="N253" i="6"/>
  <c r="N229" i="6"/>
  <c r="N205" i="6"/>
  <c r="N169" i="6"/>
  <c r="N157" i="6"/>
  <c r="N145" i="6"/>
  <c r="N133" i="6"/>
  <c r="N121" i="6"/>
  <c r="N97" i="6"/>
  <c r="N85" i="6"/>
  <c r="N61" i="6"/>
  <c r="N49" i="6"/>
  <c r="N37" i="6"/>
  <c r="N25" i="6"/>
  <c r="N13" i="6"/>
  <c r="N1116" i="6"/>
  <c r="N1104" i="6"/>
  <c r="N1092" i="6"/>
  <c r="N1080" i="6"/>
  <c r="N1068" i="6"/>
  <c r="N1056" i="6"/>
  <c r="N1044" i="6"/>
  <c r="N1032" i="6"/>
  <c r="N1020" i="6"/>
  <c r="N1008" i="6"/>
  <c r="N996" i="6"/>
  <c r="N984" i="6"/>
  <c r="N972" i="6"/>
  <c r="N960" i="6"/>
  <c r="N948" i="6"/>
  <c r="N936" i="6"/>
  <c r="N924" i="6"/>
  <c r="N912" i="6"/>
  <c r="N900" i="6"/>
  <c r="N888" i="6"/>
  <c r="N876" i="6"/>
  <c r="N864" i="6"/>
  <c r="N852" i="6"/>
  <c r="N840" i="6"/>
  <c r="N828" i="6"/>
  <c r="N804" i="6"/>
  <c r="N792" i="6"/>
  <c r="N780" i="6"/>
  <c r="N768" i="6"/>
  <c r="N756" i="6"/>
  <c r="N744" i="6"/>
  <c r="N732" i="6"/>
  <c r="N720" i="6"/>
  <c r="N708" i="6"/>
  <c r="N696" i="6"/>
  <c r="N684" i="6"/>
  <c r="N672" i="6"/>
  <c r="N660" i="6"/>
  <c r="N648" i="6"/>
  <c r="N636" i="6"/>
  <c r="N600" i="6"/>
  <c r="N588" i="6"/>
  <c r="N576" i="6"/>
  <c r="N564" i="6"/>
  <c r="N552" i="6"/>
  <c r="N540" i="6"/>
  <c r="N528" i="6"/>
  <c r="N516" i="6"/>
  <c r="N504" i="6"/>
  <c r="N480" i="6"/>
  <c r="N456" i="6"/>
  <c r="N432" i="6"/>
  <c r="N420" i="6"/>
  <c r="N408" i="6"/>
  <c r="N384" i="6"/>
  <c r="N372" i="6"/>
  <c r="N360" i="6"/>
  <c r="N348" i="6"/>
  <c r="N336" i="6"/>
  <c r="N324" i="6"/>
  <c r="N312" i="6"/>
  <c r="N300" i="6"/>
  <c r="N288" i="6"/>
  <c r="N276" i="6"/>
  <c r="N264" i="6"/>
  <c r="N252" i="6"/>
  <c r="N240" i="6"/>
  <c r="N228" i="6"/>
  <c r="N216" i="6"/>
  <c r="N204" i="6"/>
  <c r="N192" i="6"/>
  <c r="N180" i="6"/>
  <c r="N168" i="6"/>
  <c r="N156" i="6"/>
  <c r="N144" i="6"/>
  <c r="N132" i="6"/>
  <c r="N120" i="6"/>
  <c r="N108" i="6"/>
  <c r="N96" i="6"/>
  <c r="N84" i="6"/>
  <c r="N72" i="6"/>
  <c r="N60" i="6"/>
  <c r="N48" i="6"/>
  <c r="N36" i="6"/>
  <c r="N24" i="6"/>
  <c r="N12" i="6"/>
  <c r="N1498" i="6"/>
  <c r="N911" i="6"/>
  <c r="N899" i="6"/>
  <c r="N887" i="6"/>
  <c r="N875" i="6"/>
  <c r="N851" i="6"/>
  <c r="N839" i="6"/>
  <c r="N815" i="6"/>
  <c r="N803" i="6"/>
  <c r="N791" i="6"/>
  <c r="N779" i="6"/>
  <c r="N767" i="6"/>
  <c r="N755" i="6"/>
  <c r="N743" i="6"/>
  <c r="N731" i="6"/>
  <c r="N719" i="6"/>
  <c r="N707" i="6"/>
  <c r="N695" i="6"/>
  <c r="N683" i="6"/>
  <c r="N671" i="6"/>
  <c r="N659" i="6"/>
  <c r="N647" i="6"/>
  <c r="N611" i="6"/>
  <c r="N599" i="6"/>
  <c r="N587" i="6"/>
  <c r="N575" i="6"/>
  <c r="N563" i="6"/>
  <c r="N539" i="6"/>
  <c r="N527" i="6"/>
  <c r="N503" i="6"/>
  <c r="N491" i="6"/>
  <c r="N479" i="6"/>
  <c r="N455" i="6"/>
  <c r="N443" i="6"/>
  <c r="N431" i="6"/>
  <c r="N419" i="6"/>
  <c r="N407" i="6"/>
  <c r="N395" i="6"/>
  <c r="N383" i="6"/>
  <c r="N371" i="6"/>
  <c r="N359" i="6"/>
  <c r="N347" i="6"/>
  <c r="N311" i="6"/>
  <c r="N275" i="6"/>
  <c r="N251" i="6"/>
  <c r="N239" i="6"/>
  <c r="N227" i="6"/>
  <c r="N215" i="6"/>
  <c r="N203" i="6"/>
  <c r="N191" i="6"/>
  <c r="N179" i="6"/>
  <c r="N167" i="6"/>
  <c r="N155" i="6"/>
  <c r="N143" i="6"/>
  <c r="N131" i="6"/>
  <c r="N119" i="6"/>
  <c r="N107" i="6"/>
  <c r="N95" i="6"/>
  <c r="N83" i="6"/>
  <c r="N71" i="6"/>
  <c r="N59" i="6"/>
  <c r="N47" i="6"/>
  <c r="N35" i="6"/>
  <c r="N23" i="6"/>
  <c r="N11" i="6"/>
  <c r="N577" i="6"/>
  <c r="N1198" i="6"/>
  <c r="N1114" i="6"/>
  <c r="N1102" i="6"/>
  <c r="N1090" i="6"/>
  <c r="N1078" i="6"/>
  <c r="N1066" i="6"/>
  <c r="N1054" i="6"/>
  <c r="N1042" i="6"/>
  <c r="N1018" i="6"/>
  <c r="N1006" i="6"/>
  <c r="N994" i="6"/>
  <c r="N982" i="6"/>
  <c r="N970" i="6"/>
  <c r="N958" i="6"/>
  <c r="N946" i="6"/>
  <c r="N934" i="6"/>
  <c r="N922" i="6"/>
  <c r="N898" i="6"/>
  <c r="N886" i="6"/>
  <c r="N874" i="6"/>
  <c r="N862" i="6"/>
  <c r="N850" i="6"/>
  <c r="N838" i="6"/>
  <c r="N826" i="6"/>
  <c r="N814" i="6"/>
  <c r="N802" i="6"/>
  <c r="N790" i="6"/>
  <c r="N778" i="6"/>
  <c r="N766" i="6"/>
  <c r="N754" i="6"/>
  <c r="N742" i="6"/>
  <c r="N730" i="6"/>
  <c r="N718" i="6"/>
  <c r="N706" i="6"/>
  <c r="N694" i="6"/>
  <c r="N682" i="6"/>
  <c r="N670" i="6"/>
  <c r="N658" i="6"/>
  <c r="N646" i="6"/>
  <c r="N634" i="6"/>
  <c r="N610" i="6"/>
  <c r="N598" i="6"/>
  <c r="N586" i="6"/>
  <c r="N574" i="6"/>
  <c r="N562" i="6"/>
  <c r="N550" i="6"/>
  <c r="N538" i="6"/>
  <c r="N526" i="6"/>
  <c r="N514" i="6"/>
  <c r="N502" i="6"/>
  <c r="N490" i="6"/>
  <c r="N478" i="6"/>
  <c r="N466" i="6"/>
  <c r="N454" i="6"/>
  <c r="N442" i="6"/>
  <c r="N430" i="6"/>
  <c r="N418" i="6"/>
  <c r="N406" i="6"/>
  <c r="N394" i="6"/>
  <c r="N382" i="6"/>
  <c r="N370" i="6"/>
  <c r="N358" i="6"/>
  <c r="N346" i="6"/>
  <c r="N334" i="6"/>
  <c r="N322" i="6"/>
  <c r="N310" i="6"/>
  <c r="N298" i="6"/>
  <c r="N286" i="6"/>
  <c r="N274" i="6"/>
  <c r="N262" i="6"/>
  <c r="N250" i="6"/>
  <c r="N238" i="6"/>
  <c r="N226" i="6"/>
  <c r="N214" i="6"/>
  <c r="N202" i="6"/>
  <c r="N190" i="6"/>
  <c r="N178" i="6"/>
  <c r="N166" i="6"/>
  <c r="N154" i="6"/>
  <c r="N142" i="6"/>
  <c r="N118" i="6"/>
  <c r="N106" i="6"/>
  <c r="N94" i="6"/>
  <c r="N82" i="6"/>
  <c r="N70" i="6"/>
  <c r="N58" i="6"/>
  <c r="N46" i="6"/>
  <c r="N34" i="6"/>
  <c r="N22" i="6"/>
  <c r="N10" i="6"/>
  <c r="N1217" i="6"/>
  <c r="N545" i="6"/>
  <c r="N1053" i="6"/>
  <c r="N1041" i="6"/>
  <c r="N1029" i="6"/>
  <c r="N1017" i="6"/>
  <c r="N1005" i="6"/>
  <c r="N993" i="6"/>
  <c r="N957" i="6"/>
  <c r="N945" i="6"/>
  <c r="N933" i="6"/>
  <c r="N921" i="6"/>
  <c r="N885" i="6"/>
  <c r="N861" i="6"/>
  <c r="N849" i="6"/>
  <c r="N825" i="6"/>
  <c r="N801" i="6"/>
  <c r="N789" i="6"/>
  <c r="N777" i="6"/>
  <c r="N765" i="6"/>
  <c r="N753" i="6"/>
  <c r="N741" i="6"/>
  <c r="N729" i="6"/>
  <c r="N717" i="6"/>
  <c r="N705" i="6"/>
  <c r="N681" i="6"/>
  <c r="N669" i="6"/>
  <c r="N657" i="6"/>
  <c r="N645" i="6"/>
  <c r="N633" i="6"/>
  <c r="N609" i="6"/>
  <c r="N597" i="6"/>
  <c r="N573" i="6"/>
  <c r="N561" i="6"/>
  <c r="N549" i="6"/>
  <c r="N537" i="6"/>
  <c r="N525" i="6"/>
  <c r="N513" i="6"/>
  <c r="N489" i="6"/>
  <c r="N477" i="6"/>
  <c r="N465" i="6"/>
  <c r="N453" i="6"/>
  <c r="N441" i="6"/>
  <c r="N393" i="6"/>
  <c r="N381" i="6"/>
  <c r="N369" i="6"/>
  <c r="N345" i="6"/>
  <c r="N333" i="6"/>
  <c r="N321" i="6"/>
  <c r="N309" i="6"/>
  <c r="N297" i="6"/>
  <c r="N285" i="6"/>
  <c r="N261" i="6"/>
  <c r="N237" i="6"/>
  <c r="N225" i="6"/>
  <c r="N201" i="6"/>
  <c r="N189" i="6"/>
  <c r="N177" i="6"/>
  <c r="N165" i="6"/>
  <c r="N153" i="6"/>
  <c r="N141" i="6"/>
  <c r="N129" i="6"/>
  <c r="N117" i="6"/>
  <c r="N105" i="6"/>
  <c r="N93" i="6"/>
  <c r="N81" i="6"/>
  <c r="N69" i="6"/>
  <c r="N57" i="6"/>
  <c r="N45" i="6"/>
  <c r="N33" i="6"/>
  <c r="N21" i="6"/>
  <c r="N9" i="6"/>
  <c r="N1205" i="6"/>
  <c r="N401" i="6"/>
  <c r="N2034" i="6"/>
  <c r="N1962" i="6"/>
  <c r="N1805" i="6"/>
  <c r="N1757" i="6"/>
  <c r="N1709" i="6"/>
  <c r="N1325" i="6"/>
  <c r="N1013" i="6"/>
  <c r="N653" i="6"/>
  <c r="N377" i="6"/>
  <c r="N329" i="6"/>
  <c r="N257" i="6"/>
  <c r="O1885" i="6"/>
  <c r="N1885" i="6"/>
  <c r="N1597" i="6"/>
  <c r="N2022" i="6"/>
  <c r="N1122" i="6"/>
  <c r="N1974" i="6"/>
  <c r="N1194" i="6"/>
  <c r="O2004" i="6"/>
  <c r="P2004" i="6" s="1"/>
  <c r="N2004" i="6"/>
  <c r="N1523" i="6"/>
  <c r="N1379" i="6"/>
  <c r="N923" i="6"/>
  <c r="N1986" i="6"/>
  <c r="N1629" i="6"/>
  <c r="N1086" i="6"/>
  <c r="O2028" i="6"/>
  <c r="N2028" i="6"/>
  <c r="N1917" i="6"/>
  <c r="N1869" i="6"/>
  <c r="N1773" i="6"/>
  <c r="N1725" i="6"/>
  <c r="N1677" i="6"/>
  <c r="N1580" i="6"/>
  <c r="N1352" i="6"/>
  <c r="N2010" i="6"/>
  <c r="N1821" i="6"/>
  <c r="N1998" i="6"/>
  <c r="N1901" i="6"/>
  <c r="N1741" i="6"/>
  <c r="N1542" i="6"/>
  <c r="N1613" i="6"/>
  <c r="N437" i="6"/>
  <c r="N305" i="6"/>
  <c r="O2029" i="6"/>
  <c r="N2029" i="6"/>
  <c r="N1385" i="6"/>
  <c r="N1853" i="6"/>
  <c r="N1661" i="6"/>
  <c r="N1051" i="6"/>
  <c r="N748" i="6"/>
  <c r="N760" i="6"/>
  <c r="N688" i="6"/>
  <c r="N604" i="6"/>
  <c r="N568" i="6"/>
  <c r="N556" i="6"/>
  <c r="N544" i="6"/>
  <c r="N532" i="6"/>
  <c r="N508" i="6"/>
  <c r="N484" i="6"/>
  <c r="N436" i="6"/>
  <c r="N424" i="6"/>
  <c r="N412" i="6"/>
  <c r="N352" i="6"/>
  <c r="N340" i="6"/>
  <c r="N304" i="6"/>
  <c r="N280" i="6"/>
  <c r="N256" i="6"/>
  <c r="N232" i="6"/>
  <c r="N184" i="6"/>
  <c r="N160" i="6"/>
  <c r="N112" i="6"/>
  <c r="N100" i="6"/>
  <c r="N64" i="6"/>
  <c r="N40" i="6"/>
  <c r="N28" i="6"/>
  <c r="N1570" i="6"/>
  <c r="N1354" i="6"/>
  <c r="N981" i="6"/>
  <c r="N1503" i="6"/>
  <c r="N1479" i="6"/>
  <c r="N1455" i="6"/>
  <c r="N1263" i="6"/>
  <c r="N1155" i="6"/>
  <c r="N699" i="6"/>
  <c r="N663" i="6"/>
  <c r="N591" i="6"/>
  <c r="N567" i="6"/>
  <c r="N543" i="6"/>
  <c r="N531" i="6"/>
  <c r="N507" i="6"/>
  <c r="N471" i="6"/>
  <c r="N459" i="6"/>
  <c r="N411" i="6"/>
  <c r="N1565" i="6"/>
  <c r="N494" i="6"/>
  <c r="N458" i="6"/>
  <c r="N410" i="6"/>
  <c r="N386" i="6"/>
  <c r="N362" i="6"/>
  <c r="N314" i="6"/>
  <c r="N266" i="6"/>
  <c r="N230" i="6"/>
  <c r="N218" i="6"/>
  <c r="N170" i="6"/>
  <c r="N146" i="6"/>
  <c r="N98" i="6"/>
  <c r="N26" i="6"/>
  <c r="N1948" i="6"/>
  <c r="N1561" i="6"/>
  <c r="N1429" i="6"/>
  <c r="N1297" i="6"/>
  <c r="N1225" i="6"/>
  <c r="N865" i="6"/>
  <c r="N709" i="6"/>
  <c r="N1529" i="6"/>
  <c r="N1313" i="6"/>
  <c r="N816" i="6"/>
  <c r="N624" i="6"/>
  <c r="N612" i="6"/>
  <c r="N468" i="6"/>
  <c r="N444" i="6"/>
  <c r="N396" i="6"/>
  <c r="N721" i="6"/>
  <c r="N1493" i="6"/>
  <c r="N2017" i="6"/>
  <c r="N2005" i="6"/>
  <c r="N1993" i="6"/>
  <c r="N1969" i="6"/>
  <c r="N1957" i="6"/>
  <c r="N1945" i="6"/>
  <c r="N1933" i="6"/>
  <c r="N1921" i="6"/>
  <c r="N1873" i="6"/>
  <c r="N1861" i="6"/>
  <c r="N1849" i="6"/>
  <c r="N1837" i="6"/>
  <c r="N1825" i="6"/>
  <c r="N1813" i="6"/>
  <c r="N1801" i="6"/>
  <c r="N1789" i="6"/>
  <c r="N1777" i="6"/>
  <c r="N1729" i="6"/>
  <c r="N1717" i="6"/>
  <c r="N1705" i="6"/>
  <c r="N1693" i="6"/>
  <c r="N1681" i="6"/>
  <c r="N1669" i="6"/>
  <c r="N1657" i="6"/>
  <c r="N1645" i="6"/>
  <c r="N1633" i="6"/>
  <c r="N1406" i="6"/>
  <c r="N964" i="6"/>
  <c r="N676" i="6"/>
  <c r="N1457" i="6"/>
  <c r="N5" i="6"/>
  <c r="O1741" i="6"/>
  <c r="P1741" i="6" s="1"/>
  <c r="O1789" i="6"/>
  <c r="P1789" i="6" s="1"/>
  <c r="O1693" i="6"/>
  <c r="O1645" i="6"/>
  <c r="P1645" i="6" s="1"/>
  <c r="O1613" i="6"/>
  <c r="O1597" i="6"/>
  <c r="O1352" i="6"/>
  <c r="P1352" i="6" s="1"/>
  <c r="O923" i="6"/>
  <c r="P923" i="6" s="1"/>
  <c r="O1933" i="6"/>
  <c r="O591" i="6"/>
  <c r="P591" i="6" s="1"/>
  <c r="O444" i="6"/>
  <c r="O1837" i="6"/>
  <c r="O340" i="6"/>
  <c r="P340" i="6" s="1"/>
  <c r="O1805" i="6"/>
  <c r="O184" i="6"/>
  <c r="P184" i="6" s="1"/>
  <c r="O1903" i="6"/>
  <c r="O1759" i="6"/>
  <c r="O1639" i="6"/>
  <c r="O1543" i="6"/>
  <c r="O1399" i="6"/>
  <c r="P1399" i="6" s="1"/>
  <c r="O1255" i="6"/>
  <c r="P1255" i="6" s="1"/>
  <c r="O1111" i="6"/>
  <c r="P1111" i="6" s="1"/>
  <c r="O1902" i="6"/>
  <c r="P1902" i="6" s="1"/>
  <c r="O1758" i="6"/>
  <c r="P1758" i="6" s="1"/>
  <c r="O1686" i="6"/>
  <c r="O1434" i="6"/>
  <c r="P1434" i="6" s="1"/>
  <c r="O1362" i="6"/>
  <c r="P1362" i="6" s="1"/>
  <c r="O1314" i="6"/>
  <c r="O1254" i="6"/>
  <c r="P1254" i="6" s="1"/>
  <c r="O1158" i="6"/>
  <c r="P1158" i="6" s="1"/>
  <c r="O1050" i="6"/>
  <c r="O1014" i="6"/>
  <c r="O978" i="6"/>
  <c r="O942" i="6"/>
  <c r="P942" i="6" s="1"/>
  <c r="O906" i="6"/>
  <c r="P906" i="6" s="1"/>
  <c r="O858" i="6"/>
  <c r="P858" i="6" s="1"/>
  <c r="O810" i="6"/>
  <c r="O774" i="6"/>
  <c r="P774" i="6" s="1"/>
  <c r="O738" i="6"/>
  <c r="P738" i="6" s="1"/>
  <c r="O666" i="6"/>
  <c r="O594" i="6"/>
  <c r="O330" i="6"/>
  <c r="O282" i="6"/>
  <c r="P282" i="6" s="1"/>
  <c r="O234" i="6"/>
  <c r="P234" i="6" s="1"/>
  <c r="O186" i="6"/>
  <c r="P186" i="6" s="1"/>
  <c r="O138" i="6"/>
  <c r="O90" i="6"/>
  <c r="P90" i="6" s="1"/>
  <c r="O54" i="6"/>
  <c r="O18" i="6"/>
  <c r="O1609" i="6"/>
  <c r="P1609" i="6" s="1"/>
  <c r="O2021" i="6"/>
  <c r="O1985" i="6"/>
  <c r="O1925" i="6"/>
  <c r="O2031" i="6"/>
  <c r="O2019" i="6"/>
  <c r="O2007" i="6"/>
  <c r="P2007" i="6" s="1"/>
  <c r="O1995" i="6"/>
  <c r="O1983" i="6"/>
  <c r="P1983" i="6" s="1"/>
  <c r="O1971" i="6"/>
  <c r="P1971" i="6" s="1"/>
  <c r="O1959" i="6"/>
  <c r="P1959" i="6" s="1"/>
  <c r="O1947" i="6"/>
  <c r="O1935" i="6"/>
  <c r="P1935" i="6" s="1"/>
  <c r="O1923" i="6"/>
  <c r="O1911" i="6"/>
  <c r="O1899" i="6"/>
  <c r="O1887" i="6"/>
  <c r="O1875" i="6"/>
  <c r="O1863" i="6"/>
  <c r="P1863" i="6" s="1"/>
  <c r="O1851" i="6"/>
  <c r="P1851" i="6" s="1"/>
  <c r="O1839" i="6"/>
  <c r="O1827" i="6"/>
  <c r="P1827" i="6" s="1"/>
  <c r="O1815" i="6"/>
  <c r="P1815" i="6" s="1"/>
  <c r="O1803" i="6"/>
  <c r="O1791" i="6"/>
  <c r="P1791" i="6" s="1"/>
  <c r="O1779" i="6"/>
  <c r="O1767" i="6"/>
  <c r="O1755" i="6"/>
  <c r="P1755" i="6" s="1"/>
  <c r="O1743" i="6"/>
  <c r="P1743" i="6" s="1"/>
  <c r="O1731" i="6"/>
  <c r="O1719" i="6"/>
  <c r="P1719" i="6" s="1"/>
  <c r="O1707" i="6"/>
  <c r="P1707" i="6" s="1"/>
  <c r="O1695" i="6"/>
  <c r="O1683" i="6"/>
  <c r="O1671" i="6"/>
  <c r="P1671" i="6" s="1"/>
  <c r="O1659" i="6"/>
  <c r="O1647" i="6"/>
  <c r="O1635" i="6"/>
  <c r="O1623" i="6"/>
  <c r="O1611" i="6"/>
  <c r="P1611" i="6" s="1"/>
  <c r="O1599" i="6"/>
  <c r="O1587" i="6"/>
  <c r="O1575" i="6"/>
  <c r="P1575" i="6" s="1"/>
  <c r="O1563" i="6"/>
  <c r="O1551" i="6"/>
  <c r="P1551" i="6" s="1"/>
  <c r="O1539" i="6"/>
  <c r="P1539" i="6" s="1"/>
  <c r="O1527" i="6"/>
  <c r="P1527" i="6" s="1"/>
  <c r="O1515" i="6"/>
  <c r="O1491" i="6"/>
  <c r="O1467" i="6"/>
  <c r="O1443" i="6"/>
  <c r="O1431" i="6"/>
  <c r="O1419" i="6"/>
  <c r="P1419" i="6" s="1"/>
  <c r="O1407" i="6"/>
  <c r="O1395" i="6"/>
  <c r="O1383" i="6"/>
  <c r="P1383" i="6" s="1"/>
  <c r="O1371" i="6"/>
  <c r="O1347" i="6"/>
  <c r="O1335" i="6"/>
  <c r="P1335" i="6" s="1"/>
  <c r="O1323" i="6"/>
  <c r="O1311" i="6"/>
  <c r="O1299" i="6"/>
  <c r="O1287" i="6"/>
  <c r="O1275" i="6"/>
  <c r="O1251" i="6"/>
  <c r="P1251" i="6" s="1"/>
  <c r="O1239" i="6"/>
  <c r="P1239" i="6" s="1"/>
  <c r="O1227" i="6"/>
  <c r="P1227" i="6" s="1"/>
  <c r="O1215" i="6"/>
  <c r="O1203" i="6"/>
  <c r="P1203" i="6" s="1"/>
  <c r="O1191" i="6"/>
  <c r="O1167" i="6"/>
  <c r="P1167" i="6" s="1"/>
  <c r="O1143" i="6"/>
  <c r="O1131" i="6"/>
  <c r="P1131" i="6" s="1"/>
  <c r="O1119" i="6"/>
  <c r="O1107" i="6"/>
  <c r="O1095" i="6"/>
  <c r="O1083" i="6"/>
  <c r="O1071" i="6"/>
  <c r="P1071" i="6" s="1"/>
  <c r="O1059" i="6"/>
  <c r="P1059" i="6" s="1"/>
  <c r="O1047" i="6"/>
  <c r="P1047" i="6" s="1"/>
  <c r="O1035" i="6"/>
  <c r="P1035" i="6" s="1"/>
  <c r="O1023" i="6"/>
  <c r="P1023" i="6" s="1"/>
  <c r="O1011" i="6"/>
  <c r="P1011" i="6" s="1"/>
  <c r="O999" i="6"/>
  <c r="O987" i="6"/>
  <c r="P987" i="6" s="1"/>
  <c r="O975" i="6"/>
  <c r="O963" i="6"/>
  <c r="P963" i="6" s="1"/>
  <c r="O951" i="6"/>
  <c r="O939" i="6"/>
  <c r="P939" i="6" s="1"/>
  <c r="O927" i="6"/>
  <c r="P927" i="6" s="1"/>
  <c r="O915" i="6"/>
  <c r="P915" i="6" s="1"/>
  <c r="O903" i="6"/>
  <c r="O891" i="6"/>
  <c r="P891" i="6" s="1"/>
  <c r="O879" i="6"/>
  <c r="P879" i="6" s="1"/>
  <c r="O867" i="6"/>
  <c r="P867" i="6" s="1"/>
  <c r="O855" i="6"/>
  <c r="O843" i="6"/>
  <c r="P843" i="6" s="1"/>
  <c r="O831" i="6"/>
  <c r="P831" i="6" s="1"/>
  <c r="O819" i="6"/>
  <c r="O807" i="6"/>
  <c r="O795" i="6"/>
  <c r="O783" i="6"/>
  <c r="P783" i="6" s="1"/>
  <c r="O771" i="6"/>
  <c r="P771" i="6" s="1"/>
  <c r="O759" i="6"/>
  <c r="P759" i="6" s="1"/>
  <c r="O747" i="6"/>
  <c r="P747" i="6" s="1"/>
  <c r="O1998" i="6"/>
  <c r="P1998" i="6" s="1"/>
  <c r="O1821" i="6"/>
  <c r="P1821" i="6" s="1"/>
  <c r="O1629" i="6"/>
  <c r="O1379" i="6"/>
  <c r="P1379" i="6" s="1"/>
  <c r="O964" i="6"/>
  <c r="P964" i="6" s="1"/>
  <c r="O1855" i="6"/>
  <c r="O1699" i="6"/>
  <c r="O1435" i="6"/>
  <c r="P1435" i="6" s="1"/>
  <c r="O1147" i="6"/>
  <c r="P1147" i="6" s="1"/>
  <c r="O1890" i="6"/>
  <c r="P1890" i="6" s="1"/>
  <c r="O1698" i="6"/>
  <c r="O1554" i="6"/>
  <c r="O1410" i="6"/>
  <c r="O1994" i="6"/>
  <c r="O1886" i="6"/>
  <c r="P1886" i="6" s="1"/>
  <c r="O1802" i="6"/>
  <c r="O1682" i="6"/>
  <c r="O1574" i="6"/>
  <c r="O1454" i="6"/>
  <c r="O1394" i="6"/>
  <c r="O1334" i="6"/>
  <c r="P1334" i="6" s="1"/>
  <c r="O1262" i="6"/>
  <c r="P1262" i="6" s="1"/>
  <c r="O1214" i="6"/>
  <c r="P1214" i="6" s="1"/>
  <c r="O1154" i="6"/>
  <c r="O1118" i="6"/>
  <c r="O1022" i="6"/>
  <c r="O974" i="6"/>
  <c r="P974" i="6" s="1"/>
  <c r="O938" i="6"/>
  <c r="O878" i="6"/>
  <c r="O854" i="6"/>
  <c r="O818" i="6"/>
  <c r="O794" i="6"/>
  <c r="O770" i="6"/>
  <c r="P770" i="6" s="1"/>
  <c r="O746" i="6"/>
  <c r="O710" i="6"/>
  <c r="O674" i="6"/>
  <c r="O626" i="6"/>
  <c r="O602" i="6"/>
  <c r="O578" i="6"/>
  <c r="P578" i="6" s="1"/>
  <c r="O1573" i="6"/>
  <c r="O1549" i="6"/>
  <c r="O1525" i="6"/>
  <c r="O1501" i="6"/>
  <c r="O1477" i="6"/>
  <c r="O1441" i="6"/>
  <c r="P1441" i="6" s="1"/>
  <c r="O1417" i="6"/>
  <c r="P1417" i="6" s="1"/>
  <c r="O1393" i="6"/>
  <c r="O1369" i="6"/>
  <c r="O1345" i="6"/>
  <c r="O1321" i="6"/>
  <c r="O1309" i="6"/>
  <c r="O1285" i="6"/>
  <c r="O1261" i="6"/>
  <c r="O1249" i="6"/>
  <c r="O1237" i="6"/>
  <c r="O1213" i="6"/>
  <c r="O1201" i="6"/>
  <c r="O1189" i="6"/>
  <c r="P1189" i="6" s="1"/>
  <c r="O1177" i="6"/>
  <c r="O1165" i="6"/>
  <c r="O1153" i="6"/>
  <c r="O1141" i="6"/>
  <c r="O1129" i="6"/>
  <c r="P1129" i="6" s="1"/>
  <c r="O1117" i="6"/>
  <c r="O1105" i="6"/>
  <c r="O1093" i="6"/>
  <c r="O1081" i="6"/>
  <c r="O1069" i="6"/>
  <c r="O1057" i="6"/>
  <c r="P1057" i="6" s="1"/>
  <c r="O1045" i="6"/>
  <c r="P1045" i="6" s="1"/>
  <c r="O1033" i="6"/>
  <c r="O1021" i="6"/>
  <c r="O1009" i="6"/>
  <c r="O997" i="6"/>
  <c r="O985" i="6"/>
  <c r="O973" i="6"/>
  <c r="O961" i="6"/>
  <c r="O949" i="6"/>
  <c r="O937" i="6"/>
  <c r="O925" i="6"/>
  <c r="O913" i="6"/>
  <c r="P913" i="6" s="1"/>
  <c r="O901" i="6"/>
  <c r="P901" i="6" s="1"/>
  <c r="O889" i="6"/>
  <c r="O841" i="6"/>
  <c r="O829" i="6"/>
  <c r="O817" i="6"/>
  <c r="O805" i="6"/>
  <c r="P805" i="6" s="1"/>
  <c r="O793" i="6"/>
  <c r="O781" i="6"/>
  <c r="O769" i="6"/>
  <c r="O745" i="6"/>
  <c r="O733" i="6"/>
  <c r="O697" i="6"/>
  <c r="P697" i="6" s="1"/>
  <c r="O685" i="6"/>
  <c r="P685" i="6" s="1"/>
  <c r="O673" i="6"/>
  <c r="O661" i="6"/>
  <c r="O649" i="6"/>
  <c r="O637" i="6"/>
  <c r="O625" i="6"/>
  <c r="P625" i="6" s="1"/>
  <c r="O613" i="6"/>
  <c r="O601" i="6"/>
  <c r="O565" i="6"/>
  <c r="O553" i="6"/>
  <c r="O541" i="6"/>
  <c r="O529" i="6"/>
  <c r="P529" i="6" s="1"/>
  <c r="O517" i="6"/>
  <c r="O505" i="6"/>
  <c r="P505" i="6" s="1"/>
  <c r="O493" i="6"/>
  <c r="O481" i="6"/>
  <c r="O469" i="6"/>
  <c r="O457" i="6"/>
  <c r="P457" i="6" s="1"/>
  <c r="O445" i="6"/>
  <c r="O433" i="6"/>
  <c r="O421" i="6"/>
  <c r="O409" i="6"/>
  <c r="O397" i="6"/>
  <c r="O385" i="6"/>
  <c r="P385" i="6" s="1"/>
  <c r="O373" i="6"/>
  <c r="P373" i="6" s="1"/>
  <c r="O361" i="6"/>
  <c r="O349" i="6"/>
  <c r="O337" i="6"/>
  <c r="O325" i="6"/>
  <c r="O313" i="6"/>
  <c r="O301" i="6"/>
  <c r="O289" i="6"/>
  <c r="O277" i="6"/>
  <c r="O265" i="6"/>
  <c r="O253" i="6"/>
  <c r="P253" i="6" s="1"/>
  <c r="O229" i="6"/>
  <c r="P229" i="6" s="1"/>
  <c r="O205" i="6"/>
  <c r="P205" i="6" s="1"/>
  <c r="O169" i="6"/>
  <c r="O157" i="6"/>
  <c r="O145" i="6"/>
  <c r="O133" i="6"/>
  <c r="O121" i="6"/>
  <c r="P121" i="6" s="1"/>
  <c r="O97" i="6"/>
  <c r="O85" i="6"/>
  <c r="O61" i="6"/>
  <c r="O49" i="6"/>
  <c r="O37" i="6"/>
  <c r="P37" i="6" s="1"/>
  <c r="O25" i="6"/>
  <c r="O13" i="6"/>
  <c r="P13" i="6" s="1"/>
  <c r="Q1981" i="6"/>
  <c r="R1981" i="6" s="1"/>
  <c r="O1981" i="6"/>
  <c r="O1974" i="6"/>
  <c r="O1325" i="6"/>
  <c r="O865" i="6"/>
  <c r="O1915" i="6"/>
  <c r="O1735" i="6"/>
  <c r="O1591" i="6"/>
  <c r="O1471" i="6"/>
  <c r="O1339" i="6"/>
  <c r="O1243" i="6"/>
  <c r="P1243" i="6" s="1"/>
  <c r="O1195" i="6"/>
  <c r="P1195" i="6" s="1"/>
  <c r="O1866" i="6"/>
  <c r="O1734" i="6"/>
  <c r="O1614" i="6"/>
  <c r="P1614" i="6" s="1"/>
  <c r="O1506" i="6"/>
  <c r="O1422" i="6"/>
  <c r="O1350" i="6"/>
  <c r="O1982" i="6"/>
  <c r="O1946" i="6"/>
  <c r="O1838" i="6"/>
  <c r="O1754" i="6"/>
  <c r="O1694" i="6"/>
  <c r="P1694" i="6" s="1"/>
  <c r="O1610" i="6"/>
  <c r="P1610" i="6" s="1"/>
  <c r="O1550" i="6"/>
  <c r="O1502" i="6"/>
  <c r="P1502" i="6" s="1"/>
  <c r="O1430" i="6"/>
  <c r="P1430" i="6" s="1"/>
  <c r="O1370" i="6"/>
  <c r="O1322" i="6"/>
  <c r="P1322" i="6" s="1"/>
  <c r="O1250" i="6"/>
  <c r="O1190" i="6"/>
  <c r="O1142" i="6"/>
  <c r="O1070" i="6"/>
  <c r="O1010" i="6"/>
  <c r="O950" i="6"/>
  <c r="O926" i="6"/>
  <c r="P926" i="6" s="1"/>
  <c r="O866" i="6"/>
  <c r="P866" i="6" s="1"/>
  <c r="O830" i="6"/>
  <c r="O806" i="6"/>
  <c r="O782" i="6"/>
  <c r="O758" i="6"/>
  <c r="O734" i="6"/>
  <c r="O698" i="6"/>
  <c r="O662" i="6"/>
  <c r="O614" i="6"/>
  <c r="O590" i="6"/>
  <c r="O566" i="6"/>
  <c r="P566" i="6" s="1"/>
  <c r="O1537" i="6"/>
  <c r="O1513" i="6"/>
  <c r="O1489" i="6"/>
  <c r="P1489" i="6" s="1"/>
  <c r="O1453" i="6"/>
  <c r="P1453" i="6" s="1"/>
  <c r="O1405" i="6"/>
  <c r="O1381" i="6"/>
  <c r="P1381" i="6" s="1"/>
  <c r="O1357" i="6"/>
  <c r="O1333" i="6"/>
  <c r="O1273" i="6"/>
  <c r="Q1980" i="6"/>
  <c r="R1980" i="6" s="1"/>
  <c r="O1980" i="6"/>
  <c r="P1980" i="6" s="1"/>
  <c r="Q1968" i="6"/>
  <c r="R1968" i="6" s="1"/>
  <c r="O1968" i="6"/>
  <c r="Q1956" i="6"/>
  <c r="R1956" i="6" s="1"/>
  <c r="O1956" i="6"/>
  <c r="P1956" i="6" s="1"/>
  <c r="Q1944" i="6"/>
  <c r="R1944" i="6" s="1"/>
  <c r="O1944" i="6"/>
  <c r="O1932" i="6"/>
  <c r="P1932" i="6" s="1"/>
  <c r="O1920" i="6"/>
  <c r="O1908" i="6"/>
  <c r="O1896" i="6"/>
  <c r="O1860" i="6"/>
  <c r="O1836" i="6"/>
  <c r="P1836" i="6" s="1"/>
  <c r="O1824" i="6"/>
  <c r="P1824" i="6" s="1"/>
  <c r="O1812" i="6"/>
  <c r="P1812" i="6" s="1"/>
  <c r="O1800" i="6"/>
  <c r="O1788" i="6"/>
  <c r="O1776" i="6"/>
  <c r="P1776" i="6" s="1"/>
  <c r="O1764" i="6"/>
  <c r="O1752" i="6"/>
  <c r="P1752" i="6" s="1"/>
  <c r="O1740" i="6"/>
  <c r="O1728" i="6"/>
  <c r="O1716" i="6"/>
  <c r="O1704" i="6"/>
  <c r="O1692" i="6"/>
  <c r="P1692" i="6" s="1"/>
  <c r="O1680" i="6"/>
  <c r="O1668" i="6"/>
  <c r="P1668" i="6" s="1"/>
  <c r="O1656" i="6"/>
  <c r="O1644" i="6"/>
  <c r="O1632" i="6"/>
  <c r="P1632" i="6" s="1"/>
  <c r="O1620" i="6"/>
  <c r="O1608" i="6"/>
  <c r="P1608" i="6" s="1"/>
  <c r="O1596" i="6"/>
  <c r="O1584" i="6"/>
  <c r="O1560" i="6"/>
  <c r="O1548" i="6"/>
  <c r="O1536" i="6"/>
  <c r="P1536" i="6" s="1"/>
  <c r="O1524" i="6"/>
  <c r="P1524" i="6" s="1"/>
  <c r="O1512" i="6"/>
  <c r="O1500" i="6"/>
  <c r="O1488" i="6"/>
  <c r="O1476" i="6"/>
  <c r="O1464" i="6"/>
  <c r="P1464" i="6" s="1"/>
  <c r="O1452" i="6"/>
  <c r="P1452" i="6" s="1"/>
  <c r="O1440" i="6"/>
  <c r="O1428" i="6"/>
  <c r="O1416" i="6"/>
  <c r="O1404" i="6"/>
  <c r="O1392" i="6"/>
  <c r="P1392" i="6" s="1"/>
  <c r="O1380" i="6"/>
  <c r="P1380" i="6" s="1"/>
  <c r="O1368" i="6"/>
  <c r="P1368" i="6" s="1"/>
  <c r="O1356" i="6"/>
  <c r="P1356" i="6" s="1"/>
  <c r="O1344" i="6"/>
  <c r="O1332" i="6"/>
  <c r="P1332" i="6" s="1"/>
  <c r="O1320" i="6"/>
  <c r="O1308" i="6"/>
  <c r="P1308" i="6" s="1"/>
  <c r="O1296" i="6"/>
  <c r="O1284" i="6"/>
  <c r="O1272" i="6"/>
  <c r="O1260" i="6"/>
  <c r="O1248" i="6"/>
  <c r="P1248" i="6" s="1"/>
  <c r="O1236" i="6"/>
  <c r="P1236" i="6" s="1"/>
  <c r="O1224" i="6"/>
  <c r="P1224" i="6" s="1"/>
  <c r="O1212" i="6"/>
  <c r="P1212" i="6" s="1"/>
  <c r="O1200" i="6"/>
  <c r="O1188" i="6"/>
  <c r="P1188" i="6" s="1"/>
  <c r="O1176" i="6"/>
  <c r="O1164" i="6"/>
  <c r="O1152" i="6"/>
  <c r="O1140" i="6"/>
  <c r="O1128" i="6"/>
  <c r="O1116" i="6"/>
  <c r="O1104" i="6"/>
  <c r="P1104" i="6" s="1"/>
  <c r="O1092" i="6"/>
  <c r="P1092" i="6" s="1"/>
  <c r="O1080" i="6"/>
  <c r="O1068" i="6"/>
  <c r="O1056" i="6"/>
  <c r="O1044" i="6"/>
  <c r="P1044" i="6" s="1"/>
  <c r="O1032" i="6"/>
  <c r="P1032" i="6" s="1"/>
  <c r="O1020" i="6"/>
  <c r="P1020" i="6" s="1"/>
  <c r="O1008" i="6"/>
  <c r="O996" i="6"/>
  <c r="P996" i="6" s="1"/>
  <c r="O984" i="6"/>
  <c r="O972" i="6"/>
  <c r="O960" i="6"/>
  <c r="P960" i="6" s="1"/>
  <c r="O948" i="6"/>
  <c r="P948" i="6" s="1"/>
  <c r="O936" i="6"/>
  <c r="P936" i="6" s="1"/>
  <c r="O924" i="6"/>
  <c r="O912" i="6"/>
  <c r="O900" i="6"/>
  <c r="O888" i="6"/>
  <c r="O876" i="6"/>
  <c r="P876" i="6" s="1"/>
  <c r="O864" i="6"/>
  <c r="O852" i="6"/>
  <c r="O840" i="6"/>
  <c r="O828" i="6"/>
  <c r="O804" i="6"/>
  <c r="O792" i="6"/>
  <c r="O780" i="6"/>
  <c r="O768" i="6"/>
  <c r="O756" i="6"/>
  <c r="O744" i="6"/>
  <c r="P744" i="6" s="1"/>
  <c r="O732" i="6"/>
  <c r="P732" i="6" s="1"/>
  <c r="O720" i="6"/>
  <c r="O708" i="6"/>
  <c r="O696" i="6"/>
  <c r="O684" i="6"/>
  <c r="O1962" i="6"/>
  <c r="O1773" i="6"/>
  <c r="P1773" i="6" s="1"/>
  <c r="O1580" i="6"/>
  <c r="O1297" i="6"/>
  <c r="P1297" i="6" s="1"/>
  <c r="O816" i="6"/>
  <c r="O1963" i="6"/>
  <c r="P1963" i="6" s="1"/>
  <c r="O1819" i="6"/>
  <c r="P1819" i="6" s="1"/>
  <c r="O1711" i="6"/>
  <c r="O1603" i="6"/>
  <c r="O1459" i="6"/>
  <c r="O1351" i="6"/>
  <c r="O1303" i="6"/>
  <c r="O1219" i="6"/>
  <c r="O1842" i="6"/>
  <c r="O1746" i="6"/>
  <c r="O1626" i="6"/>
  <c r="O1530" i="6"/>
  <c r="O1398" i="6"/>
  <c r="P1398" i="6" s="1"/>
  <c r="O1146" i="6"/>
  <c r="P1146" i="6" s="1"/>
  <c r="O2006" i="6"/>
  <c r="O1934" i="6"/>
  <c r="O1862" i="6"/>
  <c r="O1790" i="6"/>
  <c r="O1718" i="6"/>
  <c r="O1646" i="6"/>
  <c r="P1646" i="6" s="1"/>
  <c r="O1598" i="6"/>
  <c r="O1526" i="6"/>
  <c r="O1466" i="6"/>
  <c r="O1418" i="6"/>
  <c r="O1346" i="6"/>
  <c r="P1346" i="6" s="1"/>
  <c r="O1286" i="6"/>
  <c r="P1286" i="6" s="1"/>
  <c r="O1238" i="6"/>
  <c r="O1166" i="6"/>
  <c r="O1106" i="6"/>
  <c r="O1034" i="6"/>
  <c r="O962" i="6"/>
  <c r="O890" i="6"/>
  <c r="P890" i="6" s="1"/>
  <c r="O650" i="6"/>
  <c r="O1991" i="6"/>
  <c r="O1979" i="6"/>
  <c r="O1967" i="6"/>
  <c r="O1955" i="6"/>
  <c r="O1943" i="6"/>
  <c r="O1931" i="6"/>
  <c r="O1919" i="6"/>
  <c r="O1907" i="6"/>
  <c r="O1895" i="6"/>
  <c r="O1883" i="6"/>
  <c r="O1859" i="6"/>
  <c r="O1847" i="6"/>
  <c r="O1823" i="6"/>
  <c r="O1811" i="6"/>
  <c r="O1799" i="6"/>
  <c r="O1787" i="6"/>
  <c r="O1775" i="6"/>
  <c r="P1775" i="6" s="1"/>
  <c r="O1763" i="6"/>
  <c r="O1751" i="6"/>
  <c r="O1739" i="6"/>
  <c r="O1727" i="6"/>
  <c r="O1715" i="6"/>
  <c r="O1691" i="6"/>
  <c r="O1679" i="6"/>
  <c r="O1667" i="6"/>
  <c r="P1667" i="6" s="1"/>
  <c r="O1655" i="6"/>
  <c r="O1643" i="6"/>
  <c r="O1631" i="6"/>
  <c r="P1631" i="6" s="1"/>
  <c r="O1619" i="6"/>
  <c r="P1619" i="6" s="1"/>
  <c r="O1607" i="6"/>
  <c r="O1595" i="6"/>
  <c r="O1583" i="6"/>
  <c r="O1559" i="6"/>
  <c r="O1547" i="6"/>
  <c r="O1535" i="6"/>
  <c r="O1511" i="6"/>
  <c r="O1499" i="6"/>
  <c r="O1487" i="6"/>
  <c r="O1475" i="6"/>
  <c r="O1463" i="6"/>
  <c r="P1463" i="6" s="1"/>
  <c r="O1439" i="6"/>
  <c r="P1439" i="6" s="1"/>
  <c r="O1427" i="6"/>
  <c r="O1415" i="6"/>
  <c r="O1403" i="6"/>
  <c r="O1391" i="6"/>
  <c r="O1367" i="6"/>
  <c r="O1355" i="6"/>
  <c r="O1343" i="6"/>
  <c r="O1331" i="6"/>
  <c r="O1307" i="6"/>
  <c r="O1295" i="6"/>
  <c r="O1283" i="6"/>
  <c r="P1283" i="6" s="1"/>
  <c r="O1271" i="6"/>
  <c r="P1271" i="6" s="1"/>
  <c r="O1259" i="6"/>
  <c r="O1247" i="6"/>
  <c r="O1235" i="6"/>
  <c r="O1223" i="6"/>
  <c r="O1211" i="6"/>
  <c r="O1199" i="6"/>
  <c r="O1187" i="6"/>
  <c r="P1187" i="6" s="1"/>
  <c r="O1175" i="6"/>
  <c r="O1163" i="6"/>
  <c r="O1151" i="6"/>
  <c r="O1139" i="6"/>
  <c r="O1127" i="6"/>
  <c r="P1127" i="6" s="1"/>
  <c r="O1115" i="6"/>
  <c r="O1103" i="6"/>
  <c r="O1091" i="6"/>
  <c r="O1079" i="6"/>
  <c r="O1067" i="6"/>
  <c r="O1055" i="6"/>
  <c r="O1043" i="6"/>
  <c r="O1031" i="6"/>
  <c r="O1019" i="6"/>
  <c r="O1007" i="6"/>
  <c r="O995" i="6"/>
  <c r="O983" i="6"/>
  <c r="O971" i="6"/>
  <c r="O959" i="6"/>
  <c r="O947" i="6"/>
  <c r="O935" i="6"/>
  <c r="P935" i="6" s="1"/>
  <c r="O911" i="6"/>
  <c r="O899" i="6"/>
  <c r="O887" i="6"/>
  <c r="O875" i="6"/>
  <c r="O863" i="6"/>
  <c r="O851" i="6"/>
  <c r="O839" i="6"/>
  <c r="O827" i="6"/>
  <c r="P827" i="6" s="1"/>
  <c r="O815" i="6"/>
  <c r="P815" i="6" s="1"/>
  <c r="O803" i="6"/>
  <c r="O791" i="6"/>
  <c r="O779" i="6"/>
  <c r="O767" i="6"/>
  <c r="O755" i="6"/>
  <c r="O743" i="6"/>
  <c r="P743" i="6" s="1"/>
  <c r="O731" i="6"/>
  <c r="O719" i="6"/>
  <c r="O707" i="6"/>
  <c r="O695" i="6"/>
  <c r="P695" i="6" s="1"/>
  <c r="O683" i="6"/>
  <c r="P683" i="6" s="1"/>
  <c r="O671" i="6"/>
  <c r="P671" i="6" s="1"/>
  <c r="O659" i="6"/>
  <c r="O647" i="6"/>
  <c r="O635" i="6"/>
  <c r="O623" i="6"/>
  <c r="O611" i="6"/>
  <c r="O599" i="6"/>
  <c r="O587" i="6"/>
  <c r="O575" i="6"/>
  <c r="O563" i="6"/>
  <c r="P563" i="6" s="1"/>
  <c r="O551" i="6"/>
  <c r="P551" i="6" s="1"/>
  <c r="O539" i="6"/>
  <c r="P539" i="6" s="1"/>
  <c r="O527" i="6"/>
  <c r="O515" i="6"/>
  <c r="O503" i="6"/>
  <c r="O491" i="6"/>
  <c r="O479" i="6"/>
  <c r="O467" i="6"/>
  <c r="O455" i="6"/>
  <c r="O443" i="6"/>
  <c r="O431" i="6"/>
  <c r="P431" i="6" s="1"/>
  <c r="O419" i="6"/>
  <c r="O407" i="6"/>
  <c r="O395" i="6"/>
  <c r="P395" i="6" s="1"/>
  <c r="O383" i="6"/>
  <c r="O371" i="6"/>
  <c r="O359" i="6"/>
  <c r="O347" i="6"/>
  <c r="O335" i="6"/>
  <c r="O323" i="6"/>
  <c r="P323" i="6" s="1"/>
  <c r="O311" i="6"/>
  <c r="P311" i="6" s="1"/>
  <c r="O299" i="6"/>
  <c r="O287" i="6"/>
  <c r="O275" i="6"/>
  <c r="O263" i="6"/>
  <c r="P263" i="6" s="1"/>
  <c r="O251" i="6"/>
  <c r="P251" i="6" s="1"/>
  <c r="O239" i="6"/>
  <c r="O227" i="6"/>
  <c r="O215" i="6"/>
  <c r="O203" i="6"/>
  <c r="O191" i="6"/>
  <c r="P191" i="6" s="1"/>
  <c r="O179" i="6"/>
  <c r="P179" i="6" s="1"/>
  <c r="O167" i="6"/>
  <c r="P167" i="6" s="1"/>
  <c r="O155" i="6"/>
  <c r="O143" i="6"/>
  <c r="O1948" i="6"/>
  <c r="O1757" i="6"/>
  <c r="O1561" i="6"/>
  <c r="O1263" i="6"/>
  <c r="P1263" i="6" s="1"/>
  <c r="O760" i="6"/>
  <c r="O1975" i="6"/>
  <c r="O1783" i="6"/>
  <c r="O1675" i="6"/>
  <c r="O1555" i="6"/>
  <c r="O1387" i="6"/>
  <c r="P1387" i="6" s="1"/>
  <c r="O1315" i="6"/>
  <c r="O1207" i="6"/>
  <c r="O1830" i="6"/>
  <c r="O1722" i="6"/>
  <c r="P1722" i="6" s="1"/>
  <c r="O1590" i="6"/>
  <c r="O1458" i="6"/>
  <c r="O2030" i="6"/>
  <c r="O1958" i="6"/>
  <c r="O1850" i="6"/>
  <c r="O1766" i="6"/>
  <c r="O1706" i="6"/>
  <c r="O1634" i="6"/>
  <c r="O1538" i="6"/>
  <c r="O1490" i="6"/>
  <c r="P1490" i="6" s="1"/>
  <c r="O1310" i="6"/>
  <c r="O1226" i="6"/>
  <c r="O1130" i="6"/>
  <c r="O1058" i="6"/>
  <c r="P1058" i="6" s="1"/>
  <c r="O986" i="6"/>
  <c r="O914" i="6"/>
  <c r="O686" i="6"/>
  <c r="O1986" i="6"/>
  <c r="O2015" i="6"/>
  <c r="O2014" i="6"/>
  <c r="O2002" i="6"/>
  <c r="O1990" i="6"/>
  <c r="P1990" i="6" s="1"/>
  <c r="O1978" i="6"/>
  <c r="O1954" i="6"/>
  <c r="O1942" i="6"/>
  <c r="O1930" i="6"/>
  <c r="O1918" i="6"/>
  <c r="O1906" i="6"/>
  <c r="O1894" i="6"/>
  <c r="O1882" i="6"/>
  <c r="O1870" i="6"/>
  <c r="O1858" i="6"/>
  <c r="O1846" i="6"/>
  <c r="O1822" i="6"/>
  <c r="O1810" i="6"/>
  <c r="O1798" i="6"/>
  <c r="O1786" i="6"/>
  <c r="O1774" i="6"/>
  <c r="O1762" i="6"/>
  <c r="P1762" i="6" s="1"/>
  <c r="O1750" i="6"/>
  <c r="O1738" i="6"/>
  <c r="O1726" i="6"/>
  <c r="O1714" i="6"/>
  <c r="O1702" i="6"/>
  <c r="O1678" i="6"/>
  <c r="O1666" i="6"/>
  <c r="P1666" i="6" s="1"/>
  <c r="O1654" i="6"/>
  <c r="O1642" i="6"/>
  <c r="O1630" i="6"/>
  <c r="O1618" i="6"/>
  <c r="O1606" i="6"/>
  <c r="P1606" i="6" s="1"/>
  <c r="O1594" i="6"/>
  <c r="O1582" i="6"/>
  <c r="O1558" i="6"/>
  <c r="O1522" i="6"/>
  <c r="O1510" i="6"/>
  <c r="O1486" i="6"/>
  <c r="P1486" i="6" s="1"/>
  <c r="O1474" i="6"/>
  <c r="P1474" i="6" s="1"/>
  <c r="O1438" i="6"/>
  <c r="P1438" i="6" s="1"/>
  <c r="O1414" i="6"/>
  <c r="O1402" i="6"/>
  <c r="O1378" i="6"/>
  <c r="O1366" i="6"/>
  <c r="P1366" i="6" s="1"/>
  <c r="O1342" i="6"/>
  <c r="O1330" i="6"/>
  <c r="O1306" i="6"/>
  <c r="O1294" i="6"/>
  <c r="O1270" i="6"/>
  <c r="O1246" i="6"/>
  <c r="P1246" i="6" s="1"/>
  <c r="O1234" i="6"/>
  <c r="P1234" i="6" s="1"/>
  <c r="O1222" i="6"/>
  <c r="O1210" i="6"/>
  <c r="O1198" i="6"/>
  <c r="O1174" i="6"/>
  <c r="O1162" i="6"/>
  <c r="P1162" i="6" s="1"/>
  <c r="O1150" i="6"/>
  <c r="P1150" i="6" s="1"/>
  <c r="O1138" i="6"/>
  <c r="P1138" i="6" s="1"/>
  <c r="O1126" i="6"/>
  <c r="O1114" i="6"/>
  <c r="O1102" i="6"/>
  <c r="O1090" i="6"/>
  <c r="O1078" i="6"/>
  <c r="P1078" i="6" s="1"/>
  <c r="O1066" i="6"/>
  <c r="O1054" i="6"/>
  <c r="O1042" i="6"/>
  <c r="O1030" i="6"/>
  <c r="O1018" i="6"/>
  <c r="O1006" i="6"/>
  <c r="P1006" i="6" s="1"/>
  <c r="O994" i="6"/>
  <c r="O982" i="6"/>
  <c r="O970" i="6"/>
  <c r="O958" i="6"/>
  <c r="O946" i="6"/>
  <c r="O934" i="6"/>
  <c r="O922" i="6"/>
  <c r="O898" i="6"/>
  <c r="O886" i="6"/>
  <c r="O874" i="6"/>
  <c r="O862" i="6"/>
  <c r="P862" i="6" s="1"/>
  <c r="O850" i="6"/>
  <c r="O838" i="6"/>
  <c r="O826" i="6"/>
  <c r="P826" i="6" s="1"/>
  <c r="O814" i="6"/>
  <c r="O802" i="6"/>
  <c r="O790" i="6"/>
  <c r="O778" i="6"/>
  <c r="P778" i="6" s="1"/>
  <c r="O766" i="6"/>
  <c r="O754" i="6"/>
  <c r="O742" i="6"/>
  <c r="O730" i="6"/>
  <c r="O718" i="6"/>
  <c r="P718" i="6" s="1"/>
  <c r="O706" i="6"/>
  <c r="O694" i="6"/>
  <c r="O682" i="6"/>
  <c r="O670" i="6"/>
  <c r="O658" i="6"/>
  <c r="O646" i="6"/>
  <c r="O634" i="6"/>
  <c r="O610" i="6"/>
  <c r="O598" i="6"/>
  <c r="O586" i="6"/>
  <c r="O574" i="6"/>
  <c r="O562" i="6"/>
  <c r="O550" i="6"/>
  <c r="O538" i="6"/>
  <c r="O526" i="6"/>
  <c r="O514" i="6"/>
  <c r="O502" i="6"/>
  <c r="O490" i="6"/>
  <c r="O478" i="6"/>
  <c r="P478" i="6" s="1"/>
  <c r="O466" i="6"/>
  <c r="O454" i="6"/>
  <c r="O442" i="6"/>
  <c r="O430" i="6"/>
  <c r="O418" i="6"/>
  <c r="O406" i="6"/>
  <c r="O394" i="6"/>
  <c r="O382" i="6"/>
  <c r="O370" i="6"/>
  <c r="O358" i="6"/>
  <c r="O346" i="6"/>
  <c r="O334" i="6"/>
  <c r="P334" i="6" s="1"/>
  <c r="O322" i="6"/>
  <c r="O310" i="6"/>
  <c r="O298" i="6"/>
  <c r="O286" i="6"/>
  <c r="P286" i="6" s="1"/>
  <c r="O274" i="6"/>
  <c r="P274" i="6" s="1"/>
  <c r="O262" i="6"/>
  <c r="O250" i="6"/>
  <c r="O238" i="6"/>
  <c r="O226" i="6"/>
  <c r="O214" i="6"/>
  <c r="O202" i="6"/>
  <c r="O190" i="6"/>
  <c r="P190" i="6" s="1"/>
  <c r="O178" i="6"/>
  <c r="O166" i="6"/>
  <c r="O154" i="6"/>
  <c r="O142" i="6"/>
  <c r="P142" i="6" s="1"/>
  <c r="O118" i="6"/>
  <c r="O106" i="6"/>
  <c r="O94" i="6"/>
  <c r="O82" i="6"/>
  <c r="O70" i="6"/>
  <c r="O58" i="6"/>
  <c r="O1542" i="6"/>
  <c r="O1225" i="6"/>
  <c r="O709" i="6"/>
  <c r="P709" i="6" s="1"/>
  <c r="O1831" i="6"/>
  <c r="P1831" i="6" s="1"/>
  <c r="O1687" i="6"/>
  <c r="O1447" i="6"/>
  <c r="P1447" i="6" s="1"/>
  <c r="O1159" i="6"/>
  <c r="P1159" i="6" s="1"/>
  <c r="O1878" i="6"/>
  <c r="P1878" i="6" s="1"/>
  <c r="O1662" i="6"/>
  <c r="O1470" i="6"/>
  <c r="O1218" i="6"/>
  <c r="O2018" i="6"/>
  <c r="P2018" i="6" s="1"/>
  <c r="O1922" i="6"/>
  <c r="P1922" i="6" s="1"/>
  <c r="O1778" i="6"/>
  <c r="P1778" i="6" s="1"/>
  <c r="O1670" i="6"/>
  <c r="P1670" i="6" s="1"/>
  <c r="O1562" i="6"/>
  <c r="O1478" i="6"/>
  <c r="O1382" i="6"/>
  <c r="O1274" i="6"/>
  <c r="P1274" i="6" s="1"/>
  <c r="O1178" i="6"/>
  <c r="P1178" i="6" s="1"/>
  <c r="O1094" i="6"/>
  <c r="O998" i="6"/>
  <c r="O902" i="6"/>
  <c r="O638" i="6"/>
  <c r="P638" i="6" s="1"/>
  <c r="O2003" i="6"/>
  <c r="P2003" i="6" s="1"/>
  <c r="O2025" i="6"/>
  <c r="O1989" i="6"/>
  <c r="P1989" i="6" s="1"/>
  <c r="O1965" i="6"/>
  <c r="P1965" i="6" s="1"/>
  <c r="O1929" i="6"/>
  <c r="O1893" i="6"/>
  <c r="O1749" i="6"/>
  <c r="P1749" i="6" s="1"/>
  <c r="O1701" i="6"/>
  <c r="P1701" i="6" s="1"/>
  <c r="O1665" i="6"/>
  <c r="O1641" i="6"/>
  <c r="O1617" i="6"/>
  <c r="O1593" i="6"/>
  <c r="O1581" i="6"/>
  <c r="O1569" i="6"/>
  <c r="O1557" i="6"/>
  <c r="O1545" i="6"/>
  <c r="O1509" i="6"/>
  <c r="O1497" i="6"/>
  <c r="P1497" i="6" s="1"/>
  <c r="O1485" i="6"/>
  <c r="P1485" i="6" s="1"/>
  <c r="O1473" i="6"/>
  <c r="O1461" i="6"/>
  <c r="O1437" i="6"/>
  <c r="O1425" i="6"/>
  <c r="O1413" i="6"/>
  <c r="P1413" i="6" s="1"/>
  <c r="O1401" i="6"/>
  <c r="O1389" i="6"/>
  <c r="O1377" i="6"/>
  <c r="P1377" i="6" s="1"/>
  <c r="O1365" i="6"/>
  <c r="O1353" i="6"/>
  <c r="O1341" i="6"/>
  <c r="P1341" i="6" s="1"/>
  <c r="O1329" i="6"/>
  <c r="P1329" i="6" s="1"/>
  <c r="O1317" i="6"/>
  <c r="O1305" i="6"/>
  <c r="O1293" i="6"/>
  <c r="O1269" i="6"/>
  <c r="O1257" i="6"/>
  <c r="P1257" i="6" s="1"/>
  <c r="O1245" i="6"/>
  <c r="P1245" i="6" s="1"/>
  <c r="O1233" i="6"/>
  <c r="P1233" i="6" s="1"/>
  <c r="O1221" i="6"/>
  <c r="P1221" i="6" s="1"/>
  <c r="O1209" i="6"/>
  <c r="P1209" i="6" s="1"/>
  <c r="O1197" i="6"/>
  <c r="O1185" i="6"/>
  <c r="O1173" i="6"/>
  <c r="O1161" i="6"/>
  <c r="P1161" i="6" s="1"/>
  <c r="O1149" i="6"/>
  <c r="O1137" i="6"/>
  <c r="O1125" i="6"/>
  <c r="O1113" i="6"/>
  <c r="P1113" i="6" s="1"/>
  <c r="O1101" i="6"/>
  <c r="O1089" i="6"/>
  <c r="O1077" i="6"/>
  <c r="P1077" i="6" s="1"/>
  <c r="O1065" i="6"/>
  <c r="P1065" i="6" s="1"/>
  <c r="O1053" i="6"/>
  <c r="O1041" i="6"/>
  <c r="P1041" i="6" s="1"/>
  <c r="O1029" i="6"/>
  <c r="P1029" i="6" s="1"/>
  <c r="O1017" i="6"/>
  <c r="O1005" i="6"/>
  <c r="O993" i="6"/>
  <c r="O957" i="6"/>
  <c r="O945" i="6"/>
  <c r="O933" i="6"/>
  <c r="O921" i="6"/>
  <c r="O909" i="6"/>
  <c r="O885" i="6"/>
  <c r="P885" i="6" s="1"/>
  <c r="O873" i="6"/>
  <c r="O861" i="6"/>
  <c r="P861" i="6" s="1"/>
  <c r="O849" i="6"/>
  <c r="O837" i="6"/>
  <c r="O825" i="6"/>
  <c r="O801" i="6"/>
  <c r="O789" i="6"/>
  <c r="O777" i="6"/>
  <c r="P777" i="6" s="1"/>
  <c r="O765" i="6"/>
  <c r="O753" i="6"/>
  <c r="O741" i="6"/>
  <c r="O729" i="6"/>
  <c r="O1917" i="6"/>
  <c r="O1725" i="6"/>
  <c r="O1523" i="6"/>
  <c r="O1194" i="6"/>
  <c r="O653" i="6"/>
  <c r="O1843" i="6"/>
  <c r="O1627" i="6"/>
  <c r="O1183" i="6"/>
  <c r="O1914" i="6"/>
  <c r="P1914" i="6" s="1"/>
  <c r="O1602" i="6"/>
  <c r="O1182" i="6"/>
  <c r="O1970" i="6"/>
  <c r="O1898" i="6"/>
  <c r="O1826" i="6"/>
  <c r="P1826" i="6" s="1"/>
  <c r="O1742" i="6"/>
  <c r="O1658" i="6"/>
  <c r="O1586" i="6"/>
  <c r="O1514" i="6"/>
  <c r="O1442" i="6"/>
  <c r="O1358" i="6"/>
  <c r="P1358" i="6" s="1"/>
  <c r="O1298" i="6"/>
  <c r="O1202" i="6"/>
  <c r="O1046" i="6"/>
  <c r="O722" i="6"/>
  <c r="O2027" i="6"/>
  <c r="O2026" i="6"/>
  <c r="P2026" i="6" s="1"/>
  <c r="O2013" i="6"/>
  <c r="O2001" i="6"/>
  <c r="O1977" i="6"/>
  <c r="O1941" i="6"/>
  <c r="O1905" i="6"/>
  <c r="O1881" i="6"/>
  <c r="P1881" i="6" s="1"/>
  <c r="O1857" i="6"/>
  <c r="O1845" i="6"/>
  <c r="O1797" i="6"/>
  <c r="O1785" i="6"/>
  <c r="O1761" i="6"/>
  <c r="O1737" i="6"/>
  <c r="O1713" i="6"/>
  <c r="O1653" i="6"/>
  <c r="O1605" i="6"/>
  <c r="O2024" i="6"/>
  <c r="O2012" i="6"/>
  <c r="O2000" i="6"/>
  <c r="O1988" i="6"/>
  <c r="O1976" i="6"/>
  <c r="O1964" i="6"/>
  <c r="O1928" i="6"/>
  <c r="O1916" i="6"/>
  <c r="O1904" i="6"/>
  <c r="O1892" i="6"/>
  <c r="O1880" i="6"/>
  <c r="O1868" i="6"/>
  <c r="O1856" i="6"/>
  <c r="O1844" i="6"/>
  <c r="O1784" i="6"/>
  <c r="P1784" i="6" s="1"/>
  <c r="O1772" i="6"/>
  <c r="O1760" i="6"/>
  <c r="O1748" i="6"/>
  <c r="O1736" i="6"/>
  <c r="O1724" i="6"/>
  <c r="P1724" i="6" s="1"/>
  <c r="O1712" i="6"/>
  <c r="O1700" i="6"/>
  <c r="O1676" i="6"/>
  <c r="O1652" i="6"/>
  <c r="O1640" i="6"/>
  <c r="O1628" i="6"/>
  <c r="O1616" i="6"/>
  <c r="P1616" i="6" s="1"/>
  <c r="O1604" i="6"/>
  <c r="O1592" i="6"/>
  <c r="O1568" i="6"/>
  <c r="O1556" i="6"/>
  <c r="O1544" i="6"/>
  <c r="O1508" i="6"/>
  <c r="O1496" i="6"/>
  <c r="O1484" i="6"/>
  <c r="O1472" i="6"/>
  <c r="O1460" i="6"/>
  <c r="O1448" i="6"/>
  <c r="O1436" i="6"/>
  <c r="O1424" i="6"/>
  <c r="O1412" i="6"/>
  <c r="O1400" i="6"/>
  <c r="O1388" i="6"/>
  <c r="O1376" i="6"/>
  <c r="O1364" i="6"/>
  <c r="P1364" i="6" s="1"/>
  <c r="O1340" i="6"/>
  <c r="O1328" i="6"/>
  <c r="O1316" i="6"/>
  <c r="O1304" i="6"/>
  <c r="O1292" i="6"/>
  <c r="O1268" i="6"/>
  <c r="P1268" i="6" s="1"/>
  <c r="O1256" i="6"/>
  <c r="O1244" i="6"/>
  <c r="O1220" i="6"/>
  <c r="O1208" i="6"/>
  <c r="O1196" i="6"/>
  <c r="O1184" i="6"/>
  <c r="P1184" i="6" s="1"/>
  <c r="O1172" i="6"/>
  <c r="O1148" i="6"/>
  <c r="O1136" i="6"/>
  <c r="O1124" i="6"/>
  <c r="O1112" i="6"/>
  <c r="O1100" i="6"/>
  <c r="P1100" i="6" s="1"/>
  <c r="O1088" i="6"/>
  <c r="O1076" i="6"/>
  <c r="O1064" i="6"/>
  <c r="O1052" i="6"/>
  <c r="O1040" i="6"/>
  <c r="O1028" i="6"/>
  <c r="O1016" i="6"/>
  <c r="O1004" i="6"/>
  <c r="O992" i="6"/>
  <c r="O980" i="6"/>
  <c r="O968" i="6"/>
  <c r="P968" i="6" s="1"/>
  <c r="O956" i="6"/>
  <c r="O944" i="6"/>
  <c r="O932" i="6"/>
  <c r="P932" i="6" s="1"/>
  <c r="O920" i="6"/>
  <c r="O908" i="6"/>
  <c r="O896" i="6"/>
  <c r="O884" i="6"/>
  <c r="O872" i="6"/>
  <c r="O860" i="6"/>
  <c r="O848" i="6"/>
  <c r="O836" i="6"/>
  <c r="O824" i="6"/>
  <c r="O812" i="6"/>
  <c r="P812" i="6" s="1"/>
  <c r="O800" i="6"/>
  <c r="P800" i="6" s="1"/>
  <c r="O788" i="6"/>
  <c r="O776" i="6"/>
  <c r="O1901" i="6"/>
  <c r="P1901" i="6" s="1"/>
  <c r="O1709" i="6"/>
  <c r="O1503" i="6"/>
  <c r="P1503" i="6" s="1"/>
  <c r="O1155" i="6"/>
  <c r="O1987" i="6"/>
  <c r="O1723" i="6"/>
  <c r="O1567" i="6"/>
  <c r="O1327" i="6"/>
  <c r="O1231" i="6"/>
  <c r="O1171" i="6"/>
  <c r="O1087" i="6"/>
  <c r="O1039" i="6"/>
  <c r="O1027" i="6"/>
  <c r="O1015" i="6"/>
  <c r="O1003" i="6"/>
  <c r="O991" i="6"/>
  <c r="O979" i="6"/>
  <c r="O955" i="6"/>
  <c r="P955" i="6" s="1"/>
  <c r="O943" i="6"/>
  <c r="O931" i="6"/>
  <c r="O919" i="6"/>
  <c r="O907" i="6"/>
  <c r="O895" i="6"/>
  <c r="O883" i="6"/>
  <c r="O871" i="6"/>
  <c r="O859" i="6"/>
  <c r="O847" i="6"/>
  <c r="O835" i="6"/>
  <c r="P835" i="6" s="1"/>
  <c r="O823" i="6"/>
  <c r="O799" i="6"/>
  <c r="O787" i="6"/>
  <c r="O775" i="6"/>
  <c r="O763" i="6"/>
  <c r="O751" i="6"/>
  <c r="O739" i="6"/>
  <c r="O727" i="6"/>
  <c r="O715" i="6"/>
  <c r="O703" i="6"/>
  <c r="O691" i="6"/>
  <c r="O667" i="6"/>
  <c r="O655" i="6"/>
  <c r="O643" i="6"/>
  <c r="O631" i="6"/>
  <c r="O619" i="6"/>
  <c r="O607" i="6"/>
  <c r="O595" i="6"/>
  <c r="P595" i="6" s="1"/>
  <c r="O583" i="6"/>
  <c r="O571" i="6"/>
  <c r="O559" i="6"/>
  <c r="O547" i="6"/>
  <c r="O535" i="6"/>
  <c r="O523" i="6"/>
  <c r="O511" i="6"/>
  <c r="O499" i="6"/>
  <c r="O487" i="6"/>
  <c r="O475" i="6"/>
  <c r="O463" i="6"/>
  <c r="O451" i="6"/>
  <c r="P451" i="6" s="1"/>
  <c r="O439" i="6"/>
  <c r="P439" i="6" s="1"/>
  <c r="O427" i="6"/>
  <c r="O403" i="6"/>
  <c r="O391" i="6"/>
  <c r="O379" i="6"/>
  <c r="O367" i="6"/>
  <c r="O355" i="6"/>
  <c r="O343" i="6"/>
  <c r="O331" i="6"/>
  <c r="O319" i="6"/>
  <c r="O307" i="6"/>
  <c r="O295" i="6"/>
  <c r="O283" i="6"/>
  <c r="P283" i="6" s="1"/>
  <c r="O271" i="6"/>
  <c r="O259" i="6"/>
  <c r="O247" i="6"/>
  <c r="O235" i="6"/>
  <c r="O223" i="6"/>
  <c r="O211" i="6"/>
  <c r="O199" i="6"/>
  <c r="P199" i="6" s="1"/>
  <c r="O187" i="6"/>
  <c r="O175" i="6"/>
  <c r="O163" i="6"/>
  <c r="O151" i="6"/>
  <c r="P151" i="6" s="1"/>
  <c r="O139" i="6"/>
  <c r="P139" i="6" s="1"/>
  <c r="O127" i="6"/>
  <c r="P127" i="6" s="1"/>
  <c r="O115" i="6"/>
  <c r="O103" i="6"/>
  <c r="O91" i="6"/>
  <c r="O79" i="6"/>
  <c r="O67" i="6"/>
  <c r="O55" i="6"/>
  <c r="O43" i="6"/>
  <c r="O31" i="6"/>
  <c r="O19" i="6"/>
  <c r="O7" i="6"/>
  <c r="P7" i="6" s="1"/>
  <c r="Q1909" i="6"/>
  <c r="R1909" i="6" s="1"/>
  <c r="O1909" i="6"/>
  <c r="O1765" i="6"/>
  <c r="P1765" i="6" s="1"/>
  <c r="O1621" i="6"/>
  <c r="O1421" i="6"/>
  <c r="O1133" i="6"/>
  <c r="O217" i="6"/>
  <c r="O1479" i="6"/>
  <c r="O1122" i="6"/>
  <c r="O510" i="6"/>
  <c r="O474" i="6"/>
  <c r="O438" i="6"/>
  <c r="O378" i="6"/>
  <c r="O318" i="6"/>
  <c r="P318" i="6" s="1"/>
  <c r="O270" i="6"/>
  <c r="O222" i="6"/>
  <c r="O174" i="6"/>
  <c r="O126" i="6"/>
  <c r="O66" i="6"/>
  <c r="Q1897" i="6"/>
  <c r="R1897" i="6" s="1"/>
  <c r="O1897" i="6"/>
  <c r="O1390" i="6"/>
  <c r="P1390" i="6" s="1"/>
  <c r="O2034" i="6"/>
  <c r="P2034" i="6" s="1"/>
  <c r="O1869" i="6"/>
  <c r="P1869" i="6" s="1"/>
  <c r="O1677" i="6"/>
  <c r="O1455" i="6"/>
  <c r="O1086" i="6"/>
  <c r="O2023" i="6"/>
  <c r="P2023" i="6" s="1"/>
  <c r="O1879" i="6"/>
  <c r="O1747" i="6"/>
  <c r="P1747" i="6" s="1"/>
  <c r="O1615" i="6"/>
  <c r="O1483" i="6"/>
  <c r="O1363" i="6"/>
  <c r="O1267" i="6"/>
  <c r="O1123" i="6"/>
  <c r="O1950" i="6"/>
  <c r="P1950" i="6" s="1"/>
  <c r="O1818" i="6"/>
  <c r="O1710" i="6"/>
  <c r="O1578" i="6"/>
  <c r="P1578" i="6" s="1"/>
  <c r="O1482" i="6"/>
  <c r="P1482" i="6" s="1"/>
  <c r="O1386" i="6"/>
  <c r="P1386" i="6" s="1"/>
  <c r="O1338" i="6"/>
  <c r="O1302" i="6"/>
  <c r="O1242" i="6"/>
  <c r="O1170" i="6"/>
  <c r="O1110" i="6"/>
  <c r="O1074" i="6"/>
  <c r="P1074" i="6" s="1"/>
  <c r="O1038" i="6"/>
  <c r="P1038" i="6" s="1"/>
  <c r="O1002" i="6"/>
  <c r="O966" i="6"/>
  <c r="O930" i="6"/>
  <c r="O894" i="6"/>
  <c r="O846" i="6"/>
  <c r="P846" i="6" s="1"/>
  <c r="O798" i="6"/>
  <c r="O762" i="6"/>
  <c r="P762" i="6" s="1"/>
  <c r="O726" i="6"/>
  <c r="O678" i="6"/>
  <c r="O642" i="6"/>
  <c r="O606" i="6"/>
  <c r="P606" i="6" s="1"/>
  <c r="O570" i="6"/>
  <c r="P570" i="6" s="1"/>
  <c r="O534" i="6"/>
  <c r="O486" i="6"/>
  <c r="O450" i="6"/>
  <c r="P450" i="6" s="1"/>
  <c r="O402" i="6"/>
  <c r="P402" i="6" s="1"/>
  <c r="O354" i="6"/>
  <c r="O306" i="6"/>
  <c r="O246" i="6"/>
  <c r="O198" i="6"/>
  <c r="O150" i="6"/>
  <c r="O102" i="6"/>
  <c r="O42" i="6"/>
  <c r="P42" i="6" s="1"/>
  <c r="O1753" i="6"/>
  <c r="P1753" i="6" s="1"/>
  <c r="O181" i="6"/>
  <c r="O2033" i="6"/>
  <c r="O1997" i="6"/>
  <c r="O1961" i="6"/>
  <c r="O1937" i="6"/>
  <c r="P1937" i="6" s="1"/>
  <c r="O1889" i="6"/>
  <c r="P1889" i="6" s="1"/>
  <c r="O1877" i="6"/>
  <c r="O1865" i="6"/>
  <c r="O1841" i="6"/>
  <c r="O1829" i="6"/>
  <c r="O1817" i="6"/>
  <c r="P1817" i="6" s="1"/>
  <c r="O1793" i="6"/>
  <c r="P1793" i="6" s="1"/>
  <c r="O1781" i="6"/>
  <c r="P1781" i="6" s="1"/>
  <c r="O1769" i="6"/>
  <c r="O1745" i="6"/>
  <c r="O1733" i="6"/>
  <c r="P1733" i="6" s="1"/>
  <c r="O1721" i="6"/>
  <c r="P1721" i="6" s="1"/>
  <c r="O1697" i="6"/>
  <c r="P1697" i="6" s="1"/>
  <c r="O1685" i="6"/>
  <c r="O1673" i="6"/>
  <c r="O1649" i="6"/>
  <c r="O1637" i="6"/>
  <c r="O1625" i="6"/>
  <c r="O1601" i="6"/>
  <c r="P1601" i="6" s="1"/>
  <c r="O1589" i="6"/>
  <c r="O1577" i="6"/>
  <c r="O1553" i="6"/>
  <c r="P1553" i="6" s="1"/>
  <c r="O1541" i="6"/>
  <c r="P1541" i="6" s="1"/>
  <c r="O1517" i="6"/>
  <c r="P1517" i="6" s="1"/>
  <c r="O1505" i="6"/>
  <c r="P1505" i="6" s="1"/>
  <c r="O1481" i="6"/>
  <c r="O1469" i="6"/>
  <c r="O1445" i="6"/>
  <c r="O1433" i="6"/>
  <c r="O1409" i="6"/>
  <c r="P1409" i="6" s="1"/>
  <c r="O1397" i="6"/>
  <c r="P1397" i="6" s="1"/>
  <c r="O1373" i="6"/>
  <c r="O1361" i="6"/>
  <c r="O1337" i="6"/>
  <c r="O1301" i="6"/>
  <c r="P1301" i="6" s="1"/>
  <c r="O1289" i="6"/>
  <c r="P1289" i="6" s="1"/>
  <c r="O1265" i="6"/>
  <c r="P1265" i="6" s="1"/>
  <c r="O1253" i="6"/>
  <c r="O1241" i="6"/>
  <c r="O1229" i="6"/>
  <c r="O1193" i="6"/>
  <c r="O1181" i="6"/>
  <c r="P1181" i="6" s="1"/>
  <c r="O1169" i="6"/>
  <c r="P1169" i="6" s="1"/>
  <c r="O1157" i="6"/>
  <c r="P1157" i="6" s="1"/>
  <c r="O1121" i="6"/>
  <c r="O1109" i="6"/>
  <c r="O1097" i="6"/>
  <c r="O1085" i="6"/>
  <c r="O1049" i="6"/>
  <c r="P1049" i="6" s="1"/>
  <c r="O1037" i="6"/>
  <c r="O1025" i="6"/>
  <c r="O1001" i="6"/>
  <c r="O989" i="6"/>
  <c r="O977" i="6"/>
  <c r="P977" i="6" s="1"/>
  <c r="O965" i="6"/>
  <c r="P965" i="6" s="1"/>
  <c r="O953" i="6"/>
  <c r="P953" i="6" s="1"/>
  <c r="O941" i="6"/>
  <c r="O929" i="6"/>
  <c r="O917" i="6"/>
  <c r="O905" i="6"/>
  <c r="O893" i="6"/>
  <c r="O881" i="6"/>
  <c r="P881" i="6" s="1"/>
  <c r="O869" i="6"/>
  <c r="O857" i="6"/>
  <c r="O845" i="6"/>
  <c r="O833" i="6"/>
  <c r="O821" i="6"/>
  <c r="P821" i="6" s="1"/>
  <c r="O809" i="6"/>
  <c r="O797" i="6"/>
  <c r="O785" i="6"/>
  <c r="P785" i="6" s="1"/>
  <c r="O773" i="6"/>
  <c r="P773" i="6" s="1"/>
  <c r="O761" i="6"/>
  <c r="O749" i="6"/>
  <c r="P749" i="6" s="1"/>
  <c r="O737" i="6"/>
  <c r="O725" i="6"/>
  <c r="O713" i="6"/>
  <c r="O701" i="6"/>
  <c r="O689" i="6"/>
  <c r="O677" i="6"/>
  <c r="P677" i="6" s="1"/>
  <c r="O665" i="6"/>
  <c r="P665" i="6" s="1"/>
  <c r="O641" i="6"/>
  <c r="O629" i="6"/>
  <c r="P629" i="6" s="1"/>
  <c r="O617" i="6"/>
  <c r="O605" i="6"/>
  <c r="P605" i="6" s="1"/>
  <c r="O593" i="6"/>
  <c r="O581" i="6"/>
  <c r="O569" i="6"/>
  <c r="O557" i="6"/>
  <c r="O533" i="6"/>
  <c r="O521" i="6"/>
  <c r="P521" i="6" s="1"/>
  <c r="O509" i="6"/>
  <c r="P509" i="6" s="1"/>
  <c r="O497" i="6"/>
  <c r="P497" i="6" s="1"/>
  <c r="O485" i="6"/>
  <c r="O473" i="6"/>
  <c r="O2022" i="6"/>
  <c r="O1853" i="6"/>
  <c r="O1661" i="6"/>
  <c r="O1429" i="6"/>
  <c r="O1051" i="6"/>
  <c r="O1999" i="6"/>
  <c r="O1891" i="6"/>
  <c r="O1771" i="6"/>
  <c r="O1663" i="6"/>
  <c r="O1579" i="6"/>
  <c r="P1579" i="6" s="1"/>
  <c r="O1411" i="6"/>
  <c r="O1291" i="6"/>
  <c r="P1291" i="6" s="1"/>
  <c r="O1063" i="6"/>
  <c r="O1854" i="6"/>
  <c r="O1674" i="6"/>
  <c r="O1566" i="6"/>
  <c r="O1446" i="6"/>
  <c r="O1374" i="6"/>
  <c r="O1326" i="6"/>
  <c r="O1290" i="6"/>
  <c r="O1266" i="6"/>
  <c r="O1098" i="6"/>
  <c r="O1062" i="6"/>
  <c r="O1026" i="6"/>
  <c r="P1026" i="6" s="1"/>
  <c r="O990" i="6"/>
  <c r="O954" i="6"/>
  <c r="O918" i="6"/>
  <c r="O870" i="6"/>
  <c r="P870" i="6" s="1"/>
  <c r="O834" i="6"/>
  <c r="O786" i="6"/>
  <c r="O750" i="6"/>
  <c r="O702" i="6"/>
  <c r="O654" i="6"/>
  <c r="O630" i="6"/>
  <c r="O582" i="6"/>
  <c r="P582" i="6" s="1"/>
  <c r="O546" i="6"/>
  <c r="P546" i="6" s="1"/>
  <c r="O498" i="6"/>
  <c r="O462" i="6"/>
  <c r="O426" i="6"/>
  <c r="O390" i="6"/>
  <c r="O342" i="6"/>
  <c r="O294" i="6"/>
  <c r="O258" i="6"/>
  <c r="O210" i="6"/>
  <c r="O162" i="6"/>
  <c r="O114" i="6"/>
  <c r="P114" i="6" s="1"/>
  <c r="O78" i="6"/>
  <c r="O30" i="6"/>
  <c r="P30" i="6" s="1"/>
  <c r="O6" i="6"/>
  <c r="O1073" i="6"/>
  <c r="O2009" i="6"/>
  <c r="O1973" i="6"/>
  <c r="O1949" i="6"/>
  <c r="P1949" i="6" s="1"/>
  <c r="O1913" i="6"/>
  <c r="O2032" i="6"/>
  <c r="O2020" i="6"/>
  <c r="O2008" i="6"/>
  <c r="O1996" i="6"/>
  <c r="O1984" i="6"/>
  <c r="O1972" i="6"/>
  <c r="O1960" i="6"/>
  <c r="O1936" i="6"/>
  <c r="O1924" i="6"/>
  <c r="O1912" i="6"/>
  <c r="O1900" i="6"/>
  <c r="O1888" i="6"/>
  <c r="O1876" i="6"/>
  <c r="O1864" i="6"/>
  <c r="O1852" i="6"/>
  <c r="O1840" i="6"/>
  <c r="O1828" i="6"/>
  <c r="O1816" i="6"/>
  <c r="O1804" i="6"/>
  <c r="P1804" i="6" s="1"/>
  <c r="O1792" i="6"/>
  <c r="O1780" i="6"/>
  <c r="O1768" i="6"/>
  <c r="O1756" i="6"/>
  <c r="O1744" i="6"/>
  <c r="O1732" i="6"/>
  <c r="O1720" i="6"/>
  <c r="O1708" i="6"/>
  <c r="O1696" i="6"/>
  <c r="O1684" i="6"/>
  <c r="O1672" i="6"/>
  <c r="O1660" i="6"/>
  <c r="O1648" i="6"/>
  <c r="O1636" i="6"/>
  <c r="O1624" i="6"/>
  <c r="O1612" i="6"/>
  <c r="O1600" i="6"/>
  <c r="O1588" i="6"/>
  <c r="O1576" i="6"/>
  <c r="O1564" i="6"/>
  <c r="O1552" i="6"/>
  <c r="O1540" i="6"/>
  <c r="O1528" i="6"/>
  <c r="P1528" i="6" s="1"/>
  <c r="O1516" i="6"/>
  <c r="O1504" i="6"/>
  <c r="O1492" i="6"/>
  <c r="O1480" i="6"/>
  <c r="O1468" i="6"/>
  <c r="O1456" i="6"/>
  <c r="O1444" i="6"/>
  <c r="O1432" i="6"/>
  <c r="O1396" i="6"/>
  <c r="O1384" i="6"/>
  <c r="O1360" i="6"/>
  <c r="O1348" i="6"/>
  <c r="P1348" i="6" s="1"/>
  <c r="O1336" i="6"/>
  <c r="O1324" i="6"/>
  <c r="O1312" i="6"/>
  <c r="O1300" i="6"/>
  <c r="O1288" i="6"/>
  <c r="O1276" i="6"/>
  <c r="O1264" i="6"/>
  <c r="O1252" i="6"/>
  <c r="O1240" i="6"/>
  <c r="O1228" i="6"/>
  <c r="P1228" i="6" s="1"/>
  <c r="O1216" i="6"/>
  <c r="O1204" i="6"/>
  <c r="P1204" i="6" s="1"/>
  <c r="O1192" i="6"/>
  <c r="O1180" i="6"/>
  <c r="O1168" i="6"/>
  <c r="O1156" i="6"/>
  <c r="O1144" i="6"/>
  <c r="O1132" i="6"/>
  <c r="O1120" i="6"/>
  <c r="O1108" i="6"/>
  <c r="O1096" i="6"/>
  <c r="O1084" i="6"/>
  <c r="P1084" i="6" s="1"/>
  <c r="O1072" i="6"/>
  <c r="O1060" i="6"/>
  <c r="P1060" i="6" s="1"/>
  <c r="O1048" i="6"/>
  <c r="O1036" i="6"/>
  <c r="O1024" i="6"/>
  <c r="O1012" i="6"/>
  <c r="O1000" i="6"/>
  <c r="O988" i="6"/>
  <c r="O976" i="6"/>
  <c r="O952" i="6"/>
  <c r="O940" i="6"/>
  <c r="O928" i="6"/>
  <c r="O916" i="6"/>
  <c r="O904" i="6"/>
  <c r="O892" i="6"/>
  <c r="O880" i="6"/>
  <c r="O868" i="6"/>
  <c r="O856" i="6"/>
  <c r="O844" i="6"/>
  <c r="O832" i="6"/>
  <c r="O820" i="6"/>
  <c r="O808" i="6"/>
  <c r="O796" i="6"/>
  <c r="P796" i="6" s="1"/>
  <c r="O784" i="6"/>
  <c r="O772" i="6"/>
  <c r="O736" i="6"/>
  <c r="P736" i="6" s="1"/>
  <c r="O724" i="6"/>
  <c r="O2010" i="6"/>
  <c r="O1406" i="6"/>
  <c r="O1013" i="6"/>
  <c r="O1457" i="6"/>
  <c r="O1354" i="6"/>
  <c r="O531" i="6"/>
  <c r="O458" i="6"/>
  <c r="P458" i="6" s="1"/>
  <c r="O352" i="6"/>
  <c r="O218" i="6"/>
  <c r="P218" i="6" s="1"/>
  <c r="O461" i="6"/>
  <c r="O449" i="6"/>
  <c r="O425" i="6"/>
  <c r="P425" i="6" s="1"/>
  <c r="O413" i="6"/>
  <c r="P413" i="6" s="1"/>
  <c r="O389" i="6"/>
  <c r="P389" i="6" s="1"/>
  <c r="O365" i="6"/>
  <c r="O353" i="6"/>
  <c r="O341" i="6"/>
  <c r="P341" i="6" s="1"/>
  <c r="O317" i="6"/>
  <c r="O293" i="6"/>
  <c r="O281" i="6"/>
  <c r="P281" i="6" s="1"/>
  <c r="O269" i="6"/>
  <c r="P269" i="6" s="1"/>
  <c r="O245" i="6"/>
  <c r="O233" i="6"/>
  <c r="O221" i="6"/>
  <c r="O209" i="6"/>
  <c r="O197" i="6"/>
  <c r="O185" i="6"/>
  <c r="O173" i="6"/>
  <c r="O161" i="6"/>
  <c r="O149" i="6"/>
  <c r="O137" i="6"/>
  <c r="O125" i="6"/>
  <c r="P125" i="6" s="1"/>
  <c r="O113" i="6"/>
  <c r="P113" i="6" s="1"/>
  <c r="O101" i="6"/>
  <c r="O89" i="6"/>
  <c r="O77" i="6"/>
  <c r="P77" i="6" s="1"/>
  <c r="O65" i="6"/>
  <c r="O53" i="6"/>
  <c r="P53" i="6" s="1"/>
  <c r="O41" i="6"/>
  <c r="O29" i="6"/>
  <c r="O17" i="6"/>
  <c r="O1061" i="6"/>
  <c r="O437" i="6"/>
  <c r="P437" i="6" s="1"/>
  <c r="O329" i="6"/>
  <c r="P329" i="6" s="1"/>
  <c r="O170" i="6"/>
  <c r="O712" i="6"/>
  <c r="O700" i="6"/>
  <c r="O664" i="6"/>
  <c r="O652" i="6"/>
  <c r="O640" i="6"/>
  <c r="O628" i="6"/>
  <c r="P628" i="6" s="1"/>
  <c r="O616" i="6"/>
  <c r="O592" i="6"/>
  <c r="O580" i="6"/>
  <c r="O520" i="6"/>
  <c r="O496" i="6"/>
  <c r="O472" i="6"/>
  <c r="O460" i="6"/>
  <c r="P460" i="6" s="1"/>
  <c r="O448" i="6"/>
  <c r="O400" i="6"/>
  <c r="O388" i="6"/>
  <c r="O376" i="6"/>
  <c r="O364" i="6"/>
  <c r="O328" i="6"/>
  <c r="O316" i="6"/>
  <c r="O268" i="6"/>
  <c r="O244" i="6"/>
  <c r="O220" i="6"/>
  <c r="O208" i="6"/>
  <c r="O196" i="6"/>
  <c r="O172" i="6"/>
  <c r="P172" i="6" s="1"/>
  <c r="O148" i="6"/>
  <c r="O136" i="6"/>
  <c r="O124" i="6"/>
  <c r="O88" i="6"/>
  <c r="O76" i="6"/>
  <c r="O52" i="6"/>
  <c r="O16" i="6"/>
  <c r="O699" i="6"/>
  <c r="O508" i="6"/>
  <c r="O436" i="6"/>
  <c r="P436" i="6" s="1"/>
  <c r="O314" i="6"/>
  <c r="O160" i="6"/>
  <c r="P160" i="6" s="1"/>
  <c r="O735" i="6"/>
  <c r="P735" i="6" s="1"/>
  <c r="O723" i="6"/>
  <c r="P723" i="6" s="1"/>
  <c r="O711" i="6"/>
  <c r="P711" i="6" s="1"/>
  <c r="O687" i="6"/>
  <c r="P687" i="6" s="1"/>
  <c r="O675" i="6"/>
  <c r="O651" i="6"/>
  <c r="O639" i="6"/>
  <c r="O627" i="6"/>
  <c r="P627" i="6" s="1"/>
  <c r="O615" i="6"/>
  <c r="P615" i="6" s="1"/>
  <c r="O603" i="6"/>
  <c r="O579" i="6"/>
  <c r="O555" i="6"/>
  <c r="O519" i="6"/>
  <c r="O495" i="6"/>
  <c r="P495" i="6" s="1"/>
  <c r="O483" i="6"/>
  <c r="P483" i="6" s="1"/>
  <c r="O447" i="6"/>
  <c r="O435" i="6"/>
  <c r="O423" i="6"/>
  <c r="O399" i="6"/>
  <c r="P399" i="6" s="1"/>
  <c r="O387" i="6"/>
  <c r="P387" i="6" s="1"/>
  <c r="O375" i="6"/>
  <c r="O363" i="6"/>
  <c r="O351" i="6"/>
  <c r="P351" i="6" s="1"/>
  <c r="O339" i="6"/>
  <c r="P339" i="6" s="1"/>
  <c r="O327" i="6"/>
  <c r="O315" i="6"/>
  <c r="P315" i="6" s="1"/>
  <c r="O303" i="6"/>
  <c r="O291" i="6"/>
  <c r="O279" i="6"/>
  <c r="O267" i="6"/>
  <c r="O255" i="6"/>
  <c r="O243" i="6"/>
  <c r="O231" i="6"/>
  <c r="O219" i="6"/>
  <c r="O207" i="6"/>
  <c r="P207" i="6" s="1"/>
  <c r="O195" i="6"/>
  <c r="P195" i="6" s="1"/>
  <c r="O183" i="6"/>
  <c r="P183" i="6" s="1"/>
  <c r="O171" i="6"/>
  <c r="O159" i="6"/>
  <c r="O147" i="6"/>
  <c r="O135" i="6"/>
  <c r="O123" i="6"/>
  <c r="O111" i="6"/>
  <c r="O99" i="6"/>
  <c r="P99" i="6" s="1"/>
  <c r="O87" i="6"/>
  <c r="P87" i="6" s="1"/>
  <c r="O75" i="6"/>
  <c r="O63" i="6"/>
  <c r="O51" i="6"/>
  <c r="O39" i="6"/>
  <c r="O27" i="6"/>
  <c r="O15" i="6"/>
  <c r="P15" i="6" s="1"/>
  <c r="O1349" i="6"/>
  <c r="O897" i="6"/>
  <c r="O1945" i="6"/>
  <c r="O1849" i="6"/>
  <c r="O1801" i="6"/>
  <c r="O1705" i="6"/>
  <c r="O1657" i="6"/>
  <c r="P1657" i="6" s="1"/>
  <c r="O748" i="6"/>
  <c r="O507" i="6"/>
  <c r="O424" i="6"/>
  <c r="O305" i="6"/>
  <c r="O146" i="6"/>
  <c r="O554" i="6"/>
  <c r="O542" i="6"/>
  <c r="O530" i="6"/>
  <c r="O506" i="6"/>
  <c r="O482" i="6"/>
  <c r="O470" i="6"/>
  <c r="O446" i="6"/>
  <c r="P446" i="6" s="1"/>
  <c r="O434" i="6"/>
  <c r="P434" i="6" s="1"/>
  <c r="O422" i="6"/>
  <c r="P422" i="6" s="1"/>
  <c r="O398" i="6"/>
  <c r="O350" i="6"/>
  <c r="P350" i="6" s="1"/>
  <c r="O338" i="6"/>
  <c r="O326" i="6"/>
  <c r="O302" i="6"/>
  <c r="P302" i="6" s="1"/>
  <c r="O278" i="6"/>
  <c r="O254" i="6"/>
  <c r="O242" i="6"/>
  <c r="O206" i="6"/>
  <c r="O194" i="6"/>
  <c r="O182" i="6"/>
  <c r="P182" i="6" s="1"/>
  <c r="O158" i="6"/>
  <c r="O134" i="6"/>
  <c r="P134" i="6" s="1"/>
  <c r="O122" i="6"/>
  <c r="P122" i="6" s="1"/>
  <c r="O110" i="6"/>
  <c r="O86" i="6"/>
  <c r="O74" i="6"/>
  <c r="O62" i="6"/>
  <c r="O50" i="6"/>
  <c r="O38" i="6"/>
  <c r="P38" i="6" s="1"/>
  <c r="O14" i="6"/>
  <c r="O1534" i="6"/>
  <c r="P1534" i="6" s="1"/>
  <c r="O1318" i="6"/>
  <c r="P1318" i="6" s="1"/>
  <c r="O877" i="6"/>
  <c r="O568" i="6"/>
  <c r="P568" i="6" s="1"/>
  <c r="O412" i="6"/>
  <c r="O304" i="6"/>
  <c r="P304" i="6" s="1"/>
  <c r="O112" i="6"/>
  <c r="O2017" i="6"/>
  <c r="O2005" i="6"/>
  <c r="O1993" i="6"/>
  <c r="O1969" i="6"/>
  <c r="P1969" i="6" s="1"/>
  <c r="O1957" i="6"/>
  <c r="O688" i="6"/>
  <c r="P688" i="6" s="1"/>
  <c r="O567" i="6"/>
  <c r="O494" i="6"/>
  <c r="O411" i="6"/>
  <c r="O280" i="6"/>
  <c r="P280" i="6" s="1"/>
  <c r="O100" i="6"/>
  <c r="P100" i="6" s="1"/>
  <c r="O672" i="6"/>
  <c r="O660" i="6"/>
  <c r="O648" i="6"/>
  <c r="O636" i="6"/>
  <c r="O600" i="6"/>
  <c r="O588" i="6"/>
  <c r="P588" i="6" s="1"/>
  <c r="O576" i="6"/>
  <c r="O564" i="6"/>
  <c r="O552" i="6"/>
  <c r="O540" i="6"/>
  <c r="O528" i="6"/>
  <c r="O516" i="6"/>
  <c r="O504" i="6"/>
  <c r="O480" i="6"/>
  <c r="O456" i="6"/>
  <c r="P456" i="6" s="1"/>
  <c r="O432" i="6"/>
  <c r="O420" i="6"/>
  <c r="O408" i="6"/>
  <c r="P408" i="6" s="1"/>
  <c r="O384" i="6"/>
  <c r="P384" i="6" s="1"/>
  <c r="O372" i="6"/>
  <c r="O360" i="6"/>
  <c r="O348" i="6"/>
  <c r="O336" i="6"/>
  <c r="O324" i="6"/>
  <c r="P324" i="6" s="1"/>
  <c r="O312" i="6"/>
  <c r="O300" i="6"/>
  <c r="O288" i="6"/>
  <c r="O276" i="6"/>
  <c r="O264" i="6"/>
  <c r="O252" i="6"/>
  <c r="P252" i="6" s="1"/>
  <c r="O240" i="6"/>
  <c r="O228" i="6"/>
  <c r="O216" i="6"/>
  <c r="O204" i="6"/>
  <c r="O192" i="6"/>
  <c r="O180" i="6"/>
  <c r="O168" i="6"/>
  <c r="O156" i="6"/>
  <c r="O144" i="6"/>
  <c r="O132" i="6"/>
  <c r="O120" i="6"/>
  <c r="O108" i="6"/>
  <c r="O96" i="6"/>
  <c r="P96" i="6" s="1"/>
  <c r="O84" i="6"/>
  <c r="O72" i="6"/>
  <c r="O60" i="6"/>
  <c r="O48" i="6"/>
  <c r="O36" i="6"/>
  <c r="O24" i="6"/>
  <c r="O12" i="6"/>
  <c r="O1498" i="6"/>
  <c r="O1282" i="6"/>
  <c r="P1282" i="6" s="1"/>
  <c r="O1861" i="6"/>
  <c r="O1813" i="6"/>
  <c r="P1813" i="6" s="1"/>
  <c r="O1717" i="6"/>
  <c r="P1717" i="6" s="1"/>
  <c r="O1669" i="6"/>
  <c r="O1493" i="6"/>
  <c r="P1493" i="6" s="1"/>
  <c r="O1313" i="6"/>
  <c r="O624" i="6"/>
  <c r="O556" i="6"/>
  <c r="O410" i="6"/>
  <c r="O266" i="6"/>
  <c r="O98" i="6"/>
  <c r="O131" i="6"/>
  <c r="O119" i="6"/>
  <c r="P119" i="6" s="1"/>
  <c r="O107" i="6"/>
  <c r="O95" i="6"/>
  <c r="O83" i="6"/>
  <c r="P83" i="6" s="1"/>
  <c r="O71" i="6"/>
  <c r="P71" i="6" s="1"/>
  <c r="O59" i="6"/>
  <c r="O47" i="6"/>
  <c r="P47" i="6" s="1"/>
  <c r="O35" i="6"/>
  <c r="P35" i="6" s="1"/>
  <c r="O23" i="6"/>
  <c r="O11" i="6"/>
  <c r="P11" i="6" s="1"/>
  <c r="O1277" i="6"/>
  <c r="O577" i="6"/>
  <c r="O1570" i="6"/>
  <c r="O676" i="6"/>
  <c r="O484" i="6"/>
  <c r="P484" i="6" s="1"/>
  <c r="O396" i="6"/>
  <c r="P396" i="6" s="1"/>
  <c r="O257" i="6"/>
  <c r="O64" i="6"/>
  <c r="O46" i="6"/>
  <c r="P46" i="6" s="1"/>
  <c r="O34" i="6"/>
  <c r="P34" i="6" s="1"/>
  <c r="O22" i="6"/>
  <c r="O10" i="6"/>
  <c r="O1462" i="6"/>
  <c r="O1217" i="6"/>
  <c r="O545" i="6"/>
  <c r="O1529" i="6"/>
  <c r="O981" i="6"/>
  <c r="P981" i="6" s="1"/>
  <c r="O612" i="6"/>
  <c r="O544" i="6"/>
  <c r="O471" i="6"/>
  <c r="O386" i="6"/>
  <c r="O256" i="6"/>
  <c r="O40" i="6"/>
  <c r="P40" i="6" s="1"/>
  <c r="O717" i="6"/>
  <c r="O705" i="6"/>
  <c r="O693" i="6"/>
  <c r="O681" i="6"/>
  <c r="P681" i="6" s="1"/>
  <c r="O669" i="6"/>
  <c r="P669" i="6" s="1"/>
  <c r="O657" i="6"/>
  <c r="P657" i="6" s="1"/>
  <c r="O645" i="6"/>
  <c r="O633" i="6"/>
  <c r="O609" i="6"/>
  <c r="P609" i="6" s="1"/>
  <c r="O597" i="6"/>
  <c r="P597" i="6" s="1"/>
  <c r="O585" i="6"/>
  <c r="P585" i="6" s="1"/>
  <c r="O573" i="6"/>
  <c r="O561" i="6"/>
  <c r="O549" i="6"/>
  <c r="O537" i="6"/>
  <c r="O525" i="6"/>
  <c r="P525" i="6" s="1"/>
  <c r="O513" i="6"/>
  <c r="P513" i="6" s="1"/>
  <c r="O501" i="6"/>
  <c r="P501" i="6" s="1"/>
  <c r="O489" i="6"/>
  <c r="O477" i="6"/>
  <c r="P477" i="6" s="1"/>
  <c r="O465" i="6"/>
  <c r="P465" i="6" s="1"/>
  <c r="O453" i="6"/>
  <c r="P453" i="6" s="1"/>
  <c r="O441" i="6"/>
  <c r="O429" i="6"/>
  <c r="O417" i="6"/>
  <c r="O405" i="6"/>
  <c r="P405" i="6" s="1"/>
  <c r="O393" i="6"/>
  <c r="O381" i="6"/>
  <c r="P381" i="6" s="1"/>
  <c r="O369" i="6"/>
  <c r="P369" i="6" s="1"/>
  <c r="O357" i="6"/>
  <c r="P357" i="6" s="1"/>
  <c r="O345" i="6"/>
  <c r="O333" i="6"/>
  <c r="P333" i="6" s="1"/>
  <c r="O321" i="6"/>
  <c r="O309" i="6"/>
  <c r="P309" i="6" s="1"/>
  <c r="O297" i="6"/>
  <c r="P297" i="6" s="1"/>
  <c r="O285" i="6"/>
  <c r="P285" i="6" s="1"/>
  <c r="O273" i="6"/>
  <c r="O261" i="6"/>
  <c r="O249" i="6"/>
  <c r="O237" i="6"/>
  <c r="P237" i="6" s="1"/>
  <c r="O225" i="6"/>
  <c r="O201" i="6"/>
  <c r="O189" i="6"/>
  <c r="O177" i="6"/>
  <c r="P177" i="6" s="1"/>
  <c r="O165" i="6"/>
  <c r="P165" i="6" s="1"/>
  <c r="O153" i="6"/>
  <c r="P153" i="6" s="1"/>
  <c r="O141" i="6"/>
  <c r="O129" i="6"/>
  <c r="O117" i="6"/>
  <c r="O105" i="6"/>
  <c r="O93" i="6"/>
  <c r="O81" i="6"/>
  <c r="P81" i="6" s="1"/>
  <c r="O69" i="6"/>
  <c r="P69" i="6" s="1"/>
  <c r="O57" i="6"/>
  <c r="O45" i="6"/>
  <c r="O33" i="6"/>
  <c r="O21" i="6"/>
  <c r="O9" i="6"/>
  <c r="P9" i="6" s="1"/>
  <c r="O1205" i="6"/>
  <c r="O401" i="6"/>
  <c r="O1921" i="6"/>
  <c r="O1873" i="6"/>
  <c r="O1825" i="6"/>
  <c r="O1777" i="6"/>
  <c r="P1777" i="6" s="1"/>
  <c r="O1729" i="6"/>
  <c r="O1681" i="6"/>
  <c r="O1633" i="6"/>
  <c r="O721" i="6"/>
  <c r="P721" i="6" s="1"/>
  <c r="O543" i="6"/>
  <c r="O468" i="6"/>
  <c r="P468" i="6" s="1"/>
  <c r="O377" i="6"/>
  <c r="O232" i="6"/>
  <c r="O28" i="6"/>
  <c r="O764" i="6"/>
  <c r="O752" i="6"/>
  <c r="O740" i="6"/>
  <c r="O728" i="6"/>
  <c r="O716" i="6"/>
  <c r="O704" i="6"/>
  <c r="O692" i="6"/>
  <c r="O680" i="6"/>
  <c r="O668" i="6"/>
  <c r="O644" i="6"/>
  <c r="O632" i="6"/>
  <c r="O608" i="6"/>
  <c r="O596" i="6"/>
  <c r="O584" i="6"/>
  <c r="O572" i="6"/>
  <c r="O560" i="6"/>
  <c r="O548" i="6"/>
  <c r="P548" i="6" s="1"/>
  <c r="O536" i="6"/>
  <c r="O524" i="6"/>
  <c r="O512" i="6"/>
  <c r="O500" i="6"/>
  <c r="O488" i="6"/>
  <c r="P488" i="6" s="1"/>
  <c r="O476" i="6"/>
  <c r="P476" i="6" s="1"/>
  <c r="O464" i="6"/>
  <c r="O452" i="6"/>
  <c r="O440" i="6"/>
  <c r="O428" i="6"/>
  <c r="O416" i="6"/>
  <c r="O404" i="6"/>
  <c r="P404" i="6" s="1"/>
  <c r="O392" i="6"/>
  <c r="O380" i="6"/>
  <c r="O368" i="6"/>
  <c r="O356" i="6"/>
  <c r="O344" i="6"/>
  <c r="O332" i="6"/>
  <c r="O320" i="6"/>
  <c r="O308" i="6"/>
  <c r="O296" i="6"/>
  <c r="O284" i="6"/>
  <c r="O272" i="6"/>
  <c r="O260" i="6"/>
  <c r="P260" i="6" s="1"/>
  <c r="O248" i="6"/>
  <c r="O236" i="6"/>
  <c r="O224" i="6"/>
  <c r="O212" i="6"/>
  <c r="O200" i="6"/>
  <c r="O188" i="6"/>
  <c r="O176" i="6"/>
  <c r="O164" i="6"/>
  <c r="O152" i="6"/>
  <c r="O140" i="6"/>
  <c r="O128" i="6"/>
  <c r="O116" i="6"/>
  <c r="P116" i="6" s="1"/>
  <c r="O104" i="6"/>
  <c r="O92" i="6"/>
  <c r="O80" i="6"/>
  <c r="O68" i="6"/>
  <c r="O56" i="6"/>
  <c r="P56" i="6" s="1"/>
  <c r="O44" i="6"/>
  <c r="O32" i="6"/>
  <c r="O20" i="6"/>
  <c r="O8" i="6"/>
  <c r="O1426" i="6"/>
  <c r="O1145" i="6"/>
  <c r="O374" i="6"/>
  <c r="O1565" i="6"/>
  <c r="O1385" i="6"/>
  <c r="O663" i="6"/>
  <c r="O604" i="6"/>
  <c r="O532" i="6"/>
  <c r="O459" i="6"/>
  <c r="P459" i="6" s="1"/>
  <c r="O362" i="6"/>
  <c r="O230" i="6"/>
  <c r="O26" i="6"/>
  <c r="O5" i="6"/>
  <c r="P25" i="6"/>
  <c r="E15" i="1"/>
  <c r="E16" i="1"/>
  <c r="Q2028" i="6"/>
  <c r="R2028" i="6" s="1"/>
  <c r="Q2004" i="6"/>
  <c r="Q2029" i="6"/>
  <c r="R2029" i="6" s="1"/>
  <c r="Q1885" i="6"/>
  <c r="Q1789" i="6"/>
  <c r="Q1645" i="6"/>
  <c r="Q1801" i="6"/>
  <c r="Q1657" i="6"/>
  <c r="Q1777" i="6"/>
  <c r="Q1633" i="6"/>
  <c r="Q1765" i="6"/>
  <c r="Q1621" i="6"/>
  <c r="Q1753" i="6"/>
  <c r="Q1609" i="6"/>
  <c r="Q1741" i="6"/>
  <c r="Q1597" i="6"/>
  <c r="Q1729" i="6"/>
  <c r="Q1717" i="6"/>
  <c r="Q1705" i="6"/>
  <c r="Q1693" i="6"/>
  <c r="Q1681" i="6"/>
  <c r="Q1559" i="6"/>
  <c r="R1559" i="6" s="1"/>
  <c r="Q1457" i="6"/>
  <c r="Q1337" i="6"/>
  <c r="R1337" i="6" s="1"/>
  <c r="Q1167" i="6"/>
  <c r="R1167" i="6" s="1"/>
  <c r="Q1349" i="6"/>
  <c r="R1349" i="6" s="1"/>
  <c r="Q1311" i="6"/>
  <c r="R1311" i="6" s="1"/>
  <c r="Q1217" i="6"/>
  <c r="Q1205" i="6"/>
  <c r="R1205" i="6" s="1"/>
  <c r="Q1421" i="6"/>
  <c r="R1421" i="6" s="1"/>
  <c r="Q1193" i="6"/>
  <c r="R1193" i="6" s="1"/>
  <c r="Q1385" i="6"/>
  <c r="R1385" i="6" s="1"/>
  <c r="Q1812" i="6"/>
  <c r="Q1836" i="6"/>
  <c r="Q1932" i="6"/>
  <c r="R1932" i="6" s="1"/>
  <c r="Q1788" i="6"/>
  <c r="Q1920" i="6"/>
  <c r="R1920" i="6" s="1"/>
  <c r="Q1800" i="6"/>
  <c r="Q1860" i="6"/>
  <c r="Q1908" i="6"/>
  <c r="R1908" i="6" s="1"/>
  <c r="Q1776" i="6"/>
  <c r="Q1565" i="6"/>
  <c r="R1565" i="6" s="1"/>
  <c r="Q1896" i="6"/>
  <c r="Q1764" i="6"/>
  <c r="Q148" i="6"/>
  <c r="Q76" i="6"/>
  <c r="R76" i="6" s="1"/>
  <c r="Q1529" i="6"/>
  <c r="R1529" i="6" s="1"/>
  <c r="Q1313" i="6"/>
  <c r="Q1824" i="6"/>
  <c r="Q797" i="6"/>
  <c r="R797" i="6" s="1"/>
  <c r="Q1396" i="6"/>
  <c r="R1396" i="6" s="1"/>
  <c r="Q1252" i="6"/>
  <c r="R1252" i="6" s="1"/>
  <c r="Q1108" i="6"/>
  <c r="R1108" i="6" s="1"/>
  <c r="Q892" i="6"/>
  <c r="R892" i="6" s="1"/>
  <c r="Q484" i="6"/>
  <c r="R484" i="6" s="1"/>
  <c r="Q268" i="6"/>
  <c r="R268" i="6" s="1"/>
  <c r="Q100" i="6"/>
  <c r="R100" i="6" s="1"/>
  <c r="Q28" i="6"/>
  <c r="R28" i="6" s="1"/>
  <c r="Q1534" i="6"/>
  <c r="Q1049" i="6"/>
  <c r="R1049" i="6" s="1"/>
  <c r="Q1498" i="6"/>
  <c r="Q1752" i="6"/>
  <c r="Q1740" i="6"/>
  <c r="Q1728" i="6"/>
  <c r="Q1716" i="6"/>
  <c r="Q1704" i="6"/>
  <c r="Q1692" i="6"/>
  <c r="Q1680" i="6"/>
  <c r="Q1668" i="6"/>
  <c r="Q1656" i="6"/>
  <c r="Q1644" i="6"/>
  <c r="Q1632" i="6"/>
  <c r="Q1620" i="6"/>
  <c r="Q1608" i="6"/>
  <c r="Q1596" i="6"/>
  <c r="Q1584" i="6"/>
  <c r="Q1488" i="6"/>
  <c r="Q1452" i="6"/>
  <c r="R1452" i="6" s="1"/>
  <c r="Q1368" i="6"/>
  <c r="R1368" i="6" s="1"/>
  <c r="Q1224" i="6"/>
  <c r="R1224" i="6" s="1"/>
  <c r="Q1080" i="6"/>
  <c r="R1080" i="6" s="1"/>
  <c r="Q1020" i="6"/>
  <c r="R1020" i="6" s="1"/>
  <c r="Q972" i="6"/>
  <c r="R972" i="6" s="1"/>
  <c r="Q840" i="6"/>
  <c r="R840" i="6" s="1"/>
  <c r="Q564" i="6"/>
  <c r="R564" i="6" s="1"/>
  <c r="Q420" i="6"/>
  <c r="Q1462" i="6"/>
  <c r="Q545" i="6"/>
  <c r="R545" i="6" s="1"/>
  <c r="Q647" i="6"/>
  <c r="R647" i="6" s="1"/>
  <c r="Q1145" i="6"/>
  <c r="R1145" i="6" s="1"/>
  <c r="Q729" i="6"/>
  <c r="R729" i="6" s="1"/>
  <c r="Q393" i="6"/>
  <c r="R393" i="6" s="1"/>
  <c r="Q345" i="6"/>
  <c r="Q321" i="6"/>
  <c r="Q285" i="6"/>
  <c r="R285" i="6" s="1"/>
  <c r="Q1133" i="6"/>
  <c r="R1133" i="6" s="1"/>
  <c r="Q932" i="6"/>
  <c r="R932" i="6" s="1"/>
  <c r="Q1073" i="6"/>
  <c r="Q1471" i="6"/>
  <c r="Q235" i="6"/>
  <c r="R235" i="6" s="1"/>
  <c r="Q1061" i="6"/>
  <c r="R1061" i="6" s="1"/>
  <c r="Q1506" i="6"/>
  <c r="Q354" i="6"/>
  <c r="R354" i="6" s="1"/>
  <c r="Q1570" i="6"/>
  <c r="R1570" i="6" s="1"/>
  <c r="Q185" i="6"/>
  <c r="R185" i="6" s="1"/>
  <c r="Q113" i="6"/>
  <c r="R113" i="6" s="1"/>
  <c r="Q41" i="6"/>
  <c r="R41" i="6" s="1"/>
  <c r="Q897" i="6"/>
  <c r="Q1500" i="6"/>
  <c r="Q1392" i="6"/>
  <c r="R1392" i="6" s="1"/>
  <c r="Q1296" i="6"/>
  <c r="R1296" i="6" s="1"/>
  <c r="Q1212" i="6"/>
  <c r="R1212" i="6" s="1"/>
  <c r="Q1140" i="6"/>
  <c r="R1140" i="6" s="1"/>
  <c r="Q1068" i="6"/>
  <c r="Q960" i="6"/>
  <c r="R960" i="6" s="1"/>
  <c r="Q828" i="6"/>
  <c r="R828" i="6" s="1"/>
  <c r="Q480" i="6"/>
  <c r="R480" i="6" s="1"/>
  <c r="Q1996" i="6"/>
  <c r="R1996" i="6" s="1"/>
  <c r="Q1948" i="6"/>
  <c r="R1948" i="6" s="1"/>
  <c r="Q1900" i="6"/>
  <c r="R1900" i="6" s="1"/>
  <c r="Q1852" i="6"/>
  <c r="R1852" i="6" s="1"/>
  <c r="Q1816" i="6"/>
  <c r="Q1744" i="6"/>
  <c r="R1744" i="6" s="1"/>
  <c r="Q2019" i="6"/>
  <c r="R2019" i="6" s="1"/>
  <c r="Q1983" i="6"/>
  <c r="R1983" i="6" s="1"/>
  <c r="Q1947" i="6"/>
  <c r="R1947" i="6" s="1"/>
  <c r="Q1911" i="6"/>
  <c r="R1911" i="6" s="1"/>
  <c r="Q1875" i="6"/>
  <c r="R1875" i="6" s="1"/>
  <c r="Q1839" i="6"/>
  <c r="R1839" i="6" s="1"/>
  <c r="Q1803" i="6"/>
  <c r="R1803" i="6" s="1"/>
  <c r="Q1767" i="6"/>
  <c r="R1767" i="6" s="1"/>
  <c r="Q1695" i="6"/>
  <c r="R1695" i="6" s="1"/>
  <c r="Q2018" i="6"/>
  <c r="R2018" i="6" s="1"/>
  <c r="Q1573" i="6"/>
  <c r="Q1561" i="6"/>
  <c r="Q1549" i="6"/>
  <c r="Q1537" i="6"/>
  <c r="R1537" i="6" s="1"/>
  <c r="Q1525" i="6"/>
  <c r="Q1513" i="6"/>
  <c r="R1513" i="6" s="1"/>
  <c r="Q1501" i="6"/>
  <c r="R1501" i="6" s="1"/>
  <c r="Q1489" i="6"/>
  <c r="Q1477" i="6"/>
  <c r="Q1453" i="6"/>
  <c r="Q1441" i="6"/>
  <c r="R1441" i="6" s="1"/>
  <c r="Q1429" i="6"/>
  <c r="Q1417" i="6"/>
  <c r="R1417" i="6" s="1"/>
  <c r="Q1405" i="6"/>
  <c r="Q1393" i="6"/>
  <c r="R1393" i="6" s="1"/>
  <c r="Q1381" i="6"/>
  <c r="Q1369" i="6"/>
  <c r="R1369" i="6" s="1"/>
  <c r="Q1357" i="6"/>
  <c r="Q1345" i="6"/>
  <c r="R1345" i="6" s="1"/>
  <c r="Q1333" i="6"/>
  <c r="Q1321" i="6"/>
  <c r="R1321" i="6" s="1"/>
  <c r="Q1309" i="6"/>
  <c r="Q1297" i="6"/>
  <c r="R1297" i="6" s="1"/>
  <c r="Q1285" i="6"/>
  <c r="Q1273" i="6"/>
  <c r="R1273" i="6" s="1"/>
  <c r="Q1261" i="6"/>
  <c r="Q1249" i="6"/>
  <c r="Q1237" i="6"/>
  <c r="Q1225" i="6"/>
  <c r="R1225" i="6" s="1"/>
  <c r="Q1213" i="6"/>
  <c r="Q1201" i="6"/>
  <c r="R1201" i="6" s="1"/>
  <c r="Q1189" i="6"/>
  <c r="R1189" i="6" s="1"/>
  <c r="Q1177" i="6"/>
  <c r="R1177" i="6" s="1"/>
  <c r="Q1165" i="6"/>
  <c r="Q1153" i="6"/>
  <c r="R1153" i="6" s="1"/>
  <c r="Q1141" i="6"/>
  <c r="Q1129" i="6"/>
  <c r="R1129" i="6" s="1"/>
  <c r="Q1117" i="6"/>
  <c r="R1117" i="6" s="1"/>
  <c r="Q1105" i="6"/>
  <c r="Q1093" i="6"/>
  <c r="R1093" i="6" s="1"/>
  <c r="Q1081" i="6"/>
  <c r="R1081" i="6" s="1"/>
  <c r="Q1069" i="6"/>
  <c r="R1069" i="6" s="1"/>
  <c r="Q1057" i="6"/>
  <c r="R1057" i="6" s="1"/>
  <c r="Q1045" i="6"/>
  <c r="Q1033" i="6"/>
  <c r="R1033" i="6" s="1"/>
  <c r="Q1021" i="6"/>
  <c r="Q1009" i="6"/>
  <c r="Q997" i="6"/>
  <c r="Q985" i="6"/>
  <c r="R985" i="6" s="1"/>
  <c r="Q973" i="6"/>
  <c r="R973" i="6" s="1"/>
  <c r="Q961" i="6"/>
  <c r="R961" i="6" s="1"/>
  <c r="Q949" i="6"/>
  <c r="R949" i="6" s="1"/>
  <c r="Q937" i="6"/>
  <c r="R937" i="6" s="1"/>
  <c r="Q925" i="6"/>
  <c r="R925" i="6" s="1"/>
  <c r="Q913" i="6"/>
  <c r="R913" i="6" s="1"/>
  <c r="Q901" i="6"/>
  <c r="R901" i="6" s="1"/>
  <c r="Q889" i="6"/>
  <c r="R889" i="6" s="1"/>
  <c r="Q865" i="6"/>
  <c r="R865" i="6" s="1"/>
  <c r="Q841" i="6"/>
  <c r="Q829" i="6"/>
  <c r="Q817" i="6"/>
  <c r="Q805" i="6"/>
  <c r="Q793" i="6"/>
  <c r="R793" i="6" s="1"/>
  <c r="Q781" i="6"/>
  <c r="R781" i="6" s="1"/>
  <c r="Q769" i="6"/>
  <c r="R769" i="6" s="1"/>
  <c r="Q745" i="6"/>
  <c r="Q733" i="6"/>
  <c r="R733" i="6" s="1"/>
  <c r="Q709" i="6"/>
  <c r="R709" i="6" s="1"/>
  <c r="Q697" i="6"/>
  <c r="Q685" i="6"/>
  <c r="Q673" i="6"/>
  <c r="R673" i="6" s="1"/>
  <c r="Q661" i="6"/>
  <c r="R661" i="6" s="1"/>
  <c r="Q649" i="6"/>
  <c r="Q637" i="6"/>
  <c r="R637" i="6" s="1"/>
  <c r="Q625" i="6"/>
  <c r="R625" i="6" s="1"/>
  <c r="Q613" i="6"/>
  <c r="R613" i="6" s="1"/>
  <c r="Q601" i="6"/>
  <c r="Q565" i="6"/>
  <c r="R565" i="6" s="1"/>
  <c r="Q553" i="6"/>
  <c r="R553" i="6" s="1"/>
  <c r="Q541" i="6"/>
  <c r="R541" i="6" s="1"/>
  <c r="Q529" i="6"/>
  <c r="Q517" i="6"/>
  <c r="R517" i="6" s="1"/>
  <c r="Q505" i="6"/>
  <c r="Q493" i="6"/>
  <c r="R493" i="6" s="1"/>
  <c r="Q481" i="6"/>
  <c r="R481" i="6" s="1"/>
  <c r="Q469" i="6"/>
  <c r="R469" i="6" s="1"/>
  <c r="Q457" i="6"/>
  <c r="R457" i="6" s="1"/>
  <c r="Q445" i="6"/>
  <c r="Q433" i="6"/>
  <c r="Q421" i="6"/>
  <c r="R421" i="6" s="1"/>
  <c r="Q409" i="6"/>
  <c r="R409" i="6" s="1"/>
  <c r="Q397" i="6"/>
  <c r="Q385" i="6"/>
  <c r="R385" i="6" s="1"/>
  <c r="Q373" i="6"/>
  <c r="R373" i="6" s="1"/>
  <c r="Q361" i="6"/>
  <c r="Q349" i="6"/>
  <c r="R349" i="6" s="1"/>
  <c r="Q337" i="6"/>
  <c r="R337" i="6" s="1"/>
  <c r="Q325" i="6"/>
  <c r="R325" i="6" s="1"/>
  <c r="Q313" i="6"/>
  <c r="Q301" i="6"/>
  <c r="R301" i="6" s="1"/>
  <c r="Q289" i="6"/>
  <c r="R289" i="6" s="1"/>
  <c r="Q277" i="6"/>
  <c r="R277" i="6" s="1"/>
  <c r="Q265" i="6"/>
  <c r="R265" i="6" s="1"/>
  <c r="Q253" i="6"/>
  <c r="R253" i="6" s="1"/>
  <c r="Q229" i="6"/>
  <c r="R229" i="6" s="1"/>
  <c r="Q205" i="6"/>
  <c r="Q169" i="6"/>
  <c r="R169" i="6" s="1"/>
  <c r="Q157" i="6"/>
  <c r="R157" i="6" s="1"/>
  <c r="Q145" i="6"/>
  <c r="R145" i="6" s="1"/>
  <c r="Q133" i="6"/>
  <c r="Q121" i="6"/>
  <c r="Q97" i="6"/>
  <c r="Q85" i="6"/>
  <c r="R85" i="6" s="1"/>
  <c r="Q61" i="6"/>
  <c r="R61" i="6" s="1"/>
  <c r="Q49" i="6"/>
  <c r="R49" i="6" s="1"/>
  <c r="Q37" i="6"/>
  <c r="Q25" i="6"/>
  <c r="Q13" i="6"/>
  <c r="R13" i="6" s="1"/>
  <c r="Q1957" i="6"/>
  <c r="R1957" i="6" s="1"/>
  <c r="Q1813" i="6"/>
  <c r="Q1669" i="6"/>
  <c r="Q1493" i="6"/>
  <c r="R1493" i="6" s="1"/>
  <c r="Q1277" i="6"/>
  <c r="R1277" i="6" s="1"/>
  <c r="Q577" i="6"/>
  <c r="Q1344" i="6"/>
  <c r="R1344" i="6" s="1"/>
  <c r="Q1272" i="6"/>
  <c r="R1272" i="6" s="1"/>
  <c r="Q1176" i="6"/>
  <c r="R1176" i="6" s="1"/>
  <c r="Q1116" i="6"/>
  <c r="R1116" i="6" s="1"/>
  <c r="Q1044" i="6"/>
  <c r="R1044" i="6" s="1"/>
  <c r="Q924" i="6"/>
  <c r="R924" i="6" s="1"/>
  <c r="Q816" i="6"/>
  <c r="Q732" i="6"/>
  <c r="R732" i="6" s="1"/>
  <c r="Q660" i="6"/>
  <c r="R660" i="6" s="1"/>
  <c r="Q600" i="6"/>
  <c r="R600" i="6" s="1"/>
  <c r="Q552" i="6"/>
  <c r="R552" i="6" s="1"/>
  <c r="Q432" i="6"/>
  <c r="Q1991" i="6"/>
  <c r="R1991" i="6" s="1"/>
  <c r="Q1943" i="6"/>
  <c r="Q1823" i="6"/>
  <c r="R1823" i="6" s="1"/>
  <c r="Q1775" i="6"/>
  <c r="R1775" i="6" s="1"/>
  <c r="Q1763" i="6"/>
  <c r="R1763" i="6" s="1"/>
  <c r="Q1715" i="6"/>
  <c r="R1715" i="6" s="1"/>
  <c r="Q1691" i="6"/>
  <c r="R1691" i="6" s="1"/>
  <c r="Q1679" i="6"/>
  <c r="R1679" i="6" s="1"/>
  <c r="Q1667" i="6"/>
  <c r="Q1655" i="6"/>
  <c r="R1655" i="6" s="1"/>
  <c r="Q1643" i="6"/>
  <c r="Q1631" i="6"/>
  <c r="R1631" i="6" s="1"/>
  <c r="Q1619" i="6"/>
  <c r="Q1607" i="6"/>
  <c r="Q1595" i="6"/>
  <c r="R1595" i="6" s="1"/>
  <c r="Q1583" i="6"/>
  <c r="R1583" i="6" s="1"/>
  <c r="Q1547" i="6"/>
  <c r="R1547" i="6" s="1"/>
  <c r="Q1535" i="6"/>
  <c r="R1535" i="6" s="1"/>
  <c r="Q1523" i="6"/>
  <c r="R1523" i="6" s="1"/>
  <c r="Q1511" i="6"/>
  <c r="R1511" i="6" s="1"/>
  <c r="Q1499" i="6"/>
  <c r="R1499" i="6" s="1"/>
  <c r="Q1487" i="6"/>
  <c r="R1487" i="6" s="1"/>
  <c r="Q1475" i="6"/>
  <c r="R1475" i="6" s="1"/>
  <c r="Q1463" i="6"/>
  <c r="R1463" i="6" s="1"/>
  <c r="Q1439" i="6"/>
  <c r="Q1427" i="6"/>
  <c r="R1427" i="6" s="1"/>
  <c r="Q1415" i="6"/>
  <c r="R1415" i="6" s="1"/>
  <c r="Q1403" i="6"/>
  <c r="Q1391" i="6"/>
  <c r="R1391" i="6" s="1"/>
  <c r="Q1379" i="6"/>
  <c r="R1379" i="6" s="1"/>
  <c r="Q1367" i="6"/>
  <c r="R1367" i="6" s="1"/>
  <c r="Q1355" i="6"/>
  <c r="R1355" i="6" s="1"/>
  <c r="Q1343" i="6"/>
  <c r="R1343" i="6" s="1"/>
  <c r="Q1331" i="6"/>
  <c r="R1331" i="6" s="1"/>
  <c r="Q1307" i="6"/>
  <c r="R1307" i="6" s="1"/>
  <c r="Q1295" i="6"/>
  <c r="Q1283" i="6"/>
  <c r="Q1271" i="6"/>
  <c r="R1271" i="6" s="1"/>
  <c r="Q1259" i="6"/>
  <c r="R1259" i="6" s="1"/>
  <c r="Q1247" i="6"/>
  <c r="R1247" i="6" s="1"/>
  <c r="Q1235" i="6"/>
  <c r="R1235" i="6" s="1"/>
  <c r="Q1223" i="6"/>
  <c r="R1223" i="6" s="1"/>
  <c r="Q1211" i="6"/>
  <c r="R1211" i="6" s="1"/>
  <c r="Q1199" i="6"/>
  <c r="R1199" i="6" s="1"/>
  <c r="Q1187" i="6"/>
  <c r="R1187" i="6" s="1"/>
  <c r="Q1175" i="6"/>
  <c r="R1175" i="6" s="1"/>
  <c r="Q1163" i="6"/>
  <c r="R1163" i="6" s="1"/>
  <c r="Q1151" i="6"/>
  <c r="R1151" i="6" s="1"/>
  <c r="Q1139" i="6"/>
  <c r="Q1127" i="6"/>
  <c r="R1127" i="6" s="1"/>
  <c r="Q1115" i="6"/>
  <c r="R1115" i="6" s="1"/>
  <c r="Q1103" i="6"/>
  <c r="R1103" i="6" s="1"/>
  <c r="Q1091" i="6"/>
  <c r="R1091" i="6" s="1"/>
  <c r="Q1079" i="6"/>
  <c r="R1079" i="6" s="1"/>
  <c r="Q1067" i="6"/>
  <c r="R1067" i="6" s="1"/>
  <c r="Q1055" i="6"/>
  <c r="R1055" i="6" s="1"/>
  <c r="Q1043" i="6"/>
  <c r="R1043" i="6" s="1"/>
  <c r="Q1031" i="6"/>
  <c r="R1031" i="6" s="1"/>
  <c r="Q1019" i="6"/>
  <c r="Q1007" i="6"/>
  <c r="R1007" i="6" s="1"/>
  <c r="Q995" i="6"/>
  <c r="R995" i="6" s="1"/>
  <c r="Q983" i="6"/>
  <c r="Q971" i="6"/>
  <c r="R971" i="6" s="1"/>
  <c r="Q959" i="6"/>
  <c r="R959" i="6" s="1"/>
  <c r="Q947" i="6"/>
  <c r="R947" i="6" s="1"/>
  <c r="Q935" i="6"/>
  <c r="R935" i="6" s="1"/>
  <c r="Q923" i="6"/>
  <c r="R923" i="6" s="1"/>
  <c r="Q911" i="6"/>
  <c r="R911" i="6" s="1"/>
  <c r="Q899" i="6"/>
  <c r="Q887" i="6"/>
  <c r="R887" i="6" s="1"/>
  <c r="Q875" i="6"/>
  <c r="R875" i="6" s="1"/>
  <c r="Q863" i="6"/>
  <c r="R863" i="6" s="1"/>
  <c r="Q851" i="6"/>
  <c r="Q839" i="6"/>
  <c r="R839" i="6" s="1"/>
  <c r="Q827" i="6"/>
  <c r="R827" i="6" s="1"/>
  <c r="Q815" i="6"/>
  <c r="Q803" i="6"/>
  <c r="R803" i="6" s="1"/>
  <c r="Q791" i="6"/>
  <c r="R791" i="6" s="1"/>
  <c r="Q779" i="6"/>
  <c r="R779" i="6" s="1"/>
  <c r="Q767" i="6"/>
  <c r="R767" i="6" s="1"/>
  <c r="Q755" i="6"/>
  <c r="R755" i="6" s="1"/>
  <c r="Q743" i="6"/>
  <c r="R743" i="6" s="1"/>
  <c r="Q731" i="6"/>
  <c r="R731" i="6" s="1"/>
  <c r="Q719" i="6"/>
  <c r="R719" i="6" s="1"/>
  <c r="Q707" i="6"/>
  <c r="Q695" i="6"/>
  <c r="R695" i="6" s="1"/>
  <c r="Q683" i="6"/>
  <c r="Q671" i="6"/>
  <c r="R671" i="6" s="1"/>
  <c r="Q659" i="6"/>
  <c r="R659" i="6" s="1"/>
  <c r="Q635" i="6"/>
  <c r="Q623" i="6"/>
  <c r="R623" i="6" s="1"/>
  <c r="Q611" i="6"/>
  <c r="R611" i="6" s="1"/>
  <c r="Q599" i="6"/>
  <c r="R599" i="6" s="1"/>
  <c r="Q587" i="6"/>
  <c r="Q575" i="6"/>
  <c r="R575" i="6" s="1"/>
  <c r="Q563" i="6"/>
  <c r="R563" i="6" s="1"/>
  <c r="Q551" i="6"/>
  <c r="R551" i="6" s="1"/>
  <c r="Q539" i="6"/>
  <c r="Q527" i="6"/>
  <c r="Q515" i="6"/>
  <c r="R515" i="6" s="1"/>
  <c r="Q503" i="6"/>
  <c r="R503" i="6" s="1"/>
  <c r="Q491" i="6"/>
  <c r="Q479" i="6"/>
  <c r="R479" i="6" s="1"/>
  <c r="Q467" i="6"/>
  <c r="R467" i="6" s="1"/>
  <c r="Q455" i="6"/>
  <c r="R455" i="6" s="1"/>
  <c r="Q443" i="6"/>
  <c r="Q431" i="6"/>
  <c r="R431" i="6" s="1"/>
  <c r="Q419" i="6"/>
  <c r="R419" i="6" s="1"/>
  <c r="Q407" i="6"/>
  <c r="R407" i="6" s="1"/>
  <c r="Q395" i="6"/>
  <c r="Q383" i="6"/>
  <c r="R383" i="6" s="1"/>
  <c r="Q371" i="6"/>
  <c r="R371" i="6" s="1"/>
  <c r="Q359" i="6"/>
  <c r="R359" i="6" s="1"/>
  <c r="Q347" i="6"/>
  <c r="R347" i="6" s="1"/>
  <c r="Q335" i="6"/>
  <c r="R335" i="6" s="1"/>
  <c r="Q323" i="6"/>
  <c r="R323" i="6" s="1"/>
  <c r="Q311" i="6"/>
  <c r="R311" i="6" s="1"/>
  <c r="Q299" i="6"/>
  <c r="R299" i="6" s="1"/>
  <c r="Q287" i="6"/>
  <c r="R287" i="6" s="1"/>
  <c r="Q275" i="6"/>
  <c r="R275" i="6" s="1"/>
  <c r="Q263" i="6"/>
  <c r="Q251" i="6"/>
  <c r="R251" i="6" s="1"/>
  <c r="Q1440" i="6"/>
  <c r="R1440" i="6" s="1"/>
  <c r="Q984" i="6"/>
  <c r="R984" i="6" s="1"/>
  <c r="Q876" i="6"/>
  <c r="R876" i="6" s="1"/>
  <c r="Q768" i="6"/>
  <c r="R768" i="6" s="1"/>
  <c r="Q708" i="6"/>
  <c r="R708" i="6" s="1"/>
  <c r="Q648" i="6"/>
  <c r="R648" i="6" s="1"/>
  <c r="Q576" i="6"/>
  <c r="Q504" i="6"/>
  <c r="R504" i="6" s="1"/>
  <c r="Q2027" i="6"/>
  <c r="R2027" i="6" s="1"/>
  <c r="Q1979" i="6"/>
  <c r="R1979" i="6" s="1"/>
  <c r="Q1931" i="6"/>
  <c r="R1931" i="6" s="1"/>
  <c r="Q1895" i="6"/>
  <c r="Q1859" i="6"/>
  <c r="R1859" i="6" s="1"/>
  <c r="Q1811" i="6"/>
  <c r="R1811" i="6" s="1"/>
  <c r="Q1751" i="6"/>
  <c r="Q2026" i="6"/>
  <c r="R2026" i="6" s="1"/>
  <c r="Q2014" i="6"/>
  <c r="R2014" i="6" s="1"/>
  <c r="Q2002" i="6"/>
  <c r="Q1990" i="6"/>
  <c r="Q1978" i="6"/>
  <c r="Q1954" i="6"/>
  <c r="Q1942" i="6"/>
  <c r="Q1930" i="6"/>
  <c r="Q1918" i="6"/>
  <c r="Q1906" i="6"/>
  <c r="Q1894" i="6"/>
  <c r="Q1882" i="6"/>
  <c r="Q1870" i="6"/>
  <c r="Q1858" i="6"/>
  <c r="Q1846" i="6"/>
  <c r="Q1822" i="6"/>
  <c r="Q1810" i="6"/>
  <c r="Q1798" i="6"/>
  <c r="Q1786" i="6"/>
  <c r="R1786" i="6" s="1"/>
  <c r="Q1774" i="6"/>
  <c r="R1774" i="6" s="1"/>
  <c r="Q1762" i="6"/>
  <c r="R1762" i="6" s="1"/>
  <c r="Q1750" i="6"/>
  <c r="R1750" i="6" s="1"/>
  <c r="Q1738" i="6"/>
  <c r="R1738" i="6" s="1"/>
  <c r="Q1726" i="6"/>
  <c r="R1726" i="6" s="1"/>
  <c r="Q1714" i="6"/>
  <c r="R1714" i="6" s="1"/>
  <c r="Q1702" i="6"/>
  <c r="R1702" i="6" s="1"/>
  <c r="Q1678" i="6"/>
  <c r="R1678" i="6" s="1"/>
  <c r="Q1666" i="6"/>
  <c r="R1666" i="6" s="1"/>
  <c r="Q1654" i="6"/>
  <c r="Q1642" i="6"/>
  <c r="R1642" i="6" s="1"/>
  <c r="Q1630" i="6"/>
  <c r="R1630" i="6" s="1"/>
  <c r="Q1618" i="6"/>
  <c r="R1618" i="6" s="1"/>
  <c r="Q1606" i="6"/>
  <c r="Q1594" i="6"/>
  <c r="R1594" i="6" s="1"/>
  <c r="Q1582" i="6"/>
  <c r="R1582" i="6" s="1"/>
  <c r="Q1558" i="6"/>
  <c r="R1558" i="6" s="1"/>
  <c r="Q1522" i="6"/>
  <c r="Q1510" i="6"/>
  <c r="R1510" i="6" s="1"/>
  <c r="Q1486" i="6"/>
  <c r="Q1474" i="6"/>
  <c r="Q1438" i="6"/>
  <c r="R1438" i="6" s="1"/>
  <c r="Q1414" i="6"/>
  <c r="Q1402" i="6"/>
  <c r="R1402" i="6" s="1"/>
  <c r="Q1378" i="6"/>
  <c r="Q1366" i="6"/>
  <c r="Q1342" i="6"/>
  <c r="R1342" i="6" s="1"/>
  <c r="Q1330" i="6"/>
  <c r="Q1306" i="6"/>
  <c r="R1306" i="6" s="1"/>
  <c r="Q1294" i="6"/>
  <c r="R1294" i="6" s="1"/>
  <c r="Q1270" i="6"/>
  <c r="Q1246" i="6"/>
  <c r="R1246" i="6" s="1"/>
  <c r="Q1234" i="6"/>
  <c r="Q1222" i="6"/>
  <c r="Q1210" i="6"/>
  <c r="Q1198" i="6"/>
  <c r="R1198" i="6" s="1"/>
  <c r="Q1174" i="6"/>
  <c r="R1174" i="6" s="1"/>
  <c r="Q1162" i="6"/>
  <c r="R1162" i="6" s="1"/>
  <c r="Q1150" i="6"/>
  <c r="R1150" i="6" s="1"/>
  <c r="Q1138" i="6"/>
  <c r="R1138" i="6" s="1"/>
  <c r="Q1126" i="6"/>
  <c r="R1126" i="6" s="1"/>
  <c r="Q1114" i="6"/>
  <c r="Q1102" i="6"/>
  <c r="R1102" i="6" s="1"/>
  <c r="Q1090" i="6"/>
  <c r="R1090" i="6" s="1"/>
  <c r="Q1078" i="6"/>
  <c r="R1078" i="6" s="1"/>
  <c r="Q1066" i="6"/>
  <c r="R1066" i="6" s="1"/>
  <c r="Q1054" i="6"/>
  <c r="Q1042" i="6"/>
  <c r="R1042" i="6" s="1"/>
  <c r="Q1030" i="6"/>
  <c r="Q1018" i="6"/>
  <c r="Q1006" i="6"/>
  <c r="Q994" i="6"/>
  <c r="R994" i="6" s="1"/>
  <c r="Q982" i="6"/>
  <c r="Q970" i="6"/>
  <c r="R970" i="6" s="1"/>
  <c r="Q958" i="6"/>
  <c r="R958" i="6" s="1"/>
  <c r="Q946" i="6"/>
  <c r="R946" i="6" s="1"/>
  <c r="Q934" i="6"/>
  <c r="R934" i="6" s="1"/>
  <c r="Q922" i="6"/>
  <c r="Q898" i="6"/>
  <c r="Q886" i="6"/>
  <c r="Q874" i="6"/>
  <c r="R874" i="6" s="1"/>
  <c r="Q862" i="6"/>
  <c r="Q850" i="6"/>
  <c r="R850" i="6" s="1"/>
  <c r="Q838" i="6"/>
  <c r="R838" i="6" s="1"/>
  <c r="Q826" i="6"/>
  <c r="Q814" i="6"/>
  <c r="Q802" i="6"/>
  <c r="R802" i="6" s="1"/>
  <c r="Q790" i="6"/>
  <c r="R790" i="6" s="1"/>
  <c r="Q778" i="6"/>
  <c r="R778" i="6" s="1"/>
  <c r="Q766" i="6"/>
  <c r="R766" i="6" s="1"/>
  <c r="Q754" i="6"/>
  <c r="Q742" i="6"/>
  <c r="R742" i="6" s="1"/>
  <c r="Q730" i="6"/>
  <c r="R730" i="6" s="1"/>
  <c r="Q718" i="6"/>
  <c r="R718" i="6" s="1"/>
  <c r="Q706" i="6"/>
  <c r="Q694" i="6"/>
  <c r="Q682" i="6"/>
  <c r="R682" i="6" s="1"/>
  <c r="Q670" i="6"/>
  <c r="R670" i="6" s="1"/>
  <c r="Q658" i="6"/>
  <c r="Q646" i="6"/>
  <c r="R646" i="6" s="1"/>
  <c r="Q634" i="6"/>
  <c r="Q610" i="6"/>
  <c r="Q598" i="6"/>
  <c r="R598" i="6" s="1"/>
  <c r="Q586" i="6"/>
  <c r="R586" i="6" s="1"/>
  <c r="Q574" i="6"/>
  <c r="Q562" i="6"/>
  <c r="R562" i="6" s="1"/>
  <c r="Q550" i="6"/>
  <c r="Q538" i="6"/>
  <c r="R538" i="6" s="1"/>
  <c r="Q526" i="6"/>
  <c r="R526" i="6" s="1"/>
  <c r="Q514" i="6"/>
  <c r="Q502" i="6"/>
  <c r="R502" i="6" s="1"/>
  <c r="Q490" i="6"/>
  <c r="R490" i="6" s="1"/>
  <c r="Q478" i="6"/>
  <c r="R478" i="6" s="1"/>
  <c r="Q466" i="6"/>
  <c r="Q454" i="6"/>
  <c r="R454" i="6" s="1"/>
  <c r="Q442" i="6"/>
  <c r="R442" i="6" s="1"/>
  <c r="Q430" i="6"/>
  <c r="Q418" i="6"/>
  <c r="R418" i="6" s="1"/>
  <c r="Q406" i="6"/>
  <c r="Q394" i="6"/>
  <c r="R394" i="6" s="1"/>
  <c r="Q382" i="6"/>
  <c r="R382" i="6" s="1"/>
  <c r="Q370" i="6"/>
  <c r="R370" i="6" s="1"/>
  <c r="Q358" i="6"/>
  <c r="R358" i="6" s="1"/>
  <c r="Q346" i="6"/>
  <c r="R346" i="6" s="1"/>
  <c r="Q1548" i="6"/>
  <c r="Q1464" i="6"/>
  <c r="Q1356" i="6"/>
  <c r="Q1248" i="6"/>
  <c r="R1248" i="6" s="1"/>
  <c r="Q744" i="6"/>
  <c r="Q672" i="6"/>
  <c r="Q612" i="6"/>
  <c r="R612" i="6" s="1"/>
  <c r="Q540" i="6"/>
  <c r="Q444" i="6"/>
  <c r="Q2015" i="6"/>
  <c r="R2015" i="6" s="1"/>
  <c r="Q1967" i="6"/>
  <c r="R1967" i="6" s="1"/>
  <c r="Q1919" i="6"/>
  <c r="R1919" i="6" s="1"/>
  <c r="Q1883" i="6"/>
  <c r="R1883" i="6" s="1"/>
  <c r="Q1847" i="6"/>
  <c r="R1847" i="6" s="1"/>
  <c r="Q1799" i="6"/>
  <c r="R1799" i="6" s="1"/>
  <c r="Q1739" i="6"/>
  <c r="Q2025" i="6"/>
  <c r="Q2001" i="6"/>
  <c r="Q1977" i="6"/>
  <c r="Q1965" i="6"/>
  <c r="Q1941" i="6"/>
  <c r="Q1929" i="6"/>
  <c r="Q1905" i="6"/>
  <c r="Q1893" i="6"/>
  <c r="Q1881" i="6"/>
  <c r="Q1869" i="6"/>
  <c r="Q1857" i="6"/>
  <c r="Q1845" i="6"/>
  <c r="Q1821" i="6"/>
  <c r="Q1797" i="6"/>
  <c r="Q1785" i="6"/>
  <c r="Q1773" i="6"/>
  <c r="Q1761" i="6"/>
  <c r="Q1749" i="6"/>
  <c r="Q1737" i="6"/>
  <c r="Q1725" i="6"/>
  <c r="Q1713" i="6"/>
  <c r="Q1701" i="6"/>
  <c r="Q1677" i="6"/>
  <c r="Q1665" i="6"/>
  <c r="Q1653" i="6"/>
  <c r="Q1641" i="6"/>
  <c r="Q1629" i="6"/>
  <c r="Q1617" i="6"/>
  <c r="Q1605" i="6"/>
  <c r="Q1593" i="6"/>
  <c r="Q1581" i="6"/>
  <c r="Q1569" i="6"/>
  <c r="Q1557" i="6"/>
  <c r="Q1545" i="6"/>
  <c r="R1545" i="6" s="1"/>
  <c r="Q1509" i="6"/>
  <c r="Q1497" i="6"/>
  <c r="Q1485" i="6"/>
  <c r="R1485" i="6" s="1"/>
  <c r="Q1473" i="6"/>
  <c r="R1473" i="6" s="1"/>
  <c r="Q1461" i="6"/>
  <c r="Q1437" i="6"/>
  <c r="Q1425" i="6"/>
  <c r="Q1413" i="6"/>
  <c r="Q1401" i="6"/>
  <c r="R1401" i="6" s="1"/>
  <c r="Q1389" i="6"/>
  <c r="Q1377" i="6"/>
  <c r="R1377" i="6" s="1"/>
  <c r="Q1365" i="6"/>
  <c r="Q1353" i="6"/>
  <c r="Q1341" i="6"/>
  <c r="Q1329" i="6"/>
  <c r="R1329" i="6" s="1"/>
  <c r="Q1317" i="6"/>
  <c r="Q1305" i="6"/>
  <c r="R1305" i="6" s="1"/>
  <c r="Q1293" i="6"/>
  <c r="Q1269" i="6"/>
  <c r="Q1257" i="6"/>
  <c r="R1257" i="6" s="1"/>
  <c r="Q1245" i="6"/>
  <c r="Q1233" i="6"/>
  <c r="R1233" i="6" s="1"/>
  <c r="Q1221" i="6"/>
  <c r="Q1209" i="6"/>
  <c r="R1209" i="6" s="1"/>
  <c r="Q1197" i="6"/>
  <c r="R1197" i="6" s="1"/>
  <c r="Q1185" i="6"/>
  <c r="Q1173" i="6"/>
  <c r="Q1161" i="6"/>
  <c r="R1161" i="6" s="1"/>
  <c r="Q1149" i="6"/>
  <c r="Q1137" i="6"/>
  <c r="R1137" i="6" s="1"/>
  <c r="Q1125" i="6"/>
  <c r="Q1113" i="6"/>
  <c r="R1113" i="6" s="1"/>
  <c r="Q1101" i="6"/>
  <c r="R1101" i="6" s="1"/>
  <c r="Q1089" i="6"/>
  <c r="R1089" i="6" s="1"/>
  <c r="Q1077" i="6"/>
  <c r="R1077" i="6" s="1"/>
  <c r="Q1065" i="6"/>
  <c r="Q1053" i="6"/>
  <c r="R1053" i="6" s="1"/>
  <c r="Q1041" i="6"/>
  <c r="Q1029" i="6"/>
  <c r="R1029" i="6" s="1"/>
  <c r="Q1017" i="6"/>
  <c r="R1017" i="6" s="1"/>
  <c r="Q1005" i="6"/>
  <c r="R1005" i="6" s="1"/>
  <c r="Q993" i="6"/>
  <c r="R993" i="6" s="1"/>
  <c r="Q957" i="6"/>
  <c r="Q945" i="6"/>
  <c r="R945" i="6" s="1"/>
  <c r="Q933" i="6"/>
  <c r="R933" i="6" s="1"/>
  <c r="Q921" i="6"/>
  <c r="R921" i="6" s="1"/>
  <c r="Q909" i="6"/>
  <c r="Q885" i="6"/>
  <c r="R885" i="6" s="1"/>
  <c r="Q873" i="6"/>
  <c r="R873" i="6" s="1"/>
  <c r="Q861" i="6"/>
  <c r="Q849" i="6"/>
  <c r="R849" i="6" s="1"/>
  <c r="Q837" i="6"/>
  <c r="R837" i="6" s="1"/>
  <c r="Q825" i="6"/>
  <c r="R825" i="6" s="1"/>
  <c r="Q801" i="6"/>
  <c r="R801" i="6" s="1"/>
  <c r="Q789" i="6"/>
  <c r="Q777" i="6"/>
  <c r="R777" i="6" s="1"/>
  <c r="Q765" i="6"/>
  <c r="R765" i="6" s="1"/>
  <c r="Q753" i="6"/>
  <c r="Q741" i="6"/>
  <c r="R741" i="6" s="1"/>
  <c r="Q717" i="6"/>
  <c r="R717" i="6" s="1"/>
  <c r="Q705" i="6"/>
  <c r="R705" i="6" s="1"/>
  <c r="Q693" i="6"/>
  <c r="R693" i="6" s="1"/>
  <c r="Q681" i="6"/>
  <c r="R681" i="6" s="1"/>
  <c r="Q669" i="6"/>
  <c r="Q657" i="6"/>
  <c r="R657" i="6" s="1"/>
  <c r="Q645" i="6"/>
  <c r="R645" i="6" s="1"/>
  <c r="Q633" i="6"/>
  <c r="R633" i="6" s="1"/>
  <c r="Q609" i="6"/>
  <c r="Q597" i="6"/>
  <c r="R597" i="6" s="1"/>
  <c r="Q585" i="6"/>
  <c r="R585" i="6" s="1"/>
  <c r="Q573" i="6"/>
  <c r="R573" i="6" s="1"/>
  <c r="Q561" i="6"/>
  <c r="R561" i="6" s="1"/>
  <c r="Q549" i="6"/>
  <c r="R549" i="6" s="1"/>
  <c r="Q537" i="6"/>
  <c r="Q525" i="6"/>
  <c r="R525" i="6" s="1"/>
  <c r="Q513" i="6"/>
  <c r="R513" i="6" s="1"/>
  <c r="Q501" i="6"/>
  <c r="R501" i="6" s="1"/>
  <c r="Q489" i="6"/>
  <c r="Q477" i="6"/>
  <c r="R477" i="6" s="1"/>
  <c r="Q465" i="6"/>
  <c r="Q453" i="6"/>
  <c r="R453" i="6" s="1"/>
  <c r="Q441" i="6"/>
  <c r="R441" i="6" s="1"/>
  <c r="Q429" i="6"/>
  <c r="R429" i="6" s="1"/>
  <c r="Q417" i="6"/>
  <c r="R417" i="6" s="1"/>
  <c r="Q405" i="6"/>
  <c r="R405" i="6" s="1"/>
  <c r="Q381" i="6"/>
  <c r="Q369" i="6"/>
  <c r="R369" i="6" s="1"/>
  <c r="Q357" i="6"/>
  <c r="R357" i="6" s="1"/>
  <c r="Q1320" i="6"/>
  <c r="R1320" i="6" s="1"/>
  <c r="Q864" i="6"/>
  <c r="R864" i="6" s="1"/>
  <c r="Q756" i="6"/>
  <c r="R756" i="6" s="1"/>
  <c r="Q696" i="6"/>
  <c r="Q636" i="6"/>
  <c r="Q588" i="6"/>
  <c r="R588" i="6" s="1"/>
  <c r="Q528" i="6"/>
  <c r="Q2003" i="6"/>
  <c r="Q1955" i="6"/>
  <c r="R1955" i="6" s="1"/>
  <c r="Q1907" i="6"/>
  <c r="R1907" i="6" s="1"/>
  <c r="Q1787" i="6"/>
  <c r="Q1727" i="6"/>
  <c r="Q2013" i="6"/>
  <c r="Q1989" i="6"/>
  <c r="Q1917" i="6"/>
  <c r="Q2024" i="6"/>
  <c r="R2024" i="6" s="1"/>
  <c r="Q2012" i="6"/>
  <c r="R2012" i="6" s="1"/>
  <c r="Q2000" i="6"/>
  <c r="R2000" i="6" s="1"/>
  <c r="Q1988" i="6"/>
  <c r="R1988" i="6" s="1"/>
  <c r="Q1976" i="6"/>
  <c r="R1976" i="6" s="1"/>
  <c r="Q1964" i="6"/>
  <c r="R1964" i="6" s="1"/>
  <c r="Q1928" i="6"/>
  <c r="R1928" i="6" s="1"/>
  <c r="Q1916" i="6"/>
  <c r="R1916" i="6" s="1"/>
  <c r="Q1904" i="6"/>
  <c r="R1904" i="6" s="1"/>
  <c r="Q1892" i="6"/>
  <c r="Q1880" i="6"/>
  <c r="R1880" i="6" s="1"/>
  <c r="Q1868" i="6"/>
  <c r="Q1856" i="6"/>
  <c r="R1856" i="6" s="1"/>
  <c r="Q1844" i="6"/>
  <c r="R1844" i="6" s="1"/>
  <c r="Q1784" i="6"/>
  <c r="R1784" i="6" s="1"/>
  <c r="Q1772" i="6"/>
  <c r="R1772" i="6" s="1"/>
  <c r="Q1760" i="6"/>
  <c r="R1760" i="6" s="1"/>
  <c r="Q1748" i="6"/>
  <c r="R1748" i="6" s="1"/>
  <c r="Q1736" i="6"/>
  <c r="R1736" i="6" s="1"/>
  <c r="Q1724" i="6"/>
  <c r="R1724" i="6" s="1"/>
  <c r="Q1712" i="6"/>
  <c r="R1712" i="6" s="1"/>
  <c r="Q1700" i="6"/>
  <c r="R1700" i="6" s="1"/>
  <c r="Q1676" i="6"/>
  <c r="R1676" i="6" s="1"/>
  <c r="Q1652" i="6"/>
  <c r="R1652" i="6" s="1"/>
  <c r="Q1640" i="6"/>
  <c r="R1640" i="6" s="1"/>
  <c r="Q1628" i="6"/>
  <c r="R1628" i="6" s="1"/>
  <c r="Q1616" i="6"/>
  <c r="Q1604" i="6"/>
  <c r="R1604" i="6" s="1"/>
  <c r="Q1592" i="6"/>
  <c r="R1592" i="6" s="1"/>
  <c r="Q1580" i="6"/>
  <c r="R1580" i="6" s="1"/>
  <c r="Q1568" i="6"/>
  <c r="Q1556" i="6"/>
  <c r="R1556" i="6" s="1"/>
  <c r="Q1544" i="6"/>
  <c r="Q1508" i="6"/>
  <c r="Q1496" i="6"/>
  <c r="R1496" i="6" s="1"/>
  <c r="Q1484" i="6"/>
  <c r="Q1472" i="6"/>
  <c r="Q1460" i="6"/>
  <c r="Q1448" i="6"/>
  <c r="R1448" i="6" s="1"/>
  <c r="Q1436" i="6"/>
  <c r="Q1424" i="6"/>
  <c r="Q1412" i="6"/>
  <c r="Q1400" i="6"/>
  <c r="Q1388" i="6"/>
  <c r="Q1376" i="6"/>
  <c r="Q1364" i="6"/>
  <c r="Q1352" i="6"/>
  <c r="R1352" i="6" s="1"/>
  <c r="Q1340" i="6"/>
  <c r="Q1328" i="6"/>
  <c r="Q1316" i="6"/>
  <c r="Q1304" i="6"/>
  <c r="R1304" i="6" s="1"/>
  <c r="Q1292" i="6"/>
  <c r="Q1268" i="6"/>
  <c r="Q1256" i="6"/>
  <c r="R1256" i="6" s="1"/>
  <c r="Q1244" i="6"/>
  <c r="Q1220" i="6"/>
  <c r="Q1208" i="6"/>
  <c r="R1208" i="6" s="1"/>
  <c r="Q1196" i="6"/>
  <c r="Q1184" i="6"/>
  <c r="R1184" i="6" s="1"/>
  <c r="Q1172" i="6"/>
  <c r="R1172" i="6" s="1"/>
  <c r="Q1148" i="6"/>
  <c r="R1148" i="6" s="1"/>
  <c r="Q1136" i="6"/>
  <c r="Q1124" i="6"/>
  <c r="R1124" i="6" s="1"/>
  <c r="Q1112" i="6"/>
  <c r="R1112" i="6" s="1"/>
  <c r="Q1100" i="6"/>
  <c r="R1100" i="6" s="1"/>
  <c r="Q1088" i="6"/>
  <c r="Q1076" i="6"/>
  <c r="Q1064" i="6"/>
  <c r="R1064" i="6" s="1"/>
  <c r="Q1052" i="6"/>
  <c r="Q1040" i="6"/>
  <c r="Q1028" i="6"/>
  <c r="R1028" i="6" s="1"/>
  <c r="Q1016" i="6"/>
  <c r="R1016" i="6" s="1"/>
  <c r="Q1004" i="6"/>
  <c r="R1004" i="6" s="1"/>
  <c r="Q992" i="6"/>
  <c r="Q980" i="6"/>
  <c r="R980" i="6" s="1"/>
  <c r="Q968" i="6"/>
  <c r="Q956" i="6"/>
  <c r="R956" i="6" s="1"/>
  <c r="Q944" i="6"/>
  <c r="R944" i="6" s="1"/>
  <c r="Q920" i="6"/>
  <c r="Q908" i="6"/>
  <c r="Q896" i="6"/>
  <c r="R896" i="6" s="1"/>
  <c r="Q884" i="6"/>
  <c r="R884" i="6" s="1"/>
  <c r="Q872" i="6"/>
  <c r="Q860" i="6"/>
  <c r="R860" i="6" s="1"/>
  <c r="Q848" i="6"/>
  <c r="R848" i="6" s="1"/>
  <c r="Q836" i="6"/>
  <c r="R836" i="6" s="1"/>
  <c r="Q824" i="6"/>
  <c r="Q812" i="6"/>
  <c r="R812" i="6" s="1"/>
  <c r="Q800" i="6"/>
  <c r="R800" i="6" s="1"/>
  <c r="Q788" i="6"/>
  <c r="R788" i="6" s="1"/>
  <c r="Q776" i="6"/>
  <c r="R776" i="6" s="1"/>
  <c r="Q764" i="6"/>
  <c r="Q752" i="6"/>
  <c r="R752" i="6" s="1"/>
  <c r="Q740" i="6"/>
  <c r="R740" i="6" s="1"/>
  <c r="Q728" i="6"/>
  <c r="R728" i="6" s="1"/>
  <c r="Q716" i="6"/>
  <c r="R716" i="6" s="1"/>
  <c r="Q704" i="6"/>
  <c r="R704" i="6" s="1"/>
  <c r="Q692" i="6"/>
  <c r="R692" i="6" s="1"/>
  <c r="Q680" i="6"/>
  <c r="Q668" i="6"/>
  <c r="R668" i="6" s="1"/>
  <c r="Q644" i="6"/>
  <c r="Q632" i="6"/>
  <c r="R632" i="6" s="1"/>
  <c r="Q608" i="6"/>
  <c r="R608" i="6" s="1"/>
  <c r="Q596" i="6"/>
  <c r="R596" i="6" s="1"/>
  <c r="Q584" i="6"/>
  <c r="R584" i="6" s="1"/>
  <c r="Q572" i="6"/>
  <c r="R572" i="6" s="1"/>
  <c r="Q560" i="6"/>
  <c r="R560" i="6" s="1"/>
  <c r="Q548" i="6"/>
  <c r="R548" i="6" s="1"/>
  <c r="Q536" i="6"/>
  <c r="Q524" i="6"/>
  <c r="R524" i="6" s="1"/>
  <c r="Q512" i="6"/>
  <c r="R512" i="6" s="1"/>
  <c r="Q500" i="6"/>
  <c r="R500" i="6" s="1"/>
  <c r="Q488" i="6"/>
  <c r="R488" i="6" s="1"/>
  <c r="Q476" i="6"/>
  <c r="Q464" i="6"/>
  <c r="R464" i="6" s="1"/>
  <c r="Q452" i="6"/>
  <c r="Q440" i="6"/>
  <c r="R440" i="6" s="1"/>
  <c r="Q428" i="6"/>
  <c r="R428" i="6" s="1"/>
  <c r="Q416" i="6"/>
  <c r="R416" i="6" s="1"/>
  <c r="Q404" i="6"/>
  <c r="R404" i="6" s="1"/>
  <c r="Q392" i="6"/>
  <c r="R392" i="6" s="1"/>
  <c r="Q380" i="6"/>
  <c r="R380" i="6" s="1"/>
  <c r="Q368" i="6"/>
  <c r="R368" i="6" s="1"/>
  <c r="Q356" i="6"/>
  <c r="R356" i="6" s="1"/>
  <c r="Q344" i="6"/>
  <c r="R344" i="6" s="1"/>
  <c r="Q332" i="6"/>
  <c r="Q320" i="6"/>
  <c r="R320" i="6" s="1"/>
  <c r="Q308" i="6"/>
  <c r="R308" i="6" s="1"/>
  <c r="Q296" i="6"/>
  <c r="R296" i="6" s="1"/>
  <c r="Q284" i="6"/>
  <c r="R284" i="6" s="1"/>
  <c r="Q272" i="6"/>
  <c r="R272" i="6" s="1"/>
  <c r="Q1524" i="6"/>
  <c r="R1524" i="6" s="1"/>
  <c r="Q1404" i="6"/>
  <c r="R1404" i="6" s="1"/>
  <c r="Q1308" i="6"/>
  <c r="R1308" i="6" s="1"/>
  <c r="Q1200" i="6"/>
  <c r="R1200" i="6" s="1"/>
  <c r="Q1104" i="6"/>
  <c r="R1104" i="6" s="1"/>
  <c r="Q996" i="6"/>
  <c r="R996" i="6" s="1"/>
  <c r="Q900" i="6"/>
  <c r="Q780" i="6"/>
  <c r="R780" i="6" s="1"/>
  <c r="Q684" i="6"/>
  <c r="R684" i="6" s="1"/>
  <c r="Q516" i="6"/>
  <c r="Q1987" i="6"/>
  <c r="R1987" i="6" s="1"/>
  <c r="Q1963" i="6"/>
  <c r="R1963" i="6" s="1"/>
  <c r="Q1903" i="6"/>
  <c r="R1903" i="6" s="1"/>
  <c r="Q1843" i="6"/>
  <c r="R1843" i="6" s="1"/>
  <c r="Q1819" i="6"/>
  <c r="R1819" i="6" s="1"/>
  <c r="Q1771" i="6"/>
  <c r="R1771" i="6" s="1"/>
  <c r="Q1747" i="6"/>
  <c r="R1747" i="6" s="1"/>
  <c r="Q1723" i="6"/>
  <c r="R1723" i="6" s="1"/>
  <c r="Q1699" i="6"/>
  <c r="R1699" i="6" s="1"/>
  <c r="Q1687" i="6"/>
  <c r="R1687" i="6" s="1"/>
  <c r="Q1675" i="6"/>
  <c r="R1675" i="6" s="1"/>
  <c r="Q1639" i="6"/>
  <c r="R1639" i="6" s="1"/>
  <c r="Q1627" i="6"/>
  <c r="R1627" i="6" s="1"/>
  <c r="Q1615" i="6"/>
  <c r="R1615" i="6" s="1"/>
  <c r="Q1603" i="6"/>
  <c r="Q1591" i="6"/>
  <c r="R1591" i="6" s="1"/>
  <c r="Q1579" i="6"/>
  <c r="R1579" i="6" s="1"/>
  <c r="Q1567" i="6"/>
  <c r="R1567" i="6" s="1"/>
  <c r="Q1555" i="6"/>
  <c r="Q1543" i="6"/>
  <c r="R1543" i="6" s="1"/>
  <c r="Q1483" i="6"/>
  <c r="R1483" i="6" s="1"/>
  <c r="Q1459" i="6"/>
  <c r="R1459" i="6" s="1"/>
  <c r="Q1447" i="6"/>
  <c r="R1447" i="6" s="1"/>
  <c r="Q1435" i="6"/>
  <c r="R1435" i="6" s="1"/>
  <c r="Q1411" i="6"/>
  <c r="R1411" i="6" s="1"/>
  <c r="Q1399" i="6"/>
  <c r="R1399" i="6" s="1"/>
  <c r="Q1387" i="6"/>
  <c r="R1387" i="6" s="1"/>
  <c r="Q1363" i="6"/>
  <c r="Q1351" i="6"/>
  <c r="R1351" i="6" s="1"/>
  <c r="Q1339" i="6"/>
  <c r="R1339" i="6" s="1"/>
  <c r="Q1327" i="6"/>
  <c r="R1327" i="6" s="1"/>
  <c r="Q1315" i="6"/>
  <c r="Q1303" i="6"/>
  <c r="R1303" i="6" s="1"/>
  <c r="Q1291" i="6"/>
  <c r="R1291" i="6" s="1"/>
  <c r="Q1267" i="6"/>
  <c r="R1267" i="6" s="1"/>
  <c r="Q1255" i="6"/>
  <c r="R1255" i="6" s="1"/>
  <c r="Q1243" i="6"/>
  <c r="R1243" i="6" s="1"/>
  <c r="Q1231" i="6"/>
  <c r="R1231" i="6" s="1"/>
  <c r="Q1219" i="6"/>
  <c r="R1219" i="6" s="1"/>
  <c r="Q1207" i="6"/>
  <c r="Q1195" i="6"/>
  <c r="R1195" i="6" s="1"/>
  <c r="Q1183" i="6"/>
  <c r="R1183" i="6" s="1"/>
  <c r="Q1171" i="6"/>
  <c r="R1171" i="6" s="1"/>
  <c r="Q1159" i="6"/>
  <c r="Q1147" i="6"/>
  <c r="R1147" i="6" s="1"/>
  <c r="Q1123" i="6"/>
  <c r="R1123" i="6" s="1"/>
  <c r="Q1111" i="6"/>
  <c r="R1111" i="6" s="1"/>
  <c r="Q1087" i="6"/>
  <c r="Q1063" i="6"/>
  <c r="R1063" i="6" s="1"/>
  <c r="Q1051" i="6"/>
  <c r="Q1039" i="6"/>
  <c r="R1039" i="6" s="1"/>
  <c r="Q1027" i="6"/>
  <c r="R1027" i="6" s="1"/>
  <c r="Q1015" i="6"/>
  <c r="R1015" i="6" s="1"/>
  <c r="Q1003" i="6"/>
  <c r="R1003" i="6" s="1"/>
  <c r="Q991" i="6"/>
  <c r="R991" i="6" s="1"/>
  <c r="Q979" i="6"/>
  <c r="Q955" i="6"/>
  <c r="R955" i="6" s="1"/>
  <c r="Q943" i="6"/>
  <c r="R943" i="6" s="1"/>
  <c r="Q931" i="6"/>
  <c r="R931" i="6" s="1"/>
  <c r="Q919" i="6"/>
  <c r="R919" i="6" s="1"/>
  <c r="Q907" i="6"/>
  <c r="R907" i="6" s="1"/>
  <c r="Q895" i="6"/>
  <c r="R895" i="6" s="1"/>
  <c r="Q883" i="6"/>
  <c r="R883" i="6" s="1"/>
  <c r="Q871" i="6"/>
  <c r="R871" i="6" s="1"/>
  <c r="Q859" i="6"/>
  <c r="R859" i="6" s="1"/>
  <c r="Q847" i="6"/>
  <c r="Q835" i="6"/>
  <c r="Q823" i="6"/>
  <c r="R823" i="6" s="1"/>
  <c r="Q799" i="6"/>
  <c r="R799" i="6" s="1"/>
  <c r="Q787" i="6"/>
  <c r="R787" i="6" s="1"/>
  <c r="Q775" i="6"/>
  <c r="Q763" i="6"/>
  <c r="R763" i="6" s="1"/>
  <c r="Q751" i="6"/>
  <c r="R751" i="6" s="1"/>
  <c r="Q739" i="6"/>
  <c r="R739" i="6" s="1"/>
  <c r="Q727" i="6"/>
  <c r="R727" i="6" s="1"/>
  <c r="Q715" i="6"/>
  <c r="Q703" i="6"/>
  <c r="R703" i="6" s="1"/>
  <c r="Q691" i="6"/>
  <c r="R691" i="6" s="1"/>
  <c r="Q667" i="6"/>
  <c r="R667" i="6" s="1"/>
  <c r="Q655" i="6"/>
  <c r="R655" i="6" s="1"/>
  <c r="Q643" i="6"/>
  <c r="R643" i="6" s="1"/>
  <c r="Q631" i="6"/>
  <c r="Q619" i="6"/>
  <c r="R619" i="6" s="1"/>
  <c r="Q607" i="6"/>
  <c r="R607" i="6" s="1"/>
  <c r="Q595" i="6"/>
  <c r="R595" i="6" s="1"/>
  <c r="Q583" i="6"/>
  <c r="R583" i="6" s="1"/>
  <c r="Q571" i="6"/>
  <c r="R571" i="6" s="1"/>
  <c r="Q559" i="6"/>
  <c r="R559" i="6" s="1"/>
  <c r="Q547" i="6"/>
  <c r="Q535" i="6"/>
  <c r="R535" i="6" s="1"/>
  <c r="Q523" i="6"/>
  <c r="R523" i="6" s="1"/>
  <c r="Q511" i="6"/>
  <c r="R511" i="6" s="1"/>
  <c r="Q499" i="6"/>
  <c r="R499" i="6" s="1"/>
  <c r="Q487" i="6"/>
  <c r="Q475" i="6"/>
  <c r="R475" i="6" s="1"/>
  <c r="Q463" i="6"/>
  <c r="R463" i="6" s="1"/>
  <c r="Q451" i="6"/>
  <c r="R451" i="6" s="1"/>
  <c r="Q439" i="6"/>
  <c r="R439" i="6" s="1"/>
  <c r="Q427" i="6"/>
  <c r="R427" i="6" s="1"/>
  <c r="Q403" i="6"/>
  <c r="Q391" i="6"/>
  <c r="R391" i="6" s="1"/>
  <c r="Q379" i="6"/>
  <c r="R379" i="6" s="1"/>
  <c r="Q367" i="6"/>
  <c r="R367" i="6" s="1"/>
  <c r="Q355" i="6"/>
  <c r="R355" i="6" s="1"/>
  <c r="Q343" i="6"/>
  <c r="Q331" i="6"/>
  <c r="R331" i="6" s="1"/>
  <c r="Q319" i="6"/>
  <c r="R319" i="6" s="1"/>
  <c r="Q307" i="6"/>
  <c r="R307" i="6" s="1"/>
  <c r="Q295" i="6"/>
  <c r="R295" i="6" s="1"/>
  <c r="Q283" i="6"/>
  <c r="R283" i="6" s="1"/>
  <c r="Q271" i="6"/>
  <c r="R271" i="6" s="1"/>
  <c r="Q259" i="6"/>
  <c r="Q247" i="6"/>
  <c r="R247" i="6" s="1"/>
  <c r="Q1560" i="6"/>
  <c r="Q1476" i="6"/>
  <c r="Q1380" i="6"/>
  <c r="R1380" i="6" s="1"/>
  <c r="Q1284" i="6"/>
  <c r="R1284" i="6" s="1"/>
  <c r="Q1188" i="6"/>
  <c r="R1188" i="6" s="1"/>
  <c r="Q1128" i="6"/>
  <c r="R1128" i="6" s="1"/>
  <c r="Q1032" i="6"/>
  <c r="R1032" i="6" s="1"/>
  <c r="Q888" i="6"/>
  <c r="Q624" i="6"/>
  <c r="R624" i="6" s="1"/>
  <c r="Q2023" i="6"/>
  <c r="R2023" i="6" s="1"/>
  <c r="Q1999" i="6"/>
  <c r="R1999" i="6" s="1"/>
  <c r="Q1975" i="6"/>
  <c r="R1975" i="6" s="1"/>
  <c r="Q1915" i="6"/>
  <c r="R1915" i="6" s="1"/>
  <c r="Q1891" i="6"/>
  <c r="R1891" i="6" s="1"/>
  <c r="Q1879" i="6"/>
  <c r="Q1855" i="6"/>
  <c r="Q1831" i="6"/>
  <c r="R1831" i="6" s="1"/>
  <c r="Q1783" i="6"/>
  <c r="R1783" i="6" s="1"/>
  <c r="Q1759" i="6"/>
  <c r="R1759" i="6" s="1"/>
  <c r="Q1735" i="6"/>
  <c r="R1735" i="6" s="1"/>
  <c r="Q1711" i="6"/>
  <c r="R1711" i="6" s="1"/>
  <c r="Q1663" i="6"/>
  <c r="Q2034" i="6"/>
  <c r="Q2022" i="6"/>
  <c r="R2022" i="6" s="1"/>
  <c r="Q2010" i="6"/>
  <c r="R2010" i="6" s="1"/>
  <c r="Q1998" i="6"/>
  <c r="Q1986" i="6"/>
  <c r="Q1974" i="6"/>
  <c r="Q1962" i="6"/>
  <c r="Q1950" i="6"/>
  <c r="Q1914" i="6"/>
  <c r="Q1902" i="6"/>
  <c r="Q1890" i="6"/>
  <c r="Q1878" i="6"/>
  <c r="Q1866" i="6"/>
  <c r="Q1854" i="6"/>
  <c r="Q1842" i="6"/>
  <c r="Q1830" i="6"/>
  <c r="Q1818" i="6"/>
  <c r="Q1758" i="6"/>
  <c r="Q1746" i="6"/>
  <c r="Q1734" i="6"/>
  <c r="Q1722" i="6"/>
  <c r="Q1710" i="6"/>
  <c r="Q1698" i="6"/>
  <c r="Q1686" i="6"/>
  <c r="Q1674" i="6"/>
  <c r="Q1662" i="6"/>
  <c r="Q1626" i="6"/>
  <c r="Q1614" i="6"/>
  <c r="Q1602" i="6"/>
  <c r="Q1590" i="6"/>
  <c r="Q1578" i="6"/>
  <c r="Q1566" i="6"/>
  <c r="Q1554" i="6"/>
  <c r="Q1542" i="6"/>
  <c r="Q1530" i="6"/>
  <c r="Q1482" i="6"/>
  <c r="R1482" i="6" s="1"/>
  <c r="Q1470" i="6"/>
  <c r="Q1458" i="6"/>
  <c r="Q1446" i="6"/>
  <c r="Q1434" i="6"/>
  <c r="R1434" i="6" s="1"/>
  <c r="Q1422" i="6"/>
  <c r="Q1410" i="6"/>
  <c r="R1410" i="6" s="1"/>
  <c r="Q1398" i="6"/>
  <c r="Q1386" i="6"/>
  <c r="Q1374" i="6"/>
  <c r="Q1362" i="6"/>
  <c r="R1362" i="6" s="1"/>
  <c r="Q1350" i="6"/>
  <c r="Q1338" i="6"/>
  <c r="R1338" i="6" s="1"/>
  <c r="Q1326" i="6"/>
  <c r="Q1314" i="6"/>
  <c r="R1314" i="6" s="1"/>
  <c r="Q1302" i="6"/>
  <c r="Q1290" i="6"/>
  <c r="R1290" i="6" s="1"/>
  <c r="Q1266" i="6"/>
  <c r="R1266" i="6" s="1"/>
  <c r="Q1254" i="6"/>
  <c r="Q1242" i="6"/>
  <c r="R1242" i="6" s="1"/>
  <c r="Q1218" i="6"/>
  <c r="R1218" i="6" s="1"/>
  <c r="Q1194" i="6"/>
  <c r="R1194" i="6" s="1"/>
  <c r="Q1182" i="6"/>
  <c r="R1182" i="6" s="1"/>
  <c r="Q1170" i="6"/>
  <c r="R1170" i="6" s="1"/>
  <c r="Q1158" i="6"/>
  <c r="Q1146" i="6"/>
  <c r="R1146" i="6" s="1"/>
  <c r="Q1122" i="6"/>
  <c r="R1122" i="6" s="1"/>
  <c r="Q1110" i="6"/>
  <c r="R1110" i="6" s="1"/>
  <c r="Q1098" i="6"/>
  <c r="Q1086" i="6"/>
  <c r="R1086" i="6" s="1"/>
  <c r="Q1074" i="6"/>
  <c r="Q1062" i="6"/>
  <c r="R1062" i="6" s="1"/>
  <c r="Q1050" i="6"/>
  <c r="Q1038" i="6"/>
  <c r="R1038" i="6" s="1"/>
  <c r="Q1026" i="6"/>
  <c r="R1026" i="6" s="1"/>
  <c r="Q1014" i="6"/>
  <c r="R1014" i="6" s="1"/>
  <c r="Q1002" i="6"/>
  <c r="R1002" i="6" s="1"/>
  <c r="Q990" i="6"/>
  <c r="R990" i="6" s="1"/>
  <c r="Q978" i="6"/>
  <c r="Q966" i="6"/>
  <c r="R966" i="6" s="1"/>
  <c r="Q954" i="6"/>
  <c r="Q942" i="6"/>
  <c r="R942" i="6" s="1"/>
  <c r="Q930" i="6"/>
  <c r="Q918" i="6"/>
  <c r="R918" i="6" s="1"/>
  <c r="Q906" i="6"/>
  <c r="R906" i="6" s="1"/>
  <c r="Q894" i="6"/>
  <c r="Q870" i="6"/>
  <c r="Q858" i="6"/>
  <c r="R858" i="6" s="1"/>
  <c r="Q846" i="6"/>
  <c r="Q834" i="6"/>
  <c r="R834" i="6" s="1"/>
  <c r="Q810" i="6"/>
  <c r="R810" i="6" s="1"/>
  <c r="Q798" i="6"/>
  <c r="R798" i="6" s="1"/>
  <c r="Q786" i="6"/>
  <c r="R786" i="6" s="1"/>
  <c r="Q774" i="6"/>
  <c r="Q762" i="6"/>
  <c r="R762" i="6" s="1"/>
  <c r="Q750" i="6"/>
  <c r="R750" i="6" s="1"/>
  <c r="Q738" i="6"/>
  <c r="R738" i="6" s="1"/>
  <c r="Q726" i="6"/>
  <c r="R726" i="6" s="1"/>
  <c r="Q702" i="6"/>
  <c r="R702" i="6" s="1"/>
  <c r="Q678" i="6"/>
  <c r="R678" i="6" s="1"/>
  <c r="Q666" i="6"/>
  <c r="Q654" i="6"/>
  <c r="Q642" i="6"/>
  <c r="R642" i="6" s="1"/>
  <c r="Q630" i="6"/>
  <c r="R630" i="6" s="1"/>
  <c r="Q606" i="6"/>
  <c r="Q594" i="6"/>
  <c r="R594" i="6" s="1"/>
  <c r="Q582" i="6"/>
  <c r="Q570" i="6"/>
  <c r="R570" i="6" s="1"/>
  <c r="Q546" i="6"/>
  <c r="Q534" i="6"/>
  <c r="R534" i="6" s="1"/>
  <c r="Q510" i="6"/>
  <c r="R510" i="6" s="1"/>
  <c r="Q498" i="6"/>
  <c r="R498" i="6" s="1"/>
  <c r="Q486" i="6"/>
  <c r="R486" i="6" s="1"/>
  <c r="Q474" i="6"/>
  <c r="R474" i="6" s="1"/>
  <c r="Q462" i="6"/>
  <c r="R462" i="6" s="1"/>
  <c r="Q450" i="6"/>
  <c r="R450" i="6" s="1"/>
  <c r="Q438" i="6"/>
  <c r="Q426" i="6"/>
  <c r="R426" i="6" s="1"/>
  <c r="Q402" i="6"/>
  <c r="Q390" i="6"/>
  <c r="Q1512" i="6"/>
  <c r="Q1416" i="6"/>
  <c r="R1416" i="6" s="1"/>
  <c r="Q1236" i="6"/>
  <c r="R1236" i="6" s="1"/>
  <c r="Q2033" i="6"/>
  <c r="R2033" i="6" s="1"/>
  <c r="Q2021" i="6"/>
  <c r="R2021" i="6" s="1"/>
  <c r="Q2009" i="6"/>
  <c r="R2009" i="6" s="1"/>
  <c r="Q1997" i="6"/>
  <c r="R1997" i="6" s="1"/>
  <c r="Q1985" i="6"/>
  <c r="R1985" i="6" s="1"/>
  <c r="Q1973" i="6"/>
  <c r="R1973" i="6" s="1"/>
  <c r="Q1961" i="6"/>
  <c r="R1961" i="6" s="1"/>
  <c r="Q1949" i="6"/>
  <c r="R1949" i="6" s="1"/>
  <c r="Q1937" i="6"/>
  <c r="R1937" i="6" s="1"/>
  <c r="Q1925" i="6"/>
  <c r="R1925" i="6" s="1"/>
  <c r="Q1913" i="6"/>
  <c r="R1913" i="6" s="1"/>
  <c r="Q1901" i="6"/>
  <c r="R1901" i="6" s="1"/>
  <c r="Q1889" i="6"/>
  <c r="R1889" i="6" s="1"/>
  <c r="Q1877" i="6"/>
  <c r="R1877" i="6" s="1"/>
  <c r="Q1865" i="6"/>
  <c r="R1865" i="6" s="1"/>
  <c r="Q1853" i="6"/>
  <c r="R1853" i="6" s="1"/>
  <c r="Q1841" i="6"/>
  <c r="R1841" i="6" s="1"/>
  <c r="Q1829" i="6"/>
  <c r="R1829" i="6" s="1"/>
  <c r="Q1817" i="6"/>
  <c r="R1817" i="6" s="1"/>
  <c r="Q1805" i="6"/>
  <c r="R1805" i="6" s="1"/>
  <c r="Q1793" i="6"/>
  <c r="R1793" i="6" s="1"/>
  <c r="Q1781" i="6"/>
  <c r="R1781" i="6" s="1"/>
  <c r="Q1769" i="6"/>
  <c r="R1769" i="6" s="1"/>
  <c r="Q1757" i="6"/>
  <c r="R1757" i="6" s="1"/>
  <c r="Q1745" i="6"/>
  <c r="R1745" i="6" s="1"/>
  <c r="Q1733" i="6"/>
  <c r="R1733" i="6" s="1"/>
  <c r="Q1721" i="6"/>
  <c r="R1721" i="6" s="1"/>
  <c r="Q1709" i="6"/>
  <c r="R1709" i="6" s="1"/>
  <c r="Q1697" i="6"/>
  <c r="R1697" i="6" s="1"/>
  <c r="Q1685" i="6"/>
  <c r="R1685" i="6" s="1"/>
  <c r="Q1673" i="6"/>
  <c r="R1673" i="6" s="1"/>
  <c r="Q1661" i="6"/>
  <c r="R1661" i="6" s="1"/>
  <c r="Q1649" i="6"/>
  <c r="R1649" i="6" s="1"/>
  <c r="Q1637" i="6"/>
  <c r="R1637" i="6" s="1"/>
  <c r="Q1625" i="6"/>
  <c r="R1625" i="6" s="1"/>
  <c r="Q1613" i="6"/>
  <c r="R1613" i="6" s="1"/>
  <c r="Q1601" i="6"/>
  <c r="R1601" i="6" s="1"/>
  <c r="Q1589" i="6"/>
  <c r="R1589" i="6" s="1"/>
  <c r="Q1577" i="6"/>
  <c r="R1577" i="6" s="1"/>
  <c r="Q1553" i="6"/>
  <c r="R1553" i="6" s="1"/>
  <c r="Q1541" i="6"/>
  <c r="R1541" i="6" s="1"/>
  <c r="Q1517" i="6"/>
  <c r="R1517" i="6" s="1"/>
  <c r="Q1505" i="6"/>
  <c r="Q1481" i="6"/>
  <c r="R1481" i="6" s="1"/>
  <c r="Q1469" i="6"/>
  <c r="R1469" i="6" s="1"/>
  <c r="Q1445" i="6"/>
  <c r="R1445" i="6" s="1"/>
  <c r="Q1433" i="6"/>
  <c r="R1433" i="6" s="1"/>
  <c r="Q1409" i="6"/>
  <c r="Q1397" i="6"/>
  <c r="R1397" i="6" s="1"/>
  <c r="Q1373" i="6"/>
  <c r="R1373" i="6" s="1"/>
  <c r="Q1361" i="6"/>
  <c r="Q1325" i="6"/>
  <c r="R1325" i="6" s="1"/>
  <c r="Q1301" i="6"/>
  <c r="R1301" i="6" s="1"/>
  <c r="Q1289" i="6"/>
  <c r="R1289" i="6" s="1"/>
  <c r="Q1265" i="6"/>
  <c r="Q1253" i="6"/>
  <c r="R1253" i="6" s="1"/>
  <c r="Q1241" i="6"/>
  <c r="R1241" i="6" s="1"/>
  <c r="Q1229" i="6"/>
  <c r="R1229" i="6" s="1"/>
  <c r="Q1181" i="6"/>
  <c r="R1181" i="6" s="1"/>
  <c r="Q1169" i="6"/>
  <c r="Q1157" i="6"/>
  <c r="R1157" i="6" s="1"/>
  <c r="Q1121" i="6"/>
  <c r="Q1109" i="6"/>
  <c r="R1109" i="6" s="1"/>
  <c r="Q1097" i="6"/>
  <c r="R1097" i="6" s="1"/>
  <c r="Q1085" i="6"/>
  <c r="R1085" i="6" s="1"/>
  <c r="Q1037" i="6"/>
  <c r="R1037" i="6" s="1"/>
  <c r="Q1025" i="6"/>
  <c r="Q1013" i="6"/>
  <c r="R1013" i="6" s="1"/>
  <c r="Q1001" i="6"/>
  <c r="R1001" i="6" s="1"/>
  <c r="Q989" i="6"/>
  <c r="R989" i="6" s="1"/>
  <c r="Q977" i="6"/>
  <c r="R977" i="6" s="1"/>
  <c r="Q965" i="6"/>
  <c r="R965" i="6" s="1"/>
  <c r="Q953" i="6"/>
  <c r="R953" i="6" s="1"/>
  <c r="Q941" i="6"/>
  <c r="Q929" i="6"/>
  <c r="R929" i="6" s="1"/>
  <c r="Q917" i="6"/>
  <c r="R917" i="6" s="1"/>
  <c r="Q905" i="6"/>
  <c r="R905" i="6" s="1"/>
  <c r="Q893" i="6"/>
  <c r="R893" i="6" s="1"/>
  <c r="Q881" i="6"/>
  <c r="R881" i="6" s="1"/>
  <c r="Q869" i="6"/>
  <c r="R869" i="6" s="1"/>
  <c r="Q857" i="6"/>
  <c r="R857" i="6" s="1"/>
  <c r="Q845" i="6"/>
  <c r="R845" i="6" s="1"/>
  <c r="Q833" i="6"/>
  <c r="R833" i="6" s="1"/>
  <c r="Q821" i="6"/>
  <c r="R821" i="6" s="1"/>
  <c r="Q809" i="6"/>
  <c r="R809" i="6" s="1"/>
  <c r="Q785" i="6"/>
  <c r="R785" i="6" s="1"/>
  <c r="Q773" i="6"/>
  <c r="Q761" i="6"/>
  <c r="Q749" i="6"/>
  <c r="R749" i="6" s="1"/>
  <c r="Q737" i="6"/>
  <c r="R737" i="6" s="1"/>
  <c r="Q725" i="6"/>
  <c r="Q713" i="6"/>
  <c r="R713" i="6" s="1"/>
  <c r="Q701" i="6"/>
  <c r="Q689" i="6"/>
  <c r="Q677" i="6"/>
  <c r="R677" i="6" s="1"/>
  <c r="Q665" i="6"/>
  <c r="Q653" i="6"/>
  <c r="R653" i="6" s="1"/>
  <c r="Q641" i="6"/>
  <c r="R641" i="6" s="1"/>
  <c r="Q629" i="6"/>
  <c r="R629" i="6" s="1"/>
  <c r="Q617" i="6"/>
  <c r="Q605" i="6"/>
  <c r="Q593" i="6"/>
  <c r="R593" i="6" s="1"/>
  <c r="Q581" i="6"/>
  <c r="R581" i="6" s="1"/>
  <c r="Q569" i="6"/>
  <c r="Q557" i="6"/>
  <c r="R557" i="6" s="1"/>
  <c r="Q533" i="6"/>
  <c r="R533" i="6" s="1"/>
  <c r="Q521" i="6"/>
  <c r="Q509" i="6"/>
  <c r="R509" i="6" s="1"/>
  <c r="Q497" i="6"/>
  <c r="R497" i="6" s="1"/>
  <c r="Q485" i="6"/>
  <c r="R485" i="6" s="1"/>
  <c r="Q473" i="6"/>
  <c r="R473" i="6" s="1"/>
  <c r="Q461" i="6"/>
  <c r="R461" i="6" s="1"/>
  <c r="Q449" i="6"/>
  <c r="R449" i="6" s="1"/>
  <c r="Q437" i="6"/>
  <c r="Q425" i="6"/>
  <c r="R425" i="6" s="1"/>
  <c r="Q413" i="6"/>
  <c r="R413" i="6" s="1"/>
  <c r="Q389" i="6"/>
  <c r="R389" i="6" s="1"/>
  <c r="Q377" i="6"/>
  <c r="R377" i="6" s="1"/>
  <c r="Q365" i="6"/>
  <c r="R365" i="6" s="1"/>
  <c r="Q353" i="6"/>
  <c r="R353" i="6" s="1"/>
  <c r="Q341" i="6"/>
  <c r="R341" i="6" s="1"/>
  <c r="Q329" i="6"/>
  <c r="R329" i="6" s="1"/>
  <c r="Q317" i="6"/>
  <c r="R317" i="6" s="1"/>
  <c r="Q305" i="6"/>
  <c r="R305" i="6" s="1"/>
  <c r="Q293" i="6"/>
  <c r="Q281" i="6"/>
  <c r="R281" i="6" s="1"/>
  <c r="Q269" i="6"/>
  <c r="R269" i="6" s="1"/>
  <c r="Q257" i="6"/>
  <c r="R257" i="6" s="1"/>
  <c r="Q245" i="6"/>
  <c r="R245" i="6" s="1"/>
  <c r="Q233" i="6"/>
  <c r="R233" i="6" s="1"/>
  <c r="Q221" i="6"/>
  <c r="R221" i="6" s="1"/>
  <c r="Q209" i="6"/>
  <c r="R209" i="6" s="1"/>
  <c r="Q197" i="6"/>
  <c r="R197" i="6" s="1"/>
  <c r="Q1536" i="6"/>
  <c r="R1536" i="6" s="1"/>
  <c r="Q1428" i="6"/>
  <c r="R1428" i="6" s="1"/>
  <c r="Q1332" i="6"/>
  <c r="R1332" i="6" s="1"/>
  <c r="Q1260" i="6"/>
  <c r="R1260" i="6" s="1"/>
  <c r="Q1164" i="6"/>
  <c r="R1164" i="6" s="1"/>
  <c r="Q1092" i="6"/>
  <c r="R1092" i="6" s="1"/>
  <c r="Q1008" i="6"/>
  <c r="Q912" i="6"/>
  <c r="R912" i="6" s="1"/>
  <c r="Q792" i="6"/>
  <c r="R792" i="6" s="1"/>
  <c r="Q456" i="6"/>
  <c r="R456" i="6" s="1"/>
  <c r="Q2020" i="6"/>
  <c r="R2020" i="6" s="1"/>
  <c r="Q1972" i="6"/>
  <c r="R1972" i="6" s="1"/>
  <c r="Q1924" i="6"/>
  <c r="R1924" i="6" s="1"/>
  <c r="Q1876" i="6"/>
  <c r="R1876" i="6" s="1"/>
  <c r="Q1828" i="6"/>
  <c r="R1828" i="6" s="1"/>
  <c r="Q1792" i="6"/>
  <c r="R1792" i="6" s="1"/>
  <c r="Q1780" i="6"/>
  <c r="R1780" i="6" s="1"/>
  <c r="Q1756" i="6"/>
  <c r="R1756" i="6" s="1"/>
  <c r="Q1720" i="6"/>
  <c r="R1720" i="6" s="1"/>
  <c r="Q1708" i="6"/>
  <c r="R1708" i="6" s="1"/>
  <c r="Q1696" i="6"/>
  <c r="R1696" i="6" s="1"/>
  <c r="Q1684" i="6"/>
  <c r="R1684" i="6" s="1"/>
  <c r="Q1672" i="6"/>
  <c r="R1672" i="6" s="1"/>
  <c r="Q1660" i="6"/>
  <c r="R1660" i="6" s="1"/>
  <c r="Q1648" i="6"/>
  <c r="R1648" i="6" s="1"/>
  <c r="Q1636" i="6"/>
  <c r="R1636" i="6" s="1"/>
  <c r="Q1624" i="6"/>
  <c r="R1624" i="6" s="1"/>
  <c r="Q1612" i="6"/>
  <c r="R1612" i="6" s="1"/>
  <c r="Q1600" i="6"/>
  <c r="R1600" i="6" s="1"/>
  <c r="Q1588" i="6"/>
  <c r="R1588" i="6" s="1"/>
  <c r="Q1576" i="6"/>
  <c r="R1576" i="6" s="1"/>
  <c r="Q1564" i="6"/>
  <c r="R1564" i="6" s="1"/>
  <c r="Q1552" i="6"/>
  <c r="R1552" i="6" s="1"/>
  <c r="Q1540" i="6"/>
  <c r="R1540" i="6" s="1"/>
  <c r="Q1528" i="6"/>
  <c r="R1528" i="6" s="1"/>
  <c r="Q1516" i="6"/>
  <c r="R1516" i="6" s="1"/>
  <c r="Q1504" i="6"/>
  <c r="R1504" i="6" s="1"/>
  <c r="Q1492" i="6"/>
  <c r="R1492" i="6" s="1"/>
  <c r="Q1480" i="6"/>
  <c r="R1480" i="6" s="1"/>
  <c r="Q1468" i="6"/>
  <c r="Q1456" i="6"/>
  <c r="R1456" i="6" s="1"/>
  <c r="Q1444" i="6"/>
  <c r="R1444" i="6" s="1"/>
  <c r="Q1432" i="6"/>
  <c r="R1432" i="6" s="1"/>
  <c r="Q1384" i="6"/>
  <c r="R1384" i="6" s="1"/>
  <c r="Q1360" i="6"/>
  <c r="Q1348" i="6"/>
  <c r="R1348" i="6" s="1"/>
  <c r="Q1336" i="6"/>
  <c r="R1336" i="6" s="1"/>
  <c r="Q1324" i="6"/>
  <c r="R1324" i="6" s="1"/>
  <c r="Q1312" i="6"/>
  <c r="Q1300" i="6"/>
  <c r="R1300" i="6" s="1"/>
  <c r="Q1288" i="6"/>
  <c r="R1288" i="6" s="1"/>
  <c r="Q1276" i="6"/>
  <c r="R1276" i="6" s="1"/>
  <c r="Q1264" i="6"/>
  <c r="Q1240" i="6"/>
  <c r="R1240" i="6" s="1"/>
  <c r="Q1228" i="6"/>
  <c r="R1228" i="6" s="1"/>
  <c r="Q1216" i="6"/>
  <c r="Q1204" i="6"/>
  <c r="R1204" i="6" s="1"/>
  <c r="Q1192" i="6"/>
  <c r="R1192" i="6" s="1"/>
  <c r="Q1180" i="6"/>
  <c r="R1180" i="6" s="1"/>
  <c r="Q1168" i="6"/>
  <c r="Q1156" i="6"/>
  <c r="Q1144" i="6"/>
  <c r="R1144" i="6" s="1"/>
  <c r="Q1132" i="6"/>
  <c r="R1132" i="6" s="1"/>
  <c r="Q1120" i="6"/>
  <c r="Q1096" i="6"/>
  <c r="R1096" i="6" s="1"/>
  <c r="Q1084" i="6"/>
  <c r="R1084" i="6" s="1"/>
  <c r="Q1072" i="6"/>
  <c r="Q1060" i="6"/>
  <c r="R1060" i="6" s="1"/>
  <c r="Q1048" i="6"/>
  <c r="R1048" i="6" s="1"/>
  <c r="Q1036" i="6"/>
  <c r="R1036" i="6" s="1"/>
  <c r="Q1024" i="6"/>
  <c r="R1024" i="6" s="1"/>
  <c r="Q1012" i="6"/>
  <c r="Q1000" i="6"/>
  <c r="R1000" i="6" s="1"/>
  <c r="Q988" i="6"/>
  <c r="R988" i="6" s="1"/>
  <c r="Q976" i="6"/>
  <c r="Q964" i="6"/>
  <c r="R964" i="6" s="1"/>
  <c r="Q952" i="6"/>
  <c r="Q940" i="6"/>
  <c r="R940" i="6" s="1"/>
  <c r="Q928" i="6"/>
  <c r="Q916" i="6"/>
  <c r="R916" i="6" s="1"/>
  <c r="Q904" i="6"/>
  <c r="R904" i="6" s="1"/>
  <c r="Q880" i="6"/>
  <c r="R880" i="6" s="1"/>
  <c r="Q868" i="6"/>
  <c r="Q856" i="6"/>
  <c r="R856" i="6" s="1"/>
  <c r="Q844" i="6"/>
  <c r="R844" i="6" s="1"/>
  <c r="Q832" i="6"/>
  <c r="R832" i="6" s="1"/>
  <c r="Q820" i="6"/>
  <c r="R820" i="6" s="1"/>
  <c r="Q808" i="6"/>
  <c r="Q796" i="6"/>
  <c r="R796" i="6" s="1"/>
  <c r="Q784" i="6"/>
  <c r="Q772" i="6"/>
  <c r="R772" i="6" s="1"/>
  <c r="Q760" i="6"/>
  <c r="R760" i="6" s="1"/>
  <c r="Q736" i="6"/>
  <c r="Q724" i="6"/>
  <c r="Q712" i="6"/>
  <c r="R712" i="6" s="1"/>
  <c r="Q700" i="6"/>
  <c r="R700" i="6" s="1"/>
  <c r="Q688" i="6"/>
  <c r="Q676" i="6"/>
  <c r="R676" i="6" s="1"/>
  <c r="Q664" i="6"/>
  <c r="Q652" i="6"/>
  <c r="R652" i="6" s="1"/>
  <c r="Q640" i="6"/>
  <c r="Q628" i="6"/>
  <c r="R628" i="6" s="1"/>
  <c r="Q616" i="6"/>
  <c r="R616" i="6" s="1"/>
  <c r="Q604" i="6"/>
  <c r="R604" i="6" s="1"/>
  <c r="Q592" i="6"/>
  <c r="R592" i="6" s="1"/>
  <c r="Q580" i="6"/>
  <c r="Q568" i="6"/>
  <c r="R568" i="6" s="1"/>
  <c r="Q556" i="6"/>
  <c r="R556" i="6" s="1"/>
  <c r="Q544" i="6"/>
  <c r="Q532" i="6"/>
  <c r="R532" i="6" s="1"/>
  <c r="Q520" i="6"/>
  <c r="Q508" i="6"/>
  <c r="R508" i="6" s="1"/>
  <c r="Q496" i="6"/>
  <c r="R496" i="6" s="1"/>
  <c r="Q472" i="6"/>
  <c r="R472" i="6" s="1"/>
  <c r="Q460" i="6"/>
  <c r="R460" i="6" s="1"/>
  <c r="Q448" i="6"/>
  <c r="R448" i="6" s="1"/>
  <c r="Q436" i="6"/>
  <c r="R436" i="6" s="1"/>
  <c r="Q424" i="6"/>
  <c r="R424" i="6" s="1"/>
  <c r="Q412" i="6"/>
  <c r="R412" i="6" s="1"/>
  <c r="Q400" i="6"/>
  <c r="Q388" i="6"/>
  <c r="R388" i="6" s="1"/>
  <c r="Q376" i="6"/>
  <c r="Q364" i="6"/>
  <c r="R364" i="6" s="1"/>
  <c r="Q352" i="6"/>
  <c r="R352" i="6" s="1"/>
  <c r="Q340" i="6"/>
  <c r="R340" i="6" s="1"/>
  <c r="Q328" i="6"/>
  <c r="R328" i="6" s="1"/>
  <c r="Q316" i="6"/>
  <c r="R316" i="6" s="1"/>
  <c r="Q304" i="6"/>
  <c r="R304" i="6" s="1"/>
  <c r="Q280" i="6"/>
  <c r="R280" i="6" s="1"/>
  <c r="Q256" i="6"/>
  <c r="R256" i="6" s="1"/>
  <c r="Q244" i="6"/>
  <c r="R244" i="6" s="1"/>
  <c r="Q232" i="6"/>
  <c r="Q220" i="6"/>
  <c r="R220" i="6" s="1"/>
  <c r="Q208" i="6"/>
  <c r="R208" i="6" s="1"/>
  <c r="Q196" i="6"/>
  <c r="R196" i="6" s="1"/>
  <c r="Q184" i="6"/>
  <c r="R184" i="6" s="1"/>
  <c r="Q172" i="6"/>
  <c r="R172" i="6" s="1"/>
  <c r="Q160" i="6"/>
  <c r="R160" i="6" s="1"/>
  <c r="Q1152" i="6"/>
  <c r="R1152" i="6" s="1"/>
  <c r="Q1056" i="6"/>
  <c r="R1056" i="6" s="1"/>
  <c r="Q948" i="6"/>
  <c r="R948" i="6" s="1"/>
  <c r="Q852" i="6"/>
  <c r="Q720" i="6"/>
  <c r="R720" i="6" s="1"/>
  <c r="Q2008" i="6"/>
  <c r="R2008" i="6" s="1"/>
  <c r="Q1960" i="6"/>
  <c r="R1960" i="6" s="1"/>
  <c r="Q1912" i="6"/>
  <c r="Q1864" i="6"/>
  <c r="R1864" i="6" s="1"/>
  <c r="Q1768" i="6"/>
  <c r="R1768" i="6" s="1"/>
  <c r="Q2031" i="6"/>
  <c r="R2031" i="6" s="1"/>
  <c r="Q1995" i="6"/>
  <c r="R1995" i="6" s="1"/>
  <c r="Q1959" i="6"/>
  <c r="R1959" i="6" s="1"/>
  <c r="Q1923" i="6"/>
  <c r="R1923" i="6" s="1"/>
  <c r="Q1887" i="6"/>
  <c r="R1887" i="6" s="1"/>
  <c r="Q1851" i="6"/>
  <c r="R1851" i="6" s="1"/>
  <c r="Q1815" i="6"/>
  <c r="R1815" i="6" s="1"/>
  <c r="Q1779" i="6"/>
  <c r="R1779" i="6" s="1"/>
  <c r="Q1743" i="6"/>
  <c r="R1743" i="6" s="1"/>
  <c r="Q1731" i="6"/>
  <c r="R1731" i="6" s="1"/>
  <c r="Q1707" i="6"/>
  <c r="Q1683" i="6"/>
  <c r="R1683" i="6" s="1"/>
  <c r="Q1671" i="6"/>
  <c r="R1671" i="6" s="1"/>
  <c r="Q1659" i="6"/>
  <c r="R1659" i="6" s="1"/>
  <c r="Q1647" i="6"/>
  <c r="R1647" i="6" s="1"/>
  <c r="Q1635" i="6"/>
  <c r="R1635" i="6" s="1"/>
  <c r="Q1623" i="6"/>
  <c r="R1623" i="6" s="1"/>
  <c r="Q1611" i="6"/>
  <c r="R1611" i="6" s="1"/>
  <c r="Q1599" i="6"/>
  <c r="R1599" i="6" s="1"/>
  <c r="Q1587" i="6"/>
  <c r="R1587" i="6" s="1"/>
  <c r="Q1575" i="6"/>
  <c r="R1575" i="6" s="1"/>
  <c r="Q1563" i="6"/>
  <c r="R1563" i="6" s="1"/>
  <c r="Q1551" i="6"/>
  <c r="R1551" i="6" s="1"/>
  <c r="Q1539" i="6"/>
  <c r="R1539" i="6" s="1"/>
  <c r="Q1527" i="6"/>
  <c r="R1527" i="6" s="1"/>
  <c r="Q1515" i="6"/>
  <c r="R1515" i="6" s="1"/>
  <c r="Q1503" i="6"/>
  <c r="R1503" i="6" s="1"/>
  <c r="Q1491" i="6"/>
  <c r="R1491" i="6" s="1"/>
  <c r="Q1479" i="6"/>
  <c r="R1479" i="6" s="1"/>
  <c r="Q1467" i="6"/>
  <c r="R1467" i="6" s="1"/>
  <c r="Q1455" i="6"/>
  <c r="R1455" i="6" s="1"/>
  <c r="Q1443" i="6"/>
  <c r="R1443" i="6" s="1"/>
  <c r="Q1431" i="6"/>
  <c r="R1431" i="6" s="1"/>
  <c r="Q1419" i="6"/>
  <c r="R1419" i="6" s="1"/>
  <c r="Q1407" i="6"/>
  <c r="R1407" i="6" s="1"/>
  <c r="Q1395" i="6"/>
  <c r="R1395" i="6" s="1"/>
  <c r="Q1383" i="6"/>
  <c r="R1383" i="6" s="1"/>
  <c r="Q1371" i="6"/>
  <c r="R1371" i="6" s="1"/>
  <c r="Q1347" i="6"/>
  <c r="R1347" i="6" s="1"/>
  <c r="Q1335" i="6"/>
  <c r="R1335" i="6" s="1"/>
  <c r="Q1323" i="6"/>
  <c r="R1323" i="6" s="1"/>
  <c r="Q1299" i="6"/>
  <c r="R1299" i="6" s="1"/>
  <c r="Q1287" i="6"/>
  <c r="R1287" i="6" s="1"/>
  <c r="Q1275" i="6"/>
  <c r="R1275" i="6" s="1"/>
  <c r="Q1263" i="6"/>
  <c r="R1263" i="6" s="1"/>
  <c r="Q1251" i="6"/>
  <c r="R1251" i="6" s="1"/>
  <c r="Q1239" i="6"/>
  <c r="R1239" i="6" s="1"/>
  <c r="Q1227" i="6"/>
  <c r="R1227" i="6" s="1"/>
  <c r="Q1215" i="6"/>
  <c r="Q1203" i="6"/>
  <c r="R1203" i="6" s="1"/>
  <c r="Q1191" i="6"/>
  <c r="R1191" i="6" s="1"/>
  <c r="Q1155" i="6"/>
  <c r="Q1143" i="6"/>
  <c r="R1143" i="6" s="1"/>
  <c r="Q1131" i="6"/>
  <c r="R1131" i="6" s="1"/>
  <c r="Q1119" i="6"/>
  <c r="R1119" i="6" s="1"/>
  <c r="Q1107" i="6"/>
  <c r="R1107" i="6" s="1"/>
  <c r="Q1095" i="6"/>
  <c r="R1095" i="6" s="1"/>
  <c r="Q1083" i="6"/>
  <c r="R1083" i="6" s="1"/>
  <c r="Q1071" i="6"/>
  <c r="Q1059" i="6"/>
  <c r="R1059" i="6" s="1"/>
  <c r="Q1047" i="6"/>
  <c r="R1047" i="6" s="1"/>
  <c r="Q1035" i="6"/>
  <c r="R1035" i="6" s="1"/>
  <c r="Q1023" i="6"/>
  <c r="R1023" i="6" s="1"/>
  <c r="Q1011" i="6"/>
  <c r="Q999" i="6"/>
  <c r="R999" i="6" s="1"/>
  <c r="Q987" i="6"/>
  <c r="R987" i="6" s="1"/>
  <c r="Q975" i="6"/>
  <c r="R975" i="6" s="1"/>
  <c r="Q963" i="6"/>
  <c r="R963" i="6" s="1"/>
  <c r="Q951" i="6"/>
  <c r="R951" i="6" s="1"/>
  <c r="Q939" i="6"/>
  <c r="R939" i="6" s="1"/>
  <c r="Q927" i="6"/>
  <c r="R927" i="6" s="1"/>
  <c r="Q915" i="6"/>
  <c r="R915" i="6" s="1"/>
  <c r="Q903" i="6"/>
  <c r="R903" i="6" s="1"/>
  <c r="Q891" i="6"/>
  <c r="R891" i="6" s="1"/>
  <c r="Q879" i="6"/>
  <c r="R879" i="6" s="1"/>
  <c r="Q867" i="6"/>
  <c r="R867" i="6" s="1"/>
  <c r="Q855" i="6"/>
  <c r="Q843" i="6"/>
  <c r="R843" i="6" s="1"/>
  <c r="Q831" i="6"/>
  <c r="Q819" i="6"/>
  <c r="Q807" i="6"/>
  <c r="R807" i="6" s="1"/>
  <c r="Q795" i="6"/>
  <c r="R795" i="6" s="1"/>
  <c r="Q783" i="6"/>
  <c r="R783" i="6" s="1"/>
  <c r="Q771" i="6"/>
  <c r="R771" i="6" s="1"/>
  <c r="Q759" i="6"/>
  <c r="R759" i="6" s="1"/>
  <c r="Q747" i="6"/>
  <c r="R747" i="6" s="1"/>
  <c r="Q735" i="6"/>
  <c r="R735" i="6" s="1"/>
  <c r="Q723" i="6"/>
  <c r="R723" i="6" s="1"/>
  <c r="Q711" i="6"/>
  <c r="R711" i="6" s="1"/>
  <c r="Q699" i="6"/>
  <c r="R699" i="6" s="1"/>
  <c r="Q687" i="6"/>
  <c r="R687" i="6" s="1"/>
  <c r="Q675" i="6"/>
  <c r="R675" i="6" s="1"/>
  <c r="Q663" i="6"/>
  <c r="R663" i="6" s="1"/>
  <c r="Q651" i="6"/>
  <c r="Q639" i="6"/>
  <c r="R639" i="6" s="1"/>
  <c r="Q627" i="6"/>
  <c r="R627" i="6" s="1"/>
  <c r="Q615" i="6"/>
  <c r="R615" i="6" s="1"/>
  <c r="Q603" i="6"/>
  <c r="Q591" i="6"/>
  <c r="R591" i="6" s="1"/>
  <c r="Q579" i="6"/>
  <c r="Q567" i="6"/>
  <c r="R567" i="6" s="1"/>
  <c r="Q555" i="6"/>
  <c r="R555" i="6" s="1"/>
  <c r="Q543" i="6"/>
  <c r="R543" i="6" s="1"/>
  <c r="Q531" i="6"/>
  <c r="R531" i="6" s="1"/>
  <c r="Q519" i="6"/>
  <c r="Q507" i="6"/>
  <c r="R507" i="6" s="1"/>
  <c r="Q495" i="6"/>
  <c r="R495" i="6" s="1"/>
  <c r="Q483" i="6"/>
  <c r="R483" i="6" s="1"/>
  <c r="Q471" i="6"/>
  <c r="R471" i="6" s="1"/>
  <c r="Q459" i="6"/>
  <c r="R459" i="6" s="1"/>
  <c r="Q447" i="6"/>
  <c r="R447" i="6" s="1"/>
  <c r="Q435" i="6"/>
  <c r="Q423" i="6"/>
  <c r="R423" i="6" s="1"/>
  <c r="Q411" i="6"/>
  <c r="R411" i="6" s="1"/>
  <c r="Q399" i="6"/>
  <c r="R399" i="6" s="1"/>
  <c r="Q387" i="6"/>
  <c r="R387" i="6" s="1"/>
  <c r="Q375" i="6"/>
  <c r="Q363" i="6"/>
  <c r="R363" i="6" s="1"/>
  <c r="Q351" i="6"/>
  <c r="R351" i="6" s="1"/>
  <c r="Q339" i="6"/>
  <c r="R339" i="6" s="1"/>
  <c r="Q327" i="6"/>
  <c r="R327" i="6" s="1"/>
  <c r="Q315" i="6"/>
  <c r="Q936" i="6"/>
  <c r="R936" i="6" s="1"/>
  <c r="Q804" i="6"/>
  <c r="Q468" i="6"/>
  <c r="R468" i="6" s="1"/>
  <c r="Q2032" i="6"/>
  <c r="Q1984" i="6"/>
  <c r="R1984" i="6" s="1"/>
  <c r="Q1936" i="6"/>
  <c r="R1936" i="6" s="1"/>
  <c r="Q1888" i="6"/>
  <c r="R1888" i="6" s="1"/>
  <c r="Q1840" i="6"/>
  <c r="R1840" i="6" s="1"/>
  <c r="Q1804" i="6"/>
  <c r="R1804" i="6" s="1"/>
  <c r="Q1732" i="6"/>
  <c r="R1732" i="6" s="1"/>
  <c r="Q2007" i="6"/>
  <c r="R2007" i="6" s="1"/>
  <c r="Q1971" i="6"/>
  <c r="R1971" i="6" s="1"/>
  <c r="Q1935" i="6"/>
  <c r="R1935" i="6" s="1"/>
  <c r="Q1899" i="6"/>
  <c r="R1899" i="6" s="1"/>
  <c r="Q1863" i="6"/>
  <c r="R1863" i="6" s="1"/>
  <c r="Q1827" i="6"/>
  <c r="R1827" i="6" s="1"/>
  <c r="Q1791" i="6"/>
  <c r="R1791" i="6" s="1"/>
  <c r="Q1755" i="6"/>
  <c r="Q1719" i="6"/>
  <c r="R1719" i="6" s="1"/>
  <c r="Q2030" i="6"/>
  <c r="R2030" i="6" s="1"/>
  <c r="Q2006" i="6"/>
  <c r="Q1994" i="6"/>
  <c r="R1994" i="6" s="1"/>
  <c r="Q1982" i="6"/>
  <c r="R1982" i="6" s="1"/>
  <c r="Q1970" i="6"/>
  <c r="R1970" i="6" s="1"/>
  <c r="Q1958" i="6"/>
  <c r="R1958" i="6" s="1"/>
  <c r="Q1946" i="6"/>
  <c r="R1946" i="6" s="1"/>
  <c r="Q1934" i="6"/>
  <c r="R1934" i="6" s="1"/>
  <c r="Q1922" i="6"/>
  <c r="R1922" i="6" s="1"/>
  <c r="Q1898" i="6"/>
  <c r="R1898" i="6" s="1"/>
  <c r="Q1886" i="6"/>
  <c r="R1886" i="6" s="1"/>
  <c r="Q1862" i="6"/>
  <c r="R1862" i="6" s="1"/>
  <c r="Q1850" i="6"/>
  <c r="Q1838" i="6"/>
  <c r="R1838" i="6" s="1"/>
  <c r="Q1826" i="6"/>
  <c r="R1826" i="6" s="1"/>
  <c r="Q1802" i="6"/>
  <c r="R1802" i="6" s="1"/>
  <c r="Q1790" i="6"/>
  <c r="R1790" i="6" s="1"/>
  <c r="Q1778" i="6"/>
  <c r="R1778" i="6" s="1"/>
  <c r="Q1766" i="6"/>
  <c r="R1766" i="6" s="1"/>
  <c r="Q1754" i="6"/>
  <c r="R1754" i="6" s="1"/>
  <c r="Q1742" i="6"/>
  <c r="R1742" i="6" s="1"/>
  <c r="Q1718" i="6"/>
  <c r="R1718" i="6" s="1"/>
  <c r="Q1706" i="6"/>
  <c r="R1706" i="6" s="1"/>
  <c r="Q1694" i="6"/>
  <c r="R1694" i="6" s="1"/>
  <c r="Q1682" i="6"/>
  <c r="Q1670" i="6"/>
  <c r="R1670" i="6" s="1"/>
  <c r="Q1658" i="6"/>
  <c r="R1658" i="6" s="1"/>
  <c r="Q1646" i="6"/>
  <c r="R1646" i="6" s="1"/>
  <c r="Q1634" i="6"/>
  <c r="R1634" i="6" s="1"/>
  <c r="Q1610" i="6"/>
  <c r="R1610" i="6" s="1"/>
  <c r="Q1598" i="6"/>
  <c r="Q1586" i="6"/>
  <c r="R1586" i="6" s="1"/>
  <c r="Q1574" i="6"/>
  <c r="R1574" i="6" s="1"/>
  <c r="Q1562" i="6"/>
  <c r="R1562" i="6" s="1"/>
  <c r="Q1550" i="6"/>
  <c r="R1550" i="6" s="1"/>
  <c r="Q1538" i="6"/>
  <c r="R1538" i="6" s="1"/>
  <c r="Q1526" i="6"/>
  <c r="R1526" i="6" s="1"/>
  <c r="Q1514" i="6"/>
  <c r="R1514" i="6" s="1"/>
  <c r="Q1502" i="6"/>
  <c r="R1502" i="6" s="1"/>
  <c r="Q1490" i="6"/>
  <c r="R1490" i="6" s="1"/>
  <c r="Q1478" i="6"/>
  <c r="R1478" i="6" s="1"/>
  <c r="Q1466" i="6"/>
  <c r="R1466" i="6" s="1"/>
  <c r="Q1454" i="6"/>
  <c r="Q1442" i="6"/>
  <c r="R1442" i="6" s="1"/>
  <c r="Q1430" i="6"/>
  <c r="R1430" i="6" s="1"/>
  <c r="Q1418" i="6"/>
  <c r="R1418" i="6" s="1"/>
  <c r="Q1406" i="6"/>
  <c r="R1406" i="6" s="1"/>
  <c r="Q1394" i="6"/>
  <c r="R1394" i="6" s="1"/>
  <c r="Q1382" i="6"/>
  <c r="R1382" i="6" s="1"/>
  <c r="Q1370" i="6"/>
  <c r="R1370" i="6" s="1"/>
  <c r="Q1358" i="6"/>
  <c r="R1358" i="6" s="1"/>
  <c r="Q1346" i="6"/>
  <c r="R1346" i="6" s="1"/>
  <c r="Q1334" i="6"/>
  <c r="R1334" i="6" s="1"/>
  <c r="Q1322" i="6"/>
  <c r="R1322" i="6" s="1"/>
  <c r="Q1310" i="6"/>
  <c r="Q1298" i="6"/>
  <c r="R1298" i="6" s="1"/>
  <c r="Q1286" i="6"/>
  <c r="R1286" i="6" s="1"/>
  <c r="Q1274" i="6"/>
  <c r="R1274" i="6" s="1"/>
  <c r="Q1262" i="6"/>
  <c r="Q1250" i="6"/>
  <c r="R1250" i="6" s="1"/>
  <c r="Q1238" i="6"/>
  <c r="R1238" i="6" s="1"/>
  <c r="Q1226" i="6"/>
  <c r="R1226" i="6" s="1"/>
  <c r="Q1214" i="6"/>
  <c r="Q1202" i="6"/>
  <c r="R1202" i="6" s="1"/>
  <c r="Q1190" i="6"/>
  <c r="R1190" i="6" s="1"/>
  <c r="Q1178" i="6"/>
  <c r="R1178" i="6" s="1"/>
  <c r="Q1166" i="6"/>
  <c r="Q1154" i="6"/>
  <c r="Q1142" i="6"/>
  <c r="R1142" i="6" s="1"/>
  <c r="Q1130" i="6"/>
  <c r="R1130" i="6" s="1"/>
  <c r="Q1118" i="6"/>
  <c r="Q1106" i="6"/>
  <c r="R1106" i="6" s="1"/>
  <c r="Q1094" i="6"/>
  <c r="R1094" i="6" s="1"/>
  <c r="Q1070" i="6"/>
  <c r="Q1058" i="6"/>
  <c r="R1058" i="6" s="1"/>
  <c r="Q1046" i="6"/>
  <c r="R1046" i="6" s="1"/>
  <c r="Q1034" i="6"/>
  <c r="R1034" i="6" s="1"/>
  <c r="Q1022" i="6"/>
  <c r="R1022" i="6" s="1"/>
  <c r="Q1010" i="6"/>
  <c r="Q998" i="6"/>
  <c r="R998" i="6" s="1"/>
  <c r="Q986" i="6"/>
  <c r="Q974" i="6"/>
  <c r="R974" i="6" s="1"/>
  <c r="Q962" i="6"/>
  <c r="R962" i="6" s="1"/>
  <c r="Q950" i="6"/>
  <c r="R950" i="6" s="1"/>
  <c r="Q938" i="6"/>
  <c r="Q926" i="6"/>
  <c r="R926" i="6" s="1"/>
  <c r="Q914" i="6"/>
  <c r="R914" i="6" s="1"/>
  <c r="Q902" i="6"/>
  <c r="R902" i="6" s="1"/>
  <c r="Q890" i="6"/>
  <c r="R890" i="6" s="1"/>
  <c r="Q878" i="6"/>
  <c r="R878" i="6" s="1"/>
  <c r="Q866" i="6"/>
  <c r="R866" i="6" s="1"/>
  <c r="Q854" i="6"/>
  <c r="R854" i="6" s="1"/>
  <c r="Q830" i="6"/>
  <c r="R830" i="6" s="1"/>
  <c r="Q818" i="6"/>
  <c r="Q806" i="6"/>
  <c r="R806" i="6" s="1"/>
  <c r="Q794" i="6"/>
  <c r="R794" i="6" s="1"/>
  <c r="Q782" i="6"/>
  <c r="R782" i="6" s="1"/>
  <c r="Q770" i="6"/>
  <c r="R770" i="6" s="1"/>
  <c r="Q758" i="6"/>
  <c r="Q746" i="6"/>
  <c r="R746" i="6" s="1"/>
  <c r="Q734" i="6"/>
  <c r="R734" i="6" s="1"/>
  <c r="Q722" i="6"/>
  <c r="R722" i="6" s="1"/>
  <c r="Q710" i="6"/>
  <c r="R710" i="6" s="1"/>
  <c r="Q698" i="6"/>
  <c r="Q686" i="6"/>
  <c r="R686" i="6" s="1"/>
  <c r="Q674" i="6"/>
  <c r="Q662" i="6"/>
  <c r="R662" i="6" s="1"/>
  <c r="Q650" i="6"/>
  <c r="R650" i="6" s="1"/>
  <c r="Q638" i="6"/>
  <c r="R638" i="6" s="1"/>
  <c r="Q626" i="6"/>
  <c r="R626" i="6" s="1"/>
  <c r="Q614" i="6"/>
  <c r="R614" i="6" s="1"/>
  <c r="Q602" i="6"/>
  <c r="Q590" i="6"/>
  <c r="Q578" i="6"/>
  <c r="R578" i="6" s="1"/>
  <c r="Q566" i="6"/>
  <c r="R566" i="6" s="1"/>
  <c r="Q554" i="6"/>
  <c r="R554" i="6" s="1"/>
  <c r="Q542" i="6"/>
  <c r="R542" i="6" s="1"/>
  <c r="Q530" i="6"/>
  <c r="Q506" i="6"/>
  <c r="Q494" i="6"/>
  <c r="R494" i="6" s="1"/>
  <c r="Q482" i="6"/>
  <c r="R482" i="6" s="1"/>
  <c r="Q470" i="6"/>
  <c r="R470" i="6" s="1"/>
  <c r="Q458" i="6"/>
  <c r="R458" i="6" s="1"/>
  <c r="Q446" i="6"/>
  <c r="R446" i="6" s="1"/>
  <c r="Q434" i="6"/>
  <c r="R434" i="6" s="1"/>
  <c r="Q422" i="6"/>
  <c r="R422" i="6" s="1"/>
  <c r="Q410" i="6"/>
  <c r="R410" i="6" s="1"/>
  <c r="Q398" i="6"/>
  <c r="R398" i="6" s="1"/>
  <c r="Q386" i="6"/>
  <c r="Q362" i="6"/>
  <c r="R362" i="6" s="1"/>
  <c r="Q350" i="6"/>
  <c r="R350" i="6" s="1"/>
  <c r="Q338" i="6"/>
  <c r="R338" i="6" s="1"/>
  <c r="Q326" i="6"/>
  <c r="R326" i="6" s="1"/>
  <c r="Q314" i="6"/>
  <c r="R314" i="6" s="1"/>
  <c r="Q302" i="6"/>
  <c r="Q278" i="6"/>
  <c r="R278" i="6" s="1"/>
  <c r="Q408" i="6"/>
  <c r="R408" i="6" s="1"/>
  <c r="Q396" i="6"/>
  <c r="R396" i="6" s="1"/>
  <c r="Q384" i="6"/>
  <c r="R384" i="6" s="1"/>
  <c r="Q372" i="6"/>
  <c r="Q360" i="6"/>
  <c r="R360" i="6" s="1"/>
  <c r="Q348" i="6"/>
  <c r="R348" i="6" s="1"/>
  <c r="Q336" i="6"/>
  <c r="Q324" i="6"/>
  <c r="Q312" i="6"/>
  <c r="R312" i="6" s="1"/>
  <c r="Q300" i="6"/>
  <c r="R300" i="6" s="1"/>
  <c r="Q288" i="6"/>
  <c r="Q276" i="6"/>
  <c r="Q264" i="6"/>
  <c r="R264" i="6" s="1"/>
  <c r="Q252" i="6"/>
  <c r="R252" i="6" s="1"/>
  <c r="Q240" i="6"/>
  <c r="R240" i="6" s="1"/>
  <c r="Q228" i="6"/>
  <c r="Q216" i="6"/>
  <c r="R216" i="6" s="1"/>
  <c r="Q204" i="6"/>
  <c r="R204" i="6" s="1"/>
  <c r="Q192" i="6"/>
  <c r="R192" i="6" s="1"/>
  <c r="Q180" i="6"/>
  <c r="Q168" i="6"/>
  <c r="R168" i="6" s="1"/>
  <c r="Q156" i="6"/>
  <c r="R156" i="6" s="1"/>
  <c r="Q144" i="6"/>
  <c r="R144" i="6" s="1"/>
  <c r="Q132" i="6"/>
  <c r="Q120" i="6"/>
  <c r="R120" i="6" s="1"/>
  <c r="Q108" i="6"/>
  <c r="R108" i="6" s="1"/>
  <c r="Q96" i="6"/>
  <c r="R96" i="6" s="1"/>
  <c r="Q84" i="6"/>
  <c r="Q72" i="6"/>
  <c r="R72" i="6" s="1"/>
  <c r="Q60" i="6"/>
  <c r="R60" i="6" s="1"/>
  <c r="Q48" i="6"/>
  <c r="R48" i="6" s="1"/>
  <c r="Q36" i="6"/>
  <c r="Q24" i="6"/>
  <c r="R24" i="6" s="1"/>
  <c r="Q12" i="6"/>
  <c r="R12" i="6" s="1"/>
  <c r="Q239" i="6"/>
  <c r="R239" i="6" s="1"/>
  <c r="Q227" i="6"/>
  <c r="R227" i="6" s="1"/>
  <c r="Q215" i="6"/>
  <c r="Q203" i="6"/>
  <c r="Q191" i="6"/>
  <c r="R191" i="6" s="1"/>
  <c r="Q179" i="6"/>
  <c r="R179" i="6" s="1"/>
  <c r="Q167" i="6"/>
  <c r="Q155" i="6"/>
  <c r="R155" i="6" s="1"/>
  <c r="Q143" i="6"/>
  <c r="R143" i="6" s="1"/>
  <c r="Q131" i="6"/>
  <c r="R131" i="6" s="1"/>
  <c r="Q119" i="6"/>
  <c r="Q107" i="6"/>
  <c r="R107" i="6" s="1"/>
  <c r="Q95" i="6"/>
  <c r="R95" i="6" s="1"/>
  <c r="Q83" i="6"/>
  <c r="R83" i="6" s="1"/>
  <c r="Q71" i="6"/>
  <c r="Q59" i="6"/>
  <c r="R59" i="6" s="1"/>
  <c r="Q47" i="6"/>
  <c r="R47" i="6" s="1"/>
  <c r="Q35" i="6"/>
  <c r="Q23" i="6"/>
  <c r="R23" i="6" s="1"/>
  <c r="Q11" i="6"/>
  <c r="Q401" i="6"/>
  <c r="R401" i="6" s="1"/>
  <c r="Q334" i="6"/>
  <c r="Q322" i="6"/>
  <c r="Q310" i="6"/>
  <c r="R310" i="6" s="1"/>
  <c r="Q298" i="6"/>
  <c r="R298" i="6" s="1"/>
  <c r="Q286" i="6"/>
  <c r="Q274" i="6"/>
  <c r="R274" i="6" s="1"/>
  <c r="Q262" i="6"/>
  <c r="Q250" i="6"/>
  <c r="R250" i="6" s="1"/>
  <c r="Q238" i="6"/>
  <c r="Q226" i="6"/>
  <c r="R226" i="6" s="1"/>
  <c r="Q214" i="6"/>
  <c r="R214" i="6" s="1"/>
  <c r="Q202" i="6"/>
  <c r="R202" i="6" s="1"/>
  <c r="Q190" i="6"/>
  <c r="Q178" i="6"/>
  <c r="R178" i="6" s="1"/>
  <c r="Q166" i="6"/>
  <c r="R166" i="6" s="1"/>
  <c r="Q154" i="6"/>
  <c r="R154" i="6" s="1"/>
  <c r="Q142" i="6"/>
  <c r="Q118" i="6"/>
  <c r="Q106" i="6"/>
  <c r="R106" i="6" s="1"/>
  <c r="Q94" i="6"/>
  <c r="R94" i="6" s="1"/>
  <c r="Q82" i="6"/>
  <c r="R82" i="6" s="1"/>
  <c r="Q70" i="6"/>
  <c r="R70" i="6" s="1"/>
  <c r="Q58" i="6"/>
  <c r="R58" i="6" s="1"/>
  <c r="Q46" i="6"/>
  <c r="R46" i="6" s="1"/>
  <c r="Q34" i="6"/>
  <c r="Q22" i="6"/>
  <c r="Q10" i="6"/>
  <c r="R10" i="6" s="1"/>
  <c r="Q1426" i="6"/>
  <c r="Q374" i="6"/>
  <c r="R374" i="6" s="1"/>
  <c r="Q333" i="6"/>
  <c r="R333" i="6" s="1"/>
  <c r="Q309" i="6"/>
  <c r="R309" i="6" s="1"/>
  <c r="Q297" i="6"/>
  <c r="R297" i="6" s="1"/>
  <c r="Q273" i="6"/>
  <c r="R273" i="6" s="1"/>
  <c r="Q261" i="6"/>
  <c r="R261" i="6" s="1"/>
  <c r="Q249" i="6"/>
  <c r="R249" i="6" s="1"/>
  <c r="Q237" i="6"/>
  <c r="Q225" i="6"/>
  <c r="R225" i="6" s="1"/>
  <c r="Q201" i="6"/>
  <c r="R201" i="6" s="1"/>
  <c r="Q189" i="6"/>
  <c r="R189" i="6" s="1"/>
  <c r="Q177" i="6"/>
  <c r="Q165" i="6"/>
  <c r="Q153" i="6"/>
  <c r="R153" i="6" s="1"/>
  <c r="Q141" i="6"/>
  <c r="R141" i="6" s="1"/>
  <c r="Q129" i="6"/>
  <c r="R129" i="6" s="1"/>
  <c r="Q117" i="6"/>
  <c r="Q105" i="6"/>
  <c r="R105" i="6" s="1"/>
  <c r="Q93" i="6"/>
  <c r="Q81" i="6"/>
  <c r="R81" i="6" s="1"/>
  <c r="Q69" i="6"/>
  <c r="Q57" i="6"/>
  <c r="R57" i="6" s="1"/>
  <c r="Q45" i="6"/>
  <c r="R45" i="6" s="1"/>
  <c r="Q33" i="6"/>
  <c r="R33" i="6" s="1"/>
  <c r="Q21" i="6"/>
  <c r="Q9" i="6"/>
  <c r="R9" i="6" s="1"/>
  <c r="Q217" i="6"/>
  <c r="R217" i="6" s="1"/>
  <c r="Q260" i="6"/>
  <c r="R260" i="6" s="1"/>
  <c r="Q248" i="6"/>
  <c r="Q236" i="6"/>
  <c r="Q224" i="6"/>
  <c r="R224" i="6" s="1"/>
  <c r="Q212" i="6"/>
  <c r="R212" i="6" s="1"/>
  <c r="Q200" i="6"/>
  <c r="R200" i="6" s="1"/>
  <c r="Q188" i="6"/>
  <c r="Q176" i="6"/>
  <c r="Q164" i="6"/>
  <c r="R164" i="6" s="1"/>
  <c r="Q152" i="6"/>
  <c r="R152" i="6" s="1"/>
  <c r="Q140" i="6"/>
  <c r="R140" i="6" s="1"/>
  <c r="Q128" i="6"/>
  <c r="R128" i="6" s="1"/>
  <c r="Q116" i="6"/>
  <c r="R116" i="6" s="1"/>
  <c r="Q104" i="6"/>
  <c r="Q92" i="6"/>
  <c r="R92" i="6" s="1"/>
  <c r="Q80" i="6"/>
  <c r="R80" i="6" s="1"/>
  <c r="Q68" i="6"/>
  <c r="R68" i="6" s="1"/>
  <c r="Q56" i="6"/>
  <c r="R56" i="6" s="1"/>
  <c r="Q44" i="6"/>
  <c r="Q32" i="6"/>
  <c r="R32" i="6" s="1"/>
  <c r="Q20" i="6"/>
  <c r="Q8" i="6"/>
  <c r="R8" i="6" s="1"/>
  <c r="Q1390" i="6"/>
  <c r="Q181" i="6"/>
  <c r="R181" i="6" s="1"/>
  <c r="Q223" i="6"/>
  <c r="R223" i="6" s="1"/>
  <c r="Q211" i="6"/>
  <c r="R211" i="6" s="1"/>
  <c r="Q199" i="6"/>
  <c r="R199" i="6" s="1"/>
  <c r="Q187" i="6"/>
  <c r="R187" i="6" s="1"/>
  <c r="Q175" i="6"/>
  <c r="R175" i="6" s="1"/>
  <c r="Q163" i="6"/>
  <c r="R163" i="6" s="1"/>
  <c r="Q151" i="6"/>
  <c r="R151" i="6" s="1"/>
  <c r="Q139" i="6"/>
  <c r="R139" i="6" s="1"/>
  <c r="Q127" i="6"/>
  <c r="R127" i="6" s="1"/>
  <c r="Q115" i="6"/>
  <c r="Q103" i="6"/>
  <c r="R103" i="6" s="1"/>
  <c r="Q91" i="6"/>
  <c r="R91" i="6" s="1"/>
  <c r="Q79" i="6"/>
  <c r="R79" i="6" s="1"/>
  <c r="Q67" i="6"/>
  <c r="R67" i="6" s="1"/>
  <c r="Q55" i="6"/>
  <c r="R55" i="6" s="1"/>
  <c r="Q43" i="6"/>
  <c r="R43" i="6" s="1"/>
  <c r="Q31" i="6"/>
  <c r="R31" i="6" s="1"/>
  <c r="Q19" i="6"/>
  <c r="R19" i="6" s="1"/>
  <c r="Q7" i="6"/>
  <c r="R7" i="6" s="1"/>
  <c r="Q378" i="6"/>
  <c r="R378" i="6" s="1"/>
  <c r="Q342" i="6"/>
  <c r="R342" i="6" s="1"/>
  <c r="Q330" i="6"/>
  <c r="R330" i="6" s="1"/>
  <c r="Q318" i="6"/>
  <c r="R318" i="6" s="1"/>
  <c r="Q306" i="6"/>
  <c r="R306" i="6" s="1"/>
  <c r="Q294" i="6"/>
  <c r="Q282" i="6"/>
  <c r="Q270" i="6"/>
  <c r="R270" i="6" s="1"/>
  <c r="Q258" i="6"/>
  <c r="R258" i="6" s="1"/>
  <c r="Q246" i="6"/>
  <c r="R246" i="6" s="1"/>
  <c r="Q234" i="6"/>
  <c r="R234" i="6" s="1"/>
  <c r="Q222" i="6"/>
  <c r="R222" i="6" s="1"/>
  <c r="Q210" i="6"/>
  <c r="R210" i="6" s="1"/>
  <c r="Q198" i="6"/>
  <c r="R198" i="6" s="1"/>
  <c r="Q186" i="6"/>
  <c r="R186" i="6" s="1"/>
  <c r="Q174" i="6"/>
  <c r="R174" i="6" s="1"/>
  <c r="Q162" i="6"/>
  <c r="Q150" i="6"/>
  <c r="R150" i="6" s="1"/>
  <c r="Q138" i="6"/>
  <c r="R138" i="6" s="1"/>
  <c r="Q126" i="6"/>
  <c r="R126" i="6" s="1"/>
  <c r="Q114" i="6"/>
  <c r="R114" i="6" s="1"/>
  <c r="Q102" i="6"/>
  <c r="R102" i="6" s="1"/>
  <c r="Q90" i="6"/>
  <c r="R90" i="6" s="1"/>
  <c r="Q78" i="6"/>
  <c r="R78" i="6" s="1"/>
  <c r="Q66" i="6"/>
  <c r="R66" i="6" s="1"/>
  <c r="Q54" i="6"/>
  <c r="R54" i="6" s="1"/>
  <c r="Q42" i="6"/>
  <c r="Q30" i="6"/>
  <c r="Q18" i="6"/>
  <c r="R18" i="6" s="1"/>
  <c r="Q6" i="6"/>
  <c r="R6" i="6" s="1"/>
  <c r="Q1354" i="6"/>
  <c r="R1354" i="6" s="1"/>
  <c r="Q981" i="6"/>
  <c r="R981" i="6" s="1"/>
  <c r="Q173" i="6"/>
  <c r="R173" i="6" s="1"/>
  <c r="Q161" i="6"/>
  <c r="R161" i="6" s="1"/>
  <c r="Q149" i="6"/>
  <c r="Q137" i="6"/>
  <c r="R137" i="6" s="1"/>
  <c r="Q125" i="6"/>
  <c r="R125" i="6" s="1"/>
  <c r="Q101" i="6"/>
  <c r="R101" i="6" s="1"/>
  <c r="Q89" i="6"/>
  <c r="R89" i="6" s="1"/>
  <c r="Q77" i="6"/>
  <c r="R77" i="6" s="1"/>
  <c r="Q65" i="6"/>
  <c r="R65" i="6" s="1"/>
  <c r="Q53" i="6"/>
  <c r="R53" i="6" s="1"/>
  <c r="Q29" i="6"/>
  <c r="R29" i="6" s="1"/>
  <c r="Q17" i="6"/>
  <c r="R17" i="6" s="1"/>
  <c r="Q136" i="6"/>
  <c r="R136" i="6" s="1"/>
  <c r="Q124" i="6"/>
  <c r="R124" i="6" s="1"/>
  <c r="Q112" i="6"/>
  <c r="R112" i="6" s="1"/>
  <c r="Q88" i="6"/>
  <c r="Q64" i="6"/>
  <c r="R64" i="6" s="1"/>
  <c r="Q52" i="6"/>
  <c r="R52" i="6" s="1"/>
  <c r="Q40" i="6"/>
  <c r="R40" i="6" s="1"/>
  <c r="Q16" i="6"/>
  <c r="R16" i="6" s="1"/>
  <c r="Q1318" i="6"/>
  <c r="Q877" i="6"/>
  <c r="R877" i="6" s="1"/>
  <c r="Q303" i="6"/>
  <c r="R303" i="6" s="1"/>
  <c r="Q291" i="6"/>
  <c r="Q279" i="6"/>
  <c r="R279" i="6" s="1"/>
  <c r="Q267" i="6"/>
  <c r="Q255" i="6"/>
  <c r="R255" i="6" s="1"/>
  <c r="Q243" i="6"/>
  <c r="R243" i="6" s="1"/>
  <c r="Q231" i="6"/>
  <c r="Q219" i="6"/>
  <c r="R219" i="6" s="1"/>
  <c r="Q207" i="6"/>
  <c r="R207" i="6" s="1"/>
  <c r="Q195" i="6"/>
  <c r="R195" i="6" s="1"/>
  <c r="Q183" i="6"/>
  <c r="R183" i="6" s="1"/>
  <c r="Q171" i="6"/>
  <c r="Q159" i="6"/>
  <c r="R159" i="6" s="1"/>
  <c r="Q147" i="6"/>
  <c r="Q135" i="6"/>
  <c r="R135" i="6" s="1"/>
  <c r="Q123" i="6"/>
  <c r="Q111" i="6"/>
  <c r="R111" i="6" s="1"/>
  <c r="Q99" i="6"/>
  <c r="R99" i="6" s="1"/>
  <c r="Q87" i="6"/>
  <c r="Q75" i="6"/>
  <c r="Q63" i="6"/>
  <c r="R63" i="6" s="1"/>
  <c r="Q51" i="6"/>
  <c r="R51" i="6" s="1"/>
  <c r="Q39" i="6"/>
  <c r="R39" i="6" s="1"/>
  <c r="Q27" i="6"/>
  <c r="Q15" i="6"/>
  <c r="R15" i="6" s="1"/>
  <c r="Q748" i="6"/>
  <c r="R748" i="6" s="1"/>
  <c r="Q266" i="6"/>
  <c r="R266" i="6" s="1"/>
  <c r="Q254" i="6"/>
  <c r="R254" i="6" s="1"/>
  <c r="Q242" i="6"/>
  <c r="Q230" i="6"/>
  <c r="R230" i="6" s="1"/>
  <c r="Q218" i="6"/>
  <c r="R218" i="6" s="1"/>
  <c r="Q206" i="6"/>
  <c r="R206" i="6" s="1"/>
  <c r="Q194" i="6"/>
  <c r="R194" i="6" s="1"/>
  <c r="Q182" i="6"/>
  <c r="R182" i="6" s="1"/>
  <c r="Q170" i="6"/>
  <c r="R170" i="6" s="1"/>
  <c r="Q158" i="6"/>
  <c r="R158" i="6" s="1"/>
  <c r="Q146" i="6"/>
  <c r="R146" i="6" s="1"/>
  <c r="Q134" i="6"/>
  <c r="R134" i="6" s="1"/>
  <c r="Q122" i="6"/>
  <c r="R122" i="6" s="1"/>
  <c r="Q110" i="6"/>
  <c r="R110" i="6" s="1"/>
  <c r="Q98" i="6"/>
  <c r="Q86" i="6"/>
  <c r="R86" i="6" s="1"/>
  <c r="Q74" i="6"/>
  <c r="R74" i="6" s="1"/>
  <c r="Q62" i="6"/>
  <c r="R62" i="6" s="1"/>
  <c r="Q50" i="6"/>
  <c r="R50" i="6" s="1"/>
  <c r="Q38" i="6"/>
  <c r="R38" i="6" s="1"/>
  <c r="Q26" i="6"/>
  <c r="R26" i="6" s="1"/>
  <c r="Q14" i="6"/>
  <c r="Q1282" i="6"/>
  <c r="Q721" i="6"/>
  <c r="R721" i="6" s="1"/>
  <c r="S492" i="6"/>
  <c r="S1359" i="6"/>
  <c r="F1585" i="6"/>
  <c r="S1585" i="6"/>
  <c r="S1465" i="6"/>
  <c r="S853" i="6"/>
  <c r="F757" i="6"/>
  <c r="S757" i="6"/>
  <c r="S589" i="6"/>
  <c r="S241" i="6"/>
  <c r="F193" i="6"/>
  <c r="S193" i="6"/>
  <c r="J2015" i="6"/>
  <c r="K2015" i="6" s="1"/>
  <c r="F1906" i="6"/>
  <c r="J1317" i="6"/>
  <c r="K1317" i="6" s="1"/>
  <c r="F998" i="6"/>
  <c r="F540" i="6"/>
  <c r="S1910" i="6"/>
  <c r="S1874" i="6"/>
  <c r="S1814" i="6"/>
  <c r="S1730" i="6"/>
  <c r="S1622" i="6"/>
  <c r="S1075" i="6"/>
  <c r="J1451" i="6"/>
  <c r="K1451" i="6" s="1"/>
  <c r="S1451" i="6"/>
  <c r="F1319" i="6"/>
  <c r="S1319" i="6"/>
  <c r="F1991" i="6"/>
  <c r="J1256" i="6"/>
  <c r="K1256" i="6" s="1"/>
  <c r="F636" i="6"/>
  <c r="F516" i="6"/>
  <c r="S2016" i="6"/>
  <c r="S1992" i="6"/>
  <c r="S1884" i="6"/>
  <c r="S1872" i="6"/>
  <c r="S1848" i="6"/>
  <c r="S1531" i="6"/>
  <c r="S1495" i="6"/>
  <c r="S1423" i="6"/>
  <c r="S1279" i="6"/>
  <c r="S1135" i="6"/>
  <c r="J1571" i="6"/>
  <c r="K1571" i="6" s="1"/>
  <c r="S1571" i="6"/>
  <c r="F1691" i="6"/>
  <c r="F912" i="6"/>
  <c r="S1533" i="6"/>
  <c r="S1521" i="6"/>
  <c r="J1449" i="6"/>
  <c r="K1449" i="6" s="1"/>
  <c r="S1449" i="6"/>
  <c r="S1281" i="6"/>
  <c r="S969" i="6"/>
  <c r="F813" i="6"/>
  <c r="S813" i="6"/>
  <c r="S621" i="6"/>
  <c r="S213" i="6"/>
  <c r="F1989" i="6"/>
  <c r="F1663" i="6"/>
  <c r="J1506" i="6"/>
  <c r="K1506" i="6" s="1"/>
  <c r="F883" i="6"/>
  <c r="F612" i="6"/>
  <c r="F492" i="6"/>
  <c r="S1966" i="6"/>
  <c r="S1834" i="6"/>
  <c r="S1690" i="6"/>
  <c r="S967" i="6"/>
  <c r="S1835" i="6"/>
  <c r="F1532" i="6"/>
  <c r="S1532" i="6"/>
  <c r="S1520" i="6"/>
  <c r="J1280" i="6"/>
  <c r="K1280" i="6" s="1"/>
  <c r="S1280" i="6"/>
  <c r="S1232" i="6"/>
  <c r="S1160" i="6"/>
  <c r="S656" i="6"/>
  <c r="F620" i="6"/>
  <c r="S620" i="6"/>
  <c r="J1662" i="6"/>
  <c r="K1662" i="6" s="1"/>
  <c r="F1177" i="6"/>
  <c r="F600" i="6"/>
  <c r="S1953" i="6"/>
  <c r="S1833" i="6"/>
  <c r="S1809" i="6"/>
  <c r="S1689" i="6"/>
  <c r="S1450" i="6"/>
  <c r="S518" i="6"/>
  <c r="F1258" i="6"/>
  <c r="S1258" i="6"/>
  <c r="S811" i="6"/>
  <c r="S679" i="6"/>
  <c r="F415" i="6"/>
  <c r="S415" i="6"/>
  <c r="J1964" i="6"/>
  <c r="K1964" i="6" s="1"/>
  <c r="J1819" i="6"/>
  <c r="K1819" i="6" s="1"/>
  <c r="J1464" i="6"/>
  <c r="K1464" i="6" s="1"/>
  <c r="F1161" i="6"/>
  <c r="F823" i="6"/>
  <c r="F444" i="6"/>
  <c r="S1952" i="6"/>
  <c r="S1940" i="6"/>
  <c r="S1832" i="6"/>
  <c r="S1820" i="6"/>
  <c r="S1808" i="6"/>
  <c r="S1796" i="6"/>
  <c r="S1688" i="6"/>
  <c r="S1664" i="6"/>
  <c r="S1519" i="6"/>
  <c r="S1375" i="6"/>
  <c r="S1871" i="6"/>
  <c r="S1518" i="6"/>
  <c r="F1494" i="6"/>
  <c r="S1494" i="6"/>
  <c r="J1278" i="6"/>
  <c r="K1278" i="6" s="1"/>
  <c r="S1278" i="6"/>
  <c r="F1230" i="6"/>
  <c r="S1230" i="6"/>
  <c r="F1206" i="6"/>
  <c r="S1206" i="6"/>
  <c r="S1134" i="6"/>
  <c r="S882" i="6"/>
  <c r="F822" i="6"/>
  <c r="S822" i="6"/>
  <c r="F714" i="6"/>
  <c r="S714" i="6"/>
  <c r="F690" i="6"/>
  <c r="S690" i="6"/>
  <c r="S618" i="6"/>
  <c r="S558" i="6"/>
  <c r="S522" i="6"/>
  <c r="F414" i="6"/>
  <c r="S414" i="6"/>
  <c r="F366" i="6"/>
  <c r="S366" i="6"/>
  <c r="J1963" i="6"/>
  <c r="K1963" i="6" s="1"/>
  <c r="F1463" i="6"/>
  <c r="F750" i="6"/>
  <c r="F432" i="6"/>
  <c r="G492" i="6"/>
  <c r="H492" i="6" s="1"/>
  <c r="S2011" i="6"/>
  <c r="S1951" i="6"/>
  <c r="S1939" i="6"/>
  <c r="S1927" i="6"/>
  <c r="S1867" i="6"/>
  <c r="S1807" i="6"/>
  <c r="S1795" i="6"/>
  <c r="S1651" i="6"/>
  <c r="S109" i="6"/>
  <c r="F1572" i="6"/>
  <c r="S1572" i="6"/>
  <c r="F910" i="6"/>
  <c r="S910" i="6"/>
  <c r="F1847" i="6"/>
  <c r="F624" i="6"/>
  <c r="S1703" i="6"/>
  <c r="J1939" i="6"/>
  <c r="K1939" i="6" s="1"/>
  <c r="J1780" i="6"/>
  <c r="K1780" i="6" s="1"/>
  <c r="F1623" i="6"/>
  <c r="F1101" i="6"/>
  <c r="F420" i="6"/>
  <c r="G343" i="6"/>
  <c r="H343" i="6" s="1"/>
  <c r="S1938" i="6"/>
  <c r="S1926" i="6"/>
  <c r="S1806" i="6"/>
  <c r="S1794" i="6"/>
  <c r="S1782" i="6"/>
  <c r="S1770" i="6"/>
  <c r="S1650" i="6"/>
  <c r="S1638" i="6"/>
  <c r="S1099" i="6"/>
  <c r="S292" i="6"/>
  <c r="F1186" i="6"/>
  <c r="S1186" i="6"/>
  <c r="F622" i="6"/>
  <c r="S622" i="6"/>
  <c r="F130" i="6"/>
  <c r="S130" i="6"/>
  <c r="F1420" i="6"/>
  <c r="S1420" i="6"/>
  <c r="S1408" i="6"/>
  <c r="S1372" i="6"/>
  <c r="F1938" i="6"/>
  <c r="F1612" i="6"/>
  <c r="J1422" i="6"/>
  <c r="K1422" i="6" s="1"/>
  <c r="F725" i="6"/>
  <c r="F576" i="6"/>
  <c r="F419" i="6"/>
  <c r="S1546" i="6"/>
  <c r="S73" i="6"/>
  <c r="F1179" i="6"/>
  <c r="S1179" i="6"/>
  <c r="F1584" i="6"/>
  <c r="F1017" i="6"/>
  <c r="F660" i="6"/>
  <c r="F396" i="6"/>
  <c r="S1507" i="6"/>
  <c r="F528" i="6"/>
  <c r="S1082" i="6"/>
  <c r="S842" i="6"/>
  <c r="S290" i="6"/>
  <c r="J1583" i="6"/>
  <c r="K1583" i="6" s="1"/>
  <c r="F1015" i="6"/>
  <c r="F655" i="6"/>
  <c r="F552" i="6"/>
  <c r="G2034" i="6"/>
  <c r="H2034" i="6" s="1"/>
  <c r="G1998" i="6"/>
  <c r="H1998" i="6" s="1"/>
  <c r="G1986" i="6"/>
  <c r="H1986" i="6" s="1"/>
  <c r="F1986" i="6"/>
  <c r="G1962" i="6"/>
  <c r="H1962" i="6" s="1"/>
  <c r="F1962" i="6"/>
  <c r="G1950" i="6"/>
  <c r="H1950" i="6" s="1"/>
  <c r="F1950" i="6"/>
  <c r="G2022" i="6"/>
  <c r="H2022" i="6" s="1"/>
  <c r="J2022" i="6"/>
  <c r="K2022" i="6" s="1"/>
  <c r="G1974" i="6"/>
  <c r="H1974" i="6" s="1"/>
  <c r="G2032" i="6"/>
  <c r="H2032" i="6" s="1"/>
  <c r="G2020" i="6"/>
  <c r="H2020" i="6" s="1"/>
  <c r="G1996" i="6"/>
  <c r="H1996" i="6" s="1"/>
  <c r="J1996" i="6"/>
  <c r="K1996" i="6" s="1"/>
  <c r="G1984" i="6"/>
  <c r="H1984" i="6" s="1"/>
  <c r="G1972" i="6"/>
  <c r="H1972" i="6" s="1"/>
  <c r="J1972" i="6"/>
  <c r="K1972" i="6" s="1"/>
  <c r="G1960" i="6"/>
  <c r="H1960" i="6" s="1"/>
  <c r="J1960" i="6"/>
  <c r="K1960" i="6" s="1"/>
  <c r="G1948" i="6"/>
  <c r="H1948" i="6" s="1"/>
  <c r="F1948" i="6"/>
  <c r="G1936" i="6"/>
  <c r="H1936" i="6" s="1"/>
  <c r="G1924" i="6"/>
  <c r="H1924" i="6" s="1"/>
  <c r="G1912" i="6"/>
  <c r="H1912" i="6" s="1"/>
  <c r="F1912" i="6"/>
  <c r="G1900" i="6"/>
  <c r="H1900" i="6" s="1"/>
  <c r="F1900" i="6"/>
  <c r="G1888" i="6"/>
  <c r="H1888" i="6" s="1"/>
  <c r="G1876" i="6"/>
  <c r="H1876" i="6" s="1"/>
  <c r="J1876" i="6"/>
  <c r="K1876" i="6" s="1"/>
  <c r="G1864" i="6"/>
  <c r="H1864" i="6" s="1"/>
  <c r="F1852" i="6"/>
  <c r="G1852" i="6"/>
  <c r="H1852" i="6" s="1"/>
  <c r="G1840" i="6"/>
  <c r="H1840" i="6" s="1"/>
  <c r="F1840" i="6"/>
  <c r="G1828" i="6"/>
  <c r="H1828" i="6" s="1"/>
  <c r="G1816" i="6"/>
  <c r="H1816" i="6" s="1"/>
  <c r="G1804" i="6"/>
  <c r="H1804" i="6" s="1"/>
  <c r="G1792" i="6"/>
  <c r="H1792" i="6" s="1"/>
  <c r="F1792" i="6"/>
  <c r="G1780" i="6"/>
  <c r="H1780" i="6" s="1"/>
  <c r="G1768" i="6"/>
  <c r="H1768" i="6" s="1"/>
  <c r="F1768" i="6"/>
  <c r="G1756" i="6"/>
  <c r="H1756" i="6" s="1"/>
  <c r="F1756" i="6"/>
  <c r="G1744" i="6"/>
  <c r="H1744" i="6" s="1"/>
  <c r="F1744" i="6"/>
  <c r="G1732" i="6"/>
  <c r="H1732" i="6" s="1"/>
  <c r="G1720" i="6"/>
  <c r="H1720" i="6" s="1"/>
  <c r="G1708" i="6"/>
  <c r="H1708" i="6" s="1"/>
  <c r="J1708" i="6"/>
  <c r="K1708" i="6" s="1"/>
  <c r="G1696" i="6"/>
  <c r="H1696" i="6" s="1"/>
  <c r="F1696" i="6"/>
  <c r="G1684" i="6"/>
  <c r="H1684" i="6" s="1"/>
  <c r="F1684" i="6"/>
  <c r="G1672" i="6"/>
  <c r="H1672" i="6" s="1"/>
  <c r="G1660" i="6"/>
  <c r="H1660" i="6" s="1"/>
  <c r="G1648" i="6"/>
  <c r="H1648" i="6" s="1"/>
  <c r="G1636" i="6"/>
  <c r="H1636" i="6" s="1"/>
  <c r="F1636" i="6"/>
  <c r="G1624" i="6"/>
  <c r="H1624" i="6" s="1"/>
  <c r="G1612" i="6"/>
  <c r="H1612" i="6" s="1"/>
  <c r="G1600" i="6"/>
  <c r="H1600" i="6" s="1"/>
  <c r="J1600" i="6"/>
  <c r="K1600" i="6" s="1"/>
  <c r="G1588" i="6"/>
  <c r="H1588" i="6" s="1"/>
  <c r="G1576" i="6"/>
  <c r="H1576" i="6" s="1"/>
  <c r="J1576" i="6"/>
  <c r="K1576" i="6" s="1"/>
  <c r="G1564" i="6"/>
  <c r="H1564" i="6" s="1"/>
  <c r="J1564" i="6"/>
  <c r="K1564" i="6" s="1"/>
  <c r="G1552" i="6"/>
  <c r="H1552" i="6" s="1"/>
  <c r="J1552" i="6"/>
  <c r="K1552" i="6" s="1"/>
  <c r="G1540" i="6"/>
  <c r="H1540" i="6" s="1"/>
  <c r="G1528" i="6"/>
  <c r="H1528" i="6" s="1"/>
  <c r="F1528" i="6"/>
  <c r="G1516" i="6"/>
  <c r="H1516" i="6" s="1"/>
  <c r="G1504" i="6"/>
  <c r="H1504" i="6" s="1"/>
  <c r="G1492" i="6"/>
  <c r="H1492" i="6" s="1"/>
  <c r="F1492" i="6"/>
  <c r="G1480" i="6"/>
  <c r="H1480" i="6" s="1"/>
  <c r="F1480" i="6"/>
  <c r="G1468" i="6"/>
  <c r="H1468" i="6" s="1"/>
  <c r="G1456" i="6"/>
  <c r="H1456" i="6" s="1"/>
  <c r="J1456" i="6"/>
  <c r="K1456" i="6" s="1"/>
  <c r="G1444" i="6"/>
  <c r="H1444" i="6" s="1"/>
  <c r="G1432" i="6"/>
  <c r="H1432" i="6" s="1"/>
  <c r="G1420" i="6"/>
  <c r="H1420" i="6" s="1"/>
  <c r="G1408" i="6"/>
  <c r="H1408" i="6" s="1"/>
  <c r="G1396" i="6"/>
  <c r="H1396" i="6" s="1"/>
  <c r="F1396" i="6"/>
  <c r="G1384" i="6"/>
  <c r="H1384" i="6" s="1"/>
  <c r="G1372" i="6"/>
  <c r="H1372" i="6" s="1"/>
  <c r="G1360" i="6"/>
  <c r="H1360" i="6" s="1"/>
  <c r="G1348" i="6"/>
  <c r="H1348" i="6" s="1"/>
  <c r="G1336" i="6"/>
  <c r="H1336" i="6" s="1"/>
  <c r="J1336" i="6"/>
  <c r="K1336" i="6" s="1"/>
  <c r="G1324" i="6"/>
  <c r="H1324" i="6" s="1"/>
  <c r="F1324" i="6"/>
  <c r="G1312" i="6"/>
  <c r="H1312" i="6" s="1"/>
  <c r="G1300" i="6"/>
  <c r="H1300" i="6" s="1"/>
  <c r="J1300" i="6"/>
  <c r="K1300" i="6" s="1"/>
  <c r="G1288" i="6"/>
  <c r="H1288" i="6" s="1"/>
  <c r="G1276" i="6"/>
  <c r="H1276" i="6" s="1"/>
  <c r="G1264" i="6"/>
  <c r="H1264" i="6" s="1"/>
  <c r="F1264" i="6"/>
  <c r="G1252" i="6"/>
  <c r="H1252" i="6" s="1"/>
  <c r="J1252" i="6"/>
  <c r="K1252" i="6" s="1"/>
  <c r="G1240" i="6"/>
  <c r="H1240" i="6" s="1"/>
  <c r="G1228" i="6"/>
  <c r="H1228" i="6" s="1"/>
  <c r="F1228" i="6"/>
  <c r="G1216" i="6"/>
  <c r="H1216" i="6" s="1"/>
  <c r="F1216" i="6"/>
  <c r="G1204" i="6"/>
  <c r="H1204" i="6" s="1"/>
  <c r="G1192" i="6"/>
  <c r="H1192" i="6" s="1"/>
  <c r="F1192" i="6"/>
  <c r="G1180" i="6"/>
  <c r="H1180" i="6" s="1"/>
  <c r="G1168" i="6"/>
  <c r="H1168" i="6" s="1"/>
  <c r="G1156" i="6"/>
  <c r="H1156" i="6" s="1"/>
  <c r="F1156" i="6"/>
  <c r="G1144" i="6"/>
  <c r="H1144" i="6" s="1"/>
  <c r="G1132" i="6"/>
  <c r="H1132" i="6" s="1"/>
  <c r="G1120" i="6"/>
  <c r="H1120" i="6" s="1"/>
  <c r="F1120" i="6"/>
  <c r="G1108" i="6"/>
  <c r="H1108" i="6" s="1"/>
  <c r="F1108" i="6"/>
  <c r="G1096" i="6"/>
  <c r="H1096" i="6" s="1"/>
  <c r="G1084" i="6"/>
  <c r="H1084" i="6" s="1"/>
  <c r="F1084" i="6"/>
  <c r="G1072" i="6"/>
  <c r="H1072" i="6" s="1"/>
  <c r="F1072" i="6"/>
  <c r="G1060" i="6"/>
  <c r="H1060" i="6" s="1"/>
  <c r="G1048" i="6"/>
  <c r="H1048" i="6" s="1"/>
  <c r="F1048" i="6"/>
  <c r="G1036" i="6"/>
  <c r="H1036" i="6" s="1"/>
  <c r="F1036" i="6"/>
  <c r="G1024" i="6"/>
  <c r="H1024" i="6" s="1"/>
  <c r="F1024" i="6"/>
  <c r="G1012" i="6"/>
  <c r="H1012" i="6" s="1"/>
  <c r="F1012" i="6"/>
  <c r="G1000" i="6"/>
  <c r="H1000" i="6" s="1"/>
  <c r="G988" i="6"/>
  <c r="H988" i="6" s="1"/>
  <c r="G976" i="6"/>
  <c r="H976" i="6" s="1"/>
  <c r="F976" i="6"/>
  <c r="G964" i="6"/>
  <c r="H964" i="6" s="1"/>
  <c r="F964" i="6"/>
  <c r="G952" i="6"/>
  <c r="H952" i="6" s="1"/>
  <c r="G940" i="6"/>
  <c r="H940" i="6" s="1"/>
  <c r="F940" i="6"/>
  <c r="G928" i="6"/>
  <c r="H928" i="6" s="1"/>
  <c r="G916" i="6"/>
  <c r="H916" i="6" s="1"/>
  <c r="F916" i="6"/>
  <c r="G904" i="6"/>
  <c r="H904" i="6" s="1"/>
  <c r="G892" i="6"/>
  <c r="H892" i="6" s="1"/>
  <c r="F892" i="6"/>
  <c r="G880" i="6"/>
  <c r="H880" i="6" s="1"/>
  <c r="F880" i="6"/>
  <c r="G868" i="6"/>
  <c r="H868" i="6" s="1"/>
  <c r="F868" i="6"/>
  <c r="G856" i="6"/>
  <c r="H856" i="6" s="1"/>
  <c r="F856" i="6"/>
  <c r="G844" i="6"/>
  <c r="H844" i="6" s="1"/>
  <c r="F844" i="6"/>
  <c r="G832" i="6"/>
  <c r="H832" i="6" s="1"/>
  <c r="F832" i="6"/>
  <c r="G820" i="6"/>
  <c r="H820" i="6" s="1"/>
  <c r="F820" i="6"/>
  <c r="G808" i="6"/>
  <c r="H808" i="6" s="1"/>
  <c r="F808" i="6"/>
  <c r="G796" i="6"/>
  <c r="H796" i="6" s="1"/>
  <c r="F796" i="6"/>
  <c r="G784" i="6"/>
  <c r="H784" i="6" s="1"/>
  <c r="F784" i="6"/>
  <c r="G772" i="6"/>
  <c r="H772" i="6" s="1"/>
  <c r="F772" i="6"/>
  <c r="G760" i="6"/>
  <c r="H760" i="6" s="1"/>
  <c r="F760" i="6"/>
  <c r="G748" i="6"/>
  <c r="H748" i="6" s="1"/>
  <c r="F748" i="6"/>
  <c r="G736" i="6"/>
  <c r="H736" i="6" s="1"/>
  <c r="J736" i="6"/>
  <c r="K736" i="6" s="1"/>
  <c r="G724" i="6"/>
  <c r="H724" i="6" s="1"/>
  <c r="F724" i="6"/>
  <c r="G712" i="6"/>
  <c r="H712" i="6" s="1"/>
  <c r="F712" i="6"/>
  <c r="G700" i="6"/>
  <c r="H700" i="6" s="1"/>
  <c r="G688" i="6"/>
  <c r="H688" i="6" s="1"/>
  <c r="F688" i="6"/>
  <c r="G676" i="6"/>
  <c r="H676" i="6" s="1"/>
  <c r="F676" i="6"/>
  <c r="G664" i="6"/>
  <c r="H664" i="6" s="1"/>
  <c r="G652" i="6"/>
  <c r="H652" i="6" s="1"/>
  <c r="F652" i="6"/>
  <c r="G640" i="6"/>
  <c r="H640" i="6" s="1"/>
  <c r="G628" i="6"/>
  <c r="H628" i="6" s="1"/>
  <c r="G616" i="6"/>
  <c r="H616" i="6" s="1"/>
  <c r="F616" i="6"/>
  <c r="G604" i="6"/>
  <c r="H604" i="6" s="1"/>
  <c r="F604" i="6"/>
  <c r="G592" i="6"/>
  <c r="H592" i="6" s="1"/>
  <c r="G580" i="6"/>
  <c r="H580" i="6" s="1"/>
  <c r="F580" i="6"/>
  <c r="G568" i="6"/>
  <c r="H568" i="6" s="1"/>
  <c r="F568" i="6"/>
  <c r="G556" i="6"/>
  <c r="H556" i="6" s="1"/>
  <c r="G544" i="6"/>
  <c r="H544" i="6" s="1"/>
  <c r="F544" i="6"/>
  <c r="G532" i="6"/>
  <c r="H532" i="6" s="1"/>
  <c r="G520" i="6"/>
  <c r="H520" i="6" s="1"/>
  <c r="G508" i="6"/>
  <c r="H508" i="6" s="1"/>
  <c r="F508" i="6"/>
  <c r="G496" i="6"/>
  <c r="H496" i="6" s="1"/>
  <c r="G484" i="6"/>
  <c r="H484" i="6" s="1"/>
  <c r="G472" i="6"/>
  <c r="H472" i="6" s="1"/>
  <c r="F472" i="6"/>
  <c r="G460" i="6"/>
  <c r="H460" i="6" s="1"/>
  <c r="F460" i="6"/>
  <c r="G448" i="6"/>
  <c r="H448" i="6" s="1"/>
  <c r="F448" i="6"/>
  <c r="G436" i="6"/>
  <c r="H436" i="6" s="1"/>
  <c r="G424" i="6"/>
  <c r="H424" i="6" s="1"/>
  <c r="G412" i="6"/>
  <c r="H412" i="6" s="1"/>
  <c r="F412" i="6"/>
  <c r="G400" i="6"/>
  <c r="H400" i="6" s="1"/>
  <c r="F400" i="6"/>
  <c r="G388" i="6"/>
  <c r="H388" i="6" s="1"/>
  <c r="F388" i="6"/>
  <c r="G376" i="6"/>
  <c r="H376" i="6" s="1"/>
  <c r="F376" i="6"/>
  <c r="G364" i="6"/>
  <c r="H364" i="6" s="1"/>
  <c r="G352" i="6"/>
  <c r="H352" i="6" s="1"/>
  <c r="G340" i="6"/>
  <c r="H340" i="6" s="1"/>
  <c r="G328" i="6"/>
  <c r="H328" i="6" s="1"/>
  <c r="F328" i="6"/>
  <c r="G316" i="6"/>
  <c r="H316" i="6" s="1"/>
  <c r="F316" i="6"/>
  <c r="G304" i="6"/>
  <c r="H304" i="6" s="1"/>
  <c r="F304" i="6"/>
  <c r="G292" i="6"/>
  <c r="H292" i="6" s="1"/>
  <c r="G280" i="6"/>
  <c r="H280" i="6" s="1"/>
  <c r="F280" i="6"/>
  <c r="G268" i="6"/>
  <c r="H268" i="6" s="1"/>
  <c r="F268" i="6"/>
  <c r="G256" i="6"/>
  <c r="H256" i="6" s="1"/>
  <c r="G244" i="6"/>
  <c r="H244" i="6" s="1"/>
  <c r="G232" i="6"/>
  <c r="H232" i="6" s="1"/>
  <c r="F232" i="6"/>
  <c r="G220" i="6"/>
  <c r="H220" i="6" s="1"/>
  <c r="F220" i="6"/>
  <c r="G208" i="6"/>
  <c r="H208" i="6" s="1"/>
  <c r="F208" i="6"/>
  <c r="G196" i="6"/>
  <c r="H196" i="6" s="1"/>
  <c r="G184" i="6"/>
  <c r="H184" i="6" s="1"/>
  <c r="G172" i="6"/>
  <c r="H172" i="6" s="1"/>
  <c r="F172" i="6"/>
  <c r="G160" i="6"/>
  <c r="H160" i="6" s="1"/>
  <c r="F160" i="6"/>
  <c r="G148" i="6"/>
  <c r="H148" i="6" s="1"/>
  <c r="F148" i="6"/>
  <c r="G136" i="6"/>
  <c r="H136" i="6" s="1"/>
  <c r="F136" i="6"/>
  <c r="G124" i="6"/>
  <c r="H124" i="6" s="1"/>
  <c r="F124" i="6"/>
  <c r="G112" i="6"/>
  <c r="H112" i="6" s="1"/>
  <c r="F100" i="6"/>
  <c r="G100" i="6"/>
  <c r="H100" i="6" s="1"/>
  <c r="G88" i="6"/>
  <c r="H88" i="6" s="1"/>
  <c r="F88" i="6"/>
  <c r="G76" i="6"/>
  <c r="H76" i="6" s="1"/>
  <c r="F76" i="6"/>
  <c r="G64" i="6"/>
  <c r="H64" i="6" s="1"/>
  <c r="F64" i="6"/>
  <c r="G52" i="6"/>
  <c r="H52" i="6" s="1"/>
  <c r="G40" i="6"/>
  <c r="H40" i="6" s="1"/>
  <c r="G28" i="6"/>
  <c r="H28" i="6" s="1"/>
  <c r="F28" i="6"/>
  <c r="G16" i="6"/>
  <c r="H16" i="6" s="1"/>
  <c r="F16" i="6"/>
  <c r="G2008" i="6"/>
  <c r="H2008" i="6" s="1"/>
  <c r="G2031" i="6"/>
  <c r="H2031" i="6" s="1"/>
  <c r="J2031" i="6"/>
  <c r="K2031" i="6" s="1"/>
  <c r="G2019" i="6"/>
  <c r="H2019" i="6" s="1"/>
  <c r="F2019" i="6"/>
  <c r="G2007" i="6"/>
  <c r="H2007" i="6" s="1"/>
  <c r="G1995" i="6"/>
  <c r="H1995" i="6" s="1"/>
  <c r="G1983" i="6"/>
  <c r="H1983" i="6" s="1"/>
  <c r="F1983" i="6"/>
  <c r="G1971" i="6"/>
  <c r="H1971" i="6" s="1"/>
  <c r="F1971" i="6"/>
  <c r="G1959" i="6"/>
  <c r="H1959" i="6" s="1"/>
  <c r="F1959" i="6"/>
  <c r="G1947" i="6"/>
  <c r="H1947" i="6" s="1"/>
  <c r="G1935" i="6"/>
  <c r="H1935" i="6" s="1"/>
  <c r="G1923" i="6"/>
  <c r="H1923" i="6" s="1"/>
  <c r="F1923" i="6"/>
  <c r="G1911" i="6"/>
  <c r="H1911" i="6" s="1"/>
  <c r="G1899" i="6"/>
  <c r="H1899" i="6" s="1"/>
  <c r="J1899" i="6"/>
  <c r="K1899" i="6" s="1"/>
  <c r="G1887" i="6"/>
  <c r="H1887" i="6" s="1"/>
  <c r="G1875" i="6"/>
  <c r="H1875" i="6" s="1"/>
  <c r="G1863" i="6"/>
  <c r="H1863" i="6" s="1"/>
  <c r="J1863" i="6"/>
  <c r="K1863" i="6" s="1"/>
  <c r="G1851" i="6"/>
  <c r="H1851" i="6" s="1"/>
  <c r="G1839" i="6"/>
  <c r="H1839" i="6" s="1"/>
  <c r="J1839" i="6"/>
  <c r="K1839" i="6" s="1"/>
  <c r="G1827" i="6"/>
  <c r="H1827" i="6" s="1"/>
  <c r="J1827" i="6"/>
  <c r="K1827" i="6" s="1"/>
  <c r="G1815" i="6"/>
  <c r="H1815" i="6" s="1"/>
  <c r="J1815" i="6"/>
  <c r="K1815" i="6" s="1"/>
  <c r="G1803" i="6"/>
  <c r="H1803" i="6" s="1"/>
  <c r="G1791" i="6"/>
  <c r="H1791" i="6" s="1"/>
  <c r="G1779" i="6"/>
  <c r="H1779" i="6" s="1"/>
  <c r="G1767" i="6"/>
  <c r="H1767" i="6" s="1"/>
  <c r="G1755" i="6"/>
  <c r="H1755" i="6" s="1"/>
  <c r="J1755" i="6"/>
  <c r="K1755" i="6" s="1"/>
  <c r="G1743" i="6"/>
  <c r="H1743" i="6" s="1"/>
  <c r="G1731" i="6"/>
  <c r="H1731" i="6" s="1"/>
  <c r="J1731" i="6"/>
  <c r="K1731" i="6" s="1"/>
  <c r="G1719" i="6"/>
  <c r="H1719" i="6" s="1"/>
  <c r="F1719" i="6"/>
  <c r="G1707" i="6"/>
  <c r="H1707" i="6" s="1"/>
  <c r="F1707" i="6"/>
  <c r="G1695" i="6"/>
  <c r="H1695" i="6" s="1"/>
  <c r="G1683" i="6"/>
  <c r="H1683" i="6" s="1"/>
  <c r="J1683" i="6"/>
  <c r="K1683" i="6" s="1"/>
  <c r="G1671" i="6"/>
  <c r="H1671" i="6" s="1"/>
  <c r="G1659" i="6"/>
  <c r="H1659" i="6" s="1"/>
  <c r="G1647" i="6"/>
  <c r="H1647" i="6" s="1"/>
  <c r="G1635" i="6"/>
  <c r="H1635" i="6" s="1"/>
  <c r="G1623" i="6"/>
  <c r="H1623" i="6" s="1"/>
  <c r="G1611" i="6"/>
  <c r="H1611" i="6" s="1"/>
  <c r="F1611" i="6"/>
  <c r="G1599" i="6"/>
  <c r="H1599" i="6" s="1"/>
  <c r="F1599" i="6"/>
  <c r="G1587" i="6"/>
  <c r="H1587" i="6" s="1"/>
  <c r="G1575" i="6"/>
  <c r="H1575" i="6" s="1"/>
  <c r="G1563" i="6"/>
  <c r="H1563" i="6" s="1"/>
  <c r="F1563" i="6"/>
  <c r="G1551" i="6"/>
  <c r="H1551" i="6" s="1"/>
  <c r="J1551" i="6"/>
  <c r="K1551" i="6" s="1"/>
  <c r="F1539" i="6"/>
  <c r="G1539" i="6"/>
  <c r="H1539" i="6" s="1"/>
  <c r="G1527" i="6"/>
  <c r="H1527" i="6" s="1"/>
  <c r="G1515" i="6"/>
  <c r="H1515" i="6" s="1"/>
  <c r="G1503" i="6"/>
  <c r="H1503" i="6" s="1"/>
  <c r="G1491" i="6"/>
  <c r="H1491" i="6" s="1"/>
  <c r="J1491" i="6"/>
  <c r="K1491" i="6" s="1"/>
  <c r="G1479" i="6"/>
  <c r="H1479" i="6" s="1"/>
  <c r="J1479" i="6"/>
  <c r="K1479" i="6" s="1"/>
  <c r="G1467" i="6"/>
  <c r="H1467" i="6" s="1"/>
  <c r="J1467" i="6"/>
  <c r="K1467" i="6" s="1"/>
  <c r="G1455" i="6"/>
  <c r="H1455" i="6" s="1"/>
  <c r="G1443" i="6"/>
  <c r="H1443" i="6" s="1"/>
  <c r="G1431" i="6"/>
  <c r="H1431" i="6" s="1"/>
  <c r="G1419" i="6"/>
  <c r="H1419" i="6" s="1"/>
  <c r="F1419" i="6"/>
  <c r="G1407" i="6"/>
  <c r="H1407" i="6" s="1"/>
  <c r="F1407" i="6"/>
  <c r="G1395" i="6"/>
  <c r="H1395" i="6" s="1"/>
  <c r="F1395" i="6"/>
  <c r="G1383" i="6"/>
  <c r="H1383" i="6" s="1"/>
  <c r="G1371" i="6"/>
  <c r="H1371" i="6" s="1"/>
  <c r="G1359" i="6"/>
  <c r="H1359" i="6" s="1"/>
  <c r="G1347" i="6"/>
  <c r="H1347" i="6" s="1"/>
  <c r="F1347" i="6"/>
  <c r="G1335" i="6"/>
  <c r="H1335" i="6" s="1"/>
  <c r="G1323" i="6"/>
  <c r="H1323" i="6" s="1"/>
  <c r="J1323" i="6"/>
  <c r="K1323" i="6" s="1"/>
  <c r="J1311" i="6"/>
  <c r="K1311" i="6" s="1"/>
  <c r="G1311" i="6"/>
  <c r="H1311" i="6" s="1"/>
  <c r="G1299" i="6"/>
  <c r="H1299" i="6" s="1"/>
  <c r="G1287" i="6"/>
  <c r="H1287" i="6" s="1"/>
  <c r="F1287" i="6"/>
  <c r="G1275" i="6"/>
  <c r="H1275" i="6" s="1"/>
  <c r="F1275" i="6"/>
  <c r="G1263" i="6"/>
  <c r="H1263" i="6" s="1"/>
  <c r="G1251" i="6"/>
  <c r="H1251" i="6" s="1"/>
  <c r="F1251" i="6"/>
  <c r="G1239" i="6"/>
  <c r="H1239" i="6" s="1"/>
  <c r="G1227" i="6"/>
  <c r="H1227" i="6" s="1"/>
  <c r="G1215" i="6"/>
  <c r="H1215" i="6" s="1"/>
  <c r="G1203" i="6"/>
  <c r="H1203" i="6" s="1"/>
  <c r="F1203" i="6"/>
  <c r="G1191" i="6"/>
  <c r="H1191" i="6" s="1"/>
  <c r="F1191" i="6"/>
  <c r="G1179" i="6"/>
  <c r="H1179" i="6" s="1"/>
  <c r="G1167" i="6"/>
  <c r="H1167" i="6" s="1"/>
  <c r="F1167" i="6"/>
  <c r="G1155" i="6"/>
  <c r="H1155" i="6" s="1"/>
  <c r="G1143" i="6"/>
  <c r="H1143" i="6" s="1"/>
  <c r="F1131" i="6"/>
  <c r="G1131" i="6"/>
  <c r="H1131" i="6" s="1"/>
  <c r="G1119" i="6"/>
  <c r="H1119" i="6" s="1"/>
  <c r="F1119" i="6"/>
  <c r="G1107" i="6"/>
  <c r="H1107" i="6" s="1"/>
  <c r="G1095" i="6"/>
  <c r="H1095" i="6" s="1"/>
  <c r="F1095" i="6"/>
  <c r="G1083" i="6"/>
  <c r="H1083" i="6" s="1"/>
  <c r="G1071" i="6"/>
  <c r="H1071" i="6" s="1"/>
  <c r="F1071" i="6"/>
  <c r="G1059" i="6"/>
  <c r="H1059" i="6" s="1"/>
  <c r="F1059" i="6"/>
  <c r="G1047" i="6"/>
  <c r="H1047" i="6" s="1"/>
  <c r="G1035" i="6"/>
  <c r="H1035" i="6" s="1"/>
  <c r="G1023" i="6"/>
  <c r="H1023" i="6" s="1"/>
  <c r="F1023" i="6"/>
  <c r="G1011" i="6"/>
  <c r="H1011" i="6" s="1"/>
  <c r="G999" i="6"/>
  <c r="H999" i="6" s="1"/>
  <c r="G987" i="6"/>
  <c r="H987" i="6" s="1"/>
  <c r="F987" i="6"/>
  <c r="G975" i="6"/>
  <c r="H975" i="6" s="1"/>
  <c r="F975" i="6"/>
  <c r="G963" i="6"/>
  <c r="H963" i="6" s="1"/>
  <c r="G951" i="6"/>
  <c r="H951" i="6" s="1"/>
  <c r="F951" i="6"/>
  <c r="G939" i="6"/>
  <c r="H939" i="6" s="1"/>
  <c r="G927" i="6"/>
  <c r="H927" i="6" s="1"/>
  <c r="F927" i="6"/>
  <c r="G915" i="6"/>
  <c r="H915" i="6" s="1"/>
  <c r="F915" i="6"/>
  <c r="G903" i="6"/>
  <c r="H903" i="6" s="1"/>
  <c r="G891" i="6"/>
  <c r="H891" i="6" s="1"/>
  <c r="G879" i="6"/>
  <c r="H879" i="6" s="1"/>
  <c r="F879" i="6"/>
  <c r="G867" i="6"/>
  <c r="H867" i="6" s="1"/>
  <c r="G855" i="6"/>
  <c r="H855" i="6" s="1"/>
  <c r="G843" i="6"/>
  <c r="H843" i="6" s="1"/>
  <c r="F843" i="6"/>
  <c r="F831" i="6"/>
  <c r="G831" i="6"/>
  <c r="H831" i="6" s="1"/>
  <c r="G819" i="6"/>
  <c r="H819" i="6" s="1"/>
  <c r="F807" i="6"/>
  <c r="G807" i="6"/>
  <c r="H807" i="6" s="1"/>
  <c r="G795" i="6"/>
  <c r="H795" i="6" s="1"/>
  <c r="G783" i="6"/>
  <c r="H783" i="6" s="1"/>
  <c r="G771" i="6"/>
  <c r="H771" i="6" s="1"/>
  <c r="F771" i="6"/>
  <c r="G759" i="6"/>
  <c r="H759" i="6" s="1"/>
  <c r="G747" i="6"/>
  <c r="H747" i="6" s="1"/>
  <c r="G735" i="6"/>
  <c r="H735" i="6" s="1"/>
  <c r="F735" i="6"/>
  <c r="F723" i="6"/>
  <c r="G723" i="6"/>
  <c r="H723" i="6" s="1"/>
  <c r="G711" i="6"/>
  <c r="H711" i="6" s="1"/>
  <c r="G699" i="6"/>
  <c r="H699" i="6" s="1"/>
  <c r="F699" i="6"/>
  <c r="G687" i="6"/>
  <c r="H687" i="6" s="1"/>
  <c r="F687" i="6"/>
  <c r="G675" i="6"/>
  <c r="H675" i="6" s="1"/>
  <c r="G663" i="6"/>
  <c r="H663" i="6" s="1"/>
  <c r="F663" i="6"/>
  <c r="G651" i="6"/>
  <c r="H651" i="6" s="1"/>
  <c r="G639" i="6"/>
  <c r="H639" i="6" s="1"/>
  <c r="F639" i="6"/>
  <c r="G627" i="6"/>
  <c r="H627" i="6" s="1"/>
  <c r="F627" i="6"/>
  <c r="G615" i="6"/>
  <c r="H615" i="6" s="1"/>
  <c r="G603" i="6"/>
  <c r="H603" i="6" s="1"/>
  <c r="G591" i="6"/>
  <c r="H591" i="6" s="1"/>
  <c r="F591" i="6"/>
  <c r="F579" i="6"/>
  <c r="G579" i="6"/>
  <c r="H579" i="6" s="1"/>
  <c r="G567" i="6"/>
  <c r="H567" i="6" s="1"/>
  <c r="G555" i="6"/>
  <c r="H555" i="6" s="1"/>
  <c r="F555" i="6"/>
  <c r="G543" i="6"/>
  <c r="H543" i="6" s="1"/>
  <c r="G531" i="6"/>
  <c r="H531" i="6" s="1"/>
  <c r="G519" i="6"/>
  <c r="H519" i="6" s="1"/>
  <c r="F519" i="6"/>
  <c r="G507" i="6"/>
  <c r="H507" i="6" s="1"/>
  <c r="G495" i="6"/>
  <c r="H495" i="6" s="1"/>
  <c r="F495" i="6"/>
  <c r="G483" i="6"/>
  <c r="H483" i="6" s="1"/>
  <c r="F483" i="6"/>
  <c r="G471" i="6"/>
  <c r="H471" i="6" s="1"/>
  <c r="G459" i="6"/>
  <c r="H459" i="6" s="1"/>
  <c r="G447" i="6"/>
  <c r="H447" i="6" s="1"/>
  <c r="F447" i="6"/>
  <c r="G435" i="6"/>
  <c r="H435" i="6" s="1"/>
  <c r="G423" i="6"/>
  <c r="H423" i="6" s="1"/>
  <c r="G411" i="6"/>
  <c r="H411" i="6" s="1"/>
  <c r="F411" i="6"/>
  <c r="F399" i="6"/>
  <c r="G399" i="6"/>
  <c r="H399" i="6" s="1"/>
  <c r="G387" i="6"/>
  <c r="H387" i="6" s="1"/>
  <c r="G375" i="6"/>
  <c r="H375" i="6" s="1"/>
  <c r="F375" i="6"/>
  <c r="G363" i="6"/>
  <c r="H363" i="6" s="1"/>
  <c r="F351" i="6"/>
  <c r="G351" i="6"/>
  <c r="H351" i="6" s="1"/>
  <c r="G2010" i="6"/>
  <c r="H2010" i="6" s="1"/>
  <c r="F2010" i="6"/>
  <c r="G2030" i="6"/>
  <c r="H2030" i="6" s="1"/>
  <c r="G2018" i="6"/>
  <c r="H2018" i="6" s="1"/>
  <c r="F2018" i="6"/>
  <c r="G2006" i="6"/>
  <c r="H2006" i="6" s="1"/>
  <c r="J2006" i="6"/>
  <c r="K2006" i="6" s="1"/>
  <c r="G1994" i="6"/>
  <c r="H1994" i="6" s="1"/>
  <c r="J1994" i="6"/>
  <c r="K1994" i="6" s="1"/>
  <c r="G1982" i="6"/>
  <c r="H1982" i="6" s="1"/>
  <c r="G1970" i="6"/>
  <c r="H1970" i="6" s="1"/>
  <c r="J1970" i="6"/>
  <c r="K1970" i="6" s="1"/>
  <c r="G1958" i="6"/>
  <c r="H1958" i="6" s="1"/>
  <c r="F1958" i="6"/>
  <c r="G1946" i="6"/>
  <c r="H1946" i="6" s="1"/>
  <c r="G1934" i="6"/>
  <c r="H1934" i="6" s="1"/>
  <c r="J1934" i="6"/>
  <c r="K1934" i="6" s="1"/>
  <c r="G1922" i="6"/>
  <c r="H1922" i="6" s="1"/>
  <c r="F1922" i="6"/>
  <c r="G1910" i="6"/>
  <c r="H1910" i="6" s="1"/>
  <c r="G1898" i="6"/>
  <c r="H1898" i="6" s="1"/>
  <c r="J1898" i="6"/>
  <c r="K1898" i="6" s="1"/>
  <c r="G1886" i="6"/>
  <c r="H1886" i="6" s="1"/>
  <c r="G1874" i="6"/>
  <c r="H1874" i="6" s="1"/>
  <c r="G1862" i="6"/>
  <c r="H1862" i="6" s="1"/>
  <c r="G1850" i="6"/>
  <c r="H1850" i="6" s="1"/>
  <c r="J1850" i="6"/>
  <c r="K1850" i="6" s="1"/>
  <c r="G1838" i="6"/>
  <c r="H1838" i="6" s="1"/>
  <c r="G1826" i="6"/>
  <c r="H1826" i="6" s="1"/>
  <c r="F1826" i="6"/>
  <c r="G1814" i="6"/>
  <c r="H1814" i="6" s="1"/>
  <c r="G1802" i="6"/>
  <c r="H1802" i="6" s="1"/>
  <c r="G1790" i="6"/>
  <c r="H1790" i="6" s="1"/>
  <c r="F1790" i="6"/>
  <c r="G1778" i="6"/>
  <c r="H1778" i="6" s="1"/>
  <c r="G1766" i="6"/>
  <c r="H1766" i="6" s="1"/>
  <c r="G1754" i="6"/>
  <c r="H1754" i="6" s="1"/>
  <c r="G1742" i="6"/>
  <c r="H1742" i="6" s="1"/>
  <c r="F1742" i="6"/>
  <c r="G1730" i="6"/>
  <c r="H1730" i="6" s="1"/>
  <c r="G1718" i="6"/>
  <c r="H1718" i="6" s="1"/>
  <c r="F1718" i="6"/>
  <c r="G1706" i="6"/>
  <c r="H1706" i="6" s="1"/>
  <c r="J1706" i="6"/>
  <c r="K1706" i="6" s="1"/>
  <c r="G1694" i="6"/>
  <c r="H1694" i="6" s="1"/>
  <c r="G1682" i="6"/>
  <c r="H1682" i="6" s="1"/>
  <c r="F1682" i="6"/>
  <c r="G1670" i="6"/>
  <c r="H1670" i="6" s="1"/>
  <c r="F1670" i="6"/>
  <c r="G1658" i="6"/>
  <c r="H1658" i="6" s="1"/>
  <c r="F1658" i="6"/>
  <c r="G1646" i="6"/>
  <c r="H1646" i="6" s="1"/>
  <c r="J1646" i="6"/>
  <c r="K1646" i="6" s="1"/>
  <c r="G1634" i="6"/>
  <c r="H1634" i="6" s="1"/>
  <c r="F1634" i="6"/>
  <c r="G1622" i="6"/>
  <c r="H1622" i="6" s="1"/>
  <c r="G1610" i="6"/>
  <c r="H1610" i="6" s="1"/>
  <c r="G1598" i="6"/>
  <c r="H1598" i="6" s="1"/>
  <c r="J1598" i="6"/>
  <c r="K1598" i="6" s="1"/>
  <c r="G1586" i="6"/>
  <c r="H1586" i="6" s="1"/>
  <c r="G1574" i="6"/>
  <c r="H1574" i="6" s="1"/>
  <c r="F1574" i="6"/>
  <c r="G1562" i="6"/>
  <c r="H1562" i="6" s="1"/>
  <c r="G1550" i="6"/>
  <c r="H1550" i="6" s="1"/>
  <c r="J1550" i="6"/>
  <c r="K1550" i="6" s="1"/>
  <c r="G1538" i="6"/>
  <c r="H1538" i="6" s="1"/>
  <c r="F1538" i="6"/>
  <c r="G1526" i="6"/>
  <c r="H1526" i="6" s="1"/>
  <c r="F1526" i="6"/>
  <c r="G1514" i="6"/>
  <c r="H1514" i="6" s="1"/>
  <c r="F1514" i="6"/>
  <c r="G1502" i="6"/>
  <c r="H1502" i="6" s="1"/>
  <c r="G1490" i="6"/>
  <c r="H1490" i="6" s="1"/>
  <c r="G1478" i="6"/>
  <c r="H1478" i="6" s="1"/>
  <c r="J1478" i="6"/>
  <c r="K1478" i="6" s="1"/>
  <c r="G1466" i="6"/>
  <c r="H1466" i="6" s="1"/>
  <c r="F1466" i="6"/>
  <c r="G1454" i="6"/>
  <c r="H1454" i="6" s="1"/>
  <c r="J1454" i="6"/>
  <c r="K1454" i="6" s="1"/>
  <c r="G1442" i="6"/>
  <c r="H1442" i="6" s="1"/>
  <c r="J1442" i="6"/>
  <c r="K1442" i="6" s="1"/>
  <c r="G1430" i="6"/>
  <c r="H1430" i="6" s="1"/>
  <c r="F1430" i="6"/>
  <c r="G1418" i="6"/>
  <c r="H1418" i="6" s="1"/>
  <c r="G1406" i="6"/>
  <c r="H1406" i="6" s="1"/>
  <c r="F1406" i="6"/>
  <c r="G1394" i="6"/>
  <c r="H1394" i="6" s="1"/>
  <c r="F1394" i="6"/>
  <c r="G1382" i="6"/>
  <c r="H1382" i="6" s="1"/>
  <c r="J1382" i="6"/>
  <c r="K1382" i="6" s="1"/>
  <c r="G1370" i="6"/>
  <c r="H1370" i="6" s="1"/>
  <c r="G1358" i="6"/>
  <c r="H1358" i="6" s="1"/>
  <c r="G1346" i="6"/>
  <c r="H1346" i="6" s="1"/>
  <c r="J1346" i="6"/>
  <c r="K1346" i="6" s="1"/>
  <c r="G1334" i="6"/>
  <c r="H1334" i="6" s="1"/>
  <c r="F1334" i="6"/>
  <c r="G1322" i="6"/>
  <c r="H1322" i="6" s="1"/>
  <c r="F1322" i="6"/>
  <c r="G1310" i="6"/>
  <c r="H1310" i="6" s="1"/>
  <c r="G1298" i="6"/>
  <c r="H1298" i="6" s="1"/>
  <c r="G1286" i="6"/>
  <c r="H1286" i="6" s="1"/>
  <c r="F1286" i="6"/>
  <c r="G1274" i="6"/>
  <c r="H1274" i="6" s="1"/>
  <c r="G1262" i="6"/>
  <c r="H1262" i="6" s="1"/>
  <c r="J1262" i="6"/>
  <c r="K1262" i="6" s="1"/>
  <c r="G1250" i="6"/>
  <c r="H1250" i="6" s="1"/>
  <c r="J1250" i="6"/>
  <c r="K1250" i="6" s="1"/>
  <c r="G1238" i="6"/>
  <c r="H1238" i="6" s="1"/>
  <c r="J1238" i="6"/>
  <c r="K1238" i="6" s="1"/>
  <c r="G1226" i="6"/>
  <c r="H1226" i="6" s="1"/>
  <c r="G1214" i="6"/>
  <c r="H1214" i="6" s="1"/>
  <c r="G1202" i="6"/>
  <c r="H1202" i="6" s="1"/>
  <c r="G1190" i="6"/>
  <c r="H1190" i="6" s="1"/>
  <c r="F1190" i="6"/>
  <c r="G1178" i="6"/>
  <c r="H1178" i="6" s="1"/>
  <c r="F1178" i="6"/>
  <c r="G1166" i="6"/>
  <c r="H1166" i="6" s="1"/>
  <c r="G1154" i="6"/>
  <c r="H1154" i="6" s="1"/>
  <c r="G1142" i="6"/>
  <c r="H1142" i="6" s="1"/>
  <c r="G1130" i="6"/>
  <c r="H1130" i="6" s="1"/>
  <c r="F1130" i="6"/>
  <c r="G1118" i="6"/>
  <c r="H1118" i="6" s="1"/>
  <c r="F1118" i="6"/>
  <c r="G1106" i="6"/>
  <c r="H1106" i="6" s="1"/>
  <c r="F1106" i="6"/>
  <c r="G1094" i="6"/>
  <c r="H1094" i="6" s="1"/>
  <c r="F1094" i="6"/>
  <c r="G1082" i="6"/>
  <c r="H1082" i="6" s="1"/>
  <c r="G1070" i="6"/>
  <c r="H1070" i="6" s="1"/>
  <c r="F1070" i="6"/>
  <c r="G1058" i="6"/>
  <c r="H1058" i="6" s="1"/>
  <c r="G1046" i="6"/>
  <c r="H1046" i="6" s="1"/>
  <c r="F1046" i="6"/>
  <c r="G1034" i="6"/>
  <c r="H1034" i="6" s="1"/>
  <c r="F1034" i="6"/>
  <c r="G1022" i="6"/>
  <c r="H1022" i="6" s="1"/>
  <c r="G1010" i="6"/>
  <c r="H1010" i="6" s="1"/>
  <c r="F1010" i="6"/>
  <c r="G998" i="6"/>
  <c r="H998" i="6" s="1"/>
  <c r="G986" i="6"/>
  <c r="H986" i="6" s="1"/>
  <c r="F986" i="6"/>
  <c r="G974" i="6"/>
  <c r="H974" i="6" s="1"/>
  <c r="F974" i="6"/>
  <c r="G962" i="6"/>
  <c r="H962" i="6" s="1"/>
  <c r="F962" i="6"/>
  <c r="G950" i="6"/>
  <c r="H950" i="6" s="1"/>
  <c r="F950" i="6"/>
  <c r="G938" i="6"/>
  <c r="H938" i="6" s="1"/>
  <c r="F938" i="6"/>
  <c r="G926" i="6"/>
  <c r="H926" i="6" s="1"/>
  <c r="F926" i="6"/>
  <c r="G914" i="6"/>
  <c r="H914" i="6" s="1"/>
  <c r="F914" i="6"/>
  <c r="G902" i="6"/>
  <c r="H902" i="6" s="1"/>
  <c r="F902" i="6"/>
  <c r="G890" i="6"/>
  <c r="H890" i="6" s="1"/>
  <c r="F890" i="6"/>
  <c r="G878" i="6"/>
  <c r="H878" i="6" s="1"/>
  <c r="F878" i="6"/>
  <c r="G866" i="6"/>
  <c r="H866" i="6" s="1"/>
  <c r="G854" i="6"/>
  <c r="H854" i="6" s="1"/>
  <c r="G842" i="6"/>
  <c r="H842" i="6" s="1"/>
  <c r="G830" i="6"/>
  <c r="H830" i="6" s="1"/>
  <c r="F830" i="6"/>
  <c r="G818" i="6"/>
  <c r="H818" i="6" s="1"/>
  <c r="G806" i="6"/>
  <c r="H806" i="6" s="1"/>
  <c r="F806" i="6"/>
  <c r="G794" i="6"/>
  <c r="H794" i="6" s="1"/>
  <c r="G782" i="6"/>
  <c r="H782" i="6" s="1"/>
  <c r="F782" i="6"/>
  <c r="G770" i="6"/>
  <c r="H770" i="6" s="1"/>
  <c r="F770" i="6"/>
  <c r="G758" i="6"/>
  <c r="H758" i="6" s="1"/>
  <c r="F758" i="6"/>
  <c r="G746" i="6"/>
  <c r="H746" i="6" s="1"/>
  <c r="G734" i="6"/>
  <c r="H734" i="6" s="1"/>
  <c r="F734" i="6"/>
  <c r="G722" i="6"/>
  <c r="H722" i="6" s="1"/>
  <c r="G710" i="6"/>
  <c r="H710" i="6" s="1"/>
  <c r="F710" i="6"/>
  <c r="G698" i="6"/>
  <c r="H698" i="6" s="1"/>
  <c r="F698" i="6"/>
  <c r="G686" i="6"/>
  <c r="H686" i="6" s="1"/>
  <c r="F686" i="6"/>
  <c r="G674" i="6"/>
  <c r="H674" i="6" s="1"/>
  <c r="F674" i="6"/>
  <c r="G662" i="6"/>
  <c r="H662" i="6" s="1"/>
  <c r="F662" i="6"/>
  <c r="G650" i="6"/>
  <c r="H650" i="6" s="1"/>
  <c r="G638" i="6"/>
  <c r="H638" i="6" s="1"/>
  <c r="F638" i="6"/>
  <c r="G626" i="6"/>
  <c r="H626" i="6" s="1"/>
  <c r="F626" i="6"/>
  <c r="G614" i="6"/>
  <c r="H614" i="6" s="1"/>
  <c r="F614" i="6"/>
  <c r="G602" i="6"/>
  <c r="H602" i="6" s="1"/>
  <c r="G590" i="6"/>
  <c r="H590" i="6" s="1"/>
  <c r="F590" i="6"/>
  <c r="G578" i="6"/>
  <c r="H578" i="6" s="1"/>
  <c r="F578" i="6"/>
  <c r="G566" i="6"/>
  <c r="H566" i="6" s="1"/>
  <c r="F566" i="6"/>
  <c r="G554" i="6"/>
  <c r="H554" i="6" s="1"/>
  <c r="F554" i="6"/>
  <c r="G542" i="6"/>
  <c r="H542" i="6" s="1"/>
  <c r="F542" i="6"/>
  <c r="G530" i="6"/>
  <c r="H530" i="6" s="1"/>
  <c r="G518" i="6"/>
  <c r="H518" i="6" s="1"/>
  <c r="G506" i="6"/>
  <c r="H506" i="6" s="1"/>
  <c r="F506" i="6"/>
  <c r="G494" i="6"/>
  <c r="H494" i="6" s="1"/>
  <c r="F494" i="6"/>
  <c r="G482" i="6"/>
  <c r="H482" i="6" s="1"/>
  <c r="F482" i="6"/>
  <c r="G470" i="6"/>
  <c r="H470" i="6" s="1"/>
  <c r="G458" i="6"/>
  <c r="H458" i="6" s="1"/>
  <c r="G446" i="6"/>
  <c r="H446" i="6" s="1"/>
  <c r="F446" i="6"/>
  <c r="G434" i="6"/>
  <c r="H434" i="6" s="1"/>
  <c r="F434" i="6"/>
  <c r="G422" i="6"/>
  <c r="H422" i="6" s="1"/>
  <c r="F422" i="6"/>
  <c r="G410" i="6"/>
  <c r="H410" i="6" s="1"/>
  <c r="G398" i="6"/>
  <c r="H398" i="6" s="1"/>
  <c r="G386" i="6"/>
  <c r="H386" i="6" s="1"/>
  <c r="F386" i="6"/>
  <c r="G374" i="6"/>
  <c r="H374" i="6" s="1"/>
  <c r="F374" i="6"/>
  <c r="G362" i="6"/>
  <c r="H362" i="6" s="1"/>
  <c r="F362" i="6"/>
  <c r="G350" i="6"/>
  <c r="H350" i="6" s="1"/>
  <c r="F350" i="6"/>
  <c r="G338" i="6"/>
  <c r="H338" i="6" s="1"/>
  <c r="F338" i="6"/>
  <c r="G326" i="6"/>
  <c r="H326" i="6" s="1"/>
  <c r="G314" i="6"/>
  <c r="H314" i="6" s="1"/>
  <c r="G302" i="6"/>
  <c r="H302" i="6" s="1"/>
  <c r="F302" i="6"/>
  <c r="G290" i="6"/>
  <c r="H290" i="6" s="1"/>
  <c r="G278" i="6"/>
  <c r="H278" i="6" s="1"/>
  <c r="J278" i="6"/>
  <c r="K278" i="6" s="1"/>
  <c r="G266" i="6"/>
  <c r="H266" i="6" s="1"/>
  <c r="G254" i="6"/>
  <c r="H254" i="6" s="1"/>
  <c r="G242" i="6"/>
  <c r="H242" i="6" s="1"/>
  <c r="F242" i="6"/>
  <c r="G230" i="6"/>
  <c r="H230" i="6" s="1"/>
  <c r="F230" i="6"/>
  <c r="G218" i="6"/>
  <c r="H218" i="6" s="1"/>
  <c r="F218" i="6"/>
  <c r="G206" i="6"/>
  <c r="H206" i="6" s="1"/>
  <c r="G194" i="6"/>
  <c r="H194" i="6" s="1"/>
  <c r="F194" i="6"/>
  <c r="G182" i="6"/>
  <c r="H182" i="6" s="1"/>
  <c r="F182" i="6"/>
  <c r="G170" i="6"/>
  <c r="H170" i="6" s="1"/>
  <c r="G158" i="6"/>
  <c r="H158" i="6" s="1"/>
  <c r="F158" i="6"/>
  <c r="G146" i="6"/>
  <c r="H146" i="6" s="1"/>
  <c r="F146" i="6"/>
  <c r="G134" i="6"/>
  <c r="H134" i="6" s="1"/>
  <c r="F134" i="6"/>
  <c r="G122" i="6"/>
  <c r="H122" i="6" s="1"/>
  <c r="F122" i="6"/>
  <c r="G110" i="6"/>
  <c r="H110" i="6" s="1"/>
  <c r="F110" i="6"/>
  <c r="G98" i="6"/>
  <c r="H98" i="6" s="1"/>
  <c r="F98" i="6"/>
  <c r="G86" i="6"/>
  <c r="H86" i="6" s="1"/>
  <c r="F86" i="6"/>
  <c r="G74" i="6"/>
  <c r="H74" i="6" s="1"/>
  <c r="G62" i="6"/>
  <c r="H62" i="6" s="1"/>
  <c r="F62" i="6"/>
  <c r="G50" i="6"/>
  <c r="H50" i="6" s="1"/>
  <c r="F50" i="6"/>
  <c r="G38" i="6"/>
  <c r="H38" i="6" s="1"/>
  <c r="F38" i="6"/>
  <c r="G26" i="6"/>
  <c r="H26" i="6" s="1"/>
  <c r="G14" i="6"/>
  <c r="H14" i="6" s="1"/>
  <c r="F14" i="6"/>
  <c r="F2032" i="6"/>
  <c r="F1504" i="6"/>
  <c r="G2033" i="6"/>
  <c r="H2033" i="6" s="1"/>
  <c r="F2033" i="6"/>
  <c r="G2021" i="6"/>
  <c r="H2021" i="6" s="1"/>
  <c r="G2009" i="6"/>
  <c r="H2009" i="6" s="1"/>
  <c r="J1997" i="6"/>
  <c r="K1997" i="6" s="1"/>
  <c r="G1997" i="6"/>
  <c r="H1997" i="6" s="1"/>
  <c r="G1985" i="6"/>
  <c r="H1985" i="6" s="1"/>
  <c r="J1985" i="6"/>
  <c r="K1985" i="6" s="1"/>
  <c r="G1973" i="6"/>
  <c r="H1973" i="6" s="1"/>
  <c r="G1961" i="6"/>
  <c r="H1961" i="6" s="1"/>
  <c r="G1949" i="6"/>
  <c r="H1949" i="6" s="1"/>
  <c r="F1949" i="6"/>
  <c r="G1937" i="6"/>
  <c r="H1937" i="6" s="1"/>
  <c r="J1925" i="6"/>
  <c r="K1925" i="6" s="1"/>
  <c r="G1925" i="6"/>
  <c r="H1925" i="6" s="1"/>
  <c r="G1913" i="6"/>
  <c r="H1913" i="6" s="1"/>
  <c r="F1913" i="6"/>
  <c r="G1901" i="6"/>
  <c r="H1901" i="6" s="1"/>
  <c r="G1889" i="6"/>
  <c r="H1889" i="6" s="1"/>
  <c r="F1889" i="6"/>
  <c r="G1877" i="6"/>
  <c r="H1877" i="6" s="1"/>
  <c r="F1877" i="6"/>
  <c r="F1865" i="6"/>
  <c r="G1865" i="6"/>
  <c r="H1865" i="6" s="1"/>
  <c r="G1853" i="6"/>
  <c r="H1853" i="6" s="1"/>
  <c r="G1841" i="6"/>
  <c r="H1841" i="6" s="1"/>
  <c r="F1841" i="6"/>
  <c r="G1829" i="6"/>
  <c r="H1829" i="6" s="1"/>
  <c r="G1817" i="6"/>
  <c r="H1817" i="6" s="1"/>
  <c r="J1805" i="6"/>
  <c r="K1805" i="6" s="1"/>
  <c r="G1805" i="6"/>
  <c r="H1805" i="6" s="1"/>
  <c r="G1793" i="6"/>
  <c r="H1793" i="6" s="1"/>
  <c r="F1793" i="6"/>
  <c r="J1781" i="6"/>
  <c r="K1781" i="6" s="1"/>
  <c r="G1781" i="6"/>
  <c r="H1781" i="6" s="1"/>
  <c r="G1769" i="6"/>
  <c r="H1769" i="6" s="1"/>
  <c r="F1769" i="6"/>
  <c r="G1757" i="6"/>
  <c r="H1757" i="6" s="1"/>
  <c r="F1757" i="6"/>
  <c r="F1745" i="6"/>
  <c r="G1745" i="6"/>
  <c r="H1745" i="6" s="1"/>
  <c r="G1733" i="6"/>
  <c r="H1733" i="6" s="1"/>
  <c r="F1733" i="6"/>
  <c r="G1721" i="6"/>
  <c r="H1721" i="6" s="1"/>
  <c r="G1709" i="6"/>
  <c r="H1709" i="6" s="1"/>
  <c r="F1709" i="6"/>
  <c r="F1697" i="6"/>
  <c r="G1697" i="6"/>
  <c r="H1697" i="6" s="1"/>
  <c r="G1685" i="6"/>
  <c r="H1685" i="6" s="1"/>
  <c r="F1685" i="6"/>
  <c r="G1673" i="6"/>
  <c r="H1673" i="6" s="1"/>
  <c r="J1661" i="6"/>
  <c r="K1661" i="6" s="1"/>
  <c r="G1661" i="6"/>
  <c r="H1661" i="6" s="1"/>
  <c r="G1649" i="6"/>
  <c r="H1649" i="6" s="1"/>
  <c r="G1637" i="6"/>
  <c r="H1637" i="6" s="1"/>
  <c r="F1637" i="6"/>
  <c r="G1625" i="6"/>
  <c r="H1625" i="6" s="1"/>
  <c r="F1625" i="6"/>
  <c r="F1613" i="6"/>
  <c r="G1613" i="6"/>
  <c r="H1613" i="6" s="1"/>
  <c r="J1601" i="6"/>
  <c r="K1601" i="6" s="1"/>
  <c r="G1601" i="6"/>
  <c r="H1601" i="6" s="1"/>
  <c r="G1589" i="6"/>
  <c r="H1589" i="6" s="1"/>
  <c r="G1577" i="6"/>
  <c r="H1577" i="6" s="1"/>
  <c r="G1565" i="6"/>
  <c r="H1565" i="6" s="1"/>
  <c r="J1565" i="6"/>
  <c r="K1565" i="6" s="1"/>
  <c r="G1553" i="6"/>
  <c r="H1553" i="6" s="1"/>
  <c r="J1553" i="6"/>
  <c r="K1553" i="6" s="1"/>
  <c r="G1541" i="6"/>
  <c r="H1541" i="6" s="1"/>
  <c r="G1529" i="6"/>
  <c r="H1529" i="6" s="1"/>
  <c r="J1529" i="6"/>
  <c r="K1529" i="6" s="1"/>
  <c r="G1505" i="6"/>
  <c r="H1505" i="6" s="1"/>
  <c r="J1505" i="6"/>
  <c r="K1505" i="6" s="1"/>
  <c r="G1493" i="6"/>
  <c r="H1493" i="6" s="1"/>
  <c r="J1493" i="6"/>
  <c r="K1493" i="6" s="1"/>
  <c r="G1481" i="6"/>
  <c r="H1481" i="6" s="1"/>
  <c r="F1481" i="6"/>
  <c r="F1469" i="6"/>
  <c r="G1469" i="6"/>
  <c r="H1469" i="6" s="1"/>
  <c r="G1457" i="6"/>
  <c r="H1457" i="6" s="1"/>
  <c r="G1445" i="6"/>
  <c r="H1445" i="6" s="1"/>
  <c r="F1445" i="6"/>
  <c r="G1433" i="6"/>
  <c r="H1433" i="6" s="1"/>
  <c r="F1433" i="6"/>
  <c r="G1421" i="6"/>
  <c r="H1421" i="6" s="1"/>
  <c r="F1421" i="6"/>
  <c r="G1409" i="6"/>
  <c r="H1409" i="6" s="1"/>
  <c r="F1409" i="6"/>
  <c r="G1397" i="6"/>
  <c r="H1397" i="6" s="1"/>
  <c r="J1385" i="6"/>
  <c r="K1385" i="6" s="1"/>
  <c r="G1385" i="6"/>
  <c r="H1385" i="6" s="1"/>
  <c r="G1373" i="6"/>
  <c r="H1373" i="6" s="1"/>
  <c r="G1361" i="6"/>
  <c r="H1361" i="6" s="1"/>
  <c r="J1361" i="6"/>
  <c r="K1361" i="6" s="1"/>
  <c r="G1349" i="6"/>
  <c r="H1349" i="6" s="1"/>
  <c r="J1349" i="6"/>
  <c r="K1349" i="6" s="1"/>
  <c r="G1337" i="6"/>
  <c r="H1337" i="6" s="1"/>
  <c r="F1337" i="6"/>
  <c r="G1325" i="6"/>
  <c r="H1325" i="6" s="1"/>
  <c r="G1313" i="6"/>
  <c r="H1313" i="6" s="1"/>
  <c r="J1313" i="6"/>
  <c r="K1313" i="6" s="1"/>
  <c r="G1301" i="6"/>
  <c r="H1301" i="6" s="1"/>
  <c r="G1289" i="6"/>
  <c r="H1289" i="6" s="1"/>
  <c r="F1289" i="6"/>
  <c r="G1277" i="6"/>
  <c r="H1277" i="6" s="1"/>
  <c r="F1277" i="6"/>
  <c r="G1265" i="6"/>
  <c r="H1265" i="6" s="1"/>
  <c r="F1265" i="6"/>
  <c r="G1253" i="6"/>
  <c r="H1253" i="6" s="1"/>
  <c r="G1241" i="6"/>
  <c r="H1241" i="6" s="1"/>
  <c r="G1229" i="6"/>
  <c r="H1229" i="6" s="1"/>
  <c r="J1229" i="6"/>
  <c r="K1229" i="6" s="1"/>
  <c r="G1217" i="6"/>
  <c r="H1217" i="6" s="1"/>
  <c r="J1217" i="6"/>
  <c r="K1217" i="6" s="1"/>
  <c r="G1205" i="6"/>
  <c r="H1205" i="6" s="1"/>
  <c r="F1205" i="6"/>
  <c r="G1193" i="6"/>
  <c r="H1193" i="6" s="1"/>
  <c r="F1193" i="6"/>
  <c r="G1181" i="6"/>
  <c r="H1181" i="6" s="1"/>
  <c r="G1169" i="6"/>
  <c r="H1169" i="6" s="1"/>
  <c r="G1157" i="6"/>
  <c r="H1157" i="6" s="1"/>
  <c r="F1157" i="6"/>
  <c r="G1145" i="6"/>
  <c r="H1145" i="6" s="1"/>
  <c r="F1145" i="6"/>
  <c r="G1133" i="6"/>
  <c r="H1133" i="6" s="1"/>
  <c r="F1133" i="6"/>
  <c r="G1121" i="6"/>
  <c r="H1121" i="6" s="1"/>
  <c r="G1109" i="6"/>
  <c r="H1109" i="6" s="1"/>
  <c r="F1109" i="6"/>
  <c r="G1097" i="6"/>
  <c r="H1097" i="6" s="1"/>
  <c r="G1085" i="6"/>
  <c r="H1085" i="6" s="1"/>
  <c r="G1073" i="6"/>
  <c r="H1073" i="6" s="1"/>
  <c r="G1061" i="6"/>
  <c r="H1061" i="6" s="1"/>
  <c r="F1061" i="6"/>
  <c r="G1049" i="6"/>
  <c r="H1049" i="6" s="1"/>
  <c r="G1037" i="6"/>
  <c r="H1037" i="6" s="1"/>
  <c r="F1037" i="6"/>
  <c r="G1025" i="6"/>
  <c r="H1025" i="6" s="1"/>
  <c r="G1013" i="6"/>
  <c r="H1013" i="6" s="1"/>
  <c r="F1013" i="6"/>
  <c r="G1001" i="6"/>
  <c r="H1001" i="6" s="1"/>
  <c r="F1001" i="6"/>
  <c r="G989" i="6"/>
  <c r="H989" i="6" s="1"/>
  <c r="G977" i="6"/>
  <c r="H977" i="6" s="1"/>
  <c r="F977" i="6"/>
  <c r="G965" i="6"/>
  <c r="H965" i="6" s="1"/>
  <c r="G953" i="6"/>
  <c r="H953" i="6" s="1"/>
  <c r="G941" i="6"/>
  <c r="H941" i="6" s="1"/>
  <c r="F941" i="6"/>
  <c r="G929" i="6"/>
  <c r="H929" i="6" s="1"/>
  <c r="F929" i="6"/>
  <c r="G917" i="6"/>
  <c r="H917" i="6" s="1"/>
  <c r="F917" i="6"/>
  <c r="G905" i="6"/>
  <c r="H905" i="6" s="1"/>
  <c r="F905" i="6"/>
  <c r="G893" i="6"/>
  <c r="H893" i="6" s="1"/>
  <c r="F893" i="6"/>
  <c r="G881" i="6"/>
  <c r="H881" i="6" s="1"/>
  <c r="F881" i="6"/>
  <c r="G869" i="6"/>
  <c r="H869" i="6" s="1"/>
  <c r="F869" i="6"/>
  <c r="G857" i="6"/>
  <c r="H857" i="6" s="1"/>
  <c r="F857" i="6"/>
  <c r="G845" i="6"/>
  <c r="H845" i="6" s="1"/>
  <c r="G833" i="6"/>
  <c r="H833" i="6" s="1"/>
  <c r="F833" i="6"/>
  <c r="G821" i="6"/>
  <c r="H821" i="6" s="1"/>
  <c r="F821" i="6"/>
  <c r="G809" i="6"/>
  <c r="H809" i="6" s="1"/>
  <c r="G797" i="6"/>
  <c r="H797" i="6" s="1"/>
  <c r="F797" i="6"/>
  <c r="G785" i="6"/>
  <c r="H785" i="6" s="1"/>
  <c r="F785" i="6"/>
  <c r="G773" i="6"/>
  <c r="H773" i="6" s="1"/>
  <c r="F773" i="6"/>
  <c r="G761" i="6"/>
  <c r="H761" i="6" s="1"/>
  <c r="F761" i="6"/>
  <c r="G749" i="6"/>
  <c r="H749" i="6" s="1"/>
  <c r="G737" i="6"/>
  <c r="H737" i="6" s="1"/>
  <c r="G725" i="6"/>
  <c r="H725" i="6" s="1"/>
  <c r="G713" i="6"/>
  <c r="H713" i="6" s="1"/>
  <c r="F713" i="6"/>
  <c r="G701" i="6"/>
  <c r="H701" i="6" s="1"/>
  <c r="F701" i="6"/>
  <c r="G689" i="6"/>
  <c r="H689" i="6" s="1"/>
  <c r="G677" i="6"/>
  <c r="H677" i="6" s="1"/>
  <c r="G665" i="6"/>
  <c r="H665" i="6" s="1"/>
  <c r="F665" i="6"/>
  <c r="G653" i="6"/>
  <c r="H653" i="6" s="1"/>
  <c r="F653" i="6"/>
  <c r="G641" i="6"/>
  <c r="H641" i="6" s="1"/>
  <c r="G629" i="6"/>
  <c r="H629" i="6" s="1"/>
  <c r="G617" i="6"/>
  <c r="H617" i="6" s="1"/>
  <c r="G605" i="6"/>
  <c r="H605" i="6" s="1"/>
  <c r="F605" i="6"/>
  <c r="G593" i="6"/>
  <c r="H593" i="6" s="1"/>
  <c r="F593" i="6"/>
  <c r="G581" i="6"/>
  <c r="H581" i="6" s="1"/>
  <c r="F581" i="6"/>
  <c r="G569" i="6"/>
  <c r="H569" i="6" s="1"/>
  <c r="F569" i="6"/>
  <c r="G557" i="6"/>
  <c r="H557" i="6" s="1"/>
  <c r="F557" i="6"/>
  <c r="G545" i="6"/>
  <c r="H545" i="6" s="1"/>
  <c r="G533" i="6"/>
  <c r="H533" i="6" s="1"/>
  <c r="F533" i="6"/>
  <c r="G521" i="6"/>
  <c r="H521" i="6" s="1"/>
  <c r="G509" i="6"/>
  <c r="H509" i="6" s="1"/>
  <c r="F509" i="6"/>
  <c r="G497" i="6"/>
  <c r="H497" i="6" s="1"/>
  <c r="G485" i="6"/>
  <c r="H485" i="6" s="1"/>
  <c r="F485" i="6"/>
  <c r="G473" i="6"/>
  <c r="H473" i="6" s="1"/>
  <c r="G461" i="6"/>
  <c r="H461" i="6" s="1"/>
  <c r="F461" i="6"/>
  <c r="G449" i="6"/>
  <c r="H449" i="6" s="1"/>
  <c r="G437" i="6"/>
  <c r="H437" i="6" s="1"/>
  <c r="F437" i="6"/>
  <c r="G425" i="6"/>
  <c r="H425" i="6" s="1"/>
  <c r="G413" i="6"/>
  <c r="H413" i="6" s="1"/>
  <c r="F413" i="6"/>
  <c r="G401" i="6"/>
  <c r="H401" i="6" s="1"/>
  <c r="G389" i="6"/>
  <c r="H389" i="6" s="1"/>
  <c r="F389" i="6"/>
  <c r="G377" i="6"/>
  <c r="H377" i="6" s="1"/>
  <c r="F377" i="6"/>
  <c r="G365" i="6"/>
  <c r="H365" i="6" s="1"/>
  <c r="F365" i="6"/>
  <c r="G353" i="6"/>
  <c r="H353" i="6" s="1"/>
  <c r="G341" i="6"/>
  <c r="H341" i="6" s="1"/>
  <c r="F341" i="6"/>
  <c r="G329" i="6"/>
  <c r="H329" i="6" s="1"/>
  <c r="G317" i="6"/>
  <c r="H317" i="6" s="1"/>
  <c r="F317" i="6"/>
  <c r="G305" i="6"/>
  <c r="H305" i="6" s="1"/>
  <c r="G293" i="6"/>
  <c r="H293" i="6" s="1"/>
  <c r="G281" i="6"/>
  <c r="H281" i="6" s="1"/>
  <c r="F281" i="6"/>
  <c r="G269" i="6"/>
  <c r="H269" i="6" s="1"/>
  <c r="F269" i="6"/>
  <c r="G257" i="6"/>
  <c r="H257" i="6" s="1"/>
  <c r="G245" i="6"/>
  <c r="H245" i="6" s="1"/>
  <c r="F245" i="6"/>
  <c r="G233" i="6"/>
  <c r="H233" i="6" s="1"/>
  <c r="F233" i="6"/>
  <c r="G221" i="6"/>
  <c r="H221" i="6" s="1"/>
  <c r="G209" i="6"/>
  <c r="H209" i="6" s="1"/>
  <c r="F209" i="6"/>
  <c r="G197" i="6"/>
  <c r="H197" i="6" s="1"/>
  <c r="F197" i="6"/>
  <c r="G185" i="6"/>
  <c r="H185" i="6" s="1"/>
  <c r="F185" i="6"/>
  <c r="G173" i="6"/>
  <c r="H173" i="6" s="1"/>
  <c r="F173" i="6"/>
  <c r="G161" i="6"/>
  <c r="H161" i="6" s="1"/>
  <c r="F161" i="6"/>
  <c r="G149" i="6"/>
  <c r="H149" i="6" s="1"/>
  <c r="G137" i="6"/>
  <c r="H137" i="6" s="1"/>
  <c r="J137" i="6"/>
  <c r="K137" i="6" s="1"/>
  <c r="G125" i="6"/>
  <c r="H125" i="6" s="1"/>
  <c r="F125" i="6"/>
  <c r="G113" i="6"/>
  <c r="H113" i="6" s="1"/>
  <c r="G101" i="6"/>
  <c r="H101" i="6" s="1"/>
  <c r="F101" i="6"/>
  <c r="G89" i="6"/>
  <c r="H89" i="6" s="1"/>
  <c r="F89" i="6"/>
  <c r="G77" i="6"/>
  <c r="H77" i="6" s="1"/>
  <c r="G65" i="6"/>
  <c r="H65" i="6" s="1"/>
  <c r="G53" i="6"/>
  <c r="H53" i="6" s="1"/>
  <c r="J53" i="6"/>
  <c r="K53" i="6" s="1"/>
  <c r="G41" i="6"/>
  <c r="H41" i="6" s="1"/>
  <c r="G29" i="6"/>
  <c r="H29" i="6" s="1"/>
  <c r="J29" i="6"/>
  <c r="K29" i="6" s="1"/>
  <c r="G17" i="6"/>
  <c r="H17" i="6" s="1"/>
  <c r="F17" i="6"/>
  <c r="F1025" i="6"/>
  <c r="G2029" i="6"/>
  <c r="H2029" i="6" s="1"/>
  <c r="G2017" i="6"/>
  <c r="H2017" i="6" s="1"/>
  <c r="G2005" i="6"/>
  <c r="H2005" i="6" s="1"/>
  <c r="G1993" i="6"/>
  <c r="H1993" i="6" s="1"/>
  <c r="J1993" i="6"/>
  <c r="K1993" i="6" s="1"/>
  <c r="G1981" i="6"/>
  <c r="H1981" i="6" s="1"/>
  <c r="J1981" i="6"/>
  <c r="K1981" i="6" s="1"/>
  <c r="G1969" i="6"/>
  <c r="H1969" i="6" s="1"/>
  <c r="J1969" i="6"/>
  <c r="K1969" i="6" s="1"/>
  <c r="G1957" i="6"/>
  <c r="H1957" i="6" s="1"/>
  <c r="J1957" i="6"/>
  <c r="K1957" i="6" s="1"/>
  <c r="G1945" i="6"/>
  <c r="H1945" i="6" s="1"/>
  <c r="G1933" i="6"/>
  <c r="H1933" i="6" s="1"/>
  <c r="G1921" i="6"/>
  <c r="H1921" i="6" s="1"/>
  <c r="G1909" i="6"/>
  <c r="H1909" i="6" s="1"/>
  <c r="J1909" i="6"/>
  <c r="K1909" i="6" s="1"/>
  <c r="G1885" i="6"/>
  <c r="H1885" i="6" s="1"/>
  <c r="G1873" i="6"/>
  <c r="H1873" i="6" s="1"/>
  <c r="G1861" i="6"/>
  <c r="H1861" i="6" s="1"/>
  <c r="G1849" i="6"/>
  <c r="H1849" i="6" s="1"/>
  <c r="G1837" i="6"/>
  <c r="H1837" i="6" s="1"/>
  <c r="G1825" i="6"/>
  <c r="H1825" i="6" s="1"/>
  <c r="G1813" i="6"/>
  <c r="H1813" i="6" s="1"/>
  <c r="G1801" i="6"/>
  <c r="H1801" i="6" s="1"/>
  <c r="G1789" i="6"/>
  <c r="H1789" i="6" s="1"/>
  <c r="J1789" i="6"/>
  <c r="K1789" i="6" s="1"/>
  <c r="T1777" i="6"/>
  <c r="G1777" i="6"/>
  <c r="H1777" i="6" s="1"/>
  <c r="J1777" i="6"/>
  <c r="K1777" i="6" s="1"/>
  <c r="G1765" i="6"/>
  <c r="H1765" i="6" s="1"/>
  <c r="G1753" i="6"/>
  <c r="H1753" i="6" s="1"/>
  <c r="G1741" i="6"/>
  <c r="H1741" i="6" s="1"/>
  <c r="G1729" i="6"/>
  <c r="H1729" i="6" s="1"/>
  <c r="T1717" i="6"/>
  <c r="G1717" i="6"/>
  <c r="H1717" i="6" s="1"/>
  <c r="G1705" i="6"/>
  <c r="H1705" i="6" s="1"/>
  <c r="F1705" i="6"/>
  <c r="G1693" i="6"/>
  <c r="H1693" i="6" s="1"/>
  <c r="G1681" i="6"/>
  <c r="H1681" i="6" s="1"/>
  <c r="G1669" i="6"/>
  <c r="H1669" i="6" s="1"/>
  <c r="J1669" i="6"/>
  <c r="K1669" i="6" s="1"/>
  <c r="G1657" i="6"/>
  <c r="H1657" i="6" s="1"/>
  <c r="G1645" i="6"/>
  <c r="H1645" i="6" s="1"/>
  <c r="G1633" i="6"/>
  <c r="H1633" i="6" s="1"/>
  <c r="F1633" i="6"/>
  <c r="G1621" i="6"/>
  <c r="H1621" i="6" s="1"/>
  <c r="G1609" i="6"/>
  <c r="H1609" i="6" s="1"/>
  <c r="G1597" i="6"/>
  <c r="H1597" i="6" s="1"/>
  <c r="G1585" i="6"/>
  <c r="H1585" i="6" s="1"/>
  <c r="G1573" i="6"/>
  <c r="H1573" i="6" s="1"/>
  <c r="G1561" i="6"/>
  <c r="H1561" i="6" s="1"/>
  <c r="J1561" i="6"/>
  <c r="K1561" i="6" s="1"/>
  <c r="G1549" i="6"/>
  <c r="H1549" i="6" s="1"/>
  <c r="G1537" i="6"/>
  <c r="H1537" i="6" s="1"/>
  <c r="J1537" i="6"/>
  <c r="K1537" i="6" s="1"/>
  <c r="G1525" i="6"/>
  <c r="H1525" i="6" s="1"/>
  <c r="G1513" i="6"/>
  <c r="H1513" i="6" s="1"/>
  <c r="J1513" i="6"/>
  <c r="K1513" i="6" s="1"/>
  <c r="G1501" i="6"/>
  <c r="H1501" i="6" s="1"/>
  <c r="F1501" i="6"/>
  <c r="G1489" i="6"/>
  <c r="H1489" i="6" s="1"/>
  <c r="J1489" i="6"/>
  <c r="K1489" i="6" s="1"/>
  <c r="G1477" i="6"/>
  <c r="H1477" i="6" s="1"/>
  <c r="G1465" i="6"/>
  <c r="H1465" i="6" s="1"/>
  <c r="G1453" i="6"/>
  <c r="H1453" i="6" s="1"/>
  <c r="F1453" i="6"/>
  <c r="G1441" i="6"/>
  <c r="H1441" i="6" s="1"/>
  <c r="F1441" i="6"/>
  <c r="G1429" i="6"/>
  <c r="H1429" i="6" s="1"/>
  <c r="J1429" i="6"/>
  <c r="K1429" i="6" s="1"/>
  <c r="G1417" i="6"/>
  <c r="H1417" i="6" s="1"/>
  <c r="J1417" i="6"/>
  <c r="K1417" i="6" s="1"/>
  <c r="G1405" i="6"/>
  <c r="H1405" i="6" s="1"/>
  <c r="F1405" i="6"/>
  <c r="G1393" i="6"/>
  <c r="H1393" i="6" s="1"/>
  <c r="F1393" i="6"/>
  <c r="G1381" i="6"/>
  <c r="H1381" i="6" s="1"/>
  <c r="J1381" i="6"/>
  <c r="K1381" i="6" s="1"/>
  <c r="G1369" i="6"/>
  <c r="H1369" i="6" s="1"/>
  <c r="G1357" i="6"/>
  <c r="H1357" i="6" s="1"/>
  <c r="G1345" i="6"/>
  <c r="H1345" i="6" s="1"/>
  <c r="G1333" i="6"/>
  <c r="H1333" i="6" s="1"/>
  <c r="F1333" i="6"/>
  <c r="G1321" i="6"/>
  <c r="H1321" i="6" s="1"/>
  <c r="J1321" i="6"/>
  <c r="K1321" i="6" s="1"/>
  <c r="G1309" i="6"/>
  <c r="H1309" i="6" s="1"/>
  <c r="F1309" i="6"/>
  <c r="G1297" i="6"/>
  <c r="H1297" i="6" s="1"/>
  <c r="G1285" i="6"/>
  <c r="H1285" i="6" s="1"/>
  <c r="G1273" i="6"/>
  <c r="H1273" i="6" s="1"/>
  <c r="G1261" i="6"/>
  <c r="H1261" i="6" s="1"/>
  <c r="F1261" i="6"/>
  <c r="G1249" i="6"/>
  <c r="H1249" i="6" s="1"/>
  <c r="F1249" i="6"/>
  <c r="G1237" i="6"/>
  <c r="H1237" i="6" s="1"/>
  <c r="F1237" i="6"/>
  <c r="G1225" i="6"/>
  <c r="H1225" i="6" s="1"/>
  <c r="G1213" i="6"/>
  <c r="H1213" i="6" s="1"/>
  <c r="G1201" i="6"/>
  <c r="H1201" i="6" s="1"/>
  <c r="G1189" i="6"/>
  <c r="H1189" i="6" s="1"/>
  <c r="G1177" i="6"/>
  <c r="H1177" i="6" s="1"/>
  <c r="G1165" i="6"/>
  <c r="H1165" i="6" s="1"/>
  <c r="G1153" i="6"/>
  <c r="H1153" i="6" s="1"/>
  <c r="G1141" i="6"/>
  <c r="H1141" i="6" s="1"/>
  <c r="F1141" i="6"/>
  <c r="G1129" i="6"/>
  <c r="H1129" i="6" s="1"/>
  <c r="F1129" i="6"/>
  <c r="G1117" i="6"/>
  <c r="H1117" i="6" s="1"/>
  <c r="G1105" i="6"/>
  <c r="H1105" i="6" s="1"/>
  <c r="F1105" i="6"/>
  <c r="F1093" i="6"/>
  <c r="G1093" i="6"/>
  <c r="H1093" i="6" s="1"/>
  <c r="G1081" i="6"/>
  <c r="H1081" i="6" s="1"/>
  <c r="G1069" i="6"/>
  <c r="H1069" i="6" s="1"/>
  <c r="F1069" i="6"/>
  <c r="G1057" i="6"/>
  <c r="H1057" i="6" s="1"/>
  <c r="F1057" i="6"/>
  <c r="G1045" i="6"/>
  <c r="H1045" i="6" s="1"/>
  <c r="F1045" i="6"/>
  <c r="G1033" i="6"/>
  <c r="H1033" i="6" s="1"/>
  <c r="F1033" i="6"/>
  <c r="G1021" i="6"/>
  <c r="H1021" i="6" s="1"/>
  <c r="F1009" i="6"/>
  <c r="G1009" i="6"/>
  <c r="H1009" i="6" s="1"/>
  <c r="G997" i="6"/>
  <c r="H997" i="6" s="1"/>
  <c r="G985" i="6"/>
  <c r="H985" i="6" s="1"/>
  <c r="F985" i="6"/>
  <c r="G973" i="6"/>
  <c r="H973" i="6" s="1"/>
  <c r="G961" i="6"/>
  <c r="H961" i="6" s="1"/>
  <c r="G949" i="6"/>
  <c r="H949" i="6" s="1"/>
  <c r="F949" i="6"/>
  <c r="G937" i="6"/>
  <c r="H937" i="6" s="1"/>
  <c r="G925" i="6"/>
  <c r="H925" i="6" s="1"/>
  <c r="F925" i="6"/>
  <c r="G913" i="6"/>
  <c r="H913" i="6" s="1"/>
  <c r="F913" i="6"/>
  <c r="G901" i="6"/>
  <c r="H901" i="6" s="1"/>
  <c r="G889" i="6"/>
  <c r="H889" i="6" s="1"/>
  <c r="G877" i="6"/>
  <c r="H877" i="6" s="1"/>
  <c r="F877" i="6"/>
  <c r="G865" i="6"/>
  <c r="H865" i="6" s="1"/>
  <c r="G853" i="6"/>
  <c r="H853" i="6" s="1"/>
  <c r="G841" i="6"/>
  <c r="H841" i="6" s="1"/>
  <c r="F841" i="6"/>
  <c r="G829" i="6"/>
  <c r="H829" i="6" s="1"/>
  <c r="F829" i="6"/>
  <c r="G817" i="6"/>
  <c r="H817" i="6" s="1"/>
  <c r="F817" i="6"/>
  <c r="G805" i="6"/>
  <c r="H805" i="6" s="1"/>
  <c r="F805" i="6"/>
  <c r="G793" i="6"/>
  <c r="H793" i="6" s="1"/>
  <c r="F793" i="6"/>
  <c r="G781" i="6"/>
  <c r="H781" i="6" s="1"/>
  <c r="F781" i="6"/>
  <c r="G769" i="6"/>
  <c r="H769" i="6" s="1"/>
  <c r="F769" i="6"/>
  <c r="G757" i="6"/>
  <c r="H757" i="6" s="1"/>
  <c r="G745" i="6"/>
  <c r="H745" i="6" s="1"/>
  <c r="G733" i="6"/>
  <c r="H733" i="6" s="1"/>
  <c r="F733" i="6"/>
  <c r="G721" i="6"/>
  <c r="H721" i="6" s="1"/>
  <c r="F721" i="6"/>
  <c r="G709" i="6"/>
  <c r="H709" i="6" s="1"/>
  <c r="G697" i="6"/>
  <c r="H697" i="6" s="1"/>
  <c r="G685" i="6"/>
  <c r="H685" i="6" s="1"/>
  <c r="F685" i="6"/>
  <c r="G673" i="6"/>
  <c r="H673" i="6" s="1"/>
  <c r="G661" i="6"/>
  <c r="H661" i="6" s="1"/>
  <c r="F661" i="6"/>
  <c r="G649" i="6"/>
  <c r="H649" i="6" s="1"/>
  <c r="F649" i="6"/>
  <c r="G637" i="6"/>
  <c r="H637" i="6" s="1"/>
  <c r="G625" i="6"/>
  <c r="H625" i="6" s="1"/>
  <c r="G613" i="6"/>
  <c r="H613" i="6" s="1"/>
  <c r="F613" i="6"/>
  <c r="G601" i="6"/>
  <c r="H601" i="6" s="1"/>
  <c r="G589" i="6"/>
  <c r="H589" i="6" s="1"/>
  <c r="G577" i="6"/>
  <c r="H577" i="6" s="1"/>
  <c r="F577" i="6"/>
  <c r="G565" i="6"/>
  <c r="H565" i="6" s="1"/>
  <c r="G553" i="6"/>
  <c r="H553" i="6" s="1"/>
  <c r="G541" i="6"/>
  <c r="H541" i="6" s="1"/>
  <c r="G529" i="6"/>
  <c r="H529" i="6" s="1"/>
  <c r="F529" i="6"/>
  <c r="G517" i="6"/>
  <c r="H517" i="6" s="1"/>
  <c r="G505" i="6"/>
  <c r="H505" i="6" s="1"/>
  <c r="F505" i="6"/>
  <c r="G493" i="6"/>
  <c r="H493" i="6" s="1"/>
  <c r="G481" i="6"/>
  <c r="H481" i="6" s="1"/>
  <c r="G469" i="6"/>
  <c r="H469" i="6" s="1"/>
  <c r="F469" i="6"/>
  <c r="G457" i="6"/>
  <c r="H457" i="6" s="1"/>
  <c r="G445" i="6"/>
  <c r="H445" i="6" s="1"/>
  <c r="F445" i="6"/>
  <c r="G433" i="6"/>
  <c r="H433" i="6" s="1"/>
  <c r="F433" i="6"/>
  <c r="G421" i="6"/>
  <c r="H421" i="6" s="1"/>
  <c r="F421" i="6"/>
  <c r="G409" i="6"/>
  <c r="H409" i="6" s="1"/>
  <c r="F409" i="6"/>
  <c r="G397" i="6"/>
  <c r="H397" i="6" s="1"/>
  <c r="G385" i="6"/>
  <c r="H385" i="6" s="1"/>
  <c r="F385" i="6"/>
  <c r="G373" i="6"/>
  <c r="H373" i="6" s="1"/>
  <c r="F373" i="6"/>
  <c r="G361" i="6"/>
  <c r="H361" i="6" s="1"/>
  <c r="F361" i="6"/>
  <c r="G349" i="6"/>
  <c r="H349" i="6" s="1"/>
  <c r="F349" i="6"/>
  <c r="G337" i="6"/>
  <c r="H337" i="6" s="1"/>
  <c r="F337" i="6"/>
  <c r="G325" i="6"/>
  <c r="H325" i="6" s="1"/>
  <c r="F325" i="6"/>
  <c r="G313" i="6"/>
  <c r="H313" i="6" s="1"/>
  <c r="F313" i="6"/>
  <c r="G301" i="6"/>
  <c r="H301" i="6" s="1"/>
  <c r="F301" i="6"/>
  <c r="G289" i="6"/>
  <c r="H289" i="6" s="1"/>
  <c r="F1933" i="6"/>
  <c r="J1297" i="6"/>
  <c r="K1297" i="6" s="1"/>
  <c r="F1081" i="6"/>
  <c r="F997" i="6"/>
  <c r="F493" i="6"/>
  <c r="G1939" i="6"/>
  <c r="H1939" i="6" s="1"/>
  <c r="G2028" i="6"/>
  <c r="H2028" i="6" s="1"/>
  <c r="G2016" i="6"/>
  <c r="H2016" i="6" s="1"/>
  <c r="G2004" i="6"/>
  <c r="H2004" i="6" s="1"/>
  <c r="G1992" i="6"/>
  <c r="H1992" i="6" s="1"/>
  <c r="G1980" i="6"/>
  <c r="H1980" i="6" s="1"/>
  <c r="F1980" i="6"/>
  <c r="G1968" i="6"/>
  <c r="H1968" i="6" s="1"/>
  <c r="G1956" i="6"/>
  <c r="H1956" i="6" s="1"/>
  <c r="F1956" i="6"/>
  <c r="G1944" i="6"/>
  <c r="H1944" i="6" s="1"/>
  <c r="F1944" i="6"/>
  <c r="G1932" i="6"/>
  <c r="H1932" i="6" s="1"/>
  <c r="G1920" i="6"/>
  <c r="H1920" i="6" s="1"/>
  <c r="F1920" i="6"/>
  <c r="G1908" i="6"/>
  <c r="H1908" i="6" s="1"/>
  <c r="J1908" i="6"/>
  <c r="K1908" i="6" s="1"/>
  <c r="G1896" i="6"/>
  <c r="H1896" i="6" s="1"/>
  <c r="J1896" i="6"/>
  <c r="K1896" i="6" s="1"/>
  <c r="G1884" i="6"/>
  <c r="H1884" i="6" s="1"/>
  <c r="G1872" i="6"/>
  <c r="H1872" i="6" s="1"/>
  <c r="G1860" i="6"/>
  <c r="H1860" i="6" s="1"/>
  <c r="G1848" i="6"/>
  <c r="H1848" i="6" s="1"/>
  <c r="G1836" i="6"/>
  <c r="H1836" i="6" s="1"/>
  <c r="G1824" i="6"/>
  <c r="H1824" i="6" s="1"/>
  <c r="G1812" i="6"/>
  <c r="H1812" i="6" s="1"/>
  <c r="J1812" i="6"/>
  <c r="K1812" i="6" s="1"/>
  <c r="G1800" i="6"/>
  <c r="H1800" i="6" s="1"/>
  <c r="J1800" i="6"/>
  <c r="K1800" i="6" s="1"/>
  <c r="G1788" i="6"/>
  <c r="H1788" i="6" s="1"/>
  <c r="J1788" i="6"/>
  <c r="K1788" i="6" s="1"/>
  <c r="G1776" i="6"/>
  <c r="H1776" i="6" s="1"/>
  <c r="F1776" i="6"/>
  <c r="G1764" i="6"/>
  <c r="H1764" i="6" s="1"/>
  <c r="G1752" i="6"/>
  <c r="H1752" i="6" s="1"/>
  <c r="G1740" i="6"/>
  <c r="H1740" i="6" s="1"/>
  <c r="G1728" i="6"/>
  <c r="H1728" i="6" s="1"/>
  <c r="G1716" i="6"/>
  <c r="H1716" i="6" s="1"/>
  <c r="G1704" i="6"/>
  <c r="H1704" i="6" s="1"/>
  <c r="G1692" i="6"/>
  <c r="H1692" i="6" s="1"/>
  <c r="J1692" i="6"/>
  <c r="K1692" i="6" s="1"/>
  <c r="G1680" i="6"/>
  <c r="H1680" i="6" s="1"/>
  <c r="J1680" i="6"/>
  <c r="K1680" i="6" s="1"/>
  <c r="G1668" i="6"/>
  <c r="H1668" i="6" s="1"/>
  <c r="G1656" i="6"/>
  <c r="H1656" i="6" s="1"/>
  <c r="G1644" i="6"/>
  <c r="H1644" i="6" s="1"/>
  <c r="F1644" i="6"/>
  <c r="G1632" i="6"/>
  <c r="H1632" i="6" s="1"/>
  <c r="F1632" i="6"/>
  <c r="G1620" i="6"/>
  <c r="H1620" i="6" s="1"/>
  <c r="J1620" i="6"/>
  <c r="K1620" i="6" s="1"/>
  <c r="G1608" i="6"/>
  <c r="H1608" i="6" s="1"/>
  <c r="F1608" i="6"/>
  <c r="G1596" i="6"/>
  <c r="H1596" i="6" s="1"/>
  <c r="G1584" i="6"/>
  <c r="H1584" i="6" s="1"/>
  <c r="G1572" i="6"/>
  <c r="H1572" i="6" s="1"/>
  <c r="G1560" i="6"/>
  <c r="H1560" i="6" s="1"/>
  <c r="G1548" i="6"/>
  <c r="H1548" i="6" s="1"/>
  <c r="F1548" i="6"/>
  <c r="G1536" i="6"/>
  <c r="H1536" i="6" s="1"/>
  <c r="F1536" i="6"/>
  <c r="G1524" i="6"/>
  <c r="H1524" i="6" s="1"/>
  <c r="J1524" i="6"/>
  <c r="K1524" i="6" s="1"/>
  <c r="G1512" i="6"/>
  <c r="H1512" i="6" s="1"/>
  <c r="J1512" i="6"/>
  <c r="K1512" i="6" s="1"/>
  <c r="G1500" i="6"/>
  <c r="H1500" i="6" s="1"/>
  <c r="G1488" i="6"/>
  <c r="H1488" i="6" s="1"/>
  <c r="G1476" i="6"/>
  <c r="H1476" i="6" s="1"/>
  <c r="J1476" i="6"/>
  <c r="K1476" i="6" s="1"/>
  <c r="G1464" i="6"/>
  <c r="H1464" i="6" s="1"/>
  <c r="G1452" i="6"/>
  <c r="H1452" i="6" s="1"/>
  <c r="G1440" i="6"/>
  <c r="H1440" i="6" s="1"/>
  <c r="J1440" i="6"/>
  <c r="K1440" i="6" s="1"/>
  <c r="G1428" i="6"/>
  <c r="H1428" i="6" s="1"/>
  <c r="J1428" i="6"/>
  <c r="K1428" i="6" s="1"/>
  <c r="G1416" i="6"/>
  <c r="H1416" i="6" s="1"/>
  <c r="J1416" i="6"/>
  <c r="K1416" i="6" s="1"/>
  <c r="G1404" i="6"/>
  <c r="H1404" i="6" s="1"/>
  <c r="G1392" i="6"/>
  <c r="H1392" i="6" s="1"/>
  <c r="F1392" i="6"/>
  <c r="G1380" i="6"/>
  <c r="H1380" i="6" s="1"/>
  <c r="F1380" i="6"/>
  <c r="G1368" i="6"/>
  <c r="H1368" i="6" s="1"/>
  <c r="G1356" i="6"/>
  <c r="H1356" i="6" s="1"/>
  <c r="G1344" i="6"/>
  <c r="H1344" i="6" s="1"/>
  <c r="F1344" i="6"/>
  <c r="G1332" i="6"/>
  <c r="H1332" i="6" s="1"/>
  <c r="J1332" i="6"/>
  <c r="K1332" i="6" s="1"/>
  <c r="G1320" i="6"/>
  <c r="H1320" i="6" s="1"/>
  <c r="G1308" i="6"/>
  <c r="H1308" i="6" s="1"/>
  <c r="J1308" i="6"/>
  <c r="K1308" i="6" s="1"/>
  <c r="G1296" i="6"/>
  <c r="H1296" i="6" s="1"/>
  <c r="G1284" i="6"/>
  <c r="H1284" i="6" s="1"/>
  <c r="J1284" i="6"/>
  <c r="K1284" i="6" s="1"/>
  <c r="G1272" i="6"/>
  <c r="H1272" i="6" s="1"/>
  <c r="J1272" i="6"/>
  <c r="K1272" i="6" s="1"/>
  <c r="G1260" i="6"/>
  <c r="H1260" i="6" s="1"/>
  <c r="G1248" i="6"/>
  <c r="H1248" i="6" s="1"/>
  <c r="F1248" i="6"/>
  <c r="G1236" i="6"/>
  <c r="H1236" i="6" s="1"/>
  <c r="F1236" i="6"/>
  <c r="G1224" i="6"/>
  <c r="H1224" i="6" s="1"/>
  <c r="F1224" i="6"/>
  <c r="G1212" i="6"/>
  <c r="H1212" i="6" s="1"/>
  <c r="G1200" i="6"/>
  <c r="H1200" i="6" s="1"/>
  <c r="F1200" i="6"/>
  <c r="G1188" i="6"/>
  <c r="H1188" i="6" s="1"/>
  <c r="F1188" i="6"/>
  <c r="G1176" i="6"/>
  <c r="H1176" i="6" s="1"/>
  <c r="F1176" i="6"/>
  <c r="G1164" i="6"/>
  <c r="H1164" i="6" s="1"/>
  <c r="F1164" i="6"/>
  <c r="G1152" i="6"/>
  <c r="H1152" i="6" s="1"/>
  <c r="G1140" i="6"/>
  <c r="H1140" i="6" s="1"/>
  <c r="F1140" i="6"/>
  <c r="G1128" i="6"/>
  <c r="H1128" i="6" s="1"/>
  <c r="G1116" i="6"/>
  <c r="H1116" i="6" s="1"/>
  <c r="F1116" i="6"/>
  <c r="G1104" i="6"/>
  <c r="H1104" i="6" s="1"/>
  <c r="F1104" i="6"/>
  <c r="G1092" i="6"/>
  <c r="H1092" i="6" s="1"/>
  <c r="F1092" i="6"/>
  <c r="G1080" i="6"/>
  <c r="H1080" i="6" s="1"/>
  <c r="F1080" i="6"/>
  <c r="G1068" i="6"/>
  <c r="H1068" i="6" s="1"/>
  <c r="F1068" i="6"/>
  <c r="G1056" i="6"/>
  <c r="H1056" i="6" s="1"/>
  <c r="G1044" i="6"/>
  <c r="H1044" i="6" s="1"/>
  <c r="G1032" i="6"/>
  <c r="H1032" i="6" s="1"/>
  <c r="F1032" i="6"/>
  <c r="G1020" i="6"/>
  <c r="H1020" i="6" s="1"/>
  <c r="G1008" i="6"/>
  <c r="H1008" i="6" s="1"/>
  <c r="F1008" i="6"/>
  <c r="G996" i="6"/>
  <c r="H996" i="6" s="1"/>
  <c r="F996" i="6"/>
  <c r="G984" i="6"/>
  <c r="H984" i="6" s="1"/>
  <c r="F984" i="6"/>
  <c r="G972" i="6"/>
  <c r="H972" i="6" s="1"/>
  <c r="F972" i="6"/>
  <c r="G960" i="6"/>
  <c r="H960" i="6" s="1"/>
  <c r="F960" i="6"/>
  <c r="G948" i="6"/>
  <c r="H948" i="6" s="1"/>
  <c r="F948" i="6"/>
  <c r="G936" i="6"/>
  <c r="H936" i="6" s="1"/>
  <c r="F936" i="6"/>
  <c r="G924" i="6"/>
  <c r="H924" i="6" s="1"/>
  <c r="F924" i="6"/>
  <c r="G912" i="6"/>
  <c r="H912" i="6" s="1"/>
  <c r="G900" i="6"/>
  <c r="H900" i="6" s="1"/>
  <c r="G888" i="6"/>
  <c r="H888" i="6" s="1"/>
  <c r="F888" i="6"/>
  <c r="G876" i="6"/>
  <c r="H876" i="6" s="1"/>
  <c r="F876" i="6"/>
  <c r="G864" i="6"/>
  <c r="H864" i="6" s="1"/>
  <c r="G852" i="6"/>
  <c r="H852" i="6" s="1"/>
  <c r="F852" i="6"/>
  <c r="G840" i="6"/>
  <c r="H840" i="6" s="1"/>
  <c r="F840" i="6"/>
  <c r="G828" i="6"/>
  <c r="H828" i="6" s="1"/>
  <c r="F828" i="6"/>
  <c r="G816" i="6"/>
  <c r="H816" i="6" s="1"/>
  <c r="G804" i="6"/>
  <c r="H804" i="6" s="1"/>
  <c r="F804" i="6"/>
  <c r="G792" i="6"/>
  <c r="H792" i="6" s="1"/>
  <c r="G780" i="6"/>
  <c r="H780" i="6" s="1"/>
  <c r="G768" i="6"/>
  <c r="H768" i="6" s="1"/>
  <c r="G756" i="6"/>
  <c r="H756" i="6" s="1"/>
  <c r="F756" i="6"/>
  <c r="G744" i="6"/>
  <c r="H744" i="6" s="1"/>
  <c r="F744" i="6"/>
  <c r="G732" i="6"/>
  <c r="H732" i="6" s="1"/>
  <c r="G720" i="6"/>
  <c r="H720" i="6" s="1"/>
  <c r="F720" i="6"/>
  <c r="G708" i="6"/>
  <c r="H708" i="6" s="1"/>
  <c r="F708" i="6"/>
  <c r="G696" i="6"/>
  <c r="H696" i="6" s="1"/>
  <c r="F696" i="6"/>
  <c r="G684" i="6"/>
  <c r="H684" i="6" s="1"/>
  <c r="F684" i="6"/>
  <c r="G672" i="6"/>
  <c r="H672" i="6" s="1"/>
  <c r="F672" i="6"/>
  <c r="J1728" i="6"/>
  <c r="K1728" i="6" s="1"/>
  <c r="F1357" i="6"/>
  <c r="F1153" i="6"/>
  <c r="G1938" i="6"/>
  <c r="H1938" i="6" s="1"/>
  <c r="G2027" i="6"/>
  <c r="H2027" i="6" s="1"/>
  <c r="F2027" i="6"/>
  <c r="G2015" i="6"/>
  <c r="H2015" i="6" s="1"/>
  <c r="T2003" i="6"/>
  <c r="G2003" i="6"/>
  <c r="H2003" i="6" s="1"/>
  <c r="G1991" i="6"/>
  <c r="H1991" i="6" s="1"/>
  <c r="G1979" i="6"/>
  <c r="H1979" i="6" s="1"/>
  <c r="G1967" i="6"/>
  <c r="H1967" i="6" s="1"/>
  <c r="J1967" i="6"/>
  <c r="K1967" i="6" s="1"/>
  <c r="G1955" i="6"/>
  <c r="H1955" i="6" s="1"/>
  <c r="F1955" i="6"/>
  <c r="G1943" i="6"/>
  <c r="H1943" i="6" s="1"/>
  <c r="F1943" i="6"/>
  <c r="G1931" i="6"/>
  <c r="H1931" i="6" s="1"/>
  <c r="J1931" i="6"/>
  <c r="K1931" i="6" s="1"/>
  <c r="G1919" i="6"/>
  <c r="H1919" i="6" s="1"/>
  <c r="G1907" i="6"/>
  <c r="H1907" i="6" s="1"/>
  <c r="F1907" i="6"/>
  <c r="G1895" i="6"/>
  <c r="H1895" i="6" s="1"/>
  <c r="F1895" i="6"/>
  <c r="G1883" i="6"/>
  <c r="H1883" i="6" s="1"/>
  <c r="J1883" i="6"/>
  <c r="K1883" i="6" s="1"/>
  <c r="G1871" i="6"/>
  <c r="H1871" i="6" s="1"/>
  <c r="G1859" i="6"/>
  <c r="H1859" i="6" s="1"/>
  <c r="G1847" i="6"/>
  <c r="H1847" i="6" s="1"/>
  <c r="G1835" i="6"/>
  <c r="H1835" i="6" s="1"/>
  <c r="G1823" i="6"/>
  <c r="H1823" i="6" s="1"/>
  <c r="G1811" i="6"/>
  <c r="H1811" i="6" s="1"/>
  <c r="J1811" i="6"/>
  <c r="K1811" i="6" s="1"/>
  <c r="G1799" i="6"/>
  <c r="H1799" i="6" s="1"/>
  <c r="J1799" i="6"/>
  <c r="K1799" i="6" s="1"/>
  <c r="G1787" i="6"/>
  <c r="H1787" i="6" s="1"/>
  <c r="F1787" i="6"/>
  <c r="G1775" i="6"/>
  <c r="H1775" i="6" s="1"/>
  <c r="F1775" i="6"/>
  <c r="G1763" i="6"/>
  <c r="H1763" i="6" s="1"/>
  <c r="F1763" i="6"/>
  <c r="G1751" i="6"/>
  <c r="H1751" i="6" s="1"/>
  <c r="G1739" i="6"/>
  <c r="H1739" i="6" s="1"/>
  <c r="J1739" i="6"/>
  <c r="K1739" i="6" s="1"/>
  <c r="G1727" i="6"/>
  <c r="H1727" i="6" s="1"/>
  <c r="G1715" i="6"/>
  <c r="H1715" i="6" s="1"/>
  <c r="G1703" i="6"/>
  <c r="H1703" i="6" s="1"/>
  <c r="G1691" i="6"/>
  <c r="H1691" i="6" s="1"/>
  <c r="G1679" i="6"/>
  <c r="H1679" i="6" s="1"/>
  <c r="F1679" i="6"/>
  <c r="T1667" i="6"/>
  <c r="G1667" i="6"/>
  <c r="H1667" i="6" s="1"/>
  <c r="J1667" i="6"/>
  <c r="K1667" i="6" s="1"/>
  <c r="G1655" i="6"/>
  <c r="H1655" i="6" s="1"/>
  <c r="J1655" i="6"/>
  <c r="K1655" i="6" s="1"/>
  <c r="G1643" i="6"/>
  <c r="H1643" i="6" s="1"/>
  <c r="J1643" i="6"/>
  <c r="K1643" i="6" s="1"/>
  <c r="G1631" i="6"/>
  <c r="H1631" i="6" s="1"/>
  <c r="J1631" i="6"/>
  <c r="K1631" i="6" s="1"/>
  <c r="G1619" i="6"/>
  <c r="H1619" i="6" s="1"/>
  <c r="J1619" i="6"/>
  <c r="K1619" i="6" s="1"/>
  <c r="G1607" i="6"/>
  <c r="H1607" i="6" s="1"/>
  <c r="J1607" i="6"/>
  <c r="K1607" i="6" s="1"/>
  <c r="G1595" i="6"/>
  <c r="H1595" i="6" s="1"/>
  <c r="J1595" i="6"/>
  <c r="K1595" i="6" s="1"/>
  <c r="G1583" i="6"/>
  <c r="H1583" i="6" s="1"/>
  <c r="G1571" i="6"/>
  <c r="H1571" i="6" s="1"/>
  <c r="G1559" i="6"/>
  <c r="H1559" i="6" s="1"/>
  <c r="G1547" i="6"/>
  <c r="H1547" i="6" s="1"/>
  <c r="G1535" i="6"/>
  <c r="H1535" i="6" s="1"/>
  <c r="F1535" i="6"/>
  <c r="G1523" i="6"/>
  <c r="H1523" i="6" s="1"/>
  <c r="J1523" i="6"/>
  <c r="K1523" i="6" s="1"/>
  <c r="G1511" i="6"/>
  <c r="H1511" i="6" s="1"/>
  <c r="F1511" i="6"/>
  <c r="G1499" i="6"/>
  <c r="H1499" i="6" s="1"/>
  <c r="F1499" i="6"/>
  <c r="G1487" i="6"/>
  <c r="H1487" i="6" s="1"/>
  <c r="G1475" i="6"/>
  <c r="H1475" i="6" s="1"/>
  <c r="F1475" i="6"/>
  <c r="G1463" i="6"/>
  <c r="H1463" i="6" s="1"/>
  <c r="G1451" i="6"/>
  <c r="H1451" i="6" s="1"/>
  <c r="G1439" i="6"/>
  <c r="H1439" i="6" s="1"/>
  <c r="J1439" i="6"/>
  <c r="K1439" i="6" s="1"/>
  <c r="G1427" i="6"/>
  <c r="H1427" i="6" s="1"/>
  <c r="J1427" i="6"/>
  <c r="K1427" i="6" s="1"/>
  <c r="G1415" i="6"/>
  <c r="H1415" i="6" s="1"/>
  <c r="J1415" i="6"/>
  <c r="K1415" i="6" s="1"/>
  <c r="G1403" i="6"/>
  <c r="H1403" i="6" s="1"/>
  <c r="G1391" i="6"/>
  <c r="H1391" i="6" s="1"/>
  <c r="G1379" i="6"/>
  <c r="H1379" i="6" s="1"/>
  <c r="J1379" i="6"/>
  <c r="K1379" i="6" s="1"/>
  <c r="G1367" i="6"/>
  <c r="H1367" i="6" s="1"/>
  <c r="J1367" i="6"/>
  <c r="K1367" i="6" s="1"/>
  <c r="G1355" i="6"/>
  <c r="H1355" i="6" s="1"/>
  <c r="J1355" i="6"/>
  <c r="K1355" i="6" s="1"/>
  <c r="G1343" i="6"/>
  <c r="H1343" i="6" s="1"/>
  <c r="J1343" i="6"/>
  <c r="K1343" i="6" s="1"/>
  <c r="G1331" i="6"/>
  <c r="H1331" i="6" s="1"/>
  <c r="F1331" i="6"/>
  <c r="G1319" i="6"/>
  <c r="H1319" i="6" s="1"/>
  <c r="G1307" i="6"/>
  <c r="H1307" i="6" s="1"/>
  <c r="F1307" i="6"/>
  <c r="G1295" i="6"/>
  <c r="H1295" i="6" s="1"/>
  <c r="G1283" i="6"/>
  <c r="H1283" i="6" s="1"/>
  <c r="F1283" i="6"/>
  <c r="G1271" i="6"/>
  <c r="H1271" i="6" s="1"/>
  <c r="F1271" i="6"/>
  <c r="G1259" i="6"/>
  <c r="H1259" i="6" s="1"/>
  <c r="G1247" i="6"/>
  <c r="H1247" i="6" s="1"/>
  <c r="J1247" i="6"/>
  <c r="K1247" i="6" s="1"/>
  <c r="G1235" i="6"/>
  <c r="H1235" i="6" s="1"/>
  <c r="G1223" i="6"/>
  <c r="H1223" i="6" s="1"/>
  <c r="J1223" i="6"/>
  <c r="K1223" i="6" s="1"/>
  <c r="G1211" i="6"/>
  <c r="H1211" i="6" s="1"/>
  <c r="J1211" i="6"/>
  <c r="K1211" i="6" s="1"/>
  <c r="G1199" i="6"/>
  <c r="H1199" i="6" s="1"/>
  <c r="F1199" i="6"/>
  <c r="G1187" i="6"/>
  <c r="H1187" i="6" s="1"/>
  <c r="G1175" i="6"/>
  <c r="H1175" i="6" s="1"/>
  <c r="G1163" i="6"/>
  <c r="H1163" i="6" s="1"/>
  <c r="G1151" i="6"/>
  <c r="H1151" i="6" s="1"/>
  <c r="G1139" i="6"/>
  <c r="H1139" i="6" s="1"/>
  <c r="F1139" i="6"/>
  <c r="G1127" i="6"/>
  <c r="H1127" i="6" s="1"/>
  <c r="G1115" i="6"/>
  <c r="H1115" i="6" s="1"/>
  <c r="F1115" i="6"/>
  <c r="G1103" i="6"/>
  <c r="H1103" i="6" s="1"/>
  <c r="F1103" i="6"/>
  <c r="G1091" i="6"/>
  <c r="H1091" i="6" s="1"/>
  <c r="F1091" i="6"/>
  <c r="G1079" i="6"/>
  <c r="H1079" i="6" s="1"/>
  <c r="G1067" i="6"/>
  <c r="H1067" i="6" s="1"/>
  <c r="G1055" i="6"/>
  <c r="H1055" i="6" s="1"/>
  <c r="F1055" i="6"/>
  <c r="G1043" i="6"/>
  <c r="H1043" i="6" s="1"/>
  <c r="F1043" i="6"/>
  <c r="G1031" i="6"/>
  <c r="H1031" i="6" s="1"/>
  <c r="F1031" i="6"/>
  <c r="G1019" i="6"/>
  <c r="H1019" i="6" s="1"/>
  <c r="F1019" i="6"/>
  <c r="G1007" i="6"/>
  <c r="H1007" i="6" s="1"/>
  <c r="F1007" i="6"/>
  <c r="G995" i="6"/>
  <c r="H995" i="6" s="1"/>
  <c r="G983" i="6"/>
  <c r="H983" i="6" s="1"/>
  <c r="F983" i="6"/>
  <c r="G971" i="6"/>
  <c r="H971" i="6" s="1"/>
  <c r="F971" i="6"/>
  <c r="G959" i="6"/>
  <c r="H959" i="6" s="1"/>
  <c r="F959" i="6"/>
  <c r="G947" i="6"/>
  <c r="H947" i="6" s="1"/>
  <c r="F947" i="6"/>
  <c r="G935" i="6"/>
  <c r="H935" i="6" s="1"/>
  <c r="F935" i="6"/>
  <c r="G923" i="6"/>
  <c r="H923" i="6" s="1"/>
  <c r="G911" i="6"/>
  <c r="H911" i="6" s="1"/>
  <c r="F911" i="6"/>
  <c r="G899" i="6"/>
  <c r="H899" i="6" s="1"/>
  <c r="F899" i="6"/>
  <c r="G887" i="6"/>
  <c r="H887" i="6" s="1"/>
  <c r="F887" i="6"/>
  <c r="G875" i="6"/>
  <c r="H875" i="6" s="1"/>
  <c r="F875" i="6"/>
  <c r="G863" i="6"/>
  <c r="H863" i="6" s="1"/>
  <c r="F863" i="6"/>
  <c r="G851" i="6"/>
  <c r="H851" i="6" s="1"/>
  <c r="G839" i="6"/>
  <c r="H839" i="6" s="1"/>
  <c r="F839" i="6"/>
  <c r="G827" i="6"/>
  <c r="H827" i="6" s="1"/>
  <c r="F827" i="6"/>
  <c r="G815" i="6"/>
  <c r="H815" i="6" s="1"/>
  <c r="F815" i="6"/>
  <c r="G803" i="6"/>
  <c r="H803" i="6" s="1"/>
  <c r="F803" i="6"/>
  <c r="G791" i="6"/>
  <c r="H791" i="6" s="1"/>
  <c r="G779" i="6"/>
  <c r="H779" i="6" s="1"/>
  <c r="F779" i="6"/>
  <c r="G767" i="6"/>
  <c r="H767" i="6" s="1"/>
  <c r="F767" i="6"/>
  <c r="G755" i="6"/>
  <c r="H755" i="6" s="1"/>
  <c r="F755" i="6"/>
  <c r="G743" i="6"/>
  <c r="H743" i="6" s="1"/>
  <c r="G731" i="6"/>
  <c r="H731" i="6" s="1"/>
  <c r="F731" i="6"/>
  <c r="G719" i="6"/>
  <c r="H719" i="6" s="1"/>
  <c r="F719" i="6"/>
  <c r="G707" i="6"/>
  <c r="H707" i="6" s="1"/>
  <c r="F707" i="6"/>
  <c r="G695" i="6"/>
  <c r="H695" i="6" s="1"/>
  <c r="F695" i="6"/>
  <c r="G683" i="6"/>
  <c r="H683" i="6" s="1"/>
  <c r="F683" i="6"/>
  <c r="G671" i="6"/>
  <c r="H671" i="6" s="1"/>
  <c r="F671" i="6"/>
  <c r="G659" i="6"/>
  <c r="H659" i="6" s="1"/>
  <c r="F659" i="6"/>
  <c r="G647" i="6"/>
  <c r="H647" i="6" s="1"/>
  <c r="F647" i="6"/>
  <c r="G635" i="6"/>
  <c r="H635" i="6" s="1"/>
  <c r="F635" i="6"/>
  <c r="G623" i="6"/>
  <c r="H623" i="6" s="1"/>
  <c r="F623" i="6"/>
  <c r="G611" i="6"/>
  <c r="H611" i="6" s="1"/>
  <c r="G599" i="6"/>
  <c r="H599" i="6" s="1"/>
  <c r="F599" i="6"/>
  <c r="G587" i="6"/>
  <c r="H587" i="6" s="1"/>
  <c r="G575" i="6"/>
  <c r="H575" i="6" s="1"/>
  <c r="F575" i="6"/>
  <c r="G563" i="6"/>
  <c r="H563" i="6" s="1"/>
  <c r="F563" i="6"/>
  <c r="G551" i="6"/>
  <c r="H551" i="6" s="1"/>
  <c r="F551" i="6"/>
  <c r="G539" i="6"/>
  <c r="H539" i="6" s="1"/>
  <c r="F539" i="6"/>
  <c r="G527" i="6"/>
  <c r="H527" i="6" s="1"/>
  <c r="F527" i="6"/>
  <c r="G515" i="6"/>
  <c r="H515" i="6" s="1"/>
  <c r="F515" i="6"/>
  <c r="G503" i="6"/>
  <c r="H503" i="6" s="1"/>
  <c r="F503" i="6"/>
  <c r="G491" i="6"/>
  <c r="H491" i="6" s="1"/>
  <c r="G479" i="6"/>
  <c r="H479" i="6" s="1"/>
  <c r="F479" i="6"/>
  <c r="G467" i="6"/>
  <c r="H467" i="6" s="1"/>
  <c r="F467" i="6"/>
  <c r="G455" i="6"/>
  <c r="H455" i="6" s="1"/>
  <c r="G443" i="6"/>
  <c r="H443" i="6" s="1"/>
  <c r="F443" i="6"/>
  <c r="G431" i="6"/>
  <c r="H431" i="6" s="1"/>
  <c r="G419" i="6"/>
  <c r="H419" i="6" s="1"/>
  <c r="G407" i="6"/>
  <c r="H407" i="6" s="1"/>
  <c r="F407" i="6"/>
  <c r="G395" i="6"/>
  <c r="H395" i="6" s="1"/>
  <c r="F395" i="6"/>
  <c r="G383" i="6"/>
  <c r="H383" i="6" s="1"/>
  <c r="G371" i="6"/>
  <c r="H371" i="6" s="1"/>
  <c r="G359" i="6"/>
  <c r="H359" i="6" s="1"/>
  <c r="F359" i="6"/>
  <c r="G347" i="6"/>
  <c r="H347" i="6" s="1"/>
  <c r="F347" i="6"/>
  <c r="G335" i="6"/>
  <c r="H335" i="6" s="1"/>
  <c r="G323" i="6"/>
  <c r="H323" i="6" s="1"/>
  <c r="G311" i="6"/>
  <c r="H311" i="6" s="1"/>
  <c r="F311" i="6"/>
  <c r="G299" i="6"/>
  <c r="H299" i="6" s="1"/>
  <c r="F299" i="6"/>
  <c r="G287" i="6"/>
  <c r="H287" i="6" s="1"/>
  <c r="G275" i="6"/>
  <c r="H275" i="6" s="1"/>
  <c r="F275" i="6"/>
  <c r="G263" i="6"/>
  <c r="H263" i="6" s="1"/>
  <c r="F263" i="6"/>
  <c r="G251" i="6"/>
  <c r="H251" i="6" s="1"/>
  <c r="F251" i="6"/>
  <c r="G239" i="6"/>
  <c r="H239" i="6" s="1"/>
  <c r="G227" i="6"/>
  <c r="H227" i="6" s="1"/>
  <c r="F227" i="6"/>
  <c r="G215" i="6"/>
  <c r="H215" i="6" s="1"/>
  <c r="F215" i="6"/>
  <c r="G203" i="6"/>
  <c r="H203" i="6" s="1"/>
  <c r="F203" i="6"/>
  <c r="G191" i="6"/>
  <c r="H191" i="6" s="1"/>
  <c r="F191" i="6"/>
  <c r="G179" i="6"/>
  <c r="H179" i="6" s="1"/>
  <c r="F179" i="6"/>
  <c r="G167" i="6"/>
  <c r="H167" i="6" s="1"/>
  <c r="F167" i="6"/>
  <c r="G155" i="6"/>
  <c r="H155" i="6" s="1"/>
  <c r="F155" i="6"/>
  <c r="G143" i="6"/>
  <c r="H143" i="6" s="1"/>
  <c r="F143" i="6"/>
  <c r="G131" i="6"/>
  <c r="H131" i="6" s="1"/>
  <c r="F131" i="6"/>
  <c r="G119" i="6"/>
  <c r="H119" i="6" s="1"/>
  <c r="F119" i="6"/>
  <c r="G107" i="6"/>
  <c r="H107" i="6" s="1"/>
  <c r="F107" i="6"/>
  <c r="G95" i="6"/>
  <c r="H95" i="6" s="1"/>
  <c r="G83" i="6"/>
  <c r="H83" i="6" s="1"/>
  <c r="F83" i="6"/>
  <c r="G71" i="6"/>
  <c r="H71" i="6" s="1"/>
  <c r="F71" i="6"/>
  <c r="G59" i="6"/>
  <c r="H59" i="6" s="1"/>
  <c r="F59" i="6"/>
  <c r="G47" i="6"/>
  <c r="H47" i="6" s="1"/>
  <c r="F47" i="6"/>
  <c r="G35" i="6"/>
  <c r="H35" i="6" s="1"/>
  <c r="G23" i="6"/>
  <c r="H23" i="6" s="1"/>
  <c r="F23" i="6"/>
  <c r="G11" i="6"/>
  <c r="H11" i="6" s="1"/>
  <c r="F11" i="6"/>
  <c r="F2029" i="6"/>
  <c r="F1727" i="6"/>
  <c r="J1609" i="6"/>
  <c r="K1609" i="6" s="1"/>
  <c r="J1403" i="6"/>
  <c r="K1403" i="6" s="1"/>
  <c r="F1356" i="6"/>
  <c r="F1151" i="6"/>
  <c r="F901" i="6"/>
  <c r="G2026" i="6"/>
  <c r="H2026" i="6" s="1"/>
  <c r="F2026" i="6"/>
  <c r="G2014" i="6"/>
  <c r="H2014" i="6" s="1"/>
  <c r="J2014" i="6"/>
  <c r="K2014" i="6" s="1"/>
  <c r="G2002" i="6"/>
  <c r="H2002" i="6" s="1"/>
  <c r="G1990" i="6"/>
  <c r="H1990" i="6" s="1"/>
  <c r="G1978" i="6"/>
  <c r="H1978" i="6" s="1"/>
  <c r="G1966" i="6"/>
  <c r="H1966" i="6" s="1"/>
  <c r="G1954" i="6"/>
  <c r="H1954" i="6" s="1"/>
  <c r="G1942" i="6"/>
  <c r="H1942" i="6" s="1"/>
  <c r="J1942" i="6"/>
  <c r="K1942" i="6" s="1"/>
  <c r="G1930" i="6"/>
  <c r="H1930" i="6" s="1"/>
  <c r="F1930" i="6"/>
  <c r="G1918" i="6"/>
  <c r="H1918" i="6" s="1"/>
  <c r="J1918" i="6"/>
  <c r="K1918" i="6" s="1"/>
  <c r="G1906" i="6"/>
  <c r="H1906" i="6" s="1"/>
  <c r="G1894" i="6"/>
  <c r="H1894" i="6" s="1"/>
  <c r="G1882" i="6"/>
  <c r="H1882" i="6" s="1"/>
  <c r="G1870" i="6"/>
  <c r="H1870" i="6" s="1"/>
  <c r="F1870" i="6"/>
  <c r="G1858" i="6"/>
  <c r="H1858" i="6" s="1"/>
  <c r="G1846" i="6"/>
  <c r="H1846" i="6" s="1"/>
  <c r="G1834" i="6"/>
  <c r="H1834" i="6" s="1"/>
  <c r="G1822" i="6"/>
  <c r="H1822" i="6" s="1"/>
  <c r="G1810" i="6"/>
  <c r="H1810" i="6" s="1"/>
  <c r="J1810" i="6"/>
  <c r="K1810" i="6" s="1"/>
  <c r="G1798" i="6"/>
  <c r="H1798" i="6" s="1"/>
  <c r="J1798" i="6"/>
  <c r="K1798" i="6" s="1"/>
  <c r="G1786" i="6"/>
  <c r="H1786" i="6" s="1"/>
  <c r="G1774" i="6"/>
  <c r="H1774" i="6" s="1"/>
  <c r="F1774" i="6"/>
  <c r="G1762" i="6"/>
  <c r="H1762" i="6" s="1"/>
  <c r="G1750" i="6"/>
  <c r="H1750" i="6" s="1"/>
  <c r="F1750" i="6"/>
  <c r="G1738" i="6"/>
  <c r="H1738" i="6" s="1"/>
  <c r="F1738" i="6"/>
  <c r="G1726" i="6"/>
  <c r="H1726" i="6" s="1"/>
  <c r="J1726" i="6"/>
  <c r="K1726" i="6" s="1"/>
  <c r="G1714" i="6"/>
  <c r="H1714" i="6" s="1"/>
  <c r="G1702" i="6"/>
  <c r="H1702" i="6" s="1"/>
  <c r="G1690" i="6"/>
  <c r="H1690" i="6" s="1"/>
  <c r="G1678" i="6"/>
  <c r="H1678" i="6" s="1"/>
  <c r="G1666" i="6"/>
  <c r="H1666" i="6" s="1"/>
  <c r="F1666" i="6"/>
  <c r="G1654" i="6"/>
  <c r="H1654" i="6" s="1"/>
  <c r="J1654" i="6"/>
  <c r="K1654" i="6" s="1"/>
  <c r="G1642" i="6"/>
  <c r="H1642" i="6" s="1"/>
  <c r="F1642" i="6"/>
  <c r="G1630" i="6"/>
  <c r="H1630" i="6" s="1"/>
  <c r="F1630" i="6"/>
  <c r="G1618" i="6"/>
  <c r="H1618" i="6" s="1"/>
  <c r="G1606" i="6"/>
  <c r="H1606" i="6" s="1"/>
  <c r="J1606" i="6"/>
  <c r="K1606" i="6" s="1"/>
  <c r="G1594" i="6"/>
  <c r="H1594" i="6" s="1"/>
  <c r="F1594" i="6"/>
  <c r="G1582" i="6"/>
  <c r="H1582" i="6" s="1"/>
  <c r="J1582" i="6"/>
  <c r="K1582" i="6" s="1"/>
  <c r="G1570" i="6"/>
  <c r="H1570" i="6" s="1"/>
  <c r="G1558" i="6"/>
  <c r="H1558" i="6" s="1"/>
  <c r="G1546" i="6"/>
  <c r="H1546" i="6" s="1"/>
  <c r="G1534" i="6"/>
  <c r="H1534" i="6" s="1"/>
  <c r="G1522" i="6"/>
  <c r="H1522" i="6" s="1"/>
  <c r="F1522" i="6"/>
  <c r="G1510" i="6"/>
  <c r="H1510" i="6" s="1"/>
  <c r="F1510" i="6"/>
  <c r="G1498" i="6"/>
  <c r="H1498" i="6" s="1"/>
  <c r="G1486" i="6"/>
  <c r="H1486" i="6" s="1"/>
  <c r="F1486" i="6"/>
  <c r="G1474" i="6"/>
  <c r="H1474" i="6" s="1"/>
  <c r="F1474" i="6"/>
  <c r="G1462" i="6"/>
  <c r="H1462" i="6" s="1"/>
  <c r="F1462" i="6"/>
  <c r="G1450" i="6"/>
  <c r="H1450" i="6" s="1"/>
  <c r="G1438" i="6"/>
  <c r="H1438" i="6" s="1"/>
  <c r="G1426" i="6"/>
  <c r="H1426" i="6" s="1"/>
  <c r="F1426" i="6"/>
  <c r="G1414" i="6"/>
  <c r="H1414" i="6" s="1"/>
  <c r="G1402" i="6"/>
  <c r="H1402" i="6" s="1"/>
  <c r="F1402" i="6"/>
  <c r="G1390" i="6"/>
  <c r="H1390" i="6" s="1"/>
  <c r="G1378" i="6"/>
  <c r="H1378" i="6" s="1"/>
  <c r="G1366" i="6"/>
  <c r="H1366" i="6" s="1"/>
  <c r="G1354" i="6"/>
  <c r="H1354" i="6" s="1"/>
  <c r="F1354" i="6"/>
  <c r="G1342" i="6"/>
  <c r="H1342" i="6" s="1"/>
  <c r="G1330" i="6"/>
  <c r="H1330" i="6" s="1"/>
  <c r="J1330" i="6"/>
  <c r="K1330" i="6" s="1"/>
  <c r="G1318" i="6"/>
  <c r="H1318" i="6" s="1"/>
  <c r="G1306" i="6"/>
  <c r="H1306" i="6" s="1"/>
  <c r="F1306" i="6"/>
  <c r="G1294" i="6"/>
  <c r="H1294" i="6" s="1"/>
  <c r="G1282" i="6"/>
  <c r="H1282" i="6" s="1"/>
  <c r="F1282" i="6"/>
  <c r="G1270" i="6"/>
  <c r="H1270" i="6" s="1"/>
  <c r="J1270" i="6"/>
  <c r="K1270" i="6" s="1"/>
  <c r="G1258" i="6"/>
  <c r="H1258" i="6" s="1"/>
  <c r="G1246" i="6"/>
  <c r="H1246" i="6" s="1"/>
  <c r="G1234" i="6"/>
  <c r="H1234" i="6" s="1"/>
  <c r="F1234" i="6"/>
  <c r="G1222" i="6"/>
  <c r="H1222" i="6" s="1"/>
  <c r="G1210" i="6"/>
  <c r="H1210" i="6" s="1"/>
  <c r="G1198" i="6"/>
  <c r="H1198" i="6" s="1"/>
  <c r="F1198" i="6"/>
  <c r="G1186" i="6"/>
  <c r="H1186" i="6" s="1"/>
  <c r="G1174" i="6"/>
  <c r="H1174" i="6" s="1"/>
  <c r="G1162" i="6"/>
  <c r="H1162" i="6" s="1"/>
  <c r="F1162" i="6"/>
  <c r="G1150" i="6"/>
  <c r="H1150" i="6" s="1"/>
  <c r="F1150" i="6"/>
  <c r="G1138" i="6"/>
  <c r="H1138" i="6" s="1"/>
  <c r="F1138" i="6"/>
  <c r="G1126" i="6"/>
  <c r="H1126" i="6" s="1"/>
  <c r="F1126" i="6"/>
  <c r="G1114" i="6"/>
  <c r="H1114" i="6" s="1"/>
  <c r="G1102" i="6"/>
  <c r="H1102" i="6" s="1"/>
  <c r="F1102" i="6"/>
  <c r="G1090" i="6"/>
  <c r="H1090" i="6" s="1"/>
  <c r="F1090" i="6"/>
  <c r="G1078" i="6"/>
  <c r="H1078" i="6" s="1"/>
  <c r="F1078" i="6"/>
  <c r="G1066" i="6"/>
  <c r="H1066" i="6" s="1"/>
  <c r="F1066" i="6"/>
  <c r="G1054" i="6"/>
  <c r="H1054" i="6" s="1"/>
  <c r="G1042" i="6"/>
  <c r="H1042" i="6" s="1"/>
  <c r="G1030" i="6"/>
  <c r="H1030" i="6" s="1"/>
  <c r="G1018" i="6"/>
  <c r="H1018" i="6" s="1"/>
  <c r="F1018" i="6"/>
  <c r="G1006" i="6"/>
  <c r="H1006" i="6" s="1"/>
  <c r="F1006" i="6"/>
  <c r="G994" i="6"/>
  <c r="H994" i="6" s="1"/>
  <c r="F994" i="6"/>
  <c r="G982" i="6"/>
  <c r="H982" i="6" s="1"/>
  <c r="G970" i="6"/>
  <c r="H970" i="6" s="1"/>
  <c r="F970" i="6"/>
  <c r="G958" i="6"/>
  <c r="H958" i="6" s="1"/>
  <c r="G946" i="6"/>
  <c r="H946" i="6" s="1"/>
  <c r="F946" i="6"/>
  <c r="G934" i="6"/>
  <c r="H934" i="6" s="1"/>
  <c r="F934" i="6"/>
  <c r="G922" i="6"/>
  <c r="H922" i="6" s="1"/>
  <c r="F922" i="6"/>
  <c r="G910" i="6"/>
  <c r="H910" i="6" s="1"/>
  <c r="G898" i="6"/>
  <c r="H898" i="6" s="1"/>
  <c r="G886" i="6"/>
  <c r="H886" i="6" s="1"/>
  <c r="F886" i="6"/>
  <c r="G874" i="6"/>
  <c r="H874" i="6" s="1"/>
  <c r="G862" i="6"/>
  <c r="H862" i="6" s="1"/>
  <c r="F862" i="6"/>
  <c r="G850" i="6"/>
  <c r="H850" i="6" s="1"/>
  <c r="F850" i="6"/>
  <c r="G838" i="6"/>
  <c r="H838" i="6" s="1"/>
  <c r="F838" i="6"/>
  <c r="G826" i="6"/>
  <c r="H826" i="6" s="1"/>
  <c r="G814" i="6"/>
  <c r="H814" i="6" s="1"/>
  <c r="F814" i="6"/>
  <c r="G802" i="6"/>
  <c r="H802" i="6" s="1"/>
  <c r="F802" i="6"/>
  <c r="G790" i="6"/>
  <c r="H790" i="6" s="1"/>
  <c r="G778" i="6"/>
  <c r="H778" i="6" s="1"/>
  <c r="J778" i="6"/>
  <c r="K778" i="6" s="1"/>
  <c r="G766" i="6"/>
  <c r="H766" i="6" s="1"/>
  <c r="F766" i="6"/>
  <c r="G754" i="6"/>
  <c r="H754" i="6" s="1"/>
  <c r="F754" i="6"/>
  <c r="G742" i="6"/>
  <c r="H742" i="6" s="1"/>
  <c r="G730" i="6"/>
  <c r="H730" i="6" s="1"/>
  <c r="F730" i="6"/>
  <c r="G718" i="6"/>
  <c r="H718" i="6" s="1"/>
  <c r="G706" i="6"/>
  <c r="H706" i="6" s="1"/>
  <c r="F706" i="6"/>
  <c r="G694" i="6"/>
  <c r="H694" i="6" s="1"/>
  <c r="F694" i="6"/>
  <c r="G682" i="6"/>
  <c r="H682" i="6" s="1"/>
  <c r="F682" i="6"/>
  <c r="G670" i="6"/>
  <c r="H670" i="6" s="1"/>
  <c r="G658" i="6"/>
  <c r="H658" i="6" s="1"/>
  <c r="F658" i="6"/>
  <c r="G646" i="6"/>
  <c r="H646" i="6" s="1"/>
  <c r="G634" i="6"/>
  <c r="H634" i="6" s="1"/>
  <c r="F634" i="6"/>
  <c r="G622" i="6"/>
  <c r="H622" i="6" s="1"/>
  <c r="G610" i="6"/>
  <c r="H610" i="6" s="1"/>
  <c r="G598" i="6"/>
  <c r="H598" i="6" s="1"/>
  <c r="G586" i="6"/>
  <c r="H586" i="6" s="1"/>
  <c r="G574" i="6"/>
  <c r="H574" i="6" s="1"/>
  <c r="F574" i="6"/>
  <c r="G562" i="6"/>
  <c r="H562" i="6" s="1"/>
  <c r="F562" i="6"/>
  <c r="G550" i="6"/>
  <c r="H550" i="6" s="1"/>
  <c r="F550" i="6"/>
  <c r="G538" i="6"/>
  <c r="H538" i="6" s="1"/>
  <c r="F538" i="6"/>
  <c r="G526" i="6"/>
  <c r="H526" i="6" s="1"/>
  <c r="F526" i="6"/>
  <c r="G514" i="6"/>
  <c r="H514" i="6" s="1"/>
  <c r="F514" i="6"/>
  <c r="G502" i="6"/>
  <c r="H502" i="6" s="1"/>
  <c r="F502" i="6"/>
  <c r="G490" i="6"/>
  <c r="H490" i="6" s="1"/>
  <c r="F490" i="6"/>
  <c r="G478" i="6"/>
  <c r="H478" i="6" s="1"/>
  <c r="F478" i="6"/>
  <c r="G466" i="6"/>
  <c r="H466" i="6" s="1"/>
  <c r="F466" i="6"/>
  <c r="G454" i="6"/>
  <c r="H454" i="6" s="1"/>
  <c r="G442" i="6"/>
  <c r="H442" i="6" s="1"/>
  <c r="G430" i="6"/>
  <c r="H430" i="6" s="1"/>
  <c r="F430" i="6"/>
  <c r="G418" i="6"/>
  <c r="H418" i="6" s="1"/>
  <c r="G406" i="6"/>
  <c r="H406" i="6" s="1"/>
  <c r="F406" i="6"/>
  <c r="G394" i="6"/>
  <c r="H394" i="6" s="1"/>
  <c r="F394" i="6"/>
  <c r="G382" i="6"/>
  <c r="H382" i="6" s="1"/>
  <c r="G370" i="6"/>
  <c r="H370" i="6" s="1"/>
  <c r="F370" i="6"/>
  <c r="G358" i="6"/>
  <c r="H358" i="6" s="1"/>
  <c r="F358" i="6"/>
  <c r="G346" i="6"/>
  <c r="H346" i="6" s="1"/>
  <c r="F346" i="6"/>
  <c r="G334" i="6"/>
  <c r="H334" i="6" s="1"/>
  <c r="F334" i="6"/>
  <c r="G322" i="6"/>
  <c r="H322" i="6" s="1"/>
  <c r="F322" i="6"/>
  <c r="G310" i="6"/>
  <c r="H310" i="6" s="1"/>
  <c r="F310" i="6"/>
  <c r="G298" i="6"/>
  <c r="H298" i="6" s="1"/>
  <c r="F298" i="6"/>
  <c r="G286" i="6"/>
  <c r="H286" i="6" s="1"/>
  <c r="G274" i="6"/>
  <c r="H274" i="6" s="1"/>
  <c r="F274" i="6"/>
  <c r="G262" i="6"/>
  <c r="H262" i="6" s="1"/>
  <c r="F262" i="6"/>
  <c r="G250" i="6"/>
  <c r="H250" i="6" s="1"/>
  <c r="G238" i="6"/>
  <c r="H238" i="6" s="1"/>
  <c r="G226" i="6"/>
  <c r="H226" i="6" s="1"/>
  <c r="F226" i="6"/>
  <c r="G214" i="6"/>
  <c r="H214" i="6" s="1"/>
  <c r="F214" i="6"/>
  <c r="G202" i="6"/>
  <c r="H202" i="6" s="1"/>
  <c r="F202" i="6"/>
  <c r="G190" i="6"/>
  <c r="H190" i="6" s="1"/>
  <c r="F190" i="6"/>
  <c r="G178" i="6"/>
  <c r="H178" i="6" s="1"/>
  <c r="F178" i="6"/>
  <c r="G166" i="6"/>
  <c r="H166" i="6" s="1"/>
  <c r="G154" i="6"/>
  <c r="H154" i="6" s="1"/>
  <c r="F154" i="6"/>
  <c r="G142" i="6"/>
  <c r="H142" i="6" s="1"/>
  <c r="F142" i="6"/>
  <c r="G130" i="6"/>
  <c r="H130" i="6" s="1"/>
  <c r="G118" i="6"/>
  <c r="H118" i="6" s="1"/>
  <c r="F118" i="6"/>
  <c r="G106" i="6"/>
  <c r="H106" i="6" s="1"/>
  <c r="F106" i="6"/>
  <c r="G94" i="6"/>
  <c r="H94" i="6" s="1"/>
  <c r="F94" i="6"/>
  <c r="G82" i="6"/>
  <c r="H82" i="6" s="1"/>
  <c r="F82" i="6"/>
  <c r="G70" i="6"/>
  <c r="H70" i="6" s="1"/>
  <c r="F70" i="6"/>
  <c r="G58" i="6"/>
  <c r="H58" i="6" s="1"/>
  <c r="F58" i="6"/>
  <c r="G46" i="6"/>
  <c r="H46" i="6" s="1"/>
  <c r="F46" i="6"/>
  <c r="G34" i="6"/>
  <c r="H34" i="6" s="1"/>
  <c r="F34" i="6"/>
  <c r="G22" i="6"/>
  <c r="H22" i="6" s="1"/>
  <c r="F22" i="6"/>
  <c r="G10" i="6"/>
  <c r="H10" i="6" s="1"/>
  <c r="F10" i="6"/>
  <c r="J2028" i="6"/>
  <c r="K2028" i="6" s="1"/>
  <c r="F2004" i="6"/>
  <c r="F1897" i="6"/>
  <c r="J1861" i="6"/>
  <c r="K1861" i="6" s="1"/>
  <c r="F1717" i="6"/>
  <c r="J1678" i="6"/>
  <c r="K1678" i="6" s="1"/>
  <c r="F1560" i="6"/>
  <c r="F1438" i="6"/>
  <c r="J1342" i="6"/>
  <c r="K1342" i="6" s="1"/>
  <c r="F1213" i="6"/>
  <c r="F1054" i="6"/>
  <c r="F790" i="6"/>
  <c r="F553" i="6"/>
  <c r="G1897" i="6"/>
  <c r="H1897" i="6" s="1"/>
  <c r="G2025" i="6"/>
  <c r="H2025" i="6" s="1"/>
  <c r="G2013" i="6"/>
  <c r="H2013" i="6" s="1"/>
  <c r="F2013" i="6"/>
  <c r="G2001" i="6"/>
  <c r="H2001" i="6" s="1"/>
  <c r="F2001" i="6"/>
  <c r="G1989" i="6"/>
  <c r="H1989" i="6" s="1"/>
  <c r="G1977" i="6"/>
  <c r="H1977" i="6" s="1"/>
  <c r="G1965" i="6"/>
  <c r="H1965" i="6" s="1"/>
  <c r="G1953" i="6"/>
  <c r="H1953" i="6" s="1"/>
  <c r="G1941" i="6"/>
  <c r="H1941" i="6" s="1"/>
  <c r="F1941" i="6"/>
  <c r="G1929" i="6"/>
  <c r="H1929" i="6" s="1"/>
  <c r="J1929" i="6"/>
  <c r="K1929" i="6" s="1"/>
  <c r="G1917" i="6"/>
  <c r="H1917" i="6" s="1"/>
  <c r="F1917" i="6"/>
  <c r="G1905" i="6"/>
  <c r="H1905" i="6" s="1"/>
  <c r="J1905" i="6"/>
  <c r="K1905" i="6" s="1"/>
  <c r="G1893" i="6"/>
  <c r="H1893" i="6" s="1"/>
  <c r="G1881" i="6"/>
  <c r="H1881" i="6" s="1"/>
  <c r="F1881" i="6"/>
  <c r="G1869" i="6"/>
  <c r="H1869" i="6" s="1"/>
  <c r="J1869" i="6"/>
  <c r="K1869" i="6" s="1"/>
  <c r="G1857" i="6"/>
  <c r="H1857" i="6" s="1"/>
  <c r="J1857" i="6"/>
  <c r="K1857" i="6" s="1"/>
  <c r="G1845" i="6"/>
  <c r="H1845" i="6" s="1"/>
  <c r="G1833" i="6"/>
  <c r="H1833" i="6" s="1"/>
  <c r="G1821" i="6"/>
  <c r="H1821" i="6" s="1"/>
  <c r="G1809" i="6"/>
  <c r="H1809" i="6" s="1"/>
  <c r="G1797" i="6"/>
  <c r="H1797" i="6" s="1"/>
  <c r="J1797" i="6"/>
  <c r="K1797" i="6" s="1"/>
  <c r="G1785" i="6"/>
  <c r="H1785" i="6" s="1"/>
  <c r="F1785" i="6"/>
  <c r="G1773" i="6"/>
  <c r="H1773" i="6" s="1"/>
  <c r="F1773" i="6"/>
  <c r="G1761" i="6"/>
  <c r="H1761" i="6" s="1"/>
  <c r="G1749" i="6"/>
  <c r="H1749" i="6" s="1"/>
  <c r="J1749" i="6"/>
  <c r="K1749" i="6" s="1"/>
  <c r="G1737" i="6"/>
  <c r="H1737" i="6" s="1"/>
  <c r="J1737" i="6"/>
  <c r="K1737" i="6" s="1"/>
  <c r="G1725" i="6"/>
  <c r="H1725" i="6" s="1"/>
  <c r="J1725" i="6"/>
  <c r="K1725" i="6" s="1"/>
  <c r="G1713" i="6"/>
  <c r="H1713" i="6" s="1"/>
  <c r="J1713" i="6"/>
  <c r="K1713" i="6" s="1"/>
  <c r="G1701" i="6"/>
  <c r="H1701" i="6" s="1"/>
  <c r="G1689" i="6"/>
  <c r="H1689" i="6" s="1"/>
  <c r="G1677" i="6"/>
  <c r="H1677" i="6" s="1"/>
  <c r="G1665" i="6"/>
  <c r="H1665" i="6" s="1"/>
  <c r="F1653" i="6"/>
  <c r="G1641" i="6"/>
  <c r="H1641" i="6" s="1"/>
  <c r="F1641" i="6"/>
  <c r="G1629" i="6"/>
  <c r="H1629" i="6" s="1"/>
  <c r="F1629" i="6"/>
  <c r="G1617" i="6"/>
  <c r="H1617" i="6" s="1"/>
  <c r="F1617" i="6"/>
  <c r="G1605" i="6"/>
  <c r="H1605" i="6" s="1"/>
  <c r="F1605" i="6"/>
  <c r="G1593" i="6"/>
  <c r="H1593" i="6" s="1"/>
  <c r="G1581" i="6"/>
  <c r="H1581" i="6" s="1"/>
  <c r="F1581" i="6"/>
  <c r="G1569" i="6"/>
  <c r="H1569" i="6" s="1"/>
  <c r="F1569" i="6"/>
  <c r="G1557" i="6"/>
  <c r="H1557" i="6" s="1"/>
  <c r="G1545" i="6"/>
  <c r="H1545" i="6" s="1"/>
  <c r="G1533" i="6"/>
  <c r="H1533" i="6" s="1"/>
  <c r="G1521" i="6"/>
  <c r="H1521" i="6" s="1"/>
  <c r="G1509" i="6"/>
  <c r="H1509" i="6" s="1"/>
  <c r="G1497" i="6"/>
  <c r="H1497" i="6" s="1"/>
  <c r="F1497" i="6"/>
  <c r="G1485" i="6"/>
  <c r="H1485" i="6" s="1"/>
  <c r="F1485" i="6"/>
  <c r="G1473" i="6"/>
  <c r="H1473" i="6" s="1"/>
  <c r="F1473" i="6"/>
  <c r="G1461" i="6"/>
  <c r="H1461" i="6" s="1"/>
  <c r="F1461" i="6"/>
  <c r="G1449" i="6"/>
  <c r="H1449" i="6" s="1"/>
  <c r="G1437" i="6"/>
  <c r="H1437" i="6" s="1"/>
  <c r="G1425" i="6"/>
  <c r="H1425" i="6" s="1"/>
  <c r="F1425" i="6"/>
  <c r="G1413" i="6"/>
  <c r="H1413" i="6" s="1"/>
  <c r="J1413" i="6"/>
  <c r="K1413" i="6" s="1"/>
  <c r="G1401" i="6"/>
  <c r="H1401" i="6" s="1"/>
  <c r="J1401" i="6"/>
  <c r="K1401" i="6" s="1"/>
  <c r="G1389" i="6"/>
  <c r="H1389" i="6" s="1"/>
  <c r="G1377" i="6"/>
  <c r="H1377" i="6" s="1"/>
  <c r="F1377" i="6"/>
  <c r="G1365" i="6"/>
  <c r="H1365" i="6" s="1"/>
  <c r="F1365" i="6"/>
  <c r="G1353" i="6"/>
  <c r="H1353" i="6" s="1"/>
  <c r="G1341" i="6"/>
  <c r="H1341" i="6" s="1"/>
  <c r="G1329" i="6"/>
  <c r="H1329" i="6" s="1"/>
  <c r="F1329" i="6"/>
  <c r="G1317" i="6"/>
  <c r="H1317" i="6" s="1"/>
  <c r="G1305" i="6"/>
  <c r="H1305" i="6" s="1"/>
  <c r="J1305" i="6"/>
  <c r="K1305" i="6" s="1"/>
  <c r="G1293" i="6"/>
  <c r="H1293" i="6" s="1"/>
  <c r="F1293" i="6"/>
  <c r="G1281" i="6"/>
  <c r="H1281" i="6" s="1"/>
  <c r="G1269" i="6"/>
  <c r="H1269" i="6" s="1"/>
  <c r="G1257" i="6"/>
  <c r="H1257" i="6" s="1"/>
  <c r="J1257" i="6"/>
  <c r="K1257" i="6" s="1"/>
  <c r="G1245" i="6"/>
  <c r="H1245" i="6" s="1"/>
  <c r="F1245" i="6"/>
  <c r="G1233" i="6"/>
  <c r="H1233" i="6" s="1"/>
  <c r="F1233" i="6"/>
  <c r="G1221" i="6"/>
  <c r="H1221" i="6" s="1"/>
  <c r="F1221" i="6"/>
  <c r="G1209" i="6"/>
  <c r="H1209" i="6" s="1"/>
  <c r="F1209" i="6"/>
  <c r="G1197" i="6"/>
  <c r="H1197" i="6" s="1"/>
  <c r="F1197" i="6"/>
  <c r="G1185" i="6"/>
  <c r="H1185" i="6" s="1"/>
  <c r="F1185" i="6"/>
  <c r="G1173" i="6"/>
  <c r="H1173" i="6" s="1"/>
  <c r="F1173" i="6"/>
  <c r="G1161" i="6"/>
  <c r="H1161" i="6" s="1"/>
  <c r="G1149" i="6"/>
  <c r="H1149" i="6" s="1"/>
  <c r="F1149" i="6"/>
  <c r="G1137" i="6"/>
  <c r="H1137" i="6" s="1"/>
  <c r="F1137" i="6"/>
  <c r="G1125" i="6"/>
  <c r="H1125" i="6" s="1"/>
  <c r="G1113" i="6"/>
  <c r="H1113" i="6" s="1"/>
  <c r="G1101" i="6"/>
  <c r="H1101" i="6" s="1"/>
  <c r="G1089" i="6"/>
  <c r="H1089" i="6" s="1"/>
  <c r="F1089" i="6"/>
  <c r="G1077" i="6"/>
  <c r="H1077" i="6" s="1"/>
  <c r="F1077" i="6"/>
  <c r="G1065" i="6"/>
  <c r="H1065" i="6" s="1"/>
  <c r="F1065" i="6"/>
  <c r="G1053" i="6"/>
  <c r="H1053" i="6" s="1"/>
  <c r="G1041" i="6"/>
  <c r="H1041" i="6" s="1"/>
  <c r="F1041" i="6"/>
  <c r="G1029" i="6"/>
  <c r="H1029" i="6" s="1"/>
  <c r="F1029" i="6"/>
  <c r="G1017" i="6"/>
  <c r="H1017" i="6" s="1"/>
  <c r="G1005" i="6"/>
  <c r="H1005" i="6" s="1"/>
  <c r="F1005" i="6"/>
  <c r="G993" i="6"/>
  <c r="H993" i="6" s="1"/>
  <c r="F993" i="6"/>
  <c r="G981" i="6"/>
  <c r="H981" i="6" s="1"/>
  <c r="F981" i="6"/>
  <c r="G969" i="6"/>
  <c r="H969" i="6" s="1"/>
  <c r="G957" i="6"/>
  <c r="H957" i="6" s="1"/>
  <c r="F957" i="6"/>
  <c r="G945" i="6"/>
  <c r="H945" i="6" s="1"/>
  <c r="F945" i="6"/>
  <c r="G933" i="6"/>
  <c r="H933" i="6" s="1"/>
  <c r="G921" i="6"/>
  <c r="H921" i="6" s="1"/>
  <c r="F921" i="6"/>
  <c r="G909" i="6"/>
  <c r="H909" i="6" s="1"/>
  <c r="F909" i="6"/>
  <c r="G897" i="6"/>
  <c r="H897" i="6" s="1"/>
  <c r="F897" i="6"/>
  <c r="G885" i="6"/>
  <c r="H885" i="6" s="1"/>
  <c r="F885" i="6"/>
  <c r="G873" i="6"/>
  <c r="H873" i="6" s="1"/>
  <c r="G861" i="6"/>
  <c r="H861" i="6" s="1"/>
  <c r="F861" i="6"/>
  <c r="G849" i="6"/>
  <c r="H849" i="6" s="1"/>
  <c r="F849" i="6"/>
  <c r="G837" i="6"/>
  <c r="H837" i="6" s="1"/>
  <c r="F837" i="6"/>
  <c r="G825" i="6"/>
  <c r="H825" i="6" s="1"/>
  <c r="F825" i="6"/>
  <c r="G813" i="6"/>
  <c r="H813" i="6" s="1"/>
  <c r="G801" i="6"/>
  <c r="H801" i="6" s="1"/>
  <c r="F801" i="6"/>
  <c r="G789" i="6"/>
  <c r="H789" i="6" s="1"/>
  <c r="G777" i="6"/>
  <c r="H777" i="6" s="1"/>
  <c r="F777" i="6"/>
  <c r="G765" i="6"/>
  <c r="H765" i="6" s="1"/>
  <c r="F765" i="6"/>
  <c r="G753" i="6"/>
  <c r="H753" i="6" s="1"/>
  <c r="F753" i="6"/>
  <c r="G741" i="6"/>
  <c r="H741" i="6" s="1"/>
  <c r="F741" i="6"/>
  <c r="G729" i="6"/>
  <c r="H729" i="6" s="1"/>
  <c r="F729" i="6"/>
  <c r="G717" i="6"/>
  <c r="H717" i="6" s="1"/>
  <c r="F717" i="6"/>
  <c r="G705" i="6"/>
  <c r="H705" i="6" s="1"/>
  <c r="F705" i="6"/>
  <c r="G693" i="6"/>
  <c r="H693" i="6" s="1"/>
  <c r="F693" i="6"/>
  <c r="G681" i="6"/>
  <c r="H681" i="6" s="1"/>
  <c r="F681" i="6"/>
  <c r="G669" i="6"/>
  <c r="H669" i="6" s="1"/>
  <c r="F669" i="6"/>
  <c r="G657" i="6"/>
  <c r="H657" i="6" s="1"/>
  <c r="F657" i="6"/>
  <c r="G645" i="6"/>
  <c r="H645" i="6" s="1"/>
  <c r="F645" i="6"/>
  <c r="G633" i="6"/>
  <c r="H633" i="6" s="1"/>
  <c r="F633" i="6"/>
  <c r="G621" i="6"/>
  <c r="H621" i="6" s="1"/>
  <c r="G609" i="6"/>
  <c r="H609" i="6" s="1"/>
  <c r="F609" i="6"/>
  <c r="G597" i="6"/>
  <c r="H597" i="6" s="1"/>
  <c r="F597" i="6"/>
  <c r="G585" i="6"/>
  <c r="H585" i="6" s="1"/>
  <c r="G573" i="6"/>
  <c r="H573" i="6" s="1"/>
  <c r="F573" i="6"/>
  <c r="G561" i="6"/>
  <c r="H561" i="6" s="1"/>
  <c r="G549" i="6"/>
  <c r="H549" i="6" s="1"/>
  <c r="F549" i="6"/>
  <c r="G537" i="6"/>
  <c r="H537" i="6" s="1"/>
  <c r="F537" i="6"/>
  <c r="G525" i="6"/>
  <c r="H525" i="6" s="1"/>
  <c r="F525" i="6"/>
  <c r="G513" i="6"/>
  <c r="H513" i="6" s="1"/>
  <c r="F513" i="6"/>
  <c r="G501" i="6"/>
  <c r="H501" i="6" s="1"/>
  <c r="F501" i="6"/>
  <c r="G489" i="6"/>
  <c r="H489" i="6" s="1"/>
  <c r="F489" i="6"/>
  <c r="G477" i="6"/>
  <c r="H477" i="6" s="1"/>
  <c r="F477" i="6"/>
  <c r="G465" i="6"/>
  <c r="H465" i="6" s="1"/>
  <c r="F465" i="6"/>
  <c r="G453" i="6"/>
  <c r="H453" i="6" s="1"/>
  <c r="G441" i="6"/>
  <c r="H441" i="6" s="1"/>
  <c r="F441" i="6"/>
  <c r="G429" i="6"/>
  <c r="H429" i="6" s="1"/>
  <c r="G417" i="6"/>
  <c r="H417" i="6" s="1"/>
  <c r="F417" i="6"/>
  <c r="G405" i="6"/>
  <c r="H405" i="6" s="1"/>
  <c r="F405" i="6"/>
  <c r="G393" i="6"/>
  <c r="H393" i="6" s="1"/>
  <c r="F393" i="6"/>
  <c r="G381" i="6"/>
  <c r="H381" i="6" s="1"/>
  <c r="F381" i="6"/>
  <c r="G369" i="6"/>
  <c r="H369" i="6" s="1"/>
  <c r="F369" i="6"/>
  <c r="G357" i="6"/>
  <c r="H357" i="6" s="1"/>
  <c r="G345" i="6"/>
  <c r="H345" i="6" s="1"/>
  <c r="F345" i="6"/>
  <c r="G333" i="6"/>
  <c r="H333" i="6" s="1"/>
  <c r="F333" i="6"/>
  <c r="G321" i="6"/>
  <c r="H321" i="6" s="1"/>
  <c r="F321" i="6"/>
  <c r="G309" i="6"/>
  <c r="H309" i="6" s="1"/>
  <c r="F309" i="6"/>
  <c r="G297" i="6"/>
  <c r="H297" i="6" s="1"/>
  <c r="F297" i="6"/>
  <c r="G285" i="6"/>
  <c r="H285" i="6" s="1"/>
  <c r="F285" i="6"/>
  <c r="G273" i="6"/>
  <c r="H273" i="6" s="1"/>
  <c r="F273" i="6"/>
  <c r="G261" i="6"/>
  <c r="H261" i="6" s="1"/>
  <c r="F261" i="6"/>
  <c r="G249" i="6"/>
  <c r="H249" i="6" s="1"/>
  <c r="F249" i="6"/>
  <c r="G237" i="6"/>
  <c r="H237" i="6" s="1"/>
  <c r="J237" i="6"/>
  <c r="K237" i="6" s="1"/>
  <c r="G225" i="6"/>
  <c r="H225" i="6" s="1"/>
  <c r="F225" i="6"/>
  <c r="G213" i="6"/>
  <c r="H213" i="6" s="1"/>
  <c r="G201" i="6"/>
  <c r="H201" i="6" s="1"/>
  <c r="F201" i="6"/>
  <c r="G189" i="6"/>
  <c r="H189" i="6" s="1"/>
  <c r="F189" i="6"/>
  <c r="G177" i="6"/>
  <c r="H177" i="6" s="1"/>
  <c r="F177" i="6"/>
  <c r="G165" i="6"/>
  <c r="H165" i="6" s="1"/>
  <c r="F165" i="6"/>
  <c r="G153" i="6"/>
  <c r="H153" i="6" s="1"/>
  <c r="F153" i="6"/>
  <c r="G141" i="6"/>
  <c r="H141" i="6" s="1"/>
  <c r="G129" i="6"/>
  <c r="H129" i="6" s="1"/>
  <c r="F129" i="6"/>
  <c r="G117" i="6"/>
  <c r="H117" i="6" s="1"/>
  <c r="J117" i="6"/>
  <c r="K117" i="6" s="1"/>
  <c r="G105" i="6"/>
  <c r="H105" i="6" s="1"/>
  <c r="F105" i="6"/>
  <c r="G93" i="6"/>
  <c r="H93" i="6" s="1"/>
  <c r="F93" i="6"/>
  <c r="G81" i="6"/>
  <c r="H81" i="6" s="1"/>
  <c r="F81" i="6"/>
  <c r="G69" i="6"/>
  <c r="H69" i="6" s="1"/>
  <c r="F69" i="6"/>
  <c r="G57" i="6"/>
  <c r="H57" i="6" s="1"/>
  <c r="F57" i="6"/>
  <c r="G45" i="6"/>
  <c r="H45" i="6" s="1"/>
  <c r="J45" i="6"/>
  <c r="K45" i="6" s="1"/>
  <c r="G33" i="6"/>
  <c r="H33" i="6" s="1"/>
  <c r="F33" i="6"/>
  <c r="G21" i="6"/>
  <c r="H21" i="6" s="1"/>
  <c r="F21" i="6"/>
  <c r="G9" i="6"/>
  <c r="H9" i="6" s="1"/>
  <c r="F9" i="6"/>
  <c r="F1977" i="6"/>
  <c r="J1893" i="6"/>
  <c r="K1893" i="6" s="1"/>
  <c r="J1860" i="6"/>
  <c r="K1860" i="6" s="1"/>
  <c r="J1716" i="6"/>
  <c r="K1716" i="6" s="1"/>
  <c r="J1677" i="6"/>
  <c r="K1677" i="6" s="1"/>
  <c r="F1559" i="6"/>
  <c r="F1437" i="6"/>
  <c r="F1212" i="6"/>
  <c r="F1053" i="6"/>
  <c r="F789" i="6"/>
  <c r="F457" i="6"/>
  <c r="G2024" i="6"/>
  <c r="H2024" i="6" s="1"/>
  <c r="G2012" i="6"/>
  <c r="H2012" i="6" s="1"/>
  <c r="G2000" i="6"/>
  <c r="H2000" i="6" s="1"/>
  <c r="J2000" i="6"/>
  <c r="K2000" i="6" s="1"/>
  <c r="G1988" i="6"/>
  <c r="H1988" i="6" s="1"/>
  <c r="F1988" i="6"/>
  <c r="G1976" i="6"/>
  <c r="H1976" i="6" s="1"/>
  <c r="G1964" i="6"/>
  <c r="H1964" i="6" s="1"/>
  <c r="G1952" i="6"/>
  <c r="H1952" i="6" s="1"/>
  <c r="G1940" i="6"/>
  <c r="H1940" i="6" s="1"/>
  <c r="G1928" i="6"/>
  <c r="H1928" i="6" s="1"/>
  <c r="F1928" i="6"/>
  <c r="G1916" i="6"/>
  <c r="H1916" i="6" s="1"/>
  <c r="F1916" i="6"/>
  <c r="G1904" i="6"/>
  <c r="H1904" i="6" s="1"/>
  <c r="F1904" i="6"/>
  <c r="G1892" i="6"/>
  <c r="H1892" i="6" s="1"/>
  <c r="J1892" i="6"/>
  <c r="K1892" i="6" s="1"/>
  <c r="G1880" i="6"/>
  <c r="H1880" i="6" s="1"/>
  <c r="G1868" i="6"/>
  <c r="H1868" i="6" s="1"/>
  <c r="G1856" i="6"/>
  <c r="H1856" i="6" s="1"/>
  <c r="J1856" i="6"/>
  <c r="K1856" i="6" s="1"/>
  <c r="G1844" i="6"/>
  <c r="H1844" i="6" s="1"/>
  <c r="J1844" i="6"/>
  <c r="K1844" i="6" s="1"/>
  <c r="G1832" i="6"/>
  <c r="H1832" i="6" s="1"/>
  <c r="G1820" i="6"/>
  <c r="H1820" i="6" s="1"/>
  <c r="G1808" i="6"/>
  <c r="H1808" i="6" s="1"/>
  <c r="G1796" i="6"/>
  <c r="H1796" i="6" s="1"/>
  <c r="G1784" i="6"/>
  <c r="H1784" i="6" s="1"/>
  <c r="F1784" i="6"/>
  <c r="G1772" i="6"/>
  <c r="H1772" i="6" s="1"/>
  <c r="F1772" i="6"/>
  <c r="G1760" i="6"/>
  <c r="H1760" i="6" s="1"/>
  <c r="F1760" i="6"/>
  <c r="G1748" i="6"/>
  <c r="H1748" i="6" s="1"/>
  <c r="J1748" i="6"/>
  <c r="K1748" i="6" s="1"/>
  <c r="G1736" i="6"/>
  <c r="H1736" i="6" s="1"/>
  <c r="F1736" i="6"/>
  <c r="G1724" i="6"/>
  <c r="H1724" i="6" s="1"/>
  <c r="F1724" i="6"/>
  <c r="G1712" i="6"/>
  <c r="H1712" i="6" s="1"/>
  <c r="F1712" i="6"/>
  <c r="G1700" i="6"/>
  <c r="H1700" i="6" s="1"/>
  <c r="G1688" i="6"/>
  <c r="H1688" i="6" s="1"/>
  <c r="G1676" i="6"/>
  <c r="H1676" i="6" s="1"/>
  <c r="G1664" i="6"/>
  <c r="H1664" i="6" s="1"/>
  <c r="G1652" i="6"/>
  <c r="H1652" i="6" s="1"/>
  <c r="G1640" i="6"/>
  <c r="H1640" i="6" s="1"/>
  <c r="F1640" i="6"/>
  <c r="G1628" i="6"/>
  <c r="H1628" i="6" s="1"/>
  <c r="F1628" i="6"/>
  <c r="G1616" i="6"/>
  <c r="H1616" i="6" s="1"/>
  <c r="G1604" i="6"/>
  <c r="H1604" i="6" s="1"/>
  <c r="J1604" i="6"/>
  <c r="K1604" i="6" s="1"/>
  <c r="G1592" i="6"/>
  <c r="H1592" i="6" s="1"/>
  <c r="F1592" i="6"/>
  <c r="G1580" i="6"/>
  <c r="H1580" i="6" s="1"/>
  <c r="J1580" i="6"/>
  <c r="K1580" i="6" s="1"/>
  <c r="G1568" i="6"/>
  <c r="H1568" i="6" s="1"/>
  <c r="F1568" i="6"/>
  <c r="G1556" i="6"/>
  <c r="H1556" i="6" s="1"/>
  <c r="F1556" i="6"/>
  <c r="G1544" i="6"/>
  <c r="H1544" i="6" s="1"/>
  <c r="G1532" i="6"/>
  <c r="H1532" i="6" s="1"/>
  <c r="G1520" i="6"/>
  <c r="H1520" i="6" s="1"/>
  <c r="G1508" i="6"/>
  <c r="H1508" i="6" s="1"/>
  <c r="G1496" i="6"/>
  <c r="H1496" i="6" s="1"/>
  <c r="F1496" i="6"/>
  <c r="G1484" i="6"/>
  <c r="H1484" i="6" s="1"/>
  <c r="J1484" i="6"/>
  <c r="K1484" i="6" s="1"/>
  <c r="G1472" i="6"/>
  <c r="H1472" i="6" s="1"/>
  <c r="F1472" i="6"/>
  <c r="G1460" i="6"/>
  <c r="H1460" i="6" s="1"/>
  <c r="J1460" i="6"/>
  <c r="K1460" i="6" s="1"/>
  <c r="G1448" i="6"/>
  <c r="H1448" i="6" s="1"/>
  <c r="G1436" i="6"/>
  <c r="H1436" i="6" s="1"/>
  <c r="G1424" i="6"/>
  <c r="H1424" i="6" s="1"/>
  <c r="G1412" i="6"/>
  <c r="H1412" i="6" s="1"/>
  <c r="F1412" i="6"/>
  <c r="G1400" i="6"/>
  <c r="H1400" i="6" s="1"/>
  <c r="J1400" i="6"/>
  <c r="K1400" i="6" s="1"/>
  <c r="G1388" i="6"/>
  <c r="H1388" i="6" s="1"/>
  <c r="G1376" i="6"/>
  <c r="H1376" i="6" s="1"/>
  <c r="G1364" i="6"/>
  <c r="H1364" i="6" s="1"/>
  <c r="J1364" i="6"/>
  <c r="K1364" i="6" s="1"/>
  <c r="G1352" i="6"/>
  <c r="H1352" i="6" s="1"/>
  <c r="J1352" i="6"/>
  <c r="K1352" i="6" s="1"/>
  <c r="G1340" i="6"/>
  <c r="H1340" i="6" s="1"/>
  <c r="G1328" i="6"/>
  <c r="H1328" i="6" s="1"/>
  <c r="F1328" i="6"/>
  <c r="G1316" i="6"/>
  <c r="H1316" i="6" s="1"/>
  <c r="G1304" i="6"/>
  <c r="H1304" i="6" s="1"/>
  <c r="F1304" i="6"/>
  <c r="G1292" i="6"/>
  <c r="H1292" i="6" s="1"/>
  <c r="F1292" i="6"/>
  <c r="G1280" i="6"/>
  <c r="H1280" i="6" s="1"/>
  <c r="G1268" i="6"/>
  <c r="H1268" i="6" s="1"/>
  <c r="G1256" i="6"/>
  <c r="H1256" i="6" s="1"/>
  <c r="G1244" i="6"/>
  <c r="H1244" i="6" s="1"/>
  <c r="J1244" i="6"/>
  <c r="K1244" i="6" s="1"/>
  <c r="G1232" i="6"/>
  <c r="H1232" i="6" s="1"/>
  <c r="G1220" i="6"/>
  <c r="H1220" i="6" s="1"/>
  <c r="J1220" i="6"/>
  <c r="K1220" i="6" s="1"/>
  <c r="G1208" i="6"/>
  <c r="H1208" i="6" s="1"/>
  <c r="F1208" i="6"/>
  <c r="G1196" i="6"/>
  <c r="H1196" i="6" s="1"/>
  <c r="F1196" i="6"/>
  <c r="G1184" i="6"/>
  <c r="H1184" i="6" s="1"/>
  <c r="F1184" i="6"/>
  <c r="G1172" i="6"/>
  <c r="H1172" i="6" s="1"/>
  <c r="F1172" i="6"/>
  <c r="G1160" i="6"/>
  <c r="H1160" i="6" s="1"/>
  <c r="G1148" i="6"/>
  <c r="H1148" i="6" s="1"/>
  <c r="G1136" i="6"/>
  <c r="H1136" i="6" s="1"/>
  <c r="F1136" i="6"/>
  <c r="G1124" i="6"/>
  <c r="H1124" i="6" s="1"/>
  <c r="F1124" i="6"/>
  <c r="G1112" i="6"/>
  <c r="H1112" i="6" s="1"/>
  <c r="G1100" i="6"/>
  <c r="H1100" i="6" s="1"/>
  <c r="F1100" i="6"/>
  <c r="G1088" i="6"/>
  <c r="H1088" i="6" s="1"/>
  <c r="G1076" i="6"/>
  <c r="H1076" i="6" s="1"/>
  <c r="F1076" i="6"/>
  <c r="G1064" i="6"/>
  <c r="H1064" i="6" s="1"/>
  <c r="F1064" i="6"/>
  <c r="G1052" i="6"/>
  <c r="H1052" i="6" s="1"/>
  <c r="F1052" i="6"/>
  <c r="G1040" i="6"/>
  <c r="H1040" i="6" s="1"/>
  <c r="F1040" i="6"/>
  <c r="G1028" i="6"/>
  <c r="H1028" i="6" s="1"/>
  <c r="F1028" i="6"/>
  <c r="G1016" i="6"/>
  <c r="H1016" i="6" s="1"/>
  <c r="G1004" i="6"/>
  <c r="H1004" i="6" s="1"/>
  <c r="F1004" i="6"/>
  <c r="G992" i="6"/>
  <c r="H992" i="6" s="1"/>
  <c r="F992" i="6"/>
  <c r="G980" i="6"/>
  <c r="H980" i="6" s="1"/>
  <c r="F980" i="6"/>
  <c r="G968" i="6"/>
  <c r="H968" i="6" s="1"/>
  <c r="G956" i="6"/>
  <c r="H956" i="6" s="1"/>
  <c r="F956" i="6"/>
  <c r="G944" i="6"/>
  <c r="H944" i="6" s="1"/>
  <c r="G932" i="6"/>
  <c r="H932" i="6" s="1"/>
  <c r="T920" i="6"/>
  <c r="G920" i="6"/>
  <c r="H920" i="6" s="1"/>
  <c r="F920" i="6"/>
  <c r="G908" i="6"/>
  <c r="H908" i="6" s="1"/>
  <c r="F908" i="6"/>
  <c r="G896" i="6"/>
  <c r="H896" i="6" s="1"/>
  <c r="G884" i="6"/>
  <c r="H884" i="6" s="1"/>
  <c r="F884" i="6"/>
  <c r="G872" i="6"/>
  <c r="H872" i="6" s="1"/>
  <c r="G860" i="6"/>
  <c r="H860" i="6" s="1"/>
  <c r="F860" i="6"/>
  <c r="G848" i="6"/>
  <c r="H848" i="6" s="1"/>
  <c r="F848" i="6"/>
  <c r="G836" i="6"/>
  <c r="H836" i="6" s="1"/>
  <c r="F836" i="6"/>
  <c r="G824" i="6"/>
  <c r="H824" i="6" s="1"/>
  <c r="F824" i="6"/>
  <c r="G812" i="6"/>
  <c r="H812" i="6" s="1"/>
  <c r="F812" i="6"/>
  <c r="G800" i="6"/>
  <c r="H800" i="6" s="1"/>
  <c r="F800" i="6"/>
  <c r="G788" i="6"/>
  <c r="H788" i="6" s="1"/>
  <c r="F788" i="6"/>
  <c r="G776" i="6"/>
  <c r="H776" i="6" s="1"/>
  <c r="F776" i="6"/>
  <c r="G764" i="6"/>
  <c r="H764" i="6" s="1"/>
  <c r="F764" i="6"/>
  <c r="G752" i="6"/>
  <c r="H752" i="6" s="1"/>
  <c r="F752" i="6"/>
  <c r="G740" i="6"/>
  <c r="H740" i="6" s="1"/>
  <c r="F740" i="6"/>
  <c r="G728" i="6"/>
  <c r="H728" i="6" s="1"/>
  <c r="F728" i="6"/>
  <c r="G716" i="6"/>
  <c r="H716" i="6" s="1"/>
  <c r="F716" i="6"/>
  <c r="G704" i="6"/>
  <c r="H704" i="6" s="1"/>
  <c r="F704" i="6"/>
  <c r="G692" i="6"/>
  <c r="H692" i="6" s="1"/>
  <c r="F692" i="6"/>
  <c r="G680" i="6"/>
  <c r="H680" i="6" s="1"/>
  <c r="F680" i="6"/>
  <c r="G668" i="6"/>
  <c r="H668" i="6" s="1"/>
  <c r="F668" i="6"/>
  <c r="G656" i="6"/>
  <c r="H656" i="6" s="1"/>
  <c r="G644" i="6"/>
  <c r="H644" i="6" s="1"/>
  <c r="F644" i="6"/>
  <c r="G632" i="6"/>
  <c r="H632" i="6" s="1"/>
  <c r="F632" i="6"/>
  <c r="G620" i="6"/>
  <c r="H620" i="6" s="1"/>
  <c r="G608" i="6"/>
  <c r="H608" i="6" s="1"/>
  <c r="F608" i="6"/>
  <c r="G596" i="6"/>
  <c r="H596" i="6" s="1"/>
  <c r="G584" i="6"/>
  <c r="H584" i="6" s="1"/>
  <c r="G572" i="6"/>
  <c r="H572" i="6" s="1"/>
  <c r="F572" i="6"/>
  <c r="G560" i="6"/>
  <c r="H560" i="6" s="1"/>
  <c r="F560" i="6"/>
  <c r="G548" i="6"/>
  <c r="H548" i="6" s="1"/>
  <c r="F548" i="6"/>
  <c r="G536" i="6"/>
  <c r="H536" i="6" s="1"/>
  <c r="F536" i="6"/>
  <c r="G524" i="6"/>
  <c r="H524" i="6" s="1"/>
  <c r="F524" i="6"/>
  <c r="G512" i="6"/>
  <c r="H512" i="6" s="1"/>
  <c r="F512" i="6"/>
  <c r="G500" i="6"/>
  <c r="H500" i="6" s="1"/>
  <c r="F500" i="6"/>
  <c r="G488" i="6"/>
  <c r="H488" i="6" s="1"/>
  <c r="F488" i="6"/>
  <c r="G476" i="6"/>
  <c r="H476" i="6" s="1"/>
  <c r="F476" i="6"/>
  <c r="G464" i="6"/>
  <c r="H464" i="6" s="1"/>
  <c r="F464" i="6"/>
  <c r="G452" i="6"/>
  <c r="H452" i="6" s="1"/>
  <c r="F452" i="6"/>
  <c r="G440" i="6"/>
  <c r="H440" i="6" s="1"/>
  <c r="G428" i="6"/>
  <c r="H428" i="6" s="1"/>
  <c r="F428" i="6"/>
  <c r="G416" i="6"/>
  <c r="H416" i="6" s="1"/>
  <c r="F416" i="6"/>
  <c r="G404" i="6"/>
  <c r="H404" i="6" s="1"/>
  <c r="F404" i="6"/>
  <c r="G392" i="6"/>
  <c r="H392" i="6" s="1"/>
  <c r="F392" i="6"/>
  <c r="G380" i="6"/>
  <c r="H380" i="6" s="1"/>
  <c r="F380" i="6"/>
  <c r="G368" i="6"/>
  <c r="H368" i="6" s="1"/>
  <c r="G356" i="6"/>
  <c r="H356" i="6" s="1"/>
  <c r="F356" i="6"/>
  <c r="G344" i="6"/>
  <c r="H344" i="6" s="1"/>
  <c r="F344" i="6"/>
  <c r="G332" i="6"/>
  <c r="H332" i="6" s="1"/>
  <c r="F332" i="6"/>
  <c r="G320" i="6"/>
  <c r="H320" i="6" s="1"/>
  <c r="F320" i="6"/>
  <c r="G308" i="6"/>
  <c r="H308" i="6" s="1"/>
  <c r="F308" i="6"/>
  <c r="G296" i="6"/>
  <c r="H296" i="6" s="1"/>
  <c r="G284" i="6"/>
  <c r="H284" i="6" s="1"/>
  <c r="F284" i="6"/>
  <c r="G272" i="6"/>
  <c r="H272" i="6" s="1"/>
  <c r="F272" i="6"/>
  <c r="G260" i="6"/>
  <c r="H260" i="6" s="1"/>
  <c r="G248" i="6"/>
  <c r="H248" i="6" s="1"/>
  <c r="F248" i="6"/>
  <c r="G236" i="6"/>
  <c r="H236" i="6" s="1"/>
  <c r="F236" i="6"/>
  <c r="G224" i="6"/>
  <c r="H224" i="6" s="1"/>
  <c r="F224" i="6"/>
  <c r="G212" i="6"/>
  <c r="H212" i="6" s="1"/>
  <c r="G200" i="6"/>
  <c r="H200" i="6" s="1"/>
  <c r="F200" i="6"/>
  <c r="G188" i="6"/>
  <c r="H188" i="6" s="1"/>
  <c r="F188" i="6"/>
  <c r="G176" i="6"/>
  <c r="H176" i="6" s="1"/>
  <c r="F176" i="6"/>
  <c r="G164" i="6"/>
  <c r="H164" i="6" s="1"/>
  <c r="F164" i="6"/>
  <c r="G152" i="6"/>
  <c r="H152" i="6" s="1"/>
  <c r="F152" i="6"/>
  <c r="G140" i="6"/>
  <c r="H140" i="6" s="1"/>
  <c r="G128" i="6"/>
  <c r="H128" i="6" s="1"/>
  <c r="G116" i="6"/>
  <c r="H116" i="6" s="1"/>
  <c r="F116" i="6"/>
  <c r="G104" i="6"/>
  <c r="H104" i="6" s="1"/>
  <c r="F104" i="6"/>
  <c r="G92" i="6"/>
  <c r="H92" i="6" s="1"/>
  <c r="F92" i="6"/>
  <c r="G80" i="6"/>
  <c r="H80" i="6" s="1"/>
  <c r="F80" i="6"/>
  <c r="G68" i="6"/>
  <c r="H68" i="6" s="1"/>
  <c r="G56" i="6"/>
  <c r="H56" i="6" s="1"/>
  <c r="G44" i="6"/>
  <c r="H44" i="6" s="1"/>
  <c r="G32" i="6"/>
  <c r="H32" i="6" s="1"/>
  <c r="F32" i="6"/>
  <c r="G20" i="6"/>
  <c r="H20" i="6" s="1"/>
  <c r="F20" i="6"/>
  <c r="G8" i="6"/>
  <c r="H8" i="6" s="1"/>
  <c r="F8" i="6"/>
  <c r="F2024" i="6"/>
  <c r="J2002" i="6"/>
  <c r="K2002" i="6" s="1"/>
  <c r="F1976" i="6"/>
  <c r="F1859" i="6"/>
  <c r="J1715" i="6"/>
  <c r="K1715" i="6" s="1"/>
  <c r="J1597" i="6"/>
  <c r="K1597" i="6" s="1"/>
  <c r="J1558" i="6"/>
  <c r="K1558" i="6" s="1"/>
  <c r="J1436" i="6"/>
  <c r="K1436" i="6" s="1"/>
  <c r="F1389" i="6"/>
  <c r="J961" i="6"/>
  <c r="K961" i="6" s="1"/>
  <c r="F874" i="6"/>
  <c r="F454" i="6"/>
  <c r="F371" i="6"/>
  <c r="F140" i="6"/>
  <c r="G1653" i="6"/>
  <c r="H1653" i="6" s="1"/>
  <c r="H5" i="6"/>
  <c r="G5" i="6"/>
  <c r="J5" i="6"/>
  <c r="G2023" i="6"/>
  <c r="H2023" i="6" s="1"/>
  <c r="F2023" i="6"/>
  <c r="G2011" i="6"/>
  <c r="H2011" i="6" s="1"/>
  <c r="G1999" i="6"/>
  <c r="H1999" i="6" s="1"/>
  <c r="G1987" i="6"/>
  <c r="H1987" i="6" s="1"/>
  <c r="J1987" i="6"/>
  <c r="K1987" i="6" s="1"/>
  <c r="G1975" i="6"/>
  <c r="H1975" i="6" s="1"/>
  <c r="J1975" i="6"/>
  <c r="K1975" i="6" s="1"/>
  <c r="G1963" i="6"/>
  <c r="H1963" i="6" s="1"/>
  <c r="G1951" i="6"/>
  <c r="H1951" i="6" s="1"/>
  <c r="G1927" i="6"/>
  <c r="H1927" i="6" s="1"/>
  <c r="G1915" i="6"/>
  <c r="H1915" i="6" s="1"/>
  <c r="J1915" i="6"/>
  <c r="K1915" i="6" s="1"/>
  <c r="G1903" i="6"/>
  <c r="H1903" i="6" s="1"/>
  <c r="J1903" i="6"/>
  <c r="K1903" i="6" s="1"/>
  <c r="G1891" i="6"/>
  <c r="H1891" i="6" s="1"/>
  <c r="G1879" i="6"/>
  <c r="H1879" i="6" s="1"/>
  <c r="J1879" i="6"/>
  <c r="K1879" i="6" s="1"/>
  <c r="G1867" i="6"/>
  <c r="H1867" i="6" s="1"/>
  <c r="G1855" i="6"/>
  <c r="H1855" i="6" s="1"/>
  <c r="F1855" i="6"/>
  <c r="G1843" i="6"/>
  <c r="H1843" i="6" s="1"/>
  <c r="F1843" i="6"/>
  <c r="G1831" i="6"/>
  <c r="H1831" i="6" s="1"/>
  <c r="J1831" i="6"/>
  <c r="K1831" i="6" s="1"/>
  <c r="G1819" i="6"/>
  <c r="H1819" i="6" s="1"/>
  <c r="G1807" i="6"/>
  <c r="H1807" i="6" s="1"/>
  <c r="G1795" i="6"/>
  <c r="H1795" i="6" s="1"/>
  <c r="G1783" i="6"/>
  <c r="H1783" i="6" s="1"/>
  <c r="G1771" i="6"/>
  <c r="H1771" i="6" s="1"/>
  <c r="F1771" i="6"/>
  <c r="G1759" i="6"/>
  <c r="H1759" i="6" s="1"/>
  <c r="F1759" i="6"/>
  <c r="G1747" i="6"/>
  <c r="H1747" i="6" s="1"/>
  <c r="F1747" i="6"/>
  <c r="G1735" i="6"/>
  <c r="H1735" i="6" s="1"/>
  <c r="F1735" i="6"/>
  <c r="G1723" i="6"/>
  <c r="H1723" i="6" s="1"/>
  <c r="J1723" i="6"/>
  <c r="K1723" i="6" s="1"/>
  <c r="G1711" i="6"/>
  <c r="H1711" i="6" s="1"/>
  <c r="F1711" i="6"/>
  <c r="G1699" i="6"/>
  <c r="H1699" i="6" s="1"/>
  <c r="F1699" i="6"/>
  <c r="G1687" i="6"/>
  <c r="H1687" i="6" s="1"/>
  <c r="J1687" i="6"/>
  <c r="K1687" i="6" s="1"/>
  <c r="G1675" i="6"/>
  <c r="H1675" i="6" s="1"/>
  <c r="G1663" i="6"/>
  <c r="H1663" i="6" s="1"/>
  <c r="G1651" i="6"/>
  <c r="H1651" i="6" s="1"/>
  <c r="G1639" i="6"/>
  <c r="H1639" i="6" s="1"/>
  <c r="G1627" i="6"/>
  <c r="H1627" i="6" s="1"/>
  <c r="F1627" i="6"/>
  <c r="G1615" i="6"/>
  <c r="H1615" i="6" s="1"/>
  <c r="F1615" i="6"/>
  <c r="G1603" i="6"/>
  <c r="H1603" i="6" s="1"/>
  <c r="F1603" i="6"/>
  <c r="G1591" i="6"/>
  <c r="H1591" i="6" s="1"/>
  <c r="F1591" i="6"/>
  <c r="G1579" i="6"/>
  <c r="H1579" i="6" s="1"/>
  <c r="J1579" i="6"/>
  <c r="K1579" i="6" s="1"/>
  <c r="G1567" i="6"/>
  <c r="H1567" i="6" s="1"/>
  <c r="T1555" i="6"/>
  <c r="G1555" i="6"/>
  <c r="H1555" i="6" s="1"/>
  <c r="J1555" i="6"/>
  <c r="K1555" i="6" s="1"/>
  <c r="G1543" i="6"/>
  <c r="H1543" i="6" s="1"/>
  <c r="J1543" i="6"/>
  <c r="K1543" i="6" s="1"/>
  <c r="G1531" i="6"/>
  <c r="H1531" i="6" s="1"/>
  <c r="G1519" i="6"/>
  <c r="H1519" i="6" s="1"/>
  <c r="G1507" i="6"/>
  <c r="H1507" i="6" s="1"/>
  <c r="G1495" i="6"/>
  <c r="H1495" i="6" s="1"/>
  <c r="G1483" i="6"/>
  <c r="H1483" i="6" s="1"/>
  <c r="G1471" i="6"/>
  <c r="H1471" i="6" s="1"/>
  <c r="F1471" i="6"/>
  <c r="G1459" i="6"/>
  <c r="H1459" i="6" s="1"/>
  <c r="F1459" i="6"/>
  <c r="G1447" i="6"/>
  <c r="H1447" i="6" s="1"/>
  <c r="F1447" i="6"/>
  <c r="G1435" i="6"/>
  <c r="H1435" i="6" s="1"/>
  <c r="G1423" i="6"/>
  <c r="H1423" i="6" s="1"/>
  <c r="G1411" i="6"/>
  <c r="H1411" i="6" s="1"/>
  <c r="F1411" i="6"/>
  <c r="G1399" i="6"/>
  <c r="H1399" i="6" s="1"/>
  <c r="J1399" i="6"/>
  <c r="K1399" i="6" s="1"/>
  <c r="G1387" i="6"/>
  <c r="H1387" i="6" s="1"/>
  <c r="F1387" i="6"/>
  <c r="G1375" i="6"/>
  <c r="H1375" i="6" s="1"/>
  <c r="G1363" i="6"/>
  <c r="H1363" i="6" s="1"/>
  <c r="F1363" i="6"/>
  <c r="J1351" i="6"/>
  <c r="K1351" i="6" s="1"/>
  <c r="G1351" i="6"/>
  <c r="H1351" i="6" s="1"/>
  <c r="G1339" i="6"/>
  <c r="H1339" i="6" s="1"/>
  <c r="J1339" i="6"/>
  <c r="K1339" i="6" s="1"/>
  <c r="G1327" i="6"/>
  <c r="H1327" i="6" s="1"/>
  <c r="F1327" i="6"/>
  <c r="T1315" i="6"/>
  <c r="G1315" i="6"/>
  <c r="H1315" i="6" s="1"/>
  <c r="J1315" i="6"/>
  <c r="K1315" i="6" s="1"/>
  <c r="G1303" i="6"/>
  <c r="H1303" i="6" s="1"/>
  <c r="G1291" i="6"/>
  <c r="H1291" i="6" s="1"/>
  <c r="F1291" i="6"/>
  <c r="G1279" i="6"/>
  <c r="H1279" i="6" s="1"/>
  <c r="G1267" i="6"/>
  <c r="H1267" i="6" s="1"/>
  <c r="J1267" i="6"/>
  <c r="K1267" i="6" s="1"/>
  <c r="G1255" i="6"/>
  <c r="H1255" i="6" s="1"/>
  <c r="G1243" i="6"/>
  <c r="H1243" i="6" s="1"/>
  <c r="F1243" i="6"/>
  <c r="G1231" i="6"/>
  <c r="H1231" i="6" s="1"/>
  <c r="F1231" i="6"/>
  <c r="G1219" i="6"/>
  <c r="H1219" i="6" s="1"/>
  <c r="F1219" i="6"/>
  <c r="G1207" i="6"/>
  <c r="H1207" i="6" s="1"/>
  <c r="F1207" i="6"/>
  <c r="G1195" i="6"/>
  <c r="H1195" i="6" s="1"/>
  <c r="F1195" i="6"/>
  <c r="G1183" i="6"/>
  <c r="H1183" i="6" s="1"/>
  <c r="F1183" i="6"/>
  <c r="G1171" i="6"/>
  <c r="H1171" i="6" s="1"/>
  <c r="F1171" i="6"/>
  <c r="G1159" i="6"/>
  <c r="H1159" i="6" s="1"/>
  <c r="F1159" i="6"/>
  <c r="G1147" i="6"/>
  <c r="H1147" i="6" s="1"/>
  <c r="F1147" i="6"/>
  <c r="G1135" i="6"/>
  <c r="H1135" i="6" s="1"/>
  <c r="G1123" i="6"/>
  <c r="H1123" i="6" s="1"/>
  <c r="F1123" i="6"/>
  <c r="G1111" i="6"/>
  <c r="H1111" i="6" s="1"/>
  <c r="F1111" i="6"/>
  <c r="G1099" i="6"/>
  <c r="H1099" i="6" s="1"/>
  <c r="G1087" i="6"/>
  <c r="H1087" i="6" s="1"/>
  <c r="F1087" i="6"/>
  <c r="G1075" i="6"/>
  <c r="H1075" i="6" s="1"/>
  <c r="G1063" i="6"/>
  <c r="H1063" i="6" s="1"/>
  <c r="F1063" i="6"/>
  <c r="G1051" i="6"/>
  <c r="H1051" i="6" s="1"/>
  <c r="F1051" i="6"/>
  <c r="G1039" i="6"/>
  <c r="H1039" i="6" s="1"/>
  <c r="F1039" i="6"/>
  <c r="G1027" i="6"/>
  <c r="H1027" i="6" s="1"/>
  <c r="F1027" i="6"/>
  <c r="G1015" i="6"/>
  <c r="H1015" i="6" s="1"/>
  <c r="G1003" i="6"/>
  <c r="H1003" i="6" s="1"/>
  <c r="F1003" i="6"/>
  <c r="G991" i="6"/>
  <c r="H991" i="6" s="1"/>
  <c r="F991" i="6"/>
  <c r="G979" i="6"/>
  <c r="H979" i="6" s="1"/>
  <c r="F979" i="6"/>
  <c r="G967" i="6"/>
  <c r="H967" i="6" s="1"/>
  <c r="G955" i="6"/>
  <c r="H955" i="6" s="1"/>
  <c r="F955" i="6"/>
  <c r="G943" i="6"/>
  <c r="H943" i="6" s="1"/>
  <c r="F943" i="6"/>
  <c r="G931" i="6"/>
  <c r="H931" i="6" s="1"/>
  <c r="F931" i="6"/>
  <c r="G919" i="6"/>
  <c r="H919" i="6" s="1"/>
  <c r="F919" i="6"/>
  <c r="G907" i="6"/>
  <c r="H907" i="6" s="1"/>
  <c r="F907" i="6"/>
  <c r="G895" i="6"/>
  <c r="H895" i="6" s="1"/>
  <c r="J895" i="6"/>
  <c r="K895" i="6" s="1"/>
  <c r="G883" i="6"/>
  <c r="H883" i="6" s="1"/>
  <c r="G871" i="6"/>
  <c r="H871" i="6" s="1"/>
  <c r="F871" i="6"/>
  <c r="G859" i="6"/>
  <c r="H859" i="6" s="1"/>
  <c r="F859" i="6"/>
  <c r="G847" i="6"/>
  <c r="H847" i="6" s="1"/>
  <c r="G835" i="6"/>
  <c r="H835" i="6" s="1"/>
  <c r="F835" i="6"/>
  <c r="G823" i="6"/>
  <c r="H823" i="6" s="1"/>
  <c r="G811" i="6"/>
  <c r="H811" i="6" s="1"/>
  <c r="G799" i="6"/>
  <c r="H799" i="6" s="1"/>
  <c r="F799" i="6"/>
  <c r="G787" i="6"/>
  <c r="H787" i="6" s="1"/>
  <c r="J787" i="6"/>
  <c r="K787" i="6" s="1"/>
  <c r="G775" i="6"/>
  <c r="H775" i="6" s="1"/>
  <c r="F775" i="6"/>
  <c r="G763" i="6"/>
  <c r="H763" i="6" s="1"/>
  <c r="F763" i="6"/>
  <c r="G751" i="6"/>
  <c r="H751" i="6" s="1"/>
  <c r="F751" i="6"/>
  <c r="G739" i="6"/>
  <c r="H739" i="6" s="1"/>
  <c r="F739" i="6"/>
  <c r="G727" i="6"/>
  <c r="H727" i="6" s="1"/>
  <c r="F727" i="6"/>
  <c r="G715" i="6"/>
  <c r="H715" i="6" s="1"/>
  <c r="F715" i="6"/>
  <c r="G703" i="6"/>
  <c r="H703" i="6" s="1"/>
  <c r="F703" i="6"/>
  <c r="G691" i="6"/>
  <c r="H691" i="6" s="1"/>
  <c r="J691" i="6"/>
  <c r="K691" i="6" s="1"/>
  <c r="G679" i="6"/>
  <c r="H679" i="6" s="1"/>
  <c r="G667" i="6"/>
  <c r="H667" i="6" s="1"/>
  <c r="F667" i="6"/>
  <c r="G655" i="6"/>
  <c r="H655" i="6" s="1"/>
  <c r="G643" i="6"/>
  <c r="H643" i="6" s="1"/>
  <c r="F643" i="6"/>
  <c r="G631" i="6"/>
  <c r="H631" i="6" s="1"/>
  <c r="F631" i="6"/>
  <c r="G619" i="6"/>
  <c r="H619" i="6" s="1"/>
  <c r="F619" i="6"/>
  <c r="G607" i="6"/>
  <c r="H607" i="6" s="1"/>
  <c r="F607" i="6"/>
  <c r="G595" i="6"/>
  <c r="H595" i="6" s="1"/>
  <c r="F595" i="6"/>
  <c r="G583" i="6"/>
  <c r="H583" i="6" s="1"/>
  <c r="F583" i="6"/>
  <c r="G571" i="6"/>
  <c r="H571" i="6" s="1"/>
  <c r="F571" i="6"/>
  <c r="G559" i="6"/>
  <c r="H559" i="6" s="1"/>
  <c r="F559" i="6"/>
  <c r="G547" i="6"/>
  <c r="H547" i="6" s="1"/>
  <c r="F547" i="6"/>
  <c r="G535" i="6"/>
  <c r="H535" i="6" s="1"/>
  <c r="F535" i="6"/>
  <c r="G523" i="6"/>
  <c r="H523" i="6" s="1"/>
  <c r="F523" i="6"/>
  <c r="G511" i="6"/>
  <c r="H511" i="6" s="1"/>
  <c r="F511" i="6"/>
  <c r="G499" i="6"/>
  <c r="H499" i="6" s="1"/>
  <c r="F499" i="6"/>
  <c r="G487" i="6"/>
  <c r="H487" i="6" s="1"/>
  <c r="F487" i="6"/>
  <c r="G475" i="6"/>
  <c r="H475" i="6" s="1"/>
  <c r="F475" i="6"/>
  <c r="G463" i="6"/>
  <c r="H463" i="6" s="1"/>
  <c r="F463" i="6"/>
  <c r="G451" i="6"/>
  <c r="H451" i="6" s="1"/>
  <c r="F451" i="6"/>
  <c r="G439" i="6"/>
  <c r="H439" i="6" s="1"/>
  <c r="F439" i="6"/>
  <c r="G427" i="6"/>
  <c r="H427" i="6" s="1"/>
  <c r="F427" i="6"/>
  <c r="G415" i="6"/>
  <c r="H415" i="6" s="1"/>
  <c r="G403" i="6"/>
  <c r="H403" i="6" s="1"/>
  <c r="F403" i="6"/>
  <c r="G391" i="6"/>
  <c r="H391" i="6" s="1"/>
  <c r="G379" i="6"/>
  <c r="H379" i="6" s="1"/>
  <c r="F379" i="6"/>
  <c r="G367" i="6"/>
  <c r="H367" i="6" s="1"/>
  <c r="G355" i="6"/>
  <c r="H355" i="6" s="1"/>
  <c r="F355" i="6"/>
  <c r="F343" i="6"/>
  <c r="G331" i="6"/>
  <c r="H331" i="6" s="1"/>
  <c r="F331" i="6"/>
  <c r="G319" i="6"/>
  <c r="H319" i="6" s="1"/>
  <c r="F319" i="6"/>
  <c r="G307" i="6"/>
  <c r="H307" i="6" s="1"/>
  <c r="F307" i="6"/>
  <c r="G295" i="6"/>
  <c r="H295" i="6" s="1"/>
  <c r="G283" i="6"/>
  <c r="H283" i="6" s="1"/>
  <c r="F283" i="6"/>
  <c r="G271" i="6"/>
  <c r="H271" i="6" s="1"/>
  <c r="F271" i="6"/>
  <c r="G259" i="6"/>
  <c r="H259" i="6" s="1"/>
  <c r="F259" i="6"/>
  <c r="G247" i="6"/>
  <c r="H247" i="6" s="1"/>
  <c r="F247" i="6"/>
  <c r="G235" i="6"/>
  <c r="H235" i="6" s="1"/>
  <c r="F235" i="6"/>
  <c r="J1999" i="6"/>
  <c r="K1999" i="6" s="1"/>
  <c r="J1919" i="6"/>
  <c r="K1919" i="6" s="1"/>
  <c r="J1858" i="6"/>
  <c r="K1858" i="6" s="1"/>
  <c r="J1822" i="6"/>
  <c r="K1822" i="6" s="1"/>
  <c r="F1753" i="6"/>
  <c r="J1714" i="6"/>
  <c r="K1714" i="6" s="1"/>
  <c r="F1675" i="6"/>
  <c r="F1596" i="6"/>
  <c r="F1557" i="6"/>
  <c r="F1477" i="6"/>
  <c r="J1435" i="6"/>
  <c r="K1435" i="6" s="1"/>
  <c r="J1388" i="6"/>
  <c r="K1388" i="6" s="1"/>
  <c r="F1125" i="6"/>
  <c r="F1044" i="6"/>
  <c r="F958" i="6"/>
  <c r="F872" i="6"/>
  <c r="F780" i="6"/>
  <c r="F677" i="6"/>
  <c r="F453" i="6"/>
  <c r="F368" i="6"/>
  <c r="G1926" i="6"/>
  <c r="H1926" i="6" s="1"/>
  <c r="G1914" i="6"/>
  <c r="H1914" i="6" s="1"/>
  <c r="G1902" i="6"/>
  <c r="H1902" i="6" s="1"/>
  <c r="J1902" i="6"/>
  <c r="K1902" i="6" s="1"/>
  <c r="F1890" i="6"/>
  <c r="G1890" i="6"/>
  <c r="H1890" i="6" s="1"/>
  <c r="G1878" i="6"/>
  <c r="H1878" i="6" s="1"/>
  <c r="F1878" i="6"/>
  <c r="G1866" i="6"/>
  <c r="H1866" i="6" s="1"/>
  <c r="J1866" i="6"/>
  <c r="K1866" i="6" s="1"/>
  <c r="G1854" i="6"/>
  <c r="H1854" i="6" s="1"/>
  <c r="G1842" i="6"/>
  <c r="H1842" i="6" s="1"/>
  <c r="F1842" i="6"/>
  <c r="G1830" i="6"/>
  <c r="H1830" i="6" s="1"/>
  <c r="F1830" i="6"/>
  <c r="T1818" i="6"/>
  <c r="G1818" i="6"/>
  <c r="H1818" i="6" s="1"/>
  <c r="F1818" i="6"/>
  <c r="G1806" i="6"/>
  <c r="H1806" i="6" s="1"/>
  <c r="G1794" i="6"/>
  <c r="H1794" i="6" s="1"/>
  <c r="G1782" i="6"/>
  <c r="H1782" i="6" s="1"/>
  <c r="G1770" i="6"/>
  <c r="H1770" i="6" s="1"/>
  <c r="G1758" i="6"/>
  <c r="H1758" i="6" s="1"/>
  <c r="J1758" i="6"/>
  <c r="K1758" i="6" s="1"/>
  <c r="G1746" i="6"/>
  <c r="H1746" i="6" s="1"/>
  <c r="J1746" i="6"/>
  <c r="K1746" i="6" s="1"/>
  <c r="G1734" i="6"/>
  <c r="H1734" i="6" s="1"/>
  <c r="J1734" i="6"/>
  <c r="K1734" i="6" s="1"/>
  <c r="G1722" i="6"/>
  <c r="H1722" i="6" s="1"/>
  <c r="J1722" i="6"/>
  <c r="K1722" i="6" s="1"/>
  <c r="G1710" i="6"/>
  <c r="H1710" i="6" s="1"/>
  <c r="J1710" i="6"/>
  <c r="K1710" i="6" s="1"/>
  <c r="G1698" i="6"/>
  <c r="H1698" i="6" s="1"/>
  <c r="J1698" i="6"/>
  <c r="K1698" i="6" s="1"/>
  <c r="G1686" i="6"/>
  <c r="H1686" i="6" s="1"/>
  <c r="F1686" i="6"/>
  <c r="G1674" i="6"/>
  <c r="H1674" i="6" s="1"/>
  <c r="J1674" i="6"/>
  <c r="K1674" i="6" s="1"/>
  <c r="G1662" i="6"/>
  <c r="H1662" i="6" s="1"/>
  <c r="G1650" i="6"/>
  <c r="H1650" i="6" s="1"/>
  <c r="G1638" i="6"/>
  <c r="H1638" i="6" s="1"/>
  <c r="G1626" i="6"/>
  <c r="H1626" i="6" s="1"/>
  <c r="T1614" i="6"/>
  <c r="G1614" i="6"/>
  <c r="H1614" i="6" s="1"/>
  <c r="F1614" i="6"/>
  <c r="G1602" i="6"/>
  <c r="H1602" i="6" s="1"/>
  <c r="F1602" i="6"/>
  <c r="G1590" i="6"/>
  <c r="H1590" i="6" s="1"/>
  <c r="J1590" i="6"/>
  <c r="K1590" i="6" s="1"/>
  <c r="G1578" i="6"/>
  <c r="H1578" i="6" s="1"/>
  <c r="F1578" i="6"/>
  <c r="G1566" i="6"/>
  <c r="H1566" i="6" s="1"/>
  <c r="F1566" i="6"/>
  <c r="G1554" i="6"/>
  <c r="H1554" i="6" s="1"/>
  <c r="F1554" i="6"/>
  <c r="G1542" i="6"/>
  <c r="H1542" i="6" s="1"/>
  <c r="F1542" i="6"/>
  <c r="G1530" i="6"/>
  <c r="H1530" i="6" s="1"/>
  <c r="F1530" i="6"/>
  <c r="G1518" i="6"/>
  <c r="H1518" i="6" s="1"/>
  <c r="G1506" i="6"/>
  <c r="H1506" i="6" s="1"/>
  <c r="G1494" i="6"/>
  <c r="H1494" i="6" s="1"/>
  <c r="G1482" i="6"/>
  <c r="H1482" i="6" s="1"/>
  <c r="J1482" i="6"/>
  <c r="K1482" i="6" s="1"/>
  <c r="G1470" i="6"/>
  <c r="H1470" i="6" s="1"/>
  <c r="F1470" i="6"/>
  <c r="G1458" i="6"/>
  <c r="H1458" i="6" s="1"/>
  <c r="J1458" i="6"/>
  <c r="K1458" i="6" s="1"/>
  <c r="G1446" i="6"/>
  <c r="H1446" i="6" s="1"/>
  <c r="J1446" i="6"/>
  <c r="K1446" i="6" s="1"/>
  <c r="G1434" i="6"/>
  <c r="H1434" i="6" s="1"/>
  <c r="J1434" i="6"/>
  <c r="K1434" i="6" s="1"/>
  <c r="G1422" i="6"/>
  <c r="H1422" i="6" s="1"/>
  <c r="G1410" i="6"/>
  <c r="H1410" i="6" s="1"/>
  <c r="J1410" i="6"/>
  <c r="K1410" i="6" s="1"/>
  <c r="G1398" i="6"/>
  <c r="H1398" i="6" s="1"/>
  <c r="F1398" i="6"/>
  <c r="T1386" i="6"/>
  <c r="G1386" i="6"/>
  <c r="H1386" i="6" s="1"/>
  <c r="J1386" i="6"/>
  <c r="K1386" i="6" s="1"/>
  <c r="G1374" i="6"/>
  <c r="H1374" i="6" s="1"/>
  <c r="G1362" i="6"/>
  <c r="H1362" i="6" s="1"/>
  <c r="F1362" i="6"/>
  <c r="G1350" i="6"/>
  <c r="H1350" i="6" s="1"/>
  <c r="F1350" i="6"/>
  <c r="F1338" i="6"/>
  <c r="G1338" i="6"/>
  <c r="H1338" i="6" s="1"/>
  <c r="G1326" i="6"/>
  <c r="H1326" i="6" s="1"/>
  <c r="J1326" i="6"/>
  <c r="K1326" i="6" s="1"/>
  <c r="G1314" i="6"/>
  <c r="H1314" i="6" s="1"/>
  <c r="J1314" i="6"/>
  <c r="K1314" i="6" s="1"/>
  <c r="G1302" i="6"/>
  <c r="H1302" i="6" s="1"/>
  <c r="J1302" i="6"/>
  <c r="K1302" i="6" s="1"/>
  <c r="G1290" i="6"/>
  <c r="H1290" i="6" s="1"/>
  <c r="J1290" i="6"/>
  <c r="K1290" i="6" s="1"/>
  <c r="G1278" i="6"/>
  <c r="H1278" i="6" s="1"/>
  <c r="G1266" i="6"/>
  <c r="H1266" i="6" s="1"/>
  <c r="J1266" i="6"/>
  <c r="K1266" i="6" s="1"/>
  <c r="T1254" i="6"/>
  <c r="G1254" i="6"/>
  <c r="H1254" i="6" s="1"/>
  <c r="G1242" i="6"/>
  <c r="H1242" i="6" s="1"/>
  <c r="J1242" i="6"/>
  <c r="K1242" i="6" s="1"/>
  <c r="G1230" i="6"/>
  <c r="H1230" i="6" s="1"/>
  <c r="G1218" i="6"/>
  <c r="H1218" i="6" s="1"/>
  <c r="J1218" i="6"/>
  <c r="K1218" i="6" s="1"/>
  <c r="G1206" i="6"/>
  <c r="H1206" i="6" s="1"/>
  <c r="G1194" i="6"/>
  <c r="H1194" i="6" s="1"/>
  <c r="F1194" i="6"/>
  <c r="G1182" i="6"/>
  <c r="H1182" i="6" s="1"/>
  <c r="F1182" i="6"/>
  <c r="G1170" i="6"/>
  <c r="H1170" i="6" s="1"/>
  <c r="F1170" i="6"/>
  <c r="G1158" i="6"/>
  <c r="H1158" i="6" s="1"/>
  <c r="F1158" i="6"/>
  <c r="G1146" i="6"/>
  <c r="H1146" i="6" s="1"/>
  <c r="F1146" i="6"/>
  <c r="G1134" i="6"/>
  <c r="H1134" i="6" s="1"/>
  <c r="G1122" i="6"/>
  <c r="H1122" i="6" s="1"/>
  <c r="F1122" i="6"/>
  <c r="G1110" i="6"/>
  <c r="H1110" i="6" s="1"/>
  <c r="G1098" i="6"/>
  <c r="H1098" i="6" s="1"/>
  <c r="F1098" i="6"/>
  <c r="G1086" i="6"/>
  <c r="H1086" i="6" s="1"/>
  <c r="F1086" i="6"/>
  <c r="G1074" i="6"/>
  <c r="H1074" i="6" s="1"/>
  <c r="G1062" i="6"/>
  <c r="H1062" i="6" s="1"/>
  <c r="F1062" i="6"/>
  <c r="G1050" i="6"/>
  <c r="H1050" i="6" s="1"/>
  <c r="F1050" i="6"/>
  <c r="G1038" i="6"/>
  <c r="H1038" i="6" s="1"/>
  <c r="F1038" i="6"/>
  <c r="G1026" i="6"/>
  <c r="H1026" i="6" s="1"/>
  <c r="G1014" i="6"/>
  <c r="H1014" i="6" s="1"/>
  <c r="F1014" i="6"/>
  <c r="G1002" i="6"/>
  <c r="H1002" i="6" s="1"/>
  <c r="F1002" i="6"/>
  <c r="G990" i="6"/>
  <c r="H990" i="6" s="1"/>
  <c r="F990" i="6"/>
  <c r="G978" i="6"/>
  <c r="H978" i="6" s="1"/>
  <c r="F978" i="6"/>
  <c r="G966" i="6"/>
  <c r="H966" i="6" s="1"/>
  <c r="F966" i="6"/>
  <c r="G954" i="6"/>
  <c r="H954" i="6" s="1"/>
  <c r="F954" i="6"/>
  <c r="G942" i="6"/>
  <c r="H942" i="6" s="1"/>
  <c r="F942" i="6"/>
  <c r="G930" i="6"/>
  <c r="H930" i="6" s="1"/>
  <c r="G918" i="6"/>
  <c r="H918" i="6" s="1"/>
  <c r="F918" i="6"/>
  <c r="G906" i="6"/>
  <c r="H906" i="6" s="1"/>
  <c r="F906" i="6"/>
  <c r="G894" i="6"/>
  <c r="H894" i="6" s="1"/>
  <c r="F894" i="6"/>
  <c r="G882" i="6"/>
  <c r="H882" i="6" s="1"/>
  <c r="G870" i="6"/>
  <c r="H870" i="6" s="1"/>
  <c r="J870" i="6"/>
  <c r="K870" i="6" s="1"/>
  <c r="G858" i="6"/>
  <c r="H858" i="6" s="1"/>
  <c r="F858" i="6"/>
  <c r="G846" i="6"/>
  <c r="H846" i="6" s="1"/>
  <c r="F846" i="6"/>
  <c r="G834" i="6"/>
  <c r="H834" i="6" s="1"/>
  <c r="F834" i="6"/>
  <c r="G822" i="6"/>
  <c r="H822" i="6" s="1"/>
  <c r="G810" i="6"/>
  <c r="H810" i="6" s="1"/>
  <c r="F810" i="6"/>
  <c r="G798" i="6"/>
  <c r="H798" i="6" s="1"/>
  <c r="F798" i="6"/>
  <c r="G786" i="6"/>
  <c r="H786" i="6" s="1"/>
  <c r="F786" i="6"/>
  <c r="G774" i="6"/>
  <c r="H774" i="6" s="1"/>
  <c r="F774" i="6"/>
  <c r="G762" i="6"/>
  <c r="H762" i="6" s="1"/>
  <c r="F762" i="6"/>
  <c r="G750" i="6"/>
  <c r="H750" i="6" s="1"/>
  <c r="G738" i="6"/>
  <c r="H738" i="6" s="1"/>
  <c r="F738" i="6"/>
  <c r="G726" i="6"/>
  <c r="H726" i="6" s="1"/>
  <c r="F726" i="6"/>
  <c r="G714" i="6"/>
  <c r="H714" i="6" s="1"/>
  <c r="G702" i="6"/>
  <c r="H702" i="6" s="1"/>
  <c r="F702" i="6"/>
  <c r="G690" i="6"/>
  <c r="H690" i="6" s="1"/>
  <c r="G678" i="6"/>
  <c r="H678" i="6" s="1"/>
  <c r="F678" i="6"/>
  <c r="G666" i="6"/>
  <c r="H666" i="6" s="1"/>
  <c r="F666" i="6"/>
  <c r="G654" i="6"/>
  <c r="H654" i="6" s="1"/>
  <c r="G642" i="6"/>
  <c r="H642" i="6" s="1"/>
  <c r="F642" i="6"/>
  <c r="G630" i="6"/>
  <c r="H630" i="6" s="1"/>
  <c r="F630" i="6"/>
  <c r="G618" i="6"/>
  <c r="H618" i="6" s="1"/>
  <c r="G606" i="6"/>
  <c r="H606" i="6" s="1"/>
  <c r="F606" i="6"/>
  <c r="G594" i="6"/>
  <c r="H594" i="6" s="1"/>
  <c r="F594" i="6"/>
  <c r="G582" i="6"/>
  <c r="H582" i="6" s="1"/>
  <c r="F582" i="6"/>
  <c r="G570" i="6"/>
  <c r="H570" i="6" s="1"/>
  <c r="F570" i="6"/>
  <c r="G558" i="6"/>
  <c r="H558" i="6" s="1"/>
  <c r="G546" i="6"/>
  <c r="H546" i="6" s="1"/>
  <c r="F546" i="6"/>
  <c r="G534" i="6"/>
  <c r="H534" i="6" s="1"/>
  <c r="F534" i="6"/>
  <c r="G522" i="6"/>
  <c r="H522" i="6" s="1"/>
  <c r="G510" i="6"/>
  <c r="H510" i="6" s="1"/>
  <c r="F510" i="6"/>
  <c r="G498" i="6"/>
  <c r="H498" i="6" s="1"/>
  <c r="F498" i="6"/>
  <c r="G486" i="6"/>
  <c r="H486" i="6" s="1"/>
  <c r="F486" i="6"/>
  <c r="G474" i="6"/>
  <c r="H474" i="6" s="1"/>
  <c r="F474" i="6"/>
  <c r="G462" i="6"/>
  <c r="H462" i="6" s="1"/>
  <c r="F462" i="6"/>
  <c r="G450" i="6"/>
  <c r="H450" i="6" s="1"/>
  <c r="G438" i="6"/>
  <c r="H438" i="6" s="1"/>
  <c r="F438" i="6"/>
  <c r="G426" i="6"/>
  <c r="H426" i="6" s="1"/>
  <c r="F426" i="6"/>
  <c r="G414" i="6"/>
  <c r="H414" i="6" s="1"/>
  <c r="G402" i="6"/>
  <c r="H402" i="6" s="1"/>
  <c r="F402" i="6"/>
  <c r="G390" i="6"/>
  <c r="H390" i="6" s="1"/>
  <c r="F390" i="6"/>
  <c r="G378" i="6"/>
  <c r="H378" i="6" s="1"/>
  <c r="F378" i="6"/>
  <c r="G366" i="6"/>
  <c r="H366" i="6" s="1"/>
  <c r="G354" i="6"/>
  <c r="H354" i="6" s="1"/>
  <c r="F354" i="6"/>
  <c r="F342" i="6"/>
  <c r="G342" i="6"/>
  <c r="H342" i="6" s="1"/>
  <c r="G330" i="6"/>
  <c r="H330" i="6" s="1"/>
  <c r="F330" i="6"/>
  <c r="G318" i="6"/>
  <c r="H318" i="6" s="1"/>
  <c r="F318" i="6"/>
  <c r="G306" i="6"/>
  <c r="H306" i="6" s="1"/>
  <c r="F306" i="6"/>
  <c r="G294" i="6"/>
  <c r="H294" i="6" s="1"/>
  <c r="F294" i="6"/>
  <c r="F282" i="6"/>
  <c r="G282" i="6"/>
  <c r="H282" i="6" s="1"/>
  <c r="G270" i="6"/>
  <c r="H270" i="6" s="1"/>
  <c r="F270" i="6"/>
  <c r="G258" i="6"/>
  <c r="H258" i="6" s="1"/>
  <c r="F258" i="6"/>
  <c r="G246" i="6"/>
  <c r="H246" i="6" s="1"/>
  <c r="F246" i="6"/>
  <c r="G234" i="6"/>
  <c r="H234" i="6" s="1"/>
  <c r="F234" i="6"/>
  <c r="G222" i="6"/>
  <c r="H222" i="6" s="1"/>
  <c r="F222" i="6"/>
  <c r="G210" i="6"/>
  <c r="H210" i="6" s="1"/>
  <c r="F210" i="6"/>
  <c r="G198" i="6"/>
  <c r="H198" i="6" s="1"/>
  <c r="J198" i="6"/>
  <c r="K198" i="6" s="1"/>
  <c r="G186" i="6"/>
  <c r="H186" i="6" s="1"/>
  <c r="F186" i="6"/>
  <c r="F174" i="6"/>
  <c r="G174" i="6"/>
  <c r="H174" i="6" s="1"/>
  <c r="G162" i="6"/>
  <c r="H162" i="6" s="1"/>
  <c r="F162" i="6"/>
  <c r="G150" i="6"/>
  <c r="H150" i="6" s="1"/>
  <c r="F150" i="6"/>
  <c r="G138" i="6"/>
  <c r="H138" i="6" s="1"/>
  <c r="F138" i="6"/>
  <c r="G126" i="6"/>
  <c r="H126" i="6" s="1"/>
  <c r="G114" i="6"/>
  <c r="H114" i="6" s="1"/>
  <c r="F114" i="6"/>
  <c r="G102" i="6"/>
  <c r="H102" i="6" s="1"/>
  <c r="G90" i="6"/>
  <c r="H90" i="6" s="1"/>
  <c r="F90" i="6"/>
  <c r="G78" i="6"/>
  <c r="H78" i="6" s="1"/>
  <c r="F78" i="6"/>
  <c r="G66" i="6"/>
  <c r="H66" i="6" s="1"/>
  <c r="F66" i="6"/>
  <c r="G54" i="6"/>
  <c r="H54" i="6" s="1"/>
  <c r="G42" i="6"/>
  <c r="H42" i="6" s="1"/>
  <c r="F42" i="6"/>
  <c r="G30" i="6"/>
  <c r="H30" i="6" s="1"/>
  <c r="F30" i="6"/>
  <c r="J1945" i="6"/>
  <c r="K1945" i="6" s="1"/>
  <c r="J1914" i="6"/>
  <c r="K1914" i="6" s="1"/>
  <c r="F1885" i="6"/>
  <c r="J1854" i="6"/>
  <c r="K1854" i="6" s="1"/>
  <c r="F1821" i="6"/>
  <c r="F1783" i="6"/>
  <c r="J1704" i="6"/>
  <c r="K1704" i="6" s="1"/>
  <c r="J1626" i="6"/>
  <c r="K1626" i="6" s="1"/>
  <c r="F1547" i="6"/>
  <c r="J1508" i="6"/>
  <c r="K1508" i="6" s="1"/>
  <c r="J1424" i="6"/>
  <c r="K1424" i="6" s="1"/>
  <c r="J1376" i="6"/>
  <c r="K1376" i="6" s="1"/>
  <c r="F1320" i="6"/>
  <c r="F1187" i="6"/>
  <c r="F1026" i="6"/>
  <c r="F450" i="6"/>
  <c r="G1517" i="6"/>
  <c r="H1517" i="6" s="1"/>
  <c r="G223" i="6"/>
  <c r="H223" i="6" s="1"/>
  <c r="F223" i="6"/>
  <c r="G211" i="6"/>
  <c r="H211" i="6" s="1"/>
  <c r="G199" i="6"/>
  <c r="H199" i="6" s="1"/>
  <c r="F199" i="6"/>
  <c r="G187" i="6"/>
  <c r="H187" i="6" s="1"/>
  <c r="G175" i="6"/>
  <c r="H175" i="6" s="1"/>
  <c r="F175" i="6"/>
  <c r="G163" i="6"/>
  <c r="H163" i="6" s="1"/>
  <c r="G151" i="6"/>
  <c r="H151" i="6" s="1"/>
  <c r="F151" i="6"/>
  <c r="G139" i="6"/>
  <c r="H139" i="6" s="1"/>
  <c r="F139" i="6"/>
  <c r="G127" i="6"/>
  <c r="H127" i="6" s="1"/>
  <c r="F127" i="6"/>
  <c r="G115" i="6"/>
  <c r="H115" i="6" s="1"/>
  <c r="F115" i="6"/>
  <c r="G103" i="6"/>
  <c r="H103" i="6" s="1"/>
  <c r="F103" i="6"/>
  <c r="G91" i="6"/>
  <c r="H91" i="6" s="1"/>
  <c r="F91" i="6"/>
  <c r="G79" i="6"/>
  <c r="H79" i="6" s="1"/>
  <c r="F79" i="6"/>
  <c r="G67" i="6"/>
  <c r="H67" i="6" s="1"/>
  <c r="F67" i="6"/>
  <c r="G55" i="6"/>
  <c r="H55" i="6" s="1"/>
  <c r="F55" i="6"/>
  <c r="G43" i="6"/>
  <c r="H43" i="6" s="1"/>
  <c r="F43" i="6"/>
  <c r="G31" i="6"/>
  <c r="H31" i="6" s="1"/>
  <c r="F31" i="6"/>
  <c r="G19" i="6"/>
  <c r="H19" i="6" s="1"/>
  <c r="F19" i="6"/>
  <c r="G7" i="6"/>
  <c r="H7" i="6" s="1"/>
  <c r="J7" i="6"/>
  <c r="K7" i="6" s="1"/>
  <c r="G18" i="6"/>
  <c r="H18" i="6" s="1"/>
  <c r="F18" i="6"/>
  <c r="G6" i="6"/>
  <c r="H6" i="6" s="1"/>
  <c r="J6" i="6"/>
  <c r="K6" i="6" s="1"/>
  <c r="F187" i="6"/>
  <c r="G339" i="6"/>
  <c r="H339" i="6" s="1"/>
  <c r="F339" i="6"/>
  <c r="G327" i="6"/>
  <c r="H327" i="6" s="1"/>
  <c r="F327" i="6"/>
  <c r="G315" i="6"/>
  <c r="H315" i="6" s="1"/>
  <c r="F315" i="6"/>
  <c r="G303" i="6"/>
  <c r="H303" i="6" s="1"/>
  <c r="F303" i="6"/>
  <c r="G291" i="6"/>
  <c r="H291" i="6" s="1"/>
  <c r="F291" i="6"/>
  <c r="F279" i="6"/>
  <c r="G279" i="6"/>
  <c r="H279" i="6" s="1"/>
  <c r="G267" i="6"/>
  <c r="H267" i="6" s="1"/>
  <c r="G255" i="6"/>
  <c r="H255" i="6" s="1"/>
  <c r="F255" i="6"/>
  <c r="G243" i="6"/>
  <c r="H243" i="6" s="1"/>
  <c r="F243" i="6"/>
  <c r="G231" i="6"/>
  <c r="H231" i="6" s="1"/>
  <c r="F231" i="6"/>
  <c r="G219" i="6"/>
  <c r="H219" i="6" s="1"/>
  <c r="F219" i="6"/>
  <c r="G207" i="6"/>
  <c r="H207" i="6" s="1"/>
  <c r="G195" i="6"/>
  <c r="H195" i="6" s="1"/>
  <c r="F195" i="6"/>
  <c r="F183" i="6"/>
  <c r="G183" i="6"/>
  <c r="H183" i="6" s="1"/>
  <c r="G171" i="6"/>
  <c r="H171" i="6" s="1"/>
  <c r="F171" i="6"/>
  <c r="G159" i="6"/>
  <c r="H159" i="6" s="1"/>
  <c r="F159" i="6"/>
  <c r="G147" i="6"/>
  <c r="H147" i="6" s="1"/>
  <c r="G135" i="6"/>
  <c r="H135" i="6" s="1"/>
  <c r="F135" i="6"/>
  <c r="G123" i="6"/>
  <c r="H123" i="6" s="1"/>
  <c r="F123" i="6"/>
  <c r="F111" i="6"/>
  <c r="G111" i="6"/>
  <c r="H111" i="6" s="1"/>
  <c r="F99" i="6"/>
  <c r="G99" i="6"/>
  <c r="H99" i="6" s="1"/>
  <c r="G87" i="6"/>
  <c r="H87" i="6" s="1"/>
  <c r="F87" i="6"/>
  <c r="G75" i="6"/>
  <c r="H75" i="6" s="1"/>
  <c r="G63" i="6"/>
  <c r="H63" i="6" s="1"/>
  <c r="F63" i="6"/>
  <c r="G51" i="6"/>
  <c r="H51" i="6" s="1"/>
  <c r="F51" i="6"/>
  <c r="G39" i="6"/>
  <c r="H39" i="6" s="1"/>
  <c r="F39" i="6"/>
  <c r="T27" i="6"/>
  <c r="G27" i="6"/>
  <c r="H27" i="6" s="1"/>
  <c r="F27" i="6"/>
  <c r="G15" i="6"/>
  <c r="H15" i="6" s="1"/>
  <c r="F15" i="6"/>
  <c r="F163" i="6"/>
  <c r="G277" i="6"/>
  <c r="H277" i="6" s="1"/>
  <c r="F277" i="6"/>
  <c r="G265" i="6"/>
  <c r="H265" i="6" s="1"/>
  <c r="F265" i="6"/>
  <c r="G253" i="6"/>
  <c r="H253" i="6" s="1"/>
  <c r="F253" i="6"/>
  <c r="G241" i="6"/>
  <c r="H241" i="6" s="1"/>
  <c r="G229" i="6"/>
  <c r="H229" i="6" s="1"/>
  <c r="F229" i="6"/>
  <c r="G217" i="6"/>
  <c r="H217" i="6" s="1"/>
  <c r="F217" i="6"/>
  <c r="G205" i="6"/>
  <c r="H205" i="6" s="1"/>
  <c r="F205" i="6"/>
  <c r="G193" i="6"/>
  <c r="H193" i="6" s="1"/>
  <c r="G181" i="6"/>
  <c r="H181" i="6" s="1"/>
  <c r="F181" i="6"/>
  <c r="G169" i="6"/>
  <c r="H169" i="6" s="1"/>
  <c r="F169" i="6"/>
  <c r="G157" i="6"/>
  <c r="H157" i="6" s="1"/>
  <c r="F157" i="6"/>
  <c r="G145" i="6"/>
  <c r="H145" i="6" s="1"/>
  <c r="G133" i="6"/>
  <c r="H133" i="6" s="1"/>
  <c r="G121" i="6"/>
  <c r="H121" i="6" s="1"/>
  <c r="F121" i="6"/>
  <c r="G109" i="6"/>
  <c r="H109" i="6" s="1"/>
  <c r="G97" i="6"/>
  <c r="H97" i="6" s="1"/>
  <c r="F97" i="6"/>
  <c r="G85" i="6"/>
  <c r="H85" i="6" s="1"/>
  <c r="F85" i="6"/>
  <c r="G73" i="6"/>
  <c r="H73" i="6" s="1"/>
  <c r="G61" i="6"/>
  <c r="H61" i="6" s="1"/>
  <c r="F61" i="6"/>
  <c r="G49" i="6"/>
  <c r="H49" i="6" s="1"/>
  <c r="F49" i="6"/>
  <c r="G37" i="6"/>
  <c r="H37" i="6" s="1"/>
  <c r="G25" i="6"/>
  <c r="H25" i="6" s="1"/>
  <c r="F25" i="6"/>
  <c r="G13" i="6"/>
  <c r="H13" i="6" s="1"/>
  <c r="F13" i="6"/>
  <c r="G660" i="6"/>
  <c r="H660" i="6" s="1"/>
  <c r="G648" i="6"/>
  <c r="H648" i="6" s="1"/>
  <c r="G636" i="6"/>
  <c r="H636" i="6" s="1"/>
  <c r="G624" i="6"/>
  <c r="H624" i="6" s="1"/>
  <c r="G612" i="6"/>
  <c r="H612" i="6" s="1"/>
  <c r="G600" i="6"/>
  <c r="H600" i="6" s="1"/>
  <c r="G588" i="6"/>
  <c r="H588" i="6" s="1"/>
  <c r="G576" i="6"/>
  <c r="H576" i="6" s="1"/>
  <c r="G564" i="6"/>
  <c r="H564" i="6" s="1"/>
  <c r="G552" i="6"/>
  <c r="H552" i="6" s="1"/>
  <c r="G540" i="6"/>
  <c r="H540" i="6" s="1"/>
  <c r="G528" i="6"/>
  <c r="H528" i="6" s="1"/>
  <c r="G516" i="6"/>
  <c r="H516" i="6" s="1"/>
  <c r="G504" i="6"/>
  <c r="H504" i="6" s="1"/>
  <c r="F504" i="6"/>
  <c r="G480" i="6"/>
  <c r="H480" i="6" s="1"/>
  <c r="G468" i="6"/>
  <c r="H468" i="6" s="1"/>
  <c r="F468" i="6"/>
  <c r="G456" i="6"/>
  <c r="H456" i="6" s="1"/>
  <c r="F456" i="6"/>
  <c r="G444" i="6"/>
  <c r="H444" i="6" s="1"/>
  <c r="G432" i="6"/>
  <c r="H432" i="6" s="1"/>
  <c r="G420" i="6"/>
  <c r="H420" i="6" s="1"/>
  <c r="G408" i="6"/>
  <c r="H408" i="6" s="1"/>
  <c r="G396" i="6"/>
  <c r="H396" i="6" s="1"/>
  <c r="G384" i="6"/>
  <c r="H384" i="6" s="1"/>
  <c r="G372" i="6"/>
  <c r="H372" i="6" s="1"/>
  <c r="F372" i="6"/>
  <c r="G360" i="6"/>
  <c r="H360" i="6" s="1"/>
  <c r="F360" i="6"/>
  <c r="G348" i="6"/>
  <c r="H348" i="6" s="1"/>
  <c r="F348" i="6"/>
  <c r="G336" i="6"/>
  <c r="H336" i="6" s="1"/>
  <c r="F336" i="6"/>
  <c r="G324" i="6"/>
  <c r="H324" i="6" s="1"/>
  <c r="F324" i="6"/>
  <c r="G312" i="6"/>
  <c r="H312" i="6" s="1"/>
  <c r="F312" i="6"/>
  <c r="G300" i="6"/>
  <c r="H300" i="6" s="1"/>
  <c r="F300" i="6"/>
  <c r="G288" i="6"/>
  <c r="H288" i="6" s="1"/>
  <c r="F288" i="6"/>
  <c r="G276" i="6"/>
  <c r="H276" i="6" s="1"/>
  <c r="F276" i="6"/>
  <c r="G264" i="6"/>
  <c r="H264" i="6" s="1"/>
  <c r="F264" i="6"/>
  <c r="G252" i="6"/>
  <c r="H252" i="6" s="1"/>
  <c r="F252" i="6"/>
  <c r="G240" i="6"/>
  <c r="H240" i="6" s="1"/>
  <c r="F240" i="6"/>
  <c r="T228" i="6"/>
  <c r="G228" i="6"/>
  <c r="H228" i="6" s="1"/>
  <c r="F228" i="6"/>
  <c r="G216" i="6"/>
  <c r="H216" i="6" s="1"/>
  <c r="F216" i="6"/>
  <c r="G204" i="6"/>
  <c r="H204" i="6" s="1"/>
  <c r="F204" i="6"/>
  <c r="G192" i="6"/>
  <c r="H192" i="6" s="1"/>
  <c r="F192" i="6"/>
  <c r="G180" i="6"/>
  <c r="H180" i="6" s="1"/>
  <c r="F180" i="6"/>
  <c r="G168" i="6"/>
  <c r="H168" i="6" s="1"/>
  <c r="F168" i="6"/>
  <c r="G156" i="6"/>
  <c r="H156" i="6" s="1"/>
  <c r="F156" i="6"/>
  <c r="G144" i="6"/>
  <c r="H144" i="6" s="1"/>
  <c r="F144" i="6"/>
  <c r="G132" i="6"/>
  <c r="H132" i="6" s="1"/>
  <c r="F132" i="6"/>
  <c r="G120" i="6"/>
  <c r="H120" i="6" s="1"/>
  <c r="F120" i="6"/>
  <c r="G108" i="6"/>
  <c r="H108" i="6" s="1"/>
  <c r="F108" i="6"/>
  <c r="G96" i="6"/>
  <c r="H96" i="6" s="1"/>
  <c r="G84" i="6"/>
  <c r="H84" i="6" s="1"/>
  <c r="F84" i="6"/>
  <c r="G72" i="6"/>
  <c r="H72" i="6" s="1"/>
  <c r="F72" i="6"/>
  <c r="G60" i="6"/>
  <c r="H60" i="6" s="1"/>
  <c r="G48" i="6"/>
  <c r="H48" i="6" s="1"/>
  <c r="F48" i="6"/>
  <c r="G36" i="6"/>
  <c r="H36" i="6" s="1"/>
  <c r="F36" i="6"/>
  <c r="G24" i="6"/>
  <c r="H24" i="6" s="1"/>
  <c r="F24" i="6"/>
  <c r="G12" i="6"/>
  <c r="H12" i="6" s="1"/>
  <c r="F12" i="6"/>
  <c r="F408" i="6"/>
  <c r="M962" i="6"/>
  <c r="M1324" i="6"/>
  <c r="M1443" i="6"/>
  <c r="M1742" i="6"/>
  <c r="M1351" i="6"/>
  <c r="M1459" i="6"/>
  <c r="M1504" i="6"/>
  <c r="M1444" i="6"/>
  <c r="E14" i="1"/>
  <c r="E26" i="1"/>
  <c r="E38" i="1"/>
  <c r="T837" i="6"/>
  <c r="T693" i="6"/>
  <c r="T633" i="6"/>
  <c r="T573" i="6"/>
  <c r="P617" i="6"/>
  <c r="F1134" i="6"/>
  <c r="F289" i="6"/>
  <c r="F1110" i="6"/>
  <c r="F1085" i="6"/>
  <c r="F898" i="6"/>
  <c r="F458" i="6"/>
  <c r="F866" i="6"/>
  <c r="F592" i="6"/>
  <c r="F102" i="6"/>
  <c r="F26" i="6"/>
  <c r="F141" i="6"/>
  <c r="F290" i="6"/>
  <c r="F429" i="6"/>
  <c r="F517" i="6"/>
  <c r="F586" i="6"/>
  <c r="F603" i="6"/>
  <c r="F621" i="6"/>
  <c r="F722" i="6"/>
  <c r="F749" i="6"/>
  <c r="F854" i="6"/>
  <c r="F867" i="6"/>
  <c r="F932" i="6"/>
  <c r="F1011" i="6"/>
  <c r="F1114" i="6"/>
  <c r="F1174" i="6"/>
  <c r="F1210" i="6"/>
  <c r="F241" i="6"/>
  <c r="F397" i="6"/>
  <c r="F484" i="6"/>
  <c r="F589" i="6"/>
  <c r="F791" i="6"/>
  <c r="F1000" i="6"/>
  <c r="F292" i="6"/>
  <c r="F625" i="6"/>
  <c r="F709" i="6"/>
  <c r="F882" i="6"/>
  <c r="F1135" i="6"/>
  <c r="F995" i="6"/>
  <c r="F963" i="6"/>
  <c r="F745" i="6"/>
  <c r="F585" i="6"/>
  <c r="F459" i="6"/>
  <c r="F250" i="6"/>
  <c r="F928" i="6"/>
  <c r="F1201" i="6"/>
  <c r="F1049" i="6"/>
  <c r="F1020" i="6"/>
  <c r="F988" i="6"/>
  <c r="F532" i="6"/>
  <c r="F364" i="6"/>
  <c r="F323" i="6"/>
  <c r="F989" i="6"/>
  <c r="F1152" i="6"/>
  <c r="F1021" i="6"/>
  <c r="F896" i="6"/>
  <c r="F147" i="6"/>
  <c r="F1075" i="6"/>
  <c r="F982" i="6"/>
  <c r="F889" i="6"/>
  <c r="F732" i="6"/>
  <c r="F651" i="6"/>
  <c r="F610" i="6"/>
  <c r="F567" i="6"/>
  <c r="F442" i="6"/>
  <c r="F1202" i="6"/>
  <c r="F410" i="6"/>
  <c r="F1079" i="6"/>
  <c r="F530" i="6"/>
  <c r="F1099" i="6"/>
  <c r="F1073" i="6"/>
  <c r="F1042" i="6"/>
  <c r="F853" i="6"/>
  <c r="F792" i="6"/>
  <c r="F759" i="6"/>
  <c r="F650" i="6"/>
  <c r="F565" i="6"/>
  <c r="F522" i="6"/>
  <c r="F481" i="6"/>
  <c r="F184" i="6"/>
  <c r="F1128" i="6"/>
  <c r="F944" i="6"/>
  <c r="F851" i="6"/>
  <c r="F819" i="6"/>
  <c r="F602" i="6"/>
  <c r="F520" i="6"/>
  <c r="F435" i="6"/>
  <c r="F267" i="6"/>
  <c r="F1154" i="6"/>
  <c r="F864" i="6"/>
  <c r="F1047" i="6"/>
  <c r="F923" i="6"/>
  <c r="F615" i="6"/>
  <c r="F363" i="6"/>
  <c r="F1166" i="6"/>
  <c r="F1142" i="6"/>
  <c r="F818" i="6"/>
  <c r="F556" i="6"/>
  <c r="F266" i="6"/>
  <c r="F1189" i="6"/>
  <c r="F1165" i="6"/>
  <c r="F1117" i="6"/>
  <c r="F1067" i="6"/>
  <c r="F845" i="6"/>
  <c r="F718" i="6"/>
  <c r="F679" i="6"/>
  <c r="F637" i="6"/>
  <c r="F598" i="6"/>
  <c r="F470" i="6"/>
  <c r="F109" i="6"/>
  <c r="F52" i="6"/>
  <c r="F937" i="6"/>
  <c r="F424" i="6"/>
  <c r="F340" i="6"/>
  <c r="F166" i="6"/>
  <c r="F968" i="6"/>
  <c r="F811" i="6"/>
  <c r="F383" i="6"/>
  <c r="F1113" i="6"/>
  <c r="F1088" i="6"/>
  <c r="F1060" i="6"/>
  <c r="F967" i="6"/>
  <c r="F903" i="6"/>
  <c r="F746" i="6"/>
  <c r="F711" i="6"/>
  <c r="F673" i="6"/>
  <c r="F423" i="6"/>
  <c r="F295" i="6"/>
  <c r="F213" i="6"/>
  <c r="F40" i="6"/>
  <c r="F1215" i="6"/>
  <c r="J1227" i="6"/>
  <c r="K1227" i="6" s="1"/>
  <c r="F1239" i="6"/>
  <c r="F1254" i="6"/>
  <c r="F1260" i="6"/>
  <c r="J1263" i="6"/>
  <c r="K1263" i="6" s="1"/>
  <c r="J1269" i="6"/>
  <c r="K1269" i="6" s="1"/>
  <c r="J1281" i="6"/>
  <c r="K1281" i="6" s="1"/>
  <c r="J1296" i="6"/>
  <c r="K1296" i="6" s="1"/>
  <c r="F1299" i="6"/>
  <c r="J1335" i="6"/>
  <c r="K1335" i="6" s="1"/>
  <c r="J1341" i="6"/>
  <c r="K1341" i="6" s="1"/>
  <c r="J1353" i="6"/>
  <c r="K1353" i="6" s="1"/>
  <c r="J1359" i="6"/>
  <c r="K1359" i="6" s="1"/>
  <c r="F1368" i="6"/>
  <c r="F1371" i="6"/>
  <c r="F1374" i="6"/>
  <c r="F1222" i="6"/>
  <c r="F1225" i="6"/>
  <c r="F1240" i="6"/>
  <c r="F1246" i="6"/>
  <c r="F1255" i="6"/>
  <c r="F1273" i="6"/>
  <c r="J1276" i="6"/>
  <c r="K1276" i="6" s="1"/>
  <c r="F1279" i="6"/>
  <c r="F1285" i="6"/>
  <c r="J1288" i="6"/>
  <c r="K1288" i="6" s="1"/>
  <c r="J1294" i="6"/>
  <c r="K1294" i="6" s="1"/>
  <c r="F1303" i="6"/>
  <c r="J1312" i="6"/>
  <c r="K1312" i="6" s="1"/>
  <c r="F1318" i="6"/>
  <c r="F1345" i="6"/>
  <c r="J1348" i="6"/>
  <c r="K1348" i="6" s="1"/>
  <c r="J1360" i="6"/>
  <c r="K1360" i="6" s="1"/>
  <c r="J1366" i="6"/>
  <c r="K1366" i="6" s="1"/>
  <c r="J1369" i="6"/>
  <c r="K1369" i="6" s="1"/>
  <c r="J1372" i="6"/>
  <c r="K1372" i="6" s="1"/>
  <c r="J1214" i="6"/>
  <c r="K1214" i="6" s="1"/>
  <c r="J1226" i="6"/>
  <c r="K1226" i="6" s="1"/>
  <c r="J1232" i="6"/>
  <c r="K1232" i="6" s="1"/>
  <c r="J1235" i="6"/>
  <c r="K1235" i="6" s="1"/>
  <c r="F1241" i="6"/>
  <c r="J1253" i="6"/>
  <c r="K1253" i="6" s="1"/>
  <c r="J1259" i="6"/>
  <c r="K1259" i="6" s="1"/>
  <c r="J1268" i="6"/>
  <c r="K1268" i="6" s="1"/>
  <c r="J1274" i="6"/>
  <c r="K1274" i="6" s="1"/>
  <c r="F1295" i="6"/>
  <c r="F1298" i="6"/>
  <c r="F1301" i="6"/>
  <c r="J1310" i="6"/>
  <c r="K1310" i="6" s="1"/>
  <c r="F1316" i="6"/>
  <c r="F1325" i="6"/>
  <c r="J1340" i="6"/>
  <c r="K1340" i="6" s="1"/>
  <c r="J1358" i="6"/>
  <c r="K1358" i="6" s="1"/>
  <c r="J1370" i="6"/>
  <c r="K1370" i="6" s="1"/>
  <c r="J1373" i="6"/>
  <c r="K1373" i="6" s="1"/>
  <c r="J1391" i="6"/>
  <c r="K1391" i="6" s="1"/>
  <c r="J1397" i="6"/>
  <c r="K1397" i="6" s="1"/>
  <c r="F1418" i="6"/>
  <c r="J1448" i="6"/>
  <c r="K1448" i="6" s="1"/>
  <c r="F1457" i="6"/>
  <c r="F1487" i="6"/>
  <c r="J1490" i="6"/>
  <c r="K1490" i="6" s="1"/>
  <c r="J1502" i="6"/>
  <c r="K1502" i="6" s="1"/>
  <c r="J1517" i="6"/>
  <c r="K1517" i="6" s="1"/>
  <c r="F1520" i="6"/>
  <c r="J1541" i="6"/>
  <c r="K1541" i="6" s="1"/>
  <c r="J1544" i="6"/>
  <c r="K1544" i="6" s="1"/>
  <c r="J1562" i="6"/>
  <c r="K1562" i="6" s="1"/>
  <c r="F1577" i="6"/>
  <c r="J1586" i="6"/>
  <c r="K1586" i="6" s="1"/>
  <c r="F1589" i="6"/>
  <c r="J1610" i="6"/>
  <c r="K1610" i="6" s="1"/>
  <c r="F1383" i="6"/>
  <c r="J1404" i="6"/>
  <c r="K1404" i="6" s="1"/>
  <c r="F1431" i="6"/>
  <c r="F1443" i="6"/>
  <c r="F1452" i="6"/>
  <c r="F1455" i="6"/>
  <c r="J1488" i="6"/>
  <c r="K1488" i="6" s="1"/>
  <c r="J1500" i="6"/>
  <c r="K1500" i="6" s="1"/>
  <c r="F1503" i="6"/>
  <c r="F1509" i="6"/>
  <c r="J1515" i="6"/>
  <c r="K1515" i="6" s="1"/>
  <c r="F1518" i="6"/>
  <c r="F1521" i="6"/>
  <c r="F1527" i="6"/>
  <c r="F1533" i="6"/>
  <c r="F1545" i="6"/>
  <c r="F1575" i="6"/>
  <c r="F1587" i="6"/>
  <c r="F1390" i="6"/>
  <c r="F1408" i="6"/>
  <c r="J1444" i="6"/>
  <c r="K1444" i="6" s="1"/>
  <c r="J1498" i="6"/>
  <c r="K1498" i="6" s="1"/>
  <c r="F1516" i="6"/>
  <c r="J1534" i="6"/>
  <c r="K1534" i="6" s="1"/>
  <c r="J1570" i="6"/>
  <c r="K1570" i="6" s="1"/>
  <c r="F1423" i="6"/>
  <c r="F1495" i="6"/>
  <c r="F1531" i="6"/>
  <c r="J1549" i="6"/>
  <c r="K1549" i="6" s="1"/>
  <c r="J1567" i="6"/>
  <c r="K1567" i="6" s="1"/>
  <c r="F1635" i="6"/>
  <c r="J1638" i="6"/>
  <c r="K1638" i="6" s="1"/>
  <c r="F1647" i="6"/>
  <c r="J1650" i="6"/>
  <c r="K1650" i="6" s="1"/>
  <c r="F1656" i="6"/>
  <c r="F1659" i="6"/>
  <c r="J1665" i="6"/>
  <c r="K1665" i="6" s="1"/>
  <c r="J1668" i="6"/>
  <c r="K1668" i="6" s="1"/>
  <c r="J1671" i="6"/>
  <c r="K1671" i="6" s="1"/>
  <c r="J1689" i="6"/>
  <c r="K1689" i="6" s="1"/>
  <c r="F1695" i="6"/>
  <c r="J1701" i="6"/>
  <c r="K1701" i="6" s="1"/>
  <c r="J1740" i="6"/>
  <c r="K1740" i="6" s="1"/>
  <c r="J1743" i="6"/>
  <c r="K1743" i="6" s="1"/>
  <c r="F1752" i="6"/>
  <c r="J1761" i="6"/>
  <c r="K1761" i="6" s="1"/>
  <c r="J1764" i="6"/>
  <c r="K1764" i="6" s="1"/>
  <c r="J1767" i="6"/>
  <c r="K1767" i="6" s="1"/>
  <c r="J1770" i="6"/>
  <c r="K1770" i="6" s="1"/>
  <c r="F1779" i="6"/>
  <c r="F1782" i="6"/>
  <c r="F1791" i="6"/>
  <c r="J1794" i="6"/>
  <c r="K1794" i="6" s="1"/>
  <c r="J1803" i="6"/>
  <c r="K1803" i="6" s="1"/>
  <c r="F1806" i="6"/>
  <c r="F1809" i="6"/>
  <c r="J1824" i="6"/>
  <c r="K1824" i="6" s="1"/>
  <c r="J1588" i="6"/>
  <c r="K1588" i="6" s="1"/>
  <c r="F1507" i="6"/>
  <c r="F1525" i="6"/>
  <c r="J1618" i="6"/>
  <c r="K1618" i="6" s="1"/>
  <c r="F1621" i="6"/>
  <c r="F1624" i="6"/>
  <c r="F1639" i="6"/>
  <c r="J1645" i="6"/>
  <c r="K1645" i="6" s="1"/>
  <c r="F1648" i="6"/>
  <c r="J1651" i="6"/>
  <c r="K1651" i="6" s="1"/>
  <c r="J1657" i="6"/>
  <c r="K1657" i="6" s="1"/>
  <c r="F1660" i="6"/>
  <c r="J1672" i="6"/>
  <c r="K1672" i="6" s="1"/>
  <c r="J1681" i="6"/>
  <c r="K1681" i="6" s="1"/>
  <c r="J1690" i="6"/>
  <c r="K1690" i="6" s="1"/>
  <c r="F1693" i="6"/>
  <c r="J1702" i="6"/>
  <c r="K1702" i="6" s="1"/>
  <c r="F1720" i="6"/>
  <c r="J1729" i="6"/>
  <c r="K1729" i="6" s="1"/>
  <c r="F1732" i="6"/>
  <c r="J1741" i="6"/>
  <c r="K1741" i="6" s="1"/>
  <c r="J1762" i="6"/>
  <c r="K1762" i="6" s="1"/>
  <c r="J1765" i="6"/>
  <c r="K1765" i="6" s="1"/>
  <c r="J1786" i="6"/>
  <c r="K1786" i="6" s="1"/>
  <c r="F1795" i="6"/>
  <c r="F1801" i="6"/>
  <c r="F1804" i="6"/>
  <c r="F1807" i="6"/>
  <c r="F1813" i="6"/>
  <c r="J1816" i="6"/>
  <c r="K1816" i="6" s="1"/>
  <c r="F1825" i="6"/>
  <c r="F1828" i="6"/>
  <c r="F1834" i="6"/>
  <c r="F1837" i="6"/>
  <c r="F1846" i="6"/>
  <c r="J1849" i="6"/>
  <c r="K1849" i="6" s="1"/>
  <c r="F1864" i="6"/>
  <c r="J1867" i="6"/>
  <c r="K1867" i="6" s="1"/>
  <c r="J1873" i="6"/>
  <c r="K1873" i="6" s="1"/>
  <c r="F1882" i="6"/>
  <c r="J1888" i="6"/>
  <c r="K1888" i="6" s="1"/>
  <c r="F1891" i="6"/>
  <c r="F1894" i="6"/>
  <c r="J1921" i="6"/>
  <c r="K1921" i="6" s="1"/>
  <c r="J1924" i="6"/>
  <c r="K1924" i="6" s="1"/>
  <c r="F1927" i="6"/>
  <c r="J1936" i="6"/>
  <c r="K1936" i="6" s="1"/>
  <c r="F1951" i="6"/>
  <c r="F1954" i="6"/>
  <c r="J1966" i="6"/>
  <c r="K1966" i="6" s="1"/>
  <c r="J1978" i="6"/>
  <c r="K1978" i="6" s="1"/>
  <c r="J1984" i="6"/>
  <c r="K1984" i="6" s="1"/>
  <c r="J1990" i="6"/>
  <c r="K1990" i="6" s="1"/>
  <c r="J2005" i="6"/>
  <c r="K2005" i="6" s="1"/>
  <c r="J2008" i="6"/>
  <c r="K2008" i="6" s="1"/>
  <c r="J2011" i="6"/>
  <c r="K2011" i="6" s="1"/>
  <c r="J2017" i="6"/>
  <c r="K2017" i="6" s="1"/>
  <c r="F2020" i="6"/>
  <c r="F1378" i="6"/>
  <c r="F1414" i="6"/>
  <c r="F1432" i="6"/>
  <c r="J1450" i="6"/>
  <c r="K1450" i="6" s="1"/>
  <c r="F1468" i="6"/>
  <c r="J1540" i="6"/>
  <c r="K1540" i="6" s="1"/>
  <c r="F1375" i="6"/>
  <c r="J1465" i="6"/>
  <c r="K1465" i="6" s="1"/>
  <c r="J1483" i="6"/>
  <c r="K1483" i="6" s="1"/>
  <c r="J1519" i="6"/>
  <c r="K1519" i="6" s="1"/>
  <c r="F1622" i="6"/>
  <c r="F1676" i="6"/>
  <c r="F1694" i="6"/>
  <c r="F1730" i="6"/>
  <c r="F1766" i="6"/>
  <c r="J1802" i="6"/>
  <c r="K1802" i="6" s="1"/>
  <c r="J1820" i="6"/>
  <c r="K1820" i="6" s="1"/>
  <c r="J1932" i="6"/>
  <c r="K1932" i="6" s="1"/>
  <c r="F1968" i="6"/>
  <c r="F1880" i="6"/>
  <c r="J1952" i="6"/>
  <c r="K1952" i="6" s="1"/>
  <c r="F1965" i="6"/>
  <c r="F1673" i="6"/>
  <c r="J1817" i="6"/>
  <c r="K1817" i="6" s="1"/>
  <c r="J1926" i="6"/>
  <c r="K1926" i="6" s="1"/>
  <c r="J1998" i="6"/>
  <c r="K1998" i="6" s="1"/>
  <c r="F2021" i="6"/>
  <c r="J2034" i="6"/>
  <c r="K2034" i="6" s="1"/>
  <c r="F44" i="6"/>
  <c r="F56" i="6"/>
  <c r="F68" i="6"/>
  <c r="F128" i="6"/>
  <c r="F212" i="6"/>
  <c r="F260" i="6"/>
  <c r="F296" i="6"/>
  <c r="F440" i="6"/>
  <c r="F584" i="6"/>
  <c r="F596" i="6"/>
  <c r="F656" i="6"/>
  <c r="F1384" i="6"/>
  <c r="J1838" i="6"/>
  <c r="K1838" i="6" s="1"/>
  <c r="J1851" i="6"/>
  <c r="K1851" i="6" s="1"/>
  <c r="F1874" i="6"/>
  <c r="J1887" i="6"/>
  <c r="K1887" i="6" s="1"/>
  <c r="F1910" i="6"/>
  <c r="F1946" i="6"/>
  <c r="J1982" i="6"/>
  <c r="K1982" i="6" s="1"/>
  <c r="F1995" i="6"/>
  <c r="J1832" i="6"/>
  <c r="K1832" i="6" s="1"/>
  <c r="F1845" i="6"/>
  <c r="F1868" i="6"/>
  <c r="F1940" i="6"/>
  <c r="F1953" i="6"/>
  <c r="F2012" i="6"/>
  <c r="J2025" i="6"/>
  <c r="K2025" i="6" s="1"/>
  <c r="J1546" i="6"/>
  <c r="K1546" i="6" s="1"/>
  <c r="J1573" i="6"/>
  <c r="K1573" i="6" s="1"/>
  <c r="J1649" i="6"/>
  <c r="K1649" i="6" s="1"/>
  <c r="F1703" i="6"/>
  <c r="F1721" i="6"/>
  <c r="F1829" i="6"/>
  <c r="F1901" i="6"/>
  <c r="F1937" i="6"/>
  <c r="J1973" i="6"/>
  <c r="K1973" i="6" s="1"/>
  <c r="F2009" i="6"/>
  <c r="F60" i="6"/>
  <c r="F96" i="6"/>
  <c r="F384" i="6"/>
  <c r="F480" i="6"/>
  <c r="F564" i="6"/>
  <c r="F588" i="6"/>
  <c r="F648" i="6"/>
  <c r="J1862" i="6"/>
  <c r="K1862" i="6" s="1"/>
  <c r="J1875" i="6"/>
  <c r="K1875" i="6" s="1"/>
  <c r="F1911" i="6"/>
  <c r="F1947" i="6"/>
  <c r="F1664" i="6"/>
  <c r="J1700" i="6"/>
  <c r="K1700" i="6" s="1"/>
  <c r="J1754" i="6"/>
  <c r="K1754" i="6" s="1"/>
  <c r="F1808" i="6"/>
  <c r="J1836" i="6"/>
  <c r="K1836" i="6" s="1"/>
  <c r="J1872" i="6"/>
  <c r="K1872" i="6" s="1"/>
  <c r="F2003" i="6"/>
  <c r="F2016" i="6"/>
  <c r="F1593" i="6"/>
  <c r="F1886" i="6"/>
  <c r="F1935" i="6"/>
  <c r="F2007" i="6"/>
  <c r="F2030" i="6"/>
  <c r="F41" i="6"/>
  <c r="F65" i="6"/>
  <c r="F77" i="6"/>
  <c r="F113" i="6"/>
  <c r="F149" i="6"/>
  <c r="F221" i="6"/>
  <c r="F257" i="6"/>
  <c r="F293" i="6"/>
  <c r="F305" i="6"/>
  <c r="F329" i="6"/>
  <c r="F353" i="6"/>
  <c r="F401" i="6"/>
  <c r="F425" i="6"/>
  <c r="F449" i="6"/>
  <c r="F473" i="6"/>
  <c r="F497" i="6"/>
  <c r="F521" i="6"/>
  <c r="F545" i="6"/>
  <c r="F617" i="6"/>
  <c r="F629" i="6"/>
  <c r="F641" i="6"/>
  <c r="F689" i="6"/>
  <c r="F1974" i="6"/>
  <c r="F1853" i="6"/>
  <c r="F1688" i="6"/>
  <c r="F1796" i="6"/>
  <c r="F1823" i="6"/>
  <c r="F126" i="6"/>
  <c r="F206" i="6"/>
  <c r="F238" i="6"/>
  <c r="F254" i="6"/>
  <c r="F286" i="6"/>
  <c r="F382" i="6"/>
  <c r="F398" i="6"/>
  <c r="F558" i="6"/>
  <c r="F654" i="6"/>
  <c r="F670" i="6"/>
  <c r="F700" i="6"/>
  <c r="F873" i="6"/>
  <c r="F933" i="6"/>
  <c r="F969" i="6"/>
  <c r="J1884" i="6"/>
  <c r="K1884" i="6" s="1"/>
  <c r="F95" i="6"/>
  <c r="F207" i="6"/>
  <c r="F1835" i="6"/>
  <c r="J1979" i="6"/>
  <c r="K1979" i="6" s="1"/>
  <c r="J1616" i="6"/>
  <c r="K1616" i="6" s="1"/>
  <c r="F1751" i="6"/>
  <c r="F1778" i="6"/>
  <c r="J1848" i="6"/>
  <c r="K1848" i="6" s="1"/>
  <c r="F1992" i="6"/>
  <c r="F1871" i="6"/>
  <c r="F1155" i="6"/>
  <c r="F1143" i="6"/>
  <c r="F1107" i="6"/>
  <c r="F1082" i="6"/>
  <c r="F1056" i="6"/>
  <c r="F1030" i="6"/>
  <c r="F1016" i="6"/>
  <c r="F794" i="6"/>
  <c r="F768" i="6"/>
  <c r="F742" i="6"/>
  <c r="F697" i="6"/>
  <c r="F646" i="6"/>
  <c r="F628" i="6"/>
  <c r="F611" i="6"/>
  <c r="F541" i="6"/>
  <c r="F471" i="6"/>
  <c r="F436" i="6"/>
  <c r="F367" i="6"/>
  <c r="F314" i="6"/>
  <c r="F244" i="6"/>
  <c r="F112" i="6"/>
  <c r="F73" i="6"/>
  <c r="F54" i="6"/>
  <c r="F35" i="6"/>
  <c r="F1175" i="6"/>
  <c r="F1163" i="6"/>
  <c r="F1127" i="6"/>
  <c r="F999" i="6"/>
  <c r="F973" i="6"/>
  <c r="F855" i="6"/>
  <c r="F842" i="6"/>
  <c r="F816" i="6"/>
  <c r="F737" i="6"/>
  <c r="F675" i="6"/>
  <c r="F640" i="6"/>
  <c r="F587" i="6"/>
  <c r="F518" i="6"/>
  <c r="F431" i="6"/>
  <c r="F326" i="6"/>
  <c r="F256" i="6"/>
  <c r="F239" i="6"/>
  <c r="F145" i="6"/>
  <c r="F1160" i="6"/>
  <c r="F1148" i="6"/>
  <c r="F1112" i="6"/>
  <c r="F1074" i="6"/>
  <c r="F1035" i="6"/>
  <c r="F1022" i="6"/>
  <c r="F930" i="6"/>
  <c r="F904" i="6"/>
  <c r="F891" i="6"/>
  <c r="F865" i="6"/>
  <c r="F826" i="6"/>
  <c r="F747" i="6"/>
  <c r="F618" i="6"/>
  <c r="F601" i="6"/>
  <c r="F531" i="6"/>
  <c r="F496" i="6"/>
  <c r="F391" i="6"/>
  <c r="F357" i="6"/>
  <c r="F287" i="6"/>
  <c r="F196" i="6"/>
  <c r="F1961" i="6"/>
  <c r="F1814" i="6"/>
  <c r="J1652" i="6"/>
  <c r="K1652" i="6" s="1"/>
  <c r="F1181" i="6"/>
  <c r="F1169" i="6"/>
  <c r="F1121" i="6"/>
  <c r="F1097" i="6"/>
  <c r="F1058" i="6"/>
  <c r="F953" i="6"/>
  <c r="F809" i="6"/>
  <c r="F783" i="6"/>
  <c r="F491" i="6"/>
  <c r="F387" i="6"/>
  <c r="F352" i="6"/>
  <c r="F335" i="6"/>
  <c r="F211" i="6"/>
  <c r="F75" i="6"/>
  <c r="F1204" i="6"/>
  <c r="F1180" i="6"/>
  <c r="F1168" i="6"/>
  <c r="F1144" i="6"/>
  <c r="F1132" i="6"/>
  <c r="F1096" i="6"/>
  <c r="F1083" i="6"/>
  <c r="F965" i="6"/>
  <c r="F952" i="6"/>
  <c r="F939" i="6"/>
  <c r="F900" i="6"/>
  <c r="F847" i="6"/>
  <c r="F795" i="6"/>
  <c r="F743" i="6"/>
  <c r="F664" i="6"/>
  <c r="F561" i="6"/>
  <c r="F543" i="6"/>
  <c r="F507" i="6"/>
  <c r="F455" i="6"/>
  <c r="F170" i="6"/>
  <c r="F133" i="6"/>
  <c r="F74" i="6"/>
  <c r="F37" i="6"/>
  <c r="J1833" i="6"/>
  <c r="K1833" i="6" s="1"/>
  <c r="R634" i="6"/>
  <c r="T840" i="6"/>
  <c r="T696" i="6"/>
  <c r="T823" i="6"/>
  <c r="T1008" i="6"/>
  <c r="T456" i="6"/>
  <c r="T1068" i="6"/>
  <c r="T240" i="6"/>
  <c r="T34" i="6"/>
  <c r="T828" i="6"/>
  <c r="T2009" i="6"/>
  <c r="T322" i="6"/>
  <c r="T250" i="6"/>
  <c r="T118" i="6"/>
  <c r="T262" i="6"/>
  <c r="T166" i="6"/>
  <c r="T744" i="6"/>
  <c r="T1725" i="6"/>
  <c r="T600" i="6"/>
  <c r="T1751" i="6"/>
  <c r="T1738" i="6"/>
  <c r="T1152" i="6"/>
  <c r="T336" i="6"/>
  <c r="T420" i="6"/>
  <c r="T120" i="6"/>
  <c r="T1270" i="6"/>
  <c r="T960" i="6"/>
  <c r="T1289" i="6"/>
  <c r="T1245" i="6"/>
  <c r="T1290" i="6"/>
  <c r="T1263" i="6"/>
  <c r="T704" i="6"/>
  <c r="T608" i="6"/>
  <c r="T596" i="6"/>
  <c r="T584" i="6"/>
  <c r="T560" i="6"/>
  <c r="T548" i="6"/>
  <c r="T536" i="6"/>
  <c r="T524" i="6"/>
  <c r="T512" i="6"/>
  <c r="T488" i="6"/>
  <c r="T476" i="6"/>
  <c r="T464" i="6"/>
  <c r="T452" i="6"/>
  <c r="T440" i="6"/>
  <c r="T428" i="6"/>
  <c r="T416" i="6"/>
  <c r="T404" i="6"/>
  <c r="T392" i="6"/>
  <c r="T380" i="6"/>
  <c r="T368" i="6"/>
  <c r="T356" i="6"/>
  <c r="T332" i="6"/>
  <c r="T320" i="6"/>
  <c r="T308" i="6"/>
  <c r="T284" i="6"/>
  <c r="T272" i="6"/>
  <c r="T260" i="6"/>
  <c r="T236" i="6"/>
  <c r="T224" i="6"/>
  <c r="T212" i="6"/>
  <c r="T200" i="6"/>
  <c r="T188" i="6"/>
  <c r="T164" i="6"/>
  <c r="T152" i="6"/>
  <c r="T140" i="6"/>
  <c r="T128" i="6"/>
  <c r="T116" i="6"/>
  <c r="T104" i="6"/>
  <c r="T92" i="6"/>
  <c r="T80" i="6"/>
  <c r="T68" i="6"/>
  <c r="T56" i="6"/>
  <c r="T32" i="6"/>
  <c r="T8" i="6"/>
  <c r="T500" i="6"/>
  <c r="T253" i="6"/>
  <c r="T572" i="6"/>
  <c r="T1183" i="6"/>
  <c r="T2034" i="6"/>
  <c r="T2002" i="6"/>
  <c r="T1956" i="6"/>
  <c r="T1954" i="6"/>
  <c r="T1944" i="6"/>
  <c r="T602" i="6"/>
  <c r="T1594" i="6"/>
  <c r="T1578" i="6"/>
  <c r="T1067" i="6"/>
  <c r="T1007" i="6"/>
  <c r="T827" i="6"/>
  <c r="T755" i="6"/>
  <c r="T551" i="6"/>
  <c r="T371" i="6"/>
  <c r="T299" i="6"/>
  <c r="T239" i="6"/>
  <c r="T23" i="6"/>
  <c r="T2019" i="6"/>
  <c r="T1114" i="6"/>
  <c r="T634" i="6"/>
  <c r="T418" i="6"/>
  <c r="T406" i="6"/>
  <c r="T394" i="6"/>
  <c r="T370" i="6"/>
  <c r="T358" i="6"/>
  <c r="T346" i="6"/>
  <c r="T310" i="6"/>
  <c r="T298" i="6"/>
  <c r="T274" i="6"/>
  <c r="T226" i="6"/>
  <c r="T214" i="6"/>
  <c r="T202" i="6"/>
  <c r="T178" i="6"/>
  <c r="T154" i="6"/>
  <c r="T106" i="6"/>
  <c r="T94" i="6"/>
  <c r="T82" i="6"/>
  <c r="T70" i="6"/>
  <c r="T58" i="6"/>
  <c r="T46" i="6"/>
  <c r="T22" i="6"/>
  <c r="T10" i="6"/>
  <c r="T1999" i="6"/>
  <c r="T1985" i="6"/>
  <c r="T1979" i="6"/>
  <c r="T1087" i="6"/>
  <c r="T1015" i="6"/>
  <c r="T955" i="6"/>
  <c r="T895" i="6"/>
  <c r="T691" i="6"/>
  <c r="T631" i="6"/>
  <c r="T583" i="6"/>
  <c r="T547" i="6"/>
  <c r="T487" i="6"/>
  <c r="T271" i="6"/>
  <c r="T175" i="6"/>
  <c r="T19" i="6"/>
  <c r="T1200" i="6"/>
  <c r="T1188" i="6"/>
  <c r="T1176" i="6"/>
  <c r="T1164" i="6"/>
  <c r="T1140" i="6"/>
  <c r="T1128" i="6"/>
  <c r="T1116" i="6"/>
  <c r="T1104" i="6"/>
  <c r="T1092" i="6"/>
  <c r="T1080" i="6"/>
  <c r="T1056" i="6"/>
  <c r="T1044" i="6"/>
  <c r="T1032" i="6"/>
  <c r="T1020" i="6"/>
  <c r="T996" i="6"/>
  <c r="T984" i="6"/>
  <c r="T972" i="6"/>
  <c r="T948" i="6"/>
  <c r="T936" i="6"/>
  <c r="T924" i="6"/>
  <c r="T912" i="6"/>
  <c r="T888" i="6"/>
  <c r="T876" i="6"/>
  <c r="T864" i="6"/>
  <c r="T816" i="6"/>
  <c r="T792" i="6"/>
  <c r="T780" i="6"/>
  <c r="T768" i="6"/>
  <c r="T756" i="6"/>
  <c r="T732" i="6"/>
  <c r="T720" i="6"/>
  <c r="T708" i="6"/>
  <c r="T684" i="6"/>
  <c r="T672" i="6"/>
  <c r="T660" i="6"/>
  <c r="T648" i="6"/>
  <c r="T636" i="6"/>
  <c r="T624" i="6"/>
  <c r="T588" i="6"/>
  <c r="T576" i="6"/>
  <c r="T564" i="6"/>
  <c r="T552" i="6"/>
  <c r="T528" i="6"/>
  <c r="T504" i="6"/>
  <c r="T480" i="6"/>
  <c r="T468" i="6"/>
  <c r="T432" i="6"/>
  <c r="T396" i="6"/>
  <c r="T384" i="6"/>
  <c r="T372" i="6"/>
  <c r="T360" i="6"/>
  <c r="T312" i="6"/>
  <c r="T300" i="6"/>
  <c r="T288" i="6"/>
  <c r="T264" i="6"/>
  <c r="T252" i="6"/>
  <c r="T216" i="6"/>
  <c r="T204" i="6"/>
  <c r="T192" i="6"/>
  <c r="T168" i="6"/>
  <c r="T156" i="6"/>
  <c r="T144" i="6"/>
  <c r="T108" i="6"/>
  <c r="T96" i="6"/>
  <c r="T72" i="6"/>
  <c r="T60" i="6"/>
  <c r="T48" i="6"/>
  <c r="T24" i="6"/>
  <c r="T12" i="6"/>
  <c r="T1917" i="6"/>
  <c r="T1853" i="6"/>
  <c r="T750" i="6"/>
  <c r="T18" i="6"/>
  <c r="T1528" i="6"/>
  <c r="T1490" i="6"/>
  <c r="T1374" i="6"/>
  <c r="T1348" i="6"/>
  <c r="T1346" i="6"/>
  <c r="T1336" i="6"/>
  <c r="T1827" i="6"/>
  <c r="T1821" i="6"/>
  <c r="T1819" i="6"/>
  <c r="T1705" i="6"/>
  <c r="T1597" i="6"/>
  <c r="T1475" i="6"/>
  <c r="T1433" i="6"/>
  <c r="T1421" i="6"/>
  <c r="T1385" i="6"/>
  <c r="T1367" i="6"/>
  <c r="T1752" i="6"/>
  <c r="T1680" i="6"/>
  <c r="T1294" i="6"/>
  <c r="T1284" i="6"/>
  <c r="T1276" i="6"/>
  <c r="T1264" i="6"/>
  <c r="T1242" i="6"/>
  <c r="T1236" i="6"/>
  <c r="T1224" i="6"/>
  <c r="T1212" i="6"/>
  <c r="T1277" i="6"/>
  <c r="T1255" i="6"/>
  <c r="T1239" i="6"/>
  <c r="T1213" i="6"/>
  <c r="T1384" i="6"/>
  <c r="T1998" i="6"/>
  <c r="T2020" i="6"/>
  <c r="T1935" i="6"/>
  <c r="T1325" i="6"/>
  <c r="T2012" i="6"/>
  <c r="T1487" i="6"/>
  <c r="T1973" i="6"/>
  <c r="T2028" i="6"/>
  <c r="F1312" i="6"/>
  <c r="T1963" i="6"/>
  <c r="T1586" i="6"/>
  <c r="T1472" i="6"/>
  <c r="T1693" i="6"/>
  <c r="T1460" i="6"/>
  <c r="T1969" i="6"/>
  <c r="T1583" i="6"/>
  <c r="T1621" i="6"/>
  <c r="T1543" i="6"/>
  <c r="T1937" i="6"/>
  <c r="T1900" i="6"/>
  <c r="T1997" i="6"/>
  <c r="T1955" i="6"/>
  <c r="T2015" i="6"/>
  <c r="T1840" i="6"/>
  <c r="T1798" i="6"/>
  <c r="T1199" i="6"/>
  <c r="T1187" i="6"/>
  <c r="T1175" i="6"/>
  <c r="T1163" i="6"/>
  <c r="T1151" i="6"/>
  <c r="T1127" i="6"/>
  <c r="T1115" i="6"/>
  <c r="T1103" i="6"/>
  <c r="T1091" i="6"/>
  <c r="T1055" i="6"/>
  <c r="T1043" i="6"/>
  <c r="T1031" i="6"/>
  <c r="T1019" i="6"/>
  <c r="T995" i="6"/>
  <c r="T983" i="6"/>
  <c r="T971" i="6"/>
  <c r="T959" i="6"/>
  <c r="T947" i="6"/>
  <c r="T935" i="6"/>
  <c r="T923" i="6"/>
  <c r="T911" i="6"/>
  <c r="T899" i="6"/>
  <c r="T887" i="6"/>
  <c r="T875" i="6"/>
  <c r="T863" i="6"/>
  <c r="T851" i="6"/>
  <c r="T839" i="6"/>
  <c r="T815" i="6"/>
  <c r="T803" i="6"/>
  <c r="T791" i="6"/>
  <c r="T779" i="6"/>
  <c r="T767" i="6"/>
  <c r="T743" i="6"/>
  <c r="T731" i="6"/>
  <c r="T719" i="6"/>
  <c r="T707" i="6"/>
  <c r="T695" i="6"/>
  <c r="T671" i="6"/>
  <c r="T647" i="6"/>
  <c r="T635" i="6"/>
  <c r="T623" i="6"/>
  <c r="T611" i="6"/>
  <c r="T599" i="6"/>
  <c r="T575" i="6"/>
  <c r="T563" i="6"/>
  <c r="T527" i="6"/>
  <c r="T503" i="6"/>
  <c r="T479" i="6"/>
  <c r="T467" i="6"/>
  <c r="T455" i="6"/>
  <c r="T443" i="6"/>
  <c r="T431" i="6"/>
  <c r="T419" i="6"/>
  <c r="T407" i="6"/>
  <c r="T395" i="6"/>
  <c r="T383" i="6"/>
  <c r="T347" i="6"/>
  <c r="T335" i="6"/>
  <c r="T323" i="6"/>
  <c r="T287" i="6"/>
  <c r="T275" i="6"/>
  <c r="T251" i="6"/>
  <c r="T227" i="6"/>
  <c r="T203" i="6"/>
  <c r="T191" i="6"/>
  <c r="T179" i="6"/>
  <c r="T155" i="6"/>
  <c r="T143" i="6"/>
  <c r="T131" i="6"/>
  <c r="T107" i="6"/>
  <c r="T95" i="6"/>
  <c r="T83" i="6"/>
  <c r="T59" i="6"/>
  <c r="T47" i="6"/>
  <c r="T35" i="6"/>
  <c r="T11" i="6"/>
  <c r="T1197" i="6"/>
  <c r="T1101" i="6"/>
  <c r="T1077" i="6"/>
  <c r="T1053" i="6"/>
  <c r="T1017" i="6"/>
  <c r="T1005" i="6"/>
  <c r="T993" i="6"/>
  <c r="T981" i="6"/>
  <c r="T933" i="6"/>
  <c r="T921" i="6"/>
  <c r="T897" i="6"/>
  <c r="T873" i="6"/>
  <c r="T849" i="6"/>
  <c r="T825" i="6"/>
  <c r="T801" i="6"/>
  <c r="T777" i="6"/>
  <c r="T765" i="6"/>
  <c r="T753" i="6"/>
  <c r="T741" i="6"/>
  <c r="T729" i="6"/>
  <c r="T717" i="6"/>
  <c r="T705" i="6"/>
  <c r="T681" i="6"/>
  <c r="T669" i="6"/>
  <c r="T657" i="6"/>
  <c r="T645" i="6"/>
  <c r="T1972" i="6"/>
  <c r="T2022" i="6"/>
  <c r="T2007" i="6"/>
  <c r="T1211" i="6"/>
  <c r="T2025" i="6"/>
  <c r="T1712" i="6"/>
  <c r="T1545" i="6"/>
  <c r="T1194" i="6"/>
  <c r="T1158" i="6"/>
  <c r="T1146" i="6"/>
  <c r="T1110" i="6"/>
  <c r="T1074" i="6"/>
  <c r="T1038" i="6"/>
  <c r="T1026" i="6"/>
  <c r="T1014" i="6"/>
  <c r="T1002" i="6"/>
  <c r="T990" i="6"/>
  <c r="T966" i="6"/>
  <c r="T954" i="6"/>
  <c r="T942" i="6"/>
  <c r="T918" i="6"/>
  <c r="T906" i="6"/>
  <c r="T894" i="6"/>
  <c r="T870" i="6"/>
  <c r="T858" i="6"/>
  <c r="T834" i="6"/>
  <c r="T810" i="6"/>
  <c r="T798" i="6"/>
  <c r="T786" i="6"/>
  <c r="T161" i="6"/>
  <c r="T1982" i="6"/>
  <c r="T2031" i="6"/>
  <c r="T1932" i="6"/>
  <c r="T1891" i="6"/>
  <c r="T1781" i="6"/>
  <c r="T2029" i="6"/>
  <c r="T2026" i="6"/>
  <c r="T1787" i="6"/>
  <c r="T1989" i="6"/>
  <c r="T1933" i="6"/>
  <c r="T1897" i="6"/>
  <c r="T1877" i="6"/>
  <c r="T1790" i="6"/>
  <c r="T1766" i="6"/>
  <c r="T1758" i="6"/>
  <c r="T1882" i="6"/>
  <c r="T1753" i="6"/>
  <c r="T1721" i="6"/>
  <c r="T1415" i="6"/>
  <c r="T2023" i="6"/>
  <c r="T2008" i="6"/>
  <c r="T1976" i="6"/>
  <c r="T1863" i="6"/>
  <c r="T1831" i="6"/>
  <c r="T1793" i="6"/>
  <c r="T1756" i="6"/>
  <c r="T1702" i="6"/>
  <c r="T1987" i="6"/>
  <c r="T1984" i="6"/>
  <c r="T1970" i="6"/>
  <c r="T1967" i="6"/>
  <c r="T1934" i="6"/>
  <c r="T1841" i="6"/>
  <c r="T1788" i="6"/>
  <c r="T1980" i="6"/>
  <c r="T1942" i="6"/>
  <c r="T1914" i="6"/>
  <c r="T1911" i="6"/>
  <c r="T1908" i="6"/>
  <c r="T1905" i="6"/>
  <c r="T1885" i="6"/>
  <c r="T1875" i="6"/>
  <c r="T1866" i="6"/>
  <c r="T1791" i="6"/>
  <c r="T1728" i="6"/>
  <c r="T1377" i="6"/>
  <c r="T2014" i="6"/>
  <c r="T2006" i="6"/>
  <c r="T1974" i="6"/>
  <c r="T1960" i="6"/>
  <c r="T1878" i="6"/>
  <c r="T1822" i="6"/>
  <c r="T1780" i="6"/>
  <c r="T1733" i="6"/>
  <c r="T1719" i="6"/>
  <c r="T597" i="6"/>
  <c r="T585" i="6"/>
  <c r="T549" i="6"/>
  <c r="T525" i="6"/>
  <c r="T513" i="6"/>
  <c r="T501" i="6"/>
  <c r="T489" i="6"/>
  <c r="T477" i="6"/>
  <c r="T465" i="6"/>
  <c r="T453" i="6"/>
  <c r="T441" i="6"/>
  <c r="T429" i="6"/>
  <c r="T417" i="6"/>
  <c r="T405" i="6"/>
  <c r="T393" i="6"/>
  <c r="T381" i="6"/>
  <c r="T369" i="6"/>
  <c r="T357" i="6"/>
  <c r="T345" i="6"/>
  <c r="T333" i="6"/>
  <c r="T321" i="6"/>
  <c r="T309" i="6"/>
  <c r="T297" i="6"/>
  <c r="T285" i="6"/>
  <c r="T273" i="6"/>
  <c r="T261" i="6"/>
  <c r="T249" i="6"/>
  <c r="T237" i="6"/>
  <c r="T225" i="6"/>
  <c r="T201" i="6"/>
  <c r="T189" i="6"/>
  <c r="T177" i="6"/>
  <c r="T141" i="6"/>
  <c r="T129" i="6"/>
  <c r="T93" i="6"/>
  <c r="T81" i="6"/>
  <c r="T57" i="6"/>
  <c r="T45" i="6"/>
  <c r="T33" i="6"/>
  <c r="T9" i="6"/>
  <c r="T2024" i="6"/>
  <c r="T2010" i="6"/>
  <c r="T1957" i="6"/>
  <c r="T1883" i="6"/>
  <c r="T1861" i="6"/>
  <c r="T1849" i="6"/>
  <c r="T1802" i="6"/>
  <c r="T1783" i="6"/>
  <c r="T1362" i="6"/>
  <c r="T1988" i="6"/>
  <c r="T1949" i="6"/>
  <c r="T1876" i="6"/>
  <c r="T1870" i="6"/>
  <c r="T1864" i="6"/>
  <c r="T1797" i="6"/>
  <c r="T1768" i="6"/>
  <c r="T1726" i="6"/>
  <c r="T2030" i="6"/>
  <c r="T2027" i="6"/>
  <c r="T2021" i="6"/>
  <c r="T1958" i="6"/>
  <c r="T1946" i="6"/>
  <c r="T1931" i="6"/>
  <c r="T1909" i="6"/>
  <c r="T1881" i="6"/>
  <c r="T1842" i="6"/>
  <c r="T1709" i="6"/>
  <c r="T762" i="6"/>
  <c r="T738" i="6"/>
  <c r="T726" i="6"/>
  <c r="T702" i="6"/>
  <c r="T678" i="6"/>
  <c r="T654" i="6"/>
  <c r="T642" i="6"/>
  <c r="T630" i="6"/>
  <c r="T606" i="6"/>
  <c r="T594" i="6"/>
  <c r="T570" i="6"/>
  <c r="T546" i="6"/>
  <c r="T534" i="6"/>
  <c r="T510" i="6"/>
  <c r="T498" i="6"/>
  <c r="T486" i="6"/>
  <c r="T474" i="6"/>
  <c r="T462" i="6"/>
  <c r="T450" i="6"/>
  <c r="T438" i="6"/>
  <c r="T402" i="6"/>
  <c r="T390" i="6"/>
  <c r="T378" i="6"/>
  <c r="T354" i="6"/>
  <c r="T342" i="6"/>
  <c r="T330" i="6"/>
  <c r="T318" i="6"/>
  <c r="T306" i="6"/>
  <c r="T294" i="6"/>
  <c r="T282" i="6"/>
  <c r="T270" i="6"/>
  <c r="T258" i="6"/>
  <c r="T246" i="6"/>
  <c r="T234" i="6"/>
  <c r="T222" i="6"/>
  <c r="T210" i="6"/>
  <c r="T198" i="6"/>
  <c r="T186" i="6"/>
  <c r="T174" i="6"/>
  <c r="T162" i="6"/>
  <c r="T150" i="6"/>
  <c r="T138" i="6"/>
  <c r="T126" i="6"/>
  <c r="T114" i="6"/>
  <c r="T102" i="6"/>
  <c r="T90" i="6"/>
  <c r="T78" i="6"/>
  <c r="T66" i="6"/>
  <c r="T54" i="6"/>
  <c r="T42" i="6"/>
  <c r="T30" i="6"/>
  <c r="T6" i="6"/>
  <c r="T2033" i="6"/>
  <c r="T1991" i="6"/>
  <c r="T1978" i="6"/>
  <c r="T1906" i="6"/>
  <c r="T1886" i="6"/>
  <c r="T1729" i="6"/>
  <c r="T1428" i="6"/>
  <c r="T1411" i="6"/>
  <c r="T1368" i="6"/>
  <c r="T1337" i="6"/>
  <c r="T1698" i="6"/>
  <c r="T1692" i="6"/>
  <c r="T1656" i="6"/>
  <c r="T1653" i="6"/>
  <c r="T1615" i="6"/>
  <c r="T1564" i="6"/>
  <c r="T1559" i="6"/>
  <c r="T1551" i="6"/>
  <c r="T1443" i="6"/>
  <c r="T1405" i="6"/>
  <c r="T1305" i="6"/>
  <c r="T1302" i="6"/>
  <c r="T1271" i="6"/>
  <c r="T1438" i="6"/>
  <c r="T1399" i="6"/>
  <c r="T1396" i="6"/>
  <c r="T1380" i="6"/>
  <c r="T1757" i="6"/>
  <c r="T1750" i="6"/>
  <c r="T1722" i="6"/>
  <c r="T1706" i="6"/>
  <c r="T1670" i="6"/>
  <c r="T1625" i="6"/>
  <c r="T1570" i="6"/>
  <c r="T1562" i="6"/>
  <c r="T1557" i="6"/>
  <c r="T1554" i="6"/>
  <c r="T1537" i="6"/>
  <c r="T1478" i="6"/>
  <c r="T1455" i="6"/>
  <c r="T1365" i="6"/>
  <c r="T1322" i="6"/>
  <c r="T1214" i="6"/>
  <c r="T1742" i="6"/>
  <c r="T1565" i="6"/>
  <c r="T1447" i="6"/>
  <c r="T1435" i="6"/>
  <c r="T1416" i="6"/>
  <c r="T1409" i="6"/>
  <c r="T1406" i="6"/>
  <c r="T1306" i="6"/>
  <c r="T1846" i="6"/>
  <c r="T1761" i="6"/>
  <c r="T1748" i="6"/>
  <c r="T1700" i="6"/>
  <c r="T1679" i="6"/>
  <c r="T1673" i="6"/>
  <c r="T1640" i="6"/>
  <c r="T1587" i="6"/>
  <c r="T1584" i="6"/>
  <c r="T1552" i="6"/>
  <c r="T1513" i="6"/>
  <c r="T1496" i="6"/>
  <c r="T1485" i="6"/>
  <c r="T1397" i="6"/>
  <c r="T1344" i="6"/>
  <c r="T1335" i="6"/>
  <c r="T1320" i="6"/>
  <c r="T1685" i="6"/>
  <c r="T1629" i="6"/>
  <c r="T1482" i="6"/>
  <c r="T1479" i="6"/>
  <c r="T1469" i="6"/>
  <c r="T1439" i="6"/>
  <c r="T1429" i="6"/>
  <c r="T1391" i="6"/>
  <c r="T1345" i="6"/>
  <c r="T1740" i="6"/>
  <c r="T1694" i="6"/>
  <c r="T1635" i="6"/>
  <c r="T1579" i="6"/>
  <c r="T1527" i="6"/>
  <c r="T1499" i="6"/>
  <c r="T1413" i="6"/>
  <c r="T1407" i="6"/>
  <c r="T1388" i="6"/>
  <c r="T1323" i="6"/>
  <c r="T1762" i="6"/>
  <c r="T1697" i="6"/>
  <c r="T1563" i="6"/>
  <c r="T1550" i="6"/>
  <c r="T1547" i="6"/>
  <c r="T1538" i="6"/>
  <c r="T1530" i="6"/>
  <c r="T1459" i="6"/>
  <c r="T1445" i="6"/>
  <c r="T1298" i="6"/>
  <c r="T1774" i="6"/>
  <c r="T1759" i="6"/>
  <c r="T1743" i="6"/>
  <c r="T1720" i="6"/>
  <c r="T1686" i="6"/>
  <c r="T1683" i="6"/>
  <c r="T1659" i="6"/>
  <c r="T1574" i="6"/>
  <c r="T1511" i="6"/>
  <c r="T1497" i="6"/>
  <c r="T1462" i="6"/>
  <c r="T1339" i="6"/>
  <c r="T1727" i="6"/>
  <c r="T1708" i="6"/>
  <c r="T1647" i="6"/>
  <c r="T1577" i="6"/>
  <c r="T1561" i="6"/>
  <c r="T1556" i="6"/>
  <c r="T1553" i="6"/>
  <c r="T1525" i="6"/>
  <c r="T1514" i="6"/>
  <c r="T1483" i="6"/>
  <c r="T1437" i="6"/>
  <c r="T1430" i="6"/>
  <c r="T1427" i="6"/>
  <c r="T1401" i="6"/>
  <c r="T1395" i="6"/>
  <c r="T1392" i="6"/>
  <c r="T1379" i="6"/>
  <c r="T1347" i="6"/>
  <c r="T1321" i="6"/>
  <c r="T1273" i="6"/>
  <c r="T1695" i="6"/>
  <c r="T1569" i="6"/>
  <c r="T1517" i="6"/>
  <c r="T1404" i="6"/>
  <c r="T1389" i="6"/>
  <c r="T1324" i="6"/>
  <c r="T1226" i="6"/>
  <c r="T1295" i="6"/>
  <c r="T1235" i="6"/>
  <c r="T1223" i="6"/>
  <c r="T1220" i="6"/>
  <c r="T1257" i="6"/>
  <c r="T1233" i="6"/>
  <c r="T1227" i="6"/>
  <c r="T1249" i="6"/>
  <c r="T1312" i="6"/>
  <c r="T1286" i="6"/>
  <c r="T1275" i="6"/>
  <c r="T1267" i="6"/>
  <c r="T1240" i="6"/>
  <c r="T1237" i="6"/>
  <c r="T1234" i="6"/>
  <c r="T1231" i="6"/>
  <c r="T1228" i="6"/>
  <c r="T1225" i="6"/>
  <c r="T2001" i="6"/>
  <c r="T1901" i="6"/>
  <c r="T1813" i="6"/>
  <c r="T1418" i="6"/>
  <c r="T1716" i="6"/>
  <c r="T1929" i="6"/>
  <c r="T1902" i="6"/>
  <c r="T1899" i="6"/>
  <c r="T1623" i="6"/>
  <c r="T1948" i="6"/>
  <c r="T1880" i="6"/>
  <c r="T1741" i="6"/>
  <c r="T1639" i="6"/>
  <c r="T1786" i="6"/>
  <c r="T1923" i="6"/>
  <c r="T1763" i="6"/>
  <c r="T1704" i="6"/>
  <c r="T1613" i="6"/>
  <c r="T1122" i="6"/>
  <c r="T1941" i="6"/>
  <c r="T1857" i="6"/>
  <c r="T1631" i="6"/>
  <c r="T1904" i="6"/>
  <c r="T1854" i="6"/>
  <c r="T1754" i="6"/>
  <c r="T1398" i="6"/>
  <c r="T1535" i="6"/>
  <c r="T1837" i="6"/>
  <c r="T1746" i="6"/>
  <c r="T1633" i="6"/>
  <c r="T1402" i="6"/>
  <c r="T1412" i="6"/>
  <c r="T1611" i="6"/>
  <c r="T1701" i="6"/>
  <c r="T1732" i="6"/>
  <c r="T1642" i="6"/>
  <c r="T1560" i="6"/>
  <c r="T1327" i="6"/>
  <c r="T1539" i="6"/>
  <c r="T1534" i="6"/>
  <c r="T1501" i="6"/>
  <c r="T1370" i="6"/>
  <c r="T1299" i="6"/>
  <c r="T1343" i="6"/>
  <c r="T1293" i="6"/>
  <c r="T1292" i="6"/>
  <c r="T1382" i="6"/>
  <c r="T1381" i="6"/>
  <c r="T1256" i="6"/>
  <c r="T1484" i="6"/>
  <c r="T1307" i="6"/>
  <c r="T1216" i="6"/>
  <c r="T1086" i="6"/>
  <c r="T1995" i="6"/>
  <c r="T1993" i="6"/>
  <c r="T1824" i="6"/>
  <c r="T1669" i="6"/>
  <c r="T1661" i="6"/>
  <c r="T1062" i="6"/>
  <c r="T1947" i="6"/>
  <c r="T1608" i="6"/>
  <c r="T1996" i="6"/>
  <c r="T1936" i="6"/>
  <c r="T1852" i="6"/>
  <c r="T1644" i="6"/>
  <c r="T1170" i="6"/>
  <c r="T1903" i="6"/>
  <c r="T1723" i="6"/>
  <c r="T2018" i="6"/>
  <c r="T1847" i="6"/>
  <c r="T1182" i="6"/>
  <c r="T1968" i="6"/>
  <c r="T1945" i="6"/>
  <c r="T1913" i="6"/>
  <c r="T1769" i="6"/>
  <c r="T1655" i="6"/>
  <c r="T1801" i="6"/>
  <c r="T1602" i="6"/>
  <c r="T1950" i="6"/>
  <c r="T1724" i="6"/>
  <c r="T1865" i="6"/>
  <c r="T1811" i="6"/>
  <c r="T1920" i="6"/>
  <c r="T1778" i="6"/>
  <c r="T1747" i="6"/>
  <c r="T1718" i="6"/>
  <c r="T1764" i="6"/>
  <c r="T1812" i="6"/>
  <c r="T1799" i="6"/>
  <c r="T1735" i="6"/>
  <c r="T1682" i="6"/>
  <c r="T1643" i="6"/>
  <c r="T1589" i="6"/>
  <c r="T1845" i="6"/>
  <c r="T1779" i="6"/>
  <c r="T1873" i="6"/>
  <c r="T1843" i="6"/>
  <c r="T1804" i="6"/>
  <c r="T1789" i="6"/>
  <c r="T1760" i="6"/>
  <c r="T1744" i="6"/>
  <c r="T1369" i="6"/>
  <c r="T1609" i="6"/>
  <c r="T1582" i="6"/>
  <c r="T1617" i="6"/>
  <c r="T1596" i="6"/>
  <c r="T1492" i="6"/>
  <c r="T1426" i="6"/>
  <c r="T1687" i="6"/>
  <c r="T1600" i="6"/>
  <c r="T1575" i="6"/>
  <c r="T1573" i="6"/>
  <c r="T1342" i="6"/>
  <c r="T1304" i="6"/>
  <c r="T1599" i="6"/>
  <c r="T1349" i="6"/>
  <c r="T1771" i="6"/>
  <c r="T1715" i="6"/>
  <c r="T1713" i="6"/>
  <c r="T1453" i="6"/>
  <c r="T1627" i="6"/>
  <c r="T1606" i="6"/>
  <c r="T1463" i="6"/>
  <c r="T1504" i="6"/>
  <c r="T1481" i="6"/>
  <c r="T1431" i="6"/>
  <c r="T1419" i="6"/>
  <c r="T1351" i="6"/>
  <c r="T1331" i="6"/>
  <c r="T1498" i="6"/>
  <c r="T1486" i="6"/>
  <c r="T1350" i="6"/>
  <c r="T1332" i="6"/>
  <c r="T1548" i="6"/>
  <c r="T1371" i="6"/>
  <c r="T1549" i="6"/>
  <c r="T1523" i="6"/>
  <c r="T1383" i="6"/>
  <c r="T1378" i="6"/>
  <c r="T1373" i="6"/>
  <c r="T1317" i="6"/>
  <c r="T1473" i="6"/>
  <c r="T1341" i="6"/>
  <c r="T1283" i="6"/>
  <c r="T1330" i="6"/>
  <c r="T1318" i="6"/>
  <c r="T1355" i="6"/>
  <c r="T1333" i="6"/>
  <c r="T1285" i="6"/>
  <c r="T1259" i="6"/>
  <c r="T1300" i="6"/>
  <c r="T1288" i="6"/>
  <c r="T1287" i="6"/>
  <c r="T1261" i="6"/>
  <c r="T1251" i="6"/>
  <c r="T1364" i="6"/>
  <c r="T1326" i="6"/>
  <c r="T1301" i="6"/>
  <c r="T1219" i="6"/>
  <c r="T1309" i="6"/>
  <c r="T1247" i="6"/>
  <c r="T1442" i="6"/>
  <c r="T1441" i="6"/>
  <c r="T1357" i="6"/>
  <c r="T1340" i="6"/>
  <c r="T1360" i="6"/>
  <c r="T1358" i="6"/>
  <c r="T1354" i="6"/>
  <c r="T1352" i="6"/>
  <c r="T1316" i="6"/>
  <c r="T1311" i="6"/>
  <c r="T1241" i="6"/>
  <c r="T2017" i="6"/>
  <c r="T2000" i="6"/>
  <c r="T1983" i="6"/>
  <c r="T1981" i="6"/>
  <c r="T1962" i="6"/>
  <c r="T1994" i="6"/>
  <c r="T1977" i="6"/>
  <c r="T1975" i="6"/>
  <c r="T1971" i="6"/>
  <c r="T1964" i="6"/>
  <c r="T1959" i="6"/>
  <c r="T1961" i="6"/>
  <c r="T1986" i="6"/>
  <c r="T1924" i="6"/>
  <c r="T1907" i="6"/>
  <c r="T1928" i="6"/>
  <c r="T1851" i="6"/>
  <c r="T1925" i="6"/>
  <c r="T1922" i="6"/>
  <c r="T1916" i="6"/>
  <c r="T1965" i="6"/>
  <c r="T1079" i="6"/>
  <c r="T1921" i="6"/>
  <c r="T1919" i="6"/>
  <c r="T1918" i="6"/>
  <c r="T1830" i="6"/>
  <c r="T1915" i="6"/>
  <c r="T1889" i="6"/>
  <c r="T1838" i="6"/>
  <c r="T1895" i="6"/>
  <c r="T1888" i="6"/>
  <c r="T1887" i="6"/>
  <c r="T1894" i="6"/>
  <c r="T1862" i="6"/>
  <c r="T1893" i="6"/>
  <c r="T1860" i="6"/>
  <c r="T1898" i="6"/>
  <c r="T1856" i="6"/>
  <c r="T1829" i="6"/>
  <c r="T1823" i="6"/>
  <c r="T1816" i="6"/>
  <c r="T1836" i="6"/>
  <c r="T1630" i="6"/>
  <c r="T1817" i="6"/>
  <c r="T1772" i="6"/>
  <c r="T1805" i="6"/>
  <c r="T1800" i="6"/>
  <c r="T1859" i="6"/>
  <c r="T1773" i="6"/>
  <c r="T1850" i="6"/>
  <c r="T1844" i="6"/>
  <c r="T1839" i="6"/>
  <c r="T1815" i="6"/>
  <c r="T1810" i="6"/>
  <c r="T1828" i="6"/>
  <c r="T1826" i="6"/>
  <c r="T1776" i="6"/>
  <c r="T1775" i="6"/>
  <c r="T1765" i="6"/>
  <c r="T1736" i="6"/>
  <c r="T1803" i="6"/>
  <c r="T1792" i="6"/>
  <c r="T1784" i="6"/>
  <c r="T1710" i="6"/>
  <c r="T1767" i="6"/>
  <c r="T1714" i="6"/>
  <c r="T1745" i="6"/>
  <c r="T1734" i="6"/>
  <c r="T1662" i="6"/>
  <c r="T1632" i="6"/>
  <c r="T1674" i="6"/>
  <c r="T1731" i="6"/>
  <c r="T1749" i="6"/>
  <c r="T1739" i="6"/>
  <c r="T1665" i="6"/>
  <c r="T1699" i="6"/>
  <c r="T1660" i="6"/>
  <c r="T1681" i="6"/>
  <c r="T1636" i="6"/>
  <c r="T1672" i="6"/>
  <c r="T1671" i="6"/>
  <c r="T1648" i="6"/>
  <c r="T1634" i="6"/>
  <c r="T1612" i="6"/>
  <c r="T1607" i="6"/>
  <c r="T1711" i="6"/>
  <c r="T1610" i="6"/>
  <c r="T1696" i="6"/>
  <c r="T1678" i="6"/>
  <c r="T1677" i="6"/>
  <c r="T1691" i="6"/>
  <c r="T1668" i="6"/>
  <c r="T1626" i="6"/>
  <c r="T1624" i="6"/>
  <c r="T1618" i="6"/>
  <c r="T1646" i="6"/>
  <c r="T1628" i="6"/>
  <c r="T1605" i="6"/>
  <c r="T1645" i="6"/>
  <c r="T1590" i="6"/>
  <c r="T1658" i="6"/>
  <c r="T1652" i="6"/>
  <c r="T1576" i="6"/>
  <c r="T1684" i="6"/>
  <c r="T1675" i="6"/>
  <c r="T1666" i="6"/>
  <c r="T1657" i="6"/>
  <c r="T1637" i="6"/>
  <c r="T1620" i="6"/>
  <c r="T1591" i="6"/>
  <c r="T1649" i="6"/>
  <c r="T1601" i="6"/>
  <c r="T1604" i="6"/>
  <c r="T1581" i="6"/>
  <c r="T1592" i="6"/>
  <c r="T1588" i="6"/>
  <c r="T1567" i="6"/>
  <c r="T1558" i="6"/>
  <c r="T1595" i="6"/>
  <c r="T1598" i="6"/>
  <c r="T1580" i="6"/>
  <c r="T1536" i="6"/>
  <c r="T1544" i="6"/>
  <c r="T1476" i="6"/>
  <c r="T1541" i="6"/>
  <c r="T1542" i="6"/>
  <c r="T1540" i="6"/>
  <c r="T1529" i="6"/>
  <c r="T1516" i="6"/>
  <c r="T1526" i="6"/>
  <c r="T1515" i="6"/>
  <c r="T1260" i="6"/>
  <c r="T1218" i="6"/>
  <c r="T1503" i="6"/>
  <c r="T1489" i="6"/>
  <c r="T1440" i="6"/>
  <c r="T1510" i="6"/>
  <c r="T1502" i="6"/>
  <c r="T1493" i="6"/>
  <c r="T1491" i="6"/>
  <c r="T1452" i="6"/>
  <c r="T1524" i="6"/>
  <c r="T1506" i="6"/>
  <c r="T1456" i="6"/>
  <c r="T1444" i="6"/>
  <c r="T1432" i="6"/>
  <c r="T1500" i="6"/>
  <c r="T1480" i="6"/>
  <c r="T1422" i="6"/>
  <c r="T1414" i="6"/>
  <c r="T1488" i="6"/>
  <c r="T1470" i="6"/>
  <c r="T1424" i="6"/>
  <c r="T1467" i="6"/>
  <c r="T1468" i="6"/>
  <c r="T1477" i="6"/>
  <c r="T1466" i="6"/>
  <c r="T1448" i="6"/>
  <c r="T1454" i="6"/>
  <c r="T1434" i="6"/>
  <c r="T1446" i="6"/>
  <c r="T1417" i="6"/>
  <c r="T1410" i="6"/>
  <c r="T1393" i="6"/>
  <c r="T1394" i="6"/>
  <c r="T1334" i="6"/>
  <c r="T1329" i="6"/>
  <c r="T1314" i="6"/>
  <c r="T1338" i="6"/>
  <c r="T1310" i="6"/>
  <c r="T1303" i="6"/>
  <c r="T1291" i="6"/>
  <c r="T1274" i="6"/>
  <c r="T1272" i="6"/>
  <c r="T1266" i="6"/>
  <c r="T1328" i="6"/>
  <c r="T1297" i="6"/>
  <c r="T1296" i="6"/>
  <c r="T1268" i="6"/>
  <c r="T1308" i="6"/>
  <c r="T1253" i="6"/>
  <c r="T1252" i="6"/>
  <c r="T1246" i="6"/>
  <c r="T1229" i="6"/>
  <c r="T1244" i="6"/>
  <c r="T1250" i="6"/>
  <c r="T1238" i="6"/>
  <c r="T1243" i="6"/>
  <c r="T1222" i="6"/>
  <c r="T247" i="6"/>
  <c r="T91" i="6"/>
  <c r="T31" i="6"/>
  <c r="T1027" i="6"/>
  <c r="T835" i="6"/>
  <c r="T643" i="6"/>
  <c r="T403" i="6"/>
  <c r="T355" i="6"/>
  <c r="T319" i="6"/>
  <c r="T235" i="6"/>
  <c r="T163" i="6"/>
  <c r="T79" i="6"/>
  <c r="T1123" i="6"/>
  <c r="T883" i="6"/>
  <c r="T751" i="6"/>
  <c r="T535" i="6"/>
  <c r="T451" i="6"/>
  <c r="T307" i="6"/>
  <c r="T223" i="6"/>
  <c r="T1172" i="6"/>
  <c r="T1003" i="6"/>
  <c r="T439" i="6"/>
  <c r="T391" i="6"/>
  <c r="T151" i="6"/>
  <c r="T7" i="6"/>
  <c r="T1171" i="6"/>
  <c r="T1063" i="6"/>
  <c r="T943" i="6"/>
  <c r="T739" i="6"/>
  <c r="T571" i="6"/>
  <c r="T127" i="6"/>
  <c r="T139" i="6"/>
  <c r="T931" i="6"/>
  <c r="T871" i="6"/>
  <c r="T619" i="6"/>
  <c r="T379" i="6"/>
  <c r="T211" i="6"/>
  <c r="T1207" i="6"/>
  <c r="T1111" i="6"/>
  <c r="T991" i="6"/>
  <c r="T799" i="6"/>
  <c r="T727" i="6"/>
  <c r="T523" i="6"/>
  <c r="T475" i="6"/>
  <c r="T295" i="6"/>
  <c r="T67" i="6"/>
  <c r="T115" i="6"/>
  <c r="T859" i="6"/>
  <c r="T667" i="6"/>
  <c r="T607" i="6"/>
  <c r="T559" i="6"/>
  <c r="T427" i="6"/>
  <c r="T331" i="6"/>
  <c r="T43" i="6"/>
  <c r="T979" i="6"/>
  <c r="T787" i="6"/>
  <c r="T511" i="6"/>
  <c r="T199" i="6"/>
  <c r="T1039" i="6"/>
  <c r="T703" i="6"/>
  <c r="T463" i="6"/>
  <c r="T283" i="6"/>
  <c r="T103" i="6"/>
  <c r="T187" i="6"/>
  <c r="T1195" i="6"/>
  <c r="T1147" i="6"/>
  <c r="T907" i="6"/>
  <c r="T775" i="6"/>
  <c r="T655" i="6"/>
  <c r="T595" i="6"/>
  <c r="T499" i="6"/>
  <c r="T55" i="6"/>
  <c r="T387" i="6"/>
  <c r="T1138" i="6"/>
  <c r="T1102" i="6"/>
  <c r="T1018" i="6"/>
  <c r="T994" i="6"/>
  <c r="T946" i="6"/>
  <c r="T922" i="6"/>
  <c r="T898" i="6"/>
  <c r="T862" i="6"/>
  <c r="T814" i="6"/>
  <c r="T742" i="6"/>
  <c r="T730" i="6"/>
  <c r="T694" i="6"/>
  <c r="T526" i="6"/>
  <c r="T502" i="6"/>
  <c r="T478" i="6"/>
  <c r="T442" i="6"/>
  <c r="T958" i="6"/>
  <c r="T574" i="6"/>
  <c r="T1054" i="6"/>
  <c r="T1006" i="6"/>
  <c r="T790" i="6"/>
  <c r="T1150" i="6"/>
  <c r="T850" i="6"/>
  <c r="T646" i="6"/>
  <c r="T802" i="6"/>
  <c r="T682" i="6"/>
  <c r="T1090" i="6"/>
  <c r="T562" i="6"/>
  <c r="T466" i="6"/>
  <c r="T778" i="6"/>
  <c r="T1174" i="6"/>
  <c r="T838" i="6"/>
  <c r="T586" i="6"/>
  <c r="T550" i="6"/>
  <c r="T1042" i="6"/>
  <c r="T934" i="6"/>
  <c r="T886" i="6"/>
  <c r="T670" i="6"/>
  <c r="T538" i="6"/>
  <c r="T1030" i="6"/>
  <c r="T766" i="6"/>
  <c r="T718" i="6"/>
  <c r="T598" i="6"/>
  <c r="T490" i="6"/>
  <c r="T866" i="6"/>
  <c r="T1126" i="6"/>
  <c r="T706" i="6"/>
  <c r="T454" i="6"/>
  <c r="T610" i="6"/>
  <c r="T1198" i="6"/>
  <c r="T1162" i="6"/>
  <c r="T1078" i="6"/>
  <c r="T970" i="6"/>
  <c r="T874" i="6"/>
  <c r="T1066" i="6"/>
  <c r="T496" i="6"/>
  <c r="T1025" i="6"/>
  <c r="T989" i="6"/>
  <c r="T1204" i="6"/>
  <c r="T808" i="6"/>
  <c r="T784" i="6"/>
  <c r="T1190" i="6"/>
  <c r="T1154" i="6"/>
  <c r="T1070" i="6"/>
  <c r="T1058" i="6"/>
  <c r="T1046" i="6"/>
  <c r="T1129" i="6"/>
  <c r="T1057" i="6"/>
  <c r="T616" i="6"/>
  <c r="T1034" i="6"/>
  <c r="T1022" i="6"/>
  <c r="T1010" i="6"/>
  <c r="T998" i="6"/>
  <c r="T986" i="6"/>
  <c r="T974" i="6"/>
  <c r="T962" i="6"/>
  <c r="T950" i="6"/>
  <c r="T938" i="6"/>
  <c r="T878" i="6"/>
  <c r="T818" i="6"/>
  <c r="T794" i="6"/>
  <c r="T698" i="6"/>
  <c r="T531" i="6"/>
  <c r="T831" i="6"/>
  <c r="T303" i="6"/>
  <c r="T795" i="6"/>
  <c r="T723" i="6"/>
  <c r="T207" i="6"/>
  <c r="T901" i="6"/>
  <c r="T889" i="6"/>
  <c r="T877" i="6"/>
  <c r="T865" i="6"/>
  <c r="T769" i="6"/>
  <c r="T733" i="6"/>
  <c r="T685" i="6"/>
  <c r="T517" i="6"/>
  <c r="T481" i="6"/>
  <c r="T457" i="6"/>
  <c r="T433" i="6"/>
  <c r="T385" i="6"/>
  <c r="T361" i="6"/>
  <c r="T819" i="6"/>
  <c r="T747" i="6"/>
  <c r="T675" i="6"/>
  <c r="T627" i="6"/>
  <c r="T255" i="6"/>
  <c r="T63" i="6"/>
  <c r="T807" i="6"/>
  <c r="T783" i="6"/>
  <c r="T711" i="6"/>
  <c r="T843" i="6"/>
  <c r="T759" i="6"/>
  <c r="T855" i="6"/>
  <c r="T771" i="6"/>
  <c r="T291" i="6"/>
  <c r="T1016" i="6"/>
  <c r="T980" i="6"/>
  <c r="T689" i="6"/>
  <c r="T449" i="6"/>
  <c r="T401" i="6"/>
  <c r="T377" i="6"/>
  <c r="T329" i="6"/>
  <c r="T125" i="6"/>
  <c r="T373" i="6"/>
  <c r="T745" i="6"/>
  <c r="T37" i="6"/>
  <c r="T601" i="6"/>
  <c r="T409" i="6"/>
  <c r="T985" i="6"/>
  <c r="T85" i="6"/>
  <c r="T445" i="6"/>
  <c r="T673" i="6"/>
  <c r="T145" i="6"/>
  <c r="T1153" i="6"/>
  <c r="T505" i="6"/>
  <c r="T817" i="6"/>
  <c r="T337" i="6"/>
  <c r="T541" i="6"/>
  <c r="T1196" i="6"/>
  <c r="T968" i="6"/>
  <c r="T788" i="6"/>
  <c r="T836" i="6"/>
  <c r="T1004" i="6"/>
  <c r="T740" i="6"/>
  <c r="T1076" i="6"/>
  <c r="T1112" i="6"/>
  <c r="T1181" i="6"/>
  <c r="T1073" i="6"/>
  <c r="T1037" i="6"/>
  <c r="T917" i="6"/>
  <c r="T956" i="6"/>
  <c r="T824" i="6"/>
  <c r="T692" i="6"/>
  <c r="T1156" i="6"/>
  <c r="T1144" i="6"/>
  <c r="T1084" i="6"/>
  <c r="T1072" i="6"/>
  <c r="T728" i="6"/>
  <c r="T908" i="6"/>
  <c r="T1191" i="6"/>
  <c r="T1143" i="6"/>
  <c r="T1131" i="6"/>
  <c r="T1107" i="6"/>
  <c r="T1083" i="6"/>
  <c r="T1071" i="6"/>
  <c r="T1047" i="6"/>
  <c r="T1023" i="6"/>
  <c r="T1011" i="6"/>
  <c r="T999" i="6"/>
  <c r="T987" i="6"/>
  <c r="T975" i="6"/>
  <c r="T963" i="6"/>
  <c r="T951" i="6"/>
  <c r="T939" i="6"/>
  <c r="T927" i="6"/>
  <c r="T915" i="6"/>
  <c r="T903" i="6"/>
  <c r="T891" i="6"/>
  <c r="T879" i="6"/>
  <c r="T867" i="6"/>
  <c r="T860" i="6"/>
  <c r="T776" i="6"/>
  <c r="T680" i="6"/>
  <c r="T1100" i="6"/>
  <c r="T1064" i="6"/>
  <c r="T764" i="6"/>
  <c r="T632" i="6"/>
  <c r="T1202" i="6"/>
  <c r="T1178" i="6"/>
  <c r="T1166" i="6"/>
  <c r="T1142" i="6"/>
  <c r="T1130" i="6"/>
  <c r="T1106" i="6"/>
  <c r="T1094" i="6"/>
  <c r="T1184" i="6"/>
  <c r="T1124" i="6"/>
  <c r="T800" i="6"/>
  <c r="T1189" i="6"/>
  <c r="T1177" i="6"/>
  <c r="T1165" i="6"/>
  <c r="T1117" i="6"/>
  <c r="T1081" i="6"/>
  <c r="T1045" i="6"/>
  <c r="T1021" i="6"/>
  <c r="T1009" i="6"/>
  <c r="T997" i="6"/>
  <c r="T973" i="6"/>
  <c r="T961" i="6"/>
  <c r="T949" i="6"/>
  <c r="T925" i="6"/>
  <c r="T913" i="6"/>
  <c r="T896" i="6"/>
  <c r="T668" i="6"/>
  <c r="T1052" i="6"/>
  <c r="T1028" i="6"/>
  <c r="T812" i="6"/>
  <c r="T932" i="6"/>
  <c r="T848" i="6"/>
  <c r="T752" i="6"/>
  <c r="T716" i="6"/>
  <c r="T1208" i="6"/>
  <c r="T1148" i="6"/>
  <c r="T884" i="6"/>
  <c r="T833" i="6"/>
  <c r="T809" i="6"/>
  <c r="T557" i="6"/>
  <c r="T341" i="6"/>
  <c r="T269" i="6"/>
  <c r="T257" i="6"/>
  <c r="T233" i="6"/>
  <c r="T197" i="6"/>
  <c r="T185" i="6"/>
  <c r="T17" i="6"/>
  <c r="T988" i="6"/>
  <c r="T904" i="6"/>
  <c r="T520" i="6"/>
  <c r="T328" i="6"/>
  <c r="T232" i="6"/>
  <c r="T208" i="6"/>
  <c r="T40" i="6"/>
  <c r="T735" i="6"/>
  <c r="T699" i="6"/>
  <c r="T687" i="6"/>
  <c r="T663" i="6"/>
  <c r="T651" i="6"/>
  <c r="T639" i="6"/>
  <c r="T615" i="6"/>
  <c r="T603" i="6"/>
  <c r="T591" i="6"/>
  <c r="T579" i="6"/>
  <c r="T567" i="6"/>
  <c r="T555" i="6"/>
  <c r="T543" i="6"/>
  <c r="T519" i="6"/>
  <c r="T507" i="6"/>
  <c r="T495" i="6"/>
  <c r="T483" i="6"/>
  <c r="T471" i="6"/>
  <c r="T459" i="6"/>
  <c r="T447" i="6"/>
  <c r="T435" i="6"/>
  <c r="T423" i="6"/>
  <c r="T411" i="6"/>
  <c r="T399" i="6"/>
  <c r="T375" i="6"/>
  <c r="T363" i="6"/>
  <c r="T351" i="6"/>
  <c r="T339" i="6"/>
  <c r="T327" i="6"/>
  <c r="T279" i="6"/>
  <c r="T243" i="6"/>
  <c r="T231" i="6"/>
  <c r="T195" i="6"/>
  <c r="T183" i="6"/>
  <c r="T159" i="6"/>
  <c r="T147" i="6"/>
  <c r="T135" i="6"/>
  <c r="T111" i="6"/>
  <c r="T99" i="6"/>
  <c r="T87" i="6"/>
  <c r="T51" i="6"/>
  <c r="T39" i="6"/>
  <c r="T15" i="6"/>
  <c r="T926" i="6"/>
  <c r="T914" i="6"/>
  <c r="T902" i="6"/>
  <c r="T890" i="6"/>
  <c r="T854" i="6"/>
  <c r="T830" i="6"/>
  <c r="T806" i="6"/>
  <c r="T782" i="6"/>
  <c r="T770" i="6"/>
  <c r="T758" i="6"/>
  <c r="T746" i="6"/>
  <c r="T734" i="6"/>
  <c r="T722" i="6"/>
  <c r="T710" i="6"/>
  <c r="T686" i="6"/>
  <c r="T674" i="6"/>
  <c r="T662" i="6"/>
  <c r="T650" i="6"/>
  <c r="T638" i="6"/>
  <c r="T626" i="6"/>
  <c r="T614" i="6"/>
  <c r="T590" i="6"/>
  <c r="T578" i="6"/>
  <c r="T566" i="6"/>
  <c r="T554" i="6"/>
  <c r="T542" i="6"/>
  <c r="T530" i="6"/>
  <c r="T506" i="6"/>
  <c r="T494" i="6"/>
  <c r="T482" i="6"/>
  <c r="T470" i="6"/>
  <c r="T458" i="6"/>
  <c r="T446" i="6"/>
  <c r="T434" i="6"/>
  <c r="T422" i="6"/>
  <c r="T410" i="6"/>
  <c r="T398" i="6"/>
  <c r="T386" i="6"/>
  <c r="T374" i="6"/>
  <c r="T362" i="6"/>
  <c r="T350" i="6"/>
  <c r="T338" i="6"/>
  <c r="T326" i="6"/>
  <c r="T314" i="6"/>
  <c r="T302" i="6"/>
  <c r="T278" i="6"/>
  <c r="T266" i="6"/>
  <c r="T254" i="6"/>
  <c r="T242" i="6"/>
  <c r="T230" i="6"/>
  <c r="T218" i="6"/>
  <c r="T206" i="6"/>
  <c r="T194" i="6"/>
  <c r="T182" i="6"/>
  <c r="T170" i="6"/>
  <c r="T158" i="6"/>
  <c r="T146" i="6"/>
  <c r="T134" i="6"/>
  <c r="T122" i="6"/>
  <c r="T110" i="6"/>
  <c r="T98" i="6"/>
  <c r="T86" i="6"/>
  <c r="T74" i="6"/>
  <c r="T62" i="6"/>
  <c r="T50" i="6"/>
  <c r="T38" i="6"/>
  <c r="T26" i="6"/>
  <c r="T14" i="6"/>
  <c r="T841" i="6"/>
  <c r="T829" i="6"/>
  <c r="T805" i="6"/>
  <c r="T793" i="6"/>
  <c r="T781" i="6"/>
  <c r="T721" i="6"/>
  <c r="T709" i="6"/>
  <c r="T697" i="6"/>
  <c r="T661" i="6"/>
  <c r="T649" i="6"/>
  <c r="T637" i="6"/>
  <c r="T625" i="6"/>
  <c r="T613" i="6"/>
  <c r="T577" i="6"/>
  <c r="T565" i="6"/>
  <c r="T553" i="6"/>
  <c r="T493" i="6"/>
  <c r="T469" i="6"/>
  <c r="T421" i="6"/>
  <c r="T397" i="6"/>
  <c r="T349" i="6"/>
  <c r="T325" i="6"/>
  <c r="T313" i="6"/>
  <c r="T301" i="6"/>
  <c r="T289" i="6"/>
  <c r="T265" i="6"/>
  <c r="T229" i="6"/>
  <c r="T217" i="6"/>
  <c r="T181" i="6"/>
  <c r="T169" i="6"/>
  <c r="T157" i="6"/>
  <c r="T133" i="6"/>
  <c r="T61" i="6"/>
  <c r="T49" i="6"/>
  <c r="T25" i="6"/>
  <c r="T13" i="6"/>
  <c r="T1033" i="6"/>
  <c r="T1105" i="6"/>
  <c r="T1069" i="6"/>
  <c r="T1201" i="6"/>
  <c r="T1035" i="6"/>
  <c r="T1203" i="6"/>
  <c r="T1119" i="6"/>
  <c r="T1155" i="6"/>
  <c r="T1095" i="6"/>
  <c r="T1167" i="6"/>
  <c r="T1059" i="6"/>
  <c r="T413" i="6"/>
  <c r="T1049" i="6"/>
  <c r="T545" i="6"/>
  <c r="T761" i="6"/>
  <c r="T89" i="6"/>
  <c r="T905" i="6"/>
  <c r="T41" i="6"/>
  <c r="T485" i="6"/>
  <c r="T737" i="6"/>
  <c r="T1109" i="6"/>
  <c r="T1085" i="6"/>
  <c r="T953" i="6"/>
  <c r="T1133" i="6"/>
  <c r="T1061" i="6"/>
  <c r="T1157" i="6"/>
  <c r="T629" i="6"/>
  <c r="T617" i="6"/>
  <c r="T53" i="6"/>
  <c r="T593" i="6"/>
  <c r="T473" i="6"/>
  <c r="T977" i="6"/>
  <c r="T1137" i="6"/>
  <c r="T1205" i="6"/>
  <c r="T1161" i="6"/>
  <c r="T1185" i="6"/>
  <c r="T1029" i="6"/>
  <c r="T1209" i="6"/>
  <c r="T1089" i="6"/>
  <c r="T1113" i="6"/>
  <c r="T1169" i="6"/>
  <c r="T1145" i="6"/>
  <c r="T1125" i="6"/>
  <c r="T845" i="6"/>
  <c r="T1097" i="6"/>
  <c r="T701" i="6"/>
  <c r="T881" i="6"/>
  <c r="T305" i="6"/>
  <c r="T1193" i="6"/>
  <c r="T113" i="6"/>
  <c r="T941" i="6"/>
  <c r="T797" i="6"/>
  <c r="T652" i="6"/>
  <c r="T508" i="6"/>
  <c r="T245" i="6"/>
  <c r="T628" i="6"/>
  <c r="T484" i="6"/>
  <c r="T173" i="6"/>
  <c r="T137" i="6"/>
  <c r="T880" i="6"/>
  <c r="T736" i="6"/>
  <c r="T604" i="6"/>
  <c r="T460" i="6"/>
  <c r="T1013" i="6"/>
  <c r="T580" i="6"/>
  <c r="T436" i="6"/>
  <c r="T101" i="6"/>
  <c r="T856" i="6"/>
  <c r="T712" i="6"/>
  <c r="T556" i="6"/>
  <c r="T29" i="6"/>
  <c r="T353" i="6"/>
  <c r="T532" i="6"/>
  <c r="T1012" i="6"/>
  <c r="T940" i="6"/>
  <c r="T857" i="6"/>
  <c r="T796" i="6"/>
  <c r="T713" i="6"/>
  <c r="T400" i="6"/>
  <c r="T352" i="6"/>
  <c r="T304" i="6"/>
  <c r="T1192" i="6"/>
  <c r="T1180" i="6"/>
  <c r="T1168" i="6"/>
  <c r="T1132" i="6"/>
  <c r="T1120" i="6"/>
  <c r="T1108" i="6"/>
  <c r="T1096" i="6"/>
  <c r="T1060" i="6"/>
  <c r="T1048" i="6"/>
  <c r="T1036" i="6"/>
  <c r="T1024" i="6"/>
  <c r="T916" i="6"/>
  <c r="T772" i="6"/>
  <c r="T389" i="6"/>
  <c r="T293" i="6"/>
  <c r="T976" i="6"/>
  <c r="T893" i="6"/>
  <c r="T832" i="6"/>
  <c r="T749" i="6"/>
  <c r="T688" i="6"/>
  <c r="T425" i="6"/>
  <c r="T388" i="6"/>
  <c r="T340" i="6"/>
  <c r="T892" i="6"/>
  <c r="T748" i="6"/>
  <c r="T641" i="6"/>
  <c r="T497" i="6"/>
  <c r="T424" i="6"/>
  <c r="T952" i="6"/>
  <c r="T869" i="6"/>
  <c r="T664" i="6"/>
  <c r="T640" i="6"/>
  <c r="T592" i="6"/>
  <c r="T568" i="6"/>
  <c r="T544" i="6"/>
  <c r="T472" i="6"/>
  <c r="T448" i="6"/>
  <c r="T281" i="6"/>
  <c r="T221" i="6"/>
  <c r="T149" i="6"/>
  <c r="T77" i="6"/>
  <c r="T929" i="6"/>
  <c r="T868" i="6"/>
  <c r="T785" i="6"/>
  <c r="T724" i="6"/>
  <c r="T376" i="6"/>
  <c r="T280" i="6"/>
  <c r="T65" i="6"/>
  <c r="T928" i="6"/>
  <c r="T209" i="6"/>
  <c r="T844" i="6"/>
  <c r="T700" i="6"/>
  <c r="T412" i="6"/>
  <c r="T365" i="6"/>
  <c r="T317" i="6"/>
  <c r="T256" i="6"/>
  <c r="T244" i="6"/>
  <c r="T220" i="6"/>
  <c r="T196" i="6"/>
  <c r="T184" i="6"/>
  <c r="T172" i="6"/>
  <c r="T160" i="6"/>
  <c r="T148" i="6"/>
  <c r="T136" i="6"/>
  <c r="T124" i="6"/>
  <c r="T112" i="6"/>
  <c r="T100" i="6"/>
  <c r="T88" i="6"/>
  <c r="T76" i="6"/>
  <c r="T64" i="6"/>
  <c r="T52" i="6"/>
  <c r="T28" i="6"/>
  <c r="T16" i="6"/>
  <c r="T1001" i="6"/>
  <c r="T965" i="6"/>
  <c r="T760" i="6"/>
  <c r="T677" i="6"/>
  <c r="T364" i="6"/>
  <c r="T316" i="6"/>
  <c r="T268" i="6"/>
  <c r="T1000" i="6"/>
  <c r="T964" i="6"/>
  <c r="T820" i="6"/>
  <c r="T676" i="6"/>
  <c r="T653" i="6"/>
  <c r="T605" i="6"/>
  <c r="T581" i="6"/>
  <c r="T533" i="6"/>
  <c r="T509" i="6"/>
  <c r="T461" i="6"/>
  <c r="T437" i="6"/>
  <c r="J659" i="6"/>
  <c r="K659" i="6" s="1"/>
  <c r="R5" i="6"/>
  <c r="J625" i="6"/>
  <c r="K625" i="6" s="1"/>
  <c r="J451" i="6"/>
  <c r="K451" i="6" s="1"/>
  <c r="J124" i="6"/>
  <c r="K124" i="6" s="1"/>
  <c r="J655" i="6"/>
  <c r="K655" i="6" s="1"/>
  <c r="J592" i="6"/>
  <c r="K592" i="6" s="1"/>
  <c r="J589" i="6"/>
  <c r="K589" i="6" s="1"/>
  <c r="J565" i="6"/>
  <c r="K565" i="6" s="1"/>
  <c r="J241" i="6"/>
  <c r="K241" i="6" s="1"/>
  <c r="J1162" i="6"/>
  <c r="K1162" i="6" s="1"/>
  <c r="J1114" i="6"/>
  <c r="K1114" i="6" s="1"/>
  <c r="J1011" i="6"/>
  <c r="K1011" i="6" s="1"/>
  <c r="J975" i="6"/>
  <c r="K975" i="6" s="1"/>
  <c r="J1013" i="6"/>
  <c r="K1013" i="6" s="1"/>
  <c r="J854" i="6"/>
  <c r="K854" i="6" s="1"/>
  <c r="J482" i="6"/>
  <c r="K482" i="6" s="1"/>
  <c r="J410" i="6"/>
  <c r="K410" i="6" s="1"/>
  <c r="J959" i="6"/>
  <c r="K959" i="6" s="1"/>
  <c r="J1085" i="6"/>
  <c r="K1085" i="6" s="1"/>
  <c r="J1188" i="6"/>
  <c r="K1188" i="6" s="1"/>
  <c r="W1933" i="6" l="1"/>
  <c r="U1507" i="6"/>
  <c r="V1507" i="6" s="1"/>
  <c r="U109" i="6"/>
  <c r="V109" i="6" s="1"/>
  <c r="U1952" i="6"/>
  <c r="V1952" i="6" s="1"/>
  <c r="U656" i="6"/>
  <c r="V656" i="6" s="1"/>
  <c r="U1966" i="6"/>
  <c r="V1966" i="6" s="1"/>
  <c r="U1281" i="6"/>
  <c r="V1281" i="6" s="1"/>
  <c r="U1495" i="6"/>
  <c r="V1495" i="6" s="1"/>
  <c r="U1359" i="6"/>
  <c r="V1359" i="6" s="1"/>
  <c r="U1494" i="6"/>
  <c r="V1494" i="6" s="1"/>
  <c r="U292" i="6"/>
  <c r="V292" i="6" s="1"/>
  <c r="U1651" i="6"/>
  <c r="V1651" i="6" s="1"/>
  <c r="U822" i="6"/>
  <c r="V822" i="6" s="1"/>
  <c r="U1518" i="6"/>
  <c r="V1518" i="6" s="1"/>
  <c r="U518" i="6"/>
  <c r="V518" i="6" s="1"/>
  <c r="U1160" i="6"/>
  <c r="V1160" i="6" s="1"/>
  <c r="U1449" i="6"/>
  <c r="V1449" i="6" s="1"/>
  <c r="U1531" i="6"/>
  <c r="V1531" i="6" s="1"/>
  <c r="U1451" i="6"/>
  <c r="V1451" i="6" s="1"/>
  <c r="U492" i="6"/>
  <c r="V492" i="6" s="1"/>
  <c r="U1099" i="6"/>
  <c r="V1099" i="6" s="1"/>
  <c r="U1795" i="6"/>
  <c r="V1795" i="6" s="1"/>
  <c r="U366" i="6"/>
  <c r="V366" i="6" s="1"/>
  <c r="U1871" i="6"/>
  <c r="V1871" i="6" s="1"/>
  <c r="U1450" i="6"/>
  <c r="V1450" i="6" s="1"/>
  <c r="U1232" i="6"/>
  <c r="V1232" i="6" s="1"/>
  <c r="U1848" i="6"/>
  <c r="V1848" i="6" s="1"/>
  <c r="U193" i="6"/>
  <c r="V193" i="6" s="1"/>
  <c r="U1372" i="6"/>
  <c r="V1372" i="6" s="1"/>
  <c r="U1638" i="6"/>
  <c r="V1638" i="6" s="1"/>
  <c r="U1807" i="6"/>
  <c r="V1807" i="6" s="1"/>
  <c r="U882" i="6"/>
  <c r="V882" i="6" s="1"/>
  <c r="U1375" i="6"/>
  <c r="V1375" i="6" s="1"/>
  <c r="U1689" i="6"/>
  <c r="V1689" i="6" s="1"/>
  <c r="U1280" i="6"/>
  <c r="V1280" i="6" s="1"/>
  <c r="U1521" i="6"/>
  <c r="V1521" i="6" s="1"/>
  <c r="U1872" i="6"/>
  <c r="V1872" i="6" s="1"/>
  <c r="U1075" i="6"/>
  <c r="V1075" i="6" s="1"/>
  <c r="U1834" i="6"/>
  <c r="V1834" i="6" s="1"/>
  <c r="U1408" i="6"/>
  <c r="V1408" i="6" s="1"/>
  <c r="U1650" i="6"/>
  <c r="V1650" i="6" s="1"/>
  <c r="U1867" i="6"/>
  <c r="V1867" i="6" s="1"/>
  <c r="U414" i="6"/>
  <c r="V414" i="6" s="1"/>
  <c r="U1134" i="6"/>
  <c r="V1134" i="6" s="1"/>
  <c r="U1519" i="6"/>
  <c r="V1519" i="6" s="1"/>
  <c r="U1809" i="6"/>
  <c r="V1809" i="6" s="1"/>
  <c r="U1533" i="6"/>
  <c r="V1533" i="6" s="1"/>
  <c r="U1884" i="6"/>
  <c r="V1884" i="6" s="1"/>
  <c r="U1622" i="6"/>
  <c r="V1622" i="6" s="1"/>
  <c r="U241" i="6"/>
  <c r="V241" i="6" s="1"/>
  <c r="U1940" i="6"/>
  <c r="V1940" i="6" s="1"/>
  <c r="U1319" i="6"/>
  <c r="V1319" i="6" s="1"/>
  <c r="U1179" i="6"/>
  <c r="V1179" i="6" s="1"/>
  <c r="U1420" i="6"/>
  <c r="V1420" i="6" s="1"/>
  <c r="U1770" i="6"/>
  <c r="V1770" i="6" s="1"/>
  <c r="U1703" i="6"/>
  <c r="V1703" i="6" s="1"/>
  <c r="U1927" i="6"/>
  <c r="V1927" i="6" s="1"/>
  <c r="U1206" i="6"/>
  <c r="V1206" i="6" s="1"/>
  <c r="U1664" i="6"/>
  <c r="V1664" i="6" s="1"/>
  <c r="U1833" i="6"/>
  <c r="V1833" i="6" s="1"/>
  <c r="U1520" i="6"/>
  <c r="V1520" i="6" s="1"/>
  <c r="U1992" i="6"/>
  <c r="V1992" i="6" s="1"/>
  <c r="U1730" i="6"/>
  <c r="V1730" i="6" s="1"/>
  <c r="U589" i="6"/>
  <c r="V589" i="6" s="1"/>
  <c r="U969" i="6"/>
  <c r="V969" i="6" s="1"/>
  <c r="U1782" i="6"/>
  <c r="V1782" i="6" s="1"/>
  <c r="U1939" i="6"/>
  <c r="V1939" i="6" s="1"/>
  <c r="U522" i="6"/>
  <c r="V522" i="6" s="1"/>
  <c r="U1688" i="6"/>
  <c r="V1688" i="6" s="1"/>
  <c r="U1953" i="6"/>
  <c r="V1953" i="6" s="1"/>
  <c r="U1532" i="6"/>
  <c r="V1532" i="6" s="1"/>
  <c r="U2016" i="6"/>
  <c r="V2016" i="6" s="1"/>
  <c r="U1814" i="6"/>
  <c r="V1814" i="6" s="1"/>
  <c r="U757" i="6"/>
  <c r="V757" i="6" s="1"/>
  <c r="U1186" i="6"/>
  <c r="V1186" i="6" s="1"/>
  <c r="U1258" i="6"/>
  <c r="V1258" i="6" s="1"/>
  <c r="U1423" i="6"/>
  <c r="V1423" i="6" s="1"/>
  <c r="U73" i="6"/>
  <c r="V73" i="6" s="1"/>
  <c r="U130" i="6"/>
  <c r="V130" i="6" s="1"/>
  <c r="U1794" i="6"/>
  <c r="V1794" i="6" s="1"/>
  <c r="U1951" i="6"/>
  <c r="V1951" i="6" s="1"/>
  <c r="U558" i="6"/>
  <c r="V558" i="6" s="1"/>
  <c r="U1230" i="6"/>
  <c r="V1230" i="6" s="1"/>
  <c r="U1796" i="6"/>
  <c r="V1796" i="6" s="1"/>
  <c r="U415" i="6"/>
  <c r="V415" i="6" s="1"/>
  <c r="U213" i="6"/>
  <c r="V213" i="6" s="1"/>
  <c r="U1571" i="6"/>
  <c r="V1571" i="6" s="1"/>
  <c r="U1874" i="6"/>
  <c r="V1874" i="6" s="1"/>
  <c r="U714" i="6"/>
  <c r="V714" i="6" s="1"/>
  <c r="U290" i="6"/>
  <c r="V290" i="6" s="1"/>
  <c r="U1546" i="6"/>
  <c r="V1546" i="6" s="1"/>
  <c r="U1806" i="6"/>
  <c r="V1806" i="6" s="1"/>
  <c r="U910" i="6"/>
  <c r="V910" i="6" s="1"/>
  <c r="U2011" i="6"/>
  <c r="V2011" i="6" s="1"/>
  <c r="U618" i="6"/>
  <c r="V618" i="6" s="1"/>
  <c r="U1808" i="6"/>
  <c r="V1808" i="6" s="1"/>
  <c r="U1835" i="6"/>
  <c r="V1835" i="6" s="1"/>
  <c r="U621" i="6"/>
  <c r="V621" i="6" s="1"/>
  <c r="U1910" i="6"/>
  <c r="V1910" i="6" s="1"/>
  <c r="U853" i="6"/>
  <c r="V853" i="6" s="1"/>
  <c r="U842" i="6"/>
  <c r="V842" i="6" s="1"/>
  <c r="U622" i="6"/>
  <c r="V622" i="6" s="1"/>
  <c r="U1926" i="6"/>
  <c r="V1926" i="6" s="1"/>
  <c r="U690" i="6"/>
  <c r="V690" i="6" s="1"/>
  <c r="U1278" i="6"/>
  <c r="V1278" i="6" s="1"/>
  <c r="U1820" i="6"/>
  <c r="V1820" i="6" s="1"/>
  <c r="U679" i="6"/>
  <c r="V679" i="6" s="1"/>
  <c r="U967" i="6"/>
  <c r="V967" i="6" s="1"/>
  <c r="U813" i="6"/>
  <c r="V813" i="6" s="1"/>
  <c r="U1135" i="6"/>
  <c r="V1135" i="6" s="1"/>
  <c r="U1465" i="6"/>
  <c r="V1465" i="6" s="1"/>
  <c r="U1082" i="6"/>
  <c r="V1082" i="6" s="1"/>
  <c r="U1938" i="6"/>
  <c r="V1938" i="6" s="1"/>
  <c r="U1572" i="6"/>
  <c r="V1572" i="6" s="1"/>
  <c r="U1832" i="6"/>
  <c r="V1832" i="6" s="1"/>
  <c r="U811" i="6"/>
  <c r="V811" i="6" s="1"/>
  <c r="U620" i="6"/>
  <c r="V620" i="6" s="1"/>
  <c r="U1690" i="6"/>
  <c r="V1690" i="6" s="1"/>
  <c r="U1279" i="6"/>
  <c r="V1279" i="6" s="1"/>
  <c r="U1585" i="6"/>
  <c r="V1585" i="6" s="1"/>
  <c r="W5" i="6"/>
  <c r="W870" i="6"/>
  <c r="W245" i="6"/>
  <c r="W1216" i="6"/>
  <c r="W1909" i="6"/>
  <c r="W1948" i="6"/>
  <c r="W924" i="6"/>
  <c r="W1068" i="6"/>
  <c r="W1500" i="6"/>
  <c r="W2029" i="6"/>
  <c r="W1980" i="6"/>
  <c r="W427" i="6"/>
  <c r="W571" i="6"/>
  <c r="W883" i="6"/>
  <c r="W1656" i="6"/>
  <c r="W1177" i="6"/>
  <c r="W484" i="6"/>
  <c r="P1933" i="6"/>
  <c r="P245" i="6"/>
  <c r="P1656" i="6"/>
  <c r="W381" i="6"/>
  <c r="W525" i="6"/>
  <c r="W681" i="6"/>
  <c r="W1969" i="6"/>
  <c r="W777" i="6"/>
  <c r="W1113" i="6"/>
  <c r="W1257" i="6"/>
  <c r="W1413" i="6"/>
  <c r="W2018" i="6"/>
  <c r="W960" i="6"/>
  <c r="W1248" i="6"/>
  <c r="W1392" i="6"/>
  <c r="W1692" i="6"/>
  <c r="W1836" i="6"/>
  <c r="P1909" i="6"/>
  <c r="P883" i="6"/>
  <c r="P1216" i="6"/>
  <c r="P924" i="6"/>
  <c r="W1657" i="6"/>
  <c r="P1948" i="6"/>
  <c r="P2029" i="6"/>
  <c r="P1500" i="6"/>
  <c r="P1177" i="6"/>
  <c r="W56" i="6"/>
  <c r="W488" i="6"/>
  <c r="W297" i="6"/>
  <c r="W585" i="6"/>
  <c r="W34" i="6"/>
  <c r="W35" i="6"/>
  <c r="W324" i="6"/>
  <c r="W100" i="6"/>
  <c r="W304" i="6"/>
  <c r="W15" i="6"/>
  <c r="W483" i="6"/>
  <c r="W711" i="6"/>
  <c r="W53" i="6"/>
  <c r="W389" i="6"/>
  <c r="W749" i="6"/>
  <c r="W1049" i="6"/>
  <c r="W1265" i="6"/>
  <c r="W1505" i="6"/>
  <c r="W1697" i="6"/>
  <c r="W1889" i="6"/>
  <c r="W1747" i="6"/>
  <c r="W835" i="6"/>
  <c r="W1029" i="6"/>
  <c r="W1329" i="6"/>
  <c r="W1485" i="6"/>
  <c r="P571" i="6"/>
  <c r="P1068" i="6"/>
  <c r="P427" i="6"/>
  <c r="W1776" i="6"/>
  <c r="P532" i="6"/>
  <c r="W532" i="6"/>
  <c r="P200" i="6"/>
  <c r="W200" i="6"/>
  <c r="P344" i="6"/>
  <c r="W344" i="6"/>
  <c r="P644" i="6"/>
  <c r="W644" i="6"/>
  <c r="P377" i="6"/>
  <c r="W377" i="6"/>
  <c r="P1205" i="6"/>
  <c r="W1205" i="6"/>
  <c r="P141" i="6"/>
  <c r="W141" i="6"/>
  <c r="P441" i="6"/>
  <c r="W441" i="6"/>
  <c r="P256" i="6"/>
  <c r="W256" i="6"/>
  <c r="P556" i="6"/>
  <c r="W556" i="6"/>
  <c r="P36" i="6"/>
  <c r="W36" i="6"/>
  <c r="P180" i="6"/>
  <c r="W180" i="6"/>
  <c r="P516" i="6"/>
  <c r="W516" i="6"/>
  <c r="P110" i="6"/>
  <c r="W110" i="6"/>
  <c r="P338" i="6"/>
  <c r="W338" i="6"/>
  <c r="P146" i="6"/>
  <c r="W146" i="6"/>
  <c r="P159" i="6"/>
  <c r="W159" i="6"/>
  <c r="P303" i="6"/>
  <c r="W303" i="6"/>
  <c r="P124" i="6"/>
  <c r="W124" i="6"/>
  <c r="P376" i="6"/>
  <c r="W376" i="6"/>
  <c r="P640" i="6"/>
  <c r="W640" i="6"/>
  <c r="P197" i="6"/>
  <c r="W197" i="6"/>
  <c r="P1406" i="6"/>
  <c r="W1406" i="6"/>
  <c r="P868" i="6"/>
  <c r="W868" i="6"/>
  <c r="P1024" i="6"/>
  <c r="W1024" i="6"/>
  <c r="P1168" i="6"/>
  <c r="W1168" i="6"/>
  <c r="P1312" i="6"/>
  <c r="W1312" i="6"/>
  <c r="P1492" i="6"/>
  <c r="W1492" i="6"/>
  <c r="P1636" i="6"/>
  <c r="W1636" i="6"/>
  <c r="P1780" i="6"/>
  <c r="W1780" i="6"/>
  <c r="P1924" i="6"/>
  <c r="W1924" i="6"/>
  <c r="P2009" i="6"/>
  <c r="W2009" i="6"/>
  <c r="P426" i="6"/>
  <c r="W426" i="6"/>
  <c r="P918" i="6"/>
  <c r="W918" i="6"/>
  <c r="P1674" i="6"/>
  <c r="W1674" i="6"/>
  <c r="P1661" i="6"/>
  <c r="W1661" i="6"/>
  <c r="P593" i="6"/>
  <c r="W593" i="6"/>
  <c r="P893" i="6"/>
  <c r="W893" i="6"/>
  <c r="P306" i="6"/>
  <c r="W306" i="6"/>
  <c r="P798" i="6"/>
  <c r="W798" i="6"/>
  <c r="P1338" i="6"/>
  <c r="W1338" i="6"/>
  <c r="P126" i="6"/>
  <c r="W126" i="6"/>
  <c r="P1133" i="6"/>
  <c r="W1133" i="6"/>
  <c r="P79" i="6"/>
  <c r="W79" i="6"/>
  <c r="P223" i="6"/>
  <c r="W223" i="6"/>
  <c r="P367" i="6"/>
  <c r="W367" i="6"/>
  <c r="P523" i="6"/>
  <c r="W523" i="6"/>
  <c r="P667" i="6"/>
  <c r="W667" i="6"/>
  <c r="P991" i="6"/>
  <c r="W991" i="6"/>
  <c r="P1155" i="6"/>
  <c r="W1155" i="6"/>
  <c r="P872" i="6"/>
  <c r="W872" i="6"/>
  <c r="P1016" i="6"/>
  <c r="W1016" i="6"/>
  <c r="P1172" i="6"/>
  <c r="W1172" i="6"/>
  <c r="P1340" i="6"/>
  <c r="W1340" i="6"/>
  <c r="P1496" i="6"/>
  <c r="W1496" i="6"/>
  <c r="P1700" i="6"/>
  <c r="W1700" i="6"/>
  <c r="P1892" i="6"/>
  <c r="W1892" i="6"/>
  <c r="P1713" i="6"/>
  <c r="W1713" i="6"/>
  <c r="P2013" i="6"/>
  <c r="W2013" i="6"/>
  <c r="P1742" i="6"/>
  <c r="W1742" i="6"/>
  <c r="P1523" i="6"/>
  <c r="W1523" i="6"/>
  <c r="P849" i="6"/>
  <c r="W849" i="6"/>
  <c r="P1173" i="6"/>
  <c r="W1173" i="6"/>
  <c r="L1867" i="6"/>
  <c r="M1867" i="6" s="1"/>
  <c r="L414" i="6"/>
  <c r="M414" i="6" s="1"/>
  <c r="P604" i="6"/>
  <c r="W604" i="6"/>
  <c r="P68" i="6"/>
  <c r="W68" i="6"/>
  <c r="P212" i="6"/>
  <c r="W212" i="6"/>
  <c r="P356" i="6"/>
  <c r="W356" i="6"/>
  <c r="P500" i="6"/>
  <c r="W500" i="6"/>
  <c r="P668" i="6"/>
  <c r="W668" i="6"/>
  <c r="W468" i="6"/>
  <c r="W9" i="6"/>
  <c r="W153" i="6"/>
  <c r="W309" i="6"/>
  <c r="W453" i="6"/>
  <c r="W597" i="6"/>
  <c r="P386" i="6"/>
  <c r="W386" i="6"/>
  <c r="W46" i="6"/>
  <c r="W47" i="6"/>
  <c r="P624" i="6"/>
  <c r="W624" i="6"/>
  <c r="P48" i="6"/>
  <c r="W48" i="6"/>
  <c r="P192" i="6"/>
  <c r="W192" i="6"/>
  <c r="P336" i="6"/>
  <c r="W336" i="6"/>
  <c r="P528" i="6"/>
  <c r="W528" i="6"/>
  <c r="W280" i="6"/>
  <c r="P412" i="6"/>
  <c r="W412" i="6"/>
  <c r="W122" i="6"/>
  <c r="W350" i="6"/>
  <c r="P305" i="6"/>
  <c r="W305" i="6"/>
  <c r="P27" i="6"/>
  <c r="W27" i="6"/>
  <c r="P171" i="6"/>
  <c r="W171" i="6"/>
  <c r="W315" i="6"/>
  <c r="W495" i="6"/>
  <c r="W723" i="6"/>
  <c r="P136" i="6"/>
  <c r="W136" i="6"/>
  <c r="P388" i="6"/>
  <c r="W388" i="6"/>
  <c r="P652" i="6"/>
  <c r="W652" i="6"/>
  <c r="P65" i="6"/>
  <c r="W65" i="6"/>
  <c r="P209" i="6"/>
  <c r="W209" i="6"/>
  <c r="W413" i="6"/>
  <c r="P2010" i="6"/>
  <c r="W2010" i="6"/>
  <c r="P880" i="6"/>
  <c r="W880" i="6"/>
  <c r="P1036" i="6"/>
  <c r="W1036" i="6"/>
  <c r="P1180" i="6"/>
  <c r="W1180" i="6"/>
  <c r="P1324" i="6"/>
  <c r="W1324" i="6"/>
  <c r="P1504" i="6"/>
  <c r="W1504" i="6"/>
  <c r="P1648" i="6"/>
  <c r="W1648" i="6"/>
  <c r="P1792" i="6"/>
  <c r="W1792" i="6"/>
  <c r="P1936" i="6"/>
  <c r="W1936" i="6"/>
  <c r="P1073" i="6"/>
  <c r="W1073" i="6"/>
  <c r="P462" i="6"/>
  <c r="W462" i="6"/>
  <c r="P954" i="6"/>
  <c r="W954" i="6"/>
  <c r="P1854" i="6"/>
  <c r="W1854" i="6"/>
  <c r="P1853" i="6"/>
  <c r="W1853" i="6"/>
  <c r="W605" i="6"/>
  <c r="P761" i="6"/>
  <c r="W761" i="6"/>
  <c r="P905" i="6"/>
  <c r="W905" i="6"/>
  <c r="P1085" i="6"/>
  <c r="W1085" i="6"/>
  <c r="W1289" i="6"/>
  <c r="W1517" i="6"/>
  <c r="W1721" i="6"/>
  <c r="W1937" i="6"/>
  <c r="P354" i="6"/>
  <c r="W354" i="6"/>
  <c r="W846" i="6"/>
  <c r="W1386" i="6"/>
  <c r="P1879" i="6"/>
  <c r="W1879" i="6"/>
  <c r="P174" i="6"/>
  <c r="W174" i="6"/>
  <c r="P1421" i="6"/>
  <c r="W1421" i="6"/>
  <c r="P91" i="6"/>
  <c r="W91" i="6"/>
  <c r="P235" i="6"/>
  <c r="W235" i="6"/>
  <c r="P379" i="6"/>
  <c r="W379" i="6"/>
  <c r="P535" i="6"/>
  <c r="W535" i="6"/>
  <c r="P691" i="6"/>
  <c r="W691" i="6"/>
  <c r="P847" i="6"/>
  <c r="W847" i="6"/>
  <c r="P1003" i="6"/>
  <c r="W1003" i="6"/>
  <c r="W1503" i="6"/>
  <c r="P884" i="6"/>
  <c r="W884" i="6"/>
  <c r="P1028" i="6"/>
  <c r="W1028" i="6"/>
  <c r="W1184" i="6"/>
  <c r="W1282" i="6"/>
  <c r="W329" i="6"/>
  <c r="P663" i="6"/>
  <c r="W663" i="6"/>
  <c r="P80" i="6"/>
  <c r="W80" i="6"/>
  <c r="P224" i="6"/>
  <c r="W224" i="6"/>
  <c r="P368" i="6"/>
  <c r="W368" i="6"/>
  <c r="P512" i="6"/>
  <c r="W512" i="6"/>
  <c r="P680" i="6"/>
  <c r="W680" i="6"/>
  <c r="P543" i="6"/>
  <c r="W543" i="6"/>
  <c r="P21" i="6"/>
  <c r="W21" i="6"/>
  <c r="W165" i="6"/>
  <c r="P321" i="6"/>
  <c r="W321" i="6"/>
  <c r="W465" i="6"/>
  <c r="W609" i="6"/>
  <c r="P471" i="6"/>
  <c r="W471" i="6"/>
  <c r="P64" i="6"/>
  <c r="W64" i="6"/>
  <c r="P59" i="6"/>
  <c r="W59" i="6"/>
  <c r="P1313" i="6"/>
  <c r="W1313" i="6"/>
  <c r="P60" i="6"/>
  <c r="W60" i="6"/>
  <c r="P204" i="6"/>
  <c r="W204" i="6"/>
  <c r="P348" i="6"/>
  <c r="W348" i="6"/>
  <c r="P540" i="6"/>
  <c r="W540" i="6"/>
  <c r="P411" i="6"/>
  <c r="W411" i="6"/>
  <c r="W568" i="6"/>
  <c r="W134" i="6"/>
  <c r="P398" i="6"/>
  <c r="W398" i="6"/>
  <c r="P424" i="6"/>
  <c r="W424" i="6"/>
  <c r="P39" i="6"/>
  <c r="W39" i="6"/>
  <c r="W183" i="6"/>
  <c r="P327" i="6"/>
  <c r="W327" i="6"/>
  <c r="P519" i="6"/>
  <c r="W519" i="6"/>
  <c r="W735" i="6"/>
  <c r="P148" i="6"/>
  <c r="W148" i="6"/>
  <c r="P400" i="6"/>
  <c r="W400" i="6"/>
  <c r="P664" i="6"/>
  <c r="W664" i="6"/>
  <c r="W77" i="6"/>
  <c r="P221" i="6"/>
  <c r="W221" i="6"/>
  <c r="W425" i="6"/>
  <c r="P724" i="6"/>
  <c r="W724" i="6"/>
  <c r="P892" i="6"/>
  <c r="W892" i="6"/>
  <c r="P1048" i="6"/>
  <c r="W1048" i="6"/>
  <c r="P1192" i="6"/>
  <c r="W1192" i="6"/>
  <c r="P1336" i="6"/>
  <c r="W1336" i="6"/>
  <c r="P1516" i="6"/>
  <c r="W1516" i="6"/>
  <c r="P1660" i="6"/>
  <c r="W1660" i="6"/>
  <c r="W1804" i="6"/>
  <c r="P1960" i="6"/>
  <c r="W1960" i="6"/>
  <c r="P6" i="6"/>
  <c r="W6" i="6"/>
  <c r="P498" i="6"/>
  <c r="W498" i="6"/>
  <c r="P990" i="6"/>
  <c r="W990" i="6"/>
  <c r="P1063" i="6"/>
  <c r="W1063" i="6"/>
  <c r="P2022" i="6"/>
  <c r="W2022" i="6"/>
  <c r="W617" i="6"/>
  <c r="W773" i="6"/>
  <c r="P917" i="6"/>
  <c r="W917" i="6"/>
  <c r="P1097" i="6"/>
  <c r="W1097" i="6"/>
  <c r="W1301" i="6"/>
  <c r="W1541" i="6"/>
  <c r="W1733" i="6"/>
  <c r="P1961" i="6"/>
  <c r="W1961" i="6"/>
  <c r="W402" i="6"/>
  <c r="P894" i="6"/>
  <c r="W894" i="6"/>
  <c r="W1482" i="6"/>
  <c r="W2023" i="6"/>
  <c r="P222" i="6"/>
  <c r="W222" i="6"/>
  <c r="P1621" i="6"/>
  <c r="W1621" i="6"/>
  <c r="P103" i="6"/>
  <c r="W103" i="6"/>
  <c r="P247" i="6"/>
  <c r="W247" i="6"/>
  <c r="P391" i="6"/>
  <c r="W391" i="6"/>
  <c r="P547" i="6"/>
  <c r="W547" i="6"/>
  <c r="P703" i="6"/>
  <c r="W703" i="6"/>
  <c r="P859" i="6"/>
  <c r="W859" i="6"/>
  <c r="P1015" i="6"/>
  <c r="W1015" i="6"/>
  <c r="P1709" i="6"/>
  <c r="W1709" i="6"/>
  <c r="P896" i="6"/>
  <c r="W896" i="6"/>
  <c r="P1040" i="6"/>
  <c r="W1040" i="6"/>
  <c r="P1196" i="6"/>
  <c r="W1196" i="6"/>
  <c r="P1376" i="6"/>
  <c r="W1376" i="6"/>
  <c r="P1544" i="6"/>
  <c r="W1544" i="6"/>
  <c r="W1724" i="6"/>
  <c r="P1916" i="6"/>
  <c r="W1916" i="6"/>
  <c r="P1761" i="6"/>
  <c r="W1761" i="6"/>
  <c r="P2027" i="6"/>
  <c r="W2027" i="6"/>
  <c r="P1898" i="6"/>
  <c r="W1898" i="6"/>
  <c r="P1917" i="6"/>
  <c r="W1917" i="6"/>
  <c r="P873" i="6"/>
  <c r="W873" i="6"/>
  <c r="P1053" i="6"/>
  <c r="W1053" i="6"/>
  <c r="P1197" i="6"/>
  <c r="W1197" i="6"/>
  <c r="P1353" i="6"/>
  <c r="W1353" i="6"/>
  <c r="P1509" i="6"/>
  <c r="W1509" i="6"/>
  <c r="P1929" i="6"/>
  <c r="W1929" i="6"/>
  <c r="P1478" i="6"/>
  <c r="W1478" i="6"/>
  <c r="P1687" i="6"/>
  <c r="W1687" i="6"/>
  <c r="P154" i="6"/>
  <c r="W154" i="6"/>
  <c r="P298" i="6"/>
  <c r="W298" i="6"/>
  <c r="P442" i="6"/>
  <c r="W442" i="6"/>
  <c r="P586" i="6"/>
  <c r="W586" i="6"/>
  <c r="P742" i="6"/>
  <c r="W742" i="6"/>
  <c r="P886" i="6"/>
  <c r="W886" i="6"/>
  <c r="P1042" i="6"/>
  <c r="W1042" i="6"/>
  <c r="P1385" i="6"/>
  <c r="W1385" i="6"/>
  <c r="P92" i="6"/>
  <c r="W92" i="6"/>
  <c r="P236" i="6"/>
  <c r="W236" i="6"/>
  <c r="P380" i="6"/>
  <c r="W380" i="6"/>
  <c r="P524" i="6"/>
  <c r="W524" i="6"/>
  <c r="P692" i="6"/>
  <c r="W692" i="6"/>
  <c r="W721" i="6"/>
  <c r="P33" i="6"/>
  <c r="W33" i="6"/>
  <c r="W177" i="6"/>
  <c r="W333" i="6"/>
  <c r="W477" i="6"/>
  <c r="P633" i="6"/>
  <c r="W633" i="6"/>
  <c r="P544" i="6"/>
  <c r="W544" i="6"/>
  <c r="P257" i="6"/>
  <c r="W257" i="6"/>
  <c r="W71" i="6"/>
  <c r="W1493" i="6"/>
  <c r="P72" i="6"/>
  <c r="W72" i="6"/>
  <c r="P216" i="6"/>
  <c r="W216" i="6"/>
  <c r="P360" i="6"/>
  <c r="W360" i="6"/>
  <c r="P552" i="6"/>
  <c r="W552" i="6"/>
  <c r="P494" i="6"/>
  <c r="W494" i="6"/>
  <c r="P877" i="6"/>
  <c r="W877" i="6"/>
  <c r="P158" i="6"/>
  <c r="W158" i="6"/>
  <c r="W422" i="6"/>
  <c r="P507" i="6"/>
  <c r="W507" i="6"/>
  <c r="P51" i="6"/>
  <c r="W51" i="6"/>
  <c r="W195" i="6"/>
  <c r="W339" i="6"/>
  <c r="P555" i="6"/>
  <c r="W555" i="6"/>
  <c r="W160" i="6"/>
  <c r="W172" i="6"/>
  <c r="P448" i="6"/>
  <c r="W448" i="6"/>
  <c r="P700" i="6"/>
  <c r="W700" i="6"/>
  <c r="P89" i="6"/>
  <c r="W89" i="6"/>
  <c r="P233" i="6"/>
  <c r="W233" i="6"/>
  <c r="P449" i="6"/>
  <c r="W449" i="6"/>
  <c r="W736" i="6"/>
  <c r="P904" i="6"/>
  <c r="W904" i="6"/>
  <c r="W1060" i="6"/>
  <c r="W1204" i="6"/>
  <c r="W1348" i="6"/>
  <c r="W1528" i="6"/>
  <c r="P1672" i="6"/>
  <c r="W1672" i="6"/>
  <c r="P1816" i="6"/>
  <c r="W1816" i="6"/>
  <c r="P1972" i="6"/>
  <c r="W1972" i="6"/>
  <c r="W30" i="6"/>
  <c r="W546" i="6"/>
  <c r="W629" i="6"/>
  <c r="P1565" i="6"/>
  <c r="W1565" i="6"/>
  <c r="P104" i="6"/>
  <c r="W104" i="6"/>
  <c r="P248" i="6"/>
  <c r="W248" i="6"/>
  <c r="P392" i="6"/>
  <c r="W392" i="6"/>
  <c r="P536" i="6"/>
  <c r="W536" i="6"/>
  <c r="P704" i="6"/>
  <c r="W704" i="6"/>
  <c r="P1633" i="6"/>
  <c r="W1633" i="6"/>
  <c r="P45" i="6"/>
  <c r="W45" i="6"/>
  <c r="P189" i="6"/>
  <c r="W189" i="6"/>
  <c r="P345" i="6"/>
  <c r="W345" i="6"/>
  <c r="P489" i="6"/>
  <c r="W489" i="6"/>
  <c r="P645" i="6"/>
  <c r="W645" i="6"/>
  <c r="P612" i="6"/>
  <c r="W612" i="6"/>
  <c r="W396" i="6"/>
  <c r="W83" i="6"/>
  <c r="P1669" i="6"/>
  <c r="W1669" i="6"/>
  <c r="P84" i="6"/>
  <c r="W84" i="6"/>
  <c r="P228" i="6"/>
  <c r="W228" i="6"/>
  <c r="P372" i="6"/>
  <c r="W372" i="6"/>
  <c r="P564" i="6"/>
  <c r="W564" i="6"/>
  <c r="P567" i="6"/>
  <c r="W567" i="6"/>
  <c r="W1318" i="6"/>
  <c r="W182" i="6"/>
  <c r="W434" i="6"/>
  <c r="P748" i="6"/>
  <c r="W748" i="6"/>
  <c r="P63" i="6"/>
  <c r="W63" i="6"/>
  <c r="W207" i="6"/>
  <c r="W351" i="6"/>
  <c r="P579" i="6"/>
  <c r="W579" i="6"/>
  <c r="P314" i="6"/>
  <c r="W314" i="6"/>
  <c r="P196" i="6"/>
  <c r="W196" i="6"/>
  <c r="W460" i="6"/>
  <c r="P712" i="6"/>
  <c r="W712" i="6"/>
  <c r="P101" i="6"/>
  <c r="W101" i="6"/>
  <c r="P461" i="6"/>
  <c r="W461" i="6"/>
  <c r="P772" i="6"/>
  <c r="W772" i="6"/>
  <c r="P916" i="6"/>
  <c r="W916" i="6"/>
  <c r="P1072" i="6"/>
  <c r="W1072" i="6"/>
  <c r="P1360" i="6"/>
  <c r="W1360" i="6"/>
  <c r="P1540" i="6"/>
  <c r="W1540" i="6"/>
  <c r="P1684" i="6"/>
  <c r="W1684" i="6"/>
  <c r="P1828" i="6"/>
  <c r="W1828" i="6"/>
  <c r="P1984" i="6"/>
  <c r="W1984" i="6"/>
  <c r="P78" i="6"/>
  <c r="W78" i="6"/>
  <c r="W582" i="6"/>
  <c r="P1062" i="6"/>
  <c r="W1062" i="6"/>
  <c r="P1411" i="6"/>
  <c r="W1411" i="6"/>
  <c r="P485" i="6"/>
  <c r="W485" i="6"/>
  <c r="P641" i="6"/>
  <c r="W641" i="6"/>
  <c r="P797" i="6"/>
  <c r="W797" i="6"/>
  <c r="P941" i="6"/>
  <c r="W941" i="6"/>
  <c r="P1121" i="6"/>
  <c r="W1121" i="6"/>
  <c r="P1361" i="6"/>
  <c r="W1361" i="6"/>
  <c r="P1577" i="6"/>
  <c r="W1577" i="6"/>
  <c r="P1769" i="6"/>
  <c r="W1769" i="6"/>
  <c r="P2033" i="6"/>
  <c r="W2033" i="6"/>
  <c r="P486" i="6"/>
  <c r="W486" i="6"/>
  <c r="P966" i="6"/>
  <c r="W966" i="6"/>
  <c r="P1710" i="6"/>
  <c r="W1710" i="6"/>
  <c r="P1455" i="6"/>
  <c r="W1455" i="6"/>
  <c r="W318" i="6"/>
  <c r="W127" i="6"/>
  <c r="P271" i="6"/>
  <c r="W271" i="6"/>
  <c r="P727" i="6"/>
  <c r="W727" i="6"/>
  <c r="P1039" i="6"/>
  <c r="W1039" i="6"/>
  <c r="P776" i="6"/>
  <c r="W776" i="6"/>
  <c r="P920" i="6"/>
  <c r="W920" i="6"/>
  <c r="P1064" i="6"/>
  <c r="W1064" i="6"/>
  <c r="P1220" i="6"/>
  <c r="W1220" i="6"/>
  <c r="P1400" i="6"/>
  <c r="W1400" i="6"/>
  <c r="P1568" i="6"/>
  <c r="W1568" i="6"/>
  <c r="P1748" i="6"/>
  <c r="W1748" i="6"/>
  <c r="P1964" i="6"/>
  <c r="W1964" i="6"/>
  <c r="P1797" i="6"/>
  <c r="W1797" i="6"/>
  <c r="P1046" i="6"/>
  <c r="W1046" i="6"/>
  <c r="P1182" i="6"/>
  <c r="W1182" i="6"/>
  <c r="P741" i="6"/>
  <c r="W741" i="6"/>
  <c r="P909" i="6"/>
  <c r="W909" i="6"/>
  <c r="W1077" i="6"/>
  <c r="W1221" i="6"/>
  <c r="W1377" i="6"/>
  <c r="P1557" i="6"/>
  <c r="W1557" i="6"/>
  <c r="W1989" i="6"/>
  <c r="W1670" i="6"/>
  <c r="W709" i="6"/>
  <c r="P178" i="6"/>
  <c r="W178" i="6"/>
  <c r="P322" i="6"/>
  <c r="W322" i="6"/>
  <c r="P466" i="6"/>
  <c r="W466" i="6"/>
  <c r="P610" i="6"/>
  <c r="W610" i="6"/>
  <c r="P766" i="6"/>
  <c r="W766" i="6"/>
  <c r="P922" i="6"/>
  <c r="W922" i="6"/>
  <c r="P1066" i="6"/>
  <c r="W1066" i="6"/>
  <c r="P1222" i="6"/>
  <c r="W1222" i="6"/>
  <c r="W1438" i="6"/>
  <c r="P1654" i="6"/>
  <c r="W1654" i="6"/>
  <c r="P1810" i="6"/>
  <c r="W1810" i="6"/>
  <c r="P1978" i="6"/>
  <c r="W1978" i="6"/>
  <c r="P1310" i="6"/>
  <c r="W1310" i="6"/>
  <c r="P1830" i="6"/>
  <c r="W1830" i="6"/>
  <c r="P275" i="6"/>
  <c r="W275" i="6"/>
  <c r="P419" i="6"/>
  <c r="W419" i="6"/>
  <c r="P707" i="6"/>
  <c r="W707" i="6"/>
  <c r="P851" i="6"/>
  <c r="W851" i="6"/>
  <c r="P1007" i="6"/>
  <c r="W1007" i="6"/>
  <c r="P1151" i="6"/>
  <c r="W1151" i="6"/>
  <c r="P1295" i="6"/>
  <c r="W1295" i="6"/>
  <c r="P1475" i="6"/>
  <c r="W1475" i="6"/>
  <c r="P1643" i="6"/>
  <c r="W1643" i="6"/>
  <c r="P1799" i="6"/>
  <c r="W1799" i="6"/>
  <c r="P1967" i="6"/>
  <c r="W1967" i="6"/>
  <c r="P1418" i="6"/>
  <c r="W1418" i="6"/>
  <c r="P1530" i="6"/>
  <c r="W1530" i="6"/>
  <c r="P816" i="6"/>
  <c r="W816" i="6"/>
  <c r="P768" i="6"/>
  <c r="W768" i="6"/>
  <c r="W1212" i="6"/>
  <c r="W1356" i="6"/>
  <c r="P1800" i="6"/>
  <c r="W1800" i="6"/>
  <c r="P1513" i="6"/>
  <c r="W1513" i="6"/>
  <c r="W866" i="6"/>
  <c r="P1550" i="6"/>
  <c r="W1550" i="6"/>
  <c r="P1866" i="6"/>
  <c r="W1866" i="6"/>
  <c r="P169" i="6"/>
  <c r="W169" i="6"/>
  <c r="P361" i="6"/>
  <c r="W361" i="6"/>
  <c r="W505" i="6"/>
  <c r="P673" i="6"/>
  <c r="W673" i="6"/>
  <c r="P889" i="6"/>
  <c r="W889" i="6"/>
  <c r="P1033" i="6"/>
  <c r="W1033" i="6"/>
  <c r="P1393" i="6"/>
  <c r="W1393" i="6"/>
  <c r="P710" i="6"/>
  <c r="W710" i="6"/>
  <c r="W1214" i="6"/>
  <c r="P1698" i="6"/>
  <c r="W1698" i="6"/>
  <c r="W759" i="6"/>
  <c r="P903" i="6"/>
  <c r="W903" i="6"/>
  <c r="W1047" i="6"/>
  <c r="P1215" i="6"/>
  <c r="W1215" i="6"/>
  <c r="W1383" i="6"/>
  <c r="P1563" i="6"/>
  <c r="W1563" i="6"/>
  <c r="W1707" i="6"/>
  <c r="W1851" i="6"/>
  <c r="P1995" i="6"/>
  <c r="W1995" i="6"/>
  <c r="W186" i="6"/>
  <c r="P978" i="6"/>
  <c r="W978" i="6"/>
  <c r="W1255" i="6"/>
  <c r="W563" i="6"/>
  <c r="P374" i="6"/>
  <c r="W374" i="6"/>
  <c r="W116" i="6"/>
  <c r="W260" i="6"/>
  <c r="W404" i="6"/>
  <c r="W548" i="6"/>
  <c r="P716" i="6"/>
  <c r="W716" i="6"/>
  <c r="P1681" i="6"/>
  <c r="W1681" i="6"/>
  <c r="P57" i="6"/>
  <c r="W57" i="6"/>
  <c r="P201" i="6"/>
  <c r="W201" i="6"/>
  <c r="W357" i="6"/>
  <c r="W439" i="6"/>
  <c r="W932" i="6"/>
  <c r="P1145" i="6"/>
  <c r="W1145" i="6"/>
  <c r="P128" i="6"/>
  <c r="W128" i="6"/>
  <c r="P272" i="6"/>
  <c r="W272" i="6"/>
  <c r="P416" i="6"/>
  <c r="W416" i="6"/>
  <c r="P560" i="6"/>
  <c r="W560" i="6"/>
  <c r="P728" i="6"/>
  <c r="W728" i="6"/>
  <c r="P1729" i="6"/>
  <c r="W1729" i="6"/>
  <c r="W69" i="6"/>
  <c r="P225" i="6"/>
  <c r="W225" i="6"/>
  <c r="W125" i="6"/>
  <c r="P1426" i="6"/>
  <c r="W1426" i="6"/>
  <c r="P140" i="6"/>
  <c r="W140" i="6"/>
  <c r="P284" i="6"/>
  <c r="W284" i="6"/>
  <c r="P428" i="6"/>
  <c r="W428" i="6"/>
  <c r="P572" i="6"/>
  <c r="W572" i="6"/>
  <c r="P740" i="6"/>
  <c r="W740" i="6"/>
  <c r="W1777" i="6"/>
  <c r="W81" i="6"/>
  <c r="W237" i="6"/>
  <c r="P545" i="6"/>
  <c r="W545" i="6"/>
  <c r="P1570" i="6"/>
  <c r="W1570" i="6"/>
  <c r="W119" i="6"/>
  <c r="P1861" i="6"/>
  <c r="W1861" i="6"/>
  <c r="P120" i="6"/>
  <c r="W120" i="6"/>
  <c r="P264" i="6"/>
  <c r="W264" i="6"/>
  <c r="P420" i="6"/>
  <c r="W420" i="6"/>
  <c r="P600" i="6"/>
  <c r="W600" i="6"/>
  <c r="W38" i="6"/>
  <c r="P242" i="6"/>
  <c r="W242" i="6"/>
  <c r="P482" i="6"/>
  <c r="W482" i="6"/>
  <c r="P1801" i="6"/>
  <c r="W1801" i="6"/>
  <c r="W99" i="6"/>
  <c r="P243" i="6"/>
  <c r="W243" i="6"/>
  <c r="W387" i="6"/>
  <c r="W627" i="6"/>
  <c r="P699" i="6"/>
  <c r="W699" i="6"/>
  <c r="P244" i="6"/>
  <c r="W244" i="6"/>
  <c r="P520" i="6"/>
  <c r="W520" i="6"/>
  <c r="W437" i="6"/>
  <c r="P137" i="6"/>
  <c r="W137" i="6"/>
  <c r="P293" i="6"/>
  <c r="W293" i="6"/>
  <c r="W458" i="6"/>
  <c r="P808" i="6"/>
  <c r="W808" i="6"/>
  <c r="P952" i="6"/>
  <c r="W952" i="6"/>
  <c r="P1108" i="6"/>
  <c r="W1108" i="6"/>
  <c r="P1252" i="6"/>
  <c r="W1252" i="6"/>
  <c r="P1432" i="6"/>
  <c r="W1432" i="6"/>
  <c r="P1576" i="6"/>
  <c r="W1576" i="6"/>
  <c r="P1720" i="6"/>
  <c r="W1720" i="6"/>
  <c r="P1864" i="6"/>
  <c r="W1864" i="6"/>
  <c r="P2020" i="6"/>
  <c r="W2020" i="6"/>
  <c r="P210" i="6"/>
  <c r="W210" i="6"/>
  <c r="P702" i="6"/>
  <c r="W702" i="6"/>
  <c r="P1290" i="6"/>
  <c r="W1290" i="6"/>
  <c r="P1771" i="6"/>
  <c r="W1771" i="6"/>
  <c r="W521" i="6"/>
  <c r="P689" i="6"/>
  <c r="W689" i="6"/>
  <c r="P833" i="6"/>
  <c r="W833" i="6"/>
  <c r="W977" i="6"/>
  <c r="W1181" i="6"/>
  <c r="W1409" i="6"/>
  <c r="P1625" i="6"/>
  <c r="W1625" i="6"/>
  <c r="W1817" i="6"/>
  <c r="W42" i="6"/>
  <c r="W606" i="6"/>
  <c r="W1074" i="6"/>
  <c r="P1123" i="6"/>
  <c r="W1123" i="6"/>
  <c r="W2034" i="6"/>
  <c r="P474" i="6"/>
  <c r="W474" i="6"/>
  <c r="P19" i="6"/>
  <c r="W19" i="6"/>
  <c r="P163" i="6"/>
  <c r="W163" i="6"/>
  <c r="P307" i="6"/>
  <c r="W307" i="6"/>
  <c r="P463" i="6"/>
  <c r="W463" i="6"/>
  <c r="P607" i="6"/>
  <c r="W607" i="6"/>
  <c r="P763" i="6"/>
  <c r="W763" i="6"/>
  <c r="P919" i="6"/>
  <c r="W919" i="6"/>
  <c r="P1231" i="6"/>
  <c r="W1231" i="6"/>
  <c r="W812" i="6"/>
  <c r="P956" i="6"/>
  <c r="W956" i="6"/>
  <c r="W1100" i="6"/>
  <c r="W1268" i="6"/>
  <c r="P1436" i="6"/>
  <c r="W1436" i="6"/>
  <c r="W1616" i="6"/>
  <c r="W1784" i="6"/>
  <c r="P2000" i="6"/>
  <c r="W2000" i="6"/>
  <c r="W1881" i="6"/>
  <c r="W1358" i="6"/>
  <c r="P1183" i="6"/>
  <c r="W1183" i="6"/>
  <c r="P945" i="6"/>
  <c r="W945" i="6"/>
  <c r="P1593" i="6"/>
  <c r="W1593" i="6"/>
  <c r="W638" i="6"/>
  <c r="P58" i="6"/>
  <c r="W58" i="6"/>
  <c r="P214" i="6"/>
  <c r="W214" i="6"/>
  <c r="P358" i="6"/>
  <c r="W358" i="6"/>
  <c r="P502" i="6"/>
  <c r="W502" i="6"/>
  <c r="P658" i="6"/>
  <c r="W658" i="6"/>
  <c r="P802" i="6"/>
  <c r="W802" i="6"/>
  <c r="P958" i="6"/>
  <c r="W958" i="6"/>
  <c r="P1102" i="6"/>
  <c r="W1102" i="6"/>
  <c r="P1270" i="6"/>
  <c r="W1270" i="6"/>
  <c r="P1510" i="6"/>
  <c r="W1510" i="6"/>
  <c r="P1702" i="6"/>
  <c r="W1702" i="6"/>
  <c r="P1858" i="6"/>
  <c r="W1858" i="6"/>
  <c r="P2014" i="6"/>
  <c r="W2014" i="6"/>
  <c r="P1634" i="6"/>
  <c r="W1634" i="6"/>
  <c r="W1387" i="6"/>
  <c r="W167" i="6"/>
  <c r="W311" i="6"/>
  <c r="P455" i="6"/>
  <c r="W455" i="6"/>
  <c r="P599" i="6"/>
  <c r="W599" i="6"/>
  <c r="W743" i="6"/>
  <c r="P887" i="6"/>
  <c r="W887" i="6"/>
  <c r="P1043" i="6"/>
  <c r="W1043" i="6"/>
  <c r="W1187" i="6"/>
  <c r="P1343" i="6"/>
  <c r="W1343" i="6"/>
  <c r="P1511" i="6"/>
  <c r="W1511" i="6"/>
  <c r="P1679" i="6"/>
  <c r="W1679" i="6"/>
  <c r="P1847" i="6"/>
  <c r="W1847" i="6"/>
  <c r="P650" i="6"/>
  <c r="W650" i="6"/>
  <c r="P1598" i="6"/>
  <c r="W1598" i="6"/>
  <c r="P1842" i="6"/>
  <c r="W1842" i="6"/>
  <c r="W1773" i="6"/>
  <c r="P804" i="6"/>
  <c r="W804" i="6"/>
  <c r="W1104" i="6"/>
  <c r="W1536" i="6"/>
  <c r="P590" i="6"/>
  <c r="W590" i="6"/>
  <c r="P1010" i="6"/>
  <c r="W1010" i="6"/>
  <c r="P1754" i="6"/>
  <c r="W1754" i="6"/>
  <c r="P1339" i="6"/>
  <c r="W1339" i="6"/>
  <c r="W37" i="6"/>
  <c r="W253" i="6"/>
  <c r="P397" i="6"/>
  <c r="W397" i="6"/>
  <c r="P541" i="6"/>
  <c r="W541" i="6"/>
  <c r="P733" i="6"/>
  <c r="W733" i="6"/>
  <c r="P925" i="6"/>
  <c r="W925" i="6"/>
  <c r="P1069" i="6"/>
  <c r="W1069" i="6"/>
  <c r="P1213" i="6"/>
  <c r="W1213" i="6"/>
  <c r="P1477" i="6"/>
  <c r="W1477" i="6"/>
  <c r="P794" i="6"/>
  <c r="W794" i="6"/>
  <c r="P1394" i="6"/>
  <c r="W1394" i="6"/>
  <c r="W1435" i="6"/>
  <c r="P795" i="6"/>
  <c r="W795" i="6"/>
  <c r="W939" i="6"/>
  <c r="P1083" i="6"/>
  <c r="W1083" i="6"/>
  <c r="W1251" i="6"/>
  <c r="W1419" i="6"/>
  <c r="P1599" i="6"/>
  <c r="W1599" i="6"/>
  <c r="W1743" i="6"/>
  <c r="P1887" i="6"/>
  <c r="W1887" i="6"/>
  <c r="P2031" i="6"/>
  <c r="W2031" i="6"/>
  <c r="P330" i="6"/>
  <c r="W330" i="6"/>
  <c r="W1158" i="6"/>
  <c r="P1639" i="6"/>
  <c r="W1639" i="6"/>
  <c r="P1597" i="6"/>
  <c r="W1597" i="6"/>
  <c r="W191" i="6"/>
  <c r="L1160" i="6"/>
  <c r="M1160" i="6" s="1"/>
  <c r="R831" i="6"/>
  <c r="W831" i="6"/>
  <c r="P26" i="6"/>
  <c r="W26" i="6"/>
  <c r="P8" i="6"/>
  <c r="W8" i="6"/>
  <c r="P152" i="6"/>
  <c r="W152" i="6"/>
  <c r="P296" i="6"/>
  <c r="W296" i="6"/>
  <c r="P440" i="6"/>
  <c r="W440" i="6"/>
  <c r="P584" i="6"/>
  <c r="W584" i="6"/>
  <c r="P752" i="6"/>
  <c r="W752" i="6"/>
  <c r="P1825" i="6"/>
  <c r="W1825" i="6"/>
  <c r="P93" i="6"/>
  <c r="W93" i="6"/>
  <c r="P249" i="6"/>
  <c r="W249" i="6"/>
  <c r="P393" i="6"/>
  <c r="W393" i="6"/>
  <c r="P537" i="6"/>
  <c r="W537" i="6"/>
  <c r="P693" i="6"/>
  <c r="W693" i="6"/>
  <c r="P1217" i="6"/>
  <c r="W1217" i="6"/>
  <c r="P577" i="6"/>
  <c r="W577" i="6"/>
  <c r="P131" i="6"/>
  <c r="W131" i="6"/>
  <c r="P132" i="6"/>
  <c r="W132" i="6"/>
  <c r="P276" i="6"/>
  <c r="W276" i="6"/>
  <c r="P432" i="6"/>
  <c r="W432" i="6"/>
  <c r="P636" i="6"/>
  <c r="W636" i="6"/>
  <c r="P1993" i="6"/>
  <c r="W1993" i="6"/>
  <c r="P50" i="6"/>
  <c r="W50" i="6"/>
  <c r="P254" i="6"/>
  <c r="W254" i="6"/>
  <c r="P506" i="6"/>
  <c r="W506" i="6"/>
  <c r="P1849" i="6"/>
  <c r="W1849" i="6"/>
  <c r="P111" i="6"/>
  <c r="W111" i="6"/>
  <c r="P255" i="6"/>
  <c r="W255" i="6"/>
  <c r="W399" i="6"/>
  <c r="P639" i="6"/>
  <c r="W639" i="6"/>
  <c r="P16" i="6"/>
  <c r="W16" i="6"/>
  <c r="P268" i="6"/>
  <c r="W268" i="6"/>
  <c r="P580" i="6"/>
  <c r="W580" i="6"/>
  <c r="P1061" i="6"/>
  <c r="W1061" i="6"/>
  <c r="P149" i="6"/>
  <c r="W149" i="6"/>
  <c r="P317" i="6"/>
  <c r="W317" i="6"/>
  <c r="P531" i="6"/>
  <c r="W531" i="6"/>
  <c r="P820" i="6"/>
  <c r="W820" i="6"/>
  <c r="P976" i="6"/>
  <c r="W976" i="6"/>
  <c r="P1120" i="6"/>
  <c r="W1120" i="6"/>
  <c r="P1264" i="6"/>
  <c r="W1264" i="6"/>
  <c r="P1444" i="6"/>
  <c r="W1444" i="6"/>
  <c r="P1588" i="6"/>
  <c r="W1588" i="6"/>
  <c r="P1732" i="6"/>
  <c r="W1732" i="6"/>
  <c r="P1876" i="6"/>
  <c r="W1876" i="6"/>
  <c r="P2032" i="6"/>
  <c r="W2032" i="6"/>
  <c r="P258" i="6"/>
  <c r="W258" i="6"/>
  <c r="P750" i="6"/>
  <c r="W750" i="6"/>
  <c r="P1326" i="6"/>
  <c r="W1326" i="6"/>
  <c r="P1891" i="6"/>
  <c r="W1891" i="6"/>
  <c r="P533" i="6"/>
  <c r="W533" i="6"/>
  <c r="P701" i="6"/>
  <c r="W701" i="6"/>
  <c r="P845" i="6"/>
  <c r="W845" i="6"/>
  <c r="P989" i="6"/>
  <c r="W989" i="6"/>
  <c r="P1193" i="6"/>
  <c r="W1193" i="6"/>
  <c r="P1433" i="6"/>
  <c r="W1433" i="6"/>
  <c r="P1637" i="6"/>
  <c r="W1637" i="6"/>
  <c r="P1829" i="6"/>
  <c r="W1829" i="6"/>
  <c r="P102" i="6"/>
  <c r="W102" i="6"/>
  <c r="P642" i="6"/>
  <c r="W642" i="6"/>
  <c r="P1110" i="6"/>
  <c r="W1110" i="6"/>
  <c r="P1267" i="6"/>
  <c r="W1267" i="6"/>
  <c r="W1390" i="6"/>
  <c r="P510" i="6"/>
  <c r="W510" i="6"/>
  <c r="P31" i="6"/>
  <c r="W31" i="6"/>
  <c r="P175" i="6"/>
  <c r="W175" i="6"/>
  <c r="P319" i="6"/>
  <c r="W319" i="6"/>
  <c r="P475" i="6"/>
  <c r="W475" i="6"/>
  <c r="P619" i="6"/>
  <c r="W619" i="6"/>
  <c r="P775" i="6"/>
  <c r="W775" i="6"/>
  <c r="P931" i="6"/>
  <c r="W931" i="6"/>
  <c r="P1327" i="6"/>
  <c r="W1327" i="6"/>
  <c r="P824" i="6"/>
  <c r="W824" i="6"/>
  <c r="W968" i="6"/>
  <c r="P1112" i="6"/>
  <c r="W1112" i="6"/>
  <c r="P1292" i="6"/>
  <c r="W1292" i="6"/>
  <c r="P1448" i="6"/>
  <c r="W1448" i="6"/>
  <c r="P1628" i="6"/>
  <c r="W1628" i="6"/>
  <c r="P1844" i="6"/>
  <c r="W1844" i="6"/>
  <c r="P2012" i="6"/>
  <c r="W2012" i="6"/>
  <c r="P1905" i="6"/>
  <c r="W1905" i="6"/>
  <c r="P1442" i="6"/>
  <c r="W1442" i="6"/>
  <c r="P1627" i="6"/>
  <c r="W1627" i="6"/>
  <c r="P789" i="6"/>
  <c r="W789" i="6"/>
  <c r="P957" i="6"/>
  <c r="W957" i="6"/>
  <c r="P1125" i="6"/>
  <c r="W1125" i="6"/>
  <c r="P1269" i="6"/>
  <c r="W1269" i="6"/>
  <c r="P1425" i="6"/>
  <c r="W1425" i="6"/>
  <c r="P1617" i="6"/>
  <c r="W1617" i="6"/>
  <c r="P902" i="6"/>
  <c r="W902" i="6"/>
  <c r="P1218" i="6"/>
  <c r="W1218" i="6"/>
  <c r="P70" i="6"/>
  <c r="W70" i="6"/>
  <c r="P226" i="6"/>
  <c r="W226" i="6"/>
  <c r="P370" i="6"/>
  <c r="W370" i="6"/>
  <c r="P514" i="6"/>
  <c r="W514" i="6"/>
  <c r="P670" i="6"/>
  <c r="W670" i="6"/>
  <c r="P814" i="6"/>
  <c r="W814" i="6"/>
  <c r="P970" i="6"/>
  <c r="W970" i="6"/>
  <c r="P1114" i="6"/>
  <c r="W1114" i="6"/>
  <c r="P1294" i="6"/>
  <c r="W1294" i="6"/>
  <c r="P1522" i="6"/>
  <c r="W1522" i="6"/>
  <c r="P1714" i="6"/>
  <c r="W1714" i="6"/>
  <c r="P1870" i="6"/>
  <c r="W1870" i="6"/>
  <c r="P2015" i="6"/>
  <c r="W2015" i="6"/>
  <c r="P1706" i="6"/>
  <c r="W1706" i="6"/>
  <c r="P1555" i="6"/>
  <c r="W1555" i="6"/>
  <c r="W179" i="6"/>
  <c r="W323" i="6"/>
  <c r="P467" i="6"/>
  <c r="W467" i="6"/>
  <c r="P611" i="6"/>
  <c r="W611" i="6"/>
  <c r="P755" i="6"/>
  <c r="W755" i="6"/>
  <c r="P899" i="6"/>
  <c r="W899" i="6"/>
  <c r="P1055" i="6"/>
  <c r="W1055" i="6"/>
  <c r="P1199" i="6"/>
  <c r="W1199" i="6"/>
  <c r="P1355" i="6"/>
  <c r="W1355" i="6"/>
  <c r="P1535" i="6"/>
  <c r="W1535" i="6"/>
  <c r="P1691" i="6"/>
  <c r="W1691" i="6"/>
  <c r="P1859" i="6"/>
  <c r="W1859" i="6"/>
  <c r="W890" i="6"/>
  <c r="W1646" i="6"/>
  <c r="P1219" i="6"/>
  <c r="W1219" i="6"/>
  <c r="W687" i="6"/>
  <c r="P362" i="6"/>
  <c r="W362" i="6"/>
  <c r="P32" i="6"/>
  <c r="W32" i="6"/>
  <c r="P176" i="6"/>
  <c r="W176" i="6"/>
  <c r="P320" i="6"/>
  <c r="W320" i="6"/>
  <c r="P464" i="6"/>
  <c r="W464" i="6"/>
  <c r="P608" i="6"/>
  <c r="W608" i="6"/>
  <c r="P28" i="6"/>
  <c r="W28" i="6"/>
  <c r="P1921" i="6"/>
  <c r="W1921" i="6"/>
  <c r="P117" i="6"/>
  <c r="W117" i="6"/>
  <c r="P273" i="6"/>
  <c r="W273" i="6"/>
  <c r="P417" i="6"/>
  <c r="W417" i="6"/>
  <c r="P561" i="6"/>
  <c r="W561" i="6"/>
  <c r="P717" i="6"/>
  <c r="W717" i="6"/>
  <c r="P10" i="6"/>
  <c r="W10" i="6"/>
  <c r="W11" i="6"/>
  <c r="W369" i="6"/>
  <c r="W513" i="6"/>
  <c r="W669" i="6"/>
  <c r="P1529" i="6"/>
  <c r="W1529" i="6"/>
  <c r="P676" i="6"/>
  <c r="W676" i="6"/>
  <c r="P107" i="6"/>
  <c r="W107" i="6"/>
  <c r="P108" i="6"/>
  <c r="W108" i="6"/>
  <c r="W252" i="6"/>
  <c r="W408" i="6"/>
  <c r="W588" i="6"/>
  <c r="P1957" i="6"/>
  <c r="W1957" i="6"/>
  <c r="P14" i="6"/>
  <c r="W14" i="6"/>
  <c r="P206" i="6"/>
  <c r="W206" i="6"/>
  <c r="P470" i="6"/>
  <c r="W470" i="6"/>
  <c r="P1705" i="6"/>
  <c r="W1705" i="6"/>
  <c r="W87" i="6"/>
  <c r="P231" i="6"/>
  <c r="W231" i="6"/>
  <c r="P375" i="6"/>
  <c r="W375" i="6"/>
  <c r="W615" i="6"/>
  <c r="P508" i="6"/>
  <c r="W508" i="6"/>
  <c r="P220" i="6"/>
  <c r="W220" i="6"/>
  <c r="P496" i="6"/>
  <c r="W496" i="6"/>
  <c r="W281" i="6"/>
  <c r="P352" i="6"/>
  <c r="W352" i="6"/>
  <c r="P940" i="6"/>
  <c r="W940" i="6"/>
  <c r="P1096" i="6"/>
  <c r="W1096" i="6"/>
  <c r="P1240" i="6"/>
  <c r="W1240" i="6"/>
  <c r="P1396" i="6"/>
  <c r="W1396" i="6"/>
  <c r="P1564" i="6"/>
  <c r="W1564" i="6"/>
  <c r="P1708" i="6"/>
  <c r="W1708" i="6"/>
  <c r="P1852" i="6"/>
  <c r="W1852" i="6"/>
  <c r="P2008" i="6"/>
  <c r="W2008" i="6"/>
  <c r="P162" i="6"/>
  <c r="W162" i="6"/>
  <c r="P654" i="6"/>
  <c r="W654" i="6"/>
  <c r="P1266" i="6"/>
  <c r="W1266" i="6"/>
  <c r="P1663" i="6"/>
  <c r="W1663" i="6"/>
  <c r="W509" i="6"/>
  <c r="W677" i="6"/>
  <c r="W821" i="6"/>
  <c r="W965" i="6"/>
  <c r="W1169" i="6"/>
  <c r="W1397" i="6"/>
  <c r="W1601" i="6"/>
  <c r="W1793" i="6"/>
  <c r="W1753" i="6"/>
  <c r="W1038" i="6"/>
  <c r="W1950" i="6"/>
  <c r="W1869" i="6"/>
  <c r="P438" i="6"/>
  <c r="W438" i="6"/>
  <c r="W7" i="6"/>
  <c r="W151" i="6"/>
  <c r="P295" i="6"/>
  <c r="W295" i="6"/>
  <c r="W451" i="6"/>
  <c r="W595" i="6"/>
  <c r="P751" i="6"/>
  <c r="W751" i="6"/>
  <c r="P907" i="6"/>
  <c r="W907" i="6"/>
  <c r="P1171" i="6"/>
  <c r="W1171" i="6"/>
  <c r="W800" i="6"/>
  <c r="P944" i="6"/>
  <c r="W944" i="6"/>
  <c r="P1088" i="6"/>
  <c r="W1088" i="6"/>
  <c r="P1256" i="6"/>
  <c r="W1256" i="6"/>
  <c r="P1424" i="6"/>
  <c r="W1424" i="6"/>
  <c r="P1604" i="6"/>
  <c r="W1604" i="6"/>
  <c r="P1772" i="6"/>
  <c r="W1772" i="6"/>
  <c r="P1988" i="6"/>
  <c r="W1988" i="6"/>
  <c r="P1857" i="6"/>
  <c r="W1857" i="6"/>
  <c r="P1298" i="6"/>
  <c r="W1298" i="6"/>
  <c r="W1914" i="6"/>
  <c r="P765" i="6"/>
  <c r="W765" i="6"/>
  <c r="P933" i="6"/>
  <c r="W933" i="6"/>
  <c r="P1101" i="6"/>
  <c r="W1101" i="6"/>
  <c r="W1245" i="6"/>
  <c r="P1401" i="6"/>
  <c r="W1401" i="6"/>
  <c r="P1581" i="6"/>
  <c r="W1581" i="6"/>
  <c r="W2003" i="6"/>
  <c r="W1922" i="6"/>
  <c r="P1542" i="6"/>
  <c r="W1542" i="6"/>
  <c r="P202" i="6"/>
  <c r="W202" i="6"/>
  <c r="P346" i="6"/>
  <c r="W346" i="6"/>
  <c r="P490" i="6"/>
  <c r="W490" i="6"/>
  <c r="P646" i="6"/>
  <c r="W646" i="6"/>
  <c r="P790" i="6"/>
  <c r="W790" i="6"/>
  <c r="P946" i="6"/>
  <c r="W946" i="6"/>
  <c r="P1090" i="6"/>
  <c r="W1090" i="6"/>
  <c r="W1246" i="6"/>
  <c r="W1486" i="6"/>
  <c r="P1678" i="6"/>
  <c r="W1678" i="6"/>
  <c r="P1846" i="6"/>
  <c r="W1846" i="6"/>
  <c r="P2002" i="6"/>
  <c r="W2002" i="6"/>
  <c r="P1538" i="6"/>
  <c r="W1538" i="6"/>
  <c r="P1315" i="6"/>
  <c r="W1315" i="6"/>
  <c r="P155" i="6"/>
  <c r="W155" i="6"/>
  <c r="P299" i="6"/>
  <c r="W299" i="6"/>
  <c r="P443" i="6"/>
  <c r="W443" i="6"/>
  <c r="P587" i="6"/>
  <c r="W587" i="6"/>
  <c r="P731" i="6"/>
  <c r="W731" i="6"/>
  <c r="P875" i="6"/>
  <c r="W875" i="6"/>
  <c r="P1031" i="6"/>
  <c r="W1031" i="6"/>
  <c r="P1175" i="6"/>
  <c r="W1175" i="6"/>
  <c r="P1331" i="6"/>
  <c r="W1331" i="6"/>
  <c r="P1499" i="6"/>
  <c r="W1499" i="6"/>
  <c r="P1823" i="6"/>
  <c r="W1823" i="6"/>
  <c r="P1991" i="6"/>
  <c r="W1991" i="6"/>
  <c r="P1526" i="6"/>
  <c r="W1526" i="6"/>
  <c r="P1746" i="6"/>
  <c r="W1746" i="6"/>
  <c r="P1580" i="6"/>
  <c r="W1580" i="6"/>
  <c r="P792" i="6"/>
  <c r="W792" i="6"/>
  <c r="W948" i="6"/>
  <c r="W1092" i="6"/>
  <c r="W1236" i="6"/>
  <c r="W1380" i="6"/>
  <c r="W1524" i="6"/>
  <c r="P1680" i="6"/>
  <c r="W1680" i="6"/>
  <c r="W1824" i="6"/>
  <c r="W566" i="6"/>
  <c r="P950" i="6"/>
  <c r="W950" i="6"/>
  <c r="W1694" i="6"/>
  <c r="W1243" i="6"/>
  <c r="W25" i="6"/>
  <c r="W229" i="6"/>
  <c r="W385" i="6"/>
  <c r="W529" i="6"/>
  <c r="W697" i="6"/>
  <c r="W913" i="6"/>
  <c r="W1057" i="6"/>
  <c r="P1201" i="6"/>
  <c r="W1201" i="6"/>
  <c r="W1441" i="6"/>
  <c r="W770" i="6"/>
  <c r="W1147" i="6"/>
  <c r="W1352" i="6"/>
  <c r="W1813" i="6"/>
  <c r="W570" i="6"/>
  <c r="W1579" i="6"/>
  <c r="W1138" i="6"/>
  <c r="W1254" i="6"/>
  <c r="P1962" i="6"/>
  <c r="W1962" i="6"/>
  <c r="P828" i="6"/>
  <c r="W828" i="6"/>
  <c r="P972" i="6"/>
  <c r="W972" i="6"/>
  <c r="P1116" i="6"/>
  <c r="W1116" i="6"/>
  <c r="P1260" i="6"/>
  <c r="W1260" i="6"/>
  <c r="P1404" i="6"/>
  <c r="W1404" i="6"/>
  <c r="P1548" i="6"/>
  <c r="W1548" i="6"/>
  <c r="P1704" i="6"/>
  <c r="W1704" i="6"/>
  <c r="P1860" i="6"/>
  <c r="W1860" i="6"/>
  <c r="P614" i="6"/>
  <c r="W614" i="6"/>
  <c r="P1070" i="6"/>
  <c r="W1070" i="6"/>
  <c r="P1838" i="6"/>
  <c r="W1838" i="6"/>
  <c r="P1471" i="6"/>
  <c r="W1471" i="6"/>
  <c r="P49" i="6"/>
  <c r="W49" i="6"/>
  <c r="P265" i="6"/>
  <c r="W265" i="6"/>
  <c r="P409" i="6"/>
  <c r="W409" i="6"/>
  <c r="P553" i="6"/>
  <c r="W553" i="6"/>
  <c r="P745" i="6"/>
  <c r="W745" i="6"/>
  <c r="P937" i="6"/>
  <c r="W937" i="6"/>
  <c r="P1081" i="6"/>
  <c r="W1081" i="6"/>
  <c r="P1237" i="6"/>
  <c r="W1237" i="6"/>
  <c r="P1501" i="6"/>
  <c r="W1501" i="6"/>
  <c r="P818" i="6"/>
  <c r="W818" i="6"/>
  <c r="P1454" i="6"/>
  <c r="W1454" i="6"/>
  <c r="P1699" i="6"/>
  <c r="W1699" i="6"/>
  <c r="P807" i="6"/>
  <c r="W807" i="6"/>
  <c r="P951" i="6"/>
  <c r="W951" i="6"/>
  <c r="P1095" i="6"/>
  <c r="W1095" i="6"/>
  <c r="P1275" i="6"/>
  <c r="W1275" i="6"/>
  <c r="P1431" i="6"/>
  <c r="W1431" i="6"/>
  <c r="W1755" i="6"/>
  <c r="P1899" i="6"/>
  <c r="W1899" i="6"/>
  <c r="P1925" i="6"/>
  <c r="W1925" i="6"/>
  <c r="P594" i="6"/>
  <c r="W594" i="6"/>
  <c r="P1759" i="6"/>
  <c r="W1759" i="6"/>
  <c r="P1613" i="6"/>
  <c r="W1613" i="6"/>
  <c r="P230" i="6"/>
  <c r="W230" i="6"/>
  <c r="P20" i="6"/>
  <c r="W20" i="6"/>
  <c r="P164" i="6"/>
  <c r="W164" i="6"/>
  <c r="P308" i="6"/>
  <c r="W308" i="6"/>
  <c r="P452" i="6"/>
  <c r="W452" i="6"/>
  <c r="P596" i="6"/>
  <c r="W596" i="6"/>
  <c r="P764" i="6"/>
  <c r="W764" i="6"/>
  <c r="P1873" i="6"/>
  <c r="W1873" i="6"/>
  <c r="P105" i="6"/>
  <c r="W105" i="6"/>
  <c r="P261" i="6"/>
  <c r="W261" i="6"/>
  <c r="P549" i="6"/>
  <c r="W549" i="6"/>
  <c r="P705" i="6"/>
  <c r="W705" i="6"/>
  <c r="P1462" i="6"/>
  <c r="W1462" i="6"/>
  <c r="P1277" i="6"/>
  <c r="W1277" i="6"/>
  <c r="P98" i="6"/>
  <c r="W98" i="6"/>
  <c r="P1498" i="6"/>
  <c r="W1498" i="6"/>
  <c r="P144" i="6"/>
  <c r="W144" i="6"/>
  <c r="P288" i="6"/>
  <c r="W288" i="6"/>
  <c r="P648" i="6"/>
  <c r="W648" i="6"/>
  <c r="P2005" i="6"/>
  <c r="W2005" i="6"/>
  <c r="P62" i="6"/>
  <c r="W62" i="6"/>
  <c r="P278" i="6"/>
  <c r="W278" i="6"/>
  <c r="P530" i="6"/>
  <c r="W530" i="6"/>
  <c r="P1945" i="6"/>
  <c r="W1945" i="6"/>
  <c r="P123" i="6"/>
  <c r="W123" i="6"/>
  <c r="P267" i="6"/>
  <c r="W267" i="6"/>
  <c r="P423" i="6"/>
  <c r="W423" i="6"/>
  <c r="P651" i="6"/>
  <c r="W651" i="6"/>
  <c r="P52" i="6"/>
  <c r="W52" i="6"/>
  <c r="P316" i="6"/>
  <c r="W316" i="6"/>
  <c r="P592" i="6"/>
  <c r="W592" i="6"/>
  <c r="P17" i="6"/>
  <c r="W17" i="6"/>
  <c r="P161" i="6"/>
  <c r="W161" i="6"/>
  <c r="P1354" i="6"/>
  <c r="W1354" i="6"/>
  <c r="P832" i="6"/>
  <c r="W832" i="6"/>
  <c r="P988" i="6"/>
  <c r="W988" i="6"/>
  <c r="P1132" i="6"/>
  <c r="W1132" i="6"/>
  <c r="P1276" i="6"/>
  <c r="W1276" i="6"/>
  <c r="P1456" i="6"/>
  <c r="W1456" i="6"/>
  <c r="P1600" i="6"/>
  <c r="W1600" i="6"/>
  <c r="P1744" i="6"/>
  <c r="W1744" i="6"/>
  <c r="P1888" i="6"/>
  <c r="W1888" i="6"/>
  <c r="P1913" i="6"/>
  <c r="W1913" i="6"/>
  <c r="P294" i="6"/>
  <c r="W294" i="6"/>
  <c r="P786" i="6"/>
  <c r="W786" i="6"/>
  <c r="P1374" i="6"/>
  <c r="W1374" i="6"/>
  <c r="P1999" i="6"/>
  <c r="W1999" i="6"/>
  <c r="P557" i="6"/>
  <c r="W557" i="6"/>
  <c r="P713" i="6"/>
  <c r="W713" i="6"/>
  <c r="P857" i="6"/>
  <c r="W857" i="6"/>
  <c r="P1001" i="6"/>
  <c r="W1001" i="6"/>
  <c r="P1229" i="6"/>
  <c r="W1229" i="6"/>
  <c r="P1445" i="6"/>
  <c r="W1445" i="6"/>
  <c r="P1649" i="6"/>
  <c r="W1649" i="6"/>
  <c r="P1841" i="6"/>
  <c r="W1841" i="6"/>
  <c r="P150" i="6"/>
  <c r="W150" i="6"/>
  <c r="P678" i="6"/>
  <c r="W678" i="6"/>
  <c r="P1170" i="6"/>
  <c r="W1170" i="6"/>
  <c r="P1363" i="6"/>
  <c r="W1363" i="6"/>
  <c r="P1897" i="6"/>
  <c r="W1897" i="6"/>
  <c r="P1122" i="6"/>
  <c r="W1122" i="6"/>
  <c r="P43" i="6"/>
  <c r="W43" i="6"/>
  <c r="P187" i="6"/>
  <c r="W187" i="6"/>
  <c r="P331" i="6"/>
  <c r="W331" i="6"/>
  <c r="P487" i="6"/>
  <c r="W487" i="6"/>
  <c r="P631" i="6"/>
  <c r="W631" i="6"/>
  <c r="P787" i="6"/>
  <c r="W787" i="6"/>
  <c r="P943" i="6"/>
  <c r="W943" i="6"/>
  <c r="P1567" i="6"/>
  <c r="W1567" i="6"/>
  <c r="P836" i="6"/>
  <c r="W836" i="6"/>
  <c r="P980" i="6"/>
  <c r="W980" i="6"/>
  <c r="P1124" i="6"/>
  <c r="W1124" i="6"/>
  <c r="P1304" i="6"/>
  <c r="W1304" i="6"/>
  <c r="P1460" i="6"/>
  <c r="W1460" i="6"/>
  <c r="P1640" i="6"/>
  <c r="W1640" i="6"/>
  <c r="P1856" i="6"/>
  <c r="W1856" i="6"/>
  <c r="P2024" i="6"/>
  <c r="W2024" i="6"/>
  <c r="P1941" i="6"/>
  <c r="W1941" i="6"/>
  <c r="P1514" i="6"/>
  <c r="W1514" i="6"/>
  <c r="P1843" i="6"/>
  <c r="W1843" i="6"/>
  <c r="P801" i="6"/>
  <c r="W801" i="6"/>
  <c r="P993" i="6"/>
  <c r="W993" i="6"/>
  <c r="P1137" i="6"/>
  <c r="W1137" i="6"/>
  <c r="P1293" i="6"/>
  <c r="W1293" i="6"/>
  <c r="P1437" i="6"/>
  <c r="W1437" i="6"/>
  <c r="P1641" i="6"/>
  <c r="W1641" i="6"/>
  <c r="P998" i="6"/>
  <c r="W998" i="6"/>
  <c r="P1470" i="6"/>
  <c r="W1470" i="6"/>
  <c r="P82" i="6"/>
  <c r="W82" i="6"/>
  <c r="P238" i="6"/>
  <c r="W238" i="6"/>
  <c r="P382" i="6"/>
  <c r="W382" i="6"/>
  <c r="P526" i="6"/>
  <c r="W526" i="6"/>
  <c r="P682" i="6"/>
  <c r="W682" i="6"/>
  <c r="P982" i="6"/>
  <c r="W982" i="6"/>
  <c r="P1126" i="6"/>
  <c r="W1126" i="6"/>
  <c r="P1306" i="6"/>
  <c r="W1306" i="6"/>
  <c r="P1558" i="6"/>
  <c r="W1558" i="6"/>
  <c r="P1726" i="6"/>
  <c r="W1726" i="6"/>
  <c r="P1882" i="6"/>
  <c r="W1882" i="6"/>
  <c r="P1986" i="6"/>
  <c r="W1986" i="6"/>
  <c r="P1766" i="6"/>
  <c r="W1766" i="6"/>
  <c r="P1675" i="6"/>
  <c r="W1675" i="6"/>
  <c r="P335" i="6"/>
  <c r="W335" i="6"/>
  <c r="P479" i="6"/>
  <c r="W479" i="6"/>
  <c r="P623" i="6"/>
  <c r="W623" i="6"/>
  <c r="P767" i="6"/>
  <c r="W767" i="6"/>
  <c r="P911" i="6"/>
  <c r="W911" i="6"/>
  <c r="P1067" i="6"/>
  <c r="W1067" i="6"/>
  <c r="P1211" i="6"/>
  <c r="W1211" i="6"/>
  <c r="P1367" i="6"/>
  <c r="W1367" i="6"/>
  <c r="P1547" i="6"/>
  <c r="W1547" i="6"/>
  <c r="P1715" i="6"/>
  <c r="W1715" i="6"/>
  <c r="P1883" i="6"/>
  <c r="W1883" i="6"/>
  <c r="P962" i="6"/>
  <c r="W962" i="6"/>
  <c r="P1718" i="6"/>
  <c r="W1718" i="6"/>
  <c r="P1303" i="6"/>
  <c r="W1303" i="6"/>
  <c r="P684" i="6"/>
  <c r="W684" i="6"/>
  <c r="P840" i="6"/>
  <c r="W840" i="6"/>
  <c r="P984" i="6"/>
  <c r="W984" i="6"/>
  <c r="P1128" i="6"/>
  <c r="W1128" i="6"/>
  <c r="P1272" i="6"/>
  <c r="W1272" i="6"/>
  <c r="P1416" i="6"/>
  <c r="W1416" i="6"/>
  <c r="P1560" i="6"/>
  <c r="W1560" i="6"/>
  <c r="P1716" i="6"/>
  <c r="W1716" i="6"/>
  <c r="P1896" i="6"/>
  <c r="W1896" i="6"/>
  <c r="P1273" i="6"/>
  <c r="W1273" i="6"/>
  <c r="P662" i="6"/>
  <c r="W662" i="6"/>
  <c r="P1142" i="6"/>
  <c r="W1142" i="6"/>
  <c r="P1946" i="6"/>
  <c r="W1946" i="6"/>
  <c r="P1591" i="6"/>
  <c r="W1591" i="6"/>
  <c r="P61" i="6"/>
  <c r="W61" i="6"/>
  <c r="P277" i="6"/>
  <c r="W277" i="6"/>
  <c r="P421" i="6"/>
  <c r="W421" i="6"/>
  <c r="P565" i="6"/>
  <c r="W565" i="6"/>
  <c r="P769" i="6"/>
  <c r="W769" i="6"/>
  <c r="P949" i="6"/>
  <c r="W949" i="6"/>
  <c r="P1093" i="6"/>
  <c r="W1093" i="6"/>
  <c r="P1249" i="6"/>
  <c r="W1249" i="6"/>
  <c r="P1525" i="6"/>
  <c r="W1525" i="6"/>
  <c r="P854" i="6"/>
  <c r="W854" i="6"/>
  <c r="P1574" i="6"/>
  <c r="W1574" i="6"/>
  <c r="P1855" i="6"/>
  <c r="W1855" i="6"/>
  <c r="P819" i="6"/>
  <c r="W819" i="6"/>
  <c r="P1107" i="6"/>
  <c r="W1107" i="6"/>
  <c r="P1287" i="6"/>
  <c r="W1287" i="6"/>
  <c r="P1443" i="6"/>
  <c r="W1443" i="6"/>
  <c r="P1623" i="6"/>
  <c r="W1623" i="6"/>
  <c r="P1767" i="6"/>
  <c r="W1767" i="6"/>
  <c r="P1911" i="6"/>
  <c r="W1911" i="6"/>
  <c r="P1985" i="6"/>
  <c r="W1985" i="6"/>
  <c r="P666" i="6"/>
  <c r="W666" i="6"/>
  <c r="P1314" i="6"/>
  <c r="W1314" i="6"/>
  <c r="P1903" i="6"/>
  <c r="W1903" i="6"/>
  <c r="W142" i="6"/>
  <c r="P266" i="6"/>
  <c r="W266" i="6"/>
  <c r="P12" i="6"/>
  <c r="W12" i="6"/>
  <c r="P156" i="6"/>
  <c r="W156" i="6"/>
  <c r="P300" i="6"/>
  <c r="W300" i="6"/>
  <c r="P480" i="6"/>
  <c r="W480" i="6"/>
  <c r="P660" i="6"/>
  <c r="W660" i="6"/>
  <c r="P2017" i="6"/>
  <c r="W2017" i="6"/>
  <c r="P74" i="6"/>
  <c r="W74" i="6"/>
  <c r="W302" i="6"/>
  <c r="P542" i="6"/>
  <c r="W542" i="6"/>
  <c r="P897" i="6"/>
  <c r="W897" i="6"/>
  <c r="P135" i="6"/>
  <c r="W135" i="6"/>
  <c r="P279" i="6"/>
  <c r="W279" i="6"/>
  <c r="P435" i="6"/>
  <c r="W435" i="6"/>
  <c r="P675" i="6"/>
  <c r="W675" i="6"/>
  <c r="P76" i="6"/>
  <c r="W76" i="6"/>
  <c r="P328" i="6"/>
  <c r="W328" i="6"/>
  <c r="P616" i="6"/>
  <c r="W616" i="6"/>
  <c r="P29" i="6"/>
  <c r="W29" i="6"/>
  <c r="P173" i="6"/>
  <c r="W173" i="6"/>
  <c r="P353" i="6"/>
  <c r="W353" i="6"/>
  <c r="P1457" i="6"/>
  <c r="W1457" i="6"/>
  <c r="P844" i="6"/>
  <c r="W844" i="6"/>
  <c r="P1000" i="6"/>
  <c r="W1000" i="6"/>
  <c r="P1144" i="6"/>
  <c r="W1144" i="6"/>
  <c r="P1288" i="6"/>
  <c r="W1288" i="6"/>
  <c r="P1468" i="6"/>
  <c r="W1468" i="6"/>
  <c r="P1612" i="6"/>
  <c r="W1612" i="6"/>
  <c r="P1756" i="6"/>
  <c r="W1756" i="6"/>
  <c r="P1900" i="6"/>
  <c r="W1900" i="6"/>
  <c r="P342" i="6"/>
  <c r="W342" i="6"/>
  <c r="P834" i="6"/>
  <c r="W834" i="6"/>
  <c r="P1446" i="6"/>
  <c r="W1446" i="6"/>
  <c r="P1051" i="6"/>
  <c r="W1051" i="6"/>
  <c r="P569" i="6"/>
  <c r="W569" i="6"/>
  <c r="P725" i="6"/>
  <c r="W725" i="6"/>
  <c r="P869" i="6"/>
  <c r="W869" i="6"/>
  <c r="P1025" i="6"/>
  <c r="W1025" i="6"/>
  <c r="P1241" i="6"/>
  <c r="W1241" i="6"/>
  <c r="P1469" i="6"/>
  <c r="W1469" i="6"/>
  <c r="P1673" i="6"/>
  <c r="W1673" i="6"/>
  <c r="P1865" i="6"/>
  <c r="W1865" i="6"/>
  <c r="P198" i="6"/>
  <c r="W198" i="6"/>
  <c r="P726" i="6"/>
  <c r="W726" i="6"/>
  <c r="P1242" i="6"/>
  <c r="W1242" i="6"/>
  <c r="P1483" i="6"/>
  <c r="W1483" i="6"/>
  <c r="P1479" i="6"/>
  <c r="W1479" i="6"/>
  <c r="P55" i="6"/>
  <c r="W55" i="6"/>
  <c r="P343" i="6"/>
  <c r="W343" i="6"/>
  <c r="P499" i="6"/>
  <c r="W499" i="6"/>
  <c r="P643" i="6"/>
  <c r="W643" i="6"/>
  <c r="P799" i="6"/>
  <c r="W799" i="6"/>
  <c r="P1723" i="6"/>
  <c r="W1723" i="6"/>
  <c r="P848" i="6"/>
  <c r="W848" i="6"/>
  <c r="P992" i="6"/>
  <c r="W992" i="6"/>
  <c r="P1136" i="6"/>
  <c r="W1136" i="6"/>
  <c r="P1316" i="6"/>
  <c r="W1316" i="6"/>
  <c r="P1472" i="6"/>
  <c r="W1472" i="6"/>
  <c r="P1652" i="6"/>
  <c r="W1652" i="6"/>
  <c r="P1868" i="6"/>
  <c r="W1868" i="6"/>
  <c r="P1605" i="6"/>
  <c r="W1605" i="6"/>
  <c r="P1977" i="6"/>
  <c r="W1977" i="6"/>
  <c r="P1586" i="6"/>
  <c r="W1586" i="6"/>
  <c r="P653" i="6"/>
  <c r="W653" i="6"/>
  <c r="P825" i="6"/>
  <c r="W825" i="6"/>
  <c r="P1005" i="6"/>
  <c r="W1005" i="6"/>
  <c r="P1149" i="6"/>
  <c r="W1149" i="6"/>
  <c r="P1305" i="6"/>
  <c r="W1305" i="6"/>
  <c r="P1461" i="6"/>
  <c r="W1461" i="6"/>
  <c r="P1665" i="6"/>
  <c r="W1665" i="6"/>
  <c r="P1094" i="6"/>
  <c r="W1094" i="6"/>
  <c r="P1662" i="6"/>
  <c r="W1662" i="6"/>
  <c r="P94" i="6"/>
  <c r="W94" i="6"/>
  <c r="P250" i="6"/>
  <c r="W250" i="6"/>
  <c r="P394" i="6"/>
  <c r="W394" i="6"/>
  <c r="P538" i="6"/>
  <c r="W538" i="6"/>
  <c r="P694" i="6"/>
  <c r="W694" i="6"/>
  <c r="P838" i="6"/>
  <c r="W838" i="6"/>
  <c r="P994" i="6"/>
  <c r="W994" i="6"/>
  <c r="P1330" i="6"/>
  <c r="W1330" i="6"/>
  <c r="P1582" i="6"/>
  <c r="W1582" i="6"/>
  <c r="P1738" i="6"/>
  <c r="W1738" i="6"/>
  <c r="P1894" i="6"/>
  <c r="W1894" i="6"/>
  <c r="P686" i="6"/>
  <c r="W686" i="6"/>
  <c r="P1850" i="6"/>
  <c r="W1850" i="6"/>
  <c r="P1783" i="6"/>
  <c r="W1783" i="6"/>
  <c r="P203" i="6"/>
  <c r="W203" i="6"/>
  <c r="P347" i="6"/>
  <c r="W347" i="6"/>
  <c r="P491" i="6"/>
  <c r="W491" i="6"/>
  <c r="P635" i="6"/>
  <c r="W635" i="6"/>
  <c r="P779" i="6"/>
  <c r="W779" i="6"/>
  <c r="P1079" i="6"/>
  <c r="W1079" i="6"/>
  <c r="P1223" i="6"/>
  <c r="W1223" i="6"/>
  <c r="P1391" i="6"/>
  <c r="W1391" i="6"/>
  <c r="P1559" i="6"/>
  <c r="W1559" i="6"/>
  <c r="P1727" i="6"/>
  <c r="W1727" i="6"/>
  <c r="P1895" i="6"/>
  <c r="W1895" i="6"/>
  <c r="P1034" i="6"/>
  <c r="W1034" i="6"/>
  <c r="P1790" i="6"/>
  <c r="W1790" i="6"/>
  <c r="P1351" i="6"/>
  <c r="W1351" i="6"/>
  <c r="P696" i="6"/>
  <c r="W696" i="6"/>
  <c r="P852" i="6"/>
  <c r="W852" i="6"/>
  <c r="P1140" i="6"/>
  <c r="W1140" i="6"/>
  <c r="P1284" i="6"/>
  <c r="W1284" i="6"/>
  <c r="P1428" i="6"/>
  <c r="W1428" i="6"/>
  <c r="P1584" i="6"/>
  <c r="W1584" i="6"/>
  <c r="P1728" i="6"/>
  <c r="W1728" i="6"/>
  <c r="P1908" i="6"/>
  <c r="W1908" i="6"/>
  <c r="P1333" i="6"/>
  <c r="W1333" i="6"/>
  <c r="P698" i="6"/>
  <c r="W698" i="6"/>
  <c r="P1190" i="6"/>
  <c r="W1190" i="6"/>
  <c r="P1982" i="6"/>
  <c r="W1982" i="6"/>
  <c r="P1735" i="6"/>
  <c r="W1735" i="6"/>
  <c r="P85" i="6"/>
  <c r="W85" i="6"/>
  <c r="P289" i="6"/>
  <c r="W289" i="6"/>
  <c r="P433" i="6"/>
  <c r="W433" i="6"/>
  <c r="P601" i="6"/>
  <c r="W601" i="6"/>
  <c r="P781" i="6"/>
  <c r="W781" i="6"/>
  <c r="P961" i="6"/>
  <c r="W961" i="6"/>
  <c r="P1105" i="6"/>
  <c r="W1105" i="6"/>
  <c r="P1261" i="6"/>
  <c r="W1261" i="6"/>
  <c r="W184" i="6"/>
  <c r="W286" i="6"/>
  <c r="W1161" i="6"/>
  <c r="W199" i="6"/>
  <c r="W1283" i="6"/>
  <c r="W1949" i="6"/>
  <c r="P44" i="6"/>
  <c r="W44" i="6"/>
  <c r="P188" i="6"/>
  <c r="W188" i="6"/>
  <c r="P332" i="6"/>
  <c r="W332" i="6"/>
  <c r="P632" i="6"/>
  <c r="W632" i="6"/>
  <c r="P232" i="6"/>
  <c r="W232" i="6"/>
  <c r="P401" i="6"/>
  <c r="W401" i="6"/>
  <c r="P129" i="6"/>
  <c r="W129" i="6"/>
  <c r="P429" i="6"/>
  <c r="W429" i="6"/>
  <c r="P573" i="6"/>
  <c r="W573" i="6"/>
  <c r="P22" i="6"/>
  <c r="W22" i="6"/>
  <c r="P23" i="6"/>
  <c r="W23" i="6"/>
  <c r="P410" i="6"/>
  <c r="W410" i="6"/>
  <c r="P24" i="6"/>
  <c r="W24" i="6"/>
  <c r="P168" i="6"/>
  <c r="W168" i="6"/>
  <c r="P312" i="6"/>
  <c r="W312" i="6"/>
  <c r="P504" i="6"/>
  <c r="W504" i="6"/>
  <c r="P672" i="6"/>
  <c r="W672" i="6"/>
  <c r="P112" i="6"/>
  <c r="W112" i="6"/>
  <c r="P86" i="6"/>
  <c r="W86" i="6"/>
  <c r="P326" i="6"/>
  <c r="W326" i="6"/>
  <c r="P554" i="6"/>
  <c r="W554" i="6"/>
  <c r="P1349" i="6"/>
  <c r="W1349" i="6"/>
  <c r="P147" i="6"/>
  <c r="W147" i="6"/>
  <c r="P291" i="6"/>
  <c r="W291" i="6"/>
  <c r="P447" i="6"/>
  <c r="W447" i="6"/>
  <c r="P88" i="6"/>
  <c r="W88" i="6"/>
  <c r="P364" i="6"/>
  <c r="W364" i="6"/>
  <c r="P41" i="6"/>
  <c r="W41" i="6"/>
  <c r="P185" i="6"/>
  <c r="W185" i="6"/>
  <c r="P365" i="6"/>
  <c r="W365" i="6"/>
  <c r="P1013" i="6"/>
  <c r="W1013" i="6"/>
  <c r="P856" i="6"/>
  <c r="W856" i="6"/>
  <c r="P1012" i="6"/>
  <c r="W1012" i="6"/>
  <c r="P1156" i="6"/>
  <c r="W1156" i="6"/>
  <c r="P1300" i="6"/>
  <c r="W1300" i="6"/>
  <c r="P1480" i="6"/>
  <c r="W1480" i="6"/>
  <c r="P1624" i="6"/>
  <c r="W1624" i="6"/>
  <c r="P1768" i="6"/>
  <c r="W1768" i="6"/>
  <c r="P1912" i="6"/>
  <c r="W1912" i="6"/>
  <c r="P1973" i="6"/>
  <c r="W1973" i="6"/>
  <c r="P390" i="6"/>
  <c r="W390" i="6"/>
  <c r="P1566" i="6"/>
  <c r="W1566" i="6"/>
  <c r="P1429" i="6"/>
  <c r="W1429" i="6"/>
  <c r="P581" i="6"/>
  <c r="W581" i="6"/>
  <c r="P737" i="6"/>
  <c r="W737" i="6"/>
  <c r="W881" i="6"/>
  <c r="P1037" i="6"/>
  <c r="W1037" i="6"/>
  <c r="P1253" i="6"/>
  <c r="W1253" i="6"/>
  <c r="P1481" i="6"/>
  <c r="W1481" i="6"/>
  <c r="P1685" i="6"/>
  <c r="W1685" i="6"/>
  <c r="P1877" i="6"/>
  <c r="W1877" i="6"/>
  <c r="P246" i="6"/>
  <c r="W246" i="6"/>
  <c r="W762" i="6"/>
  <c r="P1302" i="6"/>
  <c r="W1302" i="6"/>
  <c r="P1615" i="6"/>
  <c r="W1615" i="6"/>
  <c r="P66" i="6"/>
  <c r="W66" i="6"/>
  <c r="P217" i="6"/>
  <c r="W217" i="6"/>
  <c r="P67" i="6"/>
  <c r="W67" i="6"/>
  <c r="P211" i="6"/>
  <c r="W211" i="6"/>
  <c r="P355" i="6"/>
  <c r="W355" i="6"/>
  <c r="P511" i="6"/>
  <c r="W511" i="6"/>
  <c r="P655" i="6"/>
  <c r="W655" i="6"/>
  <c r="P823" i="6"/>
  <c r="W823" i="6"/>
  <c r="P979" i="6"/>
  <c r="W979" i="6"/>
  <c r="P1987" i="6"/>
  <c r="W1987" i="6"/>
  <c r="P860" i="6"/>
  <c r="W860" i="6"/>
  <c r="P1004" i="6"/>
  <c r="W1004" i="6"/>
  <c r="P1148" i="6"/>
  <c r="W1148" i="6"/>
  <c r="P1328" i="6"/>
  <c r="W1328" i="6"/>
  <c r="P1484" i="6"/>
  <c r="W1484" i="6"/>
  <c r="P1676" i="6"/>
  <c r="W1676" i="6"/>
  <c r="P1880" i="6"/>
  <c r="W1880" i="6"/>
  <c r="P1653" i="6"/>
  <c r="W1653" i="6"/>
  <c r="P2001" i="6"/>
  <c r="W2001" i="6"/>
  <c r="P1658" i="6"/>
  <c r="W1658" i="6"/>
  <c r="P1194" i="6"/>
  <c r="W1194" i="6"/>
  <c r="P837" i="6"/>
  <c r="W837" i="6"/>
  <c r="P1017" i="6"/>
  <c r="W1017" i="6"/>
  <c r="P1317" i="6"/>
  <c r="W1317" i="6"/>
  <c r="P1473" i="6"/>
  <c r="W1473" i="6"/>
  <c r="W1178" i="6"/>
  <c r="W1878" i="6"/>
  <c r="P106" i="6"/>
  <c r="W106" i="6"/>
  <c r="P262" i="6"/>
  <c r="W262" i="6"/>
  <c r="P406" i="6"/>
  <c r="W406" i="6"/>
  <c r="P550" i="6"/>
  <c r="W550" i="6"/>
  <c r="P706" i="6"/>
  <c r="W706" i="6"/>
  <c r="P850" i="6"/>
  <c r="W850" i="6"/>
  <c r="W1150" i="6"/>
  <c r="P1342" i="6"/>
  <c r="W1342" i="6"/>
  <c r="P1594" i="6"/>
  <c r="W1594" i="6"/>
  <c r="P1750" i="6"/>
  <c r="W1750" i="6"/>
  <c r="P1906" i="6"/>
  <c r="W1906" i="6"/>
  <c r="P914" i="6"/>
  <c r="W914" i="6"/>
  <c r="P1958" i="6"/>
  <c r="W1958" i="6"/>
  <c r="P1975" i="6"/>
  <c r="W1975" i="6"/>
  <c r="P215" i="6"/>
  <c r="W215" i="6"/>
  <c r="P359" i="6"/>
  <c r="W359" i="6"/>
  <c r="P503" i="6"/>
  <c r="W503" i="6"/>
  <c r="P647" i="6"/>
  <c r="W647" i="6"/>
  <c r="P791" i="6"/>
  <c r="W791" i="6"/>
  <c r="P947" i="6"/>
  <c r="W947" i="6"/>
  <c r="P1091" i="6"/>
  <c r="W1091" i="6"/>
  <c r="P1235" i="6"/>
  <c r="W1235" i="6"/>
  <c r="P1403" i="6"/>
  <c r="W1403" i="6"/>
  <c r="P1583" i="6"/>
  <c r="W1583" i="6"/>
  <c r="P1739" i="6"/>
  <c r="W1739" i="6"/>
  <c r="P1907" i="6"/>
  <c r="W1907" i="6"/>
  <c r="P1106" i="6"/>
  <c r="W1106" i="6"/>
  <c r="P1862" i="6"/>
  <c r="W1862" i="6"/>
  <c r="P1459" i="6"/>
  <c r="W1459" i="6"/>
  <c r="P708" i="6"/>
  <c r="W708" i="6"/>
  <c r="P864" i="6"/>
  <c r="W864" i="6"/>
  <c r="P1008" i="6"/>
  <c r="W1008" i="6"/>
  <c r="P1152" i="6"/>
  <c r="W1152" i="6"/>
  <c r="P1296" i="6"/>
  <c r="W1296" i="6"/>
  <c r="P1440" i="6"/>
  <c r="W1440" i="6"/>
  <c r="P1596" i="6"/>
  <c r="W1596" i="6"/>
  <c r="P1740" i="6"/>
  <c r="W1740" i="6"/>
  <c r="P1920" i="6"/>
  <c r="W1920" i="6"/>
  <c r="P1357" i="6"/>
  <c r="W1357" i="6"/>
  <c r="P734" i="6"/>
  <c r="W734" i="6"/>
  <c r="P1250" i="6"/>
  <c r="W1250" i="6"/>
  <c r="P1350" i="6"/>
  <c r="W1350" i="6"/>
  <c r="P1915" i="6"/>
  <c r="W1915" i="6"/>
  <c r="P97" i="6"/>
  <c r="W97" i="6"/>
  <c r="P301" i="6"/>
  <c r="W301" i="6"/>
  <c r="P445" i="6"/>
  <c r="W445" i="6"/>
  <c r="P613" i="6"/>
  <c r="W613" i="6"/>
  <c r="P793" i="6"/>
  <c r="W793" i="6"/>
  <c r="P973" i="6"/>
  <c r="W973" i="6"/>
  <c r="P1117" i="6"/>
  <c r="W1117" i="6"/>
  <c r="P1285" i="6"/>
  <c r="W1285" i="6"/>
  <c r="W341" i="6"/>
  <c r="W671" i="6"/>
  <c r="W963" i="6"/>
  <c r="W1749" i="6"/>
  <c r="W1274" i="6"/>
  <c r="W1159" i="6"/>
  <c r="P118" i="6"/>
  <c r="W118" i="6"/>
  <c r="W274" i="6"/>
  <c r="P418" i="6"/>
  <c r="W418" i="6"/>
  <c r="P562" i="6"/>
  <c r="W562" i="6"/>
  <c r="W718" i="6"/>
  <c r="W862" i="6"/>
  <c r="P1018" i="6"/>
  <c r="W1018" i="6"/>
  <c r="W1162" i="6"/>
  <c r="W1366" i="6"/>
  <c r="W1606" i="6"/>
  <c r="W1762" i="6"/>
  <c r="P1918" i="6"/>
  <c r="W1918" i="6"/>
  <c r="P986" i="6"/>
  <c r="W986" i="6"/>
  <c r="P2030" i="6"/>
  <c r="W2030" i="6"/>
  <c r="P760" i="6"/>
  <c r="W760" i="6"/>
  <c r="P227" i="6"/>
  <c r="W227" i="6"/>
  <c r="P371" i="6"/>
  <c r="W371" i="6"/>
  <c r="P515" i="6"/>
  <c r="W515" i="6"/>
  <c r="P659" i="6"/>
  <c r="W659" i="6"/>
  <c r="P803" i="6"/>
  <c r="W803" i="6"/>
  <c r="P959" i="6"/>
  <c r="W959" i="6"/>
  <c r="P1103" i="6"/>
  <c r="W1103" i="6"/>
  <c r="P1247" i="6"/>
  <c r="W1247" i="6"/>
  <c r="P1415" i="6"/>
  <c r="W1415" i="6"/>
  <c r="P1595" i="6"/>
  <c r="W1595" i="6"/>
  <c r="P1751" i="6"/>
  <c r="W1751" i="6"/>
  <c r="P1919" i="6"/>
  <c r="W1919" i="6"/>
  <c r="P1166" i="6"/>
  <c r="W1166" i="6"/>
  <c r="P1934" i="6"/>
  <c r="W1934" i="6"/>
  <c r="P1603" i="6"/>
  <c r="W1603" i="6"/>
  <c r="P720" i="6"/>
  <c r="W720" i="6"/>
  <c r="W876" i="6"/>
  <c r="W1020" i="6"/>
  <c r="P1164" i="6"/>
  <c r="W1164" i="6"/>
  <c r="W1308" i="6"/>
  <c r="W1452" i="6"/>
  <c r="W1608" i="6"/>
  <c r="W1752" i="6"/>
  <c r="W1932" i="6"/>
  <c r="W1381" i="6"/>
  <c r="P758" i="6"/>
  <c r="W758" i="6"/>
  <c r="W1322" i="6"/>
  <c r="P1422" i="6"/>
  <c r="W1422" i="6"/>
  <c r="P865" i="6"/>
  <c r="W865" i="6"/>
  <c r="W121" i="6"/>
  <c r="P313" i="6"/>
  <c r="W313" i="6"/>
  <c r="W457" i="6"/>
  <c r="W625" i="6"/>
  <c r="W805" i="6"/>
  <c r="P985" i="6"/>
  <c r="W985" i="6"/>
  <c r="W1129" i="6"/>
  <c r="P1309" i="6"/>
  <c r="W1309" i="6"/>
  <c r="W578" i="6"/>
  <c r="W974" i="6"/>
  <c r="W1886" i="6"/>
  <c r="P1629" i="6"/>
  <c r="W1629" i="6"/>
  <c r="P855" i="6"/>
  <c r="W855" i="6"/>
  <c r="P999" i="6"/>
  <c r="W999" i="6"/>
  <c r="P1143" i="6"/>
  <c r="W1143" i="6"/>
  <c r="P1323" i="6"/>
  <c r="W1323" i="6"/>
  <c r="P1515" i="6"/>
  <c r="W1515" i="6"/>
  <c r="P1659" i="6"/>
  <c r="W1659" i="6"/>
  <c r="P1803" i="6"/>
  <c r="W1803" i="6"/>
  <c r="P1947" i="6"/>
  <c r="W1947" i="6"/>
  <c r="P18" i="6"/>
  <c r="W18" i="6"/>
  <c r="P810" i="6"/>
  <c r="W810" i="6"/>
  <c r="P1686" i="6"/>
  <c r="W1686" i="6"/>
  <c r="W340" i="6"/>
  <c r="W1741" i="6"/>
  <c r="W815" i="6"/>
  <c r="W459" i="6"/>
  <c r="W628" i="6"/>
  <c r="W1364" i="6"/>
  <c r="P1508" i="6"/>
  <c r="W1508" i="6"/>
  <c r="P1712" i="6"/>
  <c r="W1712" i="6"/>
  <c r="P1904" i="6"/>
  <c r="W1904" i="6"/>
  <c r="P1737" i="6"/>
  <c r="W1737" i="6"/>
  <c r="W2026" i="6"/>
  <c r="W1826" i="6"/>
  <c r="P1725" i="6"/>
  <c r="W1725" i="6"/>
  <c r="W861" i="6"/>
  <c r="W1041" i="6"/>
  <c r="P1185" i="6"/>
  <c r="W1185" i="6"/>
  <c r="W1341" i="6"/>
  <c r="W1497" i="6"/>
  <c r="P1893" i="6"/>
  <c r="W1893" i="6"/>
  <c r="P1382" i="6"/>
  <c r="W1382" i="6"/>
  <c r="W1447" i="6"/>
  <c r="P430" i="6"/>
  <c r="W430" i="6"/>
  <c r="P574" i="6"/>
  <c r="W574" i="6"/>
  <c r="P730" i="6"/>
  <c r="W730" i="6"/>
  <c r="P874" i="6"/>
  <c r="W874" i="6"/>
  <c r="P1030" i="6"/>
  <c r="W1030" i="6"/>
  <c r="P1174" i="6"/>
  <c r="W1174" i="6"/>
  <c r="P1378" i="6"/>
  <c r="W1378" i="6"/>
  <c r="P1618" i="6"/>
  <c r="W1618" i="6"/>
  <c r="P1774" i="6"/>
  <c r="W1774" i="6"/>
  <c r="P1930" i="6"/>
  <c r="W1930" i="6"/>
  <c r="W1058" i="6"/>
  <c r="P1458" i="6"/>
  <c r="W1458" i="6"/>
  <c r="W1263" i="6"/>
  <c r="P239" i="6"/>
  <c r="W239" i="6"/>
  <c r="P383" i="6"/>
  <c r="W383" i="6"/>
  <c r="P527" i="6"/>
  <c r="W527" i="6"/>
  <c r="P971" i="6"/>
  <c r="W971" i="6"/>
  <c r="P1115" i="6"/>
  <c r="W1115" i="6"/>
  <c r="P1259" i="6"/>
  <c r="W1259" i="6"/>
  <c r="P1427" i="6"/>
  <c r="W1427" i="6"/>
  <c r="P1607" i="6"/>
  <c r="W1607" i="6"/>
  <c r="P1763" i="6"/>
  <c r="W1763" i="6"/>
  <c r="P1931" i="6"/>
  <c r="W1931" i="6"/>
  <c r="P1238" i="6"/>
  <c r="W1238" i="6"/>
  <c r="P2006" i="6"/>
  <c r="W2006" i="6"/>
  <c r="P1711" i="6"/>
  <c r="W1711" i="6"/>
  <c r="W732" i="6"/>
  <c r="P888" i="6"/>
  <c r="W888" i="6"/>
  <c r="W1032" i="6"/>
  <c r="P1176" i="6"/>
  <c r="W1176" i="6"/>
  <c r="P1320" i="6"/>
  <c r="W1320" i="6"/>
  <c r="W1464" i="6"/>
  <c r="P1620" i="6"/>
  <c r="W1620" i="6"/>
  <c r="P1764" i="6"/>
  <c r="W1764" i="6"/>
  <c r="P1944" i="6"/>
  <c r="W1944" i="6"/>
  <c r="P1405" i="6"/>
  <c r="W1405" i="6"/>
  <c r="P782" i="6"/>
  <c r="W782" i="6"/>
  <c r="P1370" i="6"/>
  <c r="W1370" i="6"/>
  <c r="P1506" i="6"/>
  <c r="W1506" i="6"/>
  <c r="P1325" i="6"/>
  <c r="W1325" i="6"/>
  <c r="P133" i="6"/>
  <c r="W133" i="6"/>
  <c r="P325" i="6"/>
  <c r="W325" i="6"/>
  <c r="P469" i="6"/>
  <c r="W469" i="6"/>
  <c r="P637" i="6"/>
  <c r="W637" i="6"/>
  <c r="P817" i="6"/>
  <c r="W817" i="6"/>
  <c r="P997" i="6"/>
  <c r="W997" i="6"/>
  <c r="P1141" i="6"/>
  <c r="W1141" i="6"/>
  <c r="P1321" i="6"/>
  <c r="W1321" i="6"/>
  <c r="P602" i="6"/>
  <c r="W602" i="6"/>
  <c r="P1022" i="6"/>
  <c r="W1022" i="6"/>
  <c r="P1994" i="6"/>
  <c r="W1994" i="6"/>
  <c r="W1821" i="6"/>
  <c r="W867" i="6"/>
  <c r="W1011" i="6"/>
  <c r="W1167" i="6"/>
  <c r="W1335" i="6"/>
  <c r="W1527" i="6"/>
  <c r="W1671" i="6"/>
  <c r="W1815" i="6"/>
  <c r="W1959" i="6"/>
  <c r="P54" i="6"/>
  <c r="W54" i="6"/>
  <c r="W858" i="6"/>
  <c r="W1758" i="6"/>
  <c r="P1837" i="6"/>
  <c r="W1837" i="6"/>
  <c r="P1885" i="6"/>
  <c r="W1885" i="6"/>
  <c r="W285" i="6"/>
  <c r="W826" i="6"/>
  <c r="W40" i="6"/>
  <c r="P1198" i="6"/>
  <c r="W1198" i="6"/>
  <c r="P1402" i="6"/>
  <c r="W1402" i="6"/>
  <c r="P1630" i="6"/>
  <c r="W1630" i="6"/>
  <c r="P1786" i="6"/>
  <c r="W1786" i="6"/>
  <c r="P1942" i="6"/>
  <c r="W1942" i="6"/>
  <c r="P1130" i="6"/>
  <c r="W1130" i="6"/>
  <c r="P1590" i="6"/>
  <c r="W1590" i="6"/>
  <c r="P1561" i="6"/>
  <c r="W1561" i="6"/>
  <c r="W251" i="6"/>
  <c r="W395" i="6"/>
  <c r="W539" i="6"/>
  <c r="W683" i="6"/>
  <c r="W827" i="6"/>
  <c r="P983" i="6"/>
  <c r="W983" i="6"/>
  <c r="W1127" i="6"/>
  <c r="W1271" i="6"/>
  <c r="W1439" i="6"/>
  <c r="W1619" i="6"/>
  <c r="W1775" i="6"/>
  <c r="P1943" i="6"/>
  <c r="W1943" i="6"/>
  <c r="W1286" i="6"/>
  <c r="W1146" i="6"/>
  <c r="W1819" i="6"/>
  <c r="W744" i="6"/>
  <c r="P900" i="6"/>
  <c r="W900" i="6"/>
  <c r="W1044" i="6"/>
  <c r="W1188" i="6"/>
  <c r="W1332" i="6"/>
  <c r="P1476" i="6"/>
  <c r="W1476" i="6"/>
  <c r="W1632" i="6"/>
  <c r="W1453" i="6"/>
  <c r="P806" i="6"/>
  <c r="W806" i="6"/>
  <c r="W1430" i="6"/>
  <c r="W1614" i="6"/>
  <c r="P1974" i="6"/>
  <c r="W1974" i="6"/>
  <c r="P145" i="6"/>
  <c r="W145" i="6"/>
  <c r="P337" i="6"/>
  <c r="W337" i="6"/>
  <c r="P481" i="6"/>
  <c r="W481" i="6"/>
  <c r="P649" i="6"/>
  <c r="W649" i="6"/>
  <c r="P829" i="6"/>
  <c r="W829" i="6"/>
  <c r="P1009" i="6"/>
  <c r="W1009" i="6"/>
  <c r="P1153" i="6"/>
  <c r="W1153" i="6"/>
  <c r="P1345" i="6"/>
  <c r="W1345" i="6"/>
  <c r="P626" i="6"/>
  <c r="W626" i="6"/>
  <c r="P1118" i="6"/>
  <c r="W1118" i="6"/>
  <c r="P1410" i="6"/>
  <c r="W1410" i="6"/>
  <c r="W1998" i="6"/>
  <c r="W879" i="6"/>
  <c r="W1023" i="6"/>
  <c r="P1191" i="6"/>
  <c r="W1191" i="6"/>
  <c r="P1347" i="6"/>
  <c r="W1347" i="6"/>
  <c r="W1539" i="6"/>
  <c r="P1683" i="6"/>
  <c r="W1683" i="6"/>
  <c r="W1827" i="6"/>
  <c r="W1971" i="6"/>
  <c r="W90" i="6"/>
  <c r="W906" i="6"/>
  <c r="W1902" i="6"/>
  <c r="P444" i="6"/>
  <c r="W444" i="6"/>
  <c r="W1645" i="6"/>
  <c r="W1006" i="6"/>
  <c r="W591" i="6"/>
  <c r="W476" i="6"/>
  <c r="W1667" i="6"/>
  <c r="W1611" i="6"/>
  <c r="W1026" i="6"/>
  <c r="W1291" i="6"/>
  <c r="P473" i="6"/>
  <c r="W473" i="6"/>
  <c r="W785" i="6"/>
  <c r="P929" i="6"/>
  <c r="W929" i="6"/>
  <c r="P1109" i="6"/>
  <c r="W1109" i="6"/>
  <c r="P1337" i="6"/>
  <c r="W1337" i="6"/>
  <c r="W1553" i="6"/>
  <c r="P1745" i="6"/>
  <c r="W1745" i="6"/>
  <c r="P1997" i="6"/>
  <c r="W1997" i="6"/>
  <c r="W450" i="6"/>
  <c r="P930" i="6"/>
  <c r="W930" i="6"/>
  <c r="W1578" i="6"/>
  <c r="P1086" i="6"/>
  <c r="W1086" i="6"/>
  <c r="P270" i="6"/>
  <c r="W270" i="6"/>
  <c r="W1765" i="6"/>
  <c r="P115" i="6"/>
  <c r="W115" i="6"/>
  <c r="P259" i="6"/>
  <c r="W259" i="6"/>
  <c r="P403" i="6"/>
  <c r="W403" i="6"/>
  <c r="P559" i="6"/>
  <c r="W559" i="6"/>
  <c r="P715" i="6"/>
  <c r="W715" i="6"/>
  <c r="P871" i="6"/>
  <c r="W871" i="6"/>
  <c r="P1027" i="6"/>
  <c r="W1027" i="6"/>
  <c r="W1901" i="6"/>
  <c r="P908" i="6"/>
  <c r="W908" i="6"/>
  <c r="P1052" i="6"/>
  <c r="W1052" i="6"/>
  <c r="P1208" i="6"/>
  <c r="W1208" i="6"/>
  <c r="P1388" i="6"/>
  <c r="W1388" i="6"/>
  <c r="P1556" i="6"/>
  <c r="W1556" i="6"/>
  <c r="P1736" i="6"/>
  <c r="W1736" i="6"/>
  <c r="P1928" i="6"/>
  <c r="W1928" i="6"/>
  <c r="P1785" i="6"/>
  <c r="W1785" i="6"/>
  <c r="P722" i="6"/>
  <c r="W722" i="6"/>
  <c r="P1970" i="6"/>
  <c r="W1970" i="6"/>
  <c r="P729" i="6"/>
  <c r="W729" i="6"/>
  <c r="W885" i="6"/>
  <c r="W1065" i="6"/>
  <c r="W1209" i="6"/>
  <c r="P1365" i="6"/>
  <c r="W1365" i="6"/>
  <c r="P1545" i="6"/>
  <c r="W1545" i="6"/>
  <c r="W1965" i="6"/>
  <c r="P1562" i="6"/>
  <c r="W1562" i="6"/>
  <c r="W1831" i="6"/>
  <c r="P166" i="6"/>
  <c r="W166" i="6"/>
  <c r="P310" i="6"/>
  <c r="W310" i="6"/>
  <c r="P454" i="6"/>
  <c r="W454" i="6"/>
  <c r="P598" i="6"/>
  <c r="W598" i="6"/>
  <c r="P754" i="6"/>
  <c r="W754" i="6"/>
  <c r="P898" i="6"/>
  <c r="W898" i="6"/>
  <c r="P1054" i="6"/>
  <c r="W1054" i="6"/>
  <c r="P1210" i="6"/>
  <c r="W1210" i="6"/>
  <c r="P1414" i="6"/>
  <c r="W1414" i="6"/>
  <c r="P1642" i="6"/>
  <c r="W1642" i="6"/>
  <c r="P1798" i="6"/>
  <c r="W1798" i="6"/>
  <c r="P1954" i="6"/>
  <c r="W1954" i="6"/>
  <c r="P1226" i="6"/>
  <c r="W1226" i="6"/>
  <c r="W1722" i="6"/>
  <c r="P1757" i="6"/>
  <c r="W1757" i="6"/>
  <c r="W263" i="6"/>
  <c r="P407" i="6"/>
  <c r="W407" i="6"/>
  <c r="W551" i="6"/>
  <c r="W695" i="6"/>
  <c r="P839" i="6"/>
  <c r="W839" i="6"/>
  <c r="P995" i="6"/>
  <c r="W995" i="6"/>
  <c r="P1139" i="6"/>
  <c r="W1139" i="6"/>
  <c r="W1463" i="6"/>
  <c r="W1631" i="6"/>
  <c r="P1787" i="6"/>
  <c r="W1787" i="6"/>
  <c r="P1955" i="6"/>
  <c r="W1955" i="6"/>
  <c r="W1346" i="6"/>
  <c r="W1398" i="6"/>
  <c r="W1963" i="6"/>
  <c r="P756" i="6"/>
  <c r="W756" i="6"/>
  <c r="P912" i="6"/>
  <c r="W912" i="6"/>
  <c r="P1056" i="6"/>
  <c r="W1056" i="6"/>
  <c r="P1200" i="6"/>
  <c r="W1200" i="6"/>
  <c r="P1344" i="6"/>
  <c r="W1344" i="6"/>
  <c r="P1488" i="6"/>
  <c r="W1488" i="6"/>
  <c r="P1644" i="6"/>
  <c r="W1644" i="6"/>
  <c r="P1788" i="6"/>
  <c r="W1788" i="6"/>
  <c r="W1956" i="6"/>
  <c r="W1489" i="6"/>
  <c r="P830" i="6"/>
  <c r="W830" i="6"/>
  <c r="W1502" i="6"/>
  <c r="P1734" i="6"/>
  <c r="W1734" i="6"/>
  <c r="P1981" i="6"/>
  <c r="W1981" i="6"/>
  <c r="P157" i="6"/>
  <c r="W157" i="6"/>
  <c r="P349" i="6"/>
  <c r="W349" i="6"/>
  <c r="P493" i="6"/>
  <c r="W493" i="6"/>
  <c r="P661" i="6"/>
  <c r="W661" i="6"/>
  <c r="P841" i="6"/>
  <c r="W841" i="6"/>
  <c r="P1021" i="6"/>
  <c r="W1021" i="6"/>
  <c r="P1165" i="6"/>
  <c r="W1165" i="6"/>
  <c r="P1369" i="6"/>
  <c r="W1369" i="6"/>
  <c r="P674" i="6"/>
  <c r="W674" i="6"/>
  <c r="P1154" i="6"/>
  <c r="W1154" i="6"/>
  <c r="P1554" i="6"/>
  <c r="W1554" i="6"/>
  <c r="W747" i="6"/>
  <c r="W891" i="6"/>
  <c r="W1035" i="6"/>
  <c r="W1203" i="6"/>
  <c r="P1371" i="6"/>
  <c r="W1371" i="6"/>
  <c r="W1551" i="6"/>
  <c r="P1695" i="6"/>
  <c r="W1695" i="6"/>
  <c r="P1839" i="6"/>
  <c r="W1839" i="6"/>
  <c r="W1983" i="6"/>
  <c r="P138" i="6"/>
  <c r="W138" i="6"/>
  <c r="W942" i="6"/>
  <c r="W1111" i="6"/>
  <c r="W935" i="6"/>
  <c r="W796" i="6"/>
  <c r="W996" i="6"/>
  <c r="W405" i="6"/>
  <c r="W955" i="6"/>
  <c r="W1701" i="6"/>
  <c r="W456" i="6"/>
  <c r="W501" i="6"/>
  <c r="W657" i="6"/>
  <c r="W981" i="6"/>
  <c r="P95" i="6"/>
  <c r="W95" i="6"/>
  <c r="W1717" i="6"/>
  <c r="W96" i="6"/>
  <c r="P240" i="6"/>
  <c r="W240" i="6"/>
  <c r="W384" i="6"/>
  <c r="P576" i="6"/>
  <c r="W576" i="6"/>
  <c r="W688" i="6"/>
  <c r="W1534" i="6"/>
  <c r="P194" i="6"/>
  <c r="W194" i="6"/>
  <c r="W446" i="6"/>
  <c r="P75" i="6"/>
  <c r="W75" i="6"/>
  <c r="P219" i="6"/>
  <c r="W219" i="6"/>
  <c r="P363" i="6"/>
  <c r="W363" i="6"/>
  <c r="P603" i="6"/>
  <c r="W603" i="6"/>
  <c r="W436" i="6"/>
  <c r="P208" i="6"/>
  <c r="W208" i="6"/>
  <c r="P472" i="6"/>
  <c r="W472" i="6"/>
  <c r="P170" i="6"/>
  <c r="W170" i="6"/>
  <c r="W113" i="6"/>
  <c r="W269" i="6"/>
  <c r="W218" i="6"/>
  <c r="P784" i="6"/>
  <c r="W784" i="6"/>
  <c r="P928" i="6"/>
  <c r="W928" i="6"/>
  <c r="W1084" i="6"/>
  <c r="W1228" i="6"/>
  <c r="P1384" i="6"/>
  <c r="W1384" i="6"/>
  <c r="P1552" i="6"/>
  <c r="W1552" i="6"/>
  <c r="P1696" i="6"/>
  <c r="W1696" i="6"/>
  <c r="P1840" i="6"/>
  <c r="W1840" i="6"/>
  <c r="P1996" i="6"/>
  <c r="W1996" i="6"/>
  <c r="W114" i="6"/>
  <c r="P630" i="6"/>
  <c r="W630" i="6"/>
  <c r="P1098" i="6"/>
  <c r="W1098" i="6"/>
  <c r="W497" i="6"/>
  <c r="W665" i="6"/>
  <c r="P809" i="6"/>
  <c r="W809" i="6"/>
  <c r="W953" i="6"/>
  <c r="W1157" i="6"/>
  <c r="P1373" i="6"/>
  <c r="W1373" i="6"/>
  <c r="P1589" i="6"/>
  <c r="W1589" i="6"/>
  <c r="W1781" i="6"/>
  <c r="P181" i="6"/>
  <c r="W181" i="6"/>
  <c r="P534" i="6"/>
  <c r="W534" i="6"/>
  <c r="P1002" i="6"/>
  <c r="W1002" i="6"/>
  <c r="P1818" i="6"/>
  <c r="W1818" i="6"/>
  <c r="P1677" i="6"/>
  <c r="W1677" i="6"/>
  <c r="P378" i="6"/>
  <c r="W378" i="6"/>
  <c r="W139" i="6"/>
  <c r="W283" i="6"/>
  <c r="P583" i="6"/>
  <c r="W583" i="6"/>
  <c r="P739" i="6"/>
  <c r="W739" i="6"/>
  <c r="P895" i="6"/>
  <c r="W895" i="6"/>
  <c r="P1087" i="6"/>
  <c r="W1087" i="6"/>
  <c r="P788" i="6"/>
  <c r="W788" i="6"/>
  <c r="P1076" i="6"/>
  <c r="W1076" i="6"/>
  <c r="P1244" i="6"/>
  <c r="W1244" i="6"/>
  <c r="P1412" i="6"/>
  <c r="W1412" i="6"/>
  <c r="P1592" i="6"/>
  <c r="W1592" i="6"/>
  <c r="P1760" i="6"/>
  <c r="W1760" i="6"/>
  <c r="P1976" i="6"/>
  <c r="W1976" i="6"/>
  <c r="P1845" i="6"/>
  <c r="W1845" i="6"/>
  <c r="P1202" i="6"/>
  <c r="W1202" i="6"/>
  <c r="P1602" i="6"/>
  <c r="W1602" i="6"/>
  <c r="P753" i="6"/>
  <c r="W753" i="6"/>
  <c r="P921" i="6"/>
  <c r="W921" i="6"/>
  <c r="P1089" i="6"/>
  <c r="W1089" i="6"/>
  <c r="W1233" i="6"/>
  <c r="P1389" i="6"/>
  <c r="W1389" i="6"/>
  <c r="P1569" i="6"/>
  <c r="W1569" i="6"/>
  <c r="P2025" i="6"/>
  <c r="W2025" i="6"/>
  <c r="W1778" i="6"/>
  <c r="P1225" i="6"/>
  <c r="W1225" i="6"/>
  <c r="W190" i="6"/>
  <c r="W334" i="6"/>
  <c r="W478" i="6"/>
  <c r="P634" i="6"/>
  <c r="W634" i="6"/>
  <c r="W778" i="6"/>
  <c r="P934" i="6"/>
  <c r="W934" i="6"/>
  <c r="W1078" i="6"/>
  <c r="W1234" i="6"/>
  <c r="W1474" i="6"/>
  <c r="W1666" i="6"/>
  <c r="P1822" i="6"/>
  <c r="W1822" i="6"/>
  <c r="W1990" i="6"/>
  <c r="W1490" i="6"/>
  <c r="P1207" i="6"/>
  <c r="W1207" i="6"/>
  <c r="P143" i="6"/>
  <c r="W143" i="6"/>
  <c r="P287" i="6"/>
  <c r="W287" i="6"/>
  <c r="P575" i="6"/>
  <c r="W575" i="6"/>
  <c r="P719" i="6"/>
  <c r="W719" i="6"/>
  <c r="P863" i="6"/>
  <c r="W863" i="6"/>
  <c r="P1019" i="6"/>
  <c r="W1019" i="6"/>
  <c r="P1163" i="6"/>
  <c r="W1163" i="6"/>
  <c r="P1307" i="6"/>
  <c r="W1307" i="6"/>
  <c r="P1487" i="6"/>
  <c r="W1487" i="6"/>
  <c r="P1655" i="6"/>
  <c r="W1655" i="6"/>
  <c r="P1811" i="6"/>
  <c r="W1811" i="6"/>
  <c r="P1979" i="6"/>
  <c r="W1979" i="6"/>
  <c r="P1466" i="6"/>
  <c r="W1466" i="6"/>
  <c r="P1626" i="6"/>
  <c r="W1626" i="6"/>
  <c r="W1297" i="6"/>
  <c r="P780" i="6"/>
  <c r="W780" i="6"/>
  <c r="W936" i="6"/>
  <c r="P1080" i="6"/>
  <c r="W1080" i="6"/>
  <c r="W1224" i="6"/>
  <c r="W1368" i="6"/>
  <c r="P1512" i="6"/>
  <c r="W1512" i="6"/>
  <c r="W1668" i="6"/>
  <c r="W1812" i="6"/>
  <c r="P1968" i="6"/>
  <c r="W1968" i="6"/>
  <c r="P1537" i="6"/>
  <c r="W1537" i="6"/>
  <c r="W926" i="6"/>
  <c r="W1610" i="6"/>
  <c r="W1195" i="6"/>
  <c r="W13" i="6"/>
  <c r="W205" i="6"/>
  <c r="W373" i="6"/>
  <c r="P517" i="6"/>
  <c r="W517" i="6"/>
  <c r="W685" i="6"/>
  <c r="W771" i="6"/>
  <c r="W915" i="6"/>
  <c r="W1059" i="6"/>
  <c r="W1719" i="6"/>
  <c r="W234" i="6"/>
  <c r="W1399" i="6"/>
  <c r="W923" i="6"/>
  <c r="W431" i="6"/>
  <c r="W927" i="6"/>
  <c r="W1789" i="6"/>
  <c r="W282" i="6"/>
  <c r="W901" i="6"/>
  <c r="W1045" i="6"/>
  <c r="W1189" i="6"/>
  <c r="W1417" i="6"/>
  <c r="P746" i="6"/>
  <c r="W746" i="6"/>
  <c r="W1262" i="6"/>
  <c r="W1890" i="6"/>
  <c r="W1227" i="6"/>
  <c r="P1395" i="6"/>
  <c r="W1395" i="6"/>
  <c r="W1575" i="6"/>
  <c r="W1863" i="6"/>
  <c r="W2007" i="6"/>
  <c r="P1014" i="6"/>
  <c r="W1014" i="6"/>
  <c r="W843" i="6"/>
  <c r="W987" i="6"/>
  <c r="W964" i="6"/>
  <c r="W1334" i="6"/>
  <c r="P1407" i="6"/>
  <c r="W1407" i="6"/>
  <c r="P1587" i="6"/>
  <c r="W1587" i="6"/>
  <c r="P1731" i="6"/>
  <c r="W1731" i="6"/>
  <c r="P1875" i="6"/>
  <c r="W1875" i="6"/>
  <c r="P2019" i="6"/>
  <c r="W2019" i="6"/>
  <c r="P1050" i="6"/>
  <c r="W1050" i="6"/>
  <c r="P1543" i="6"/>
  <c r="W1543" i="6"/>
  <c r="W2004" i="6"/>
  <c r="W1239" i="6"/>
  <c r="W1379" i="6"/>
  <c r="W1434" i="6"/>
  <c r="P1549" i="6"/>
  <c r="W1549" i="6"/>
  <c r="P878" i="6"/>
  <c r="W878" i="6"/>
  <c r="P1682" i="6"/>
  <c r="W1682" i="6"/>
  <c r="P975" i="6"/>
  <c r="W975" i="6"/>
  <c r="P1119" i="6"/>
  <c r="W1119" i="6"/>
  <c r="P1299" i="6"/>
  <c r="W1299" i="6"/>
  <c r="P1467" i="6"/>
  <c r="W1467" i="6"/>
  <c r="P1635" i="6"/>
  <c r="W1635" i="6"/>
  <c r="P1779" i="6"/>
  <c r="W1779" i="6"/>
  <c r="P1923" i="6"/>
  <c r="W1923" i="6"/>
  <c r="P2021" i="6"/>
  <c r="W2021" i="6"/>
  <c r="W1362" i="6"/>
  <c r="P1693" i="6"/>
  <c r="W1693" i="6"/>
  <c r="P2028" i="6"/>
  <c r="W2028" i="6"/>
  <c r="W738" i="6"/>
  <c r="W1935" i="6"/>
  <c r="P1573" i="6"/>
  <c r="W1573" i="6"/>
  <c r="P938" i="6"/>
  <c r="W938" i="6"/>
  <c r="P1802" i="6"/>
  <c r="W1802" i="6"/>
  <c r="W1131" i="6"/>
  <c r="P1311" i="6"/>
  <c r="W1311" i="6"/>
  <c r="P1491" i="6"/>
  <c r="W1491" i="6"/>
  <c r="P1647" i="6"/>
  <c r="W1647" i="6"/>
  <c r="W1791" i="6"/>
  <c r="P1805" i="6"/>
  <c r="W1805" i="6"/>
  <c r="W1609" i="6"/>
  <c r="W783" i="6"/>
  <c r="W1071" i="6"/>
  <c r="W774" i="6"/>
  <c r="L1507" i="6"/>
  <c r="M1507" i="6" s="1"/>
  <c r="L109" i="6"/>
  <c r="M109" i="6" s="1"/>
  <c r="L1952" i="6"/>
  <c r="M1952" i="6" s="1"/>
  <c r="L656" i="6"/>
  <c r="M656" i="6" s="1"/>
  <c r="L1966" i="6"/>
  <c r="M1966" i="6" s="1"/>
  <c r="L1281" i="6"/>
  <c r="M1281" i="6" s="1"/>
  <c r="L1495" i="6"/>
  <c r="M1495" i="6" s="1"/>
  <c r="L1359" i="6"/>
  <c r="M1359" i="6" s="1"/>
  <c r="L292" i="6"/>
  <c r="M292" i="6" s="1"/>
  <c r="L1651" i="6"/>
  <c r="M1651" i="6" s="1"/>
  <c r="L822" i="6"/>
  <c r="M822" i="6" s="1"/>
  <c r="L1518" i="6"/>
  <c r="M1518" i="6" s="1"/>
  <c r="L518" i="6"/>
  <c r="M518" i="6" s="1"/>
  <c r="L1449" i="6"/>
  <c r="L1531" i="6"/>
  <c r="M1531" i="6" s="1"/>
  <c r="L1451" i="6"/>
  <c r="M1451" i="6" s="1"/>
  <c r="L492" i="6"/>
  <c r="M492" i="6" s="1"/>
  <c r="L366" i="6"/>
  <c r="M366" i="6" s="1"/>
  <c r="L1372" i="6"/>
  <c r="M1372" i="6" s="1"/>
  <c r="L1638" i="6"/>
  <c r="M1638" i="6" s="1"/>
  <c r="L1807" i="6"/>
  <c r="M1807" i="6" s="1"/>
  <c r="L882" i="6"/>
  <c r="M882" i="6" s="1"/>
  <c r="L1375" i="6"/>
  <c r="M1375" i="6" s="1"/>
  <c r="L1689" i="6"/>
  <c r="M1689" i="6" s="1"/>
  <c r="L1280" i="6"/>
  <c r="M1280" i="6" s="1"/>
  <c r="L1521" i="6"/>
  <c r="L1872" i="6"/>
  <c r="M1872" i="6" s="1"/>
  <c r="L1075" i="6"/>
  <c r="M1075" i="6" s="1"/>
  <c r="L1450" i="6"/>
  <c r="M1450" i="6" s="1"/>
  <c r="L1408" i="6"/>
  <c r="M1408" i="6" s="1"/>
  <c r="L1650" i="6"/>
  <c r="M1650" i="6" s="1"/>
  <c r="L1134" i="6"/>
  <c r="M1134" i="6" s="1"/>
  <c r="L1519" i="6"/>
  <c r="M1519" i="6" s="1"/>
  <c r="L1809" i="6"/>
  <c r="M1809" i="6" s="1"/>
  <c r="L1533" i="6"/>
  <c r="M1533" i="6" s="1"/>
  <c r="L1884" i="6"/>
  <c r="M1884" i="6" s="1"/>
  <c r="L1622" i="6"/>
  <c r="M1622" i="6" s="1"/>
  <c r="L241" i="6"/>
  <c r="L1099" i="6"/>
  <c r="M1099" i="6" s="1"/>
  <c r="L1179" i="6"/>
  <c r="M1179" i="6" s="1"/>
  <c r="L1420" i="6"/>
  <c r="M1420" i="6" s="1"/>
  <c r="L1770" i="6"/>
  <c r="M1770" i="6" s="1"/>
  <c r="L1703" i="6"/>
  <c r="M1703" i="6" s="1"/>
  <c r="L1927" i="6"/>
  <c r="M1927" i="6" s="1"/>
  <c r="L1206" i="6"/>
  <c r="M1206" i="6" s="1"/>
  <c r="L1664" i="6"/>
  <c r="M1664" i="6" s="1"/>
  <c r="L1833" i="6"/>
  <c r="M1833" i="6" s="1"/>
  <c r="L1520" i="6"/>
  <c r="M1520" i="6" s="1"/>
  <c r="L1992" i="6"/>
  <c r="M1992" i="6" s="1"/>
  <c r="L1730" i="6"/>
  <c r="M1730" i="6" s="1"/>
  <c r="L589" i="6"/>
  <c r="M589" i="6" s="1"/>
  <c r="L193" i="6"/>
  <c r="M193" i="6" s="1"/>
  <c r="L1782" i="6"/>
  <c r="M1782" i="6" s="1"/>
  <c r="L1939" i="6"/>
  <c r="M1939" i="6" s="1"/>
  <c r="L522" i="6"/>
  <c r="M522" i="6" s="1"/>
  <c r="L1688" i="6"/>
  <c r="M1688" i="6" s="1"/>
  <c r="L1953" i="6"/>
  <c r="M1953" i="6" s="1"/>
  <c r="L1532" i="6"/>
  <c r="M1532" i="6" s="1"/>
  <c r="L2016" i="6"/>
  <c r="M2016" i="6" s="1"/>
  <c r="L1814" i="6"/>
  <c r="M1814" i="6" s="1"/>
  <c r="L757" i="6"/>
  <c r="M757" i="6" s="1"/>
  <c r="L73" i="6"/>
  <c r="M73" i="6" s="1"/>
  <c r="L130" i="6"/>
  <c r="M130" i="6" s="1"/>
  <c r="L1794" i="6"/>
  <c r="M1794" i="6" s="1"/>
  <c r="L1951" i="6"/>
  <c r="M1951" i="6" s="1"/>
  <c r="L558" i="6"/>
  <c r="M558" i="6" s="1"/>
  <c r="L1230" i="6"/>
  <c r="M1230" i="6" s="1"/>
  <c r="L1796" i="6"/>
  <c r="M1796" i="6" s="1"/>
  <c r="L415" i="6"/>
  <c r="M415" i="6" s="1"/>
  <c r="L213" i="6"/>
  <c r="M213" i="6" s="1"/>
  <c r="L1571" i="6"/>
  <c r="M1571" i="6" s="1"/>
  <c r="L1874" i="6"/>
  <c r="M1874" i="6" s="1"/>
  <c r="L1232" i="6"/>
  <c r="M1232" i="6" s="1"/>
  <c r="L290" i="6"/>
  <c r="M290" i="6" s="1"/>
  <c r="L1546" i="6"/>
  <c r="M1546" i="6" s="1"/>
  <c r="L1806" i="6"/>
  <c r="M1806" i="6" s="1"/>
  <c r="L910" i="6"/>
  <c r="M910" i="6" s="1"/>
  <c r="L2011" i="6"/>
  <c r="M2011" i="6" s="1"/>
  <c r="L618" i="6"/>
  <c r="M618" i="6" s="1"/>
  <c r="L1808" i="6"/>
  <c r="M1808" i="6" s="1"/>
  <c r="L1835" i="6"/>
  <c r="M1835" i="6" s="1"/>
  <c r="L621" i="6"/>
  <c r="M621" i="6" s="1"/>
  <c r="L1910" i="6"/>
  <c r="M1910" i="6" s="1"/>
  <c r="L853" i="6"/>
  <c r="M853" i="6" s="1"/>
  <c r="L1871" i="6"/>
  <c r="M1871" i="6" s="1"/>
  <c r="L1848" i="6"/>
  <c r="M1848" i="6" s="1"/>
  <c r="L842" i="6"/>
  <c r="M842" i="6" s="1"/>
  <c r="L622" i="6"/>
  <c r="M622" i="6" s="1"/>
  <c r="L1926" i="6"/>
  <c r="M1926" i="6" s="1"/>
  <c r="L690" i="6"/>
  <c r="M690" i="6" s="1"/>
  <c r="L1278" i="6"/>
  <c r="M1278" i="6" s="1"/>
  <c r="L1820" i="6"/>
  <c r="M1820" i="6" s="1"/>
  <c r="L679" i="6"/>
  <c r="M679" i="6" s="1"/>
  <c r="L967" i="6"/>
  <c r="M967" i="6" s="1"/>
  <c r="L813" i="6"/>
  <c r="M813" i="6" s="1"/>
  <c r="L1135" i="6"/>
  <c r="M1135" i="6" s="1"/>
  <c r="L1465" i="6"/>
  <c r="M1465" i="6" s="1"/>
  <c r="L1082" i="6"/>
  <c r="M1082" i="6" s="1"/>
  <c r="L1938" i="6"/>
  <c r="M1938" i="6" s="1"/>
  <c r="L1572" i="6"/>
  <c r="M1572" i="6" s="1"/>
  <c r="L1832" i="6"/>
  <c r="M1832" i="6" s="1"/>
  <c r="L811" i="6"/>
  <c r="M811" i="6" s="1"/>
  <c r="L620" i="6"/>
  <c r="M620" i="6" s="1"/>
  <c r="L1690" i="6"/>
  <c r="M1690" i="6" s="1"/>
  <c r="L1279" i="6"/>
  <c r="M1279" i="6" s="1"/>
  <c r="L1585" i="6"/>
  <c r="M1585" i="6" s="1"/>
  <c r="L1795" i="6"/>
  <c r="M1795" i="6" s="1"/>
  <c r="L1186" i="6"/>
  <c r="M1186" i="6" s="1"/>
  <c r="L714" i="6"/>
  <c r="M714" i="6" s="1"/>
  <c r="L1494" i="6"/>
  <c r="M1494" i="6" s="1"/>
  <c r="L1940" i="6"/>
  <c r="M1940" i="6" s="1"/>
  <c r="L1258" i="6"/>
  <c r="M1258" i="6" s="1"/>
  <c r="L1834" i="6"/>
  <c r="M1834" i="6" s="1"/>
  <c r="L969" i="6"/>
  <c r="M969" i="6" s="1"/>
  <c r="L1423" i="6"/>
  <c r="M1423" i="6" s="1"/>
  <c r="L1319" i="6"/>
  <c r="M1319" i="6" s="1"/>
  <c r="T1375" i="6"/>
  <c r="T1521" i="6"/>
  <c r="T292" i="6"/>
  <c r="T1867" i="6"/>
  <c r="T414" i="6"/>
  <c r="T1160" i="6"/>
  <c r="N290" i="6"/>
  <c r="N1546" i="6"/>
  <c r="N1806" i="6"/>
  <c r="N910" i="6"/>
  <c r="N2011" i="6"/>
  <c r="N618" i="6"/>
  <c r="N1808" i="6"/>
  <c r="N1835" i="6"/>
  <c r="N621" i="6"/>
  <c r="N853" i="6"/>
  <c r="N1465" i="6"/>
  <c r="N1082" i="6"/>
  <c r="N1938" i="6"/>
  <c r="N1572" i="6"/>
  <c r="N1832" i="6"/>
  <c r="N811" i="6"/>
  <c r="N620" i="6"/>
  <c r="N1585" i="6"/>
  <c r="N842" i="6"/>
  <c r="N679" i="6"/>
  <c r="N714" i="6"/>
  <c r="N1940" i="6"/>
  <c r="N1258" i="6"/>
  <c r="N969" i="6"/>
  <c r="N1423" i="6"/>
  <c r="N622" i="6"/>
  <c r="N690" i="6"/>
  <c r="N813" i="6"/>
  <c r="N1507" i="6"/>
  <c r="N656" i="6"/>
  <c r="N1966" i="6"/>
  <c r="N1281" i="6"/>
  <c r="N1495" i="6"/>
  <c r="N1651" i="6"/>
  <c r="N822" i="6"/>
  <c r="N1518" i="6"/>
  <c r="N518" i="6"/>
  <c r="N1160" i="6"/>
  <c r="N1451" i="6"/>
  <c r="N492" i="6"/>
  <c r="N1926" i="6"/>
  <c r="N1795" i="6"/>
  <c r="N366" i="6"/>
  <c r="N1871" i="6"/>
  <c r="N1232" i="6"/>
  <c r="N1848" i="6"/>
  <c r="N1278" i="6"/>
  <c r="N1135" i="6"/>
  <c r="N1638" i="6"/>
  <c r="N1807" i="6"/>
  <c r="N882" i="6"/>
  <c r="N1375" i="6"/>
  <c r="N1689" i="6"/>
  <c r="N1280" i="6"/>
  <c r="N1521" i="6"/>
  <c r="N1075" i="6"/>
  <c r="N967" i="6"/>
  <c r="N1408" i="6"/>
  <c r="N1650" i="6"/>
  <c r="N1867" i="6"/>
  <c r="N414" i="6"/>
  <c r="N1134" i="6"/>
  <c r="N1519" i="6"/>
  <c r="N1809" i="6"/>
  <c r="N1533" i="6"/>
  <c r="N1884" i="6"/>
  <c r="N1622" i="6"/>
  <c r="N1179" i="6"/>
  <c r="N1420" i="6"/>
  <c r="N1770" i="6"/>
  <c r="N1703" i="6"/>
  <c r="N1927" i="6"/>
  <c r="N1206" i="6"/>
  <c r="N1664" i="6"/>
  <c r="N1833" i="6"/>
  <c r="N1520" i="6"/>
  <c r="N1992" i="6"/>
  <c r="N1730" i="6"/>
  <c r="N589" i="6"/>
  <c r="N1820" i="6"/>
  <c r="N1782" i="6"/>
  <c r="N1939" i="6"/>
  <c r="N522" i="6"/>
  <c r="N1688" i="6"/>
  <c r="N1953" i="6"/>
  <c r="N1532" i="6"/>
  <c r="N2016" i="6"/>
  <c r="N1814" i="6"/>
  <c r="N757" i="6"/>
  <c r="N73" i="6"/>
  <c r="N130" i="6"/>
  <c r="N1794" i="6"/>
  <c r="N1951" i="6"/>
  <c r="N558" i="6"/>
  <c r="N1230" i="6"/>
  <c r="N1796" i="6"/>
  <c r="N415" i="6"/>
  <c r="N213" i="6"/>
  <c r="N1571" i="6"/>
  <c r="N1874" i="6"/>
  <c r="R25" i="6"/>
  <c r="T1910" i="6"/>
  <c r="N1910" i="6"/>
  <c r="N1690" i="6"/>
  <c r="T1279" i="6"/>
  <c r="N1279" i="6"/>
  <c r="N1186" i="6"/>
  <c r="N1494" i="6"/>
  <c r="T1834" i="6"/>
  <c r="N1834" i="6"/>
  <c r="T1319" i="6"/>
  <c r="N1319" i="6"/>
  <c r="T1179" i="6"/>
  <c r="T109" i="6"/>
  <c r="N109" i="6"/>
  <c r="N1952" i="6"/>
  <c r="T1359" i="6"/>
  <c r="N1359" i="6"/>
  <c r="T1833" i="6"/>
  <c r="T1664" i="6"/>
  <c r="N292" i="6"/>
  <c r="T1449" i="6"/>
  <c r="N1449" i="6"/>
  <c r="T1531" i="6"/>
  <c r="N1531" i="6"/>
  <c r="N1099" i="6"/>
  <c r="N1450" i="6"/>
  <c r="N193" i="6"/>
  <c r="T1372" i="6"/>
  <c r="N1372" i="6"/>
  <c r="T1872" i="6"/>
  <c r="N1872" i="6"/>
  <c r="T1703" i="6"/>
  <c r="T241" i="6"/>
  <c r="N241" i="6"/>
  <c r="T1186" i="6"/>
  <c r="I1432" i="6"/>
  <c r="T1494" i="6"/>
  <c r="T1650" i="6"/>
  <c r="T1099" i="6"/>
  <c r="T1450" i="6"/>
  <c r="T193" i="6"/>
  <c r="T882" i="6"/>
  <c r="I1299" i="6"/>
  <c r="I1587" i="6"/>
  <c r="T1832" i="6"/>
  <c r="T1585" i="6"/>
  <c r="T1572" i="6"/>
  <c r="T1952" i="6"/>
  <c r="T656" i="6"/>
  <c r="T290" i="6"/>
  <c r="O1507" i="6"/>
  <c r="P1507" i="6" s="1"/>
  <c r="O109" i="6"/>
  <c r="P109" i="6" s="1"/>
  <c r="O1952" i="6"/>
  <c r="P1952" i="6" s="1"/>
  <c r="O656" i="6"/>
  <c r="P656" i="6" s="1"/>
  <c r="O1966" i="6"/>
  <c r="P1966" i="6" s="1"/>
  <c r="O1281" i="6"/>
  <c r="P1281" i="6" s="1"/>
  <c r="O1495" i="6"/>
  <c r="P1495" i="6" s="1"/>
  <c r="O1359" i="6"/>
  <c r="P1359" i="6" s="1"/>
  <c r="O822" i="6"/>
  <c r="P822" i="6" s="1"/>
  <c r="T822" i="6"/>
  <c r="O1099" i="6"/>
  <c r="P1099" i="6" s="1"/>
  <c r="O1795" i="6"/>
  <c r="P1795" i="6" s="1"/>
  <c r="O366" i="6"/>
  <c r="P366" i="6" s="1"/>
  <c r="O1871" i="6"/>
  <c r="P1871" i="6" s="1"/>
  <c r="O1450" i="6"/>
  <c r="P1450" i="6" s="1"/>
  <c r="O1232" i="6"/>
  <c r="P1232" i="6" s="1"/>
  <c r="O1848" i="6"/>
  <c r="P1848" i="6" s="1"/>
  <c r="O193" i="6"/>
  <c r="P193" i="6" s="1"/>
  <c r="O518" i="6"/>
  <c r="P518" i="6" s="1"/>
  <c r="O1451" i="6"/>
  <c r="P1451" i="6" s="1"/>
  <c r="O1372" i="6"/>
  <c r="P1372" i="6" s="1"/>
  <c r="O1638" i="6"/>
  <c r="P1638" i="6" s="1"/>
  <c r="O1807" i="6"/>
  <c r="P1807" i="6" s="1"/>
  <c r="O882" i="6"/>
  <c r="P882" i="6" s="1"/>
  <c r="O1375" i="6"/>
  <c r="P1375" i="6" s="1"/>
  <c r="O1689" i="6"/>
  <c r="P1689" i="6" s="1"/>
  <c r="O1280" i="6"/>
  <c r="P1280" i="6" s="1"/>
  <c r="O1521" i="6"/>
  <c r="P1521" i="6" s="1"/>
  <c r="O1872" i="6"/>
  <c r="P1872" i="6" s="1"/>
  <c r="O1075" i="6"/>
  <c r="P1075" i="6" s="1"/>
  <c r="O1160" i="6"/>
  <c r="P1160" i="6" s="1"/>
  <c r="O1531" i="6"/>
  <c r="P1531" i="6" s="1"/>
  <c r="O1408" i="6"/>
  <c r="P1408" i="6" s="1"/>
  <c r="O1650" i="6"/>
  <c r="P1650" i="6" s="1"/>
  <c r="O1867" i="6"/>
  <c r="P1867" i="6" s="1"/>
  <c r="O414" i="6"/>
  <c r="P414" i="6" s="1"/>
  <c r="O1134" i="6"/>
  <c r="P1134" i="6" s="1"/>
  <c r="O1519" i="6"/>
  <c r="P1519" i="6" s="1"/>
  <c r="O1809" i="6"/>
  <c r="P1809" i="6" s="1"/>
  <c r="O1533" i="6"/>
  <c r="P1533" i="6" s="1"/>
  <c r="O1884" i="6"/>
  <c r="P1884" i="6" s="1"/>
  <c r="O1622" i="6"/>
  <c r="P1622" i="6" s="1"/>
  <c r="O241" i="6"/>
  <c r="P241" i="6" s="1"/>
  <c r="O1651" i="6"/>
  <c r="P1651" i="6" s="1"/>
  <c r="O1179" i="6"/>
  <c r="P1179" i="6" s="1"/>
  <c r="O1420" i="6"/>
  <c r="P1420" i="6" s="1"/>
  <c r="O1770" i="6"/>
  <c r="P1770" i="6" s="1"/>
  <c r="O1703" i="6"/>
  <c r="P1703" i="6" s="1"/>
  <c r="O1927" i="6"/>
  <c r="P1927" i="6" s="1"/>
  <c r="O1206" i="6"/>
  <c r="P1206" i="6" s="1"/>
  <c r="O1664" i="6"/>
  <c r="P1664" i="6" s="1"/>
  <c r="O1833" i="6"/>
  <c r="P1833" i="6" s="1"/>
  <c r="O1520" i="6"/>
  <c r="P1520" i="6" s="1"/>
  <c r="O1992" i="6"/>
  <c r="P1992" i="6" s="1"/>
  <c r="O1730" i="6"/>
  <c r="P1730" i="6" s="1"/>
  <c r="O589" i="6"/>
  <c r="P589" i="6" s="1"/>
  <c r="O1782" i="6"/>
  <c r="P1782" i="6" s="1"/>
  <c r="O1939" i="6"/>
  <c r="P1939" i="6" s="1"/>
  <c r="O522" i="6"/>
  <c r="P522" i="6" s="1"/>
  <c r="O1688" i="6"/>
  <c r="P1688" i="6" s="1"/>
  <c r="O1953" i="6"/>
  <c r="P1953" i="6" s="1"/>
  <c r="O1532" i="6"/>
  <c r="P1532" i="6" s="1"/>
  <c r="O2016" i="6"/>
  <c r="P2016" i="6" s="1"/>
  <c r="O1814" i="6"/>
  <c r="P1814" i="6" s="1"/>
  <c r="O757" i="6"/>
  <c r="P757" i="6" s="1"/>
  <c r="O492" i="6"/>
  <c r="P492" i="6" s="1"/>
  <c r="O73" i="6"/>
  <c r="P73" i="6" s="1"/>
  <c r="O130" i="6"/>
  <c r="P130" i="6" s="1"/>
  <c r="O1794" i="6"/>
  <c r="P1794" i="6" s="1"/>
  <c r="O1951" i="6"/>
  <c r="P1951" i="6" s="1"/>
  <c r="O558" i="6"/>
  <c r="P558" i="6" s="1"/>
  <c r="O1230" i="6"/>
  <c r="P1230" i="6" s="1"/>
  <c r="O1796" i="6"/>
  <c r="P1796" i="6" s="1"/>
  <c r="O415" i="6"/>
  <c r="P415" i="6" s="1"/>
  <c r="O213" i="6"/>
  <c r="P213" i="6" s="1"/>
  <c r="O1571" i="6"/>
  <c r="P1571" i="6" s="1"/>
  <c r="O1874" i="6"/>
  <c r="P1874" i="6" s="1"/>
  <c r="O292" i="6"/>
  <c r="P292" i="6" s="1"/>
  <c r="O1518" i="6"/>
  <c r="P1518" i="6" s="1"/>
  <c r="O1449" i="6"/>
  <c r="P1449" i="6" s="1"/>
  <c r="O290" i="6"/>
  <c r="P290" i="6" s="1"/>
  <c r="O1546" i="6"/>
  <c r="P1546" i="6" s="1"/>
  <c r="O1806" i="6"/>
  <c r="P1806" i="6" s="1"/>
  <c r="O910" i="6"/>
  <c r="P910" i="6" s="1"/>
  <c r="O2011" i="6"/>
  <c r="P2011" i="6" s="1"/>
  <c r="O618" i="6"/>
  <c r="P618" i="6" s="1"/>
  <c r="O1808" i="6"/>
  <c r="P1808" i="6" s="1"/>
  <c r="O1835" i="6"/>
  <c r="P1835" i="6" s="1"/>
  <c r="O621" i="6"/>
  <c r="P621" i="6" s="1"/>
  <c r="O1910" i="6"/>
  <c r="P1910" i="6" s="1"/>
  <c r="O853" i="6"/>
  <c r="P853" i="6" s="1"/>
  <c r="O842" i="6"/>
  <c r="P842" i="6" s="1"/>
  <c r="O622" i="6"/>
  <c r="P622" i="6" s="1"/>
  <c r="O1926" i="6"/>
  <c r="P1926" i="6" s="1"/>
  <c r="O690" i="6"/>
  <c r="P690" i="6" s="1"/>
  <c r="O1278" i="6"/>
  <c r="P1278" i="6" s="1"/>
  <c r="O1820" i="6"/>
  <c r="P1820" i="6" s="1"/>
  <c r="O679" i="6"/>
  <c r="P679" i="6" s="1"/>
  <c r="O967" i="6"/>
  <c r="P967" i="6" s="1"/>
  <c r="O813" i="6"/>
  <c r="P813" i="6" s="1"/>
  <c r="O1135" i="6"/>
  <c r="P1135" i="6" s="1"/>
  <c r="O1465" i="6"/>
  <c r="P1465" i="6" s="1"/>
  <c r="O1082" i="6"/>
  <c r="P1082" i="6" s="1"/>
  <c r="O1938" i="6"/>
  <c r="P1938" i="6" s="1"/>
  <c r="O1572" i="6"/>
  <c r="P1572" i="6" s="1"/>
  <c r="O1832" i="6"/>
  <c r="P1832" i="6" s="1"/>
  <c r="O811" i="6"/>
  <c r="P811" i="6" s="1"/>
  <c r="O620" i="6"/>
  <c r="P620" i="6" s="1"/>
  <c r="O1690" i="6"/>
  <c r="P1690" i="6" s="1"/>
  <c r="O1279" i="6"/>
  <c r="P1279" i="6" s="1"/>
  <c r="O1585" i="6"/>
  <c r="P1585" i="6" s="1"/>
  <c r="O1186" i="6"/>
  <c r="P1186" i="6" s="1"/>
  <c r="O714" i="6"/>
  <c r="P714" i="6" s="1"/>
  <c r="O1494" i="6"/>
  <c r="P1494" i="6" s="1"/>
  <c r="O1940" i="6"/>
  <c r="P1940" i="6" s="1"/>
  <c r="O1258" i="6"/>
  <c r="P1258" i="6" s="1"/>
  <c r="O1834" i="6"/>
  <c r="P1834" i="6" s="1"/>
  <c r="O969" i="6"/>
  <c r="P969" i="6" s="1"/>
  <c r="O1423" i="6"/>
  <c r="P1423" i="6" s="1"/>
  <c r="O1319" i="6"/>
  <c r="P1319" i="6" s="1"/>
  <c r="T522" i="6"/>
  <c r="T1814" i="6"/>
  <c r="T1571" i="6"/>
  <c r="T1951" i="6"/>
  <c r="T415" i="6"/>
  <c r="T73" i="6"/>
  <c r="I1143" i="6"/>
  <c r="T213" i="6"/>
  <c r="T1796" i="6"/>
  <c r="T679" i="6"/>
  <c r="T842" i="6"/>
  <c r="T1518" i="6"/>
  <c r="I1612" i="6"/>
  <c r="I1944" i="6"/>
  <c r="I1717" i="6"/>
  <c r="J774" i="6"/>
  <c r="K774" i="6" s="1"/>
  <c r="T1939" i="6"/>
  <c r="T1820" i="6"/>
  <c r="T1135" i="6"/>
  <c r="T1730" i="6"/>
  <c r="T1938" i="6"/>
  <c r="I2013" i="6"/>
  <c r="I775" i="6"/>
  <c r="I1782" i="6"/>
  <c r="T1423" i="6"/>
  <c r="T2011" i="6"/>
  <c r="T967" i="6"/>
  <c r="T1953" i="6"/>
  <c r="T1940" i="6"/>
  <c r="T1874" i="6"/>
  <c r="I1548" i="6"/>
  <c r="I1727" i="6"/>
  <c r="F787" i="6"/>
  <c r="I787" i="6" s="1"/>
  <c r="X787" i="6" s="1"/>
  <c r="J203" i="6"/>
  <c r="K203" i="6" s="1"/>
  <c r="T1206" i="6"/>
  <c r="I1837" i="6"/>
  <c r="F198" i="6"/>
  <c r="I198" i="6" s="1"/>
  <c r="J1182" i="6"/>
  <c r="K1182" i="6" s="1"/>
  <c r="J1207" i="6"/>
  <c r="K1207" i="6" s="1"/>
  <c r="T620" i="6"/>
  <c r="T622" i="6"/>
  <c r="T1278" i="6"/>
  <c r="I1312" i="6"/>
  <c r="X1312" i="6" s="1"/>
  <c r="J905" i="6"/>
  <c r="K905" i="6" s="1"/>
  <c r="T1532" i="6"/>
  <c r="I1496" i="6"/>
  <c r="T1408" i="6"/>
  <c r="T1638" i="6"/>
  <c r="T558" i="6"/>
  <c r="T1232" i="6"/>
  <c r="T1533" i="6"/>
  <c r="T1848" i="6"/>
  <c r="T589" i="6"/>
  <c r="T1465" i="6"/>
  <c r="T714" i="6"/>
  <c r="T1927" i="6"/>
  <c r="T366" i="6"/>
  <c r="T1808" i="6"/>
  <c r="T1622" i="6"/>
  <c r="T1689" i="6"/>
  <c r="T1281" i="6"/>
  <c r="I1880" i="6"/>
  <c r="I1473" i="6"/>
  <c r="I1569" i="6"/>
  <c r="T621" i="6"/>
  <c r="T1871" i="6"/>
  <c r="T1134" i="6"/>
  <c r="F961" i="6"/>
  <c r="I961" i="6" s="1"/>
  <c r="I1894" i="6"/>
  <c r="T1966" i="6"/>
  <c r="I1644" i="6"/>
  <c r="F237" i="6"/>
  <c r="I237" i="6" s="1"/>
  <c r="J626" i="6"/>
  <c r="K626" i="6" s="1"/>
  <c r="T811" i="6"/>
  <c r="T492" i="6"/>
  <c r="F736" i="6"/>
  <c r="I736" i="6" s="1"/>
  <c r="X736" i="6" s="1"/>
  <c r="F6" i="6"/>
  <c r="I6" i="6" s="1"/>
  <c r="T1082" i="6"/>
  <c r="F691" i="6"/>
  <c r="I691" i="6" s="1"/>
  <c r="X691" i="6" s="1"/>
  <c r="I1213" i="6"/>
  <c r="I2029" i="6"/>
  <c r="Q1507" i="6"/>
  <c r="R1507" i="6" s="1"/>
  <c r="Q1782" i="6"/>
  <c r="R1782" i="6" s="1"/>
  <c r="Q1795" i="6"/>
  <c r="R1795" i="6" s="1"/>
  <c r="Q1664" i="6"/>
  <c r="R1664" i="6" s="1"/>
  <c r="Q1992" i="6"/>
  <c r="R1992" i="6" s="1"/>
  <c r="Q1451" i="6"/>
  <c r="R1451" i="6" s="1"/>
  <c r="Q130" i="6"/>
  <c r="R130" i="6" s="1"/>
  <c r="Q1794" i="6"/>
  <c r="R1794" i="6" s="1"/>
  <c r="Q1807" i="6"/>
  <c r="R1807" i="6" s="1"/>
  <c r="Q690" i="6"/>
  <c r="R690" i="6" s="1"/>
  <c r="Q1230" i="6"/>
  <c r="R1230" i="6" s="1"/>
  <c r="Q1688" i="6"/>
  <c r="Q518" i="6"/>
  <c r="R518" i="6" s="1"/>
  <c r="Q1520" i="6"/>
  <c r="R1520" i="6" s="1"/>
  <c r="Q969" i="6"/>
  <c r="Q2016" i="6"/>
  <c r="R2016" i="6" s="1"/>
  <c r="Q853" i="6"/>
  <c r="R853" i="6" s="1"/>
  <c r="Q1806" i="6"/>
  <c r="R1806" i="6" s="1"/>
  <c r="Q1703" i="6"/>
  <c r="R1703" i="6" s="1"/>
  <c r="Q1867" i="6"/>
  <c r="R1867" i="6" s="1"/>
  <c r="Q1796" i="6"/>
  <c r="R1796" i="6" s="1"/>
  <c r="Q1450" i="6"/>
  <c r="R1450" i="6" s="1"/>
  <c r="Q1571" i="6"/>
  <c r="R1571" i="6" s="1"/>
  <c r="Q1075" i="6"/>
  <c r="R1075" i="6" s="1"/>
  <c r="Q622" i="6"/>
  <c r="R622" i="6" s="1"/>
  <c r="Q1926" i="6"/>
  <c r="R1926" i="6" s="1"/>
  <c r="Q1927" i="6"/>
  <c r="R1927" i="6" s="1"/>
  <c r="Q366" i="6"/>
  <c r="R366" i="6" s="1"/>
  <c r="Q714" i="6"/>
  <c r="R714" i="6" s="1"/>
  <c r="Q1278" i="6"/>
  <c r="R1278" i="6" s="1"/>
  <c r="Q1808" i="6"/>
  <c r="R1808" i="6" s="1"/>
  <c r="Q1689" i="6"/>
  <c r="R1689" i="6" s="1"/>
  <c r="Q620" i="6"/>
  <c r="Q1532" i="6"/>
  <c r="R1532" i="6" s="1"/>
  <c r="Q1281" i="6"/>
  <c r="R1281" i="6" s="1"/>
  <c r="Q1622" i="6"/>
  <c r="R1622" i="6" s="1"/>
  <c r="Q1465" i="6"/>
  <c r="R1465" i="6" s="1"/>
  <c r="Q1938" i="6"/>
  <c r="R1938" i="6" s="1"/>
  <c r="Q1939" i="6"/>
  <c r="R1939" i="6" s="1"/>
  <c r="Q1820" i="6"/>
  <c r="R1820" i="6" s="1"/>
  <c r="Q1809" i="6"/>
  <c r="R1809" i="6" s="1"/>
  <c r="Q1135" i="6"/>
  <c r="R1135" i="6" s="1"/>
  <c r="Q1730" i="6"/>
  <c r="R1730" i="6" s="1"/>
  <c r="Q290" i="6"/>
  <c r="R290" i="6" s="1"/>
  <c r="Q1186" i="6"/>
  <c r="R1186" i="6" s="1"/>
  <c r="Q910" i="6"/>
  <c r="R910" i="6" s="1"/>
  <c r="Q1951" i="6"/>
  <c r="R1951" i="6" s="1"/>
  <c r="Q414" i="6"/>
  <c r="R414" i="6" s="1"/>
  <c r="Q822" i="6"/>
  <c r="R822" i="6" s="1"/>
  <c r="Q1494" i="6"/>
  <c r="R1494" i="6" s="1"/>
  <c r="Q1832" i="6"/>
  <c r="R1832" i="6" s="1"/>
  <c r="Q415" i="6"/>
  <c r="R415" i="6" s="1"/>
  <c r="Q1833" i="6"/>
  <c r="R1833" i="6" s="1"/>
  <c r="Q656" i="6"/>
  <c r="R656" i="6" s="1"/>
  <c r="Q1835" i="6"/>
  <c r="R1835" i="6" s="1"/>
  <c r="Q1449" i="6"/>
  <c r="R1449" i="6" s="1"/>
  <c r="Q1279" i="6"/>
  <c r="R1279" i="6" s="1"/>
  <c r="Q1814" i="6"/>
  <c r="R1814" i="6" s="1"/>
  <c r="Q193" i="6"/>
  <c r="Q1585" i="6"/>
  <c r="R1585" i="6" s="1"/>
  <c r="Q2011" i="6"/>
  <c r="R2011" i="6" s="1"/>
  <c r="Q1940" i="6"/>
  <c r="R1940" i="6" s="1"/>
  <c r="Q1953" i="6"/>
  <c r="R1953" i="6" s="1"/>
  <c r="Q967" i="6"/>
  <c r="R967" i="6" s="1"/>
  <c r="Q1423" i="6"/>
  <c r="R1423" i="6" s="1"/>
  <c r="Q1874" i="6"/>
  <c r="R1874" i="6" s="1"/>
  <c r="Q842" i="6"/>
  <c r="R842" i="6" s="1"/>
  <c r="Q1372" i="6"/>
  <c r="R1372" i="6" s="1"/>
  <c r="Q292" i="6"/>
  <c r="Q522" i="6"/>
  <c r="R522" i="6" s="1"/>
  <c r="Q882" i="6"/>
  <c r="R882" i="6" s="1"/>
  <c r="Q1518" i="6"/>
  <c r="R1518" i="6" s="1"/>
  <c r="Q1952" i="6"/>
  <c r="R1952" i="6" s="1"/>
  <c r="Q679" i="6"/>
  <c r="R679" i="6" s="1"/>
  <c r="Q1160" i="6"/>
  <c r="R1160" i="6" s="1"/>
  <c r="Q1690" i="6"/>
  <c r="R1690" i="6" s="1"/>
  <c r="Q213" i="6"/>
  <c r="R213" i="6" s="1"/>
  <c r="Q1521" i="6"/>
  <c r="R1521" i="6" s="1"/>
  <c r="Q1495" i="6"/>
  <c r="R1495" i="6" s="1"/>
  <c r="Q1910" i="6"/>
  <c r="R1910" i="6" s="1"/>
  <c r="Q241" i="6"/>
  <c r="R241" i="6" s="1"/>
  <c r="Q1359" i="6"/>
  <c r="R1359" i="6" s="1"/>
  <c r="Q1179" i="6"/>
  <c r="R1179" i="6" s="1"/>
  <c r="Q1099" i="6"/>
  <c r="R1099" i="6" s="1"/>
  <c r="Q1572" i="6"/>
  <c r="R1572" i="6" s="1"/>
  <c r="Q1834" i="6"/>
  <c r="R1834" i="6" s="1"/>
  <c r="Q1531" i="6"/>
  <c r="R1531" i="6" s="1"/>
  <c r="Q1082" i="6"/>
  <c r="R1082" i="6" s="1"/>
  <c r="Q1408" i="6"/>
  <c r="R1408" i="6" s="1"/>
  <c r="Q1638" i="6"/>
  <c r="Q558" i="6"/>
  <c r="R558" i="6" s="1"/>
  <c r="Q1134" i="6"/>
  <c r="R1134" i="6" s="1"/>
  <c r="Q1871" i="6"/>
  <c r="R1871" i="6" s="1"/>
  <c r="Q811" i="6"/>
  <c r="R811" i="6" s="1"/>
  <c r="Q1232" i="6"/>
  <c r="R1232" i="6" s="1"/>
  <c r="Q1966" i="6"/>
  <c r="R1966" i="6" s="1"/>
  <c r="Q621" i="6"/>
  <c r="R621" i="6" s="1"/>
  <c r="Q1533" i="6"/>
  <c r="Q1848" i="6"/>
  <c r="R1848" i="6" s="1"/>
  <c r="Q589" i="6"/>
  <c r="R589" i="6" s="1"/>
  <c r="Q492" i="6"/>
  <c r="R492" i="6" s="1"/>
  <c r="Q73" i="6"/>
  <c r="R73" i="6" s="1"/>
  <c r="Q1650" i="6"/>
  <c r="R1650" i="6" s="1"/>
  <c r="Q109" i="6"/>
  <c r="R109" i="6" s="1"/>
  <c r="Q1375" i="6"/>
  <c r="R1375" i="6" s="1"/>
  <c r="Q1872" i="6"/>
  <c r="R1872" i="6" s="1"/>
  <c r="Q1319" i="6"/>
  <c r="R1319" i="6" s="1"/>
  <c r="Q1546" i="6"/>
  <c r="Q1420" i="6"/>
  <c r="R1420" i="6" s="1"/>
  <c r="Q1770" i="6"/>
  <c r="R1770" i="6" s="1"/>
  <c r="Q618" i="6"/>
  <c r="Q1206" i="6"/>
  <c r="R1206" i="6" s="1"/>
  <c r="Q1258" i="6"/>
  <c r="R1258" i="6" s="1"/>
  <c r="Q1280" i="6"/>
  <c r="R1280" i="6" s="1"/>
  <c r="Q813" i="6"/>
  <c r="R813" i="6" s="1"/>
  <c r="Q1884" i="6"/>
  <c r="T1507" i="6"/>
  <c r="F117" i="6"/>
  <c r="I117" i="6" s="1"/>
  <c r="X117" i="6" s="1"/>
  <c r="T1795" i="6"/>
  <c r="T2016" i="6"/>
  <c r="T853" i="6"/>
  <c r="Q1651" i="6"/>
  <c r="R1651" i="6" s="1"/>
  <c r="T1519" i="6"/>
  <c r="Q1519" i="6"/>
  <c r="R1519" i="6" s="1"/>
  <c r="T757" i="6"/>
  <c r="Q757" i="6"/>
  <c r="R757" i="6" s="1"/>
  <c r="T1520" i="6"/>
  <c r="T969" i="6"/>
  <c r="J359" i="6"/>
  <c r="K359" i="6" s="1"/>
  <c r="J916" i="6"/>
  <c r="K916" i="6" s="1"/>
  <c r="I1421" i="6"/>
  <c r="I1514" i="6"/>
  <c r="T518" i="6"/>
  <c r="T1794" i="6"/>
  <c r="T1807" i="6"/>
  <c r="T1230" i="6"/>
  <c r="T130" i="6"/>
  <c r="T1280" i="6"/>
  <c r="T1992" i="6"/>
  <c r="T1688" i="6"/>
  <c r="T1884" i="6"/>
  <c r="F45" i="6"/>
  <c r="I45" i="6" s="1"/>
  <c r="T1806" i="6"/>
  <c r="T618" i="6"/>
  <c r="I1375" i="6"/>
  <c r="I1462" i="6"/>
  <c r="T1546" i="6"/>
  <c r="T1258" i="6"/>
  <c r="F7" i="6"/>
  <c r="I7" i="6" s="1"/>
  <c r="J217" i="6"/>
  <c r="K217" i="6" s="1"/>
  <c r="T1770" i="6"/>
  <c r="T1651" i="6"/>
  <c r="I1254" i="6"/>
  <c r="I1387" i="6"/>
  <c r="J616" i="6"/>
  <c r="K616" i="6" s="1"/>
  <c r="I364" i="6"/>
  <c r="I1627" i="6"/>
  <c r="T1451" i="6"/>
  <c r="I1608" i="6"/>
  <c r="I1659" i="6"/>
  <c r="F278" i="6"/>
  <c r="I278" i="6" s="1"/>
  <c r="F778" i="6"/>
  <c r="I778" i="6" s="1"/>
  <c r="I2010" i="6"/>
  <c r="I1316" i="6"/>
  <c r="F895" i="6"/>
  <c r="I895" i="6" s="1"/>
  <c r="I2004" i="6"/>
  <c r="I1471" i="6"/>
  <c r="F870" i="6"/>
  <c r="I870" i="6" s="1"/>
  <c r="I1291" i="6"/>
  <c r="M775" i="6"/>
  <c r="M1399" i="6"/>
  <c r="T885" i="6"/>
  <c r="M1627" i="6"/>
  <c r="M1567" i="6"/>
  <c r="M1255" i="6"/>
  <c r="M1975" i="6"/>
  <c r="I1736" i="6"/>
  <c r="I1956" i="6"/>
  <c r="I1629" i="6"/>
  <c r="M1615" i="6"/>
  <c r="M1831" i="6"/>
  <c r="M1963" i="6"/>
  <c r="R1879" i="6"/>
  <c r="R992" i="6"/>
  <c r="M992" i="6"/>
  <c r="R1040" i="6"/>
  <c r="M1040" i="6"/>
  <c r="R1136" i="6"/>
  <c r="M1136" i="6"/>
  <c r="R1400" i="6"/>
  <c r="M1400" i="6"/>
  <c r="R1508" i="6"/>
  <c r="M1508" i="6"/>
  <c r="R1568" i="6"/>
  <c r="M1568" i="6"/>
  <c r="R1616" i="6"/>
  <c r="R1892" i="6"/>
  <c r="R21" i="6"/>
  <c r="T21" i="6"/>
  <c r="R69" i="6"/>
  <c r="M69" i="6"/>
  <c r="R117" i="6"/>
  <c r="T117" i="6"/>
  <c r="M861" i="6"/>
  <c r="R909" i="6"/>
  <c r="M909" i="6"/>
  <c r="R957" i="6"/>
  <c r="M957" i="6"/>
  <c r="T957" i="6"/>
  <c r="R1065" i="6"/>
  <c r="T1065" i="6"/>
  <c r="M1065" i="6"/>
  <c r="R1173" i="6"/>
  <c r="M1173" i="6"/>
  <c r="T1221" i="6"/>
  <c r="T1269" i="6"/>
  <c r="R1425" i="6"/>
  <c r="M1425" i="6"/>
  <c r="T1641" i="6"/>
  <c r="R142" i="6"/>
  <c r="M142" i="6"/>
  <c r="R190" i="6"/>
  <c r="T190" i="6"/>
  <c r="M190" i="6"/>
  <c r="R238" i="6"/>
  <c r="M238" i="6"/>
  <c r="T238" i="6"/>
  <c r="R286" i="6"/>
  <c r="M286" i="6"/>
  <c r="R334" i="6"/>
  <c r="T334" i="6"/>
  <c r="M334" i="6"/>
  <c r="R430" i="6"/>
  <c r="T430" i="6"/>
  <c r="R982" i="6"/>
  <c r="T982" i="6"/>
  <c r="R1390" i="6"/>
  <c r="T1390" i="6"/>
  <c r="M1390" i="6"/>
  <c r="R1606" i="6"/>
  <c r="R1654" i="6"/>
  <c r="T1654" i="6"/>
  <c r="T1930" i="6"/>
  <c r="T1990" i="6"/>
  <c r="R71" i="6"/>
  <c r="T71" i="6"/>
  <c r="R119" i="6"/>
  <c r="T119" i="6"/>
  <c r="M119" i="6"/>
  <c r="R167" i="6"/>
  <c r="T167" i="6"/>
  <c r="R215" i="6"/>
  <c r="T215" i="6"/>
  <c r="R263" i="6"/>
  <c r="M263" i="6"/>
  <c r="R1139" i="6"/>
  <c r="M1139" i="6"/>
  <c r="T1139" i="6"/>
  <c r="R1295" i="6"/>
  <c r="M1295" i="6"/>
  <c r="R1403" i="6"/>
  <c r="M1403" i="6"/>
  <c r="M1619" i="6"/>
  <c r="T1619" i="6"/>
  <c r="R1619" i="6"/>
  <c r="M1943" i="6"/>
  <c r="T1943" i="6"/>
  <c r="R1943" i="6"/>
  <c r="R804" i="6"/>
  <c r="M804" i="6"/>
  <c r="R852" i="6"/>
  <c r="M852" i="6"/>
  <c r="M900" i="6"/>
  <c r="T900" i="6"/>
  <c r="R1356" i="6"/>
  <c r="M1356" i="6"/>
  <c r="R1464" i="6"/>
  <c r="M1464" i="6"/>
  <c r="T1464" i="6"/>
  <c r="T1512" i="6"/>
  <c r="R2004" i="6"/>
  <c r="M2004" i="6"/>
  <c r="R529" i="6"/>
  <c r="M529" i="6"/>
  <c r="R1249" i="6"/>
  <c r="M1249" i="6"/>
  <c r="T1825" i="6"/>
  <c r="R2005" i="6"/>
  <c r="T2005" i="6"/>
  <c r="R521" i="6"/>
  <c r="M521" i="6"/>
  <c r="M569" i="6"/>
  <c r="R617" i="6"/>
  <c r="M617" i="6"/>
  <c r="M665" i="6"/>
  <c r="R725" i="6"/>
  <c r="R773" i="6"/>
  <c r="M773" i="6"/>
  <c r="T773" i="6"/>
  <c r="R1025" i="6"/>
  <c r="M1025" i="6"/>
  <c r="M1073" i="6"/>
  <c r="R1121" i="6"/>
  <c r="M1121" i="6"/>
  <c r="R1169" i="6"/>
  <c r="R1217" i="6"/>
  <c r="M1217" i="6"/>
  <c r="T1217" i="6"/>
  <c r="R1265" i="6"/>
  <c r="M1265" i="6"/>
  <c r="T1265" i="6"/>
  <c r="R1313" i="6"/>
  <c r="T1313" i="6"/>
  <c r="M1313" i="6"/>
  <c r="R1361" i="6"/>
  <c r="M1361" i="6"/>
  <c r="T1361" i="6"/>
  <c r="R1409" i="6"/>
  <c r="M1409" i="6"/>
  <c r="R1457" i="6"/>
  <c r="M1457" i="6"/>
  <c r="T1457" i="6"/>
  <c r="R1505" i="6"/>
  <c r="M1505" i="6"/>
  <c r="R530" i="6"/>
  <c r="M530" i="6"/>
  <c r="R674" i="6"/>
  <c r="M674" i="6"/>
  <c r="M818" i="6"/>
  <c r="R1118" i="6"/>
  <c r="M1118" i="6"/>
  <c r="T1118" i="6"/>
  <c r="R1166" i="6"/>
  <c r="M1166" i="6"/>
  <c r="R1214" i="6"/>
  <c r="R1262" i="6"/>
  <c r="T1262" i="6"/>
  <c r="R1310" i="6"/>
  <c r="M1310" i="6"/>
  <c r="R1454" i="6"/>
  <c r="M1454" i="6"/>
  <c r="R1598" i="6"/>
  <c r="M1598" i="6"/>
  <c r="R1850" i="6"/>
  <c r="M1850" i="6"/>
  <c r="R1215" i="6"/>
  <c r="T1215" i="6"/>
  <c r="R1707" i="6"/>
  <c r="M1707" i="6"/>
  <c r="T1707" i="6"/>
  <c r="R1755" i="6"/>
  <c r="T1755" i="6"/>
  <c r="M1755" i="6"/>
  <c r="R400" i="6"/>
  <c r="M400" i="6"/>
  <c r="R544" i="6"/>
  <c r="M544" i="6"/>
  <c r="R640" i="6"/>
  <c r="M640" i="6"/>
  <c r="R688" i="6"/>
  <c r="R736" i="6"/>
  <c r="R784" i="6"/>
  <c r="M784" i="6"/>
  <c r="R928" i="6"/>
  <c r="M928" i="6"/>
  <c r="R976" i="6"/>
  <c r="M976" i="6"/>
  <c r="R1120" i="6"/>
  <c r="M1120" i="6"/>
  <c r="R1168" i="6"/>
  <c r="M1168" i="6"/>
  <c r="R1216" i="6"/>
  <c r="M1216" i="6"/>
  <c r="R1264" i="6"/>
  <c r="M1264" i="6"/>
  <c r="R1312" i="6"/>
  <c r="M1312" i="6"/>
  <c r="R1360" i="6"/>
  <c r="M1360" i="6"/>
  <c r="T1420" i="6"/>
  <c r="R1468" i="6"/>
  <c r="M1468" i="6"/>
  <c r="R1816" i="6"/>
  <c r="M1816" i="6"/>
  <c r="R1912" i="6"/>
  <c r="T1912" i="6"/>
  <c r="R2032" i="6"/>
  <c r="T2032" i="6"/>
  <c r="R582" i="6"/>
  <c r="T582" i="6"/>
  <c r="R1603" i="6"/>
  <c r="M1603" i="6"/>
  <c r="R165" i="6"/>
  <c r="T165" i="6"/>
  <c r="M426" i="6"/>
  <c r="M1892" i="6"/>
  <c r="J330" i="6"/>
  <c r="K330" i="6" s="1"/>
  <c r="T725" i="6"/>
  <c r="T521" i="6"/>
  <c r="T1892" i="6"/>
  <c r="T44" i="6"/>
  <c r="M1616" i="6"/>
  <c r="M1406" i="6"/>
  <c r="M430" i="6"/>
  <c r="M71" i="6"/>
  <c r="M408" i="6"/>
  <c r="T690" i="6"/>
  <c r="R846" i="6"/>
  <c r="M846" i="6"/>
  <c r="T1890" i="6"/>
  <c r="R715" i="6"/>
  <c r="M715" i="6"/>
  <c r="T715" i="6"/>
  <c r="R1663" i="6"/>
  <c r="T1663" i="6"/>
  <c r="T1088" i="6"/>
  <c r="T1173" i="6"/>
  <c r="T1495" i="6"/>
  <c r="T1356" i="6"/>
  <c r="T1568" i="6"/>
  <c r="T408" i="6"/>
  <c r="T612" i="6"/>
  <c r="T382" i="6"/>
  <c r="M1169" i="6"/>
  <c r="M1262" i="6"/>
  <c r="M725" i="6"/>
  <c r="M215" i="6"/>
  <c r="M612" i="6"/>
  <c r="T937" i="6"/>
  <c r="T1093" i="6"/>
  <c r="T813" i="6"/>
  <c r="T515" i="6"/>
  <c r="T763" i="6"/>
  <c r="T142" i="6"/>
  <c r="M1606" i="6"/>
  <c r="M277" i="6"/>
  <c r="M165" i="6"/>
  <c r="M659" i="6"/>
  <c r="R1050" i="6"/>
  <c r="T1050" i="6"/>
  <c r="T259" i="6"/>
  <c r="R1555" i="6"/>
  <c r="T609" i="6"/>
  <c r="M609" i="6"/>
  <c r="T426" i="6"/>
  <c r="T1136" i="6"/>
  <c r="T846" i="6"/>
  <c r="J1158" i="6"/>
  <c r="K1158" i="6" s="1"/>
  <c r="T1040" i="6"/>
  <c r="T826" i="6"/>
  <c r="T367" i="6"/>
  <c r="T1387" i="6"/>
  <c r="T1400" i="6"/>
  <c r="T1616" i="6"/>
  <c r="T1593" i="6"/>
  <c r="T1835" i="6"/>
  <c r="T1869" i="6"/>
  <c r="T1603" i="6"/>
  <c r="T1425" i="6"/>
  <c r="T69" i="6"/>
  <c r="T359" i="6"/>
  <c r="T804" i="6"/>
  <c r="M1248" i="6"/>
  <c r="M982" i="6"/>
  <c r="M578" i="6"/>
  <c r="M2005" i="6"/>
  <c r="M21" i="6"/>
  <c r="R1458" i="6"/>
  <c r="M1458" i="6"/>
  <c r="T1782" i="6"/>
  <c r="R44" i="6"/>
  <c r="M44" i="6"/>
  <c r="J273" i="6"/>
  <c r="K273" i="6" s="1"/>
  <c r="T277" i="6"/>
  <c r="T1896" i="6"/>
  <c r="T1248" i="6"/>
  <c r="T1676" i="6"/>
  <c r="T1458" i="6"/>
  <c r="M1050" i="6"/>
  <c r="M763" i="6"/>
  <c r="M826" i="6"/>
  <c r="R540" i="6"/>
  <c r="M540" i="6"/>
  <c r="T248" i="6"/>
  <c r="T944" i="6"/>
  <c r="T344" i="6"/>
  <c r="T569" i="6"/>
  <c r="T529" i="6"/>
  <c r="T992" i="6"/>
  <c r="T861" i="6"/>
  <c r="T852" i="6"/>
  <c r="T286" i="6"/>
  <c r="M1676" i="6"/>
  <c r="M919" i="6"/>
  <c r="M296" i="6"/>
  <c r="M515" i="6"/>
  <c r="R121" i="6"/>
  <c r="T121" i="6"/>
  <c r="R1098" i="6"/>
  <c r="T1098" i="6"/>
  <c r="M367" i="6"/>
  <c r="J619" i="6"/>
  <c r="K619" i="6" s="1"/>
  <c r="J571" i="6"/>
  <c r="K571" i="6" s="1"/>
  <c r="T1141" i="6"/>
  <c r="T919" i="6"/>
  <c r="T1403" i="6"/>
  <c r="T1075" i="6"/>
  <c r="M1654" i="6"/>
  <c r="M311" i="6"/>
  <c r="M1093" i="6"/>
  <c r="M770" i="6"/>
  <c r="M359" i="6"/>
  <c r="T1809" i="6"/>
  <c r="T1282" i="6"/>
  <c r="T1505" i="6"/>
  <c r="T296" i="6"/>
  <c r="M259" i="6"/>
  <c r="M1502" i="6"/>
  <c r="M1387" i="6"/>
  <c r="M167" i="6"/>
  <c r="M626" i="6"/>
  <c r="I1206" i="6"/>
  <c r="R644" i="6"/>
  <c r="T644" i="6"/>
  <c r="M117" i="6"/>
  <c r="T311" i="6"/>
  <c r="T659" i="6"/>
  <c r="J1138" i="6"/>
  <c r="K1138" i="6" s="1"/>
  <c r="T821" i="6"/>
  <c r="T1121" i="6"/>
  <c r="T665" i="6"/>
  <c r="T1879" i="6"/>
  <c r="T1566" i="6"/>
  <c r="T1508" i="6"/>
  <c r="T2004" i="6"/>
  <c r="T909" i="6"/>
  <c r="T263" i="6"/>
  <c r="T348" i="6"/>
  <c r="T540" i="6"/>
  <c r="M1098" i="6"/>
  <c r="M1358" i="6"/>
  <c r="M23" i="6"/>
  <c r="M937" i="6"/>
  <c r="M821" i="6"/>
  <c r="M944" i="6"/>
  <c r="I1768" i="6"/>
  <c r="I1357" i="6"/>
  <c r="R2006" i="6"/>
  <c r="I1511" i="6"/>
  <c r="T945" i="6"/>
  <c r="M1802" i="6"/>
  <c r="R1607" i="6"/>
  <c r="M1987" i="6"/>
  <c r="M1515" i="6"/>
  <c r="R1439" i="6"/>
  <c r="R1895" i="6"/>
  <c r="T105" i="6"/>
  <c r="T153" i="6"/>
  <c r="M1447" i="6"/>
  <c r="M1915" i="6"/>
  <c r="M1754" i="6"/>
  <c r="I1878" i="6"/>
  <c r="I1901" i="6"/>
  <c r="I1563" i="6"/>
  <c r="T561" i="6"/>
  <c r="M1511" i="6"/>
  <c r="M1958" i="6"/>
  <c r="M1247" i="6"/>
  <c r="M1267" i="6"/>
  <c r="T1159" i="6"/>
  <c r="T1436" i="6"/>
  <c r="M402" i="6"/>
  <c r="M219" i="6"/>
  <c r="T20" i="6"/>
  <c r="M36" i="6"/>
  <c r="T36" i="6"/>
  <c r="M276" i="6"/>
  <c r="T276" i="6"/>
  <c r="R123" i="6"/>
  <c r="M123" i="6"/>
  <c r="R267" i="6"/>
  <c r="M267" i="6"/>
  <c r="T267" i="6"/>
  <c r="R1818" i="6"/>
  <c r="M1818" i="6"/>
  <c r="T343" i="6"/>
  <c r="M343" i="6"/>
  <c r="R847" i="6"/>
  <c r="T847" i="6"/>
  <c r="M847" i="6"/>
  <c r="R1159" i="6"/>
  <c r="R1471" i="6"/>
  <c r="T1471" i="6"/>
  <c r="M1471" i="6"/>
  <c r="R1855" i="6"/>
  <c r="T1855" i="6"/>
  <c r="M1855" i="6"/>
  <c r="R872" i="6"/>
  <c r="T872" i="6"/>
  <c r="R920" i="6"/>
  <c r="M920" i="6"/>
  <c r="R1376" i="6"/>
  <c r="M1376" i="6"/>
  <c r="T1376" i="6"/>
  <c r="R1484" i="6"/>
  <c r="M1484" i="6"/>
  <c r="R1868" i="6"/>
  <c r="T1868" i="6"/>
  <c r="M1868" i="6"/>
  <c r="R345" i="6"/>
  <c r="M345" i="6"/>
  <c r="R489" i="6"/>
  <c r="M489" i="6"/>
  <c r="R537" i="6"/>
  <c r="T537" i="6"/>
  <c r="M537" i="6"/>
  <c r="R789" i="6"/>
  <c r="M789" i="6"/>
  <c r="T789" i="6"/>
  <c r="M1041" i="6"/>
  <c r="T1041" i="6"/>
  <c r="R1149" i="6"/>
  <c r="M1149" i="6"/>
  <c r="T1149" i="6"/>
  <c r="R1353" i="6"/>
  <c r="M1353" i="6"/>
  <c r="T1353" i="6"/>
  <c r="R1461" i="6"/>
  <c r="M1461" i="6"/>
  <c r="T1461" i="6"/>
  <c r="R1509" i="6"/>
  <c r="T1509" i="6"/>
  <c r="M1509" i="6"/>
  <c r="R1737" i="6"/>
  <c r="M1737" i="6"/>
  <c r="T1737" i="6"/>
  <c r="R1785" i="6"/>
  <c r="M1785" i="6"/>
  <c r="T1785" i="6"/>
  <c r="R2013" i="6"/>
  <c r="M2013" i="6"/>
  <c r="T2013" i="6"/>
  <c r="R22" i="6"/>
  <c r="M22" i="6"/>
  <c r="M118" i="6"/>
  <c r="F418" i="6"/>
  <c r="I418" i="6" s="1"/>
  <c r="J418" i="6"/>
  <c r="K418" i="6" s="1"/>
  <c r="R514" i="6"/>
  <c r="M514" i="6"/>
  <c r="T514" i="6"/>
  <c r="R658" i="6"/>
  <c r="T658" i="6"/>
  <c r="R706" i="6"/>
  <c r="M706" i="6"/>
  <c r="R754" i="6"/>
  <c r="M754" i="6"/>
  <c r="T754" i="6"/>
  <c r="T910" i="6"/>
  <c r="R1210" i="6"/>
  <c r="T1210" i="6"/>
  <c r="M1210" i="6"/>
  <c r="R1366" i="6"/>
  <c r="M1366" i="6"/>
  <c r="T1366" i="6"/>
  <c r="R1474" i="6"/>
  <c r="M1474" i="6"/>
  <c r="T1474" i="6"/>
  <c r="R1522" i="6"/>
  <c r="T1522" i="6"/>
  <c r="T1690" i="6"/>
  <c r="R1858" i="6"/>
  <c r="M1858" i="6"/>
  <c r="T1858" i="6"/>
  <c r="M443" i="6"/>
  <c r="R491" i="6"/>
  <c r="T491" i="6"/>
  <c r="M491" i="6"/>
  <c r="R539" i="6"/>
  <c r="M539" i="6"/>
  <c r="T539" i="6"/>
  <c r="R587" i="6"/>
  <c r="T587" i="6"/>
  <c r="M587" i="6"/>
  <c r="R635" i="6"/>
  <c r="M635" i="6"/>
  <c r="M683" i="6"/>
  <c r="T683" i="6"/>
  <c r="R132" i="6"/>
  <c r="M132" i="6"/>
  <c r="T132" i="6"/>
  <c r="R324" i="6"/>
  <c r="T324" i="6"/>
  <c r="R444" i="6"/>
  <c r="M444" i="6"/>
  <c r="T444" i="6"/>
  <c r="R97" i="6"/>
  <c r="T97" i="6"/>
  <c r="M97" i="6"/>
  <c r="R205" i="6"/>
  <c r="T205" i="6"/>
  <c r="M205" i="6"/>
  <c r="R75" i="6"/>
  <c r="T75" i="6"/>
  <c r="R171" i="6"/>
  <c r="T171" i="6"/>
  <c r="M171" i="6"/>
  <c r="R402" i="6"/>
  <c r="R666" i="6"/>
  <c r="M666" i="6"/>
  <c r="T666" i="6"/>
  <c r="R774" i="6"/>
  <c r="M774" i="6"/>
  <c r="T774" i="6"/>
  <c r="R930" i="6"/>
  <c r="T930" i="6"/>
  <c r="R1386" i="6"/>
  <c r="M1386" i="6"/>
  <c r="T1926" i="6"/>
  <c r="R1363" i="6"/>
  <c r="M1363" i="6"/>
  <c r="T1363" i="6"/>
  <c r="R1436" i="6"/>
  <c r="M1436" i="6"/>
  <c r="R84" i="6"/>
  <c r="T84" i="6"/>
  <c r="M84" i="6"/>
  <c r="R228" i="6"/>
  <c r="M228" i="6"/>
  <c r="R372" i="6"/>
  <c r="M372" i="6"/>
  <c r="R516" i="6"/>
  <c r="T516" i="6"/>
  <c r="M516" i="6"/>
  <c r="R27" i="6"/>
  <c r="M27" i="6"/>
  <c r="R978" i="6"/>
  <c r="T978" i="6"/>
  <c r="R1315" i="6"/>
  <c r="M1315" i="6"/>
  <c r="R180" i="6"/>
  <c r="T180" i="6"/>
  <c r="M180" i="6"/>
  <c r="R315" i="6"/>
  <c r="M315" i="6"/>
  <c r="T315" i="6"/>
  <c r="R1051" i="6"/>
  <c r="T1051" i="6"/>
  <c r="M1051" i="6"/>
  <c r="R1207" i="6"/>
  <c r="M1207" i="6"/>
  <c r="R20" i="6"/>
  <c r="M20" i="6"/>
  <c r="R176" i="6"/>
  <c r="M176" i="6"/>
  <c r="T176" i="6"/>
  <c r="T123" i="6"/>
  <c r="T219" i="6"/>
  <c r="M930" i="6"/>
  <c r="M1723" i="6"/>
  <c r="M1355" i="6"/>
  <c r="R1302" i="6"/>
  <c r="M1302" i="6"/>
  <c r="R1350" i="6"/>
  <c r="M1350" i="6"/>
  <c r="R1674" i="6"/>
  <c r="M1674" i="6"/>
  <c r="R1722" i="6"/>
  <c r="M1722" i="6"/>
  <c r="R1292" i="6"/>
  <c r="M1292" i="6"/>
  <c r="R1340" i="6"/>
  <c r="M1340" i="6"/>
  <c r="R1917" i="6"/>
  <c r="M1917" i="6"/>
  <c r="R1977" i="6"/>
  <c r="M1977" i="6"/>
  <c r="R574" i="6"/>
  <c r="M574" i="6"/>
  <c r="R1330" i="6"/>
  <c r="M1330" i="6"/>
  <c r="R1810" i="6"/>
  <c r="M1810" i="6"/>
  <c r="R1727" i="6"/>
  <c r="M1727" i="6"/>
  <c r="R1560" i="6"/>
  <c r="M1560" i="6"/>
  <c r="R1620" i="6"/>
  <c r="M1620" i="6"/>
  <c r="R1668" i="6"/>
  <c r="M1668" i="6"/>
  <c r="R1728" i="6"/>
  <c r="M1728" i="6"/>
  <c r="R1549" i="6"/>
  <c r="M1549" i="6"/>
  <c r="R1254" i="6"/>
  <c r="M1254" i="6"/>
  <c r="R1566" i="6"/>
  <c r="M1566" i="6"/>
  <c r="R1614" i="6"/>
  <c r="M1614" i="6"/>
  <c r="R1890" i="6"/>
  <c r="M1890" i="6"/>
  <c r="R1088" i="6"/>
  <c r="M1088" i="6"/>
  <c r="R1221" i="6"/>
  <c r="M1221" i="6"/>
  <c r="R1269" i="6"/>
  <c r="M1269" i="6"/>
  <c r="R1593" i="6"/>
  <c r="M1593" i="6"/>
  <c r="R1641" i="6"/>
  <c r="M1641" i="6"/>
  <c r="R1869" i="6"/>
  <c r="M1869" i="6"/>
  <c r="M1030" i="6"/>
  <c r="R1282" i="6"/>
  <c r="M1282" i="6"/>
  <c r="R1930" i="6"/>
  <c r="M1930" i="6"/>
  <c r="R1990" i="6"/>
  <c r="M1990" i="6"/>
  <c r="R1667" i="6"/>
  <c r="M1667" i="6"/>
  <c r="R2003" i="6"/>
  <c r="M2003" i="6"/>
  <c r="R1512" i="6"/>
  <c r="M1512" i="6"/>
  <c r="R1896" i="6"/>
  <c r="M1896" i="6"/>
  <c r="R1141" i="6"/>
  <c r="M1141" i="6"/>
  <c r="R1717" i="6"/>
  <c r="M1717" i="6"/>
  <c r="R1777" i="6"/>
  <c r="M1777" i="6"/>
  <c r="R1825" i="6"/>
  <c r="M1825" i="6"/>
  <c r="R1885" i="6"/>
  <c r="M1885" i="6"/>
  <c r="I1750" i="6"/>
  <c r="M1483" i="6"/>
  <c r="R1842" i="6"/>
  <c r="M1842" i="6"/>
  <c r="R1244" i="6"/>
  <c r="M1244" i="6"/>
  <c r="R1460" i="6"/>
  <c r="M1460" i="6"/>
  <c r="R1713" i="6"/>
  <c r="M1713" i="6"/>
  <c r="R1761" i="6"/>
  <c r="M1761" i="6"/>
  <c r="R1989" i="6"/>
  <c r="M1989" i="6"/>
  <c r="R1234" i="6"/>
  <c r="M1234" i="6"/>
  <c r="R1498" i="6"/>
  <c r="M1498" i="6"/>
  <c r="R1822" i="6"/>
  <c r="M1822" i="6"/>
  <c r="R1882" i="6"/>
  <c r="M1882" i="6"/>
  <c r="R851" i="6"/>
  <c r="M851" i="6"/>
  <c r="R1740" i="6"/>
  <c r="M1740" i="6"/>
  <c r="R1788" i="6"/>
  <c r="M1788" i="6"/>
  <c r="R1836" i="6"/>
  <c r="M1836" i="6"/>
  <c r="R1357" i="6"/>
  <c r="M1357" i="6"/>
  <c r="R1405" i="6"/>
  <c r="M1405" i="6"/>
  <c r="R1453" i="6"/>
  <c r="M1453" i="6"/>
  <c r="R1621" i="6"/>
  <c r="M1621" i="6"/>
  <c r="R1669" i="6"/>
  <c r="M1669" i="6"/>
  <c r="R1962" i="6"/>
  <c r="M1962" i="6"/>
  <c r="R1626" i="6"/>
  <c r="M1626" i="6"/>
  <c r="R1686" i="6"/>
  <c r="M1686" i="6"/>
  <c r="R1734" i="6"/>
  <c r="M1734" i="6"/>
  <c r="R452" i="6"/>
  <c r="M452" i="6"/>
  <c r="R1437" i="6"/>
  <c r="M1437" i="6"/>
  <c r="R1653" i="6"/>
  <c r="M1653" i="6"/>
  <c r="R1821" i="6"/>
  <c r="M1821" i="6"/>
  <c r="R1929" i="6"/>
  <c r="M1929" i="6"/>
  <c r="R2002" i="6"/>
  <c r="M2002" i="6"/>
  <c r="R1632" i="6"/>
  <c r="M1632" i="6"/>
  <c r="R1680" i="6"/>
  <c r="M1680" i="6"/>
  <c r="R1309" i="6"/>
  <c r="M1309" i="6"/>
  <c r="R1561" i="6"/>
  <c r="M1561" i="6"/>
  <c r="R1729" i="6"/>
  <c r="M1729" i="6"/>
  <c r="R2017" i="6"/>
  <c r="M2017" i="6"/>
  <c r="M1771" i="6"/>
  <c r="R1422" i="6"/>
  <c r="M1422" i="6"/>
  <c r="R1470" i="6"/>
  <c r="M1470" i="6"/>
  <c r="R1530" i="6"/>
  <c r="M1530" i="6"/>
  <c r="R1578" i="6"/>
  <c r="M1578" i="6"/>
  <c r="R1854" i="6"/>
  <c r="M1854" i="6"/>
  <c r="R1902" i="6"/>
  <c r="M1902" i="6"/>
  <c r="R1412" i="6"/>
  <c r="M1412" i="6"/>
  <c r="R1389" i="6"/>
  <c r="M1389" i="6"/>
  <c r="R1557" i="6"/>
  <c r="M1557" i="6"/>
  <c r="R1605" i="6"/>
  <c r="M1605" i="6"/>
  <c r="R1665" i="6"/>
  <c r="M1665" i="6"/>
  <c r="R1881" i="6"/>
  <c r="M1881" i="6"/>
  <c r="R1942" i="6"/>
  <c r="M1942" i="6"/>
  <c r="R1476" i="6"/>
  <c r="M1476" i="6"/>
  <c r="R1584" i="6"/>
  <c r="M1584" i="6"/>
  <c r="R1213" i="6"/>
  <c r="M1213" i="6"/>
  <c r="R1261" i="6"/>
  <c r="M1261" i="6"/>
  <c r="R1789" i="6"/>
  <c r="M1789" i="6"/>
  <c r="R1837" i="6"/>
  <c r="M1837" i="6"/>
  <c r="M1747" i="6"/>
  <c r="M1171" i="6"/>
  <c r="R1283" i="6"/>
  <c r="R1739" i="6"/>
  <c r="R390" i="6"/>
  <c r="M390" i="6"/>
  <c r="R1374" i="6"/>
  <c r="M1374" i="6"/>
  <c r="R1472" i="6"/>
  <c r="M1472" i="6"/>
  <c r="R1341" i="6"/>
  <c r="M1341" i="6"/>
  <c r="R1497" i="6"/>
  <c r="M1497" i="6"/>
  <c r="R1725" i="6"/>
  <c r="M1725" i="6"/>
  <c r="R1773" i="6"/>
  <c r="M1773" i="6"/>
  <c r="R2001" i="6"/>
  <c r="M2001" i="6"/>
  <c r="R1462" i="6"/>
  <c r="M1462" i="6"/>
  <c r="R1894" i="6"/>
  <c r="M1894" i="6"/>
  <c r="R1752" i="6"/>
  <c r="M1752" i="6"/>
  <c r="R1800" i="6"/>
  <c r="M1800" i="6"/>
  <c r="R1573" i="6"/>
  <c r="M1573" i="6"/>
  <c r="R1633" i="6"/>
  <c r="M1633" i="6"/>
  <c r="R1681" i="6"/>
  <c r="M1681" i="6"/>
  <c r="R1741" i="6"/>
  <c r="M1741" i="6"/>
  <c r="R1969" i="6"/>
  <c r="M1969" i="6"/>
  <c r="R1974" i="6"/>
  <c r="M1974" i="6"/>
  <c r="R1986" i="6"/>
  <c r="M1986" i="6"/>
  <c r="M1555" i="6"/>
  <c r="R1326" i="6"/>
  <c r="M1326" i="6"/>
  <c r="R1698" i="6"/>
  <c r="M1698" i="6"/>
  <c r="R1746" i="6"/>
  <c r="M1746" i="6"/>
  <c r="R1914" i="6"/>
  <c r="M1914" i="6"/>
  <c r="R1316" i="6"/>
  <c r="M1316" i="6"/>
  <c r="R1364" i="6"/>
  <c r="M1364" i="6"/>
  <c r="R1424" i="6"/>
  <c r="M1424" i="6"/>
  <c r="R1293" i="6"/>
  <c r="M1293" i="6"/>
  <c r="R1893" i="6"/>
  <c r="M1893" i="6"/>
  <c r="R1941" i="6"/>
  <c r="M1941" i="6"/>
  <c r="R1846" i="6"/>
  <c r="M1846" i="6"/>
  <c r="R1751" i="6"/>
  <c r="M1751" i="6"/>
  <c r="R1596" i="6"/>
  <c r="M1596" i="6"/>
  <c r="R1644" i="6"/>
  <c r="M1644" i="6"/>
  <c r="R1692" i="6"/>
  <c r="M1692" i="6"/>
  <c r="R1860" i="6"/>
  <c r="M1860" i="6"/>
  <c r="R1477" i="6"/>
  <c r="M1477" i="6"/>
  <c r="R1525" i="6"/>
  <c r="M1525" i="6"/>
  <c r="I1134" i="6"/>
  <c r="M1219" i="6"/>
  <c r="R1542" i="6"/>
  <c r="M1542" i="6"/>
  <c r="R1590" i="6"/>
  <c r="M1590" i="6"/>
  <c r="R1866" i="6"/>
  <c r="M1866" i="6"/>
  <c r="R1268" i="6"/>
  <c r="M1268" i="6"/>
  <c r="R1544" i="6"/>
  <c r="M1544" i="6"/>
  <c r="R1245" i="6"/>
  <c r="M1245" i="6"/>
  <c r="R1569" i="6"/>
  <c r="M1569" i="6"/>
  <c r="R1617" i="6"/>
  <c r="M1617" i="6"/>
  <c r="R1677" i="6"/>
  <c r="M1677" i="6"/>
  <c r="R1845" i="6"/>
  <c r="M1845" i="6"/>
  <c r="R1414" i="6"/>
  <c r="M1414" i="6"/>
  <c r="R1906" i="6"/>
  <c r="M1906" i="6"/>
  <c r="R1954" i="6"/>
  <c r="M1954" i="6"/>
  <c r="R1643" i="6"/>
  <c r="M1643" i="6"/>
  <c r="R1488" i="6"/>
  <c r="M1488" i="6"/>
  <c r="R1753" i="6"/>
  <c r="M1753" i="6"/>
  <c r="R1801" i="6"/>
  <c r="M1801" i="6"/>
  <c r="R1849" i="6"/>
  <c r="M1849" i="6"/>
  <c r="R1921" i="6"/>
  <c r="M1921" i="6"/>
  <c r="R1704" i="6"/>
  <c r="M1704" i="6"/>
  <c r="R1764" i="6"/>
  <c r="M1764" i="6"/>
  <c r="R1812" i="6"/>
  <c r="M1812" i="6"/>
  <c r="R1381" i="6"/>
  <c r="M1381" i="6"/>
  <c r="R1429" i="6"/>
  <c r="M1429" i="6"/>
  <c r="R1645" i="6"/>
  <c r="M1645" i="6"/>
  <c r="R1693" i="6"/>
  <c r="M1693" i="6"/>
  <c r="R1998" i="6"/>
  <c r="M1998" i="6"/>
  <c r="M1879" i="6"/>
  <c r="M1663" i="6"/>
  <c r="R1787" i="6"/>
  <c r="M1706" i="6"/>
  <c r="R1662" i="6"/>
  <c r="M1662" i="6"/>
  <c r="R1710" i="6"/>
  <c r="M1710" i="6"/>
  <c r="R1758" i="6"/>
  <c r="M1758" i="6"/>
  <c r="R1220" i="6"/>
  <c r="M1220" i="6"/>
  <c r="R1328" i="6"/>
  <c r="M1328" i="6"/>
  <c r="R1905" i="6"/>
  <c r="M1905" i="6"/>
  <c r="R1318" i="6"/>
  <c r="M1318" i="6"/>
  <c r="R1798" i="6"/>
  <c r="M1798" i="6"/>
  <c r="R1608" i="6"/>
  <c r="M1608" i="6"/>
  <c r="R1656" i="6"/>
  <c r="M1656" i="6"/>
  <c r="R1333" i="6"/>
  <c r="M1333" i="6"/>
  <c r="R1489" i="6"/>
  <c r="M1489" i="6"/>
  <c r="R1597" i="6"/>
  <c r="M1597" i="6"/>
  <c r="R1861" i="6"/>
  <c r="M1861" i="6"/>
  <c r="R1682" i="6"/>
  <c r="M1682" i="6"/>
  <c r="M1675" i="6"/>
  <c r="R1446" i="6"/>
  <c r="M1446" i="6"/>
  <c r="R1554" i="6"/>
  <c r="M1554" i="6"/>
  <c r="R1602" i="6"/>
  <c r="M1602" i="6"/>
  <c r="R1878" i="6"/>
  <c r="M1878" i="6"/>
  <c r="R236" i="6"/>
  <c r="M236" i="6"/>
  <c r="R1388" i="6"/>
  <c r="M1388" i="6"/>
  <c r="R1413" i="6"/>
  <c r="M1413" i="6"/>
  <c r="M1521" i="6"/>
  <c r="R1581" i="6"/>
  <c r="M1581" i="6"/>
  <c r="R1629" i="6"/>
  <c r="M1629" i="6"/>
  <c r="R1857" i="6"/>
  <c r="M1857" i="6"/>
  <c r="R1965" i="6"/>
  <c r="M1965" i="6"/>
  <c r="R2025" i="6"/>
  <c r="M2025" i="6"/>
  <c r="R814" i="6"/>
  <c r="M814" i="6"/>
  <c r="R1270" i="6"/>
  <c r="M1270" i="6"/>
  <c r="R1426" i="6"/>
  <c r="M1426" i="6"/>
  <c r="R1534" i="6"/>
  <c r="M1534" i="6"/>
  <c r="R1918" i="6"/>
  <c r="M1918" i="6"/>
  <c r="R1500" i="6"/>
  <c r="M1500" i="6"/>
  <c r="R1548" i="6"/>
  <c r="M1548" i="6"/>
  <c r="R1716" i="6"/>
  <c r="M1716" i="6"/>
  <c r="R1237" i="6"/>
  <c r="M1237" i="6"/>
  <c r="R1285" i="6"/>
  <c r="M1285" i="6"/>
  <c r="R1765" i="6"/>
  <c r="M1765" i="6"/>
  <c r="R1813" i="6"/>
  <c r="M1813" i="6"/>
  <c r="I1318" i="6"/>
  <c r="M1658" i="6"/>
  <c r="R1398" i="6"/>
  <c r="M1398" i="6"/>
  <c r="R1506" i="6"/>
  <c r="M1506" i="6"/>
  <c r="R1830" i="6"/>
  <c r="M1830" i="6"/>
  <c r="R1317" i="6"/>
  <c r="M1317" i="6"/>
  <c r="R1365" i="6"/>
  <c r="M1365" i="6"/>
  <c r="R1701" i="6"/>
  <c r="M1701" i="6"/>
  <c r="R1749" i="6"/>
  <c r="M1749" i="6"/>
  <c r="R1797" i="6"/>
  <c r="M1797" i="6"/>
  <c r="R922" i="6"/>
  <c r="M922" i="6"/>
  <c r="R1222" i="6"/>
  <c r="M1222" i="6"/>
  <c r="R1378" i="6"/>
  <c r="M1378" i="6"/>
  <c r="R1486" i="6"/>
  <c r="M1486" i="6"/>
  <c r="R1870" i="6"/>
  <c r="M1870" i="6"/>
  <c r="R1978" i="6"/>
  <c r="M1978" i="6"/>
  <c r="R1776" i="6"/>
  <c r="M1776" i="6"/>
  <c r="R1824" i="6"/>
  <c r="M1824" i="6"/>
  <c r="R1609" i="6"/>
  <c r="M1609" i="6"/>
  <c r="R1657" i="6"/>
  <c r="M1657" i="6"/>
  <c r="R1705" i="6"/>
  <c r="M1705" i="6"/>
  <c r="R1873" i="6"/>
  <c r="M1873" i="6"/>
  <c r="R1950" i="6"/>
  <c r="M1950" i="6"/>
  <c r="R2034" i="6"/>
  <c r="M2034" i="6"/>
  <c r="I1228" i="6"/>
  <c r="I1236" i="6"/>
  <c r="I1158" i="6"/>
  <c r="I1419" i="6"/>
  <c r="I1139" i="6"/>
  <c r="I1122" i="6"/>
  <c r="I1292" i="6"/>
  <c r="J417" i="6"/>
  <c r="K417" i="6" s="1"/>
  <c r="J893" i="6"/>
  <c r="K893" i="6" s="1"/>
  <c r="J345" i="6"/>
  <c r="K345" i="6" s="1"/>
  <c r="J1060" i="6"/>
  <c r="K1060" i="6" s="1"/>
  <c r="J258" i="6"/>
  <c r="K258" i="6" s="1"/>
  <c r="J898" i="6"/>
  <c r="K898" i="6" s="1"/>
  <c r="J294" i="6"/>
  <c r="K294" i="6" s="1"/>
  <c r="J980" i="6"/>
  <c r="K980" i="6" s="1"/>
  <c r="J325" i="6"/>
  <c r="K325" i="6" s="1"/>
  <c r="J676" i="6"/>
  <c r="K676" i="6" s="1"/>
  <c r="J929" i="6"/>
  <c r="K929" i="6" s="1"/>
  <c r="I1304" i="6"/>
  <c r="I1338" i="6"/>
  <c r="J662" i="6"/>
  <c r="K662" i="6" s="1"/>
  <c r="J537" i="6"/>
  <c r="K537" i="6" s="1"/>
  <c r="J179" i="6"/>
  <c r="K179" i="6" s="1"/>
  <c r="J1185" i="6"/>
  <c r="K1185" i="6" s="1"/>
  <c r="J828" i="6"/>
  <c r="K828" i="6" s="1"/>
  <c r="J985" i="6"/>
  <c r="K985" i="6" s="1"/>
  <c r="J183" i="6"/>
  <c r="K183" i="6" s="1"/>
  <c r="J11" i="6"/>
  <c r="K11" i="6" s="1"/>
  <c r="J503" i="6"/>
  <c r="K503" i="6" s="1"/>
  <c r="J465" i="6"/>
  <c r="K465" i="6" s="1"/>
  <c r="J856" i="6"/>
  <c r="K856" i="6" s="1"/>
  <c r="J1472" i="6"/>
  <c r="K1472" i="6" s="1"/>
  <c r="J1485" i="6"/>
  <c r="K1485" i="6" s="1"/>
  <c r="J50" i="6"/>
  <c r="K50" i="6" s="1"/>
  <c r="J761" i="6"/>
  <c r="K761" i="6" s="1"/>
  <c r="J1526" i="6"/>
  <c r="K1526" i="6" s="1"/>
  <c r="J752" i="6"/>
  <c r="K752" i="6" s="1"/>
  <c r="J902" i="6"/>
  <c r="K902" i="6" s="1"/>
  <c r="J1050" i="6"/>
  <c r="K1050" i="6" s="1"/>
  <c r="J148" i="6"/>
  <c r="K148" i="6" s="1"/>
  <c r="J1475" i="6"/>
  <c r="K1475" i="6" s="1"/>
  <c r="F1366" i="6"/>
  <c r="I1366" i="6" s="1"/>
  <c r="J1198" i="6"/>
  <c r="K1198" i="6" s="1"/>
  <c r="F1645" i="6"/>
  <c r="I1645" i="6" s="1"/>
  <c r="J141" i="6"/>
  <c r="K141" i="6" s="1"/>
  <c r="J1371" i="6"/>
  <c r="K1371" i="6" s="1"/>
  <c r="J1224" i="6"/>
  <c r="K1224" i="6" s="1"/>
  <c r="J1260" i="6"/>
  <c r="K1260" i="6" s="1"/>
  <c r="I1344" i="6"/>
  <c r="J551" i="6"/>
  <c r="K551" i="6" s="1"/>
  <c r="F1467" i="6"/>
  <c r="I1467" i="6" s="1"/>
  <c r="I1633" i="6"/>
  <c r="J1431" i="6"/>
  <c r="K1431" i="6" s="1"/>
  <c r="I1568" i="6"/>
  <c r="J612" i="6"/>
  <c r="K612" i="6" s="1"/>
  <c r="I1324" i="6"/>
  <c r="I1539" i="6"/>
  <c r="I1426" i="6"/>
  <c r="I1243" i="6"/>
  <c r="J1190" i="6"/>
  <c r="K1190" i="6" s="1"/>
  <c r="I1320" i="6"/>
  <c r="F1550" i="6"/>
  <c r="I1550" i="6" s="1"/>
  <c r="J892" i="6"/>
  <c r="K892" i="6" s="1"/>
  <c r="J470" i="6"/>
  <c r="K470" i="6" s="1"/>
  <c r="I1260" i="6"/>
  <c r="J68" i="6"/>
  <c r="K68" i="6" s="1"/>
  <c r="J1105" i="6"/>
  <c r="K1105" i="6" s="1"/>
  <c r="J103" i="6"/>
  <c r="K103" i="6" s="1"/>
  <c r="J982" i="6"/>
  <c r="K982" i="6" s="1"/>
  <c r="J567" i="6"/>
  <c r="K567" i="6" s="1"/>
  <c r="J355" i="6"/>
  <c r="K355" i="6" s="1"/>
  <c r="J1176" i="6"/>
  <c r="K1176" i="6" s="1"/>
  <c r="I1248" i="6"/>
  <c r="I610" i="6"/>
  <c r="I879" i="6"/>
  <c r="J706" i="6"/>
  <c r="K706" i="6" s="1"/>
  <c r="J1897" i="6"/>
  <c r="K1897" i="6" s="1"/>
  <c r="J1161" i="6"/>
  <c r="K1161" i="6" s="1"/>
  <c r="J758" i="6"/>
  <c r="K758" i="6" s="1"/>
  <c r="J517" i="6"/>
  <c r="K517" i="6" s="1"/>
  <c r="J307" i="6"/>
  <c r="K307" i="6" s="1"/>
  <c r="J539" i="6"/>
  <c r="K539" i="6" s="1"/>
  <c r="J283" i="6"/>
  <c r="K283" i="6" s="1"/>
  <c r="J880" i="6"/>
  <c r="K880" i="6" s="1"/>
  <c r="F1381" i="6"/>
  <c r="I1381" i="6" s="1"/>
  <c r="F1800" i="6"/>
  <c r="I1800" i="6" s="1"/>
  <c r="X1800" i="6" s="1"/>
  <c r="J1037" i="6"/>
  <c r="K1037" i="6" s="1"/>
  <c r="J1159" i="6"/>
  <c r="K1159" i="6" s="1"/>
  <c r="J310" i="6"/>
  <c r="K310" i="6" s="1"/>
  <c r="J935" i="6"/>
  <c r="K935" i="6" s="1"/>
  <c r="J806" i="6"/>
  <c r="K806" i="6" s="1"/>
  <c r="J738" i="6"/>
  <c r="K738" i="6" s="1"/>
  <c r="J1015" i="6"/>
  <c r="K1015" i="6" s="1"/>
  <c r="J399" i="6"/>
  <c r="K399" i="6" s="1"/>
  <c r="J33" i="6"/>
  <c r="K33" i="6" s="1"/>
  <c r="F1484" i="6"/>
  <c r="I1484" i="6" s="1"/>
  <c r="J71" i="6"/>
  <c r="K71" i="6" s="1"/>
  <c r="J202" i="6"/>
  <c r="K202" i="6" s="1"/>
  <c r="J1324" i="6"/>
  <c r="K1324" i="6" s="1"/>
  <c r="J722" i="6"/>
  <c r="K722" i="6" s="1"/>
  <c r="J1055" i="6"/>
  <c r="K1055" i="6" s="1"/>
  <c r="F1706" i="6"/>
  <c r="I1706" i="6" s="1"/>
  <c r="J667" i="6"/>
  <c r="K667" i="6" s="1"/>
  <c r="J642" i="6"/>
  <c r="K642" i="6" s="1"/>
  <c r="J25" i="6"/>
  <c r="K25" i="6" s="1"/>
  <c r="J475" i="6"/>
  <c r="K475" i="6" s="1"/>
  <c r="J879" i="6"/>
  <c r="K879" i="6" s="1"/>
  <c r="J1008" i="6"/>
  <c r="K1008" i="6" s="1"/>
  <c r="J59" i="6"/>
  <c r="K59" i="6" s="1"/>
  <c r="J602" i="6"/>
  <c r="K602" i="6" s="1"/>
  <c r="J1152" i="6"/>
  <c r="K1152" i="6" s="1"/>
  <c r="J709" i="6"/>
  <c r="K709" i="6" s="1"/>
  <c r="J13" i="6"/>
  <c r="K13" i="6" s="1"/>
  <c r="J1104" i="6"/>
  <c r="K1104" i="6" s="1"/>
  <c r="J823" i="6"/>
  <c r="K823" i="6" s="1"/>
  <c r="J511" i="6"/>
  <c r="K511" i="6" s="1"/>
  <c r="F1789" i="6"/>
  <c r="I1789" i="6" s="1"/>
  <c r="J1117" i="6"/>
  <c r="K1117" i="6" s="1"/>
  <c r="J735" i="6"/>
  <c r="K735" i="6" s="1"/>
  <c r="J1239" i="6"/>
  <c r="K1239" i="6" s="1"/>
  <c r="J1347" i="6"/>
  <c r="K1347" i="6" s="1"/>
  <c r="I1396" i="6"/>
  <c r="F1909" i="6"/>
  <c r="I1909" i="6" s="1"/>
  <c r="X1909" i="6" s="1"/>
  <c r="F1981" i="6"/>
  <c r="I1981" i="6" s="1"/>
  <c r="J645" i="6"/>
  <c r="K645" i="6" s="1"/>
  <c r="J1195" i="6"/>
  <c r="K1195" i="6" s="1"/>
  <c r="J88" i="6"/>
  <c r="K88" i="6" s="1"/>
  <c r="J118" i="6"/>
  <c r="K118" i="6" s="1"/>
  <c r="F1268" i="6"/>
  <c r="I1268" i="6" s="1"/>
  <c r="J156" i="6"/>
  <c r="K156" i="6" s="1"/>
  <c r="F1252" i="6"/>
  <c r="I1252" i="6" s="1"/>
  <c r="F1288" i="6"/>
  <c r="I1288" i="6" s="1"/>
  <c r="J303" i="6"/>
  <c r="K303" i="6" s="1"/>
  <c r="J1141" i="6"/>
  <c r="K1141" i="6" s="1"/>
  <c r="F1665" i="6"/>
  <c r="I1665" i="6" s="1"/>
  <c r="X1665" i="6" s="1"/>
  <c r="F1308" i="6"/>
  <c r="I1308" i="6" s="1"/>
  <c r="J76" i="6"/>
  <c r="K76" i="6" s="1"/>
  <c r="J337" i="6"/>
  <c r="K337" i="6" s="1"/>
  <c r="J85" i="6"/>
  <c r="K85" i="6" s="1"/>
  <c r="F1945" i="6"/>
  <c r="I1945" i="6" s="1"/>
  <c r="J101" i="6"/>
  <c r="K101" i="6" s="1"/>
  <c r="I1593" i="6"/>
  <c r="I1520" i="6"/>
  <c r="J1965" i="6"/>
  <c r="K1965" i="6" s="1"/>
  <c r="J1707" i="6"/>
  <c r="K1707" i="6" s="1"/>
  <c r="J1779" i="6"/>
  <c r="K1779" i="6" s="1"/>
  <c r="F1314" i="6"/>
  <c r="I1314" i="6" s="1"/>
  <c r="I1962" i="6"/>
  <c r="I1705" i="6"/>
  <c r="I1212" i="6"/>
  <c r="J500" i="6"/>
  <c r="K500" i="6" s="1"/>
  <c r="F1310" i="6"/>
  <c r="I1310" i="6" s="1"/>
  <c r="X1310" i="6" s="1"/>
  <c r="I1239" i="6"/>
  <c r="J1080" i="6"/>
  <c r="K1080" i="6" s="1"/>
  <c r="I692" i="6"/>
  <c r="I1265" i="6"/>
  <c r="J693" i="6"/>
  <c r="K693" i="6" s="1"/>
  <c r="J1134" i="6"/>
  <c r="K1134" i="6" s="1"/>
  <c r="J906" i="6"/>
  <c r="K906" i="6" s="1"/>
  <c r="J250" i="6"/>
  <c r="K250" i="6" s="1"/>
  <c r="F1274" i="6"/>
  <c r="I1274" i="6" s="1"/>
  <c r="I1374" i="6"/>
  <c r="J243" i="6"/>
  <c r="K243" i="6" s="1"/>
  <c r="I1407" i="6"/>
  <c r="I1347" i="6"/>
  <c r="J477" i="6"/>
  <c r="K477" i="6" s="1"/>
  <c r="J843" i="6"/>
  <c r="K843" i="6" s="1"/>
  <c r="I2021" i="6"/>
  <c r="I1614" i="6"/>
  <c r="I1182" i="6"/>
  <c r="X1182" i="6" s="1"/>
  <c r="J338" i="6"/>
  <c r="K338" i="6" s="1"/>
  <c r="J876" i="6"/>
  <c r="K876" i="6" s="1"/>
  <c r="J1395" i="6"/>
  <c r="K1395" i="6" s="1"/>
  <c r="F1562" i="6"/>
  <c r="I1562" i="6" s="1"/>
  <c r="F1598" i="6"/>
  <c r="I1598" i="6" s="1"/>
  <c r="J1243" i="6"/>
  <c r="K1243" i="6" s="1"/>
  <c r="F1490" i="6"/>
  <c r="I1490" i="6" s="1"/>
  <c r="J296" i="6"/>
  <c r="K296" i="6" s="1"/>
  <c r="J749" i="6"/>
  <c r="K749" i="6" s="1"/>
  <c r="J657" i="6"/>
  <c r="K657" i="6" s="1"/>
  <c r="J447" i="6"/>
  <c r="K447" i="6" s="1"/>
  <c r="F1681" i="6"/>
  <c r="I1681" i="6" s="1"/>
  <c r="F1580" i="6"/>
  <c r="I1580" i="6" s="1"/>
  <c r="F1987" i="6"/>
  <c r="I1987" i="6" s="1"/>
  <c r="I1904" i="6"/>
  <c r="I1954" i="6"/>
  <c r="I1818" i="6"/>
  <c r="J462" i="6"/>
  <c r="K462" i="6" s="1"/>
  <c r="J1837" i="6"/>
  <c r="K1837" i="6" s="1"/>
  <c r="J332" i="6"/>
  <c r="K332" i="6" s="1"/>
  <c r="F1448" i="6"/>
  <c r="I1448" i="6" s="1"/>
  <c r="J434" i="6"/>
  <c r="K434" i="6" s="1"/>
  <c r="J534" i="6"/>
  <c r="K534" i="6" s="1"/>
  <c r="J1171" i="6"/>
  <c r="K1171" i="6" s="1"/>
  <c r="J1363" i="6"/>
  <c r="K1363" i="6" s="1"/>
  <c r="I1813" i="6"/>
  <c r="I340" i="6"/>
  <c r="I1076" i="6"/>
  <c r="J1139" i="6"/>
  <c r="K1139" i="6" s="1"/>
  <c r="I1221" i="6"/>
  <c r="J456" i="6"/>
  <c r="K456" i="6" s="1"/>
  <c r="J1624" i="6"/>
  <c r="K1624" i="6" s="1"/>
  <c r="J1572" i="6"/>
  <c r="K1572" i="6" s="1"/>
  <c r="I2030" i="6"/>
  <c r="I447" i="6"/>
  <c r="I1001" i="6"/>
  <c r="I1845" i="6"/>
  <c r="I1773" i="6"/>
  <c r="I1533" i="6"/>
  <c r="I1200" i="6"/>
  <c r="I1577" i="6"/>
  <c r="I1412" i="6"/>
  <c r="I46" i="6"/>
  <c r="F1549" i="6"/>
  <c r="I1549" i="6" s="1"/>
  <c r="J1453" i="6"/>
  <c r="K1453" i="6" s="1"/>
  <c r="J40" i="6"/>
  <c r="K40" i="6" s="1"/>
  <c r="F1876" i="6"/>
  <c r="I1876" i="6" s="1"/>
  <c r="J155" i="6"/>
  <c r="K155" i="6" s="1"/>
  <c r="J632" i="6"/>
  <c r="K632" i="6" s="1"/>
  <c r="J1776" i="6"/>
  <c r="K1776" i="6" s="1"/>
  <c r="J943" i="6"/>
  <c r="K943" i="6" s="1"/>
  <c r="J1307" i="6"/>
  <c r="K1307" i="6" s="1"/>
  <c r="I1293" i="6"/>
  <c r="F1529" i="6"/>
  <c r="I1529" i="6" s="1"/>
  <c r="J573" i="6"/>
  <c r="K573" i="6" s="1"/>
  <c r="J167" i="6"/>
  <c r="K167" i="6" s="1"/>
  <c r="J759" i="6"/>
  <c r="K759" i="6" s="1"/>
  <c r="J661" i="6"/>
  <c r="K661" i="6" s="1"/>
  <c r="J301" i="6"/>
  <c r="K301" i="6" s="1"/>
  <c r="J751" i="6"/>
  <c r="K751" i="6" s="1"/>
  <c r="J762" i="6"/>
  <c r="K762" i="6" s="1"/>
  <c r="J1461" i="6"/>
  <c r="K1461" i="6" s="1"/>
  <c r="J1389" i="6"/>
  <c r="K1389" i="6" s="1"/>
  <c r="F1657" i="6"/>
  <c r="I1657" i="6" s="1"/>
  <c r="X1657" i="6" s="1"/>
  <c r="I1264" i="6"/>
  <c r="I214" i="6"/>
  <c r="I43" i="6"/>
  <c r="J397" i="6"/>
  <c r="K397" i="6" s="1"/>
  <c r="J1533" i="6"/>
  <c r="K1533" i="6" s="1"/>
  <c r="F2017" i="6"/>
  <c r="I2017" i="6" s="1"/>
  <c r="J1773" i="6"/>
  <c r="K1773" i="6" s="1"/>
  <c r="I1983" i="6"/>
  <c r="I1216" i="6"/>
  <c r="J486" i="6"/>
  <c r="K486" i="6" s="1"/>
  <c r="J710" i="6"/>
  <c r="K710" i="6" s="1"/>
  <c r="J772" i="6"/>
  <c r="K772" i="6" s="1"/>
  <c r="J1130" i="6"/>
  <c r="K1130" i="6" s="1"/>
  <c r="J568" i="6"/>
  <c r="K568" i="6" s="1"/>
  <c r="J1245" i="6"/>
  <c r="K1245" i="6" s="1"/>
  <c r="J918" i="6"/>
  <c r="K918" i="6" s="1"/>
  <c r="J724" i="6"/>
  <c r="K724" i="6" s="1"/>
  <c r="J62" i="6"/>
  <c r="K62" i="6" s="1"/>
  <c r="F2015" i="6"/>
  <c r="I2015" i="6" s="1"/>
  <c r="F1435" i="6"/>
  <c r="I1435" i="6" s="1"/>
  <c r="J1166" i="6"/>
  <c r="K1166" i="6" s="1"/>
  <c r="J160" i="6"/>
  <c r="K160" i="6" s="1"/>
  <c r="J446" i="6"/>
  <c r="K446" i="6" s="1"/>
  <c r="J1520" i="6"/>
  <c r="K1520" i="6" s="1"/>
  <c r="J327" i="6"/>
  <c r="K327" i="6" s="1"/>
  <c r="F1434" i="6"/>
  <c r="I1434" i="6" s="1"/>
  <c r="J1206" i="6"/>
  <c r="K1206" i="6" s="1"/>
  <c r="J1000" i="6"/>
  <c r="K1000" i="6" s="1"/>
  <c r="J1178" i="6"/>
  <c r="K1178" i="6" s="1"/>
  <c r="J1049" i="6"/>
  <c r="K1049" i="6" s="1"/>
  <c r="J858" i="6"/>
  <c r="K858" i="6" s="1"/>
  <c r="J136" i="6"/>
  <c r="K136" i="6" s="1"/>
  <c r="J835" i="6"/>
  <c r="K835" i="6" s="1"/>
  <c r="J591" i="6"/>
  <c r="K591" i="6" s="1"/>
  <c r="F1232" i="6"/>
  <c r="I1232" i="6" s="1"/>
  <c r="J1904" i="6"/>
  <c r="K1904" i="6" s="1"/>
  <c r="I1653" i="6"/>
  <c r="J919" i="6"/>
  <c r="K919" i="6" s="1"/>
  <c r="I1469" i="6"/>
  <c r="I1325" i="6"/>
  <c r="J1086" i="6"/>
  <c r="K1086" i="6" s="1"/>
  <c r="J1076" i="6"/>
  <c r="K1076" i="6" s="1"/>
  <c r="J205" i="6"/>
  <c r="K205" i="6" s="1"/>
  <c r="J912" i="6"/>
  <c r="K912" i="6" s="1"/>
  <c r="J945" i="6"/>
  <c r="K945" i="6" s="1"/>
  <c r="J271" i="6"/>
  <c r="K271" i="6" s="1"/>
  <c r="J1980" i="6"/>
  <c r="K1980" i="6" s="1"/>
  <c r="J1425" i="6"/>
  <c r="K1425" i="6" s="1"/>
  <c r="J12" i="6"/>
  <c r="K12" i="6" s="1"/>
  <c r="J1592" i="6"/>
  <c r="K1592" i="6" s="1"/>
  <c r="J1497" i="6"/>
  <c r="K1497" i="6" s="1"/>
  <c r="I1167" i="6"/>
  <c r="I1946" i="6"/>
  <c r="I1821" i="6"/>
  <c r="J610" i="6"/>
  <c r="K610" i="6" s="1"/>
  <c r="J1014" i="6"/>
  <c r="K1014" i="6" s="1"/>
  <c r="J1129" i="6"/>
  <c r="K1129" i="6" s="1"/>
  <c r="J853" i="6"/>
  <c r="K853" i="6" s="1"/>
  <c r="J1556" i="6"/>
  <c r="K1556" i="6" s="1"/>
  <c r="J1200" i="6"/>
  <c r="K1200" i="6" s="1"/>
  <c r="J767" i="6"/>
  <c r="K767" i="6" s="1"/>
  <c r="J1089" i="6"/>
  <c r="K1089" i="6" s="1"/>
  <c r="J373" i="6"/>
  <c r="K373" i="6" s="1"/>
  <c r="J1673" i="6"/>
  <c r="K1673" i="6" s="1"/>
  <c r="F1873" i="6"/>
  <c r="I1873" i="6" s="1"/>
  <c r="X1873" i="6" s="1"/>
  <c r="I1599" i="6"/>
  <c r="I1271" i="6"/>
  <c r="I1275" i="6"/>
  <c r="I1249" i="6"/>
  <c r="I1178" i="6"/>
  <c r="I1176" i="6"/>
  <c r="I1261" i="6"/>
  <c r="J995" i="6"/>
  <c r="K995" i="6" s="1"/>
  <c r="J911" i="6"/>
  <c r="K911" i="6" s="1"/>
  <c r="J369" i="6"/>
  <c r="K369" i="6" s="1"/>
  <c r="J784" i="6"/>
  <c r="K784" i="6" s="1"/>
  <c r="J1569" i="6"/>
  <c r="K1569" i="6" s="1"/>
  <c r="J1809" i="6"/>
  <c r="K1809" i="6" s="1"/>
  <c r="F1360" i="6"/>
  <c r="I1360" i="6" s="1"/>
  <c r="X1360" i="6" s="1"/>
  <c r="J1477" i="6"/>
  <c r="K1477" i="6" s="1"/>
  <c r="J1693" i="6"/>
  <c r="K1693" i="6" s="1"/>
  <c r="J19" i="6"/>
  <c r="K19" i="6" s="1"/>
  <c r="J1040" i="6"/>
  <c r="K1040" i="6" s="1"/>
  <c r="J444" i="6"/>
  <c r="K444" i="6" s="1"/>
  <c r="J1186" i="6"/>
  <c r="K1186" i="6" s="1"/>
  <c r="J588" i="6"/>
  <c r="K588" i="6" s="1"/>
  <c r="J1412" i="6"/>
  <c r="K1412" i="6" s="1"/>
  <c r="J1216" i="6"/>
  <c r="K1216" i="6" s="1"/>
  <c r="J499" i="6"/>
  <c r="K499" i="6" s="1"/>
  <c r="J867" i="6"/>
  <c r="K867" i="6" s="1"/>
  <c r="I1785" i="6"/>
  <c r="J1174" i="6"/>
  <c r="K1174" i="6" s="1"/>
  <c r="J176" i="6"/>
  <c r="K176" i="6" s="1"/>
  <c r="J678" i="6"/>
  <c r="K678" i="6" s="1"/>
  <c r="F1269" i="6"/>
  <c r="I1269" i="6" s="1"/>
  <c r="F1654" i="6"/>
  <c r="I1654" i="6" s="1"/>
  <c r="J1012" i="6"/>
  <c r="K1012" i="6" s="1"/>
  <c r="J1024" i="6"/>
  <c r="K1024" i="6" s="1"/>
  <c r="J49" i="6"/>
  <c r="K49" i="6" s="1"/>
  <c r="J717" i="6"/>
  <c r="K717" i="6" s="1"/>
  <c r="J290" i="6"/>
  <c r="K290" i="6" s="1"/>
  <c r="J89" i="6"/>
  <c r="K89" i="6" s="1"/>
  <c r="J127" i="6"/>
  <c r="K127" i="6" s="1"/>
  <c r="J962" i="6"/>
  <c r="K962" i="6" s="1"/>
  <c r="I1958" i="6"/>
  <c r="J288" i="6"/>
  <c r="K288" i="6" s="1"/>
  <c r="J607" i="6"/>
  <c r="K607" i="6" s="1"/>
  <c r="J259" i="6"/>
  <c r="K259" i="6" s="1"/>
  <c r="J1249" i="6"/>
  <c r="K1249" i="6" s="1"/>
  <c r="I1615" i="6"/>
  <c r="J922" i="6"/>
  <c r="K922" i="6" s="1"/>
  <c r="J177" i="6"/>
  <c r="K177" i="6" s="1"/>
  <c r="J377" i="6"/>
  <c r="K377" i="6" s="1"/>
  <c r="J275" i="6"/>
  <c r="K275" i="6" s="1"/>
  <c r="I1405" i="6"/>
  <c r="I915" i="6"/>
  <c r="I1392" i="6"/>
  <c r="I101" i="6"/>
  <c r="I1829" i="6"/>
  <c r="I1712" i="6"/>
  <c r="I1684" i="6"/>
  <c r="I1686" i="6"/>
  <c r="I1289" i="6"/>
  <c r="I1309" i="6"/>
  <c r="I1365" i="6"/>
  <c r="J802" i="6"/>
  <c r="K802" i="6" s="1"/>
  <c r="J106" i="6"/>
  <c r="K106" i="6" s="1"/>
  <c r="F1875" i="6"/>
  <c r="I1875" i="6" s="1"/>
  <c r="J10" i="6"/>
  <c r="K10" i="6" s="1"/>
  <c r="I1889" i="6"/>
  <c r="I1575" i="6"/>
  <c r="I1418" i="6"/>
  <c r="J411" i="6"/>
  <c r="K411" i="6" s="1"/>
  <c r="J804" i="6"/>
  <c r="K804" i="6" s="1"/>
  <c r="I1673" i="6"/>
  <c r="I1447" i="6"/>
  <c r="I1461" i="6"/>
  <c r="I1468" i="6"/>
  <c r="I1481" i="6"/>
  <c r="I1337" i="6"/>
  <c r="J467" i="6"/>
  <c r="K467" i="6" s="1"/>
  <c r="J582" i="6"/>
  <c r="K582" i="6" s="1"/>
  <c r="J484" i="6"/>
  <c r="K484" i="6" s="1"/>
  <c r="J199" i="6"/>
  <c r="K199" i="6" s="1"/>
  <c r="I1282" i="6"/>
  <c r="I1648" i="6"/>
  <c r="I1547" i="6"/>
  <c r="I1825" i="6"/>
  <c r="I1240" i="6"/>
  <c r="J1142" i="6"/>
  <c r="K1142" i="6" s="1"/>
  <c r="J1316" i="6"/>
  <c r="K1316" i="6" s="1"/>
  <c r="F1921" i="6"/>
  <c r="I1921" i="6" s="1"/>
  <c r="X1921" i="6" s="1"/>
  <c r="J869" i="6"/>
  <c r="K869" i="6" s="1"/>
  <c r="J863" i="6"/>
  <c r="K863" i="6" s="1"/>
  <c r="J1331" i="6"/>
  <c r="K1331" i="6" s="1"/>
  <c r="F1227" i="6"/>
  <c r="I1227" i="6" s="1"/>
  <c r="F1519" i="6"/>
  <c r="I1519" i="6" s="1"/>
  <c r="J866" i="6"/>
  <c r="K866" i="6" s="1"/>
  <c r="J459" i="6"/>
  <c r="K459" i="6" s="1"/>
  <c r="J1201" i="6"/>
  <c r="K1201" i="6" s="1"/>
  <c r="J376" i="6"/>
  <c r="K376" i="6" s="1"/>
  <c r="J1212" i="6"/>
  <c r="K1212" i="6" s="1"/>
  <c r="I1384" i="6"/>
  <c r="J265" i="6"/>
  <c r="K265" i="6" s="1"/>
  <c r="F1460" i="6"/>
  <c r="I1460" i="6" s="1"/>
  <c r="I1830" i="6"/>
  <c r="I1110" i="6"/>
  <c r="J764" i="6"/>
  <c r="K764" i="6" s="1"/>
  <c r="J291" i="6"/>
  <c r="K291" i="6" s="1"/>
  <c r="J915" i="6"/>
  <c r="K915" i="6" s="1"/>
  <c r="J81" i="6"/>
  <c r="K81" i="6" s="1"/>
  <c r="J692" i="6"/>
  <c r="K692" i="6" s="1"/>
  <c r="J379" i="6"/>
  <c r="K379" i="6" s="1"/>
  <c r="J57" i="6"/>
  <c r="K57" i="6" s="1"/>
  <c r="F1259" i="6"/>
  <c r="I1259" i="6" s="1"/>
  <c r="F1262" i="6"/>
  <c r="I1262" i="6" s="1"/>
  <c r="F1896" i="6"/>
  <c r="I1896" i="6" s="1"/>
  <c r="F1777" i="6"/>
  <c r="I1777" i="6" s="1"/>
  <c r="J1059" i="6"/>
  <c r="K1059" i="6" s="1"/>
  <c r="I1522" i="6"/>
  <c r="J90" i="6"/>
  <c r="K90" i="6" s="1"/>
  <c r="J937" i="6"/>
  <c r="K937" i="6" s="1"/>
  <c r="J433" i="6"/>
  <c r="K433" i="6" s="1"/>
  <c r="J949" i="6"/>
  <c r="K949" i="6" s="1"/>
  <c r="J882" i="6"/>
  <c r="K882" i="6" s="1"/>
  <c r="F1728" i="6"/>
  <c r="I1728" i="6" s="1"/>
  <c r="J2007" i="6"/>
  <c r="K2007" i="6" s="1"/>
  <c r="F1939" i="6"/>
  <c r="I1939" i="6" s="1"/>
  <c r="I1688" i="6"/>
  <c r="J58" i="6"/>
  <c r="K58" i="6" s="1"/>
  <c r="J653" i="6"/>
  <c r="K653" i="6" s="1"/>
  <c r="J87" i="6"/>
  <c r="K87" i="6" s="1"/>
  <c r="J732" i="6"/>
  <c r="K732" i="6" s="1"/>
  <c r="J780" i="6"/>
  <c r="K780" i="6" s="1"/>
  <c r="J1282" i="6"/>
  <c r="K1282" i="6" s="1"/>
  <c r="J1299" i="6"/>
  <c r="K1299" i="6" s="1"/>
  <c r="F1478" i="6"/>
  <c r="I1478" i="6" s="1"/>
  <c r="I1492" i="6"/>
  <c r="I1801" i="6"/>
  <c r="I1497" i="6"/>
  <c r="I1592" i="6"/>
  <c r="I1088" i="6"/>
  <c r="J714" i="6"/>
  <c r="K714" i="6" s="1"/>
  <c r="J669" i="6"/>
  <c r="K669" i="6" s="1"/>
  <c r="J1069" i="6"/>
  <c r="K1069" i="6" s="1"/>
  <c r="J801" i="6"/>
  <c r="K801" i="6" s="1"/>
  <c r="F1570" i="6"/>
  <c r="I1570" i="6" s="1"/>
  <c r="X1570" i="6" s="1"/>
  <c r="J1801" i="6"/>
  <c r="K1801" i="6" s="1"/>
  <c r="J1629" i="6"/>
  <c r="K1629" i="6" s="1"/>
  <c r="F1737" i="6"/>
  <c r="I1737" i="6" s="1"/>
  <c r="J1496" i="6"/>
  <c r="K1496" i="6" s="1"/>
  <c r="F1376" i="6"/>
  <c r="I1376" i="6" s="1"/>
  <c r="J1473" i="6"/>
  <c r="K1473" i="6" s="1"/>
  <c r="J1344" i="6"/>
  <c r="K1344" i="6" s="1"/>
  <c r="F1932" i="6"/>
  <c r="I1932" i="6" s="1"/>
  <c r="J533" i="6"/>
  <c r="K533" i="6" s="1"/>
  <c r="J1031" i="6"/>
  <c r="K1031" i="6" s="1"/>
  <c r="J60" i="6"/>
  <c r="K60" i="6" s="1"/>
  <c r="J547" i="6"/>
  <c r="K547" i="6" s="1"/>
  <c r="J442" i="6"/>
  <c r="K442" i="6" s="1"/>
  <c r="J1829" i="6"/>
  <c r="K1829" i="6" s="1"/>
  <c r="J1304" i="6"/>
  <c r="K1304" i="6" s="1"/>
  <c r="F1498" i="6"/>
  <c r="I1498" i="6" s="1"/>
  <c r="F1372" i="6"/>
  <c r="I1372" i="6" s="1"/>
  <c r="J1486" i="6"/>
  <c r="K1486" i="6" s="1"/>
  <c r="J803" i="6"/>
  <c r="K803" i="6" s="1"/>
  <c r="J389" i="6"/>
  <c r="K389" i="6" s="1"/>
  <c r="J711" i="6"/>
  <c r="K711" i="6" s="1"/>
  <c r="J760" i="6"/>
  <c r="K760" i="6" s="1"/>
  <c r="J550" i="6"/>
  <c r="K550" i="6" s="1"/>
  <c r="F1388" i="6"/>
  <c r="I1388" i="6" s="1"/>
  <c r="X1388" i="6" s="1"/>
  <c r="J1890" i="6"/>
  <c r="K1890" i="6" s="1"/>
  <c r="F1272" i="6"/>
  <c r="I1272" i="6" s="1"/>
  <c r="X1272" i="6" s="1"/>
  <c r="J1958" i="6"/>
  <c r="K1958" i="6" s="1"/>
  <c r="F1701" i="6"/>
  <c r="I1701" i="6" s="1"/>
  <c r="J1145" i="6"/>
  <c r="K1145" i="6" s="1"/>
  <c r="J43" i="6"/>
  <c r="K43" i="6" s="1"/>
  <c r="J827" i="6"/>
  <c r="K827" i="6" s="1"/>
  <c r="J300" i="6"/>
  <c r="K300" i="6" s="1"/>
  <c r="J932" i="6"/>
  <c r="K932" i="6" s="1"/>
  <c r="J634" i="6"/>
  <c r="K634" i="6" s="1"/>
  <c r="J1772" i="6"/>
  <c r="K1772" i="6" s="1"/>
  <c r="J1532" i="6"/>
  <c r="K1532" i="6" s="1"/>
  <c r="J1054" i="6"/>
  <c r="K1054" i="6" s="1"/>
  <c r="J1587" i="6"/>
  <c r="K1587" i="6" s="1"/>
  <c r="J775" i="6"/>
  <c r="K775" i="6" s="1"/>
  <c r="J131" i="6"/>
  <c r="K131" i="6" s="1"/>
  <c r="J638" i="6"/>
  <c r="K638" i="6" s="1"/>
  <c r="J1088" i="6"/>
  <c r="K1088" i="6" s="1"/>
  <c r="J1090" i="6"/>
  <c r="K1090" i="6" s="1"/>
  <c r="J213" i="6"/>
  <c r="K213" i="6" s="1"/>
  <c r="J406" i="6"/>
  <c r="K406" i="6" s="1"/>
  <c r="J162" i="6"/>
  <c r="K162" i="6" s="1"/>
  <c r="J1020" i="6"/>
  <c r="K1020" i="6" s="1"/>
  <c r="F1280" i="6"/>
  <c r="I1280" i="6" s="1"/>
  <c r="J1492" i="6"/>
  <c r="K1492" i="6" s="1"/>
  <c r="F1558" i="6"/>
  <c r="I1558" i="6" s="1"/>
  <c r="X1558" i="6" s="1"/>
  <c r="F1765" i="6"/>
  <c r="I1765" i="6" s="1"/>
  <c r="F1729" i="6"/>
  <c r="I1729" i="6" s="1"/>
  <c r="X1729" i="6" s="1"/>
  <c r="F1741" i="6"/>
  <c r="I1741" i="6" s="1"/>
  <c r="J1813" i="6"/>
  <c r="K1813" i="6" s="1"/>
  <c r="J1447" i="6"/>
  <c r="K1447" i="6" s="1"/>
  <c r="J1568" i="6"/>
  <c r="K1568" i="6" s="1"/>
  <c r="J1621" i="6"/>
  <c r="K1621" i="6" s="1"/>
  <c r="F1352" i="6"/>
  <c r="I1352" i="6" s="1"/>
  <c r="J143" i="6"/>
  <c r="K143" i="6" s="1"/>
  <c r="J1039" i="6"/>
  <c r="K1039" i="6" s="1"/>
  <c r="J109" i="6"/>
  <c r="K109" i="6" s="1"/>
  <c r="J1712" i="6"/>
  <c r="K1712" i="6" s="1"/>
  <c r="F1669" i="6"/>
  <c r="I1669" i="6" s="1"/>
  <c r="I1581" i="6"/>
  <c r="I1948" i="6"/>
  <c r="I1255" i="6"/>
  <c r="J1034" i="6"/>
  <c r="K1034" i="6" s="1"/>
  <c r="J727" i="6"/>
  <c r="K727" i="6" s="1"/>
  <c r="J1885" i="6"/>
  <c r="K1885" i="6" s="1"/>
  <c r="F1336" i="6"/>
  <c r="I1336" i="6" s="1"/>
  <c r="X1336" i="6" s="1"/>
  <c r="J469" i="6"/>
  <c r="K469" i="6" s="1"/>
  <c r="J1275" i="6"/>
  <c r="K1275" i="6" s="1"/>
  <c r="I1059" i="6"/>
  <c r="I1635" i="6"/>
  <c r="J673" i="6"/>
  <c r="K673" i="6" s="1"/>
  <c r="J1778" i="6"/>
  <c r="K1778" i="6" s="1"/>
  <c r="J1327" i="6"/>
  <c r="K1327" i="6" s="1"/>
  <c r="J92" i="6"/>
  <c r="K92" i="6" s="1"/>
  <c r="J401" i="6"/>
  <c r="K401" i="6" s="1"/>
  <c r="J261" i="6"/>
  <c r="K261" i="6" s="1"/>
  <c r="F1311" i="6"/>
  <c r="I1311" i="6" s="1"/>
  <c r="F1884" i="6"/>
  <c r="I1884" i="6" s="1"/>
  <c r="J1732" i="6"/>
  <c r="K1732" i="6" s="1"/>
  <c r="J1784" i="6"/>
  <c r="K1784" i="6" s="1"/>
  <c r="J1291" i="6"/>
  <c r="K1291" i="6" s="1"/>
  <c r="I1640" i="6"/>
  <c r="I1377" i="6"/>
  <c r="J581" i="6"/>
  <c r="K581" i="6" s="1"/>
  <c r="J149" i="6"/>
  <c r="K149" i="6" s="1"/>
  <c r="J524" i="6"/>
  <c r="K524" i="6" s="1"/>
  <c r="J947" i="6"/>
  <c r="K947" i="6" s="1"/>
  <c r="J298" i="6"/>
  <c r="K298" i="6" s="1"/>
  <c r="J917" i="6"/>
  <c r="K917" i="6" s="1"/>
  <c r="J236" i="6"/>
  <c r="K236" i="6" s="1"/>
  <c r="J318" i="6"/>
  <c r="K318" i="6" s="1"/>
  <c r="F1715" i="6"/>
  <c r="I1715" i="6" s="1"/>
  <c r="J993" i="6"/>
  <c r="K993" i="6" s="1"/>
  <c r="J1457" i="6"/>
  <c r="K1457" i="6" s="1"/>
  <c r="F1493" i="6"/>
  <c r="I1493" i="6" s="1"/>
  <c r="X1493" i="6" s="1"/>
  <c r="J1641" i="6"/>
  <c r="K1641" i="6" s="1"/>
  <c r="F1565" i="6"/>
  <c r="I1565" i="6" s="1"/>
  <c r="J1685" i="6"/>
  <c r="K1685" i="6" s="1"/>
  <c r="F1993" i="6"/>
  <c r="I1993" i="6" s="1"/>
  <c r="F1957" i="6"/>
  <c r="I1957" i="6" s="1"/>
  <c r="F1244" i="6"/>
  <c r="I1244" i="6" s="1"/>
  <c r="F1401" i="6"/>
  <c r="I1401" i="6" s="1"/>
  <c r="X1401" i="6" s="1"/>
  <c r="J77" i="6"/>
  <c r="K77" i="6" s="1"/>
  <c r="J437" i="6"/>
  <c r="K437" i="6" s="1"/>
  <c r="J566" i="6"/>
  <c r="K566" i="6" s="1"/>
  <c r="J1099" i="6"/>
  <c r="K1099" i="6" s="1"/>
  <c r="J1026" i="6"/>
  <c r="K1026" i="6" s="1"/>
  <c r="J154" i="6"/>
  <c r="K154" i="6" s="1"/>
  <c r="J289" i="6"/>
  <c r="K289" i="6" s="1"/>
  <c r="J73" i="6"/>
  <c r="K73" i="6" s="1"/>
  <c r="J586" i="6"/>
  <c r="K586" i="6" s="1"/>
  <c r="F1442" i="6"/>
  <c r="I1442" i="6" s="1"/>
  <c r="F1582" i="6"/>
  <c r="I1582" i="6" s="1"/>
  <c r="J1248" i="6"/>
  <c r="K1248" i="6" s="1"/>
  <c r="I548" i="6"/>
  <c r="J604" i="6"/>
  <c r="K604" i="6" s="1"/>
  <c r="J2001" i="6"/>
  <c r="K2001" i="6" s="1"/>
  <c r="I1486" i="6"/>
  <c r="I1425" i="6"/>
  <c r="I1233" i="6"/>
  <c r="J783" i="6"/>
  <c r="K783" i="6" s="1"/>
  <c r="J1241" i="6"/>
  <c r="K1241" i="6" s="1"/>
  <c r="J380" i="6"/>
  <c r="K380" i="6" s="1"/>
  <c r="J668" i="6"/>
  <c r="K668" i="6" s="1"/>
  <c r="J510" i="6"/>
  <c r="K510" i="6" s="1"/>
  <c r="F1313" i="6"/>
  <c r="I1313" i="6" s="1"/>
  <c r="F1604" i="6"/>
  <c r="I1604" i="6" s="1"/>
  <c r="F1677" i="6"/>
  <c r="I1677" i="6" s="1"/>
  <c r="J1603" i="6"/>
  <c r="K1603" i="6" s="1"/>
  <c r="J1016" i="6"/>
  <c r="K1016" i="6" s="1"/>
  <c r="J725" i="6"/>
  <c r="K725" i="6" s="1"/>
  <c r="J15" i="6"/>
  <c r="K15" i="6" s="1"/>
  <c r="J889" i="6"/>
  <c r="K889" i="6" s="1"/>
  <c r="J368" i="6"/>
  <c r="K368" i="6" s="1"/>
  <c r="J2030" i="6"/>
  <c r="K2030" i="6" s="1"/>
  <c r="J1320" i="6"/>
  <c r="K1320" i="6" s="1"/>
  <c r="J1228" i="6"/>
  <c r="K1228" i="6" s="1"/>
  <c r="I1621" i="6"/>
  <c r="I1679" i="6"/>
  <c r="I1423" i="6"/>
  <c r="I1560" i="6"/>
  <c r="I1380" i="6"/>
  <c r="I1295" i="6"/>
  <c r="I96" i="6"/>
  <c r="I1594" i="6"/>
  <c r="I1518" i="6"/>
  <c r="I972" i="6"/>
  <c r="J2018" i="6"/>
  <c r="K2018" i="6" s="1"/>
  <c r="J1414" i="6"/>
  <c r="K1414" i="6" s="1"/>
  <c r="I1395" i="6"/>
  <c r="J84" i="6"/>
  <c r="K84" i="6" s="1"/>
  <c r="J1116" i="6"/>
  <c r="K1116" i="6" s="1"/>
  <c r="F1436" i="6"/>
  <c r="I1436" i="6" s="1"/>
  <c r="J1426" i="6"/>
  <c r="K1426" i="6" s="1"/>
  <c r="J740" i="6"/>
  <c r="K740" i="6" s="1"/>
  <c r="J621" i="6"/>
  <c r="K621" i="6" s="1"/>
  <c r="I1890" i="6"/>
  <c r="J356" i="6"/>
  <c r="K356" i="6" s="1"/>
  <c r="J1111" i="6"/>
  <c r="K1111" i="6" s="1"/>
  <c r="F1671" i="6"/>
  <c r="I1671" i="6" s="1"/>
  <c r="J1635" i="6"/>
  <c r="K1635" i="6" s="1"/>
  <c r="I1103" i="6"/>
  <c r="I1628" i="6"/>
  <c r="I1685" i="6"/>
  <c r="I1917" i="6"/>
  <c r="I1745" i="6"/>
  <c r="I1641" i="6"/>
  <c r="I1532" i="6"/>
  <c r="I637" i="6"/>
  <c r="I1142" i="6"/>
  <c r="J125" i="6"/>
  <c r="K125" i="6" s="1"/>
  <c r="J984" i="6"/>
  <c r="K984" i="6" s="1"/>
  <c r="J1539" i="6"/>
  <c r="K1539" i="6" s="1"/>
  <c r="I19" i="6"/>
  <c r="I1787" i="6"/>
  <c r="J702" i="6"/>
  <c r="K702" i="6" s="1"/>
  <c r="F1454" i="6"/>
  <c r="I1454" i="6" s="1"/>
  <c r="X1454" i="6" s="1"/>
  <c r="J1154" i="6"/>
  <c r="K1154" i="6" s="1"/>
  <c r="J1709" i="6"/>
  <c r="K1709" i="6" s="1"/>
  <c r="F1879" i="6"/>
  <c r="I1879" i="6" s="1"/>
  <c r="J2016" i="6"/>
  <c r="K2016" i="6" s="1"/>
  <c r="F1382" i="6"/>
  <c r="I1382" i="6" s="1"/>
  <c r="F1346" i="6"/>
  <c r="I1346" i="6" s="1"/>
  <c r="J1418" i="6"/>
  <c r="K1418" i="6" s="1"/>
  <c r="J99" i="6"/>
  <c r="K99" i="6" s="1"/>
  <c r="J1771" i="6"/>
  <c r="K1771" i="6" s="1"/>
  <c r="F1294" i="6"/>
  <c r="I1294" i="6" s="1"/>
  <c r="I508" i="6"/>
  <c r="I1602" i="6"/>
  <c r="I1331" i="6"/>
  <c r="J1167" i="6"/>
  <c r="K1167" i="6" s="1"/>
  <c r="J21" i="6"/>
  <c r="K21" i="6" s="1"/>
  <c r="F1749" i="6"/>
  <c r="I1749" i="6" s="1"/>
  <c r="X1749" i="6" s="1"/>
  <c r="J1785" i="6"/>
  <c r="K1785" i="6" s="1"/>
  <c r="J1285" i="6"/>
  <c r="K1285" i="6" s="1"/>
  <c r="I2026" i="6"/>
  <c r="I1882" i="6"/>
  <c r="I303" i="6"/>
  <c r="I92" i="6"/>
  <c r="I1530" i="6"/>
  <c r="I1670" i="6"/>
  <c r="J1423" i="6"/>
  <c r="K1423" i="6" s="1"/>
  <c r="J407" i="6"/>
  <c r="K407" i="6" s="1"/>
  <c r="J705" i="6"/>
  <c r="K705" i="6" s="1"/>
  <c r="J498" i="6"/>
  <c r="K498" i="6" s="1"/>
  <c r="J1009" i="6"/>
  <c r="K1009" i="6" s="1"/>
  <c r="F1583" i="6"/>
  <c r="I1583" i="6" s="1"/>
  <c r="J1828" i="6"/>
  <c r="K1828" i="6" s="1"/>
  <c r="J1756" i="6"/>
  <c r="K1756" i="6" s="1"/>
  <c r="F1335" i="6"/>
  <c r="I1335" i="6" s="1"/>
  <c r="J1122" i="6"/>
  <c r="K1122" i="6" s="1"/>
  <c r="J554" i="6"/>
  <c r="K554" i="6" s="1"/>
  <c r="J255" i="6"/>
  <c r="K255" i="6" s="1"/>
  <c r="J1150" i="6"/>
  <c r="K1150" i="6" s="1"/>
  <c r="J805" i="6"/>
  <c r="K805" i="6" s="1"/>
  <c r="J1718" i="6"/>
  <c r="K1718" i="6" s="1"/>
  <c r="F1620" i="6"/>
  <c r="I1620" i="6" s="1"/>
  <c r="X1620" i="6" s="1"/>
  <c r="J998" i="6"/>
  <c r="K998" i="6" s="1"/>
  <c r="J811" i="6"/>
  <c r="K811" i="6" s="1"/>
  <c r="J220" i="6"/>
  <c r="K220" i="6" s="1"/>
  <c r="J841" i="6"/>
  <c r="K841" i="6" s="1"/>
  <c r="F1263" i="6"/>
  <c r="I1263" i="6" s="1"/>
  <c r="J1380" i="6"/>
  <c r="K1380" i="6" s="1"/>
  <c r="F1524" i="6"/>
  <c r="I1524" i="6" s="1"/>
  <c r="J881" i="6"/>
  <c r="K881" i="6" s="1"/>
  <c r="F1764" i="6"/>
  <c r="I1764" i="6" s="1"/>
  <c r="X1764" i="6" s="1"/>
  <c r="J1303" i="6"/>
  <c r="K1303" i="6" s="1"/>
  <c r="J810" i="6"/>
  <c r="K810" i="6" s="1"/>
  <c r="J487" i="6"/>
  <c r="K487" i="6" s="1"/>
  <c r="J232" i="6"/>
  <c r="K232" i="6" s="1"/>
  <c r="J1560" i="6"/>
  <c r="K1560" i="6" s="1"/>
  <c r="J1648" i="6"/>
  <c r="K1648" i="6" s="1"/>
  <c r="F1315" i="6"/>
  <c r="I1315" i="6" s="1"/>
  <c r="F1488" i="6"/>
  <c r="I1488" i="6" s="1"/>
  <c r="F1367" i="6"/>
  <c r="I1367" i="6" s="1"/>
  <c r="J26" i="6"/>
  <c r="K26" i="6" s="1"/>
  <c r="J674" i="6"/>
  <c r="K674" i="6" s="1"/>
  <c r="J1052" i="6"/>
  <c r="K1052" i="6" s="1"/>
  <c r="J703" i="6"/>
  <c r="K703" i="6" s="1"/>
  <c r="J1452" i="6"/>
  <c r="K1452" i="6" s="1"/>
  <c r="J1684" i="6"/>
  <c r="K1684" i="6" s="1"/>
  <c r="J580" i="6"/>
  <c r="K580" i="6" s="1"/>
  <c r="J877" i="6"/>
  <c r="K877" i="6" s="1"/>
  <c r="J495" i="6"/>
  <c r="K495" i="6" s="1"/>
  <c r="I1334" i="6"/>
  <c r="I1246" i="6"/>
  <c r="I1230" i="6"/>
  <c r="J790" i="6"/>
  <c r="K790" i="6" s="1"/>
  <c r="J637" i="6"/>
  <c r="K637" i="6" s="1"/>
  <c r="J231" i="6"/>
  <c r="K231" i="6" s="1"/>
  <c r="J166" i="6"/>
  <c r="K166" i="6" s="1"/>
  <c r="J1821" i="6"/>
  <c r="K1821" i="6" s="1"/>
  <c r="J1901" i="6"/>
  <c r="K1901" i="6" s="1"/>
  <c r="J1962" i="6"/>
  <c r="K1962" i="6" s="1"/>
  <c r="J1946" i="6"/>
  <c r="K1946" i="6" s="1"/>
  <c r="J2004" i="6"/>
  <c r="K2004" i="6" s="1"/>
  <c r="J1081" i="6"/>
  <c r="K1081" i="6" s="1"/>
  <c r="J1097" i="6"/>
  <c r="K1097" i="6" s="1"/>
  <c r="J306" i="6"/>
  <c r="K306" i="6" s="1"/>
  <c r="J1509" i="6"/>
  <c r="K1509" i="6" s="1"/>
  <c r="F1284" i="6"/>
  <c r="I1284" i="6" s="1"/>
  <c r="J1917" i="6"/>
  <c r="K1917" i="6" s="1"/>
  <c r="J1264" i="6"/>
  <c r="K1264" i="6" s="1"/>
  <c r="F1300" i="6"/>
  <c r="I1300" i="6" s="1"/>
  <c r="J1545" i="6"/>
  <c r="K1545" i="6" s="1"/>
  <c r="J785" i="6"/>
  <c r="K785" i="6" s="1"/>
  <c r="J126" i="6"/>
  <c r="K126" i="6" s="1"/>
  <c r="J1507" i="6"/>
  <c r="K1507" i="6" s="1"/>
  <c r="F1713" i="6"/>
  <c r="I1713" i="6" s="1"/>
  <c r="J1745" i="6"/>
  <c r="K1745" i="6" s="1"/>
  <c r="J293" i="6"/>
  <c r="K293" i="6" s="1"/>
  <c r="J204" i="6"/>
  <c r="K204" i="6" s="1"/>
  <c r="J597" i="6"/>
  <c r="K597" i="6" s="1"/>
  <c r="J697" i="6"/>
  <c r="K697" i="6" s="1"/>
  <c r="J214" i="6"/>
  <c r="K214" i="6" s="1"/>
  <c r="J700" i="6"/>
  <c r="K700" i="6" s="1"/>
  <c r="J967" i="6"/>
  <c r="K967" i="6" s="1"/>
  <c r="J849" i="6"/>
  <c r="K849" i="6" s="1"/>
  <c r="J1628" i="6"/>
  <c r="K1628" i="6" s="1"/>
  <c r="J1437" i="6"/>
  <c r="K1437" i="6" s="1"/>
  <c r="I1986" i="6"/>
  <c r="I1841" i="6"/>
  <c r="I1658" i="6"/>
  <c r="I1720" i="6"/>
  <c r="I1279" i="6"/>
  <c r="I1371" i="6"/>
  <c r="J948" i="6"/>
  <c r="K948" i="6" s="1"/>
  <c r="J1164" i="6"/>
  <c r="K1164" i="6" s="1"/>
  <c r="J102" i="6"/>
  <c r="K102" i="6" s="1"/>
  <c r="J609" i="6"/>
  <c r="K609" i="6" s="1"/>
  <c r="I1420" i="6"/>
  <c r="I1411" i="6"/>
  <c r="I1623" i="6"/>
  <c r="I1527" i="6"/>
  <c r="I1455" i="6"/>
  <c r="J688" i="6"/>
  <c r="K688" i="6" s="1"/>
  <c r="F1883" i="6"/>
  <c r="I1883" i="6" s="1"/>
  <c r="I1572" i="6"/>
  <c r="I1409" i="6"/>
  <c r="I487" i="6"/>
  <c r="J83" i="6"/>
  <c r="K83" i="6" s="1"/>
  <c r="J242" i="6"/>
  <c r="K242" i="6" s="1"/>
  <c r="J1135" i="6"/>
  <c r="K1135" i="6" s="1"/>
  <c r="J890" i="6"/>
  <c r="K890" i="6" s="1"/>
  <c r="J1219" i="6"/>
  <c r="K1219" i="6" s="1"/>
  <c r="I1083" i="6"/>
  <c r="I466" i="6"/>
  <c r="I1664" i="6"/>
  <c r="I1933" i="6"/>
  <c r="I1877" i="6"/>
  <c r="I1906" i="6"/>
  <c r="I1095" i="6"/>
  <c r="I1792" i="6"/>
  <c r="I1656" i="6"/>
  <c r="I1796" i="6"/>
  <c r="I1974" i="6"/>
  <c r="I70" i="6"/>
  <c r="I1807" i="6"/>
  <c r="I1778" i="6"/>
  <c r="I1911" i="6"/>
  <c r="I1414" i="6"/>
  <c r="I1753" i="6"/>
  <c r="I1611" i="6"/>
  <c r="I1617" i="6"/>
  <c r="I1950" i="6"/>
  <c r="I735" i="6"/>
  <c r="I1363" i="6"/>
  <c r="I760" i="6"/>
  <c r="I616" i="6"/>
  <c r="I1509" i="6"/>
  <c r="I1258" i="6"/>
  <c r="I1472" i="6"/>
  <c r="J941" i="6"/>
  <c r="K941" i="6" s="1"/>
  <c r="J741" i="6"/>
  <c r="K741" i="6" s="1"/>
  <c r="J560" i="6"/>
  <c r="K560" i="6" s="1"/>
  <c r="J553" i="6"/>
  <c r="K553" i="6" s="1"/>
  <c r="I888" i="6"/>
  <c r="I1814" i="6"/>
  <c r="I2027" i="6"/>
  <c r="I1231" i="6"/>
  <c r="J989" i="6"/>
  <c r="K989" i="6" s="1"/>
  <c r="I1389" i="6"/>
  <c r="J793" i="6"/>
  <c r="K793" i="6" s="1"/>
  <c r="I1501" i="6"/>
  <c r="I1663" i="6"/>
  <c r="J249" i="6"/>
  <c r="K249" i="6" s="1"/>
  <c r="J639" i="6"/>
  <c r="K639" i="6" s="1"/>
  <c r="J1126" i="6"/>
  <c r="K1126" i="6" s="1"/>
  <c r="J519" i="6"/>
  <c r="K519" i="6" s="1"/>
  <c r="I1203" i="6"/>
  <c r="J304" i="6"/>
  <c r="K304" i="6" s="1"/>
  <c r="I1980" i="6"/>
  <c r="J502" i="6"/>
  <c r="K502" i="6" s="1"/>
  <c r="J830" i="6"/>
  <c r="K830" i="6" s="1"/>
  <c r="J719" i="6"/>
  <c r="K719" i="6" s="1"/>
  <c r="I1695" i="6"/>
  <c r="I1354" i="6"/>
  <c r="J146" i="6"/>
  <c r="K146" i="6" s="1"/>
  <c r="J815" i="6"/>
  <c r="K815" i="6" s="1"/>
  <c r="J34" i="6"/>
  <c r="K34" i="6" s="1"/>
  <c r="J1137" i="6"/>
  <c r="K1137" i="6" s="1"/>
  <c r="J694" i="6"/>
  <c r="K694" i="6" s="1"/>
  <c r="J1338" i="6"/>
  <c r="K1338" i="6" s="1"/>
  <c r="F1892" i="6"/>
  <c r="I1892" i="6" s="1"/>
  <c r="X1892" i="6" s="1"/>
  <c r="I1199" i="6"/>
  <c r="I190" i="6"/>
  <c r="I1485" i="6"/>
  <c r="I1328" i="6"/>
  <c r="I1146" i="6"/>
  <c r="J1189" i="6"/>
  <c r="K1189" i="6" s="1"/>
  <c r="F1302" i="6"/>
  <c r="I1302" i="6" s="1"/>
  <c r="J1075" i="6"/>
  <c r="K1075" i="6" s="1"/>
  <c r="J1230" i="6"/>
  <c r="K1230" i="6" s="1"/>
  <c r="J509" i="6"/>
  <c r="K509" i="6" s="1"/>
  <c r="J363" i="6"/>
  <c r="K363" i="6" s="1"/>
  <c r="J1298" i="6"/>
  <c r="K1298" i="6" s="1"/>
  <c r="F1491" i="6"/>
  <c r="I1491" i="6" s="1"/>
  <c r="J2009" i="6"/>
  <c r="K2009" i="6" s="1"/>
  <c r="J844" i="6"/>
  <c r="K844" i="6" s="1"/>
  <c r="J1527" i="6"/>
  <c r="K1527" i="6" s="1"/>
  <c r="J1615" i="6"/>
  <c r="K1615" i="6" s="1"/>
  <c r="F1838" i="6"/>
  <c r="I1838" i="6" s="1"/>
  <c r="X1838" i="6" s="1"/>
  <c r="J1289" i="6"/>
  <c r="K1289" i="6" s="1"/>
  <c r="J1374" i="6"/>
  <c r="K1374" i="6" s="1"/>
  <c r="F1975" i="6"/>
  <c r="I1975" i="6" s="1"/>
  <c r="J596" i="6"/>
  <c r="K596" i="6" s="1"/>
  <c r="J831" i="6"/>
  <c r="K831" i="6" s="1"/>
  <c r="J429" i="6"/>
  <c r="K429" i="6" s="1"/>
  <c r="J972" i="6"/>
  <c r="K972" i="6" s="1"/>
  <c r="J388" i="6"/>
  <c r="K388" i="6" s="1"/>
  <c r="J218" i="6"/>
  <c r="K218" i="6" s="1"/>
  <c r="J1659" i="6"/>
  <c r="K1659" i="6" s="1"/>
  <c r="F1803" i="6"/>
  <c r="I1803" i="6" s="1"/>
  <c r="F2025" i="6"/>
  <c r="I2025" i="6" s="1"/>
  <c r="J845" i="6"/>
  <c r="K845" i="6" s="1"/>
  <c r="J748" i="6"/>
  <c r="K748" i="6" s="1"/>
  <c r="J186" i="6"/>
  <c r="K186" i="6" s="1"/>
  <c r="J974" i="6"/>
  <c r="K974" i="6" s="1"/>
  <c r="J1419" i="6"/>
  <c r="K1419" i="6" s="1"/>
  <c r="F1651" i="6"/>
  <c r="I1651" i="6" s="1"/>
  <c r="J1170" i="6"/>
  <c r="K1170" i="6" s="1"/>
  <c r="J28" i="6"/>
  <c r="K28" i="6" s="1"/>
  <c r="J132" i="6"/>
  <c r="K132" i="6" s="1"/>
  <c r="J139" i="6"/>
  <c r="K139" i="6" s="1"/>
  <c r="J272" i="6"/>
  <c r="K272" i="6" s="1"/>
  <c r="J453" i="6"/>
  <c r="K453" i="6" s="1"/>
  <c r="J1033" i="6"/>
  <c r="K1033" i="6" s="1"/>
  <c r="J67" i="6"/>
  <c r="K67" i="6" s="1"/>
  <c r="J226" i="6"/>
  <c r="K226" i="6" s="1"/>
  <c r="J491" i="6"/>
  <c r="K491" i="6" s="1"/>
  <c r="J1246" i="6"/>
  <c r="K1246" i="6" s="1"/>
  <c r="I1556" i="6"/>
  <c r="F1687" i="6"/>
  <c r="I1687" i="6" s="1"/>
  <c r="J1334" i="6"/>
  <c r="K1334" i="6" s="1"/>
  <c r="J1637" i="6"/>
  <c r="K1637" i="6" s="1"/>
  <c r="J1695" i="6"/>
  <c r="K1695" i="6" s="1"/>
  <c r="I713" i="6"/>
  <c r="I569" i="6"/>
  <c r="I425" i="6"/>
  <c r="I1528" i="6"/>
  <c r="I1988" i="6"/>
  <c r="I1470" i="6"/>
  <c r="I1457" i="6"/>
  <c r="I1241" i="6"/>
  <c r="J1098" i="6"/>
  <c r="K1098" i="6" s="1"/>
  <c r="J328" i="6"/>
  <c r="K328" i="6" s="1"/>
  <c r="J556" i="6"/>
  <c r="K556" i="6" s="1"/>
  <c r="J20" i="6"/>
  <c r="K20" i="6" s="1"/>
  <c r="J251" i="6"/>
  <c r="K251" i="6" s="1"/>
  <c r="J364" i="6"/>
  <c r="K364" i="6" s="1"/>
  <c r="J726" i="6"/>
  <c r="K726" i="6" s="1"/>
  <c r="J1318" i="6"/>
  <c r="K1318" i="6" s="1"/>
  <c r="J1455" i="6"/>
  <c r="K1455" i="6" s="1"/>
  <c r="I2016" i="6"/>
  <c r="J779" i="6"/>
  <c r="K779" i="6" s="1"/>
  <c r="J501" i="6"/>
  <c r="K501" i="6" s="1"/>
  <c r="J921" i="6"/>
  <c r="K921" i="6" s="1"/>
  <c r="J481" i="6"/>
  <c r="K481" i="6" s="1"/>
  <c r="F1226" i="6"/>
  <c r="I1226" i="6" s="1"/>
  <c r="F1266" i="6"/>
  <c r="I1266" i="6" s="1"/>
  <c r="X1266" i="6" s="1"/>
  <c r="F1586" i="6"/>
  <c r="I1586" i="6" s="1"/>
  <c r="J1383" i="6"/>
  <c r="K1383" i="6" s="1"/>
  <c r="I1151" i="6"/>
  <c r="J594" i="6"/>
  <c r="K594" i="6" s="1"/>
  <c r="J1177" i="6"/>
  <c r="K1177" i="6" s="1"/>
  <c r="J111" i="6"/>
  <c r="K111" i="6" s="1"/>
  <c r="J564" i="6"/>
  <c r="K564" i="6" s="1"/>
  <c r="J538" i="6"/>
  <c r="K538" i="6" s="1"/>
  <c r="J295" i="6"/>
  <c r="K295" i="6" s="1"/>
  <c r="J1563" i="6"/>
  <c r="K1563" i="6" s="1"/>
  <c r="F1767" i="6"/>
  <c r="I1767" i="6" s="1"/>
  <c r="J135" i="6"/>
  <c r="K135" i="6" s="1"/>
  <c r="J309" i="6"/>
  <c r="K309" i="6" s="1"/>
  <c r="J956" i="6"/>
  <c r="K956" i="6" s="1"/>
  <c r="J485" i="6"/>
  <c r="K485" i="6" s="1"/>
  <c r="J9" i="6"/>
  <c r="K9" i="6" s="1"/>
  <c r="J239" i="6"/>
  <c r="K239" i="6" s="1"/>
  <c r="J1001" i="6"/>
  <c r="K1001" i="6" s="1"/>
  <c r="F1364" i="6"/>
  <c r="I1364" i="6" s="1"/>
  <c r="X1364" i="6" s="1"/>
  <c r="J840" i="6"/>
  <c r="K840" i="6" s="1"/>
  <c r="J321" i="6"/>
  <c r="K321" i="6" s="1"/>
  <c r="J829" i="6"/>
  <c r="K829" i="6" s="1"/>
  <c r="J664" i="6"/>
  <c r="K664" i="6" s="1"/>
  <c r="J910" i="6"/>
  <c r="K910" i="6" s="1"/>
  <c r="J1240" i="6"/>
  <c r="K1240" i="6" s="1"/>
  <c r="J618" i="6"/>
  <c r="K618" i="6" s="1"/>
  <c r="J508" i="6"/>
  <c r="K508" i="6" s="1"/>
  <c r="J986" i="6"/>
  <c r="K986" i="6" s="1"/>
  <c r="J1640" i="6"/>
  <c r="K1640" i="6" s="1"/>
  <c r="J1184" i="6"/>
  <c r="K1184" i="6" s="1"/>
  <c r="J208" i="6"/>
  <c r="K208" i="6" s="1"/>
  <c r="J1617" i="6"/>
  <c r="K1617" i="6" s="1"/>
  <c r="I1774" i="6"/>
  <c r="J152" i="6"/>
  <c r="K152" i="6" s="1"/>
  <c r="J409" i="6"/>
  <c r="K409" i="6" s="1"/>
  <c r="F1256" i="6"/>
  <c r="I1256" i="6" s="1"/>
  <c r="X1256" i="6" s="1"/>
  <c r="F1689" i="6"/>
  <c r="I1689" i="6" s="1"/>
  <c r="F1761" i="6"/>
  <c r="I1761" i="6" s="1"/>
  <c r="F1449" i="6"/>
  <c r="I1449" i="6" s="1"/>
  <c r="J1521" i="6"/>
  <c r="K1521" i="6" s="1"/>
  <c r="J1368" i="6"/>
  <c r="K1368" i="6" s="1"/>
  <c r="I1793" i="6"/>
  <c r="I1637" i="6"/>
  <c r="I1676" i="6"/>
  <c r="I1795" i="6"/>
  <c r="I1759" i="6"/>
  <c r="I1557" i="6"/>
  <c r="J457" i="6"/>
  <c r="K457" i="6" s="1"/>
  <c r="J999" i="6"/>
  <c r="K999" i="6" s="1"/>
  <c r="J704" i="6"/>
  <c r="K704" i="6" s="1"/>
  <c r="J1041" i="6"/>
  <c r="K1041" i="6" s="1"/>
  <c r="J79" i="6"/>
  <c r="K79" i="6" s="1"/>
  <c r="I904" i="6"/>
  <c r="I1920" i="6"/>
  <c r="I1703" i="6"/>
  <c r="I1940" i="6"/>
  <c r="I1283" i="6"/>
  <c r="I261" i="6"/>
  <c r="J926" i="6"/>
  <c r="K926" i="6" s="1"/>
  <c r="J992" i="6"/>
  <c r="K992" i="6" s="1"/>
  <c r="J755" i="6"/>
  <c r="K755" i="6" s="1"/>
  <c r="J897" i="6"/>
  <c r="K897" i="6" s="1"/>
  <c r="J731" i="6"/>
  <c r="K731" i="6" s="1"/>
  <c r="J1605" i="6"/>
  <c r="K1605" i="6" s="1"/>
  <c r="J1022" i="6"/>
  <c r="K1022" i="6" s="1"/>
  <c r="J737" i="6"/>
  <c r="K737" i="6" s="1"/>
  <c r="J894" i="6"/>
  <c r="K894" i="6" s="1"/>
  <c r="J382" i="6"/>
  <c r="K382" i="6" s="1"/>
  <c r="J426" i="6"/>
  <c r="K426" i="6" s="1"/>
  <c r="J115" i="6"/>
  <c r="K115" i="6" s="1"/>
  <c r="J964" i="6"/>
  <c r="K964" i="6" s="1"/>
  <c r="F1579" i="6"/>
  <c r="I1579" i="6" s="1"/>
  <c r="J970" i="6"/>
  <c r="K970" i="6" s="1"/>
  <c r="J1670" i="6"/>
  <c r="K1670" i="6" s="1"/>
  <c r="J1886" i="6"/>
  <c r="K1886" i="6" s="1"/>
  <c r="J27" i="6"/>
  <c r="K27" i="6" s="1"/>
  <c r="J428" i="6"/>
  <c r="K428" i="6" s="1"/>
  <c r="J1273" i="6"/>
  <c r="K1273" i="6" s="1"/>
  <c r="J1787" i="6"/>
  <c r="K1787" i="6" s="1"/>
  <c r="F1541" i="6"/>
  <c r="I1541" i="6" s="1"/>
  <c r="X1541" i="6" s="1"/>
  <c r="J419" i="6"/>
  <c r="K419" i="6" s="1"/>
  <c r="J63" i="6"/>
  <c r="K63" i="6" s="1"/>
  <c r="J489" i="6"/>
  <c r="K489" i="6" s="1"/>
  <c r="J256" i="6"/>
  <c r="K256" i="6" s="1"/>
  <c r="J769" i="6"/>
  <c r="K769" i="6" s="1"/>
  <c r="F53" i="6"/>
  <c r="I53" i="6" s="1"/>
  <c r="F1861" i="6"/>
  <c r="I1861" i="6" s="1"/>
  <c r="X1861" i="6" s="1"/>
  <c r="F1848" i="6"/>
  <c r="I1848" i="6" s="1"/>
  <c r="I541" i="6"/>
  <c r="J1124" i="6"/>
  <c r="K1124" i="6" s="1"/>
  <c r="J1823" i="6"/>
  <c r="K1823" i="6" s="1"/>
  <c r="J1577" i="6"/>
  <c r="K1577" i="6" s="1"/>
  <c r="J1717" i="6"/>
  <c r="K1717" i="6" s="1"/>
  <c r="J1035" i="6"/>
  <c r="K1035" i="6" s="1"/>
  <c r="J558" i="6"/>
  <c r="K558" i="6" s="1"/>
  <c r="J1074" i="6"/>
  <c r="K1074" i="6" s="1"/>
  <c r="J247" i="6"/>
  <c r="K247" i="6" s="1"/>
  <c r="J859" i="6"/>
  <c r="K859" i="6" s="1"/>
  <c r="J666" i="6"/>
  <c r="K666" i="6" s="1"/>
  <c r="J1293" i="6"/>
  <c r="K1293" i="6" s="1"/>
  <c r="F1609" i="6"/>
  <c r="I1609" i="6" s="1"/>
  <c r="J1911" i="6"/>
  <c r="K1911" i="6" s="1"/>
  <c r="I1148" i="6"/>
  <c r="I1943" i="6"/>
  <c r="I1947" i="6"/>
  <c r="I20" i="6"/>
  <c r="I1823" i="6"/>
  <c r="J235" i="6"/>
  <c r="K235" i="6" s="1"/>
  <c r="J427" i="6"/>
  <c r="K427" i="6" s="1"/>
  <c r="J991" i="6"/>
  <c r="K991" i="6" s="1"/>
  <c r="J518" i="6"/>
  <c r="K518" i="6" s="1"/>
  <c r="J1511" i="6"/>
  <c r="K1511" i="6" s="1"/>
  <c r="J1656" i="6"/>
  <c r="K1656" i="6" s="1"/>
  <c r="F1692" i="6"/>
  <c r="I1692" i="6" s="1"/>
  <c r="J1733" i="6"/>
  <c r="K1733" i="6" s="1"/>
  <c r="F1619" i="6"/>
  <c r="I1619" i="6" s="1"/>
  <c r="J1613" i="6"/>
  <c r="K1613" i="6" s="1"/>
  <c r="J1686" i="6"/>
  <c r="K1686" i="6" s="1"/>
  <c r="J1928" i="6"/>
  <c r="K1928" i="6" s="1"/>
  <c r="I1693" i="6"/>
  <c r="I1585" i="6"/>
  <c r="I1510" i="6"/>
  <c r="I2007" i="6"/>
  <c r="I1846" i="6"/>
  <c r="I1738" i="6"/>
  <c r="J744" i="6"/>
  <c r="K744" i="6" s="1"/>
  <c r="F1820" i="6"/>
  <c r="I1820" i="6" s="1"/>
  <c r="J1007" i="6"/>
  <c r="K1007" i="6" s="1"/>
  <c r="J1053" i="6"/>
  <c r="K1053" i="6" s="1"/>
  <c r="J522" i="6"/>
  <c r="K522" i="6" s="1"/>
  <c r="J611" i="6"/>
  <c r="K611" i="6" s="1"/>
  <c r="F1403" i="6"/>
  <c r="I1403" i="6" s="1"/>
  <c r="X1403" i="6" s="1"/>
  <c r="F1934" i="6"/>
  <c r="I1934" i="6" s="1"/>
  <c r="X1934" i="6" s="1"/>
  <c r="J1279" i="6"/>
  <c r="K1279" i="6" s="1"/>
  <c r="F1351" i="6"/>
  <c r="I1351" i="6" s="1"/>
  <c r="X1351" i="6" s="1"/>
  <c r="J264" i="6"/>
  <c r="K264" i="6" s="1"/>
  <c r="J497" i="6"/>
  <c r="K497" i="6" s="1"/>
  <c r="J1144" i="6"/>
  <c r="K1144" i="6" s="1"/>
  <c r="F1439" i="6"/>
  <c r="I1439" i="6" s="1"/>
  <c r="I1709" i="6"/>
  <c r="I1871" i="6"/>
  <c r="I1237" i="6"/>
  <c r="J1066" i="6"/>
  <c r="K1066" i="6" s="1"/>
  <c r="I1179" i="6"/>
  <c r="J1792" i="6"/>
  <c r="K1792" i="6" s="1"/>
  <c r="J584" i="6"/>
  <c r="K584" i="6" s="1"/>
  <c r="J402" i="6"/>
  <c r="K402" i="6" s="1"/>
  <c r="J267" i="6"/>
  <c r="K267" i="6" s="1"/>
  <c r="J1101" i="6"/>
  <c r="K1101" i="6" s="1"/>
  <c r="J826" i="6"/>
  <c r="K826" i="6" s="1"/>
  <c r="J716" i="6"/>
  <c r="K716" i="6" s="1"/>
  <c r="J599" i="6"/>
  <c r="K599" i="6" s="1"/>
  <c r="J1775" i="6"/>
  <c r="K1775" i="6" s="1"/>
  <c r="F1444" i="6"/>
  <c r="I1444" i="6" s="1"/>
  <c r="X1444" i="6" s="1"/>
  <c r="J1602" i="6"/>
  <c r="K1602" i="6" s="1"/>
  <c r="J1432" i="6"/>
  <c r="K1432" i="6" s="1"/>
  <c r="I1910" i="6"/>
  <c r="I1965" i="6"/>
  <c r="I1707" i="6"/>
  <c r="I1222" i="6"/>
  <c r="I1035" i="6"/>
  <c r="I343" i="6"/>
  <c r="I1751" i="6"/>
  <c r="I1895" i="6"/>
  <c r="I384" i="6"/>
  <c r="I1976" i="6"/>
  <c r="I1847" i="6"/>
  <c r="I1554" i="6"/>
  <c r="I1329" i="6"/>
  <c r="I871" i="6"/>
  <c r="J44" i="6"/>
  <c r="K44" i="6" s="1"/>
  <c r="J812" i="6"/>
  <c r="K812" i="6" s="1"/>
  <c r="J677" i="6"/>
  <c r="K677" i="6" s="1"/>
  <c r="J151" i="6"/>
  <c r="K151" i="6" s="1"/>
  <c r="J349" i="6"/>
  <c r="K349" i="6" s="1"/>
  <c r="J188" i="6"/>
  <c r="K188" i="6" s="1"/>
  <c r="J24" i="6"/>
  <c r="K24" i="6" s="1"/>
  <c r="J466" i="6"/>
  <c r="K466" i="6" s="1"/>
  <c r="J196" i="6"/>
  <c r="K196" i="6" s="1"/>
  <c r="J675" i="6"/>
  <c r="K675" i="6" s="1"/>
  <c r="F1929" i="6"/>
  <c r="I1929" i="6" s="1"/>
  <c r="X1929" i="6" s="1"/>
  <c r="F1573" i="6"/>
  <c r="I1573" i="6" s="1"/>
  <c r="J620" i="6"/>
  <c r="K620" i="6" s="1"/>
  <c r="J578" i="6"/>
  <c r="K578" i="6" s="1"/>
  <c r="J842" i="6"/>
  <c r="K842" i="6" s="1"/>
  <c r="J215" i="6"/>
  <c r="K215" i="6" s="1"/>
  <c r="J476" i="6"/>
  <c r="K476" i="6" s="1"/>
  <c r="J559" i="6"/>
  <c r="K559" i="6" s="1"/>
  <c r="F1456" i="6"/>
  <c r="I1456" i="6" s="1"/>
  <c r="J1581" i="6"/>
  <c r="K1581" i="6" s="1"/>
  <c r="J230" i="6"/>
  <c r="K230" i="6" s="1"/>
  <c r="J1083" i="6"/>
  <c r="K1083" i="6" s="1"/>
  <c r="J561" i="6"/>
  <c r="K561" i="6" s="1"/>
  <c r="J229" i="6"/>
  <c r="K229" i="6" s="1"/>
  <c r="J799" i="6"/>
  <c r="K799" i="6" s="1"/>
  <c r="J254" i="6"/>
  <c r="K254" i="6" s="1"/>
  <c r="I505" i="6"/>
  <c r="I1047" i="6"/>
  <c r="I22" i="6"/>
  <c r="J1193" i="6"/>
  <c r="K1193" i="6" s="1"/>
  <c r="J1151" i="6"/>
  <c r="K1151" i="6" s="1"/>
  <c r="J488" i="6"/>
  <c r="K488" i="6" s="1"/>
  <c r="J245" i="6"/>
  <c r="K245" i="6" s="1"/>
  <c r="J939" i="6"/>
  <c r="K939" i="6" s="1"/>
  <c r="J439" i="6"/>
  <c r="K439" i="6" s="1"/>
  <c r="J865" i="6"/>
  <c r="K865" i="6" s="1"/>
  <c r="J1983" i="6"/>
  <c r="K1983" i="6" s="1"/>
  <c r="J1845" i="6"/>
  <c r="K1845" i="6" s="1"/>
  <c r="J2010" i="6"/>
  <c r="K2010" i="6" s="1"/>
  <c r="I2019" i="6"/>
  <c r="I1968" i="6"/>
  <c r="I1951" i="6"/>
  <c r="I1779" i="6"/>
  <c r="I1431" i="6"/>
  <c r="I1526" i="6"/>
  <c r="J635" i="6"/>
  <c r="K635" i="6" s="1"/>
  <c r="I1666" i="6"/>
  <c r="I1578" i="6"/>
  <c r="I1245" i="6"/>
  <c r="I1808" i="6"/>
  <c r="I2023" i="6"/>
  <c r="I1771" i="6"/>
  <c r="I1154" i="6"/>
  <c r="J938" i="6"/>
  <c r="K938" i="6" s="1"/>
  <c r="J1759" i="6"/>
  <c r="K1759" i="6" s="1"/>
  <c r="J1065" i="6"/>
  <c r="K1065" i="6" s="1"/>
  <c r="J189" i="6"/>
  <c r="K189" i="6" s="1"/>
  <c r="J1047" i="6"/>
  <c r="K1047" i="6" s="1"/>
  <c r="J221" i="6"/>
  <c r="K221" i="6" s="1"/>
  <c r="J414" i="6"/>
  <c r="K414" i="6" s="1"/>
  <c r="J210" i="6"/>
  <c r="K210" i="6" s="1"/>
  <c r="J1095" i="6"/>
  <c r="K1095" i="6" s="1"/>
  <c r="J781" i="6"/>
  <c r="K781" i="6" s="1"/>
  <c r="J908" i="6"/>
  <c r="K908" i="6" s="1"/>
  <c r="F1831" i="6"/>
  <c r="I1831" i="6" s="1"/>
  <c r="J222" i="6"/>
  <c r="K222" i="6" s="1"/>
  <c r="J795" i="6"/>
  <c r="K795" i="6" s="1"/>
  <c r="J415" i="6"/>
  <c r="K415" i="6" s="1"/>
  <c r="J164" i="6"/>
  <c r="K164" i="6" s="1"/>
  <c r="J1676" i="6"/>
  <c r="K1676" i="6" s="1"/>
  <c r="J1420" i="6"/>
  <c r="K1420" i="6" s="1"/>
  <c r="F1893" i="6"/>
  <c r="I1893" i="6" s="1"/>
  <c r="F1854" i="6"/>
  <c r="I1854" i="6" s="1"/>
  <c r="X1854" i="6" s="1"/>
  <c r="J1175" i="6"/>
  <c r="K1175" i="6" s="1"/>
  <c r="J365" i="6"/>
  <c r="K365" i="6" s="1"/>
  <c r="J308" i="6"/>
  <c r="K308" i="6" s="1"/>
  <c r="J1102" i="6"/>
  <c r="K1102" i="6" s="1"/>
  <c r="J169" i="6"/>
  <c r="K169" i="6" s="1"/>
  <c r="J403" i="6"/>
  <c r="K403" i="6" s="1"/>
  <c r="J788" i="6"/>
  <c r="K788" i="6" s="1"/>
  <c r="J671" i="6"/>
  <c r="K671" i="6" s="1"/>
  <c r="J1947" i="6"/>
  <c r="K1947" i="6" s="1"/>
  <c r="J1793" i="6"/>
  <c r="K1793" i="6" s="1"/>
  <c r="J1148" i="6"/>
  <c r="K1148" i="6" s="1"/>
  <c r="J23" i="6"/>
  <c r="K23" i="6" s="1"/>
  <c r="J30" i="6"/>
  <c r="K30" i="6" s="1"/>
  <c r="J606" i="6"/>
  <c r="K606" i="6" s="1"/>
  <c r="J400" i="6"/>
  <c r="K400" i="6" s="1"/>
  <c r="J883" i="6"/>
  <c r="K883" i="6" s="1"/>
  <c r="J862" i="6"/>
  <c r="K862" i="6" s="1"/>
  <c r="F1450" i="6"/>
  <c r="I1450" i="6" s="1"/>
  <c r="J1736" i="6"/>
  <c r="K1736" i="6" s="1"/>
  <c r="J452" i="6"/>
  <c r="K452" i="6" s="1"/>
  <c r="J965" i="6"/>
  <c r="K965" i="6" s="1"/>
  <c r="J777" i="6"/>
  <c r="K777" i="6" s="1"/>
  <c r="J460" i="6"/>
  <c r="K460" i="6" s="1"/>
  <c r="J1943" i="6"/>
  <c r="K1943" i="6" s="1"/>
  <c r="J1411" i="6"/>
  <c r="K1411" i="6" s="1"/>
  <c r="I1806" i="6"/>
  <c r="I1480" i="6"/>
  <c r="I1445" i="6"/>
  <c r="I1301" i="6"/>
  <c r="J557" i="6"/>
  <c r="K557" i="6" s="1"/>
  <c r="J36" i="6"/>
  <c r="K36" i="6" s="1"/>
  <c r="J1807" i="6"/>
  <c r="K1807" i="6" s="1"/>
  <c r="F1513" i="6"/>
  <c r="I1513" i="6" s="1"/>
  <c r="X1513" i="6" s="1"/>
  <c r="F1743" i="6"/>
  <c r="I1743" i="6" s="1"/>
  <c r="X1743" i="6" s="1"/>
  <c r="F1661" i="6"/>
  <c r="I1661" i="6" s="1"/>
  <c r="J1663" i="6"/>
  <c r="K1663" i="6" s="1"/>
  <c r="J1881" i="6"/>
  <c r="K1881" i="6" s="1"/>
  <c r="F1534" i="6"/>
  <c r="I1534" i="6" s="1"/>
  <c r="J212" i="6"/>
  <c r="K212" i="6" s="1"/>
  <c r="J1522" i="6"/>
  <c r="K1522" i="6" s="1"/>
  <c r="J413" i="6"/>
  <c r="K413" i="6" s="1"/>
  <c r="J324" i="6"/>
  <c r="K324" i="6" s="1"/>
  <c r="J1204" i="6"/>
  <c r="K1204" i="6" s="1"/>
  <c r="J94" i="6"/>
  <c r="K94" i="6" s="1"/>
  <c r="F1815" i="6"/>
  <c r="I1815" i="6" s="1"/>
  <c r="F1748" i="6"/>
  <c r="I1748" i="6" s="1"/>
  <c r="X1748" i="6" s="1"/>
  <c r="F1483" i="6"/>
  <c r="I1483" i="6" s="1"/>
  <c r="X1483" i="6" s="1"/>
  <c r="J1221" i="6"/>
  <c r="K1221" i="6" s="1"/>
  <c r="J1750" i="6"/>
  <c r="K1750" i="6" s="1"/>
  <c r="J1309" i="6"/>
  <c r="K1309" i="6" s="1"/>
  <c r="J1365" i="6"/>
  <c r="K1365" i="6" s="1"/>
  <c r="J123" i="6"/>
  <c r="K123" i="6" s="1"/>
  <c r="J907" i="6"/>
  <c r="K907" i="6" s="1"/>
  <c r="J227" i="6"/>
  <c r="K227" i="6" s="1"/>
  <c r="J1622" i="6"/>
  <c r="K1622" i="6" s="1"/>
  <c r="F1588" i="6"/>
  <c r="I1588" i="6" s="1"/>
  <c r="F1739" i="6"/>
  <c r="I1739" i="6" s="1"/>
  <c r="X1739" i="6" s="1"/>
  <c r="F1650" i="6"/>
  <c r="I1650" i="6" s="1"/>
  <c r="J1614" i="6"/>
  <c r="K1614" i="6" s="1"/>
  <c r="J82" i="6"/>
  <c r="K82" i="6" s="1"/>
  <c r="J128" i="6"/>
  <c r="K128" i="6" s="1"/>
  <c r="J514" i="6"/>
  <c r="K514" i="6" s="1"/>
  <c r="J1329" i="6"/>
  <c r="K1329" i="6" s="1"/>
  <c r="I1865" i="6"/>
  <c r="I1699" i="6"/>
  <c r="J797" i="6"/>
  <c r="K797" i="6" s="1"/>
  <c r="J871" i="6"/>
  <c r="K871" i="6" s="1"/>
  <c r="J513" i="6"/>
  <c r="K513" i="6" s="1"/>
  <c r="J41" i="6"/>
  <c r="K41" i="6" s="1"/>
  <c r="J1068" i="6"/>
  <c r="K1068" i="6" s="1"/>
  <c r="J1682" i="6"/>
  <c r="K1682" i="6" s="1"/>
  <c r="J1205" i="6"/>
  <c r="K1205" i="6" s="1"/>
  <c r="J1209" i="6"/>
  <c r="K1209" i="6" s="1"/>
  <c r="J172" i="6"/>
  <c r="K172" i="6" s="1"/>
  <c r="J739" i="6"/>
  <c r="K739" i="6" s="1"/>
  <c r="J1387" i="6"/>
  <c r="K1387" i="6" s="1"/>
  <c r="J445" i="6"/>
  <c r="K445" i="6" s="1"/>
  <c r="F1257" i="6"/>
  <c r="I1257" i="6" s="1"/>
  <c r="X1257" i="6" s="1"/>
  <c r="F1505" i="6"/>
  <c r="I1505" i="6" s="1"/>
  <c r="J1941" i="6"/>
  <c r="K1941" i="6" s="1"/>
  <c r="J1325" i="6"/>
  <c r="K1325" i="6" s="1"/>
  <c r="F1822" i="6"/>
  <c r="I1822" i="6" s="1"/>
  <c r="X1822" i="6" s="1"/>
  <c r="J436" i="6"/>
  <c r="K436" i="6" s="1"/>
  <c r="J335" i="6"/>
  <c r="K335" i="6" s="1"/>
  <c r="J423" i="6"/>
  <c r="K423" i="6" s="1"/>
  <c r="J771" i="6"/>
  <c r="K771" i="6" s="1"/>
  <c r="J493" i="6"/>
  <c r="K493" i="6" s="1"/>
  <c r="J1010" i="6"/>
  <c r="K1010" i="6" s="1"/>
  <c r="F1564" i="6"/>
  <c r="I1564" i="6" s="1"/>
  <c r="X1564" i="6" s="1"/>
  <c r="J185" i="6"/>
  <c r="K185" i="6" s="1"/>
  <c r="J617" i="6"/>
  <c r="K617" i="6" s="1"/>
  <c r="J546" i="6"/>
  <c r="K546" i="6" s="1"/>
  <c r="J1554" i="6"/>
  <c r="K1554" i="6" s="1"/>
  <c r="J1995" i="6"/>
  <c r="K1995" i="6" s="1"/>
  <c r="F1794" i="6"/>
  <c r="I1794" i="6" s="1"/>
  <c r="J1029" i="6"/>
  <c r="K1029" i="6" s="1"/>
  <c r="J901" i="6"/>
  <c r="K901" i="6" s="1"/>
  <c r="J968" i="6"/>
  <c r="K968" i="6" s="1"/>
  <c r="J924" i="6"/>
  <c r="K924" i="6" s="1"/>
  <c r="J1237" i="6"/>
  <c r="K1237" i="6" s="1"/>
  <c r="J1950" i="6"/>
  <c r="K1950" i="6" s="1"/>
  <c r="J1058" i="6"/>
  <c r="K1058" i="6" s="1"/>
  <c r="J455" i="6"/>
  <c r="K455" i="6" s="1"/>
  <c r="J240" i="6"/>
  <c r="K240" i="6" s="1"/>
  <c r="J96" i="6"/>
  <c r="K96" i="6" s="1"/>
  <c r="J1092" i="6"/>
  <c r="K1092" i="6" s="1"/>
  <c r="J928" i="6"/>
  <c r="K928" i="6" s="1"/>
  <c r="J1131" i="6"/>
  <c r="K1131" i="6" s="1"/>
  <c r="J343" i="6"/>
  <c r="K343" i="6" s="1"/>
  <c r="J820" i="6"/>
  <c r="K820" i="6" s="1"/>
  <c r="J246" i="6"/>
  <c r="K246" i="6" s="1"/>
  <c r="F2002" i="6"/>
  <c r="I2002" i="6" s="1"/>
  <c r="J1433" i="6"/>
  <c r="K1433" i="6" s="1"/>
  <c r="J1149" i="6"/>
  <c r="K1149" i="6" s="1"/>
  <c r="F1410" i="6"/>
  <c r="I1410" i="6" s="1"/>
  <c r="J319" i="6"/>
  <c r="K319" i="6" s="1"/>
  <c r="J528" i="6"/>
  <c r="K528" i="6" s="1"/>
  <c r="J1064" i="6"/>
  <c r="K1064" i="6" s="1"/>
  <c r="J174" i="6"/>
  <c r="K174" i="6" s="1"/>
  <c r="J685" i="6"/>
  <c r="K685" i="6" s="1"/>
  <c r="J878" i="6"/>
  <c r="K878" i="6" s="1"/>
  <c r="J544" i="6"/>
  <c r="K544" i="6" s="1"/>
  <c r="J977" i="6"/>
  <c r="K977" i="6" s="1"/>
  <c r="J885" i="6"/>
  <c r="K885" i="6" s="1"/>
  <c r="J384" i="6"/>
  <c r="K384" i="6" s="1"/>
  <c r="J963" i="6"/>
  <c r="K963" i="6" s="1"/>
  <c r="J750" i="6"/>
  <c r="K750" i="6" s="1"/>
  <c r="J70" i="6"/>
  <c r="K70" i="6" s="1"/>
  <c r="F1722" i="6"/>
  <c r="I1722" i="6" s="1"/>
  <c r="F1678" i="6"/>
  <c r="I1678" i="6" s="1"/>
  <c r="X1678" i="6" s="1"/>
  <c r="J1796" i="6"/>
  <c r="K1796" i="6" s="1"/>
  <c r="J1847" i="6"/>
  <c r="K1847" i="6" s="1"/>
  <c r="J1894" i="6"/>
  <c r="K1894" i="6" s="1"/>
  <c r="I2009" i="6"/>
  <c r="I1383" i="6"/>
  <c r="J354" i="6"/>
  <c r="K354" i="6" s="1"/>
  <c r="J1469" i="6"/>
  <c r="K1469" i="6" s="1"/>
  <c r="J1751" i="6"/>
  <c r="K1751" i="6" s="1"/>
  <c r="J1974" i="6"/>
  <c r="K1974" i="6" s="1"/>
  <c r="J1968" i="6"/>
  <c r="K1968" i="6" s="1"/>
  <c r="J1599" i="6"/>
  <c r="K1599" i="6" s="1"/>
  <c r="J180" i="6"/>
  <c r="K180" i="6" s="1"/>
  <c r="F1994" i="6"/>
  <c r="I1994" i="6" s="1"/>
  <c r="X1994" i="6" s="1"/>
  <c r="J1956" i="6"/>
  <c r="K1956" i="6" s="1"/>
  <c r="J1951" i="6"/>
  <c r="K1951" i="6" s="1"/>
  <c r="J1808" i="6"/>
  <c r="K1808" i="6" s="1"/>
  <c r="F1649" i="6"/>
  <c r="I1649" i="6" s="1"/>
  <c r="I796" i="6"/>
  <c r="I1826" i="6"/>
  <c r="I1991" i="6"/>
  <c r="I1225" i="6"/>
  <c r="J1699" i="6"/>
  <c r="K1699" i="6" s="1"/>
  <c r="J1865" i="6"/>
  <c r="K1865" i="6" s="1"/>
  <c r="F1926" i="6"/>
  <c r="I1926" i="6" s="1"/>
  <c r="J969" i="6"/>
  <c r="K969" i="6" s="1"/>
  <c r="J468" i="6"/>
  <c r="K468" i="6" s="1"/>
  <c r="J286" i="6"/>
  <c r="K286" i="6" s="1"/>
  <c r="I1441" i="6"/>
  <c r="I1406" i="6"/>
  <c r="J1127" i="6"/>
  <c r="K1127" i="6" s="1"/>
  <c r="J701" i="6"/>
  <c r="K701" i="6" s="1"/>
  <c r="J478" i="6"/>
  <c r="K478" i="6" s="1"/>
  <c r="F1915" i="6"/>
  <c r="I1915" i="6" s="1"/>
  <c r="J2023" i="6"/>
  <c r="K2023" i="6" s="1"/>
  <c r="I493" i="6"/>
  <c r="I1131" i="6"/>
  <c r="J1146" i="6"/>
  <c r="K1146" i="6" s="1"/>
  <c r="J527" i="6"/>
  <c r="K527" i="6" s="1"/>
  <c r="J615" i="6"/>
  <c r="K615" i="6" s="1"/>
  <c r="J684" i="6"/>
  <c r="K684" i="6" s="1"/>
  <c r="J807" i="6"/>
  <c r="K807" i="6" s="1"/>
  <c r="J628" i="6"/>
  <c r="K628" i="6" s="1"/>
  <c r="J535" i="6"/>
  <c r="K535" i="6" s="1"/>
  <c r="F1276" i="6"/>
  <c r="I1276" i="6" s="1"/>
  <c r="J1653" i="6"/>
  <c r="K1653" i="6" s="1"/>
  <c r="F2005" i="6"/>
  <c r="I2005" i="6" s="1"/>
  <c r="J1377" i="6"/>
  <c r="K1377" i="6" s="1"/>
  <c r="J311" i="6"/>
  <c r="K311" i="6" s="1"/>
  <c r="J396" i="6"/>
  <c r="K396" i="6" s="1"/>
  <c r="J105" i="6"/>
  <c r="K105" i="6" s="1"/>
  <c r="J643" i="6"/>
  <c r="K643" i="6" s="1"/>
  <c r="J277" i="6"/>
  <c r="K277" i="6" s="1"/>
  <c r="J1405" i="6"/>
  <c r="K1405" i="6" s="1"/>
  <c r="J1292" i="6"/>
  <c r="K1292" i="6" s="1"/>
  <c r="F1508" i="6"/>
  <c r="I1508" i="6" s="1"/>
  <c r="X1508" i="6" s="1"/>
  <c r="F1296" i="6"/>
  <c r="I1296" i="6" s="1"/>
  <c r="X1296" i="6" s="1"/>
  <c r="F1348" i="6"/>
  <c r="I1348" i="6" s="1"/>
  <c r="J1199" i="6"/>
  <c r="K1199" i="6" s="1"/>
  <c r="J341" i="6"/>
  <c r="K341" i="6" s="1"/>
  <c r="J1036" i="6"/>
  <c r="K1036" i="6" s="1"/>
  <c r="J326" i="6"/>
  <c r="K326" i="6" s="1"/>
  <c r="J438" i="6"/>
  <c r="K438" i="6" s="1"/>
  <c r="J108" i="6"/>
  <c r="K108" i="6" s="1"/>
  <c r="J931" i="6"/>
  <c r="K931" i="6" s="1"/>
  <c r="F1544" i="6"/>
  <c r="I1544" i="6" s="1"/>
  <c r="J1557" i="6"/>
  <c r="K1557" i="6" s="1"/>
  <c r="F1489" i="6"/>
  <c r="I1489" i="6" s="1"/>
  <c r="X1489" i="6" s="1"/>
  <c r="J1115" i="6"/>
  <c r="K1115" i="6" s="1"/>
  <c r="J796" i="6"/>
  <c r="K796" i="6" s="1"/>
  <c r="J872" i="6"/>
  <c r="K872" i="6" s="1"/>
  <c r="J2026" i="6"/>
  <c r="K2026" i="6" s="1"/>
  <c r="I528" i="6"/>
  <c r="F1674" i="6"/>
  <c r="I1674" i="6" s="1"/>
  <c r="J981" i="6"/>
  <c r="K981" i="6" s="1"/>
  <c r="J1585" i="6"/>
  <c r="K1585" i="6" s="1"/>
  <c r="J569" i="6"/>
  <c r="K569" i="6" s="1"/>
  <c r="J1030" i="6"/>
  <c r="K1030" i="6" s="1"/>
  <c r="J679" i="6"/>
  <c r="K679" i="6" s="1"/>
  <c r="J1179" i="6"/>
  <c r="K1179" i="6" s="1"/>
  <c r="J944" i="6"/>
  <c r="K944" i="6" s="1"/>
  <c r="J1878" i="6"/>
  <c r="K1878" i="6" s="1"/>
  <c r="F1317" i="6"/>
  <c r="I1317" i="6" s="1"/>
  <c r="X1317" i="6" s="1"/>
  <c r="F1606" i="6"/>
  <c r="I1606" i="6" s="1"/>
  <c r="X1606" i="6" s="1"/>
  <c r="J1988" i="6"/>
  <c r="K1988" i="6" s="1"/>
  <c r="F1281" i="6"/>
  <c r="I1281" i="6" s="1"/>
  <c r="F1702" i="6"/>
  <c r="I1702" i="6" s="1"/>
  <c r="J1688" i="6"/>
  <c r="K1688" i="6" s="1"/>
  <c r="J1727" i="6"/>
  <c r="K1727" i="6" s="1"/>
  <c r="J1470" i="6"/>
  <c r="K1470" i="6" s="1"/>
  <c r="I1724" i="6"/>
  <c r="I1747" i="6"/>
  <c r="J1501" i="6"/>
  <c r="K1501" i="6" s="1"/>
  <c r="J686" i="6"/>
  <c r="K686" i="6" s="1"/>
  <c r="J730" i="6"/>
  <c r="K730" i="6" s="1"/>
  <c r="J110" i="6"/>
  <c r="K110" i="6" s="1"/>
  <c r="J1818" i="6"/>
  <c r="K1818" i="6" s="1"/>
  <c r="J191" i="6"/>
  <c r="K191" i="6" s="1"/>
  <c r="J953" i="6"/>
  <c r="K953" i="6" s="1"/>
  <c r="J425" i="6"/>
  <c r="K425" i="6" s="1"/>
  <c r="J1277" i="6"/>
  <c r="K1277" i="6" s="1"/>
  <c r="J1225" i="6"/>
  <c r="K1225" i="6" s="1"/>
  <c r="F1540" i="6"/>
  <c r="I1540" i="6" s="1"/>
  <c r="X1540" i="6" s="1"/>
  <c r="J1826" i="6"/>
  <c r="K1826" i="6" s="1"/>
  <c r="J192" i="6"/>
  <c r="K192" i="6" s="1"/>
  <c r="I857" i="6"/>
  <c r="I946" i="6"/>
  <c r="I940" i="6"/>
  <c r="I960" i="6"/>
  <c r="I1923" i="6"/>
  <c r="I1886" i="6"/>
  <c r="X1886" i="6" s="1"/>
  <c r="I1733" i="6"/>
  <c r="I1327" i="6"/>
  <c r="X1327" i="6" s="1"/>
  <c r="I1219" i="6"/>
  <c r="I1298" i="6"/>
  <c r="I1477" i="6"/>
  <c r="F1506" i="6"/>
  <c r="I1506" i="6" s="1"/>
  <c r="X1506" i="6" s="1"/>
  <c r="F1667" i="6"/>
  <c r="I1667" i="6" s="1"/>
  <c r="J1782" i="6"/>
  <c r="K1782" i="6" s="1"/>
  <c r="J1882" i="6"/>
  <c r="K1882" i="6" s="1"/>
  <c r="J506" i="6"/>
  <c r="K506" i="6" s="1"/>
  <c r="J960" i="6"/>
  <c r="K960" i="6" s="1"/>
  <c r="J773" i="6"/>
  <c r="K773" i="6" s="1"/>
  <c r="J864" i="6"/>
  <c r="K864" i="6" s="1"/>
  <c r="J818" i="6"/>
  <c r="K818" i="6" s="1"/>
  <c r="J315" i="6"/>
  <c r="K315" i="6" s="1"/>
  <c r="J837" i="6"/>
  <c r="K837" i="6" s="1"/>
  <c r="J1044" i="6"/>
  <c r="K1044" i="6" s="1"/>
  <c r="J340" i="6"/>
  <c r="K340" i="6" s="1"/>
  <c r="J583" i="6"/>
  <c r="K583" i="6" s="1"/>
  <c r="J997" i="6"/>
  <c r="K997" i="6" s="1"/>
  <c r="F1385" i="6"/>
  <c r="I1385" i="6" s="1"/>
  <c r="X1385" i="6" s="1"/>
  <c r="F1353" i="6"/>
  <c r="I1353" i="6" s="1"/>
  <c r="X1353" i="6" s="1"/>
  <c r="J336" i="6"/>
  <c r="K336" i="6" s="1"/>
  <c r="J1578" i="6"/>
  <c r="K1578" i="6" s="1"/>
  <c r="J1991" i="6"/>
  <c r="K1991" i="6" s="1"/>
  <c r="F1552" i="6"/>
  <c r="I1552" i="6" s="1"/>
  <c r="J1666" i="6"/>
  <c r="K1666" i="6" s="1"/>
  <c r="F1990" i="6"/>
  <c r="I1990" i="6" s="1"/>
  <c r="X1990" i="6" s="1"/>
  <c r="I816" i="6"/>
  <c r="I1881" i="6"/>
  <c r="I1843" i="6"/>
  <c r="J347" i="6"/>
  <c r="K347" i="6" s="1"/>
  <c r="J1067" i="6"/>
  <c r="K1067" i="6" s="1"/>
  <c r="J656" i="6"/>
  <c r="K656" i="6" s="1"/>
  <c r="J224" i="6"/>
  <c r="K224" i="6" s="1"/>
  <c r="J930" i="6"/>
  <c r="K930" i="6" s="1"/>
  <c r="J193" i="6"/>
  <c r="K193" i="6" s="1"/>
  <c r="F1810" i="6"/>
  <c r="I1810" i="6" s="1"/>
  <c r="J1630" i="6"/>
  <c r="K1630" i="6" s="1"/>
  <c r="F1710" i="6"/>
  <c r="I1710" i="6" s="1"/>
  <c r="X1710" i="6" s="1"/>
  <c r="F1349" i="6"/>
  <c r="I1349" i="6" s="1"/>
  <c r="J1923" i="6"/>
  <c r="K1923" i="6" s="1"/>
  <c r="I1634" i="6"/>
  <c r="J614" i="6"/>
  <c r="K614" i="6" s="1"/>
  <c r="J48" i="6"/>
  <c r="K48" i="6" s="1"/>
  <c r="J297" i="6"/>
  <c r="K297" i="6" s="1"/>
  <c r="J712" i="6"/>
  <c r="K712" i="6" s="1"/>
  <c r="J1087" i="6"/>
  <c r="K1087" i="6" s="1"/>
  <c r="J302" i="6"/>
  <c r="K302" i="6" s="1"/>
  <c r="F1746" i="6"/>
  <c r="I1746" i="6" s="1"/>
  <c r="X1746" i="6" s="1"/>
  <c r="J1846" i="6"/>
  <c r="K1846" i="6" s="1"/>
  <c r="J1333" i="6"/>
  <c r="K1333" i="6" s="1"/>
  <c r="J80" i="6"/>
  <c r="K80" i="6" s="1"/>
  <c r="J887" i="6"/>
  <c r="K887" i="6" s="1"/>
  <c r="J1192" i="6"/>
  <c r="K1192" i="6" s="1"/>
  <c r="J520" i="6"/>
  <c r="K520" i="6" s="1"/>
  <c r="J1760" i="6"/>
  <c r="K1760" i="6" s="1"/>
  <c r="J1738" i="6"/>
  <c r="K1738" i="6" s="1"/>
  <c r="J1949" i="6"/>
  <c r="K1949" i="6" s="1"/>
  <c r="J1398" i="6"/>
  <c r="K1398" i="6" s="1"/>
  <c r="J1261" i="6"/>
  <c r="K1261" i="6" s="1"/>
  <c r="J1954" i="6"/>
  <c r="K1954" i="6" s="1"/>
  <c r="J405" i="6"/>
  <c r="K405" i="6" s="1"/>
  <c r="J1528" i="6"/>
  <c r="K1528" i="6" s="1"/>
  <c r="J194" i="6"/>
  <c r="K194" i="6" s="1"/>
  <c r="J791" i="6"/>
  <c r="K791" i="6" s="1"/>
  <c r="J450" i="6"/>
  <c r="K450" i="6" s="1"/>
  <c r="J394" i="6"/>
  <c r="K394" i="6" s="1"/>
  <c r="J754" i="6"/>
  <c r="K754" i="6" s="1"/>
  <c r="I1368" i="6"/>
  <c r="I1224" i="6"/>
  <c r="J946" i="6"/>
  <c r="K946" i="6" s="1"/>
  <c r="J1118" i="6"/>
  <c r="K1118" i="6" s="1"/>
  <c r="J1027" i="6"/>
  <c r="K1027" i="6" s="1"/>
  <c r="J994" i="6"/>
  <c r="K994" i="6" s="1"/>
  <c r="I1953" i="6"/>
  <c r="I1682" i="6"/>
  <c r="I2001" i="6"/>
  <c r="J1110" i="6"/>
  <c r="K1110" i="6" s="1"/>
  <c r="J603" i="6"/>
  <c r="K603" i="6" s="1"/>
  <c r="I1333" i="6"/>
  <c r="I1127" i="6"/>
  <c r="I1809" i="6"/>
  <c r="J695" i="6"/>
  <c r="K695" i="6" s="1"/>
  <c r="J857" i="6"/>
  <c r="K857" i="6" s="1"/>
  <c r="J181" i="6"/>
  <c r="K181" i="6" s="1"/>
  <c r="J69" i="6"/>
  <c r="K69" i="6" s="1"/>
  <c r="J52" i="6"/>
  <c r="K52" i="6" s="1"/>
  <c r="J64" i="6"/>
  <c r="K64" i="6" s="1"/>
  <c r="I1784" i="6"/>
  <c r="I1769" i="6"/>
  <c r="F1799" i="6"/>
  <c r="I1799" i="6" s="1"/>
  <c r="J1345" i="6"/>
  <c r="K1345" i="6" s="1"/>
  <c r="I1542" i="6"/>
  <c r="J1930" i="6"/>
  <c r="K1930" i="6" s="1"/>
  <c r="F1446" i="6"/>
  <c r="I1446" i="6" s="1"/>
  <c r="J819" i="6"/>
  <c r="K819" i="6" s="1"/>
  <c r="F1856" i="6"/>
  <c r="I1856" i="6" s="1"/>
  <c r="J1976" i="6"/>
  <c r="K1976" i="6" s="1"/>
  <c r="J1408" i="6"/>
  <c r="K1408" i="6" s="1"/>
  <c r="F1397" i="6"/>
  <c r="I1397" i="6" s="1"/>
  <c r="X1397" i="6" s="1"/>
  <c r="J1518" i="6"/>
  <c r="K1518" i="6" s="1"/>
  <c r="I1438" i="6"/>
  <c r="F1836" i="6"/>
  <c r="I1836" i="6" s="1"/>
  <c r="J672" i="6"/>
  <c r="K672" i="6" s="1"/>
  <c r="I1697" i="6"/>
  <c r="J1842" i="6"/>
  <c r="K1842" i="6" s="1"/>
  <c r="J1691" i="6"/>
  <c r="K1691" i="6" s="1"/>
  <c r="F1379" i="6"/>
  <c r="I1379" i="6" s="1"/>
  <c r="X1379" i="6" s="1"/>
  <c r="J1255" i="6"/>
  <c r="K1255" i="6" s="1"/>
  <c r="J966" i="6"/>
  <c r="K966" i="6" s="1"/>
  <c r="J175" i="6"/>
  <c r="K175" i="6" s="1"/>
  <c r="J391" i="6"/>
  <c r="K391" i="6" s="1"/>
  <c r="J523" i="6"/>
  <c r="K523" i="6" s="1"/>
  <c r="I1791" i="6"/>
  <c r="I1437" i="6"/>
  <c r="J640" i="6"/>
  <c r="K640" i="6" s="1"/>
  <c r="I1202" i="6"/>
  <c r="J333" i="6"/>
  <c r="K333" i="6" s="1"/>
  <c r="J1057" i="6"/>
  <c r="K1057" i="6" s="1"/>
  <c r="J1100" i="6"/>
  <c r="K1100" i="6" s="1"/>
  <c r="J601" i="6"/>
  <c r="K601" i="6" s="1"/>
  <c r="J314" i="6"/>
  <c r="K314" i="6" s="1"/>
  <c r="I1647" i="6"/>
  <c r="I1306" i="6"/>
  <c r="I631" i="6"/>
  <c r="I1503" i="6"/>
  <c r="I1756" i="6"/>
  <c r="J707" i="6"/>
  <c r="K707" i="6" s="1"/>
  <c r="J708" i="6"/>
  <c r="K708" i="6" s="1"/>
  <c r="J670" i="6"/>
  <c r="K670" i="6" s="1"/>
  <c r="J973" i="6"/>
  <c r="K973" i="6" s="1"/>
  <c r="J900" i="6"/>
  <c r="K900" i="6" s="1"/>
  <c r="F1731" i="6"/>
  <c r="I1731" i="6" s="1"/>
  <c r="F1866" i="6"/>
  <c r="I1866" i="6" s="1"/>
  <c r="F1925" i="6"/>
  <c r="I1925" i="6" s="1"/>
  <c r="F1723" i="6"/>
  <c r="I1723" i="6" s="1"/>
  <c r="X1723" i="6" s="1"/>
  <c r="J1720" i="6"/>
  <c r="K1720" i="6" s="1"/>
  <c r="I1596" i="6"/>
  <c r="I1639" i="6"/>
  <c r="I1591" i="6"/>
  <c r="I1735" i="6"/>
  <c r="J276" i="6"/>
  <c r="K276" i="6" s="1"/>
  <c r="I32" i="6"/>
  <c r="J996" i="6"/>
  <c r="K996" i="6" s="1"/>
  <c r="I1989" i="6"/>
  <c r="I1521" i="6"/>
  <c r="I1155" i="6"/>
  <c r="I1251" i="6"/>
  <c r="I1694" i="6"/>
  <c r="I1834" i="6"/>
  <c r="I1589" i="6"/>
  <c r="J1103" i="6"/>
  <c r="K1103" i="6" s="1"/>
  <c r="J492" i="6"/>
  <c r="K492" i="6" s="1"/>
  <c r="J54" i="6"/>
  <c r="K54" i="6" s="1"/>
  <c r="J182" i="6"/>
  <c r="K182" i="6" s="1"/>
  <c r="F1424" i="6"/>
  <c r="I1424" i="6" s="1"/>
  <c r="F1839" i="6"/>
  <c r="I1839" i="6" s="1"/>
  <c r="J2029" i="6"/>
  <c r="K2029" i="6" s="1"/>
  <c r="J1633" i="6"/>
  <c r="K1633" i="6" s="1"/>
  <c r="F1400" i="6"/>
  <c r="I1400" i="6" s="1"/>
  <c r="X1400" i="6" s="1"/>
  <c r="I1499" i="6"/>
  <c r="F1220" i="6"/>
  <c r="I1220" i="6" s="1"/>
  <c r="I1938" i="6"/>
  <c r="I1916" i="6"/>
  <c r="J572" i="6"/>
  <c r="K572" i="6" s="1"/>
  <c r="J540" i="6"/>
  <c r="K540" i="6" s="1"/>
  <c r="J1132" i="6"/>
  <c r="K1132" i="6" s="1"/>
  <c r="J252" i="6"/>
  <c r="K252" i="6" s="1"/>
  <c r="J574" i="6"/>
  <c r="K574" i="6" s="1"/>
  <c r="J1119" i="6"/>
  <c r="K1119" i="6" s="1"/>
  <c r="J888" i="6"/>
  <c r="K888" i="6" s="1"/>
  <c r="F1817" i="6"/>
  <c r="I1817" i="6" s="1"/>
  <c r="X1817" i="6" s="1"/>
  <c r="F1332" i="6"/>
  <c r="I1332" i="6" s="1"/>
  <c r="F1833" i="6"/>
  <c r="I1833" i="6" s="1"/>
  <c r="J1825" i="6"/>
  <c r="K1825" i="6" s="1"/>
  <c r="I1345" i="6"/>
  <c r="X1345" i="6" s="1"/>
  <c r="J1051" i="6"/>
  <c r="K1051" i="6" s="1"/>
  <c r="J753" i="6"/>
  <c r="K753" i="6" s="1"/>
  <c r="J1611" i="6"/>
  <c r="K1611" i="6" s="1"/>
  <c r="F1555" i="6"/>
  <c r="I1555" i="6" s="1"/>
  <c r="F1797" i="6"/>
  <c r="I1797" i="6" s="1"/>
  <c r="J1753" i="6"/>
  <c r="K1753" i="6" s="1"/>
  <c r="J1871" i="6"/>
  <c r="K1871" i="6" s="1"/>
  <c r="F1973" i="6"/>
  <c r="I1973" i="6" s="1"/>
  <c r="F1857" i="6"/>
  <c r="I1857" i="6" s="1"/>
  <c r="X1857" i="6" s="1"/>
  <c r="F1700" i="6"/>
  <c r="I1700" i="6" s="1"/>
  <c r="X1700" i="6" s="1"/>
  <c r="J496" i="6"/>
  <c r="K496" i="6" s="1"/>
  <c r="J1045" i="6"/>
  <c r="K1045" i="6" s="1"/>
  <c r="J629" i="6"/>
  <c r="K629" i="6" s="1"/>
  <c r="J284" i="6"/>
  <c r="K284" i="6" s="1"/>
  <c r="J647" i="6"/>
  <c r="K647" i="6" s="1"/>
  <c r="J190" i="6"/>
  <c r="K190" i="6" s="1"/>
  <c r="I1507" i="6"/>
  <c r="F1969" i="6"/>
  <c r="I1969" i="6" s="1"/>
  <c r="J1172" i="6"/>
  <c r="K1172" i="6" s="1"/>
  <c r="J197" i="6"/>
  <c r="K197" i="6" s="1"/>
  <c r="J287" i="6"/>
  <c r="K287" i="6" s="1"/>
  <c r="J97" i="6"/>
  <c r="K97" i="6" s="1"/>
  <c r="J2013" i="6"/>
  <c r="K2013" i="6" s="1"/>
  <c r="F1413" i="6"/>
  <c r="I1413" i="6" s="1"/>
  <c r="X1413" i="6" s="1"/>
  <c r="I1603" i="6"/>
  <c r="I48" i="6"/>
  <c r="I1273" i="6"/>
  <c r="J1933" i="6"/>
  <c r="K1933" i="6" s="1"/>
  <c r="J1989" i="6"/>
  <c r="K1989" i="6" s="1"/>
  <c r="F1964" i="6"/>
  <c r="I1964" i="6" s="1"/>
  <c r="I1732" i="6"/>
  <c r="I1624" i="6"/>
  <c r="J316" i="6"/>
  <c r="K316" i="6" s="1"/>
  <c r="J61" i="6"/>
  <c r="K61" i="6" s="1"/>
  <c r="F1860" i="6"/>
  <c r="I1860" i="6" s="1"/>
  <c r="F1908" i="6"/>
  <c r="I1908" i="6" s="1"/>
  <c r="I1566" i="6"/>
  <c r="J1757" i="6"/>
  <c r="K1757" i="6" s="1"/>
  <c r="I1393" i="6"/>
  <c r="J848" i="6"/>
  <c r="K848" i="6" s="1"/>
  <c r="J746" i="6"/>
  <c r="K746" i="6" s="1"/>
  <c r="J1082" i="6"/>
  <c r="K1082" i="6" s="1"/>
  <c r="J474" i="6"/>
  <c r="K474" i="6" s="1"/>
  <c r="J420" i="6"/>
  <c r="K420" i="6" s="1"/>
  <c r="J1108" i="6"/>
  <c r="K1108" i="6" s="1"/>
  <c r="J1153" i="6"/>
  <c r="K1153" i="6" s="1"/>
  <c r="J1944" i="6"/>
  <c r="K1944" i="6" s="1"/>
  <c r="J1514" i="6"/>
  <c r="K1514" i="6" s="1"/>
  <c r="J1922" i="6"/>
  <c r="K1922" i="6" s="1"/>
  <c r="I1475" i="6"/>
  <c r="J432" i="6"/>
  <c r="K432" i="6" s="1"/>
  <c r="F1399" i="6"/>
  <c r="I1399" i="6" s="1"/>
  <c r="J1165" i="6"/>
  <c r="K1165" i="6" s="1"/>
  <c r="J838" i="6"/>
  <c r="K838" i="6" s="1"/>
  <c r="J1441" i="6"/>
  <c r="K1441" i="6" s="1"/>
  <c r="F1417" i="6"/>
  <c r="I1417" i="6" s="1"/>
  <c r="X1417" i="6" s="1"/>
  <c r="J1354" i="6"/>
  <c r="K1354" i="6" s="1"/>
  <c r="J1462" i="6"/>
  <c r="K1462" i="6" s="1"/>
  <c r="J1623" i="6"/>
  <c r="K1623" i="6" s="1"/>
  <c r="F1903" i="6"/>
  <c r="I1903" i="6" s="1"/>
  <c r="J1795" i="6"/>
  <c r="K1795" i="6" s="1"/>
  <c r="I1071" i="6"/>
  <c r="I1992" i="6"/>
  <c r="I1215" i="6"/>
  <c r="J1157" i="6"/>
  <c r="K1157" i="6" s="1"/>
  <c r="J622" i="6"/>
  <c r="K622" i="6" s="1"/>
  <c r="J1337" i="6"/>
  <c r="K1337" i="6" s="1"/>
  <c r="F1370" i="6"/>
  <c r="I1370" i="6" s="1"/>
  <c r="J1406" i="6"/>
  <c r="K1406" i="6" s="1"/>
  <c r="F1754" i="6"/>
  <c r="I1754" i="6" s="1"/>
  <c r="X1754" i="6" s="1"/>
  <c r="J1744" i="6"/>
  <c r="K1744" i="6" s="1"/>
  <c r="J1870" i="6"/>
  <c r="K1870" i="6" s="1"/>
  <c r="F1867" i="6"/>
  <c r="I1867" i="6" s="1"/>
  <c r="I1885" i="6"/>
  <c r="F2011" i="6"/>
  <c r="I2011" i="6" s="1"/>
  <c r="I1191" i="6"/>
  <c r="I1922" i="6"/>
  <c r="I159" i="6"/>
  <c r="I2003" i="6"/>
  <c r="J1468" i="6"/>
  <c r="K1468" i="6" s="1"/>
  <c r="F1618" i="6"/>
  <c r="I1618" i="6" s="1"/>
  <c r="J458" i="6"/>
  <c r="K458" i="6" s="1"/>
  <c r="J644" i="6"/>
  <c r="K644" i="6" s="1"/>
  <c r="J1093" i="6"/>
  <c r="K1093" i="6" s="1"/>
  <c r="I1874" i="6"/>
  <c r="J269" i="6"/>
  <c r="K269" i="6" s="1"/>
  <c r="J728" i="6"/>
  <c r="K728" i="6" s="1"/>
  <c r="J383" i="6"/>
  <c r="K383" i="6" s="1"/>
  <c r="J219" i="6"/>
  <c r="K219" i="6" s="1"/>
  <c r="J529" i="6"/>
  <c r="K529" i="6" s="1"/>
  <c r="J1191" i="6"/>
  <c r="K1191" i="6" s="1"/>
  <c r="J792" i="6"/>
  <c r="K792" i="6" s="1"/>
  <c r="F1238" i="6"/>
  <c r="I1238" i="6" s="1"/>
  <c r="J1735" i="6"/>
  <c r="K1735" i="6" s="1"/>
  <c r="J1843" i="6"/>
  <c r="K1843" i="6" s="1"/>
  <c r="I1941" i="6"/>
  <c r="J431" i="6"/>
  <c r="K431" i="6" s="1"/>
  <c r="J825" i="6"/>
  <c r="K825" i="6" s="1"/>
  <c r="J1023" i="6"/>
  <c r="K1023" i="6" s="1"/>
  <c r="J1147" i="6"/>
  <c r="K1147" i="6" s="1"/>
  <c r="J745" i="6"/>
  <c r="K745" i="6" s="1"/>
  <c r="J886" i="6"/>
  <c r="K886" i="6" s="1"/>
  <c r="J1503" i="6"/>
  <c r="K1503" i="6" s="1"/>
  <c r="J1977" i="6"/>
  <c r="K1977" i="6" s="1"/>
  <c r="J2019" i="6"/>
  <c r="K2019" i="6" s="1"/>
  <c r="F1330" i="6"/>
  <c r="I1330" i="6" s="1"/>
  <c r="J1575" i="6"/>
  <c r="K1575" i="6" s="1"/>
  <c r="J743" i="6"/>
  <c r="K743" i="6" s="1"/>
  <c r="J950" i="6"/>
  <c r="K950" i="6" s="1"/>
  <c r="J114" i="6"/>
  <c r="K114" i="6" s="1"/>
  <c r="J424" i="6"/>
  <c r="K424" i="6" s="1"/>
  <c r="J91" i="6"/>
  <c r="K91" i="6" s="1"/>
  <c r="J543" i="6"/>
  <c r="K543" i="6" s="1"/>
  <c r="F1278" i="6"/>
  <c r="I1278" i="6" s="1"/>
  <c r="J1627" i="6"/>
  <c r="K1627" i="6" s="1"/>
  <c r="J1910" i="6"/>
  <c r="K1910" i="6" s="1"/>
  <c r="J1471" i="6"/>
  <c r="K1471" i="6" s="1"/>
  <c r="I1452" i="6"/>
  <c r="I322" i="6"/>
  <c r="I1430" i="6"/>
  <c r="I1286" i="6"/>
  <c r="I1545" i="6"/>
  <c r="I1356" i="6"/>
  <c r="J1215" i="6"/>
  <c r="K1215" i="6" s="1"/>
  <c r="F1816" i="6"/>
  <c r="I1816" i="6" s="1"/>
  <c r="I1196" i="6"/>
  <c r="I1937" i="6"/>
  <c r="I1474" i="6"/>
  <c r="I1378" i="6"/>
  <c r="I1719" i="6"/>
  <c r="I1234" i="6"/>
  <c r="I2032" i="6"/>
  <c r="I2033" i="6"/>
  <c r="I1163" i="6"/>
  <c r="I1907" i="6"/>
  <c r="I1935" i="6"/>
  <c r="I1870" i="6"/>
  <c r="I1494" i="6"/>
  <c r="I1285" i="6"/>
  <c r="I1977" i="6"/>
  <c r="I1613" i="6"/>
  <c r="I1463" i="6"/>
  <c r="J116" i="6"/>
  <c r="K116" i="6" s="1"/>
  <c r="F1597" i="6"/>
  <c r="I1597" i="6" s="1"/>
  <c r="X1597" i="6" s="1"/>
  <c r="J660" i="6"/>
  <c r="K660" i="6" s="1"/>
  <c r="J1747" i="6"/>
  <c r="K1747" i="6" s="1"/>
  <c r="J1394" i="6"/>
  <c r="K1394" i="6" s="1"/>
  <c r="F1690" i="6"/>
  <c r="I1690" i="6" s="1"/>
  <c r="J1480" i="6"/>
  <c r="K1480" i="6" s="1"/>
  <c r="J1194" i="6"/>
  <c r="K1194" i="6" s="1"/>
  <c r="J1042" i="6"/>
  <c r="K1042" i="6" s="1"/>
  <c r="F1250" i="6"/>
  <c r="I1250" i="6" s="1"/>
  <c r="X1250" i="6" s="1"/>
  <c r="J1596" i="6"/>
  <c r="K1596" i="6" s="1"/>
  <c r="I1170" i="6"/>
  <c r="I260" i="6"/>
  <c r="I1605" i="6"/>
  <c r="F1827" i="6"/>
  <c r="I1827" i="6" s="1"/>
  <c r="J463" i="6"/>
  <c r="K463" i="6" s="1"/>
  <c r="J1927" i="6"/>
  <c r="K1927" i="6" s="1"/>
  <c r="J173" i="6"/>
  <c r="K173" i="6" s="1"/>
  <c r="J441" i="6"/>
  <c r="K441" i="6" s="1"/>
  <c r="J562" i="6"/>
  <c r="K562" i="6" s="1"/>
  <c r="I1181" i="6"/>
  <c r="J1071" i="6"/>
  <c r="K1071" i="6" s="1"/>
  <c r="F1515" i="6"/>
  <c r="I1515" i="6" s="1"/>
  <c r="J1407" i="6"/>
  <c r="K1407" i="6" s="1"/>
  <c r="F1543" i="6"/>
  <c r="I1543" i="6" s="1"/>
  <c r="F1755" i="6"/>
  <c r="I1755" i="6" s="1"/>
  <c r="X1755" i="6" s="1"/>
  <c r="F1999" i="6"/>
  <c r="I1999" i="6" s="1"/>
  <c r="J1724" i="6"/>
  <c r="K1724" i="6" s="1"/>
  <c r="J650" i="6"/>
  <c r="K650" i="6" s="1"/>
  <c r="F1850" i="6"/>
  <c r="I1850" i="6" s="1"/>
  <c r="J1675" i="6"/>
  <c r="K1675" i="6" s="1"/>
  <c r="I1711" i="6"/>
  <c r="I1390" i="6"/>
  <c r="I1443" i="6"/>
  <c r="I1538" i="6"/>
  <c r="I1466" i="6"/>
  <c r="I1322" i="6"/>
  <c r="I1775" i="6"/>
  <c r="J782" i="6"/>
  <c r="K782" i="6" s="1"/>
  <c r="J665" i="6"/>
  <c r="K665" i="6" s="1"/>
  <c r="J608" i="6"/>
  <c r="K608" i="6" s="1"/>
  <c r="J595" i="6"/>
  <c r="K595" i="6" s="1"/>
  <c r="J1301" i="6"/>
  <c r="K1301" i="6" s="1"/>
  <c r="J375" i="6"/>
  <c r="K375" i="6" s="1"/>
  <c r="J1233" i="6"/>
  <c r="K1233" i="6" s="1"/>
  <c r="J2033" i="6"/>
  <c r="K2033" i="6" s="1"/>
  <c r="F1229" i="6"/>
  <c r="I1229" i="6" s="1"/>
  <c r="J1589" i="6"/>
  <c r="K1589" i="6" s="1"/>
  <c r="F1942" i="6"/>
  <c r="I1942" i="6" s="1"/>
  <c r="J884" i="6"/>
  <c r="K884" i="6" s="1"/>
  <c r="J323" i="6"/>
  <c r="K323" i="6" s="1"/>
  <c r="I1766" i="6"/>
  <c r="J1481" i="6"/>
  <c r="K1481" i="6" s="1"/>
  <c r="J32" i="6"/>
  <c r="K32" i="6" s="1"/>
  <c r="J320" i="6"/>
  <c r="K320" i="6" s="1"/>
  <c r="J576" i="6"/>
  <c r="K576" i="6" s="1"/>
  <c r="J274" i="6"/>
  <c r="K274" i="6" s="1"/>
  <c r="J1128" i="6"/>
  <c r="K1128" i="6" s="1"/>
  <c r="F1422" i="6"/>
  <c r="I1422" i="6" s="1"/>
  <c r="X1422" i="6" s="1"/>
  <c r="J1530" i="6"/>
  <c r="K1530" i="6" s="1"/>
  <c r="J144" i="6"/>
  <c r="K144" i="6" s="1"/>
  <c r="J147" i="6"/>
  <c r="K147" i="6" s="1"/>
  <c r="J1077" i="6"/>
  <c r="K1077" i="6" s="1"/>
  <c r="F1305" i="6"/>
  <c r="I1305" i="6" s="1"/>
  <c r="F1373" i="6"/>
  <c r="I1373" i="6" s="1"/>
  <c r="J1806" i="6"/>
  <c r="K1806" i="6" s="1"/>
  <c r="J1566" i="6"/>
  <c r="K1566" i="6" s="1"/>
  <c r="J1409" i="6"/>
  <c r="K1409" i="6" s="1"/>
  <c r="J1113" i="6"/>
  <c r="K1113" i="6" s="1"/>
  <c r="J464" i="6"/>
  <c r="K464" i="6" s="1"/>
  <c r="J1183" i="6"/>
  <c r="K1183" i="6" s="1"/>
  <c r="J577" i="6"/>
  <c r="K577" i="6" s="1"/>
  <c r="J925" i="6"/>
  <c r="K925" i="6" s="1"/>
  <c r="J1906" i="6"/>
  <c r="K1906" i="6" s="1"/>
  <c r="F1734" i="6"/>
  <c r="I1734" i="6" s="1"/>
  <c r="X1734" i="6" s="1"/>
  <c r="F2014" i="6"/>
  <c r="I2014" i="6" s="1"/>
  <c r="X2014" i="6" s="1"/>
  <c r="J651" i="6"/>
  <c r="K651" i="6" s="1"/>
  <c r="J652" i="6"/>
  <c r="K652" i="6" s="1"/>
  <c r="J165" i="6"/>
  <c r="K165" i="6" s="1"/>
  <c r="J768" i="6"/>
  <c r="K768" i="6" s="1"/>
  <c r="J130" i="6"/>
  <c r="K130" i="6" s="1"/>
  <c r="J430" i="6"/>
  <c r="K430" i="6" s="1"/>
  <c r="J66" i="6"/>
  <c r="K66" i="6" s="1"/>
  <c r="F1321" i="6"/>
  <c r="I1321" i="6" s="1"/>
  <c r="F1429" i="6"/>
  <c r="I1429" i="6" s="1"/>
  <c r="I1622" i="6"/>
  <c r="J1877" i="6"/>
  <c r="K1877" i="6" s="1"/>
  <c r="J1357" i="6"/>
  <c r="K1357" i="6" s="1"/>
  <c r="J1459" i="6"/>
  <c r="K1459" i="6" s="1"/>
  <c r="J1265" i="6"/>
  <c r="K1265" i="6" s="1"/>
  <c r="I1453" i="6"/>
  <c r="J443" i="6"/>
  <c r="K443" i="6" s="1"/>
  <c r="J346" i="6"/>
  <c r="K346" i="6" s="1"/>
  <c r="J1694" i="6"/>
  <c r="K1694" i="6" s="1"/>
  <c r="J1163" i="6"/>
  <c r="K1163" i="6" s="1"/>
  <c r="J107" i="6"/>
  <c r="K107" i="6" s="1"/>
  <c r="J521" i="6"/>
  <c r="K521" i="6" s="1"/>
  <c r="J1046" i="6"/>
  <c r="K1046" i="6" s="1"/>
  <c r="J150" i="6"/>
  <c r="K150" i="6" s="1"/>
  <c r="J855" i="6"/>
  <c r="K855" i="6" s="1"/>
  <c r="J942" i="6"/>
  <c r="K942" i="6" s="1"/>
  <c r="J238" i="6"/>
  <c r="K238" i="6" s="1"/>
  <c r="J836" i="6"/>
  <c r="K836" i="6" s="1"/>
  <c r="F1851" i="6"/>
  <c r="I1851" i="6" s="1"/>
  <c r="X1851" i="6" s="1"/>
  <c r="F1978" i="6"/>
  <c r="I1978" i="6" s="1"/>
  <c r="F1698" i="6"/>
  <c r="I1698" i="6" s="1"/>
  <c r="X1698" i="6" s="1"/>
  <c r="J386" i="6"/>
  <c r="K386" i="6" s="1"/>
  <c r="J515" i="6"/>
  <c r="K515" i="6" s="1"/>
  <c r="J483" i="6"/>
  <c r="K483" i="6" s="1"/>
  <c r="J720" i="6"/>
  <c r="K720" i="6" s="1"/>
  <c r="J933" i="6"/>
  <c r="K933" i="6" s="1"/>
  <c r="J789" i="6"/>
  <c r="K789" i="6" s="1"/>
  <c r="J367" i="6"/>
  <c r="K367" i="6" s="1"/>
  <c r="F1517" i="6"/>
  <c r="I1517" i="6" s="1"/>
  <c r="X1517" i="6" s="1"/>
  <c r="F1770" i="6"/>
  <c r="I1770" i="6" s="1"/>
  <c r="F1458" i="6"/>
  <c r="I1458" i="6" s="1"/>
  <c r="F1546" i="6"/>
  <c r="I1546" i="6" s="1"/>
  <c r="J1935" i="6"/>
  <c r="K1935" i="6" s="1"/>
  <c r="F1798" i="6"/>
  <c r="I1798" i="6" s="1"/>
  <c r="J1445" i="6"/>
  <c r="K1445" i="6" s="1"/>
  <c r="J1834" i="6"/>
  <c r="K1834" i="6" s="1"/>
  <c r="I1928" i="6"/>
  <c r="J1907" i="6"/>
  <c r="K1907" i="6" s="1"/>
  <c r="J371" i="6"/>
  <c r="K371" i="6" s="1"/>
  <c r="J814" i="6"/>
  <c r="K814" i="6" s="1"/>
  <c r="J253" i="6"/>
  <c r="K253" i="6" s="1"/>
  <c r="J1938" i="6"/>
  <c r="K1938" i="6" s="1"/>
  <c r="J1213" i="6"/>
  <c r="K1213" i="6" s="1"/>
  <c r="F1386" i="6"/>
  <c r="I1386" i="6" s="1"/>
  <c r="F1726" i="6"/>
  <c r="I1726" i="6" s="1"/>
  <c r="X1726" i="6" s="1"/>
  <c r="F1762" i="6"/>
  <c r="I1762" i="6" s="1"/>
  <c r="F1626" i="6"/>
  <c r="I1626" i="6" s="1"/>
  <c r="F1662" i="6"/>
  <c r="I1662" i="6" s="1"/>
  <c r="X1662" i="6" s="1"/>
  <c r="J46" i="6"/>
  <c r="K46" i="6" s="1"/>
  <c r="J798" i="6"/>
  <c r="K798" i="6" s="1"/>
  <c r="J687" i="6"/>
  <c r="K687" i="6" s="1"/>
  <c r="J1136" i="6"/>
  <c r="K1136" i="6" s="1"/>
  <c r="J983" i="6"/>
  <c r="K983" i="6" s="1"/>
  <c r="J233" i="6"/>
  <c r="K233" i="6" s="1"/>
  <c r="J1072" i="6"/>
  <c r="K1072" i="6" s="1"/>
  <c r="J285" i="6"/>
  <c r="K285" i="6" s="1"/>
  <c r="J1006" i="6"/>
  <c r="K1006" i="6" s="1"/>
  <c r="J234" i="6"/>
  <c r="K234" i="6" s="1"/>
  <c r="J38" i="6"/>
  <c r="K38" i="6" s="1"/>
  <c r="F1655" i="6"/>
  <c r="I1655" i="6" s="1"/>
  <c r="F1811" i="6"/>
  <c r="I1811" i="6" s="1"/>
  <c r="F1553" i="6"/>
  <c r="I1553" i="6" s="1"/>
  <c r="J1494" i="6"/>
  <c r="K1494" i="6" s="1"/>
  <c r="F1341" i="6"/>
  <c r="I1341" i="6" s="1"/>
  <c r="I16" i="6"/>
  <c r="I1961" i="6"/>
  <c r="I1630" i="6"/>
  <c r="X1630" i="6" s="1"/>
  <c r="I1190" i="6"/>
  <c r="F1561" i="6"/>
  <c r="I1561" i="6" s="1"/>
  <c r="X1561" i="6" s="1"/>
  <c r="F1898" i="6"/>
  <c r="I1898" i="6" s="1"/>
  <c r="X1898" i="6" s="1"/>
  <c r="J2021" i="6"/>
  <c r="K2021" i="6" s="1"/>
  <c r="J1594" i="6"/>
  <c r="K1594" i="6" s="1"/>
  <c r="I1402" i="6"/>
  <c r="I1790" i="6"/>
  <c r="I1913" i="6"/>
  <c r="I1459" i="6"/>
  <c r="I2012" i="6"/>
  <c r="I1864" i="6"/>
  <c r="I1398" i="6"/>
  <c r="J613" i="6"/>
  <c r="K613" i="6" s="1"/>
  <c r="I1175" i="6"/>
  <c r="I1531" i="6"/>
  <c r="I1277" i="6"/>
  <c r="F1267" i="6"/>
  <c r="I1267" i="6" s="1"/>
  <c r="X1267" i="6" s="1"/>
  <c r="I1187" i="6"/>
  <c r="I1891" i="6"/>
  <c r="I1855" i="6"/>
  <c r="I1783" i="6"/>
  <c r="I1675" i="6"/>
  <c r="I1164" i="6"/>
  <c r="F1832" i="6"/>
  <c r="I1832" i="6" s="1"/>
  <c r="F1997" i="6"/>
  <c r="I1997" i="6" s="1"/>
  <c r="F1919" i="6"/>
  <c r="I1919" i="6" s="1"/>
  <c r="X1919" i="6" s="1"/>
  <c r="I1772" i="6"/>
  <c r="F2000" i="6"/>
  <c r="I2000" i="6" s="1"/>
  <c r="X2000" i="6" s="1"/>
  <c r="F1967" i="6"/>
  <c r="I1967" i="6" s="1"/>
  <c r="X1967" i="6" s="1"/>
  <c r="J1916" i="6"/>
  <c r="K1916" i="6" s="1"/>
  <c r="F1970" i="6"/>
  <c r="I1970" i="6" s="1"/>
  <c r="F2022" i="6"/>
  <c r="I2022" i="6" s="1"/>
  <c r="I1742" i="6"/>
  <c r="I1852" i="6"/>
  <c r="I1166" i="6"/>
  <c r="I1955" i="6"/>
  <c r="I1804" i="6"/>
  <c r="J1096" i="6"/>
  <c r="K1096" i="6" s="1"/>
  <c r="J683" i="6"/>
  <c r="K683" i="6" s="1"/>
  <c r="I1995" i="6"/>
  <c r="I1642" i="6"/>
  <c r="I1927" i="6"/>
  <c r="I1362" i="6"/>
  <c r="I184" i="6"/>
  <c r="I1130" i="6"/>
  <c r="I1971" i="6"/>
  <c r="I2020" i="6"/>
  <c r="I1912" i="6"/>
  <c r="I1574" i="6"/>
  <c r="I55" i="6"/>
  <c r="I1003" i="6"/>
  <c r="I1760" i="6"/>
  <c r="I1949" i="6"/>
  <c r="I1625" i="6"/>
  <c r="I1840" i="6"/>
  <c r="I1107" i="6"/>
  <c r="I1835" i="6"/>
  <c r="I1721" i="6"/>
  <c r="I1394" i="6"/>
  <c r="I1194" i="6"/>
  <c r="I1287" i="6"/>
  <c r="I1140" i="6"/>
  <c r="I1118" i="6"/>
  <c r="I1842" i="6"/>
  <c r="I1868" i="6"/>
  <c r="I1691" i="6"/>
  <c r="I1730" i="6"/>
  <c r="I1504" i="6"/>
  <c r="I1696" i="6"/>
  <c r="I1660" i="6"/>
  <c r="I1516" i="6"/>
  <c r="I1559" i="6"/>
  <c r="J374" i="6"/>
  <c r="K374" i="6" s="1"/>
  <c r="J512" i="6"/>
  <c r="K512" i="6" s="1"/>
  <c r="J525" i="6"/>
  <c r="K525" i="6" s="1"/>
  <c r="J480" i="6"/>
  <c r="K480" i="6" s="1"/>
  <c r="J623" i="6"/>
  <c r="K623" i="6" s="1"/>
  <c r="F1369" i="6"/>
  <c r="I1369" i="6" s="1"/>
  <c r="X1369" i="6" s="1"/>
  <c r="F1638" i="6"/>
  <c r="I1638" i="6" s="1"/>
  <c r="J1766" i="6"/>
  <c r="K1766" i="6" s="1"/>
  <c r="J1421" i="6"/>
  <c r="K1421" i="6" s="1"/>
  <c r="J201" i="6"/>
  <c r="K201" i="6" s="1"/>
  <c r="J624" i="6"/>
  <c r="K624" i="6" s="1"/>
  <c r="J93" i="6"/>
  <c r="K93" i="6" s="1"/>
  <c r="J157" i="6"/>
  <c r="K157" i="6" s="1"/>
  <c r="J412" i="6"/>
  <c r="K412" i="6" s="1"/>
  <c r="F137" i="6"/>
  <c r="I137" i="6" s="1"/>
  <c r="J494" i="6"/>
  <c r="K494" i="6" s="1"/>
  <c r="J1542" i="6"/>
  <c r="K1542" i="6" s="1"/>
  <c r="F1643" i="6"/>
  <c r="I1643" i="6" s="1"/>
  <c r="F1918" i="6"/>
  <c r="I1918" i="6" s="1"/>
  <c r="F1601" i="6"/>
  <c r="I1601" i="6" s="1"/>
  <c r="X1601" i="6" s="1"/>
  <c r="F1297" i="6"/>
  <c r="I1297" i="6" s="1"/>
  <c r="J1109" i="6"/>
  <c r="K1109" i="6" s="1"/>
  <c r="J281" i="6"/>
  <c r="K281" i="6" s="1"/>
  <c r="J630" i="6"/>
  <c r="K630" i="6" s="1"/>
  <c r="J954" i="6"/>
  <c r="K954" i="6" s="1"/>
  <c r="J1123" i="6"/>
  <c r="K1123" i="6" s="1"/>
  <c r="J713" i="6"/>
  <c r="K713" i="6" s="1"/>
  <c r="J590" i="6"/>
  <c r="K590" i="6" s="1"/>
  <c r="J1295" i="6"/>
  <c r="K1295" i="6" s="1"/>
  <c r="F1340" i="6"/>
  <c r="I1340" i="6" s="1"/>
  <c r="F1781" i="6"/>
  <c r="I1781" i="6" s="1"/>
  <c r="X1781" i="6" s="1"/>
  <c r="F1479" i="6"/>
  <c r="I1479" i="6" s="1"/>
  <c r="X1479" i="6" s="1"/>
  <c r="J1236" i="6"/>
  <c r="K1236" i="6" s="1"/>
  <c r="J1783" i="6"/>
  <c r="K1783" i="6" s="1"/>
  <c r="F2028" i="6"/>
  <c r="I2028" i="6" s="1"/>
  <c r="X2028" i="6" s="1"/>
  <c r="J1774" i="6"/>
  <c r="K1774" i="6" s="1"/>
  <c r="J1874" i="6"/>
  <c r="K1874" i="6" s="1"/>
  <c r="F1223" i="6"/>
  <c r="I1223" i="6" s="1"/>
  <c r="F1416" i="6"/>
  <c r="I1416" i="6" s="1"/>
  <c r="J1531" i="6"/>
  <c r="K1531" i="6" s="1"/>
  <c r="J1547" i="6"/>
  <c r="K1547" i="6" s="1"/>
  <c r="J1510" i="6"/>
  <c r="K1510" i="6" s="1"/>
  <c r="I240" i="6"/>
  <c r="I1930" i="6"/>
  <c r="I1408" i="6"/>
  <c r="I1106" i="6"/>
  <c r="J421" i="6"/>
  <c r="K421" i="6" s="1"/>
  <c r="J153" i="6"/>
  <c r="K153" i="6" s="1"/>
  <c r="I1350" i="6"/>
  <c r="I766" i="6"/>
  <c r="I342" i="6"/>
  <c r="I1776" i="6"/>
  <c r="I1495" i="6"/>
  <c r="I1487" i="6"/>
  <c r="J305" i="6"/>
  <c r="K305" i="6" s="1"/>
  <c r="I1897" i="6"/>
  <c r="I1433" i="6"/>
  <c r="I1632" i="6"/>
  <c r="I1536" i="6"/>
  <c r="I1307" i="6"/>
  <c r="J531" i="6"/>
  <c r="K531" i="6" s="1"/>
  <c r="J663" i="6"/>
  <c r="K663" i="6" s="1"/>
  <c r="J100" i="6"/>
  <c r="K100" i="6" s="1"/>
  <c r="J1574" i="6"/>
  <c r="K1574" i="6" s="1"/>
  <c r="F1683" i="6"/>
  <c r="I1683" i="6" s="1"/>
  <c r="X1683" i="6" s="1"/>
  <c r="F1998" i="6"/>
  <c r="I1998" i="6" s="1"/>
  <c r="J1791" i="6"/>
  <c r="K1791" i="6" s="1"/>
  <c r="J971" i="6"/>
  <c r="K971" i="6" s="1"/>
  <c r="J225" i="6"/>
  <c r="K225" i="6" s="1"/>
  <c r="J1953" i="6"/>
  <c r="K1953" i="6" s="1"/>
  <c r="F1502" i="6"/>
  <c r="I1502" i="6" s="1"/>
  <c r="J211" i="6"/>
  <c r="K211" i="6" s="1"/>
  <c r="J393" i="6"/>
  <c r="K393" i="6" s="1"/>
  <c r="J1384" i="6"/>
  <c r="K1384" i="6" s="1"/>
  <c r="J1466" i="6"/>
  <c r="K1466" i="6" s="1"/>
  <c r="J1173" i="6"/>
  <c r="K1173" i="6" s="1"/>
  <c r="J631" i="6"/>
  <c r="K631" i="6" s="1"/>
  <c r="J585" i="6"/>
  <c r="K585" i="6" s="1"/>
  <c r="J39" i="6"/>
  <c r="K39" i="6" s="1"/>
  <c r="J372" i="6"/>
  <c r="K372" i="6" s="1"/>
  <c r="J1078" i="6"/>
  <c r="K1078" i="6" s="1"/>
  <c r="J874" i="6"/>
  <c r="K874" i="6" s="1"/>
  <c r="J244" i="6"/>
  <c r="K244" i="6" s="1"/>
  <c r="J178" i="6"/>
  <c r="K178" i="6" s="1"/>
  <c r="F1616" i="6"/>
  <c r="I1616" i="6" s="1"/>
  <c r="J1769" i="6"/>
  <c r="K1769" i="6" s="1"/>
  <c r="J1889" i="6"/>
  <c r="K1889" i="6" s="1"/>
  <c r="J1362" i="6"/>
  <c r="K1362" i="6" s="1"/>
  <c r="J1855" i="6"/>
  <c r="K1855" i="6" s="1"/>
  <c r="F1819" i="6"/>
  <c r="I1819" i="6" s="1"/>
  <c r="F1963" i="6"/>
  <c r="I1963" i="6" s="1"/>
  <c r="J461" i="6"/>
  <c r="K461" i="6" s="1"/>
  <c r="J1474" i="6"/>
  <c r="K1474" i="6" s="1"/>
  <c r="F1326" i="6"/>
  <c r="I1326" i="6" s="1"/>
  <c r="X1326" i="6" s="1"/>
  <c r="J1143" i="6"/>
  <c r="K1143" i="6" s="1"/>
  <c r="J1180" i="6"/>
  <c r="K1180" i="6" s="1"/>
  <c r="J1430" i="6"/>
  <c r="K1430" i="6" s="1"/>
  <c r="F1869" i="6"/>
  <c r="I1869" i="6" s="1"/>
  <c r="J16" i="6"/>
  <c r="K16" i="6" s="1"/>
  <c r="J1106" i="6"/>
  <c r="K1106" i="6" s="1"/>
  <c r="F1551" i="6"/>
  <c r="I1551" i="6" s="1"/>
  <c r="X1551" i="6" s="1"/>
  <c r="F1982" i="6"/>
  <c r="I1982" i="6" s="1"/>
  <c r="X1982" i="6" s="1"/>
  <c r="J532" i="6"/>
  <c r="K532" i="6" s="1"/>
  <c r="J605" i="6"/>
  <c r="K605" i="6" s="1"/>
  <c r="J1254" i="6"/>
  <c r="K1254" i="6" s="1"/>
  <c r="F1590" i="6"/>
  <c r="I1590" i="6" s="1"/>
  <c r="X1590" i="6" s="1"/>
  <c r="J1664" i="6"/>
  <c r="K1664" i="6" s="1"/>
  <c r="J134" i="6"/>
  <c r="K134" i="6" s="1"/>
  <c r="J404" i="6"/>
  <c r="K404" i="6" s="1"/>
  <c r="J542" i="6"/>
  <c r="K542" i="6" s="1"/>
  <c r="J914" i="6"/>
  <c r="K914" i="6" s="1"/>
  <c r="J873" i="6"/>
  <c r="K873" i="6" s="1"/>
  <c r="J1438" i="6"/>
  <c r="K1438" i="6" s="1"/>
  <c r="J138" i="6"/>
  <c r="K138" i="6" s="1"/>
  <c r="J516" i="6"/>
  <c r="K516" i="6" s="1"/>
  <c r="J1234" i="6"/>
  <c r="K1234" i="6" s="1"/>
  <c r="J1378" i="6"/>
  <c r="K1378" i="6" s="1"/>
  <c r="J74" i="6"/>
  <c r="K74" i="6" s="1"/>
  <c r="J387" i="6"/>
  <c r="K387" i="6" s="1"/>
  <c r="J1121" i="6"/>
  <c r="K1121" i="6" s="1"/>
  <c r="J833" i="6"/>
  <c r="K833" i="6" s="1"/>
  <c r="J322" i="6"/>
  <c r="K322" i="6" s="1"/>
  <c r="J990" i="6"/>
  <c r="K990" i="6" s="1"/>
  <c r="J352" i="6"/>
  <c r="K352" i="6" s="1"/>
  <c r="J721" i="6"/>
  <c r="K721" i="6" s="1"/>
  <c r="F1872" i="6"/>
  <c r="I1872" i="6" s="1"/>
  <c r="J1891" i="6"/>
  <c r="K1891" i="6" s="1"/>
  <c r="J158" i="6"/>
  <c r="K158" i="6" s="1"/>
  <c r="J317" i="6"/>
  <c r="K317" i="6" s="1"/>
  <c r="J1043" i="6"/>
  <c r="K1043" i="6" s="1"/>
  <c r="J1156" i="6"/>
  <c r="K1156" i="6" s="1"/>
  <c r="J358" i="6"/>
  <c r="K358" i="6" s="1"/>
  <c r="J454" i="6"/>
  <c r="K454" i="6" s="1"/>
  <c r="J361" i="6"/>
  <c r="K361" i="6" s="1"/>
  <c r="J847" i="6"/>
  <c r="K847" i="6" s="1"/>
  <c r="J260" i="6"/>
  <c r="K260" i="6" s="1"/>
  <c r="J1443" i="6"/>
  <c r="K1443" i="6" s="1"/>
  <c r="J1937" i="6"/>
  <c r="K1937" i="6" s="1"/>
  <c r="J1992" i="6"/>
  <c r="K1992" i="6" s="1"/>
  <c r="J1322" i="6"/>
  <c r="K1322" i="6" s="1"/>
  <c r="J1591" i="6"/>
  <c r="K1591" i="6" s="1"/>
  <c r="I1160" i="6"/>
  <c r="I1853" i="6"/>
  <c r="I1718" i="6"/>
  <c r="I1900" i="6"/>
  <c r="I1828" i="6"/>
  <c r="J763" i="6"/>
  <c r="K763" i="6" s="1"/>
  <c r="J1719" i="6"/>
  <c r="K1719" i="6" s="1"/>
  <c r="F1652" i="6"/>
  <c r="I1652" i="6" s="1"/>
  <c r="J129" i="6"/>
  <c r="K129" i="6" s="1"/>
  <c r="J1062" i="6"/>
  <c r="K1062" i="6" s="1"/>
  <c r="J1390" i="6"/>
  <c r="K1390" i="6" s="1"/>
  <c r="J555" i="6"/>
  <c r="K555" i="6" s="1"/>
  <c r="J1538" i="6"/>
  <c r="K1538" i="6" s="1"/>
  <c r="J1094" i="6"/>
  <c r="K1094" i="6" s="1"/>
  <c r="J729" i="6"/>
  <c r="K729" i="6" s="1"/>
  <c r="J1048" i="6"/>
  <c r="K1048" i="6" s="1"/>
  <c r="J171" i="6"/>
  <c r="K171" i="6" s="1"/>
  <c r="J786" i="6"/>
  <c r="K786" i="6" s="1"/>
  <c r="J570" i="6"/>
  <c r="K570" i="6" s="1"/>
  <c r="F1214" i="6"/>
  <c r="I1214" i="6" s="1"/>
  <c r="X1214" i="6" s="1"/>
  <c r="J1639" i="6"/>
  <c r="K1639" i="6" s="1"/>
  <c r="J350" i="6"/>
  <c r="K350" i="6" s="1"/>
  <c r="J809" i="6"/>
  <c r="K809" i="6" s="1"/>
  <c r="J1004" i="6"/>
  <c r="K1004" i="6" s="1"/>
  <c r="J548" i="6"/>
  <c r="K548" i="6" s="1"/>
  <c r="J422" i="6"/>
  <c r="K422" i="6" s="1"/>
  <c r="J734" i="6"/>
  <c r="K734" i="6" s="1"/>
  <c r="J816" i="6"/>
  <c r="K816" i="6" s="1"/>
  <c r="J228" i="6"/>
  <c r="K228" i="6" s="1"/>
  <c r="J891" i="6"/>
  <c r="K891" i="6" s="1"/>
  <c r="J1017" i="6"/>
  <c r="K1017" i="6" s="1"/>
  <c r="J940" i="6"/>
  <c r="K940" i="6" s="1"/>
  <c r="J145" i="6"/>
  <c r="K145" i="6" s="1"/>
  <c r="F29" i="6"/>
  <c r="I29" i="6" s="1"/>
  <c r="X29" i="6" s="1"/>
  <c r="J920" i="6"/>
  <c r="K920" i="6" s="1"/>
  <c r="J1306" i="6"/>
  <c r="K1306" i="6" s="1"/>
  <c r="J1647" i="6"/>
  <c r="K1647" i="6" s="1"/>
  <c r="J1711" i="6"/>
  <c r="K1711" i="6" s="1"/>
  <c r="J1286" i="6"/>
  <c r="K1286" i="6" s="1"/>
  <c r="F1358" i="6"/>
  <c r="I1358" i="6" s="1"/>
  <c r="X1358" i="6" s="1"/>
  <c r="I1119" i="6"/>
  <c r="I1757" i="6"/>
  <c r="I2018" i="6"/>
  <c r="J1196" i="6"/>
  <c r="K1196" i="6" s="1"/>
  <c r="J47" i="6"/>
  <c r="K47" i="6" s="1"/>
  <c r="J757" i="6"/>
  <c r="K757" i="6" s="1"/>
  <c r="J896" i="6"/>
  <c r="K896" i="6" s="1"/>
  <c r="F1902" i="6"/>
  <c r="I1902" i="6" s="1"/>
  <c r="J1721" i="6"/>
  <c r="K1721" i="6" s="1"/>
  <c r="F1610" i="6"/>
  <c r="I1610" i="6" s="1"/>
  <c r="I31" i="6"/>
  <c r="I1859" i="6"/>
  <c r="I1959" i="6"/>
  <c r="I1763" i="6"/>
  <c r="I2024" i="6"/>
  <c r="I1744" i="6"/>
  <c r="I1636" i="6"/>
  <c r="I1525" i="6"/>
  <c r="I1752" i="6"/>
  <c r="I1584" i="6"/>
  <c r="I1535" i="6"/>
  <c r="I1319" i="6"/>
  <c r="I1303" i="6"/>
  <c r="I754" i="6"/>
  <c r="J263" i="6"/>
  <c r="K263" i="6" s="1"/>
  <c r="J682" i="6"/>
  <c r="K682" i="6" s="1"/>
  <c r="J37" i="6"/>
  <c r="K37" i="6" s="1"/>
  <c r="J472" i="6"/>
  <c r="K472" i="6" s="1"/>
  <c r="J170" i="6"/>
  <c r="K170" i="6" s="1"/>
  <c r="J1197" i="6"/>
  <c r="K1197" i="6" s="1"/>
  <c r="J98" i="6"/>
  <c r="K98" i="6" s="1"/>
  <c r="J936" i="6"/>
  <c r="K936" i="6" s="1"/>
  <c r="J163" i="6"/>
  <c r="K163" i="6" s="1"/>
  <c r="J988" i="6"/>
  <c r="K988" i="6" s="1"/>
  <c r="F1404" i="6"/>
  <c r="I1404" i="6" s="1"/>
  <c r="X1404" i="6" s="1"/>
  <c r="J1073" i="6"/>
  <c r="K1073" i="6" s="1"/>
  <c r="J681" i="6"/>
  <c r="K681" i="6" s="1"/>
  <c r="J904" i="6"/>
  <c r="K904" i="6" s="1"/>
  <c r="J1140" i="6"/>
  <c r="K1140" i="6" s="1"/>
  <c r="J575" i="6"/>
  <c r="K575" i="6" s="1"/>
  <c r="J184" i="6"/>
  <c r="K184" i="6" s="1"/>
  <c r="J1003" i="6"/>
  <c r="K1003" i="6" s="1"/>
  <c r="F1323" i="6"/>
  <c r="I1323" i="6" s="1"/>
  <c r="F1960" i="6"/>
  <c r="I1960" i="6" s="1"/>
  <c r="J1208" i="6"/>
  <c r="K1208" i="6" s="1"/>
  <c r="J1091" i="6"/>
  <c r="K1091" i="6" s="1"/>
  <c r="J698" i="6"/>
  <c r="K698" i="6" s="1"/>
  <c r="J715" i="6"/>
  <c r="K715" i="6" s="1"/>
  <c r="J690" i="6"/>
  <c r="K690" i="6" s="1"/>
  <c r="F1512" i="6"/>
  <c r="I1512" i="6" s="1"/>
  <c r="F1607" i="6"/>
  <c r="I1607" i="6" s="1"/>
  <c r="J598" i="6"/>
  <c r="K598" i="6" s="1"/>
  <c r="J280" i="6"/>
  <c r="K280" i="6" s="1"/>
  <c r="J370" i="6"/>
  <c r="K370" i="6" s="1"/>
  <c r="F1339" i="6"/>
  <c r="I1339" i="6" s="1"/>
  <c r="J1287" i="6"/>
  <c r="K1287" i="6" s="1"/>
  <c r="F1391" i="6"/>
  <c r="I1391" i="6" s="1"/>
  <c r="X1391" i="6" s="1"/>
  <c r="F1888" i="6"/>
  <c r="I1888" i="6" s="1"/>
  <c r="J1231" i="6"/>
  <c r="K1231" i="6" s="1"/>
  <c r="F1571" i="6"/>
  <c r="I1571" i="6" s="1"/>
  <c r="F1862" i="6"/>
  <c r="I1862" i="6" s="1"/>
  <c r="X1862" i="6" s="1"/>
  <c r="J17" i="6"/>
  <c r="K17" i="6" s="1"/>
  <c r="J216" i="6"/>
  <c r="K216" i="6" s="1"/>
  <c r="J1002" i="6"/>
  <c r="K1002" i="6" s="1"/>
  <c r="J435" i="6"/>
  <c r="K435" i="6" s="1"/>
  <c r="J1021" i="6"/>
  <c r="K1021" i="6" s="1"/>
  <c r="J505" i="6"/>
  <c r="K505" i="6" s="1"/>
  <c r="F1914" i="6"/>
  <c r="I1914" i="6" s="1"/>
  <c r="X1914" i="6" s="1"/>
  <c r="J2027" i="6"/>
  <c r="K2027" i="6" s="1"/>
  <c r="J266" i="6"/>
  <c r="K266" i="6" s="1"/>
  <c r="J1251" i="6"/>
  <c r="K1251" i="6" s="1"/>
  <c r="F1359" i="6"/>
  <c r="I1359" i="6" s="1"/>
  <c r="J248" i="6"/>
  <c r="K248" i="6" s="1"/>
  <c r="J587" i="6"/>
  <c r="K587" i="6" s="1"/>
  <c r="J958" i="6"/>
  <c r="K958" i="6" s="1"/>
  <c r="J22" i="6"/>
  <c r="K22" i="6" s="1"/>
  <c r="J31" i="6"/>
  <c r="K31" i="6" s="1"/>
  <c r="J392" i="6"/>
  <c r="K392" i="6" s="1"/>
  <c r="J449" i="6"/>
  <c r="K449" i="6" s="1"/>
  <c r="J861" i="6"/>
  <c r="K861" i="6" s="1"/>
  <c r="J627" i="6"/>
  <c r="K627" i="6" s="1"/>
  <c r="J1283" i="6"/>
  <c r="K1283" i="6" s="1"/>
  <c r="J1742" i="6"/>
  <c r="K1742" i="6" s="1"/>
  <c r="F1849" i="6"/>
  <c r="I1849" i="6" s="1"/>
  <c r="J1959" i="6"/>
  <c r="K1959" i="6" s="1"/>
  <c r="F1217" i="6"/>
  <c r="I1217" i="6" s="1"/>
  <c r="F1714" i="6"/>
  <c r="I1714" i="6" s="1"/>
  <c r="J1705" i="6"/>
  <c r="K1705" i="6" s="1"/>
  <c r="J1356" i="6"/>
  <c r="K1356" i="6" s="1"/>
  <c r="F1361" i="6"/>
  <c r="I1361" i="6" s="1"/>
  <c r="X1361" i="6" s="1"/>
  <c r="J1125" i="6"/>
  <c r="K1125" i="6" s="1"/>
  <c r="J800" i="6"/>
  <c r="K800" i="6" s="1"/>
  <c r="J821" i="6"/>
  <c r="K821" i="6" s="1"/>
  <c r="J140" i="6"/>
  <c r="K140" i="6" s="1"/>
  <c r="J978" i="6"/>
  <c r="K978" i="6" s="1"/>
  <c r="R1125" i="6"/>
  <c r="J381" i="6"/>
  <c r="K381" i="6" s="1"/>
  <c r="J1608" i="6"/>
  <c r="K1608" i="6" s="1"/>
  <c r="J1328" i="6"/>
  <c r="K1328" i="6" s="1"/>
  <c r="J1375" i="6"/>
  <c r="K1375" i="6" s="1"/>
  <c r="F1725" i="6"/>
  <c r="I1725" i="6" s="1"/>
  <c r="X1725" i="6" s="1"/>
  <c r="F2034" i="6"/>
  <c r="I2034" i="6" s="1"/>
  <c r="J507" i="6"/>
  <c r="K507" i="6" s="1"/>
  <c r="J207" i="6"/>
  <c r="K207" i="6" s="1"/>
  <c r="J1961" i="6"/>
  <c r="K1961" i="6" s="1"/>
  <c r="J395" i="6"/>
  <c r="K395" i="6" s="1"/>
  <c r="J357" i="6"/>
  <c r="K357" i="6" s="1"/>
  <c r="J279" i="6"/>
  <c r="K279" i="6" s="1"/>
  <c r="J636" i="6"/>
  <c r="K636" i="6" s="1"/>
  <c r="J839" i="6"/>
  <c r="K839" i="6" s="1"/>
  <c r="J1025" i="6"/>
  <c r="K1025" i="6" s="1"/>
  <c r="J385" i="6"/>
  <c r="K385" i="6" s="1"/>
  <c r="J1169" i="6"/>
  <c r="K1169" i="6" s="1"/>
  <c r="J1019" i="6"/>
  <c r="K1019" i="6" s="1"/>
  <c r="J282" i="6"/>
  <c r="K282" i="6" s="1"/>
  <c r="J868" i="6"/>
  <c r="K868" i="6" s="1"/>
  <c r="J952" i="6"/>
  <c r="K952" i="6" s="1"/>
  <c r="J699" i="6"/>
  <c r="K699" i="6" s="1"/>
  <c r="J1516" i="6"/>
  <c r="K1516" i="6" s="1"/>
  <c r="J78" i="6"/>
  <c r="K78" i="6" s="1"/>
  <c r="J312" i="6"/>
  <c r="K312" i="6" s="1"/>
  <c r="J1495" i="6"/>
  <c r="K1495" i="6" s="1"/>
  <c r="J1634" i="6"/>
  <c r="K1634" i="6" s="1"/>
  <c r="J1271" i="6"/>
  <c r="K1271" i="6" s="1"/>
  <c r="J1536" i="6"/>
  <c r="K1536" i="6" s="1"/>
  <c r="J1971" i="6"/>
  <c r="K1971" i="6" s="1"/>
  <c r="J1790" i="6"/>
  <c r="K1790" i="6" s="1"/>
  <c r="F1428" i="6"/>
  <c r="I1428" i="6" s="1"/>
  <c r="J1948" i="6"/>
  <c r="K1948" i="6" s="1"/>
  <c r="F1668" i="6"/>
  <c r="I1668" i="6" s="1"/>
  <c r="F1595" i="6"/>
  <c r="I1595" i="6" s="1"/>
  <c r="J633" i="6"/>
  <c r="K633" i="6" s="1"/>
  <c r="J742" i="6"/>
  <c r="K742" i="6" s="1"/>
  <c r="J658" i="6"/>
  <c r="K658" i="6" s="1"/>
  <c r="J2003" i="6"/>
  <c r="K2003" i="6" s="1"/>
  <c r="J1559" i="6"/>
  <c r="K1559" i="6" s="1"/>
  <c r="F1427" i="6"/>
  <c r="I1427" i="6" s="1"/>
  <c r="X1427" i="6" s="1"/>
  <c r="J348" i="6"/>
  <c r="K348" i="6" s="1"/>
  <c r="J262" i="6"/>
  <c r="K262" i="6" s="1"/>
  <c r="F1672" i="6"/>
  <c r="I1672" i="6" s="1"/>
  <c r="F1716" i="6"/>
  <c r="I1716" i="6" s="1"/>
  <c r="J1920" i="6"/>
  <c r="K1920" i="6" s="1"/>
  <c r="J776" i="6"/>
  <c r="K776" i="6" s="1"/>
  <c r="J1061" i="6"/>
  <c r="K1061" i="6" s="1"/>
  <c r="J927" i="6"/>
  <c r="K927" i="6" s="1"/>
  <c r="J934" i="6"/>
  <c r="K934" i="6" s="1"/>
  <c r="J770" i="6"/>
  <c r="K770" i="6" s="1"/>
  <c r="J1752" i="6"/>
  <c r="K1752" i="6" s="1"/>
  <c r="F1824" i="6"/>
  <c r="I1824" i="6" s="1"/>
  <c r="X1824" i="6" s="1"/>
  <c r="J1830" i="6"/>
  <c r="K1830" i="6" s="1"/>
  <c r="F1996" i="6"/>
  <c r="I1996" i="6" s="1"/>
  <c r="F1342" i="6"/>
  <c r="I1342" i="6" s="1"/>
  <c r="F1355" i="6"/>
  <c r="I1355" i="6" s="1"/>
  <c r="J473" i="6"/>
  <c r="K473" i="6" s="1"/>
  <c r="J579" i="6"/>
  <c r="K579" i="6" s="1"/>
  <c r="J339" i="6"/>
  <c r="K339" i="6" s="1"/>
  <c r="J366" i="6"/>
  <c r="K366" i="6" s="1"/>
  <c r="J526" i="6"/>
  <c r="K526" i="6" s="1"/>
  <c r="F1758" i="6"/>
  <c r="I1758" i="6" s="1"/>
  <c r="X1758" i="6" s="1"/>
  <c r="F1788" i="6"/>
  <c r="I1788" i="6" s="1"/>
  <c r="X1788" i="6" s="1"/>
  <c r="F1780" i="6"/>
  <c r="I1780" i="6" s="1"/>
  <c r="J1852" i="6"/>
  <c r="K1852" i="6" s="1"/>
  <c r="J1703" i="6"/>
  <c r="K1703" i="6" s="1"/>
  <c r="F1786" i="6"/>
  <c r="I1786" i="6" s="1"/>
  <c r="F1482" i="6"/>
  <c r="I1482" i="6" s="1"/>
  <c r="X1482" i="6" s="1"/>
  <c r="F1600" i="6"/>
  <c r="I1600" i="6" s="1"/>
  <c r="J329" i="6"/>
  <c r="K329" i="6" s="1"/>
  <c r="J161" i="6"/>
  <c r="K161" i="6" s="1"/>
  <c r="J416" i="6"/>
  <c r="K416" i="6" s="1"/>
  <c r="J846" i="6"/>
  <c r="K846" i="6" s="1"/>
  <c r="J72" i="6"/>
  <c r="K72" i="6" s="1"/>
  <c r="J834" i="6"/>
  <c r="K834" i="6" s="1"/>
  <c r="J490" i="6"/>
  <c r="K490" i="6" s="1"/>
  <c r="J142" i="6"/>
  <c r="K142" i="6" s="1"/>
  <c r="J646" i="6"/>
  <c r="K646" i="6" s="1"/>
  <c r="J104" i="6"/>
  <c r="K104" i="6" s="1"/>
  <c r="J18" i="6"/>
  <c r="K18" i="6" s="1"/>
  <c r="J1548" i="6"/>
  <c r="K1548" i="6" s="1"/>
  <c r="F1844" i="6"/>
  <c r="I1844" i="6" s="1"/>
  <c r="X1844" i="6" s="1"/>
  <c r="J1895" i="6"/>
  <c r="K1895" i="6" s="1"/>
  <c r="F1858" i="6"/>
  <c r="I1858" i="6" s="1"/>
  <c r="F1966" i="6"/>
  <c r="I1966" i="6" s="1"/>
  <c r="F1253" i="6"/>
  <c r="I1253" i="6" s="1"/>
  <c r="X1253" i="6" s="1"/>
  <c r="F1802" i="6"/>
  <c r="I1802" i="6" s="1"/>
  <c r="J2032" i="6"/>
  <c r="K2032" i="6" s="1"/>
  <c r="J1584" i="6"/>
  <c r="K1584" i="6" s="1"/>
  <c r="J1396" i="6"/>
  <c r="K1396" i="6" s="1"/>
  <c r="J1499" i="6"/>
  <c r="K1499" i="6" s="1"/>
  <c r="J1642" i="6"/>
  <c r="K1642" i="6" s="1"/>
  <c r="F1247" i="6"/>
  <c r="I1247" i="6" s="1"/>
  <c r="F1863" i="6"/>
  <c r="I1863" i="6" s="1"/>
  <c r="J680" i="6"/>
  <c r="K680" i="6" s="1"/>
  <c r="J648" i="6"/>
  <c r="K648" i="6" s="1"/>
  <c r="J1005" i="6"/>
  <c r="K1005" i="6" s="1"/>
  <c r="J334" i="6"/>
  <c r="K334" i="6" s="1"/>
  <c r="J1940" i="6"/>
  <c r="K1940" i="6" s="1"/>
  <c r="J14" i="6"/>
  <c r="K14" i="6" s="1"/>
  <c r="J86" i="6"/>
  <c r="K86" i="6" s="1"/>
  <c r="J299" i="6"/>
  <c r="K299" i="6" s="1"/>
  <c r="J794" i="6"/>
  <c r="K794" i="6" s="1"/>
  <c r="J440" i="6"/>
  <c r="K440" i="6" s="1"/>
  <c r="J398" i="6"/>
  <c r="K398" i="6" s="1"/>
  <c r="J1835" i="6"/>
  <c r="K1835" i="6" s="1"/>
  <c r="J2012" i="6"/>
  <c r="K2012" i="6" s="1"/>
  <c r="J35" i="6"/>
  <c r="K35" i="6" s="1"/>
  <c r="J593" i="6"/>
  <c r="K593" i="6" s="1"/>
  <c r="J851" i="6"/>
  <c r="K851" i="6" s="1"/>
  <c r="J923" i="6"/>
  <c r="K923" i="6" s="1"/>
  <c r="J408" i="6"/>
  <c r="K408" i="6" s="1"/>
  <c r="J549" i="6"/>
  <c r="K549" i="6" s="1"/>
  <c r="J1032" i="6"/>
  <c r="K1032" i="6" s="1"/>
  <c r="J903" i="6"/>
  <c r="K903" i="6" s="1"/>
  <c r="J1038" i="6"/>
  <c r="K1038" i="6" s="1"/>
  <c r="J51" i="6"/>
  <c r="K51" i="6" s="1"/>
  <c r="J504" i="6"/>
  <c r="K504" i="6" s="1"/>
  <c r="J223" i="6"/>
  <c r="K223" i="6" s="1"/>
  <c r="J1018" i="6"/>
  <c r="K1018" i="6" s="1"/>
  <c r="J747" i="6"/>
  <c r="K747" i="6" s="1"/>
  <c r="F1218" i="6"/>
  <c r="I1218" i="6" s="1"/>
  <c r="X1218" i="6" s="1"/>
  <c r="F1270" i="6"/>
  <c r="I1270" i="6" s="1"/>
  <c r="X1270" i="6" s="1"/>
  <c r="F1576" i="6"/>
  <c r="I1576" i="6" s="1"/>
  <c r="X1576" i="6" s="1"/>
  <c r="F1567" i="6"/>
  <c r="I1567" i="6" s="1"/>
  <c r="J1644" i="6"/>
  <c r="K1644" i="6" s="1"/>
  <c r="F1646" i="6"/>
  <c r="I1646" i="6" s="1"/>
  <c r="J1763" i="6"/>
  <c r="K1763" i="6" s="1"/>
  <c r="F1985" i="6"/>
  <c r="I1985" i="6" s="1"/>
  <c r="F1290" i="6"/>
  <c r="I1290" i="6" s="1"/>
  <c r="X1290" i="6" s="1"/>
  <c r="J1393" i="6"/>
  <c r="K1393" i="6" s="1"/>
  <c r="J1814" i="6"/>
  <c r="K1814" i="6" s="1"/>
  <c r="J1181" i="6"/>
  <c r="K1181" i="6" s="1"/>
  <c r="J119" i="6"/>
  <c r="K119" i="6" s="1"/>
  <c r="J55" i="6"/>
  <c r="K55" i="6" s="1"/>
  <c r="J875" i="6"/>
  <c r="K875" i="6" s="1"/>
  <c r="J1084" i="6"/>
  <c r="K1084" i="6" s="1"/>
  <c r="J641" i="6"/>
  <c r="K641" i="6" s="1"/>
  <c r="J552" i="6"/>
  <c r="K552" i="6" s="1"/>
  <c r="J75" i="6"/>
  <c r="K75" i="6" s="1"/>
  <c r="J909" i="6"/>
  <c r="K909" i="6" s="1"/>
  <c r="J1168" i="6"/>
  <c r="K1168" i="6" s="1"/>
  <c r="J378" i="6"/>
  <c r="K378" i="6" s="1"/>
  <c r="J955" i="6"/>
  <c r="K955" i="6" s="1"/>
  <c r="J1155" i="6"/>
  <c r="K1155" i="6" s="1"/>
  <c r="F2008" i="6"/>
  <c r="I2008" i="6" s="1"/>
  <c r="J2024" i="6"/>
  <c r="K2024" i="6" s="1"/>
  <c r="F1211" i="6"/>
  <c r="I1211" i="6" s="1"/>
  <c r="X1211" i="6" s="1"/>
  <c r="J1593" i="6"/>
  <c r="K1593" i="6" s="1"/>
  <c r="J1636" i="6"/>
  <c r="K1636" i="6" s="1"/>
  <c r="J360" i="6"/>
  <c r="K360" i="6" s="1"/>
  <c r="J1853" i="6"/>
  <c r="K1853" i="6" s="1"/>
  <c r="J852" i="6"/>
  <c r="K852" i="6" s="1"/>
  <c r="F1972" i="6"/>
  <c r="I1972" i="6" s="1"/>
  <c r="X1972" i="6" s="1"/>
  <c r="J1160" i="6"/>
  <c r="K1160" i="6" s="1"/>
  <c r="J353" i="6"/>
  <c r="K353" i="6" s="1"/>
  <c r="J765" i="6"/>
  <c r="K765" i="6" s="1"/>
  <c r="J1679" i="6"/>
  <c r="K1679" i="6" s="1"/>
  <c r="J1864" i="6"/>
  <c r="K1864" i="6" s="1"/>
  <c r="J1841" i="6"/>
  <c r="K1841" i="6" s="1"/>
  <c r="J268" i="6"/>
  <c r="K268" i="6" s="1"/>
  <c r="J206" i="6"/>
  <c r="K206" i="6" s="1"/>
  <c r="J696" i="6"/>
  <c r="K696" i="6" s="1"/>
  <c r="J951" i="6"/>
  <c r="K951" i="6" s="1"/>
  <c r="J808" i="6"/>
  <c r="K808" i="6" s="1"/>
  <c r="J8" i="6"/>
  <c r="K8" i="6" s="1"/>
  <c r="J1986" i="6"/>
  <c r="K1986" i="6" s="1"/>
  <c r="F1476" i="6"/>
  <c r="I1476" i="6" s="1"/>
  <c r="X1476" i="6" s="1"/>
  <c r="J1612" i="6"/>
  <c r="K1612" i="6" s="1"/>
  <c r="J1697" i="6"/>
  <c r="K1697" i="6" s="1"/>
  <c r="J120" i="6"/>
  <c r="K120" i="6" s="1"/>
  <c r="J1187" i="6"/>
  <c r="K1187" i="6" s="1"/>
  <c r="J536" i="6"/>
  <c r="K536" i="6" s="1"/>
  <c r="J209" i="6"/>
  <c r="K209" i="6" s="1"/>
  <c r="J530" i="6"/>
  <c r="K530" i="6" s="1"/>
  <c r="J824" i="6"/>
  <c r="K824" i="6" s="1"/>
  <c r="J723" i="6"/>
  <c r="K723" i="6" s="1"/>
  <c r="F1440" i="6"/>
  <c r="I1440" i="6" s="1"/>
  <c r="X1440" i="6" s="1"/>
  <c r="J1463" i="6"/>
  <c r="K1463" i="6" s="1"/>
  <c r="F1537" i="6"/>
  <c r="I1537" i="6" s="1"/>
  <c r="X1537" i="6" s="1"/>
  <c r="J1658" i="6"/>
  <c r="K1658" i="6" s="1"/>
  <c r="F1924" i="6"/>
  <c r="I1924" i="6" s="1"/>
  <c r="F1680" i="6"/>
  <c r="I1680" i="6" s="1"/>
  <c r="X1680" i="6" s="1"/>
  <c r="J1880" i="6"/>
  <c r="K1880" i="6" s="1"/>
  <c r="F1708" i="6"/>
  <c r="I1708" i="6" s="1"/>
  <c r="J471" i="6"/>
  <c r="K471" i="6" s="1"/>
  <c r="J187" i="6"/>
  <c r="K187" i="6" s="1"/>
  <c r="J832" i="6"/>
  <c r="K832" i="6" s="1"/>
  <c r="J860" i="6"/>
  <c r="K860" i="6" s="1"/>
  <c r="J1319" i="6"/>
  <c r="K1319" i="6" s="1"/>
  <c r="J1535" i="6"/>
  <c r="K1535" i="6" s="1"/>
  <c r="J1525" i="6"/>
  <c r="K1525" i="6" s="1"/>
  <c r="J1859" i="6"/>
  <c r="K1859" i="6" s="1"/>
  <c r="F1899" i="6"/>
  <c r="I1899" i="6" s="1"/>
  <c r="X1899" i="6" s="1"/>
  <c r="J479" i="6"/>
  <c r="K479" i="6" s="1"/>
  <c r="J65" i="6"/>
  <c r="K65" i="6" s="1"/>
  <c r="J95" i="6"/>
  <c r="K95" i="6" s="1"/>
  <c r="J1120" i="6"/>
  <c r="K1120" i="6" s="1"/>
  <c r="J42" i="6"/>
  <c r="K42" i="6" s="1"/>
  <c r="J1107" i="6"/>
  <c r="K1107" i="6" s="1"/>
  <c r="J1900" i="6"/>
  <c r="K1900" i="6" s="1"/>
  <c r="F2031" i="6"/>
  <c r="I2031" i="6" s="1"/>
  <c r="F1931" i="6"/>
  <c r="I1931" i="6" s="1"/>
  <c r="F1936" i="6"/>
  <c r="I1936" i="6" s="1"/>
  <c r="F1805" i="6"/>
  <c r="I1805" i="6" s="1"/>
  <c r="J756" i="6"/>
  <c r="K756" i="6" s="1"/>
  <c r="J957" i="6"/>
  <c r="K957" i="6" s="1"/>
  <c r="J976" i="6"/>
  <c r="K976" i="6" s="1"/>
  <c r="J112" i="6"/>
  <c r="K112" i="6" s="1"/>
  <c r="J448" i="6"/>
  <c r="K448" i="6" s="1"/>
  <c r="J541" i="6"/>
  <c r="K541" i="6" s="1"/>
  <c r="J200" i="6"/>
  <c r="K200" i="6" s="1"/>
  <c r="J122" i="6"/>
  <c r="K122" i="6" s="1"/>
  <c r="J1402" i="6"/>
  <c r="K1402" i="6" s="1"/>
  <c r="J1487" i="6"/>
  <c r="K1487" i="6" s="1"/>
  <c r="J1804" i="6"/>
  <c r="K1804" i="6" s="1"/>
  <c r="F1887" i="6"/>
  <c r="I1887" i="6" s="1"/>
  <c r="X1887" i="6" s="1"/>
  <c r="J1202" i="6"/>
  <c r="K1202" i="6" s="1"/>
  <c r="J899" i="6"/>
  <c r="K899" i="6" s="1"/>
  <c r="J649" i="6"/>
  <c r="K649" i="6" s="1"/>
  <c r="F1415" i="6"/>
  <c r="I1415" i="6" s="1"/>
  <c r="J1350" i="6"/>
  <c r="K1350" i="6" s="1"/>
  <c r="F1812" i="6"/>
  <c r="I1812" i="6" s="1"/>
  <c r="J1392" i="6"/>
  <c r="K1392" i="6" s="1"/>
  <c r="F1952" i="6"/>
  <c r="I1952" i="6" s="1"/>
  <c r="J1955" i="6"/>
  <c r="K1955" i="6" s="1"/>
  <c r="J168" i="6"/>
  <c r="K168" i="6" s="1"/>
  <c r="J159" i="6"/>
  <c r="K159" i="6" s="1"/>
  <c r="J121" i="6"/>
  <c r="K121" i="6" s="1"/>
  <c r="J1028" i="6"/>
  <c r="K1028" i="6" s="1"/>
  <c r="J913" i="6"/>
  <c r="K913" i="6" s="1"/>
  <c r="J979" i="6"/>
  <c r="K979" i="6" s="1"/>
  <c r="J133" i="6"/>
  <c r="K133" i="6" s="1"/>
  <c r="J1504" i="6"/>
  <c r="K1504" i="6" s="1"/>
  <c r="F1740" i="6"/>
  <c r="I1740" i="6" s="1"/>
  <c r="X1740" i="6" s="1"/>
  <c r="J1868" i="6"/>
  <c r="K1868" i="6" s="1"/>
  <c r="F1631" i="6"/>
  <c r="I1631" i="6" s="1"/>
  <c r="X1631" i="6" s="1"/>
  <c r="J1730" i="6"/>
  <c r="K1730" i="6" s="1"/>
  <c r="J1632" i="6"/>
  <c r="K1632" i="6" s="1"/>
  <c r="F1704" i="6"/>
  <c r="I1704" i="6" s="1"/>
  <c r="J342" i="6"/>
  <c r="K342" i="6" s="1"/>
  <c r="J292" i="6"/>
  <c r="K292" i="6" s="1"/>
  <c r="J1133" i="6"/>
  <c r="K1133" i="6" s="1"/>
  <c r="J1056" i="6"/>
  <c r="K1056" i="6" s="1"/>
  <c r="J718" i="6"/>
  <c r="K718" i="6" s="1"/>
  <c r="J113" i="6"/>
  <c r="K113" i="6" s="1"/>
  <c r="J344" i="6"/>
  <c r="K344" i="6" s="1"/>
  <c r="J1079" i="6"/>
  <c r="K1079" i="6" s="1"/>
  <c r="J195" i="6"/>
  <c r="K195" i="6" s="1"/>
  <c r="J390" i="6"/>
  <c r="K390" i="6" s="1"/>
  <c r="J822" i="6"/>
  <c r="K822" i="6" s="1"/>
  <c r="J351" i="6"/>
  <c r="K351" i="6" s="1"/>
  <c r="J331" i="6"/>
  <c r="K331" i="6" s="1"/>
  <c r="J313" i="6"/>
  <c r="K313" i="6" s="1"/>
  <c r="J270" i="6"/>
  <c r="K270" i="6" s="1"/>
  <c r="J1112" i="6"/>
  <c r="K1112" i="6" s="1"/>
  <c r="J563" i="6"/>
  <c r="K563" i="6" s="1"/>
  <c r="F1242" i="6"/>
  <c r="I1242" i="6" s="1"/>
  <c r="F1979" i="6"/>
  <c r="I1979" i="6" s="1"/>
  <c r="X1979" i="6" s="1"/>
  <c r="J1258" i="6"/>
  <c r="K1258" i="6" s="1"/>
  <c r="F1465" i="6"/>
  <c r="I1465" i="6" s="1"/>
  <c r="J1625" i="6"/>
  <c r="K1625" i="6" s="1"/>
  <c r="F1451" i="6"/>
  <c r="I1451" i="6" s="1"/>
  <c r="J545" i="6"/>
  <c r="K545" i="6" s="1"/>
  <c r="J1070" i="6"/>
  <c r="K1070" i="6" s="1"/>
  <c r="J813" i="6"/>
  <c r="K813" i="6" s="1"/>
  <c r="J1063" i="6"/>
  <c r="K1063" i="6" s="1"/>
  <c r="J1210" i="6"/>
  <c r="K1210" i="6" s="1"/>
  <c r="J850" i="6"/>
  <c r="K850" i="6" s="1"/>
  <c r="J1203" i="6"/>
  <c r="K1203" i="6" s="1"/>
  <c r="J56" i="6"/>
  <c r="K56" i="6" s="1"/>
  <c r="J1660" i="6"/>
  <c r="K1660" i="6" s="1"/>
  <c r="J1696" i="6"/>
  <c r="K1696" i="6" s="1"/>
  <c r="J1768" i="6"/>
  <c r="K1768" i="6" s="1"/>
  <c r="F1905" i="6"/>
  <c r="I1905" i="6" s="1"/>
  <c r="F1984" i="6"/>
  <c r="I1984" i="6" s="1"/>
  <c r="F1343" i="6"/>
  <c r="I1343" i="6" s="1"/>
  <c r="J689" i="6"/>
  <c r="K689" i="6" s="1"/>
  <c r="J257" i="6"/>
  <c r="K257" i="6" s="1"/>
  <c r="J362" i="6"/>
  <c r="K362" i="6" s="1"/>
  <c r="J987" i="6"/>
  <c r="K987" i="6" s="1"/>
  <c r="J654" i="6"/>
  <c r="K654" i="6" s="1"/>
  <c r="J733" i="6"/>
  <c r="K733" i="6" s="1"/>
  <c r="F1464" i="6"/>
  <c r="I1464" i="6" s="1"/>
  <c r="X1464" i="6" s="1"/>
  <c r="J1912" i="6"/>
  <c r="K1912" i="6" s="1"/>
  <c r="J2020" i="6"/>
  <c r="K2020" i="6" s="1"/>
  <c r="F2006" i="6"/>
  <c r="I2006" i="6" s="1"/>
  <c r="J600" i="6"/>
  <c r="K600" i="6" s="1"/>
  <c r="J766" i="6"/>
  <c r="K766" i="6" s="1"/>
  <c r="J817" i="6"/>
  <c r="K817" i="6" s="1"/>
  <c r="F1235" i="6"/>
  <c r="I1235" i="6" s="1"/>
  <c r="X1235" i="6" s="1"/>
  <c r="F1523" i="6"/>
  <c r="I1523" i="6" s="1"/>
  <c r="J1913" i="6"/>
  <c r="K1913" i="6" s="1"/>
  <c r="J1222" i="6"/>
  <c r="K1222" i="6" s="1"/>
  <c r="J1840" i="6"/>
  <c r="K1840" i="6" s="1"/>
  <c r="F1500" i="6"/>
  <c r="I1500" i="6" s="1"/>
  <c r="M547" i="6"/>
  <c r="M1455" i="6"/>
  <c r="M1223" i="6"/>
  <c r="M1212" i="6"/>
  <c r="M934" i="6"/>
  <c r="M2014" i="6"/>
  <c r="M542" i="6"/>
  <c r="M591" i="6"/>
  <c r="M281" i="6"/>
  <c r="M139" i="6"/>
  <c r="M392" i="6"/>
  <c r="M381" i="6"/>
  <c r="M647" i="6"/>
  <c r="M1817" i="6"/>
  <c r="M744" i="6"/>
  <c r="M654" i="6"/>
  <c r="M1748" i="6"/>
  <c r="M709" i="6"/>
  <c r="M340" i="6"/>
  <c r="M318" i="6"/>
  <c r="M1187" i="6"/>
  <c r="M1815" i="6"/>
  <c r="M1636" i="6"/>
  <c r="M154" i="6"/>
  <c r="M35" i="6"/>
  <c r="M110" i="6"/>
  <c r="M159" i="6"/>
  <c r="M2029" i="6"/>
  <c r="M2032" i="6"/>
  <c r="M248" i="6"/>
  <c r="M225" i="6"/>
  <c r="M1685" i="6"/>
  <c r="M360" i="6"/>
  <c r="M1092" i="6"/>
  <c r="M940" i="6"/>
  <c r="M978" i="6"/>
  <c r="M1442" i="6"/>
  <c r="M466" i="6"/>
  <c r="M179" i="6"/>
  <c r="M254" i="6"/>
  <c r="M15" i="6"/>
  <c r="M1167" i="6"/>
  <c r="M713" i="6"/>
  <c r="M487" i="6"/>
  <c r="M548" i="6"/>
  <c r="M525" i="6"/>
  <c r="M791" i="6"/>
  <c r="M1949" i="6"/>
  <c r="M1774" i="6"/>
  <c r="M1205" i="6"/>
  <c r="M556" i="6"/>
  <c r="M1146" i="6"/>
  <c r="M1630" i="6"/>
  <c r="M1242" i="6"/>
  <c r="M766" i="6"/>
  <c r="M986" i="6"/>
  <c r="M1023" i="6"/>
  <c r="M857" i="6"/>
  <c r="M568" i="6"/>
  <c r="M810" i="6"/>
  <c r="M1297" i="6"/>
  <c r="M565" i="6"/>
  <c r="M1192" i="6"/>
  <c r="M18" i="6"/>
  <c r="M1015" i="6"/>
  <c r="M1647" i="6"/>
  <c r="M1384" i="6"/>
  <c r="M1920" i="6"/>
  <c r="M997" i="6"/>
  <c r="M303" i="6"/>
  <c r="M2010" i="6"/>
  <c r="M1148" i="6"/>
  <c r="M947" i="6"/>
  <c r="M60" i="6"/>
  <c r="M936" i="6"/>
  <c r="M74" i="6"/>
  <c r="M1473" i="6"/>
  <c r="M298" i="6"/>
  <c r="M398" i="6"/>
  <c r="M447" i="6"/>
  <c r="M137" i="6"/>
  <c r="M342" i="6"/>
  <c r="M92" i="6"/>
  <c r="M81" i="6"/>
  <c r="M1101" i="6"/>
  <c r="M1541" i="6"/>
  <c r="M204" i="6"/>
  <c r="M498" i="6"/>
  <c r="M1604" i="6"/>
  <c r="M1298" i="6"/>
  <c r="M133" i="6"/>
  <c r="M830" i="6"/>
  <c r="M879" i="6"/>
  <c r="M691" i="6"/>
  <c r="M836" i="6"/>
  <c r="M669" i="6"/>
  <c r="M1091" i="6"/>
  <c r="M796" i="6"/>
  <c r="M162" i="6"/>
  <c r="M732" i="6"/>
  <c r="M1959" i="6"/>
  <c r="M1780" i="6"/>
  <c r="M10" i="6"/>
  <c r="M1090" i="6"/>
  <c r="M421" i="6"/>
  <c r="M686" i="6"/>
  <c r="M735" i="6"/>
  <c r="M425" i="6"/>
  <c r="M319" i="6"/>
  <c r="M692" i="6"/>
  <c r="M503" i="6"/>
  <c r="M76" i="6"/>
  <c r="M580" i="6"/>
  <c r="M952" i="6"/>
  <c r="M1132" i="6"/>
  <c r="M30" i="6"/>
  <c r="M174" i="6"/>
  <c r="M330" i="6"/>
  <c r="M510" i="6"/>
  <c r="M990" i="6"/>
  <c r="M1170" i="6"/>
  <c r="M583" i="6"/>
  <c r="M1081" i="6"/>
  <c r="M1033" i="6"/>
  <c r="M768" i="6"/>
  <c r="M1402" i="6"/>
  <c r="M1642" i="6"/>
  <c r="M1786" i="6"/>
  <c r="M1467" i="6"/>
  <c r="M1671" i="6"/>
  <c r="M1827" i="6"/>
  <c r="M1971" i="6"/>
  <c r="M1256" i="6"/>
  <c r="M1760" i="6"/>
  <c r="M1904" i="6"/>
  <c r="M1321" i="6"/>
  <c r="M1266" i="6"/>
  <c r="M1271" i="6"/>
  <c r="M1432" i="6"/>
  <c r="M1648" i="6"/>
  <c r="M1792" i="6"/>
  <c r="M1485" i="6"/>
  <c r="M1291" i="6"/>
  <c r="M1224" i="6"/>
  <c r="M1368" i="6"/>
  <c r="M166" i="6"/>
  <c r="M310" i="6"/>
  <c r="M478" i="6"/>
  <c r="M634" i="6"/>
  <c r="M778" i="6"/>
  <c r="M946" i="6"/>
  <c r="M1102" i="6"/>
  <c r="M1932" i="6"/>
  <c r="M47" i="6"/>
  <c r="M191" i="6"/>
  <c r="M1229" i="6"/>
  <c r="M2026" i="6"/>
  <c r="M145" i="6"/>
  <c r="M289" i="6"/>
  <c r="M433" i="6"/>
  <c r="M577" i="6"/>
  <c r="M721" i="6"/>
  <c r="M865" i="6"/>
  <c r="M1009" i="6"/>
  <c r="M122" i="6"/>
  <c r="M266" i="6"/>
  <c r="M410" i="6"/>
  <c r="M554" i="6"/>
  <c r="M698" i="6"/>
  <c r="M998" i="6"/>
  <c r="M459" i="6"/>
  <c r="M603" i="6"/>
  <c r="M747" i="6"/>
  <c r="M891" i="6"/>
  <c r="M1035" i="6"/>
  <c r="M16" i="6"/>
  <c r="M2022" i="6"/>
  <c r="M149" i="6"/>
  <c r="M293" i="6"/>
  <c r="M437" i="6"/>
  <c r="M581" i="6"/>
  <c r="M869" i="6"/>
  <c r="M1037" i="6"/>
  <c r="M474" i="6"/>
  <c r="M7" i="6"/>
  <c r="M151" i="6"/>
  <c r="M331" i="6"/>
  <c r="M499" i="6"/>
  <c r="M703" i="6"/>
  <c r="M931" i="6"/>
  <c r="M1111" i="6"/>
  <c r="M104" i="6"/>
  <c r="M260" i="6"/>
  <c r="M404" i="6"/>
  <c r="M560" i="6"/>
  <c r="M704" i="6"/>
  <c r="M848" i="6"/>
  <c r="M1004" i="6"/>
  <c r="M93" i="6"/>
  <c r="M237" i="6"/>
  <c r="M393" i="6"/>
  <c r="M681" i="6"/>
  <c r="M825" i="6"/>
  <c r="M1113" i="6"/>
  <c r="M371" i="6"/>
  <c r="M803" i="6"/>
  <c r="M959" i="6"/>
  <c r="M1103" i="6"/>
  <c r="M1553" i="6"/>
  <c r="M1697" i="6"/>
  <c r="M1829" i="6"/>
  <c r="M1961" i="6"/>
  <c r="M72" i="6"/>
  <c r="M216" i="6"/>
  <c r="M564" i="6"/>
  <c r="M756" i="6"/>
  <c r="M960" i="6"/>
  <c r="M1104" i="6"/>
  <c r="M1094" i="6"/>
  <c r="M160" i="6"/>
  <c r="M364" i="6"/>
  <c r="M592" i="6"/>
  <c r="M820" i="6"/>
  <c r="M1145" i="6"/>
  <c r="M184" i="6"/>
  <c r="M628" i="6"/>
  <c r="M964" i="6"/>
  <c r="M1144" i="6"/>
  <c r="M42" i="6"/>
  <c r="M186" i="6"/>
  <c r="M354" i="6"/>
  <c r="M678" i="6"/>
  <c r="M834" i="6"/>
  <c r="M1002" i="6"/>
  <c r="M1182" i="6"/>
  <c r="M619" i="6"/>
  <c r="M1201" i="6"/>
  <c r="M300" i="6"/>
  <c r="M1438" i="6"/>
  <c r="M1215" i="6"/>
  <c r="M1479" i="6"/>
  <c r="M1683" i="6"/>
  <c r="M1839" i="6"/>
  <c r="M1983" i="6"/>
  <c r="M1304" i="6"/>
  <c r="M1628" i="6"/>
  <c r="M1772" i="6"/>
  <c r="M1916" i="6"/>
  <c r="M1345" i="6"/>
  <c r="M1290" i="6"/>
  <c r="M1480" i="6"/>
  <c r="M1660" i="6"/>
  <c r="M1233" i="6"/>
  <c r="M1322" i="6"/>
  <c r="M1466" i="6"/>
  <c r="M1327" i="6"/>
  <c r="M1236" i="6"/>
  <c r="M1380" i="6"/>
  <c r="M34" i="6"/>
  <c r="M178" i="6"/>
  <c r="M322" i="6"/>
  <c r="M490" i="6"/>
  <c r="M646" i="6"/>
  <c r="M790" i="6"/>
  <c r="M958" i="6"/>
  <c r="M1114" i="6"/>
  <c r="M1944" i="6"/>
  <c r="M59" i="6"/>
  <c r="M203" i="6"/>
  <c r="M1241" i="6"/>
  <c r="M13" i="6"/>
  <c r="M157" i="6"/>
  <c r="M301" i="6"/>
  <c r="M445" i="6"/>
  <c r="M733" i="6"/>
  <c r="M877" i="6"/>
  <c r="M1021" i="6"/>
  <c r="M134" i="6"/>
  <c r="M278" i="6"/>
  <c r="M422" i="6"/>
  <c r="M566" i="6"/>
  <c r="M710" i="6"/>
  <c r="M854" i="6"/>
  <c r="M1010" i="6"/>
  <c r="M39" i="6"/>
  <c r="M183" i="6"/>
  <c r="M327" i="6"/>
  <c r="M471" i="6"/>
  <c r="M615" i="6"/>
  <c r="M759" i="6"/>
  <c r="M903" i="6"/>
  <c r="M1047" i="6"/>
  <c r="M1191" i="6"/>
  <c r="M28" i="6"/>
  <c r="M17" i="6"/>
  <c r="M161" i="6"/>
  <c r="M305" i="6"/>
  <c r="M449" i="6"/>
  <c r="M593" i="6"/>
  <c r="M737" i="6"/>
  <c r="M893" i="6"/>
  <c r="M1049" i="6"/>
  <c r="M19" i="6"/>
  <c r="M163" i="6"/>
  <c r="M523" i="6"/>
  <c r="M955" i="6"/>
  <c r="M1123" i="6"/>
  <c r="M116" i="6"/>
  <c r="M272" i="6"/>
  <c r="M416" i="6"/>
  <c r="M572" i="6"/>
  <c r="M716" i="6"/>
  <c r="M860" i="6"/>
  <c r="M1016" i="6"/>
  <c r="M1172" i="6"/>
  <c r="M105" i="6"/>
  <c r="M249" i="6"/>
  <c r="M405" i="6"/>
  <c r="M549" i="6"/>
  <c r="M693" i="6"/>
  <c r="M837" i="6"/>
  <c r="M981" i="6"/>
  <c r="M383" i="6"/>
  <c r="M527" i="6"/>
  <c r="M671" i="6"/>
  <c r="M815" i="6"/>
  <c r="M971" i="6"/>
  <c r="M1115" i="6"/>
  <c r="M384" i="6"/>
  <c r="M576" i="6"/>
  <c r="M780" i="6"/>
  <c r="M972" i="6"/>
  <c r="M1116" i="6"/>
  <c r="M172" i="6"/>
  <c r="M376" i="6"/>
  <c r="M604" i="6"/>
  <c r="M832" i="6"/>
  <c r="M1193" i="6"/>
  <c r="M232" i="6"/>
  <c r="M54" i="6"/>
  <c r="M198" i="6"/>
  <c r="M534" i="6"/>
  <c r="M1014" i="6"/>
  <c r="M1194" i="6"/>
  <c r="M655" i="6"/>
  <c r="M980" i="6"/>
  <c r="M396" i="6"/>
  <c r="M840" i="6"/>
  <c r="M1666" i="6"/>
  <c r="M1227" i="6"/>
  <c r="M1539" i="6"/>
  <c r="M1695" i="6"/>
  <c r="M1851" i="6"/>
  <c r="M1995" i="6"/>
  <c r="M1352" i="6"/>
  <c r="M1640" i="6"/>
  <c r="M1784" i="6"/>
  <c r="M1928" i="6"/>
  <c r="M1369" i="6"/>
  <c r="M1314" i="6"/>
  <c r="M1367" i="6"/>
  <c r="M1516" i="6"/>
  <c r="M1672" i="6"/>
  <c r="M1257" i="6"/>
  <c r="M1545" i="6"/>
  <c r="M1334" i="6"/>
  <c r="M1478" i="6"/>
  <c r="M1339" i="6"/>
  <c r="M1392" i="6"/>
  <c r="M46" i="6"/>
  <c r="M502" i="6"/>
  <c r="M658" i="6"/>
  <c r="M802" i="6"/>
  <c r="M970" i="6"/>
  <c r="M1126" i="6"/>
  <c r="M1956" i="6"/>
  <c r="M1253" i="6"/>
  <c r="M25" i="6"/>
  <c r="M169" i="6"/>
  <c r="M313" i="6"/>
  <c r="M457" i="6"/>
  <c r="M601" i="6"/>
  <c r="M745" i="6"/>
  <c r="M889" i="6"/>
  <c r="M1045" i="6"/>
  <c r="M146" i="6"/>
  <c r="M434" i="6"/>
  <c r="M722" i="6"/>
  <c r="M866" i="6"/>
  <c r="M1022" i="6"/>
  <c r="M51" i="6"/>
  <c r="M195" i="6"/>
  <c r="M339" i="6"/>
  <c r="M483" i="6"/>
  <c r="M627" i="6"/>
  <c r="M771" i="6"/>
  <c r="M915" i="6"/>
  <c r="M1059" i="6"/>
  <c r="M1203" i="6"/>
  <c r="M40" i="6"/>
  <c r="M29" i="6"/>
  <c r="M173" i="6"/>
  <c r="M317" i="6"/>
  <c r="M461" i="6"/>
  <c r="M605" i="6"/>
  <c r="M749" i="6"/>
  <c r="M905" i="6"/>
  <c r="M1061" i="6"/>
  <c r="M750" i="6"/>
  <c r="M31" i="6"/>
  <c r="M175" i="6"/>
  <c r="M535" i="6"/>
  <c r="M739" i="6"/>
  <c r="M128" i="6"/>
  <c r="M284" i="6"/>
  <c r="M428" i="6"/>
  <c r="M584" i="6"/>
  <c r="M728" i="6"/>
  <c r="M872" i="6"/>
  <c r="M1028" i="6"/>
  <c r="M1184" i="6"/>
  <c r="M261" i="6"/>
  <c r="M417" i="6"/>
  <c r="M561" i="6"/>
  <c r="M705" i="6"/>
  <c r="M849" i="6"/>
  <c r="M993" i="6"/>
  <c r="M1125" i="6"/>
  <c r="M395" i="6"/>
  <c r="M827" i="6"/>
  <c r="M983" i="6"/>
  <c r="M1127" i="6"/>
  <c r="M1433" i="6"/>
  <c r="M1577" i="6"/>
  <c r="M1853" i="6"/>
  <c r="M96" i="6"/>
  <c r="M240" i="6"/>
  <c r="M600" i="6"/>
  <c r="M792" i="6"/>
  <c r="M984" i="6"/>
  <c r="M196" i="6"/>
  <c r="M388" i="6"/>
  <c r="M616" i="6"/>
  <c r="M844" i="6"/>
  <c r="M1158" i="6"/>
  <c r="M280" i="6"/>
  <c r="M676" i="6"/>
  <c r="M988" i="6"/>
  <c r="M1180" i="6"/>
  <c r="M66" i="6"/>
  <c r="M210" i="6"/>
  <c r="M378" i="6"/>
  <c r="M546" i="6"/>
  <c r="M702" i="6"/>
  <c r="M858" i="6"/>
  <c r="M1038" i="6"/>
  <c r="M727" i="6"/>
  <c r="M1208" i="6"/>
  <c r="M876" i="6"/>
  <c r="M1510" i="6"/>
  <c r="M1678" i="6"/>
  <c r="M1263" i="6"/>
  <c r="M1551" i="6"/>
  <c r="M1863" i="6"/>
  <c r="M2007" i="6"/>
  <c r="M1652" i="6"/>
  <c r="M1393" i="6"/>
  <c r="M1338" i="6"/>
  <c r="M1415" i="6"/>
  <c r="M1684" i="6"/>
  <c r="M8" i="6"/>
  <c r="M1346" i="6"/>
  <c r="M1490" i="6"/>
  <c r="M1260" i="6"/>
  <c r="M1404" i="6"/>
  <c r="M58" i="6"/>
  <c r="M202" i="6"/>
  <c r="M346" i="6"/>
  <c r="M670" i="6"/>
  <c r="M1138" i="6"/>
  <c r="M1968" i="6"/>
  <c r="M83" i="6"/>
  <c r="M227" i="6"/>
  <c r="M37" i="6"/>
  <c r="M181" i="6"/>
  <c r="M325" i="6"/>
  <c r="M469" i="6"/>
  <c r="M613" i="6"/>
  <c r="M901" i="6"/>
  <c r="M1069" i="6"/>
  <c r="M158" i="6"/>
  <c r="M302" i="6"/>
  <c r="M446" i="6"/>
  <c r="M590" i="6"/>
  <c r="M734" i="6"/>
  <c r="M878" i="6"/>
  <c r="M1034" i="6"/>
  <c r="M63" i="6"/>
  <c r="M207" i="6"/>
  <c r="M351" i="6"/>
  <c r="M495" i="6"/>
  <c r="M639" i="6"/>
  <c r="M783" i="6"/>
  <c r="M927" i="6"/>
  <c r="M1071" i="6"/>
  <c r="M1897" i="6"/>
  <c r="M52" i="6"/>
  <c r="M41" i="6"/>
  <c r="M185" i="6"/>
  <c r="M329" i="6"/>
  <c r="M473" i="6"/>
  <c r="M761" i="6"/>
  <c r="M929" i="6"/>
  <c r="M43" i="6"/>
  <c r="M187" i="6"/>
  <c r="M379" i="6"/>
  <c r="M559" i="6"/>
  <c r="M751" i="6"/>
  <c r="M979" i="6"/>
  <c r="M1147" i="6"/>
  <c r="M140" i="6"/>
  <c r="M440" i="6"/>
  <c r="M596" i="6"/>
  <c r="M740" i="6"/>
  <c r="M884" i="6"/>
  <c r="M1196" i="6"/>
  <c r="M129" i="6"/>
  <c r="M273" i="6"/>
  <c r="M429" i="6"/>
  <c r="M573" i="6"/>
  <c r="M717" i="6"/>
  <c r="M1005" i="6"/>
  <c r="M1137" i="6"/>
  <c r="M407" i="6"/>
  <c r="M551" i="6"/>
  <c r="M695" i="6"/>
  <c r="M839" i="6"/>
  <c r="M995" i="6"/>
  <c r="M1445" i="6"/>
  <c r="M1589" i="6"/>
  <c r="M1733" i="6"/>
  <c r="M1997" i="6"/>
  <c r="M108" i="6"/>
  <c r="M252" i="6"/>
  <c r="M420" i="6"/>
  <c r="M816" i="6"/>
  <c r="M996" i="6"/>
  <c r="M1140" i="6"/>
  <c r="M1130" i="6"/>
  <c r="M208" i="6"/>
  <c r="M412" i="6"/>
  <c r="M652" i="6"/>
  <c r="M856" i="6"/>
  <c r="M1183" i="6"/>
  <c r="M1528" i="6"/>
  <c r="M304" i="6"/>
  <c r="M712" i="6"/>
  <c r="M1012" i="6"/>
  <c r="M1204" i="6"/>
  <c r="M78" i="6"/>
  <c r="M222" i="6"/>
  <c r="M570" i="6"/>
  <c r="M870" i="6"/>
  <c r="M912" i="6"/>
  <c r="M357" i="6"/>
  <c r="M480" i="6"/>
  <c r="M948" i="6"/>
  <c r="M1522" i="6"/>
  <c r="M1275" i="6"/>
  <c r="M1563" i="6"/>
  <c r="M1719" i="6"/>
  <c r="M1875" i="6"/>
  <c r="M2019" i="6"/>
  <c r="M1448" i="6"/>
  <c r="M1417" i="6"/>
  <c r="M1362" i="6"/>
  <c r="M1463" i="6"/>
  <c r="M1552" i="6"/>
  <c r="M1696" i="6"/>
  <c r="M1305" i="6"/>
  <c r="M1214" i="6"/>
  <c r="M1272" i="6"/>
  <c r="M1416" i="6"/>
  <c r="M70" i="6"/>
  <c r="M214" i="6"/>
  <c r="M370" i="6"/>
  <c r="M526" i="6"/>
  <c r="M682" i="6"/>
  <c r="M838" i="6"/>
  <c r="M994" i="6"/>
  <c r="M1150" i="6"/>
  <c r="M1980" i="6"/>
  <c r="M95" i="6"/>
  <c r="M239" i="6"/>
  <c r="M1277" i="6"/>
  <c r="M49" i="6"/>
  <c r="M337" i="6"/>
  <c r="M481" i="6"/>
  <c r="M625" i="6"/>
  <c r="M769" i="6"/>
  <c r="M913" i="6"/>
  <c r="M170" i="6"/>
  <c r="M314" i="6"/>
  <c r="M458" i="6"/>
  <c r="M602" i="6"/>
  <c r="M746" i="6"/>
  <c r="M890" i="6"/>
  <c r="M1046" i="6"/>
  <c r="M75" i="6"/>
  <c r="M363" i="6"/>
  <c r="M507" i="6"/>
  <c r="M651" i="6"/>
  <c r="M795" i="6"/>
  <c r="M939" i="6"/>
  <c r="M1083" i="6"/>
  <c r="M1909" i="6"/>
  <c r="M64" i="6"/>
  <c r="M53" i="6"/>
  <c r="M197" i="6"/>
  <c r="M341" i="6"/>
  <c r="M485" i="6"/>
  <c r="M629" i="6"/>
  <c r="M941" i="6"/>
  <c r="M1085" i="6"/>
  <c r="M55" i="6"/>
  <c r="M223" i="6"/>
  <c r="M391" i="6"/>
  <c r="M571" i="6"/>
  <c r="M787" i="6"/>
  <c r="M991" i="6"/>
  <c r="M1159" i="6"/>
  <c r="M152" i="6"/>
  <c r="M308" i="6"/>
  <c r="M464" i="6"/>
  <c r="M608" i="6"/>
  <c r="M752" i="6"/>
  <c r="M896" i="6"/>
  <c r="M1052" i="6"/>
  <c r="M2030" i="6"/>
  <c r="M141" i="6"/>
  <c r="M285" i="6"/>
  <c r="M441" i="6"/>
  <c r="M585" i="6"/>
  <c r="M729" i="6"/>
  <c r="M873" i="6"/>
  <c r="M1017" i="6"/>
  <c r="M1161" i="6"/>
  <c r="M419" i="6"/>
  <c r="M563" i="6"/>
  <c r="M707" i="6"/>
  <c r="M863" i="6"/>
  <c r="M1007" i="6"/>
  <c r="M1163" i="6"/>
  <c r="M1601" i="6"/>
  <c r="M1745" i="6"/>
  <c r="M1865" i="6"/>
  <c r="M2009" i="6"/>
  <c r="M120" i="6"/>
  <c r="M264" i="6"/>
  <c r="M432" i="6"/>
  <c r="M636" i="6"/>
  <c r="M828" i="6"/>
  <c r="M1008" i="6"/>
  <c r="M1142" i="6"/>
  <c r="M220" i="6"/>
  <c r="M424" i="6"/>
  <c r="M664" i="6"/>
  <c r="M880" i="6"/>
  <c r="M1195" i="6"/>
  <c r="M1659" i="6"/>
  <c r="M352" i="6"/>
  <c r="M724" i="6"/>
  <c r="M1036" i="6"/>
  <c r="M90" i="6"/>
  <c r="M234" i="6"/>
  <c r="M582" i="6"/>
  <c r="M726" i="6"/>
  <c r="M894" i="6"/>
  <c r="M1062" i="6"/>
  <c r="M199" i="6"/>
  <c r="M799" i="6"/>
  <c r="M1128" i="6"/>
  <c r="M1246" i="6"/>
  <c r="M1558" i="6"/>
  <c r="M1702" i="6"/>
  <c r="M1311" i="6"/>
  <c r="M1575" i="6"/>
  <c r="M1743" i="6"/>
  <c r="M1887" i="6"/>
  <c r="M2031" i="6"/>
  <c r="M1496" i="6"/>
  <c r="M1964" i="6"/>
  <c r="M1441" i="6"/>
  <c r="M1487" i="6"/>
  <c r="M1564" i="6"/>
  <c r="M1708" i="6"/>
  <c r="M1329" i="6"/>
  <c r="M1226" i="6"/>
  <c r="M1370" i="6"/>
  <c r="M1514" i="6"/>
  <c r="M1284" i="6"/>
  <c r="M1428" i="6"/>
  <c r="M82" i="6"/>
  <c r="M226" i="6"/>
  <c r="M382" i="6"/>
  <c r="M538" i="6"/>
  <c r="M694" i="6"/>
  <c r="M850" i="6"/>
  <c r="M1006" i="6"/>
  <c r="M1162" i="6"/>
  <c r="M107" i="6"/>
  <c r="M251" i="6"/>
  <c r="M1289" i="6"/>
  <c r="M61" i="6"/>
  <c r="M349" i="6"/>
  <c r="M493" i="6"/>
  <c r="M637" i="6"/>
  <c r="M781" i="6"/>
  <c r="M925" i="6"/>
  <c r="M1117" i="6"/>
  <c r="M182" i="6"/>
  <c r="M326" i="6"/>
  <c r="M470" i="6"/>
  <c r="M614" i="6"/>
  <c r="M758" i="6"/>
  <c r="M902" i="6"/>
  <c r="M1058" i="6"/>
  <c r="M87" i="6"/>
  <c r="M231" i="6"/>
  <c r="M375" i="6"/>
  <c r="M519" i="6"/>
  <c r="M663" i="6"/>
  <c r="M807" i="6"/>
  <c r="M951" i="6"/>
  <c r="M1095" i="6"/>
  <c r="M1933" i="6"/>
  <c r="M88" i="6"/>
  <c r="M65" i="6"/>
  <c r="M209" i="6"/>
  <c r="M353" i="6"/>
  <c r="M497" i="6"/>
  <c r="M641" i="6"/>
  <c r="M785" i="6"/>
  <c r="M953" i="6"/>
  <c r="M1097" i="6"/>
  <c r="M1026" i="6"/>
  <c r="M67" i="6"/>
  <c r="M235" i="6"/>
  <c r="M403" i="6"/>
  <c r="M595" i="6"/>
  <c r="M1027" i="6"/>
  <c r="M164" i="6"/>
  <c r="M320" i="6"/>
  <c r="M476" i="6"/>
  <c r="M764" i="6"/>
  <c r="M908" i="6"/>
  <c r="M1064" i="6"/>
  <c r="M9" i="6"/>
  <c r="M153" i="6"/>
  <c r="M297" i="6"/>
  <c r="M453" i="6"/>
  <c r="M597" i="6"/>
  <c r="M741" i="6"/>
  <c r="M885" i="6"/>
  <c r="M1029" i="6"/>
  <c r="M431" i="6"/>
  <c r="M575" i="6"/>
  <c r="M719" i="6"/>
  <c r="M875" i="6"/>
  <c r="M1019" i="6"/>
  <c r="M1175" i="6"/>
  <c r="M1469" i="6"/>
  <c r="M1613" i="6"/>
  <c r="M1757" i="6"/>
  <c r="M1877" i="6"/>
  <c r="M2021" i="6"/>
  <c r="M456" i="6"/>
  <c r="M648" i="6"/>
  <c r="M1020" i="6"/>
  <c r="M1164" i="6"/>
  <c r="M1154" i="6"/>
  <c r="M244" i="6"/>
  <c r="M448" i="6"/>
  <c r="M688" i="6"/>
  <c r="M916" i="6"/>
  <c r="M1731" i="6"/>
  <c r="M760" i="6"/>
  <c r="M1060" i="6"/>
  <c r="M881" i="6"/>
  <c r="M102" i="6"/>
  <c r="M246" i="6"/>
  <c r="M594" i="6"/>
  <c r="M738" i="6"/>
  <c r="M906" i="6"/>
  <c r="M1074" i="6"/>
  <c r="M211" i="6"/>
  <c r="M835" i="6"/>
  <c r="M1185" i="6"/>
  <c r="M552" i="6"/>
  <c r="M1152" i="6"/>
  <c r="M1570" i="6"/>
  <c r="M1714" i="6"/>
  <c r="M1323" i="6"/>
  <c r="M1587" i="6"/>
  <c r="M1899" i="6"/>
  <c r="M14" i="6"/>
  <c r="M1976" i="6"/>
  <c r="M1410" i="6"/>
  <c r="M1499" i="6"/>
  <c r="M1576" i="6"/>
  <c r="M1720" i="6"/>
  <c r="M1238" i="6"/>
  <c r="M1382" i="6"/>
  <c r="M1526" i="6"/>
  <c r="M1435" i="6"/>
  <c r="M1296" i="6"/>
  <c r="M1440" i="6"/>
  <c r="M94" i="6"/>
  <c r="M406" i="6"/>
  <c r="M550" i="6"/>
  <c r="M862" i="6"/>
  <c r="M1018" i="6"/>
  <c r="M1174" i="6"/>
  <c r="M1301" i="6"/>
  <c r="M217" i="6"/>
  <c r="M361" i="6"/>
  <c r="M505" i="6"/>
  <c r="M649" i="6"/>
  <c r="M793" i="6"/>
  <c r="M1153" i="6"/>
  <c r="M194" i="6"/>
  <c r="M338" i="6"/>
  <c r="M482" i="6"/>
  <c r="M914" i="6"/>
  <c r="M1070" i="6"/>
  <c r="M99" i="6"/>
  <c r="M243" i="6"/>
  <c r="M387" i="6"/>
  <c r="M531" i="6"/>
  <c r="M675" i="6"/>
  <c r="M819" i="6"/>
  <c r="M963" i="6"/>
  <c r="M1107" i="6"/>
  <c r="M1945" i="6"/>
  <c r="M100" i="6"/>
  <c r="M77" i="6"/>
  <c r="M221" i="6"/>
  <c r="M365" i="6"/>
  <c r="M509" i="6"/>
  <c r="M653" i="6"/>
  <c r="M797" i="6"/>
  <c r="M965" i="6"/>
  <c r="M1109" i="6"/>
  <c r="M1972" i="6"/>
  <c r="M79" i="6"/>
  <c r="M247" i="6"/>
  <c r="M607" i="6"/>
  <c r="M823" i="6"/>
  <c r="M1039" i="6"/>
  <c r="M32" i="6"/>
  <c r="M332" i="6"/>
  <c r="M488" i="6"/>
  <c r="M632" i="6"/>
  <c r="M776" i="6"/>
  <c r="M1076" i="6"/>
  <c r="M309" i="6"/>
  <c r="M465" i="6"/>
  <c r="M753" i="6"/>
  <c r="M897" i="6"/>
  <c r="M1197" i="6"/>
  <c r="M731" i="6"/>
  <c r="M887" i="6"/>
  <c r="M1031" i="6"/>
  <c r="M1199" i="6"/>
  <c r="M1481" i="6"/>
  <c r="M1625" i="6"/>
  <c r="M1769" i="6"/>
  <c r="M1889" i="6"/>
  <c r="M2033" i="6"/>
  <c r="M144" i="6"/>
  <c r="M288" i="6"/>
  <c r="M468" i="6"/>
  <c r="M672" i="6"/>
  <c r="M1032" i="6"/>
  <c r="M1176" i="6"/>
  <c r="M256" i="6"/>
  <c r="M460" i="6"/>
  <c r="M700" i="6"/>
  <c r="M1691" i="6"/>
  <c r="M436" i="6"/>
  <c r="M808" i="6"/>
  <c r="M1072" i="6"/>
  <c r="M917" i="6"/>
  <c r="M114" i="6"/>
  <c r="M258" i="6"/>
  <c r="M438" i="6"/>
  <c r="M606" i="6"/>
  <c r="M762" i="6"/>
  <c r="M918" i="6"/>
  <c r="M1086" i="6"/>
  <c r="M871" i="6"/>
  <c r="M1129" i="6"/>
  <c r="M588" i="6"/>
  <c r="M1188" i="6"/>
  <c r="M1294" i="6"/>
  <c r="M1582" i="6"/>
  <c r="M1726" i="6"/>
  <c r="M1599" i="6"/>
  <c r="M1767" i="6"/>
  <c r="M1911" i="6"/>
  <c r="M26" i="6"/>
  <c r="M1556" i="6"/>
  <c r="M1700" i="6"/>
  <c r="M1844" i="6"/>
  <c r="M1988" i="6"/>
  <c r="M1501" i="6"/>
  <c r="M1434" i="6"/>
  <c r="M1523" i="6"/>
  <c r="M1588" i="6"/>
  <c r="M1732" i="6"/>
  <c r="M1377" i="6"/>
  <c r="M1250" i="6"/>
  <c r="M1394" i="6"/>
  <c r="M1538" i="6"/>
  <c r="M1308" i="6"/>
  <c r="M1452" i="6"/>
  <c r="M106" i="6"/>
  <c r="M250" i="6"/>
  <c r="M418" i="6"/>
  <c r="M562" i="6"/>
  <c r="M718" i="6"/>
  <c r="M874" i="6"/>
  <c r="M1042" i="6"/>
  <c r="M131" i="6"/>
  <c r="M275" i="6"/>
  <c r="M85" i="6"/>
  <c r="M229" i="6"/>
  <c r="M373" i="6"/>
  <c r="M517" i="6"/>
  <c r="M661" i="6"/>
  <c r="M805" i="6"/>
  <c r="M949" i="6"/>
  <c r="M1177" i="6"/>
  <c r="M206" i="6"/>
  <c r="M350" i="6"/>
  <c r="M494" i="6"/>
  <c r="M638" i="6"/>
  <c r="M782" i="6"/>
  <c r="M926" i="6"/>
  <c r="M111" i="6"/>
  <c r="M255" i="6"/>
  <c r="M399" i="6"/>
  <c r="M543" i="6"/>
  <c r="M687" i="6"/>
  <c r="M831" i="6"/>
  <c r="M975" i="6"/>
  <c r="M1119" i="6"/>
  <c r="M1957" i="6"/>
  <c r="M112" i="6"/>
  <c r="M89" i="6"/>
  <c r="M233" i="6"/>
  <c r="M377" i="6"/>
  <c r="M809" i="6"/>
  <c r="M977" i="6"/>
  <c r="M2015" i="6"/>
  <c r="M1984" i="6"/>
  <c r="M91" i="6"/>
  <c r="M271" i="6"/>
  <c r="M427" i="6"/>
  <c r="M631" i="6"/>
  <c r="M188" i="6"/>
  <c r="M344" i="6"/>
  <c r="M500" i="6"/>
  <c r="M644" i="6"/>
  <c r="M788" i="6"/>
  <c r="M932" i="6"/>
  <c r="M1100" i="6"/>
  <c r="M33" i="6"/>
  <c r="M177" i="6"/>
  <c r="M321" i="6"/>
  <c r="M477" i="6"/>
  <c r="M765" i="6"/>
  <c r="M1053" i="6"/>
  <c r="M1209" i="6"/>
  <c r="M455" i="6"/>
  <c r="M599" i="6"/>
  <c r="M743" i="6"/>
  <c r="M899" i="6"/>
  <c r="M1043" i="6"/>
  <c r="M1493" i="6"/>
  <c r="M1637" i="6"/>
  <c r="M1781" i="6"/>
  <c r="M1901" i="6"/>
  <c r="M12" i="6"/>
  <c r="M156" i="6"/>
  <c r="M312" i="6"/>
  <c r="M684" i="6"/>
  <c r="M864" i="6"/>
  <c r="M1044" i="6"/>
  <c r="M1178" i="6"/>
  <c r="M268" i="6"/>
  <c r="M472" i="6"/>
  <c r="M736" i="6"/>
  <c r="M1000" i="6"/>
  <c r="M484" i="6"/>
  <c r="M868" i="6"/>
  <c r="M1084" i="6"/>
  <c r="M126" i="6"/>
  <c r="M270" i="6"/>
  <c r="M450" i="6"/>
  <c r="M942" i="6"/>
  <c r="M1110" i="6"/>
  <c r="M355" i="6"/>
  <c r="M907" i="6"/>
  <c r="M358" i="6"/>
  <c r="M624" i="6"/>
  <c r="M1306" i="6"/>
  <c r="M1594" i="6"/>
  <c r="M1738" i="6"/>
  <c r="M1371" i="6"/>
  <c r="M1611" i="6"/>
  <c r="M1779" i="6"/>
  <c r="M1923" i="6"/>
  <c r="M38" i="6"/>
  <c r="M1712" i="6"/>
  <c r="M1856" i="6"/>
  <c r="M1225" i="6"/>
  <c r="M1513" i="6"/>
  <c r="M1240" i="6"/>
  <c r="M1600" i="6"/>
  <c r="M1744" i="6"/>
  <c r="M1401" i="6"/>
  <c r="M1550" i="6"/>
  <c r="M1320" i="6"/>
  <c r="M262" i="6"/>
  <c r="M586" i="6"/>
  <c r="M730" i="6"/>
  <c r="M886" i="6"/>
  <c r="M1054" i="6"/>
  <c r="M1198" i="6"/>
  <c r="M2028" i="6"/>
  <c r="M143" i="6"/>
  <c r="M287" i="6"/>
  <c r="M1325" i="6"/>
  <c r="M241" i="6"/>
  <c r="M385" i="6"/>
  <c r="M673" i="6"/>
  <c r="M817" i="6"/>
  <c r="M961" i="6"/>
  <c r="M1189" i="6"/>
  <c r="M218" i="6"/>
  <c r="M362" i="6"/>
  <c r="M506" i="6"/>
  <c r="M650" i="6"/>
  <c r="M794" i="6"/>
  <c r="M938" i="6"/>
  <c r="M2000" i="6"/>
  <c r="M411" i="6"/>
  <c r="M555" i="6"/>
  <c r="M699" i="6"/>
  <c r="M843" i="6"/>
  <c r="M987" i="6"/>
  <c r="M1131" i="6"/>
  <c r="M1981" i="6"/>
  <c r="M124" i="6"/>
  <c r="M101" i="6"/>
  <c r="M245" i="6"/>
  <c r="M389" i="6"/>
  <c r="M533" i="6"/>
  <c r="M677" i="6"/>
  <c r="M989" i="6"/>
  <c r="M2027" i="6"/>
  <c r="M1996" i="6"/>
  <c r="M103" i="6"/>
  <c r="M283" i="6"/>
  <c r="M439" i="6"/>
  <c r="M643" i="6"/>
  <c r="M859" i="6"/>
  <c r="M1063" i="6"/>
  <c r="M56" i="6"/>
  <c r="M200" i="6"/>
  <c r="M356" i="6"/>
  <c r="M512" i="6"/>
  <c r="M800" i="6"/>
  <c r="M1112" i="6"/>
  <c r="M45" i="6"/>
  <c r="M189" i="6"/>
  <c r="M333" i="6"/>
  <c r="M633" i="6"/>
  <c r="M777" i="6"/>
  <c r="M921" i="6"/>
  <c r="M323" i="6"/>
  <c r="M467" i="6"/>
  <c r="M611" i="6"/>
  <c r="M755" i="6"/>
  <c r="M911" i="6"/>
  <c r="M1055" i="6"/>
  <c r="M1373" i="6"/>
  <c r="M1649" i="6"/>
  <c r="M1793" i="6"/>
  <c r="M1913" i="6"/>
  <c r="M24" i="6"/>
  <c r="M168" i="6"/>
  <c r="M324" i="6"/>
  <c r="M504" i="6"/>
  <c r="M888" i="6"/>
  <c r="M1056" i="6"/>
  <c r="M1200" i="6"/>
  <c r="M1190" i="6"/>
  <c r="M496" i="6"/>
  <c r="M748" i="6"/>
  <c r="M1024" i="6"/>
  <c r="M1057" i="6"/>
  <c r="M508" i="6"/>
  <c r="M892" i="6"/>
  <c r="M1096" i="6"/>
  <c r="M394" i="6"/>
  <c r="M138" i="6"/>
  <c r="M282" i="6"/>
  <c r="M462" i="6"/>
  <c r="M630" i="6"/>
  <c r="M786" i="6"/>
  <c r="M954" i="6"/>
  <c r="M1122" i="6"/>
  <c r="M475" i="6"/>
  <c r="M943" i="6"/>
  <c r="M1105" i="6"/>
  <c r="M660" i="6"/>
  <c r="M1342" i="6"/>
  <c r="M1750" i="6"/>
  <c r="M1407" i="6"/>
  <c r="M1623" i="6"/>
  <c r="M1791" i="6"/>
  <c r="M1935" i="6"/>
  <c r="M50" i="6"/>
  <c r="M1580" i="6"/>
  <c r="M1724" i="6"/>
  <c r="M1537" i="6"/>
  <c r="M1482" i="6"/>
  <c r="M1288" i="6"/>
  <c r="M1612" i="6"/>
  <c r="M1756" i="6"/>
  <c r="M1274" i="6"/>
  <c r="M1418" i="6"/>
  <c r="M1231" i="6"/>
  <c r="M1332" i="6"/>
  <c r="M1524" i="6"/>
  <c r="M274" i="6"/>
  <c r="M442" i="6"/>
  <c r="M598" i="6"/>
  <c r="M742" i="6"/>
  <c r="M898" i="6"/>
  <c r="M1066" i="6"/>
  <c r="M11" i="6"/>
  <c r="M155" i="6"/>
  <c r="M299" i="6"/>
  <c r="M1337" i="6"/>
  <c r="M253" i="6"/>
  <c r="M397" i="6"/>
  <c r="M541" i="6"/>
  <c r="M685" i="6"/>
  <c r="M829" i="6"/>
  <c r="M973" i="6"/>
  <c r="M86" i="6"/>
  <c r="M230" i="6"/>
  <c r="M374" i="6"/>
  <c r="M662" i="6"/>
  <c r="M806" i="6"/>
  <c r="M950" i="6"/>
  <c r="M2012" i="6"/>
  <c r="M135" i="6"/>
  <c r="M279" i="6"/>
  <c r="M423" i="6"/>
  <c r="M567" i="6"/>
  <c r="M711" i="6"/>
  <c r="M855" i="6"/>
  <c r="M999" i="6"/>
  <c r="M1143" i="6"/>
  <c r="M1993" i="6"/>
  <c r="M136" i="6"/>
  <c r="M113" i="6"/>
  <c r="M257" i="6"/>
  <c r="M401" i="6"/>
  <c r="M545" i="6"/>
  <c r="M689" i="6"/>
  <c r="M833" i="6"/>
  <c r="M1001" i="6"/>
  <c r="M2008" i="6"/>
  <c r="M115" i="6"/>
  <c r="M295" i="6"/>
  <c r="M451" i="6"/>
  <c r="M667" i="6"/>
  <c r="M883" i="6"/>
  <c r="M68" i="6"/>
  <c r="M212" i="6"/>
  <c r="M368" i="6"/>
  <c r="M524" i="6"/>
  <c r="M668" i="6"/>
  <c r="M812" i="6"/>
  <c r="M956" i="6"/>
  <c r="M1124" i="6"/>
  <c r="M57" i="6"/>
  <c r="M201" i="6"/>
  <c r="M501" i="6"/>
  <c r="M645" i="6"/>
  <c r="M933" i="6"/>
  <c r="M1077" i="6"/>
  <c r="M335" i="6"/>
  <c r="M479" i="6"/>
  <c r="M623" i="6"/>
  <c r="M767" i="6"/>
  <c r="M923" i="6"/>
  <c r="M1067" i="6"/>
  <c r="M1385" i="6"/>
  <c r="M1517" i="6"/>
  <c r="M1661" i="6"/>
  <c r="M1805" i="6"/>
  <c r="M1925" i="6"/>
  <c r="M336" i="6"/>
  <c r="M708" i="6"/>
  <c r="M1068" i="6"/>
  <c r="M1133" i="6"/>
  <c r="M1202" i="6"/>
  <c r="M316" i="6"/>
  <c r="M520" i="6"/>
  <c r="M772" i="6"/>
  <c r="M1048" i="6"/>
  <c r="M1165" i="6"/>
  <c r="M904" i="6"/>
  <c r="M1108" i="6"/>
  <c r="M6" i="6"/>
  <c r="M150" i="6"/>
  <c r="M294" i="6"/>
  <c r="M486" i="6"/>
  <c r="M642" i="6"/>
  <c r="M798" i="6"/>
  <c r="M966" i="6"/>
  <c r="M511" i="6"/>
  <c r="M1003" i="6"/>
  <c r="M1151" i="6"/>
  <c r="M696" i="6"/>
  <c r="M1354" i="6"/>
  <c r="M1618" i="6"/>
  <c r="M1762" i="6"/>
  <c r="M1419" i="6"/>
  <c r="M1635" i="6"/>
  <c r="M1803" i="6"/>
  <c r="M1947" i="6"/>
  <c r="M62" i="6"/>
  <c r="M1592" i="6"/>
  <c r="M1736" i="6"/>
  <c r="M1880" i="6"/>
  <c r="M1273" i="6"/>
  <c r="M1218" i="6"/>
  <c r="M1336" i="6"/>
  <c r="M1624" i="6"/>
  <c r="M1768" i="6"/>
  <c r="M1449" i="6"/>
  <c r="M1286" i="6"/>
  <c r="M1430" i="6"/>
  <c r="M1243" i="6"/>
  <c r="M1543" i="6"/>
  <c r="M1344" i="6"/>
  <c r="M1536" i="6"/>
  <c r="M454" i="6"/>
  <c r="M610" i="6"/>
  <c r="M1078" i="6"/>
  <c r="M1908" i="6"/>
  <c r="M1349" i="6"/>
  <c r="M121" i="6"/>
  <c r="M265" i="6"/>
  <c r="M409" i="6"/>
  <c r="M553" i="6"/>
  <c r="M697" i="6"/>
  <c r="M841" i="6"/>
  <c r="M985" i="6"/>
  <c r="M98" i="6"/>
  <c r="M242" i="6"/>
  <c r="M386" i="6"/>
  <c r="M974" i="6"/>
  <c r="M2024" i="6"/>
  <c r="M147" i="6"/>
  <c r="M291" i="6"/>
  <c r="M435" i="6"/>
  <c r="M579" i="6"/>
  <c r="M723" i="6"/>
  <c r="M867" i="6"/>
  <c r="M1011" i="6"/>
  <c r="M1155" i="6"/>
  <c r="M148" i="6"/>
  <c r="M125" i="6"/>
  <c r="M269" i="6"/>
  <c r="M413" i="6"/>
  <c r="M557" i="6"/>
  <c r="M701" i="6"/>
  <c r="M845" i="6"/>
  <c r="M1013" i="6"/>
  <c r="M306" i="6"/>
  <c r="M2020" i="6"/>
  <c r="M127" i="6"/>
  <c r="M307" i="6"/>
  <c r="M463" i="6"/>
  <c r="M895" i="6"/>
  <c r="M1087" i="6"/>
  <c r="M80" i="6"/>
  <c r="M224" i="6"/>
  <c r="M380" i="6"/>
  <c r="M536" i="6"/>
  <c r="M680" i="6"/>
  <c r="M824" i="6"/>
  <c r="M968" i="6"/>
  <c r="M369" i="6"/>
  <c r="M513" i="6"/>
  <c r="M657" i="6"/>
  <c r="M801" i="6"/>
  <c r="M945" i="6"/>
  <c r="M1089" i="6"/>
  <c r="M347" i="6"/>
  <c r="M779" i="6"/>
  <c r="M935" i="6"/>
  <c r="M1079" i="6"/>
  <c r="M1397" i="6"/>
  <c r="M1529" i="6"/>
  <c r="M1673" i="6"/>
  <c r="M1937" i="6"/>
  <c r="M48" i="6"/>
  <c r="M192" i="6"/>
  <c r="M348" i="6"/>
  <c r="M528" i="6"/>
  <c r="M720" i="6"/>
  <c r="M924" i="6"/>
  <c r="M1080" i="6"/>
  <c r="M1181" i="6"/>
  <c r="M1157" i="6"/>
  <c r="M328" i="6"/>
  <c r="M532" i="6"/>
  <c r="M1156" i="6"/>
  <c r="I1089" i="6"/>
  <c r="I537" i="6"/>
  <c r="I1057" i="6"/>
  <c r="I372" i="6"/>
  <c r="I21" i="6"/>
  <c r="I309" i="6"/>
  <c r="I592" i="6"/>
  <c r="X592" i="6" s="1"/>
  <c r="I942" i="6"/>
  <c r="I337" i="6"/>
  <c r="X337" i="6" s="1"/>
  <c r="I737" i="6"/>
  <c r="I954" i="6"/>
  <c r="I901" i="6"/>
  <c r="I82" i="6"/>
  <c r="I1016" i="6"/>
  <c r="I573" i="6"/>
  <c r="I202" i="6"/>
  <c r="I933" i="6"/>
  <c r="I58" i="6"/>
  <c r="X58" i="6" s="1"/>
  <c r="I1075" i="6"/>
  <c r="I1002" i="6"/>
  <c r="I420" i="6"/>
  <c r="I304" i="6"/>
  <c r="X304" i="6" s="1"/>
  <c r="I138" i="6"/>
  <c r="I873" i="6"/>
  <c r="I1054" i="6"/>
  <c r="I1198" i="6"/>
  <c r="I1100" i="6"/>
  <c r="I201" i="6"/>
  <c r="I561" i="6"/>
  <c r="I553" i="6"/>
  <c r="I705" i="6"/>
  <c r="I948" i="6"/>
  <c r="I136" i="6"/>
  <c r="I1055" i="6"/>
  <c r="I280" i="6"/>
  <c r="I604" i="6"/>
  <c r="I316" i="6"/>
  <c r="I460" i="6"/>
  <c r="I1098" i="6"/>
  <c r="X1098" i="6" s="1"/>
  <c r="I892" i="6"/>
  <c r="I172" i="6"/>
  <c r="I916" i="6"/>
  <c r="I628" i="6"/>
  <c r="I1033" i="6"/>
  <c r="I481" i="6"/>
  <c r="I685" i="6"/>
  <c r="I862" i="6"/>
  <c r="X862" i="6" s="1"/>
  <c r="I654" i="6"/>
  <c r="I1045" i="6"/>
  <c r="I213" i="6"/>
  <c r="I918" i="6"/>
  <c r="I1077" i="6"/>
  <c r="I25" i="6"/>
  <c r="I730" i="6"/>
  <c r="I421" i="6"/>
  <c r="I486" i="6"/>
  <c r="X486" i="6" s="1"/>
  <c r="I458" i="6"/>
  <c r="I927" i="6"/>
  <c r="I310" i="6"/>
  <c r="I883" i="6"/>
  <c r="I911" i="6"/>
  <c r="I1082" i="6"/>
  <c r="I492" i="6"/>
  <c r="I710" i="6"/>
  <c r="I1097" i="6"/>
  <c r="I706" i="6"/>
  <c r="I585" i="6"/>
  <c r="I913" i="6"/>
  <c r="I516" i="6"/>
  <c r="I444" i="6"/>
  <c r="X444" i="6" s="1"/>
  <c r="I1015" i="6"/>
  <c r="I1066" i="6"/>
  <c r="I714" i="6"/>
  <c r="I163" i="6"/>
  <c r="I510" i="6"/>
  <c r="I1019" i="6"/>
  <c r="I1085" i="6"/>
  <c r="X1085" i="6" s="1"/>
  <c r="I992" i="6"/>
  <c r="I1099" i="6"/>
  <c r="I945" i="6"/>
  <c r="I85" i="6"/>
  <c r="I1094" i="6"/>
  <c r="I947" i="6"/>
  <c r="I912" i="6"/>
  <c r="I560" i="6"/>
  <c r="I478" i="6"/>
  <c r="I452" i="6"/>
  <c r="I887" i="6"/>
  <c r="I1086" i="6"/>
  <c r="I704" i="6"/>
  <c r="I1064" i="6"/>
  <c r="I769" i="6"/>
  <c r="I1096" i="6"/>
  <c r="I1133" i="6"/>
  <c r="I767" i="6"/>
  <c r="I666" i="6"/>
  <c r="I848" i="6"/>
  <c r="I681" i="6"/>
  <c r="I732" i="6"/>
  <c r="I469" i="6"/>
  <c r="I334" i="6"/>
  <c r="I748" i="6"/>
  <c r="I744" i="6"/>
  <c r="I660" i="6"/>
  <c r="I923" i="6"/>
  <c r="I501" i="6"/>
  <c r="I669" i="6"/>
  <c r="I897" i="6"/>
  <c r="I464" i="6"/>
  <c r="I170" i="6"/>
  <c r="I480" i="6"/>
  <c r="I876" i="6"/>
  <c r="X876" i="6" s="1"/>
  <c r="I668" i="6"/>
  <c r="I454" i="6"/>
  <c r="I369" i="6"/>
  <c r="I712" i="6"/>
  <c r="I513" i="6"/>
  <c r="I956" i="6"/>
  <c r="I598" i="6"/>
  <c r="I823" i="6"/>
  <c r="I674" i="6"/>
  <c r="I424" i="6"/>
  <c r="I657" i="6"/>
  <c r="I967" i="6"/>
  <c r="I1000" i="6"/>
  <c r="I1058" i="6"/>
  <c r="I865" i="6"/>
  <c r="I378" i="6"/>
  <c r="I442" i="6"/>
  <c r="I839" i="6"/>
  <c r="I867" i="6"/>
  <c r="I811" i="6"/>
  <c r="I844" i="6"/>
  <c r="I586" i="6"/>
  <c r="X586" i="6" s="1"/>
  <c r="I864" i="6"/>
  <c r="I700" i="6"/>
  <c r="I373" i="6"/>
  <c r="I955" i="6"/>
  <c r="I412" i="6"/>
  <c r="I154" i="6"/>
  <c r="I298" i="6"/>
  <c r="I1048" i="6"/>
  <c r="I658" i="6"/>
  <c r="I645" i="6"/>
  <c r="I988" i="6"/>
  <c r="I357" i="6"/>
  <c r="I1046" i="6"/>
  <c r="I1017" i="6"/>
  <c r="I124" i="6"/>
  <c r="I1087" i="6"/>
  <c r="I61" i="6"/>
  <c r="I1044" i="6"/>
  <c r="I208" i="6"/>
  <c r="I498" i="6"/>
  <c r="I740" i="6"/>
  <c r="I670" i="6"/>
  <c r="I453" i="6"/>
  <c r="I994" i="6"/>
  <c r="I801" i="6"/>
  <c r="I957" i="6"/>
  <c r="I408" i="6"/>
  <c r="I840" i="6"/>
  <c r="I306" i="6"/>
  <c r="I678" i="6"/>
  <c r="I456" i="6"/>
  <c r="I1051" i="6"/>
  <c r="I630" i="6"/>
  <c r="I885" i="6"/>
  <c r="I882" i="6"/>
  <c r="I1029" i="6"/>
  <c r="I682" i="6"/>
  <c r="I277" i="6"/>
  <c r="I881" i="6"/>
  <c r="I385" i="6"/>
  <c r="I1060" i="6"/>
  <c r="I826" i="6"/>
  <c r="I1018" i="6"/>
  <c r="I409" i="6"/>
  <c r="I949" i="6"/>
  <c r="I225" i="6"/>
  <c r="I314" i="6"/>
  <c r="I976" i="6"/>
  <c r="I939" i="6"/>
  <c r="X939" i="6" s="1"/>
  <c r="I450" i="6"/>
  <c r="I426" i="6"/>
  <c r="I721" i="6"/>
  <c r="I333" i="6"/>
  <c r="I1078" i="6"/>
  <c r="I297" i="6"/>
  <c r="I768" i="6"/>
  <c r="I921" i="6"/>
  <c r="I429" i="6"/>
  <c r="I963" i="6"/>
  <c r="I206" i="6"/>
  <c r="I969" i="6"/>
  <c r="I891" i="6"/>
  <c r="I262" i="6"/>
  <c r="I282" i="6"/>
  <c r="I828" i="6"/>
  <c r="X828" i="6" s="1"/>
  <c r="I69" i="6"/>
  <c r="I1014" i="6"/>
  <c r="I639" i="6"/>
  <c r="I205" i="6"/>
  <c r="I850" i="6"/>
  <c r="I646" i="6"/>
  <c r="I489" i="6"/>
  <c r="X489" i="6" s="1"/>
  <c r="I688" i="6"/>
  <c r="I112" i="6"/>
  <c r="X112" i="6" s="1"/>
  <c r="I348" i="6"/>
  <c r="I57" i="6"/>
  <c r="I265" i="6"/>
  <c r="I256" i="6"/>
  <c r="I814" i="6"/>
  <c r="I596" i="6"/>
  <c r="I906" i="6"/>
  <c r="I738" i="6"/>
  <c r="I1080" i="6"/>
  <c r="I526" i="6"/>
  <c r="I884" i="6"/>
  <c r="I978" i="6"/>
  <c r="I1006" i="6"/>
  <c r="I974" i="6"/>
  <c r="I875" i="6"/>
  <c r="I1101" i="6"/>
  <c r="I673" i="6"/>
  <c r="I121" i="6"/>
  <c r="I986" i="6"/>
  <c r="I601" i="6"/>
  <c r="I1068" i="6"/>
  <c r="I1028" i="6"/>
  <c r="I613" i="6"/>
  <c r="I853" i="6"/>
  <c r="I1039" i="6"/>
  <c r="I1032" i="6"/>
  <c r="I270" i="6"/>
  <c r="I600" i="6"/>
  <c r="I825" i="6"/>
  <c r="I1050" i="6"/>
  <c r="I594" i="6"/>
  <c r="I889" i="6"/>
  <c r="I822" i="6"/>
  <c r="I810" i="6"/>
  <c r="I951" i="6"/>
  <c r="I793" i="6"/>
  <c r="I943" i="6"/>
  <c r="X943" i="6" s="1"/>
  <c r="I574" i="6"/>
  <c r="I1027" i="6"/>
  <c r="I234" i="6"/>
  <c r="I354" i="6"/>
  <c r="I1036" i="6"/>
  <c r="I779" i="6"/>
  <c r="I757" i="6"/>
  <c r="I1038" i="6"/>
  <c r="I851" i="6"/>
  <c r="I212" i="6"/>
  <c r="I708" i="6"/>
  <c r="X708" i="6" s="1"/>
  <c r="I807" i="6"/>
  <c r="I400" i="6"/>
  <c r="I366" i="6"/>
  <c r="I987" i="6"/>
  <c r="I249" i="6"/>
  <c r="I300" i="6"/>
  <c r="I349" i="6"/>
  <c r="X349" i="6" s="1"/>
  <c r="I973" i="6"/>
  <c r="I286" i="6"/>
  <c r="I832" i="6"/>
  <c r="I999" i="6"/>
  <c r="I781" i="6"/>
  <c r="I838" i="6"/>
  <c r="I642" i="6"/>
  <c r="I544" i="6"/>
  <c r="I142" i="6"/>
  <c r="I345" i="6"/>
  <c r="I777" i="6"/>
  <c r="I846" i="6"/>
  <c r="I985" i="6"/>
  <c r="I625" i="6"/>
  <c r="I570" i="6"/>
  <c r="I529" i="6"/>
  <c r="I274" i="6"/>
  <c r="I762" i="6"/>
  <c r="I1022" i="6"/>
  <c r="I552" i="6"/>
  <c r="I931" i="6"/>
  <c r="I532" i="6"/>
  <c r="I562" i="6"/>
  <c r="I388" i="6"/>
  <c r="I920" i="6"/>
  <c r="I792" i="6"/>
  <c r="I843" i="6"/>
  <c r="I970" i="6"/>
  <c r="I1145" i="6"/>
  <c r="I1056" i="6"/>
  <c r="I776" i="6"/>
  <c r="I813" i="6"/>
  <c r="I130" i="6"/>
  <c r="I355" i="6"/>
  <c r="I1023" i="6"/>
  <c r="I312" i="6"/>
  <c r="I169" i="6"/>
  <c r="I1026" i="6"/>
  <c r="I350" i="6"/>
  <c r="I1092" i="6"/>
  <c r="I1126" i="6"/>
  <c r="I622" i="6"/>
  <c r="I958" i="6"/>
  <c r="I984" i="6"/>
  <c r="I834" i="6"/>
  <c r="I964" i="6"/>
  <c r="I877" i="6"/>
  <c r="X877" i="6" s="1"/>
  <c r="I530" i="6"/>
  <c r="I229" i="6"/>
  <c r="I934" i="6"/>
  <c r="I900" i="6"/>
  <c r="I765" i="6"/>
  <c r="I328" i="6"/>
  <c r="X328" i="6" s="1"/>
  <c r="I276" i="6"/>
  <c r="X276" i="6" s="1"/>
  <c r="I852" i="6"/>
  <c r="I629" i="6"/>
  <c r="I1052" i="6"/>
  <c r="I1072" i="6"/>
  <c r="I1041" i="6"/>
  <c r="I975" i="6"/>
  <c r="I1168" i="6"/>
  <c r="I441" i="6"/>
  <c r="I894" i="6"/>
  <c r="I697" i="6"/>
  <c r="R313" i="6"/>
  <c r="R14" i="6"/>
  <c r="R395" i="6"/>
  <c r="R1052" i="6"/>
  <c r="R1070" i="6"/>
  <c r="R855" i="6"/>
  <c r="R894" i="6"/>
  <c r="R868" i="6"/>
  <c r="I1115" i="6"/>
  <c r="I145" i="6"/>
  <c r="I484" i="6"/>
  <c r="I196" i="6"/>
  <c r="I676" i="6"/>
  <c r="I733" i="6"/>
  <c r="R30" i="6"/>
  <c r="R1196" i="6"/>
  <c r="R259" i="6"/>
  <c r="R35" i="6"/>
  <c r="R302" i="6"/>
  <c r="R437" i="6"/>
  <c r="R536" i="6"/>
  <c r="R1073" i="6"/>
  <c r="R336" i="6"/>
  <c r="R897" i="6"/>
  <c r="I11" i="6"/>
  <c r="X11" i="6" s="1"/>
  <c r="I1207" i="6"/>
  <c r="I336" i="6"/>
  <c r="I474" i="6"/>
  <c r="I438" i="6"/>
  <c r="I525" i="6"/>
  <c r="I837" i="6"/>
  <c r="I1132" i="6"/>
  <c r="I181" i="6"/>
  <c r="I742" i="6"/>
  <c r="I925" i="6"/>
  <c r="X925" i="6" s="1"/>
  <c r="I556" i="6"/>
  <c r="I979" i="6"/>
  <c r="R1185" i="6"/>
  <c r="R149" i="6"/>
  <c r="R248" i="6"/>
  <c r="R824" i="6"/>
  <c r="R432" i="6"/>
  <c r="R669" i="6"/>
  <c r="R954" i="6"/>
  <c r="R1071" i="6"/>
  <c r="R580" i="6"/>
  <c r="R694" i="6"/>
  <c r="R835" i="6"/>
  <c r="R1006" i="6"/>
  <c r="I93" i="6"/>
  <c r="I831" i="6"/>
  <c r="X831" i="6" s="1"/>
  <c r="I258" i="6"/>
  <c r="I898" i="6"/>
  <c r="I330" i="6"/>
  <c r="I589" i="6"/>
  <c r="I1024" i="6"/>
  <c r="I94" i="6"/>
  <c r="I292" i="6"/>
  <c r="I325" i="6"/>
  <c r="I841" i="6"/>
  <c r="I886" i="6"/>
  <c r="R1165" i="6"/>
  <c r="R147" i="6"/>
  <c r="R698" i="6"/>
  <c r="R1076" i="6"/>
  <c r="R900" i="6"/>
  <c r="I1069" i="6"/>
  <c r="I540" i="6"/>
  <c r="I381" i="6"/>
  <c r="I246" i="6"/>
  <c r="I244" i="6"/>
  <c r="I253" i="6"/>
  <c r="I1030" i="6"/>
  <c r="I264" i="6"/>
  <c r="I414" i="6"/>
  <c r="I624" i="6"/>
  <c r="I52" i="6"/>
  <c r="I358" i="6"/>
  <c r="X358" i="6" s="1"/>
  <c r="I382" i="6"/>
  <c r="R36" i="6"/>
  <c r="R93" i="6"/>
  <c r="R148" i="6"/>
  <c r="R680" i="6"/>
  <c r="R701" i="6"/>
  <c r="R899" i="6"/>
  <c r="R381" i="6"/>
  <c r="R672" i="6"/>
  <c r="R1074" i="6"/>
  <c r="R361" i="6"/>
  <c r="R403" i="6"/>
  <c r="R601" i="6"/>
  <c r="R697" i="6"/>
  <c r="R1012" i="6"/>
  <c r="R1030" i="6"/>
  <c r="R1087" i="6"/>
  <c r="I1174" i="6"/>
  <c r="I874" i="6"/>
  <c r="I1091" i="6"/>
  <c r="I252" i="6"/>
  <c r="I417" i="6"/>
  <c r="I981" i="6"/>
  <c r="I649" i="6"/>
  <c r="I148" i="6"/>
  <c r="R291" i="6"/>
  <c r="R34" i="6"/>
  <c r="R322" i="6"/>
  <c r="R938" i="6"/>
  <c r="R435" i="6"/>
  <c r="I392" i="6"/>
  <c r="I578" i="6"/>
  <c r="I313" i="6"/>
  <c r="I268" i="6"/>
  <c r="I786" i="6"/>
  <c r="I855" i="6"/>
  <c r="I1074" i="6"/>
  <c r="I1102" i="6"/>
  <c r="X1102" i="6" s="1"/>
  <c r="I1021" i="6"/>
  <c r="R386" i="6"/>
  <c r="R665" i="6"/>
  <c r="R683" i="6"/>
  <c r="R420" i="6"/>
  <c r="R438" i="6"/>
  <c r="R636" i="6"/>
  <c r="R445" i="6"/>
  <c r="R841" i="6"/>
  <c r="R898" i="6"/>
  <c r="R1072" i="6"/>
  <c r="I1147" i="6"/>
  <c r="I922" i="6"/>
  <c r="I1020" i="6"/>
  <c r="I672" i="6"/>
  <c r="I634" i="6"/>
  <c r="I165" i="6"/>
  <c r="I612" i="6"/>
  <c r="I436" i="6"/>
  <c r="R37" i="6"/>
  <c r="R293" i="6"/>
  <c r="R576" i="6"/>
  <c r="R870" i="6"/>
  <c r="R888" i="6"/>
  <c r="R1041" i="6"/>
  <c r="I158" i="6"/>
  <c r="I178" i="6"/>
  <c r="I410" i="6"/>
  <c r="X410" i="6" s="1"/>
  <c r="I729" i="6"/>
  <c r="I216" i="6"/>
  <c r="I324" i="6"/>
  <c r="I411" i="6"/>
  <c r="X411" i="6" s="1"/>
  <c r="I555" i="6"/>
  <c r="I361" i="6"/>
  <c r="I502" i="6"/>
  <c r="I910" i="6"/>
  <c r="R42" i="6"/>
  <c r="R237" i="6"/>
  <c r="R104" i="6"/>
  <c r="R696" i="6"/>
  <c r="R466" i="6"/>
  <c r="R547" i="6"/>
  <c r="R685" i="6"/>
  <c r="R826" i="6"/>
  <c r="R862" i="6"/>
  <c r="R1018" i="6"/>
  <c r="I1116" i="6"/>
  <c r="I514" i="6"/>
  <c r="I1201" i="6"/>
  <c r="I180" i="6"/>
  <c r="I696" i="6"/>
  <c r="I433" i="6"/>
  <c r="I724" i="6"/>
  <c r="I820" i="6"/>
  <c r="R115" i="6"/>
  <c r="R11" i="6"/>
  <c r="I488" i="6"/>
  <c r="I806" i="6"/>
  <c r="I534" i="6"/>
  <c r="I477" i="6"/>
  <c r="I217" i="6"/>
  <c r="I772" i="6"/>
  <c r="I799" i="6"/>
  <c r="I829" i="6"/>
  <c r="I517" i="6"/>
  <c r="R276" i="6"/>
  <c r="R968" i="6"/>
  <c r="R579" i="6"/>
  <c r="R433" i="6"/>
  <c r="R649" i="6"/>
  <c r="R724" i="6"/>
  <c r="R829" i="6"/>
  <c r="R886" i="6"/>
  <c r="R979" i="6"/>
  <c r="R1021" i="6"/>
  <c r="I576" i="6"/>
  <c r="R1154" i="6"/>
  <c r="R1010" i="6"/>
  <c r="R651" i="6"/>
  <c r="R1011" i="6"/>
  <c r="R745" i="6"/>
  <c r="R817" i="6"/>
  <c r="R997" i="6"/>
  <c r="I338" i="6"/>
  <c r="X338" i="6" s="1"/>
  <c r="I422" i="6"/>
  <c r="I89" i="6"/>
  <c r="I661" i="6"/>
  <c r="I36" i="6"/>
  <c r="I504" i="6"/>
  <c r="I582" i="6"/>
  <c r="X582" i="6" s="1"/>
  <c r="I577" i="6"/>
  <c r="I763" i="6"/>
  <c r="I1063" i="6"/>
  <c r="R506" i="6"/>
  <c r="R758" i="6"/>
  <c r="I648" i="6"/>
  <c r="X648" i="6" s="1"/>
  <c r="I1008" i="6"/>
  <c r="I118" i="6"/>
  <c r="I332" i="6"/>
  <c r="R294" i="6"/>
  <c r="I1084" i="6"/>
  <c r="I803" i="6"/>
  <c r="X803" i="6" s="1"/>
  <c r="I880" i="6"/>
  <c r="X880" i="6" s="1"/>
  <c r="I97" i="6"/>
  <c r="I1062" i="6"/>
  <c r="I996" i="6"/>
  <c r="I950" i="6"/>
  <c r="I524" i="6"/>
  <c r="I815" i="6"/>
  <c r="I228" i="6"/>
  <c r="I402" i="6"/>
  <c r="I465" i="6"/>
  <c r="I609" i="6"/>
  <c r="I771" i="6"/>
  <c r="I177" i="6"/>
  <c r="I753" i="6"/>
  <c r="I802" i="6"/>
  <c r="I835" i="6"/>
  <c r="X835" i="6" s="1"/>
  <c r="I928" i="6"/>
  <c r="R1105" i="6"/>
  <c r="R133" i="6"/>
  <c r="R203" i="6"/>
  <c r="R527" i="6"/>
  <c r="R689" i="6"/>
  <c r="R707" i="6"/>
  <c r="R761" i="6"/>
  <c r="R815" i="6"/>
  <c r="R941" i="6"/>
  <c r="R528" i="6"/>
  <c r="R546" i="6"/>
  <c r="R654" i="6"/>
  <c r="R744" i="6"/>
  <c r="R816" i="6"/>
  <c r="R1068" i="6"/>
  <c r="R406" i="6"/>
  <c r="R550" i="6"/>
  <c r="R1054" i="6"/>
  <c r="I1125" i="6"/>
  <c r="X1125" i="6" s="1"/>
  <c r="I546" i="6"/>
  <c r="I44" i="6"/>
  <c r="I664" i="6"/>
  <c r="I263" i="6"/>
  <c r="I919" i="6"/>
  <c r="I73" i="6"/>
  <c r="I390" i="6"/>
  <c r="I909" i="6"/>
  <c r="I690" i="6"/>
  <c r="I318" i="6"/>
  <c r="I907" i="6"/>
  <c r="I952" i="6"/>
  <c r="I812" i="6"/>
  <c r="I588" i="6"/>
  <c r="I406" i="6"/>
  <c r="R1155" i="6"/>
  <c r="I289" i="6"/>
  <c r="I1053" i="6"/>
  <c r="I76" i="6"/>
  <c r="I1081" i="6"/>
  <c r="X1081" i="6" s="1"/>
  <c r="I242" i="6"/>
  <c r="I989" i="6"/>
  <c r="X989" i="6" s="1"/>
  <c r="I144" i="6"/>
  <c r="I549" i="6"/>
  <c r="I693" i="6"/>
  <c r="I798" i="6"/>
  <c r="I684" i="6"/>
  <c r="I756" i="6"/>
  <c r="I903" i="6"/>
  <c r="I109" i="6"/>
  <c r="I352" i="6"/>
  <c r="I805" i="6"/>
  <c r="I376" i="6"/>
  <c r="I1009" i="6"/>
  <c r="R282" i="6"/>
  <c r="R118" i="6"/>
  <c r="R262" i="6"/>
  <c r="R188" i="6"/>
  <c r="R332" i="6"/>
  <c r="R476" i="6"/>
  <c r="R602" i="6"/>
  <c r="R764" i="6"/>
  <c r="R818" i="6"/>
  <c r="R908" i="6"/>
  <c r="R603" i="6"/>
  <c r="R819" i="6"/>
  <c r="R805" i="6"/>
  <c r="I1136" i="6"/>
  <c r="I468" i="6"/>
  <c r="X468" i="6" s="1"/>
  <c r="R1008" i="6"/>
  <c r="I188" i="6"/>
  <c r="I33" i="6"/>
  <c r="I416" i="6"/>
  <c r="I861" i="6"/>
  <c r="I774" i="6"/>
  <c r="X774" i="6" s="1"/>
  <c r="I550" i="6"/>
  <c r="I993" i="6"/>
  <c r="I597" i="6"/>
  <c r="I783" i="6"/>
  <c r="I930" i="6"/>
  <c r="I457" i="6"/>
  <c r="I490" i="6"/>
  <c r="I709" i="6"/>
  <c r="X709" i="6" s="1"/>
  <c r="I250" i="6"/>
  <c r="I694" i="6"/>
  <c r="X694" i="6" s="1"/>
  <c r="R1158" i="6"/>
  <c r="R98" i="6"/>
  <c r="R242" i="6"/>
  <c r="I288" i="6"/>
  <c r="R1156" i="6"/>
  <c r="I102" i="6"/>
  <c r="I1010" i="6"/>
  <c r="X1010" i="6" s="1"/>
  <c r="I445" i="6"/>
  <c r="I618" i="6"/>
  <c r="I804" i="6"/>
  <c r="I157" i="6"/>
  <c r="I784" i="6"/>
  <c r="I640" i="6"/>
  <c r="R87" i="6"/>
  <c r="R177" i="6"/>
  <c r="R231" i="6"/>
  <c r="R321" i="6"/>
  <c r="R569" i="6"/>
  <c r="R605" i="6"/>
  <c r="R983" i="6"/>
  <c r="R1019" i="6"/>
  <c r="R606" i="6"/>
  <c r="R376" i="6"/>
  <c r="R520" i="6"/>
  <c r="R610" i="6"/>
  <c r="R664" i="6"/>
  <c r="R808" i="6"/>
  <c r="R952" i="6"/>
  <c r="I231" i="6"/>
  <c r="I397" i="6"/>
  <c r="I520" i="6"/>
  <c r="I858" i="6"/>
  <c r="I394" i="6"/>
  <c r="I360" i="6"/>
  <c r="I321" i="6"/>
  <c r="I133" i="6"/>
  <c r="I1090" i="6"/>
  <c r="I924" i="6"/>
  <c r="I294" i="6"/>
  <c r="I522" i="6"/>
  <c r="I605" i="6"/>
  <c r="I156" i="6"/>
  <c r="X156" i="6" s="1"/>
  <c r="I564" i="6"/>
  <c r="I606" i="6"/>
  <c r="I789" i="6"/>
  <c r="I936" i="6"/>
  <c r="I1042" i="6"/>
  <c r="I64" i="6"/>
  <c r="I106" i="6"/>
  <c r="I745" i="6"/>
  <c r="I808" i="6"/>
  <c r="I997" i="6"/>
  <c r="X997" i="6" s="1"/>
  <c r="I30" i="6"/>
  <c r="I580" i="6"/>
  <c r="X580" i="6" s="1"/>
  <c r="I1093" i="6"/>
  <c r="I538" i="6"/>
  <c r="I432" i="6"/>
  <c r="I1005" i="6"/>
  <c r="I983" i="6"/>
  <c r="I174" i="6"/>
  <c r="I273" i="6"/>
  <c r="I558" i="6"/>
  <c r="I720" i="6"/>
  <c r="I141" i="6"/>
  <c r="I210" i="6"/>
  <c r="I1011" i="6"/>
  <c r="X1011" i="6" s="1"/>
  <c r="I790" i="6"/>
  <c r="I817" i="6"/>
  <c r="I937" i="6"/>
  <c r="I496" i="6"/>
  <c r="I991" i="6"/>
  <c r="R1114" i="6"/>
  <c r="R162" i="6"/>
  <c r="R288" i="6"/>
  <c r="R88" i="6"/>
  <c r="R232" i="6"/>
  <c r="R590" i="6"/>
  <c r="R375" i="6"/>
  <c r="R465" i="6"/>
  <c r="R519" i="6"/>
  <c r="R609" i="6"/>
  <c r="R753" i="6"/>
  <c r="R861" i="6"/>
  <c r="R343" i="6"/>
  <c r="R397" i="6"/>
  <c r="R487" i="6"/>
  <c r="R505" i="6"/>
  <c r="R577" i="6"/>
  <c r="R631" i="6"/>
  <c r="R775" i="6"/>
  <c r="R1045" i="6"/>
  <c r="I88" i="6"/>
  <c r="I759" i="6"/>
  <c r="I819" i="6"/>
  <c r="I346" i="6"/>
  <c r="I232" i="6"/>
  <c r="I980" i="6"/>
  <c r="I462" i="6"/>
  <c r="I966" i="6"/>
  <c r="X966" i="6" s="1"/>
  <c r="I995" i="6"/>
  <c r="I259" i="6"/>
  <c r="I1169" i="6"/>
  <c r="I1189" i="6"/>
  <c r="X1189" i="6" s="1"/>
  <c r="I220" i="6"/>
  <c r="I773" i="6"/>
  <c r="I105" i="6"/>
  <c r="I351" i="6"/>
  <c r="I687" i="6"/>
  <c r="I741" i="6"/>
  <c r="I795" i="6"/>
  <c r="I990" i="6"/>
  <c r="I565" i="6"/>
  <c r="X565" i="6" s="1"/>
  <c r="I718" i="6"/>
  <c r="I982" i="6"/>
  <c r="R986" i="6"/>
  <c r="R1009" i="6"/>
  <c r="I1193" i="6"/>
  <c r="I1205" i="6"/>
  <c r="I821" i="6"/>
  <c r="I533" i="6"/>
  <c r="I545" i="6"/>
  <c r="X545" i="6" s="1"/>
  <c r="I833" i="6"/>
  <c r="I845" i="6"/>
  <c r="I701" i="6"/>
  <c r="I557" i="6"/>
  <c r="I419" i="6"/>
  <c r="X419" i="6" s="1"/>
  <c r="I707" i="6"/>
  <c r="I1195" i="6"/>
  <c r="X1195" i="6" s="1"/>
  <c r="I711" i="6"/>
  <c r="X711" i="6" s="1"/>
  <c r="I267" i="6"/>
  <c r="I459" i="6"/>
  <c r="I171" i="6"/>
  <c r="I651" i="6"/>
  <c r="I603" i="6"/>
  <c r="I699" i="6"/>
  <c r="I747" i="6"/>
  <c r="I363" i="6"/>
  <c r="I219" i="6"/>
  <c r="I507" i="6"/>
  <c r="I655" i="6"/>
  <c r="X655" i="6" s="1"/>
  <c r="I271" i="6"/>
  <c r="X271" i="6" s="1"/>
  <c r="I751" i="6"/>
  <c r="X751" i="6" s="1"/>
  <c r="I463" i="6"/>
  <c r="I559" i="6"/>
  <c r="I499" i="6"/>
  <c r="I67" i="6"/>
  <c r="I211" i="6"/>
  <c r="I451" i="6"/>
  <c r="X451" i="6" s="1"/>
  <c r="I547" i="6"/>
  <c r="I595" i="6"/>
  <c r="I643" i="6"/>
  <c r="I739" i="6"/>
  <c r="I307" i="6"/>
  <c r="I115" i="6"/>
  <c r="I455" i="6"/>
  <c r="I551" i="6"/>
  <c r="I311" i="6"/>
  <c r="I599" i="6"/>
  <c r="I167" i="6"/>
  <c r="I647" i="6"/>
  <c r="M5" i="6"/>
  <c r="P5" i="6"/>
  <c r="I423" i="6"/>
  <c r="I519" i="6"/>
  <c r="I279" i="6"/>
  <c r="I663" i="6"/>
  <c r="I615" i="6"/>
  <c r="I607" i="6"/>
  <c r="I511" i="6"/>
  <c r="I367" i="6"/>
  <c r="I175" i="6"/>
  <c r="I223" i="6"/>
  <c r="I703" i="6"/>
  <c r="I127" i="6"/>
  <c r="I319" i="6"/>
  <c r="I415" i="6"/>
  <c r="I91" i="6"/>
  <c r="I375" i="6"/>
  <c r="I247" i="6"/>
  <c r="I439" i="6"/>
  <c r="I135" i="6"/>
  <c r="I327" i="6"/>
  <c r="I291" i="6"/>
  <c r="X291" i="6" s="1"/>
  <c r="I63" i="6"/>
  <c r="I103" i="6"/>
  <c r="I1171" i="6"/>
  <c r="I583" i="6"/>
  <c r="I151" i="6"/>
  <c r="I475" i="6"/>
  <c r="I679" i="6"/>
  <c r="I727" i="6"/>
  <c r="I295" i="6"/>
  <c r="X295" i="6" s="1"/>
  <c r="I535" i="6"/>
  <c r="I391" i="6"/>
  <c r="I435" i="6"/>
  <c r="I723" i="6"/>
  <c r="I339" i="6"/>
  <c r="I243" i="6"/>
  <c r="I147" i="6"/>
  <c r="I483" i="6"/>
  <c r="I531" i="6"/>
  <c r="I627" i="6"/>
  <c r="I383" i="6"/>
  <c r="I99" i="6"/>
  <c r="I671" i="6"/>
  <c r="I387" i="6"/>
  <c r="I675" i="6"/>
  <c r="I579" i="6"/>
  <c r="I527" i="6"/>
  <c r="I479" i="6"/>
  <c r="I239" i="6"/>
  <c r="I187" i="6"/>
  <c r="X187" i="6" s="1"/>
  <c r="I235" i="6"/>
  <c r="I331" i="6"/>
  <c r="I51" i="6"/>
  <c r="I427" i="6"/>
  <c r="I379" i="6"/>
  <c r="I571" i="6"/>
  <c r="I139" i="6"/>
  <c r="I283" i="6"/>
  <c r="I619" i="6"/>
  <c r="I667" i="6"/>
  <c r="I523" i="6"/>
  <c r="I203" i="6"/>
  <c r="I27" i="6"/>
  <c r="X27" i="6" s="1"/>
  <c r="I79" i="6"/>
  <c r="I491" i="6"/>
  <c r="X491" i="6" s="1"/>
  <c r="I543" i="6"/>
  <c r="I591" i="6"/>
  <c r="X591" i="6" s="1"/>
  <c r="I255" i="6"/>
  <c r="I207" i="6"/>
  <c r="I495" i="6"/>
  <c r="I399" i="6"/>
  <c r="I635" i="6"/>
  <c r="I731" i="6"/>
  <c r="T5" i="6"/>
  <c r="I168" i="6"/>
  <c r="I446" i="6"/>
  <c r="I554" i="6"/>
  <c r="I734" i="6"/>
  <c r="I842" i="6"/>
  <c r="I626" i="6"/>
  <c r="I204" i="6"/>
  <c r="I590" i="6"/>
  <c r="I1049" i="6"/>
  <c r="I24" i="6"/>
  <c r="X24" i="6" s="1"/>
  <c r="I1192" i="6"/>
  <c r="I977" i="6"/>
  <c r="I482" i="6"/>
  <c r="I1013" i="6"/>
  <c r="X1013" i="6" s="1"/>
  <c r="I60" i="6"/>
  <c r="I132" i="6"/>
  <c r="I662" i="6"/>
  <c r="I770" i="6"/>
  <c r="I914" i="6"/>
  <c r="I698" i="6"/>
  <c r="I566" i="6"/>
  <c r="I1079" i="6"/>
  <c r="I1007" i="6"/>
  <c r="X1007" i="6" s="1"/>
  <c r="I1043" i="6"/>
  <c r="I1141" i="6"/>
  <c r="I320" i="6"/>
  <c r="I284" i="6"/>
  <c r="I75" i="6"/>
  <c r="I248" i="6"/>
  <c r="I641" i="6"/>
  <c r="I929" i="6"/>
  <c r="X929" i="6" s="1"/>
  <c r="I785" i="6"/>
  <c r="I1177" i="6"/>
  <c r="I461" i="6"/>
  <c r="I176" i="6"/>
  <c r="X176" i="6" s="1"/>
  <c r="I111" i="6"/>
  <c r="I34" i="6"/>
  <c r="I356" i="6"/>
  <c r="X356" i="6" s="1"/>
  <c r="I893" i="6"/>
  <c r="I749" i="6"/>
  <c r="I39" i="6"/>
  <c r="I677" i="6"/>
  <c r="I1135" i="6"/>
  <c r="I827" i="6"/>
  <c r="X827" i="6" s="1"/>
  <c r="I836" i="6"/>
  <c r="I1117" i="6"/>
  <c r="I971" i="6"/>
  <c r="I1153" i="6"/>
  <c r="I162" i="6"/>
  <c r="X162" i="6" s="1"/>
  <c r="I728" i="6"/>
  <c r="I764" i="6"/>
  <c r="X764" i="6" s="1"/>
  <c r="I54" i="6"/>
  <c r="I620" i="6"/>
  <c r="I800" i="6"/>
  <c r="I49" i="6"/>
  <c r="I476" i="6"/>
  <c r="I126" i="6"/>
  <c r="I440" i="6"/>
  <c r="I656" i="6"/>
  <c r="I90" i="6"/>
  <c r="I245" i="6"/>
  <c r="I389" i="6"/>
  <c r="I638" i="6"/>
  <c r="I782" i="6"/>
  <c r="I494" i="6"/>
  <c r="I173" i="6"/>
  <c r="I854" i="6"/>
  <c r="X854" i="6" s="1"/>
  <c r="I1025" i="6"/>
  <c r="I1138" i="6"/>
  <c r="I890" i="6"/>
  <c r="I926" i="6"/>
  <c r="I353" i="6"/>
  <c r="I1204" i="6"/>
  <c r="X1204" i="6" s="1"/>
  <c r="I108" i="6"/>
  <c r="I602" i="6"/>
  <c r="I72" i="6"/>
  <c r="I818" i="6"/>
  <c r="I317" i="6"/>
  <c r="I953" i="6"/>
  <c r="I746" i="6"/>
  <c r="I1061" i="6"/>
  <c r="I47" i="6"/>
  <c r="I824" i="6"/>
  <c r="I1210" i="6"/>
  <c r="I428" i="6"/>
  <c r="I860" i="6"/>
  <c r="X860" i="6" s="1"/>
  <c r="I251" i="6"/>
  <c r="I644" i="6"/>
  <c r="I150" i="6"/>
  <c r="I788" i="6"/>
  <c r="I932" i="6"/>
  <c r="X932" i="6" s="1"/>
  <c r="I1031" i="6"/>
  <c r="I959" i="6"/>
  <c r="X959" i="6" s="1"/>
  <c r="I37" i="6"/>
  <c r="X37" i="6" s="1"/>
  <c r="I716" i="6"/>
  <c r="X716" i="6" s="1"/>
  <c r="I572" i="6"/>
  <c r="I233" i="6"/>
  <c r="I1067" i="6"/>
  <c r="I197" i="6"/>
  <c r="I179" i="6"/>
  <c r="I872" i="6"/>
  <c r="I323" i="6"/>
  <c r="I395" i="6"/>
  <c r="I1180" i="6"/>
  <c r="I186" i="6"/>
  <c r="I752" i="6"/>
  <c r="I680" i="6"/>
  <c r="I227" i="6"/>
  <c r="X227" i="6" s="1"/>
  <c r="I512" i="6"/>
  <c r="I896" i="6"/>
  <c r="I908" i="6"/>
  <c r="X908" i="6" s="1"/>
  <c r="I224" i="6"/>
  <c r="I1114" i="6"/>
  <c r="I15" i="6"/>
  <c r="I81" i="6"/>
  <c r="I1004" i="6"/>
  <c r="I368" i="6"/>
  <c r="I473" i="6"/>
  <c r="I287" i="6"/>
  <c r="I401" i="6"/>
  <c r="X401" i="6" s="1"/>
  <c r="I500" i="6"/>
  <c r="X500" i="6" s="1"/>
  <c r="I78" i="6"/>
  <c r="I1144" i="6"/>
  <c r="I114" i="6"/>
  <c r="I608" i="6"/>
  <c r="I215" i="6"/>
  <c r="I359" i="6"/>
  <c r="X359" i="6" s="1"/>
  <c r="I377" i="6"/>
  <c r="I341" i="6"/>
  <c r="I305" i="6"/>
  <c r="I1162" i="6"/>
  <c r="I1123" i="6"/>
  <c r="I1124" i="6"/>
  <c r="I269" i="6"/>
  <c r="I161" i="6"/>
  <c r="I917" i="6"/>
  <c r="I1150" i="6"/>
  <c r="I941" i="6"/>
  <c r="I809" i="6"/>
  <c r="I290" i="6"/>
  <c r="I905" i="6"/>
  <c r="I539" i="6"/>
  <c r="X539" i="6" s="1"/>
  <c r="I686" i="6"/>
  <c r="I153" i="6"/>
  <c r="I189" i="6"/>
  <c r="I791" i="6"/>
  <c r="I182" i="6"/>
  <c r="I683" i="6"/>
  <c r="I869" i="6"/>
  <c r="I437" i="6"/>
  <c r="I935" i="6"/>
  <c r="X935" i="6" s="1"/>
  <c r="I1037" i="6"/>
  <c r="I506" i="6"/>
  <c r="I797" i="6"/>
  <c r="I863" i="6"/>
  <c r="X863" i="6" s="1"/>
  <c r="I938" i="6"/>
  <c r="I87" i="6"/>
  <c r="X87" i="6" s="1"/>
  <c r="I195" i="6"/>
  <c r="I9" i="6"/>
  <c r="I794" i="6"/>
  <c r="I329" i="6"/>
  <c r="I1183" i="6"/>
  <c r="I266" i="6"/>
  <c r="I614" i="6"/>
  <c r="I962" i="6"/>
  <c r="I13" i="6"/>
  <c r="I719" i="6"/>
  <c r="I1034" i="6"/>
  <c r="I998" i="6"/>
  <c r="I653" i="6"/>
  <c r="I725" i="6"/>
  <c r="I866" i="6"/>
  <c r="I470" i="6"/>
  <c r="X470" i="6" s="1"/>
  <c r="I968" i="6"/>
  <c r="I293" i="6"/>
  <c r="I431" i="6"/>
  <c r="I1186" i="6"/>
  <c r="I218" i="6"/>
  <c r="I398" i="6"/>
  <c r="I1040" i="6"/>
  <c r="I965" i="6"/>
  <c r="I467" i="6"/>
  <c r="X467" i="6" s="1"/>
  <c r="I123" i="6"/>
  <c r="I120" i="6"/>
  <c r="I542" i="6"/>
  <c r="X542" i="6" s="1"/>
  <c r="I1070" i="6"/>
  <c r="I503" i="6"/>
  <c r="I689" i="6"/>
  <c r="I1109" i="6"/>
  <c r="I254" i="6"/>
  <c r="I611" i="6"/>
  <c r="I830" i="6"/>
  <c r="I296" i="6"/>
  <c r="I899" i="6"/>
  <c r="I326" i="6"/>
  <c r="I617" i="6"/>
  <c r="I902" i="6"/>
  <c r="I1073" i="6"/>
  <c r="I192" i="6"/>
  <c r="I758" i="6"/>
  <c r="I434" i="6"/>
  <c r="I650" i="6"/>
  <c r="I185" i="6"/>
  <c r="I581" i="6"/>
  <c r="I722" i="6"/>
  <c r="X722" i="6" s="1"/>
  <c r="I509" i="6"/>
  <c r="I755" i="6"/>
  <c r="I221" i="6"/>
  <c r="I1111" i="6"/>
  <c r="I12" i="6"/>
  <c r="I443" i="6"/>
  <c r="X443" i="6" s="1"/>
  <c r="I515" i="6"/>
  <c r="I380" i="6"/>
  <c r="X380" i="6" s="1"/>
  <c r="I371" i="6"/>
  <c r="I299" i="6"/>
  <c r="X299" i="6" s="1"/>
  <c r="I191" i="6"/>
  <c r="I407" i="6"/>
  <c r="I1121" i="6"/>
  <c r="I194" i="6"/>
  <c r="I302" i="6"/>
  <c r="I623" i="6"/>
  <c r="I374" i="6"/>
  <c r="I335" i="6"/>
  <c r="I1157" i="6"/>
  <c r="I587" i="6"/>
  <c r="I1159" i="6"/>
  <c r="X1159" i="6" s="1"/>
  <c r="I659" i="6"/>
  <c r="I230" i="6"/>
  <c r="I272" i="6"/>
  <c r="I593" i="6"/>
  <c r="I200" i="6"/>
  <c r="I485" i="6"/>
  <c r="I236" i="6"/>
  <c r="I35" i="6"/>
  <c r="I1129" i="6"/>
  <c r="X1129" i="6" s="1"/>
  <c r="I308" i="6"/>
  <c r="I164" i="6"/>
  <c r="I413" i="6"/>
  <c r="I1156" i="6"/>
  <c r="I449" i="6"/>
  <c r="I1165" i="6"/>
  <c r="I521" i="6"/>
  <c r="I665" i="6"/>
  <c r="I119" i="6"/>
  <c r="I83" i="6"/>
  <c r="I1128" i="6"/>
  <c r="I315" i="6"/>
  <c r="X315" i="6" s="1"/>
  <c r="I149" i="6"/>
  <c r="I140" i="6"/>
  <c r="I1104" i="6"/>
  <c r="I98" i="6"/>
  <c r="I134" i="6"/>
  <c r="I110" i="6"/>
  <c r="I104" i="6"/>
  <c r="I143" i="6"/>
  <c r="I14" i="6"/>
  <c r="I50" i="6"/>
  <c r="I86" i="6"/>
  <c r="I26" i="6"/>
  <c r="I146" i="6"/>
  <c r="I1108" i="6"/>
  <c r="I8" i="6"/>
  <c r="F5" i="6"/>
  <c r="I5" i="6" s="1"/>
  <c r="I41" i="6"/>
  <c r="I113" i="6"/>
  <c r="I1105" i="6"/>
  <c r="I152" i="6"/>
  <c r="I1173" i="6"/>
  <c r="I1161" i="6"/>
  <c r="I1197" i="6"/>
  <c r="I65" i="6"/>
  <c r="I77" i="6"/>
  <c r="X77" i="6" s="1"/>
  <c r="I1209" i="6"/>
  <c r="I116" i="6"/>
  <c r="I1137" i="6"/>
  <c r="I23" i="6"/>
  <c r="I131" i="6"/>
  <c r="X131" i="6" s="1"/>
  <c r="I59" i="6"/>
  <c r="I95" i="6"/>
  <c r="I128" i="6"/>
  <c r="I1188" i="6"/>
  <c r="I107" i="6"/>
  <c r="I1152" i="6"/>
  <c r="I71" i="6"/>
  <c r="I1113" i="6"/>
  <c r="I125" i="6"/>
  <c r="X125" i="6" s="1"/>
  <c r="I1149" i="6"/>
  <c r="I17" i="6"/>
  <c r="X17" i="6" s="1"/>
  <c r="I1185" i="6"/>
  <c r="I160" i="6"/>
  <c r="X160" i="6" s="1"/>
  <c r="I238" i="6"/>
  <c r="I80" i="6"/>
  <c r="I780" i="6"/>
  <c r="I155" i="6"/>
  <c r="I1112" i="6"/>
  <c r="I257" i="6"/>
  <c r="I1172" i="6"/>
  <c r="I365" i="6"/>
  <c r="I183" i="6"/>
  <c r="X183" i="6" s="1"/>
  <c r="I472" i="6"/>
  <c r="I633" i="6"/>
  <c r="I518" i="6"/>
  <c r="I28" i="6"/>
  <c r="I944" i="6"/>
  <c r="I849" i="6"/>
  <c r="X849" i="6" s="1"/>
  <c r="I652" i="6"/>
  <c r="I1208" i="6"/>
  <c r="I74" i="6"/>
  <c r="I750" i="6"/>
  <c r="I567" i="6"/>
  <c r="X567" i="6" s="1"/>
  <c r="I56" i="6"/>
  <c r="I568" i="6"/>
  <c r="X568" i="6" s="1"/>
  <c r="I471" i="6"/>
  <c r="I404" i="6"/>
  <c r="I497" i="6"/>
  <c r="I62" i="6"/>
  <c r="I702" i="6"/>
  <c r="I386" i="6"/>
  <c r="X386" i="6" s="1"/>
  <c r="I1065" i="6"/>
  <c r="I222" i="6"/>
  <c r="I40" i="6"/>
  <c r="I717" i="6"/>
  <c r="X717" i="6" s="1"/>
  <c r="I193" i="6"/>
  <c r="I448" i="6"/>
  <c r="I856" i="6"/>
  <c r="I536" i="6"/>
  <c r="I584" i="6"/>
  <c r="I878" i="6"/>
  <c r="I575" i="6"/>
  <c r="I859" i="6"/>
  <c r="I199" i="6"/>
  <c r="I275" i="6"/>
  <c r="I100" i="6"/>
  <c r="X100" i="6" s="1"/>
  <c r="I226" i="6"/>
  <c r="I403" i="6"/>
  <c r="X403" i="6" s="1"/>
  <c r="I1120" i="6"/>
  <c r="I344" i="6"/>
  <c r="I621" i="6"/>
  <c r="I166" i="6"/>
  <c r="I281" i="6"/>
  <c r="I68" i="6"/>
  <c r="I122" i="6"/>
  <c r="I847" i="6"/>
  <c r="I868" i="6"/>
  <c r="I38" i="6"/>
  <c r="I632" i="6"/>
  <c r="I695" i="6"/>
  <c r="I241" i="6"/>
  <c r="I66" i="6"/>
  <c r="I42" i="6"/>
  <c r="I563" i="6"/>
  <c r="I209" i="6"/>
  <c r="I370" i="6"/>
  <c r="I393" i="6"/>
  <c r="I301" i="6"/>
  <c r="I743" i="6"/>
  <c r="I715" i="6"/>
  <c r="I726" i="6"/>
  <c r="I405" i="6"/>
  <c r="X405" i="6" s="1"/>
  <c r="I10" i="6"/>
  <c r="X10" i="6" s="1"/>
  <c r="I636" i="6"/>
  <c r="I129" i="6"/>
  <c r="I396" i="6"/>
  <c r="I761" i="6"/>
  <c r="I84" i="6"/>
  <c r="I362" i="6"/>
  <c r="I1184" i="6"/>
  <c r="I285" i="6"/>
  <c r="I430" i="6"/>
  <c r="I1012" i="6"/>
  <c r="X1012" i="6" s="1"/>
  <c r="I18" i="6"/>
  <c r="I347" i="6"/>
  <c r="X830" i="6" l="1"/>
  <c r="X1786" i="6"/>
  <c r="X88" i="6"/>
  <c r="X1162" i="6"/>
  <c r="X1192" i="6"/>
  <c r="X1086" i="6"/>
  <c r="X1097" i="6"/>
  <c r="X1323" i="6"/>
  <c r="X1224" i="6"/>
  <c r="X38" i="6"/>
  <c r="X750" i="6"/>
  <c r="X619" i="6"/>
  <c r="X634" i="6"/>
  <c r="X732" i="6"/>
  <c r="X476" i="6"/>
  <c r="X63" i="6"/>
  <c r="X236" i="6"/>
  <c r="X1704" i="6"/>
  <c r="X327" i="6"/>
  <c r="X1583" i="6"/>
  <c r="X1308" i="6"/>
  <c r="X788" i="6"/>
  <c r="X28" i="6"/>
  <c r="X481" i="6"/>
  <c r="X1262" i="6"/>
  <c r="X1399" i="6"/>
  <c r="X1339" i="6"/>
  <c r="X1478" i="6"/>
  <c r="X982" i="6"/>
  <c r="X1708" i="6"/>
  <c r="X1970" i="6"/>
  <c r="X1553" i="6"/>
  <c r="X1827" i="6"/>
  <c r="X1942" i="6"/>
  <c r="X1860" i="6"/>
  <c r="X1313" i="6"/>
  <c r="X325" i="6"/>
  <c r="X922" i="6"/>
  <c r="X1515" i="6"/>
  <c r="X1869" i="6"/>
  <c r="X285" i="6"/>
  <c r="X1849" i="6"/>
  <c r="X1069" i="6"/>
  <c r="X893" i="6"/>
  <c r="X1964" i="6"/>
  <c r="X1692" i="6"/>
  <c r="X669" i="6"/>
  <c r="X502" i="6"/>
  <c r="X320" i="6"/>
  <c r="X1839" i="6"/>
  <c r="X1681" i="6"/>
  <c r="X1550" i="6"/>
  <c r="X662" i="6"/>
  <c r="X482" i="6"/>
  <c r="X1500" i="6"/>
  <c r="X633" i="6"/>
  <c r="X324" i="6"/>
  <c r="X519" i="6"/>
  <c r="X1006" i="6"/>
  <c r="X124" i="6"/>
  <c r="X341" i="6"/>
  <c r="X1138" i="6"/>
  <c r="X547" i="6"/>
  <c r="X557" i="6"/>
  <c r="X212" i="6"/>
  <c r="X1523" i="6"/>
  <c r="X23" i="6"/>
  <c r="X392" i="6"/>
  <c r="X1031" i="6"/>
  <c r="X141" i="6"/>
  <c r="X1184" i="6"/>
  <c r="X199" i="6"/>
  <c r="X1924" i="6"/>
  <c r="X243" i="6"/>
  <c r="X883" i="6"/>
  <c r="X702" i="6"/>
  <c r="X535" i="6"/>
  <c r="X944" i="6"/>
  <c r="X917" i="6"/>
  <c r="X1072" i="6"/>
  <c r="X1124" i="6"/>
  <c r="X1879" i="6"/>
  <c r="X151" i="6"/>
  <c r="X237" i="6"/>
  <c r="X5" i="6"/>
  <c r="X680" i="6"/>
  <c r="X1761" i="6"/>
  <c r="X1803" i="6"/>
  <c r="X1113" i="6"/>
  <c r="X1046" i="6"/>
  <c r="X1579" i="6"/>
  <c r="X1524" i="6"/>
  <c r="X752" i="6"/>
  <c r="X1152" i="6"/>
  <c r="X175" i="6"/>
  <c r="X2008" i="6"/>
  <c r="X1220" i="6"/>
  <c r="X1505" i="6"/>
  <c r="X797" i="6"/>
  <c r="X609" i="6"/>
  <c r="X393" i="6"/>
  <c r="X374" i="6"/>
  <c r="X12" i="6"/>
  <c r="X1073" i="6"/>
  <c r="X1070" i="6"/>
  <c r="X137" i="6"/>
  <c r="X397" i="6"/>
  <c r="X1084" i="6"/>
  <c r="X257" i="6"/>
  <c r="X1161" i="6"/>
  <c r="X1858" i="6"/>
  <c r="X1616" i="6"/>
  <c r="X1993" i="6"/>
  <c r="X152" i="6"/>
  <c r="X1048" i="6"/>
  <c r="X931" i="6"/>
  <c r="X1101" i="6"/>
  <c r="X1816" i="6"/>
  <c r="X636" i="6"/>
  <c r="X66" i="6"/>
  <c r="X635" i="6"/>
  <c r="X887" i="6"/>
  <c r="X847" i="6"/>
  <c r="X914" i="6"/>
  <c r="X990" i="6"/>
  <c r="X1459" i="6"/>
  <c r="X1039" i="6"/>
  <c r="X1573" i="6"/>
  <c r="X743" i="6"/>
  <c r="X26" i="6"/>
  <c r="X49" i="6"/>
  <c r="X204" i="6"/>
  <c r="X139" i="6"/>
  <c r="X675" i="6"/>
  <c r="X1321" i="6"/>
  <c r="X1915" i="6"/>
  <c r="X1346" i="6"/>
  <c r="X456" i="6"/>
  <c r="X307" i="6"/>
  <c r="X369" i="6"/>
  <c r="X1902" i="6"/>
  <c r="X1297" i="6"/>
  <c r="X1373" i="6"/>
  <c r="X18" i="6"/>
  <c r="X824" i="6"/>
  <c r="X578" i="6"/>
  <c r="X1722" i="6"/>
  <c r="X1037" i="6"/>
  <c r="X1198" i="6"/>
  <c r="X1802" i="6"/>
  <c r="X215" i="6"/>
  <c r="X1370" i="6"/>
  <c r="X1997" i="6"/>
  <c r="X1285" i="6"/>
  <c r="X1439" i="6"/>
  <c r="X1065" i="6"/>
  <c r="X459" i="6"/>
  <c r="X1863" i="6"/>
  <c r="X1458" i="6"/>
  <c r="X1382" i="6"/>
  <c r="X301" i="6"/>
  <c r="X1188" i="6"/>
  <c r="X587" i="6"/>
  <c r="X613" i="6"/>
  <c r="X659" i="6"/>
  <c r="X185" i="6"/>
  <c r="X239" i="6"/>
  <c r="X643" i="6"/>
  <c r="X771" i="6"/>
  <c r="X1091" i="6"/>
  <c r="X172" i="6"/>
  <c r="X1242" i="6"/>
  <c r="X1897" i="6"/>
  <c r="X398" i="6"/>
  <c r="X226" i="6"/>
  <c r="X365" i="6"/>
  <c r="X473" i="6"/>
  <c r="X47" i="6"/>
  <c r="X219" i="6"/>
  <c r="X102" i="6"/>
  <c r="X783" i="6"/>
  <c r="X165" i="6"/>
  <c r="X1145" i="6"/>
  <c r="X781" i="6"/>
  <c r="X450" i="6"/>
  <c r="X277" i="6"/>
  <c r="X1022" i="6"/>
  <c r="X140" i="6"/>
  <c r="X149" i="6"/>
  <c r="X758" i="6"/>
  <c r="X746" i="6"/>
  <c r="X723" i="6"/>
  <c r="X288" i="6"/>
  <c r="X244" i="6"/>
  <c r="X606" i="6"/>
  <c r="X186" i="6"/>
  <c r="X1177" i="6"/>
  <c r="X395" i="6"/>
  <c r="X699" i="6"/>
  <c r="X808" i="6"/>
  <c r="X294" i="6"/>
  <c r="X909" i="6"/>
  <c r="X441" i="6"/>
  <c r="X988" i="6"/>
  <c r="X1714" i="6"/>
  <c r="X1277" i="6"/>
  <c r="X259" i="6"/>
  <c r="X387" i="6"/>
  <c r="X181" i="6"/>
  <c r="X985" i="6"/>
  <c r="X912" i="6"/>
  <c r="X1111" i="6"/>
  <c r="X1174" i="6"/>
  <c r="X155" i="6"/>
  <c r="X968" i="6"/>
  <c r="X745" i="6"/>
  <c r="X902" i="6"/>
  <c r="X818" i="6"/>
  <c r="X273" i="6"/>
  <c r="X281" i="6"/>
  <c r="X543" i="6"/>
  <c r="X551" i="6"/>
  <c r="X232" i="6"/>
  <c r="X498" i="6"/>
  <c r="X962" i="6"/>
  <c r="X497" i="6"/>
  <c r="X638" i="6"/>
  <c r="X1014" i="6"/>
  <c r="X1165" i="6"/>
  <c r="X428" i="6"/>
  <c r="X1141" i="6"/>
  <c r="X265" i="6"/>
  <c r="X705" i="6"/>
  <c r="X1355" i="6"/>
  <c r="X1300" i="6"/>
  <c r="X1259" i="6"/>
  <c r="X730" i="6"/>
  <c r="X1341" i="6"/>
  <c r="X472" i="6"/>
  <c r="X230" i="6"/>
  <c r="X642" i="6"/>
  <c r="X1331" i="6"/>
  <c r="X347" i="6"/>
  <c r="X546" i="6"/>
  <c r="X218" i="6"/>
  <c r="X479" i="6"/>
  <c r="X483" i="6"/>
  <c r="X116" i="6"/>
  <c r="X715" i="6"/>
  <c r="X164" i="6"/>
  <c r="X905" i="6"/>
  <c r="X103" i="6"/>
  <c r="X363" i="6"/>
  <c r="X556" i="6"/>
  <c r="X98" i="6"/>
  <c r="X611" i="6"/>
  <c r="X719" i="6"/>
  <c r="X686" i="6"/>
  <c r="X926" i="6"/>
  <c r="X147" i="6"/>
  <c r="X583" i="6"/>
  <c r="X319" i="6"/>
  <c r="X423" i="6"/>
  <c r="X507" i="6"/>
  <c r="X790" i="6"/>
  <c r="X564" i="6"/>
  <c r="X820" i="6"/>
  <c r="X612" i="6"/>
  <c r="X1207" i="6"/>
  <c r="X668" i="6"/>
  <c r="X21" i="6"/>
  <c r="X53" i="6"/>
  <c r="X793" i="6"/>
  <c r="X1019" i="6"/>
  <c r="X1077" i="6"/>
  <c r="X1567" i="6"/>
  <c r="X1368" i="6"/>
  <c r="X196" i="6"/>
  <c r="X801" i="6"/>
  <c r="X1819" i="6"/>
  <c r="X1903" i="6"/>
  <c r="X1908" i="6"/>
  <c r="X963" i="6"/>
  <c r="X844" i="6"/>
  <c r="X1045" i="6"/>
  <c r="X316" i="6"/>
  <c r="X1089" i="6"/>
  <c r="X1667" i="6"/>
  <c r="X1348" i="6"/>
  <c r="X1335" i="6"/>
  <c r="X293" i="6"/>
  <c r="X1798" i="6"/>
  <c r="X1456" i="6"/>
  <c r="X1713" i="6"/>
  <c r="X1706" i="6"/>
  <c r="X889" i="6"/>
  <c r="X1114" i="6"/>
  <c r="X872" i="6"/>
  <c r="X671" i="6"/>
  <c r="X135" i="6"/>
  <c r="X511" i="6"/>
  <c r="X640" i="6"/>
  <c r="X1024" i="6"/>
  <c r="X1015" i="6"/>
  <c r="X1269" i="6"/>
  <c r="X217" i="6"/>
  <c r="X644" i="6"/>
  <c r="X1050" i="6"/>
  <c r="X1925" i="6"/>
  <c r="X1112" i="6"/>
  <c r="X720" i="6"/>
  <c r="X1020" i="6"/>
  <c r="X122" i="6"/>
  <c r="X571" i="6"/>
  <c r="X795" i="6"/>
  <c r="X823" i="6"/>
  <c r="X780" i="6"/>
  <c r="X866" i="6"/>
  <c r="X132" i="6"/>
  <c r="X919" i="6"/>
  <c r="X123" i="6"/>
  <c r="X161" i="6"/>
  <c r="X346" i="6"/>
  <c r="X1042" i="6"/>
  <c r="X157" i="6"/>
  <c r="X806" i="6"/>
  <c r="X964" i="6"/>
  <c r="X208" i="6"/>
  <c r="X513" i="6"/>
  <c r="X85" i="6"/>
  <c r="X136" i="6"/>
  <c r="X2031" i="6"/>
  <c r="X1544" i="6"/>
  <c r="X550" i="6"/>
  <c r="X118" i="6"/>
  <c r="X1183" i="6"/>
  <c r="X462" i="6"/>
  <c r="X1343" i="6"/>
  <c r="X84" i="6"/>
  <c r="X1074" i="6"/>
  <c r="X1905" i="6"/>
  <c r="X2002" i="6"/>
  <c r="X404" i="6"/>
  <c r="X1105" i="6"/>
  <c r="X521" i="6"/>
  <c r="X899" i="6"/>
  <c r="X791" i="6"/>
  <c r="X1067" i="6"/>
  <c r="X684" i="6"/>
  <c r="X664" i="6"/>
  <c r="X256" i="6"/>
  <c r="X678" i="6"/>
  <c r="X1502" i="6"/>
  <c r="X1565" i="6"/>
  <c r="X65" i="6"/>
  <c r="X856" i="6"/>
  <c r="X110" i="6"/>
  <c r="X965" i="6"/>
  <c r="X998" i="6"/>
  <c r="X245" i="6"/>
  <c r="X168" i="6"/>
  <c r="X531" i="6"/>
  <c r="X91" i="6"/>
  <c r="X937" i="6"/>
  <c r="X394" i="6"/>
  <c r="X588" i="6"/>
  <c r="X474" i="6"/>
  <c r="X306" i="6"/>
  <c r="X628" i="6"/>
  <c r="X1424" i="6"/>
  <c r="X1701" i="6"/>
  <c r="X90" i="6"/>
  <c r="X111" i="6"/>
  <c r="X457" i="6"/>
  <c r="X57" i="6"/>
  <c r="X1058" i="6"/>
  <c r="X1672" i="6"/>
  <c r="X305" i="6"/>
  <c r="X1171" i="6"/>
  <c r="X886" i="6"/>
  <c r="X892" i="6"/>
  <c r="X2034" i="6"/>
  <c r="X1963" i="6"/>
  <c r="X1117" i="6"/>
  <c r="X957" i="6"/>
  <c r="X469" i="6"/>
  <c r="X884" i="6"/>
  <c r="X510" i="6"/>
  <c r="X1998" i="6"/>
  <c r="X614" i="6"/>
  <c r="X1157" i="6"/>
  <c r="X246" i="6"/>
  <c r="X437" i="6"/>
  <c r="X677" i="6"/>
  <c r="X833" i="6"/>
  <c r="X266" i="6"/>
  <c r="X1053" i="6"/>
  <c r="X524" i="6"/>
  <c r="X947" i="6"/>
  <c r="X1936" i="6"/>
  <c r="X1477" i="6"/>
  <c r="X8" i="6"/>
  <c r="X148" i="6"/>
  <c r="X409" i="6"/>
  <c r="X617" i="6"/>
  <c r="X1116" i="6"/>
  <c r="X602" i="6"/>
  <c r="X60" i="6"/>
  <c r="X321" i="6"/>
  <c r="X1866" i="6"/>
  <c r="X195" i="6"/>
  <c r="X804" i="6"/>
  <c r="X1797" i="6"/>
  <c r="X417" i="6"/>
  <c r="X544" i="6"/>
  <c r="X952" i="6"/>
  <c r="X426" i="6"/>
  <c r="X747" i="6"/>
  <c r="X478" i="6"/>
  <c r="X683" i="6"/>
  <c r="X593" i="6"/>
  <c r="X695" i="6"/>
  <c r="X56" i="6"/>
  <c r="X1137" i="6"/>
  <c r="X1156" i="6"/>
  <c r="X287" i="6"/>
  <c r="X707" i="6"/>
  <c r="X1093" i="6"/>
  <c r="X930" i="6"/>
  <c r="X1136" i="6"/>
  <c r="X264" i="6"/>
  <c r="X762" i="6"/>
  <c r="X262" i="6"/>
  <c r="X1996" i="6"/>
  <c r="X1305" i="6"/>
  <c r="X1885" i="6"/>
  <c r="X1661" i="6"/>
  <c r="X1448" i="6"/>
  <c r="X1252" i="6"/>
  <c r="X650" i="6"/>
  <c r="X434" i="6"/>
  <c r="X1049" i="6"/>
  <c r="X527" i="6"/>
  <c r="X703" i="6"/>
  <c r="X657" i="6"/>
  <c r="X275" i="6"/>
  <c r="X1004" i="6"/>
  <c r="X647" i="6"/>
  <c r="X661" i="6"/>
  <c r="X799" i="6"/>
  <c r="X335" i="6"/>
  <c r="X805" i="6"/>
  <c r="X317" i="6"/>
  <c r="X1008" i="6"/>
  <c r="X225" i="6"/>
  <c r="X666" i="6"/>
  <c r="X560" i="6"/>
  <c r="X367" i="6"/>
  <c r="X973" i="6"/>
  <c r="X608" i="6"/>
  <c r="X861" i="6"/>
  <c r="X1132" i="6"/>
  <c r="X846" i="6"/>
  <c r="X658" i="6"/>
  <c r="X867" i="6"/>
  <c r="X954" i="6"/>
  <c r="X1274" i="6"/>
  <c r="X207" i="6"/>
  <c r="X62" i="6"/>
  <c r="X485" i="6"/>
  <c r="X1041" i="6"/>
  <c r="X639" i="6"/>
  <c r="X685" i="6"/>
  <c r="X725" i="6"/>
  <c r="X673" i="6"/>
  <c r="X1467" i="6"/>
  <c r="X40" i="6"/>
  <c r="X845" i="6"/>
  <c r="X42" i="6"/>
  <c r="X728" i="6"/>
  <c r="X105" i="6"/>
  <c r="X1005" i="6"/>
  <c r="X802" i="6"/>
  <c r="X786" i="6"/>
  <c r="X438" i="6"/>
  <c r="X948" i="6"/>
  <c r="X344" i="6"/>
  <c r="X1185" i="6"/>
  <c r="X407" i="6"/>
  <c r="X432" i="6"/>
  <c r="X44" i="6"/>
  <c r="X258" i="6"/>
  <c r="X203" i="6"/>
  <c r="X992" i="6"/>
  <c r="X1646" i="6"/>
  <c r="X1425" i="6"/>
  <c r="X1765" i="6"/>
  <c r="X1484" i="6"/>
  <c r="X1149" i="6"/>
  <c r="X971" i="6"/>
  <c r="X731" i="6"/>
  <c r="X523" i="6"/>
  <c r="X520" i="6"/>
  <c r="X373" i="6"/>
  <c r="X25" i="6"/>
  <c r="X1930" i="6"/>
  <c r="X2022" i="6"/>
  <c r="X1545" i="6"/>
  <c r="X1475" i="6"/>
  <c r="X1674" i="6"/>
  <c r="X569" i="6"/>
  <c r="X1640" i="6"/>
  <c r="X1172" i="6"/>
  <c r="X1108" i="6"/>
  <c r="X836" i="6"/>
  <c r="X566" i="6"/>
  <c r="X399" i="6"/>
  <c r="X597" i="6"/>
  <c r="X318" i="6"/>
  <c r="X36" i="6"/>
  <c r="X829" i="6"/>
  <c r="X841" i="6"/>
  <c r="X765" i="6"/>
  <c r="X688" i="6"/>
  <c r="X682" i="6"/>
  <c r="X573" i="6"/>
  <c r="X1057" i="6"/>
  <c r="X1691" i="6"/>
  <c r="X1775" i="6"/>
  <c r="X1472" i="6"/>
  <c r="X1715" i="6"/>
  <c r="X1268" i="6"/>
  <c r="X402" i="6"/>
  <c r="X1543" i="6"/>
  <c r="X1836" i="6"/>
  <c r="X1767" i="6"/>
  <c r="X1294" i="6"/>
  <c r="X1604" i="6"/>
  <c r="X772" i="6"/>
  <c r="X1170" i="6"/>
  <c r="X1410" i="6"/>
  <c r="X1352" i="6"/>
  <c r="X45" i="6"/>
  <c r="X604" i="6"/>
  <c r="X1512" i="6"/>
  <c r="X1762" i="6"/>
  <c r="X1229" i="6"/>
  <c r="X1654" i="6"/>
  <c r="X89" i="6"/>
  <c r="X83" i="6"/>
  <c r="X975" i="6"/>
  <c r="X388" i="6"/>
  <c r="X1828" i="6"/>
  <c r="X1671" i="6"/>
  <c r="X1442" i="6"/>
  <c r="X1957" i="6"/>
  <c r="X1026" i="6"/>
  <c r="X312" i="6"/>
  <c r="X779" i="6"/>
  <c r="X740" i="6"/>
  <c r="X767" i="6"/>
  <c r="X120" i="6"/>
  <c r="X794" i="6"/>
  <c r="X533" i="6"/>
  <c r="X903" i="6"/>
  <c r="X289" i="6"/>
  <c r="X1023" i="6"/>
  <c r="X121" i="6"/>
  <c r="X839" i="6"/>
  <c r="X1931" i="6"/>
  <c r="X1831" i="6"/>
  <c r="X308" i="6"/>
  <c r="X953" i="6"/>
  <c r="X934" i="6"/>
  <c r="X869" i="6"/>
  <c r="X651" i="6"/>
  <c r="X143" i="6"/>
  <c r="X755" i="6"/>
  <c r="X1144" i="6"/>
  <c r="X251" i="6"/>
  <c r="X554" i="6"/>
  <c r="X51" i="6"/>
  <c r="X247" i="6"/>
  <c r="X455" i="6"/>
  <c r="X330" i="6"/>
  <c r="X525" i="6"/>
  <c r="X345" i="6"/>
  <c r="X354" i="6"/>
  <c r="X814" i="6"/>
  <c r="X442" i="6"/>
  <c r="X923" i="6"/>
  <c r="X1303" i="6"/>
  <c r="X1194" i="6"/>
  <c r="X1398" i="6"/>
  <c r="X1711" i="6"/>
  <c r="X1656" i="6"/>
  <c r="X1958" i="6"/>
  <c r="X331" i="6"/>
  <c r="X1033" i="6"/>
  <c r="X1247" i="6"/>
  <c r="X1600" i="6"/>
  <c r="X1856" i="6"/>
  <c r="X278" i="6"/>
  <c r="X104" i="6"/>
  <c r="X509" i="6"/>
  <c r="X296" i="6"/>
  <c r="X235" i="6"/>
  <c r="X279" i="6"/>
  <c r="X97" i="6"/>
  <c r="X763" i="6"/>
  <c r="X624" i="6"/>
  <c r="X421" i="6"/>
  <c r="X1716" i="6"/>
  <c r="X1675" i="6"/>
  <c r="X1850" i="6"/>
  <c r="X1555" i="6"/>
  <c r="X1498" i="6"/>
  <c r="X1876" i="6"/>
  <c r="X198" i="6"/>
  <c r="X413" i="6"/>
  <c r="X13" i="6"/>
  <c r="X890" i="6"/>
  <c r="X907" i="6"/>
  <c r="X676" i="6"/>
  <c r="X274" i="6"/>
  <c r="X710" i="6"/>
  <c r="X1127" i="6"/>
  <c r="X1811" i="6"/>
  <c r="X1430" i="6"/>
  <c r="X1333" i="6"/>
  <c r="X430" i="6"/>
  <c r="X222" i="6"/>
  <c r="X495" i="6"/>
  <c r="X223" i="6"/>
  <c r="X484" i="6"/>
  <c r="X681" i="6"/>
  <c r="X1652" i="6"/>
  <c r="X1429" i="6"/>
  <c r="X1756" i="6"/>
  <c r="X1437" i="6"/>
  <c r="X2005" i="6"/>
  <c r="X1588" i="6"/>
  <c r="X1367" i="6"/>
  <c r="X961" i="6"/>
  <c r="X503" i="6"/>
  <c r="X228" i="6"/>
  <c r="X742" i="6"/>
  <c r="X792" i="6"/>
  <c r="X464" i="6"/>
  <c r="X1607" i="6"/>
  <c r="X2018" i="6"/>
  <c r="X1431" i="6"/>
  <c r="X261" i="6"/>
  <c r="X1389" i="6"/>
  <c r="X19" i="6"/>
  <c r="X1621" i="6"/>
  <c r="X1598" i="6"/>
  <c r="X76" i="6"/>
  <c r="X738" i="6"/>
  <c r="X429" i="6"/>
  <c r="X645" i="6"/>
  <c r="X1416" i="6"/>
  <c r="X1618" i="6"/>
  <c r="X1276" i="6"/>
  <c r="X300" i="6"/>
  <c r="X1055" i="6"/>
  <c r="X80" i="6"/>
  <c r="X607" i="6"/>
  <c r="X194" i="6"/>
  <c r="X197" i="6"/>
  <c r="X727" i="6"/>
  <c r="X351" i="6"/>
  <c r="X263" i="6"/>
  <c r="X361" i="6"/>
  <c r="X649" i="6"/>
  <c r="X1018" i="6"/>
  <c r="X298" i="6"/>
  <c r="X1096" i="6"/>
  <c r="X420" i="6"/>
  <c r="X1142" i="6"/>
  <c r="X1460" i="6"/>
  <c r="X1580" i="6"/>
  <c r="X1314" i="6"/>
  <c r="X559" i="6"/>
  <c r="X382" i="6"/>
  <c r="X653" i="6"/>
  <c r="X78" i="6"/>
  <c r="X389" i="6"/>
  <c r="X663" i="6"/>
  <c r="X188" i="6"/>
  <c r="X234" i="6"/>
  <c r="X1610" i="6"/>
  <c r="X1552" i="6"/>
  <c r="X1376" i="6"/>
  <c r="X1435" i="6"/>
  <c r="X1191" i="6"/>
  <c r="X1733" i="6"/>
  <c r="X2015" i="6"/>
  <c r="X447" i="6"/>
  <c r="X189" i="6"/>
  <c r="X512" i="6"/>
  <c r="X233" i="6"/>
  <c r="X34" i="6"/>
  <c r="X1193" i="6"/>
  <c r="X773" i="6"/>
  <c r="X759" i="6"/>
  <c r="X753" i="6"/>
  <c r="X984" i="6"/>
  <c r="X1027" i="6"/>
  <c r="X333" i="6"/>
  <c r="X1060" i="6"/>
  <c r="X61" i="6"/>
  <c r="X412" i="6"/>
  <c r="X865" i="6"/>
  <c r="X1040" i="6"/>
  <c r="X938" i="6"/>
  <c r="X220" i="6"/>
  <c r="X538" i="6"/>
  <c r="X445" i="6"/>
  <c r="X574" i="6"/>
  <c r="X840" i="6"/>
  <c r="X454" i="6"/>
  <c r="X706" i="6"/>
  <c r="X1728" i="6"/>
  <c r="X1104" i="6"/>
  <c r="X440" i="6"/>
  <c r="X1415" i="6"/>
  <c r="X1918" i="6"/>
  <c r="X1999" i="6"/>
  <c r="X1603" i="6"/>
  <c r="X1131" i="6"/>
  <c r="X1586" i="6"/>
  <c r="X1883" i="6"/>
  <c r="X1284" i="6"/>
  <c r="X1436" i="6"/>
  <c r="X874" i="6"/>
  <c r="X1030" i="6"/>
  <c r="X1126" i="6"/>
  <c r="X891" i="6"/>
  <c r="X201" i="6"/>
  <c r="X1209" i="6"/>
  <c r="X1109" i="6"/>
  <c r="X1061" i="6"/>
  <c r="X339" i="6"/>
  <c r="X433" i="6"/>
  <c r="X697" i="6"/>
  <c r="X864" i="6"/>
  <c r="X452" i="6"/>
  <c r="X1100" i="6"/>
  <c r="X1780" i="6"/>
  <c r="X1487" i="6"/>
  <c r="X1340" i="6"/>
  <c r="X1643" i="6"/>
  <c r="X1677" i="6"/>
  <c r="X870" i="6"/>
  <c r="X726" i="6"/>
  <c r="X632" i="6"/>
  <c r="X1079" i="6"/>
  <c r="X667" i="6"/>
  <c r="X127" i="6"/>
  <c r="X595" i="6"/>
  <c r="X700" i="6"/>
  <c r="X202" i="6"/>
  <c r="X368" i="6"/>
  <c r="X126" i="6"/>
  <c r="X210" i="6"/>
  <c r="X30" i="6"/>
  <c r="X231" i="6"/>
  <c r="X1009" i="6"/>
  <c r="X465" i="6"/>
  <c r="X253" i="6"/>
  <c r="X868" i="6"/>
  <c r="X74" i="6"/>
  <c r="X71" i="6"/>
  <c r="X146" i="6"/>
  <c r="X515" i="6"/>
  <c r="X689" i="6"/>
  <c r="X377" i="6"/>
  <c r="X1025" i="6"/>
  <c r="X785" i="6"/>
  <c r="X590" i="6"/>
  <c r="X283" i="6"/>
  <c r="X701" i="6"/>
  <c r="X995" i="6"/>
  <c r="X376" i="6"/>
  <c r="X894" i="6"/>
  <c r="X900" i="6"/>
  <c r="X843" i="6"/>
  <c r="X570" i="6"/>
  <c r="X832" i="6"/>
  <c r="X810" i="6"/>
  <c r="X163" i="6"/>
  <c r="X460" i="6"/>
  <c r="X1016" i="6"/>
  <c r="X1744" i="6"/>
  <c r="X1799" i="6"/>
  <c r="X1226" i="6"/>
  <c r="X1434" i="6"/>
  <c r="X1945" i="6"/>
  <c r="X144" i="6"/>
  <c r="X286" i="6"/>
  <c r="X1626" i="6"/>
  <c r="X1452" i="6"/>
  <c r="X1330" i="6"/>
  <c r="X1759" i="6"/>
  <c r="X1263" i="6"/>
  <c r="X371" i="6"/>
  <c r="X625" i="6"/>
  <c r="X859" i="6"/>
  <c r="X652" i="6"/>
  <c r="X107" i="6"/>
  <c r="X15" i="6"/>
  <c r="X173" i="6"/>
  <c r="X800" i="6"/>
  <c r="X626" i="6"/>
  <c r="X599" i="6"/>
  <c r="X67" i="6"/>
  <c r="X815" i="6"/>
  <c r="X1115" i="6"/>
  <c r="X601" i="6"/>
  <c r="X885" i="6"/>
  <c r="X1613" i="6"/>
  <c r="X1238" i="6"/>
  <c r="X1332" i="6"/>
  <c r="X1315" i="6"/>
  <c r="X1582" i="6"/>
  <c r="X192" i="6"/>
  <c r="X1038" i="6"/>
  <c r="X1150" i="6"/>
  <c r="X379" i="6"/>
  <c r="X499" i="6"/>
  <c r="X741" i="6"/>
  <c r="X980" i="6"/>
  <c r="X106" i="6"/>
  <c r="X1090" i="6"/>
  <c r="X514" i="6"/>
  <c r="X1147" i="6"/>
  <c r="X594" i="6"/>
  <c r="X986" i="6"/>
  <c r="X906" i="6"/>
  <c r="X205" i="6"/>
  <c r="X921" i="6"/>
  <c r="X310" i="6"/>
  <c r="X1984" i="6"/>
  <c r="X1223" i="6"/>
  <c r="X1175" i="6"/>
  <c r="X1977" i="6"/>
  <c r="X1973" i="6"/>
  <c r="X1349" i="6"/>
  <c r="X1619" i="6"/>
  <c r="X6" i="6"/>
  <c r="X254" i="6"/>
  <c r="X68" i="6"/>
  <c r="X494" i="6"/>
  <c r="X248" i="6"/>
  <c r="X761" i="6"/>
  <c r="X878" i="6"/>
  <c r="X128" i="6"/>
  <c r="X302" i="6"/>
  <c r="X179" i="6"/>
  <c r="X749" i="6"/>
  <c r="X99" i="6"/>
  <c r="X534" i="6"/>
  <c r="X837" i="6"/>
  <c r="X2006" i="6"/>
  <c r="X1190" i="6"/>
  <c r="X1386" i="6"/>
  <c r="X1978" i="6"/>
  <c r="X517" i="6"/>
  <c r="X724" i="6"/>
  <c r="X81" i="6"/>
  <c r="X211" i="6"/>
  <c r="X453" i="6"/>
  <c r="X848" i="6"/>
  <c r="X911" i="6"/>
  <c r="X82" i="6"/>
  <c r="X396" i="6"/>
  <c r="X166" i="6"/>
  <c r="X584" i="6"/>
  <c r="X326" i="6"/>
  <c r="X9" i="6"/>
  <c r="X182" i="6"/>
  <c r="X463" i="6"/>
  <c r="X991" i="6"/>
  <c r="X983" i="6"/>
  <c r="X250" i="6"/>
  <c r="X33" i="6"/>
  <c r="X756" i="6"/>
  <c r="X996" i="6"/>
  <c r="X855" i="6"/>
  <c r="X355" i="6"/>
  <c r="X249" i="6"/>
  <c r="X825" i="6"/>
  <c r="X458" i="6"/>
  <c r="X1595" i="6"/>
  <c r="X1718" i="6"/>
  <c r="X1307" i="6"/>
  <c r="X1912" i="6"/>
  <c r="X1969" i="6"/>
  <c r="X1219" i="6"/>
  <c r="X1406" i="6"/>
  <c r="X1649" i="6"/>
  <c r="X1480" i="6"/>
  <c r="X1771" i="6"/>
  <c r="X2019" i="6"/>
  <c r="X343" i="6"/>
  <c r="X735" i="6"/>
  <c r="X1896" i="6"/>
  <c r="X1249" i="6"/>
  <c r="X778" i="6"/>
  <c r="X1208" i="6"/>
  <c r="X435" i="6"/>
  <c r="X1776" i="6"/>
  <c r="X238" i="6"/>
  <c r="X665" i="6"/>
  <c r="X200" i="6"/>
  <c r="X284" i="6"/>
  <c r="X383" i="6"/>
  <c r="X615" i="6"/>
  <c r="X821" i="6"/>
  <c r="X59" i="6"/>
  <c r="X269" i="6"/>
  <c r="X896" i="6"/>
  <c r="X108" i="6"/>
  <c r="X446" i="6"/>
  <c r="X79" i="6"/>
  <c r="X627" i="6"/>
  <c r="X115" i="6"/>
  <c r="X267" i="6"/>
  <c r="X1205" i="6"/>
  <c r="X819" i="6"/>
  <c r="X406" i="6"/>
  <c r="X488" i="6"/>
  <c r="X981" i="6"/>
  <c r="X52" i="6"/>
  <c r="X898" i="6"/>
  <c r="X1052" i="6"/>
  <c r="X1044" i="6"/>
  <c r="X154" i="6"/>
  <c r="X1985" i="6"/>
  <c r="X1888" i="6"/>
  <c r="X1164" i="6"/>
  <c r="X1453" i="6"/>
  <c r="X1731" i="6"/>
  <c r="X1810" i="6"/>
  <c r="X1609" i="6"/>
  <c r="X7" i="6"/>
  <c r="X487" i="6"/>
  <c r="X1381" i="6"/>
  <c r="X41" i="6"/>
  <c r="X581" i="6"/>
  <c r="X1034" i="6"/>
  <c r="X1153" i="6"/>
  <c r="X977" i="6"/>
  <c r="X858" i="6"/>
  <c r="X693" i="6"/>
  <c r="X812" i="6"/>
  <c r="X1087" i="6"/>
  <c r="X748" i="6"/>
  <c r="X916" i="6"/>
  <c r="X553" i="6"/>
  <c r="X1812" i="6"/>
  <c r="X1428" i="6"/>
  <c r="X1960" i="6"/>
  <c r="X1446" i="6"/>
  <c r="X1302" i="6"/>
  <c r="X1669" i="6"/>
  <c r="X563" i="6"/>
  <c r="X549" i="6"/>
  <c r="X733" i="6"/>
  <c r="X807" i="6"/>
  <c r="X881" i="6"/>
  <c r="X1000" i="6"/>
  <c r="X1163" i="6"/>
  <c r="X1923" i="6"/>
  <c r="X1893" i="6"/>
  <c r="X1578" i="6"/>
  <c r="X1965" i="6"/>
  <c r="X1635" i="6"/>
  <c r="X1461" i="6"/>
  <c r="X1946" i="6"/>
  <c r="X1591" i="6"/>
  <c r="X508" i="6"/>
  <c r="X1180" i="6"/>
  <c r="X698" i="6"/>
  <c r="X993" i="6"/>
  <c r="X242" i="6"/>
  <c r="X332" i="6"/>
  <c r="X696" i="6"/>
  <c r="X672" i="6"/>
  <c r="X526" i="6"/>
  <c r="X1029" i="6"/>
  <c r="X994" i="6"/>
  <c r="X424" i="6"/>
  <c r="X537" i="6"/>
  <c r="X1655" i="6"/>
  <c r="X946" i="6"/>
  <c r="X1526" i="6"/>
  <c r="X1847" i="6"/>
  <c r="X1823" i="6"/>
  <c r="X1557" i="6"/>
  <c r="X1485" i="6"/>
  <c r="X1787" i="6"/>
  <c r="X1628" i="6"/>
  <c r="X214" i="6"/>
  <c r="X1221" i="6"/>
  <c r="X1645" i="6"/>
  <c r="X1338" i="6"/>
  <c r="X145" i="6"/>
  <c r="X314" i="6"/>
  <c r="X1466" i="6"/>
  <c r="X1596" i="6"/>
  <c r="X329" i="6"/>
  <c r="X530" i="6"/>
  <c r="X1709" i="6"/>
  <c r="X129" i="6"/>
  <c r="X1121" i="6"/>
  <c r="X375" i="6"/>
  <c r="X936" i="6"/>
  <c r="X360" i="6"/>
  <c r="X555" i="6"/>
  <c r="X600" i="6"/>
  <c r="X69" i="6"/>
  <c r="X826" i="6"/>
  <c r="X378" i="6"/>
  <c r="X945" i="6"/>
  <c r="X942" i="6"/>
  <c r="X1394" i="6"/>
  <c r="X1166" i="6"/>
  <c r="X552" i="6"/>
  <c r="X744" i="6"/>
  <c r="X1535" i="6"/>
  <c r="X2012" i="6"/>
  <c r="X16" i="6"/>
  <c r="X1528" i="6"/>
  <c r="X1344" i="6"/>
  <c r="X1228" i="6"/>
  <c r="X348" i="6"/>
  <c r="X561" i="6"/>
  <c r="X933" i="6"/>
  <c r="X2025" i="6"/>
  <c r="X1371" i="6"/>
  <c r="X1240" i="6"/>
  <c r="X692" i="6"/>
  <c r="X1092" i="6"/>
  <c r="X970" i="6"/>
  <c r="X999" i="6"/>
  <c r="X918" i="6"/>
  <c r="X1928" i="6"/>
  <c r="X1815" i="6"/>
  <c r="X718" i="6"/>
  <c r="X1529" i="6"/>
  <c r="X167" i="6"/>
  <c r="X180" i="6"/>
  <c r="X1068" i="6"/>
  <c r="X1080" i="6"/>
  <c r="X674" i="6"/>
  <c r="X1054" i="6"/>
  <c r="X2024" i="6"/>
  <c r="X1760" i="6"/>
  <c r="X1995" i="6"/>
  <c r="X1463" i="6"/>
  <c r="X1503" i="6"/>
  <c r="X1843" i="6"/>
  <c r="X857" i="6"/>
  <c r="X1237" i="6"/>
  <c r="X20" i="6"/>
  <c r="X1509" i="6"/>
  <c r="X1246" i="6"/>
  <c r="X1488" i="6"/>
  <c r="X303" i="6"/>
  <c r="X1395" i="6"/>
  <c r="X1282" i="6"/>
  <c r="X1684" i="6"/>
  <c r="X1264" i="6"/>
  <c r="X1304" i="6"/>
  <c r="X1292" i="6"/>
  <c r="X418" i="6"/>
  <c r="X1956" i="6"/>
  <c r="X1387" i="6"/>
  <c r="X350" i="6"/>
  <c r="X1197" i="6"/>
  <c r="X86" i="6"/>
  <c r="X941" i="6"/>
  <c r="X323" i="6"/>
  <c r="X255" i="6"/>
  <c r="X603" i="6"/>
  <c r="X1201" i="6"/>
  <c r="X94" i="6"/>
  <c r="X1066" i="6"/>
  <c r="X1805" i="6"/>
  <c r="X1217" i="6"/>
  <c r="X1772" i="6"/>
  <c r="X1687" i="6"/>
  <c r="X616" i="6"/>
  <c r="X1227" i="6"/>
  <c r="X1562" i="6"/>
  <c r="X370" i="6"/>
  <c r="X575" i="6"/>
  <c r="X50" i="6"/>
  <c r="X623" i="6"/>
  <c r="X150" i="6"/>
  <c r="X39" i="6"/>
  <c r="X311" i="6"/>
  <c r="X477" i="6"/>
  <c r="X540" i="6"/>
  <c r="X949" i="6"/>
  <c r="X598" i="6"/>
  <c r="X766" i="6"/>
  <c r="X1474" i="6"/>
  <c r="X1624" i="6"/>
  <c r="X1306" i="6"/>
  <c r="X816" i="6"/>
  <c r="X1943" i="6"/>
  <c r="X1556" i="6"/>
  <c r="X1980" i="6"/>
  <c r="X1932" i="6"/>
  <c r="X1176" i="6"/>
  <c r="X1904" i="6"/>
  <c r="X1260" i="6"/>
  <c r="X506" i="6"/>
  <c r="X431" i="6"/>
  <c r="X221" i="6"/>
  <c r="X782" i="6"/>
  <c r="X427" i="6"/>
  <c r="X439" i="6"/>
  <c r="X784" i="6"/>
  <c r="X950" i="6"/>
  <c r="X777" i="6"/>
  <c r="X1036" i="6"/>
  <c r="X1777" i="6"/>
  <c r="X532" i="6"/>
  <c r="X297" i="6"/>
  <c r="X516" i="6"/>
  <c r="X1559" i="6"/>
  <c r="X1196" i="6"/>
  <c r="X1793" i="6"/>
  <c r="X1592" i="6"/>
  <c r="X1216" i="6"/>
  <c r="X1158" i="6"/>
  <c r="X1717" i="6"/>
  <c r="X496" i="6"/>
  <c r="X1062" i="6"/>
  <c r="X1063" i="6"/>
  <c r="X834" i="6"/>
  <c r="X142" i="6"/>
  <c r="X987" i="6"/>
  <c r="X1078" i="6"/>
  <c r="X712" i="6"/>
  <c r="X660" i="6"/>
  <c r="X769" i="6"/>
  <c r="X913" i="6"/>
  <c r="X1002" i="6"/>
  <c r="X1668" i="6"/>
  <c r="X1534" i="6"/>
  <c r="X1975" i="6"/>
  <c r="X1741" i="6"/>
  <c r="X272" i="6"/>
  <c r="X475" i="6"/>
  <c r="X798" i="6"/>
  <c r="X268" i="6"/>
  <c r="X629" i="6"/>
  <c r="X270" i="6"/>
  <c r="X1064" i="6"/>
  <c r="X1632" i="6"/>
  <c r="X1801" i="6"/>
  <c r="X95" i="6"/>
  <c r="X536" i="6"/>
  <c r="X572" i="6"/>
  <c r="X177" i="6"/>
  <c r="X309" i="6"/>
  <c r="X1342" i="6"/>
  <c r="X1702" i="6"/>
  <c r="X461" i="6"/>
  <c r="X372" i="6"/>
  <c r="X605" i="6"/>
  <c r="X576" i="6"/>
  <c r="X529" i="6"/>
  <c r="X951" i="6"/>
  <c r="X480" i="6"/>
  <c r="X1636" i="6"/>
  <c r="X1605" i="6"/>
  <c r="X1941" i="6"/>
  <c r="X940" i="6"/>
  <c r="X493" i="6"/>
  <c r="X1693" i="6"/>
  <c r="X1501" i="6"/>
  <c r="X1720" i="6"/>
  <c r="X1673" i="6"/>
  <c r="X1289" i="6"/>
  <c r="X1469" i="6"/>
  <c r="X1490" i="6"/>
  <c r="X1347" i="6"/>
  <c r="X1239" i="6"/>
  <c r="X1789" i="6"/>
  <c r="X1539" i="6"/>
  <c r="X206" i="6"/>
  <c r="X1949" i="6"/>
  <c r="X1322" i="6"/>
  <c r="X1234" i="6"/>
  <c r="X1778" i="6"/>
  <c r="X1455" i="6"/>
  <c r="X1648" i="6"/>
  <c r="X1615" i="6"/>
  <c r="X158" i="6"/>
  <c r="X1842" i="6"/>
  <c r="X1791" i="6"/>
  <c r="X1438" i="6"/>
  <c r="X1769" i="6"/>
  <c r="X190" i="6"/>
  <c r="X1293" i="6"/>
  <c r="X1577" i="6"/>
  <c r="X1818" i="6"/>
  <c r="X2004" i="6"/>
  <c r="X809" i="6"/>
  <c r="X646" i="6"/>
  <c r="X1128" i="6"/>
  <c r="X35" i="6"/>
  <c r="X641" i="6"/>
  <c r="X391" i="6"/>
  <c r="X924" i="6"/>
  <c r="X422" i="6"/>
  <c r="X1021" i="6"/>
  <c r="X229" i="6"/>
  <c r="X169" i="6"/>
  <c r="X920" i="6"/>
  <c r="X670" i="6"/>
  <c r="X897" i="6"/>
  <c r="X901" i="6"/>
  <c r="X2001" i="6"/>
  <c r="X1779" i="6"/>
  <c r="X1491" i="6"/>
  <c r="X1076" i="6"/>
  <c r="X1366" i="6"/>
  <c r="X895" i="6"/>
  <c r="X1682" i="6"/>
  <c r="X209" i="6"/>
  <c r="X1173" i="6"/>
  <c r="X119" i="6"/>
  <c r="X114" i="6"/>
  <c r="X224" i="6"/>
  <c r="X72" i="6"/>
  <c r="X54" i="6"/>
  <c r="X75" i="6"/>
  <c r="X171" i="6"/>
  <c r="X687" i="6"/>
  <c r="X174" i="6"/>
  <c r="X64" i="6"/>
  <c r="X133" i="6"/>
  <c r="X416" i="6"/>
  <c r="X928" i="6"/>
  <c r="X596" i="6"/>
  <c r="X1051" i="6"/>
  <c r="X956" i="6"/>
  <c r="X501" i="6"/>
  <c r="X1094" i="6"/>
  <c r="X1987" i="6"/>
  <c r="X1981" i="6"/>
  <c r="X159" i="6"/>
  <c r="X1383" i="6"/>
  <c r="X1920" i="6"/>
  <c r="X1255" i="6"/>
  <c r="X1845" i="6"/>
  <c r="X879" i="6"/>
  <c r="X1318" i="6"/>
  <c r="X1922" i="6"/>
  <c r="X1792" i="6"/>
  <c r="X637" i="6"/>
  <c r="X471" i="6"/>
  <c r="X113" i="6"/>
  <c r="X789" i="6"/>
  <c r="X1120" i="6"/>
  <c r="X448" i="6"/>
  <c r="X134" i="6"/>
  <c r="X449" i="6"/>
  <c r="X191" i="6"/>
  <c r="X153" i="6"/>
  <c r="X1123" i="6"/>
  <c r="X353" i="6"/>
  <c r="X1043" i="6"/>
  <c r="X739" i="6"/>
  <c r="X817" i="6"/>
  <c r="X577" i="6"/>
  <c r="X436" i="6"/>
  <c r="X252" i="6"/>
  <c r="X336" i="6"/>
  <c r="X852" i="6"/>
  <c r="X400" i="6"/>
  <c r="X1032" i="6"/>
  <c r="X974" i="6"/>
  <c r="X282" i="6"/>
  <c r="X721" i="6"/>
  <c r="X385" i="6"/>
  <c r="X955" i="6"/>
  <c r="X704" i="6"/>
  <c r="X1707" i="6"/>
  <c r="X1737" i="6"/>
  <c r="X2017" i="6"/>
  <c r="X1288" i="6"/>
  <c r="X216" i="6"/>
  <c r="X93" i="6"/>
  <c r="X1056" i="6"/>
  <c r="X838" i="6"/>
  <c r="X408" i="6"/>
  <c r="X334" i="6"/>
  <c r="X1752" i="6"/>
  <c r="X1504" i="6"/>
  <c r="X1107" i="6"/>
  <c r="X184" i="6"/>
  <c r="X1855" i="6"/>
  <c r="X1913" i="6"/>
  <c r="X1766" i="6"/>
  <c r="X1071" i="6"/>
  <c r="X48" i="6"/>
  <c r="X871" i="6"/>
  <c r="X1510" i="6"/>
  <c r="X1753" i="6"/>
  <c r="X1877" i="6"/>
  <c r="X1745" i="6"/>
  <c r="X1380" i="6"/>
  <c r="X1486" i="6"/>
  <c r="X1365" i="6"/>
  <c r="X1243" i="6"/>
  <c r="X1462" i="6"/>
  <c r="X1644" i="6"/>
  <c r="X775" i="6"/>
  <c r="X1169" i="6"/>
  <c r="X504" i="6"/>
  <c r="X729" i="6"/>
  <c r="X979" i="6"/>
  <c r="X978" i="6"/>
  <c r="X1017" i="6"/>
  <c r="X1525" i="6"/>
  <c r="X240" i="6"/>
  <c r="X1840" i="6"/>
  <c r="X1362" i="6"/>
  <c r="X1891" i="6"/>
  <c r="X1790" i="6"/>
  <c r="X2033" i="6"/>
  <c r="X1286" i="6"/>
  <c r="X1566" i="6"/>
  <c r="X1735" i="6"/>
  <c r="X1202" i="6"/>
  <c r="X1697" i="6"/>
  <c r="X1542" i="6"/>
  <c r="X960" i="6"/>
  <c r="X528" i="6"/>
  <c r="X1666" i="6"/>
  <c r="X1329" i="6"/>
  <c r="X713" i="6"/>
  <c r="X1146" i="6"/>
  <c r="X1354" i="6"/>
  <c r="X1663" i="6"/>
  <c r="X1414" i="6"/>
  <c r="X1933" i="6"/>
  <c r="X1670" i="6"/>
  <c r="X1602" i="6"/>
  <c r="X1917" i="6"/>
  <c r="X1560" i="6"/>
  <c r="X1059" i="6"/>
  <c r="X1825" i="6"/>
  <c r="X1447" i="6"/>
  <c r="X1309" i="6"/>
  <c r="X1167" i="6"/>
  <c r="X1325" i="6"/>
  <c r="X1549" i="6"/>
  <c r="X1593" i="6"/>
  <c r="X1426" i="6"/>
  <c r="X1291" i="6"/>
  <c r="X1627" i="6"/>
  <c r="X1496" i="6"/>
  <c r="X2013" i="6"/>
  <c r="X1625" i="6"/>
  <c r="X1187" i="6"/>
  <c r="X1402" i="6"/>
  <c r="X2032" i="6"/>
  <c r="X1916" i="6"/>
  <c r="X1554" i="6"/>
  <c r="X1328" i="6"/>
  <c r="X1695" i="6"/>
  <c r="X1911" i="6"/>
  <c r="X1530" i="6"/>
  <c r="X1685" i="6"/>
  <c r="X1547" i="6"/>
  <c r="X43" i="6"/>
  <c r="X46" i="6"/>
  <c r="X1750" i="6"/>
  <c r="X1563" i="6"/>
  <c r="X364" i="6"/>
  <c r="X1514" i="6"/>
  <c r="X2029" i="6"/>
  <c r="X1894" i="6"/>
  <c r="X1432" i="6"/>
  <c r="X579" i="6"/>
  <c r="X178" i="6"/>
  <c r="X851" i="6"/>
  <c r="X1028" i="6"/>
  <c r="X976" i="6"/>
  <c r="X357" i="6"/>
  <c r="X170" i="6"/>
  <c r="X1868" i="6"/>
  <c r="X1642" i="6"/>
  <c r="X260" i="6"/>
  <c r="X322" i="6"/>
  <c r="X1589" i="6"/>
  <c r="X1639" i="6"/>
  <c r="X466" i="6"/>
  <c r="X1658" i="6"/>
  <c r="X92" i="6"/>
  <c r="X1679" i="6"/>
  <c r="X548" i="6"/>
  <c r="X1686" i="6"/>
  <c r="X1412" i="6"/>
  <c r="X1407" i="6"/>
  <c r="X1324" i="6"/>
  <c r="X1901" i="6"/>
  <c r="X1629" i="6"/>
  <c r="X1471" i="6"/>
  <c r="X1421" i="6"/>
  <c r="X1213" i="6"/>
  <c r="X1727" i="6"/>
  <c r="X1719" i="6"/>
  <c r="X1634" i="6"/>
  <c r="X1225" i="6"/>
  <c r="X1976" i="6"/>
  <c r="X1083" i="6"/>
  <c r="X1527" i="6"/>
  <c r="X1841" i="6"/>
  <c r="X1103" i="6"/>
  <c r="X1653" i="6"/>
  <c r="X1878" i="6"/>
  <c r="X1548" i="6"/>
  <c r="X1143" i="6"/>
  <c r="X362" i="6"/>
  <c r="X770" i="6"/>
  <c r="X352" i="6"/>
  <c r="X390" i="6"/>
  <c r="X381" i="6"/>
  <c r="X1168" i="6"/>
  <c r="X850" i="6"/>
  <c r="X654" i="6"/>
  <c r="X873" i="6"/>
  <c r="X1763" i="6"/>
  <c r="X1757" i="6"/>
  <c r="X342" i="6"/>
  <c r="X1118" i="6"/>
  <c r="X1003" i="6"/>
  <c r="X1538" i="6"/>
  <c r="X1378" i="6"/>
  <c r="X1499" i="6"/>
  <c r="X1694" i="6"/>
  <c r="X631" i="6"/>
  <c r="X1784" i="6"/>
  <c r="X1881" i="6"/>
  <c r="X1991" i="6"/>
  <c r="X384" i="6"/>
  <c r="X1947" i="6"/>
  <c r="X1283" i="6"/>
  <c r="X1774" i="6"/>
  <c r="X1199" i="6"/>
  <c r="X70" i="6"/>
  <c r="X1623" i="6"/>
  <c r="X1986" i="6"/>
  <c r="X1334" i="6"/>
  <c r="X1882" i="6"/>
  <c r="X1244" i="6"/>
  <c r="X1311" i="6"/>
  <c r="X1522" i="6"/>
  <c r="X1418" i="6"/>
  <c r="X1712" i="6"/>
  <c r="X1261" i="6"/>
  <c r="X1200" i="6"/>
  <c r="X1954" i="6"/>
  <c r="X1374" i="6"/>
  <c r="X1212" i="6"/>
  <c r="X1568" i="6"/>
  <c r="X1122" i="6"/>
  <c r="X1511" i="6"/>
  <c r="X1736" i="6"/>
  <c r="X1254" i="6"/>
  <c r="X630" i="6"/>
  <c r="X280" i="6"/>
  <c r="X138" i="6"/>
  <c r="X1959" i="6"/>
  <c r="X1119" i="6"/>
  <c r="X1140" i="6"/>
  <c r="X55" i="6"/>
  <c r="X1443" i="6"/>
  <c r="X1251" i="6"/>
  <c r="X1747" i="6"/>
  <c r="X1826" i="6"/>
  <c r="X1699" i="6"/>
  <c r="X1301" i="6"/>
  <c r="X1895" i="6"/>
  <c r="X1676" i="6"/>
  <c r="X1241" i="6"/>
  <c r="X1231" i="6"/>
  <c r="X760" i="6"/>
  <c r="X1974" i="6"/>
  <c r="X1411" i="6"/>
  <c r="X2026" i="6"/>
  <c r="X1110" i="6"/>
  <c r="X1575" i="6"/>
  <c r="X1829" i="6"/>
  <c r="X340" i="6"/>
  <c r="X1705" i="6"/>
  <c r="X1139" i="6"/>
  <c r="X1316" i="6"/>
  <c r="X1587" i="6"/>
  <c r="X14" i="6"/>
  <c r="X734" i="6"/>
  <c r="X562" i="6"/>
  <c r="X768" i="6"/>
  <c r="X1133" i="6"/>
  <c r="X927" i="6"/>
  <c r="X737" i="6"/>
  <c r="X754" i="6"/>
  <c r="X1859" i="6"/>
  <c r="X1900" i="6"/>
  <c r="X1350" i="6"/>
  <c r="X1287" i="6"/>
  <c r="X1574" i="6"/>
  <c r="X1804" i="6"/>
  <c r="X1390" i="6"/>
  <c r="X1181" i="6"/>
  <c r="X1937" i="6"/>
  <c r="X2003" i="6"/>
  <c r="X1732" i="6"/>
  <c r="X1155" i="6"/>
  <c r="X1647" i="6"/>
  <c r="X1298" i="6"/>
  <c r="X1724" i="6"/>
  <c r="X796" i="6"/>
  <c r="X1865" i="6"/>
  <c r="X1445" i="6"/>
  <c r="X1154" i="6"/>
  <c r="X1968" i="6"/>
  <c r="X22" i="6"/>
  <c r="X1751" i="6"/>
  <c r="X1148" i="6"/>
  <c r="X1637" i="6"/>
  <c r="X1457" i="6"/>
  <c r="X2027" i="6"/>
  <c r="X1363" i="6"/>
  <c r="X972" i="6"/>
  <c r="X1088" i="6"/>
  <c r="X1830" i="6"/>
  <c r="X1889" i="6"/>
  <c r="X101" i="6"/>
  <c r="X1178" i="6"/>
  <c r="X1773" i="6"/>
  <c r="X1813" i="6"/>
  <c r="X1962" i="6"/>
  <c r="X1633" i="6"/>
  <c r="X1419" i="6"/>
  <c r="X1357" i="6"/>
  <c r="X2010" i="6"/>
  <c r="X1569" i="6"/>
  <c r="X1299" i="6"/>
  <c r="X31" i="6"/>
  <c r="X1955" i="6"/>
  <c r="X1047" i="6"/>
  <c r="X1470" i="6"/>
  <c r="X1203" i="6"/>
  <c r="X1392" i="6"/>
  <c r="X1768" i="6"/>
  <c r="X1473" i="6"/>
  <c r="X1853" i="6"/>
  <c r="X1536" i="6"/>
  <c r="X1516" i="6"/>
  <c r="X2020" i="6"/>
  <c r="X1864" i="6"/>
  <c r="X1961" i="6"/>
  <c r="X1870" i="6"/>
  <c r="X1989" i="6"/>
  <c r="X1441" i="6"/>
  <c r="X2009" i="6"/>
  <c r="X2023" i="6"/>
  <c r="X505" i="6"/>
  <c r="X1035" i="6"/>
  <c r="X1738" i="6"/>
  <c r="X541" i="6"/>
  <c r="X904" i="6"/>
  <c r="X1988" i="6"/>
  <c r="X888" i="6"/>
  <c r="X1950" i="6"/>
  <c r="X1890" i="6"/>
  <c r="X1594" i="6"/>
  <c r="X1948" i="6"/>
  <c r="X1497" i="6"/>
  <c r="X1337" i="6"/>
  <c r="X1875" i="6"/>
  <c r="X915" i="6"/>
  <c r="X1275" i="6"/>
  <c r="X1983" i="6"/>
  <c r="X1001" i="6"/>
  <c r="X1396" i="6"/>
  <c r="X610" i="6"/>
  <c r="X1236" i="6"/>
  <c r="X1880" i="6"/>
  <c r="X1944" i="6"/>
  <c r="X490" i="6"/>
  <c r="X875" i="6"/>
  <c r="X585" i="6"/>
  <c r="X1106" i="6"/>
  <c r="X1660" i="6"/>
  <c r="X1721" i="6"/>
  <c r="X1971" i="6"/>
  <c r="X1852" i="6"/>
  <c r="X1935" i="6"/>
  <c r="X1215" i="6"/>
  <c r="X1222" i="6"/>
  <c r="X1846" i="6"/>
  <c r="X1617" i="6"/>
  <c r="X1095" i="6"/>
  <c r="X96" i="6"/>
  <c r="X1233" i="6"/>
  <c r="X1581" i="6"/>
  <c r="X1384" i="6"/>
  <c r="X1481" i="6"/>
  <c r="X1405" i="6"/>
  <c r="X1785" i="6"/>
  <c r="X1271" i="6"/>
  <c r="X1614" i="6"/>
  <c r="X1248" i="6"/>
  <c r="X1320" i="6"/>
  <c r="X1659" i="6"/>
  <c r="X1612" i="6"/>
  <c r="X1210" i="6"/>
  <c r="X313" i="6"/>
  <c r="X958" i="6"/>
  <c r="X776" i="6"/>
  <c r="X1584" i="6"/>
  <c r="X1433" i="6"/>
  <c r="X1696" i="6"/>
  <c r="X1130" i="6"/>
  <c r="X1742" i="6"/>
  <c r="X1783" i="6"/>
  <c r="X1907" i="6"/>
  <c r="X1356" i="6"/>
  <c r="X1393" i="6"/>
  <c r="X1273" i="6"/>
  <c r="X32" i="6"/>
  <c r="X1245" i="6"/>
  <c r="X2007" i="6"/>
  <c r="X1151" i="6"/>
  <c r="X425" i="6"/>
  <c r="X1611" i="6"/>
  <c r="X1906" i="6"/>
  <c r="X1409" i="6"/>
  <c r="X1641" i="6"/>
  <c r="X1295" i="6"/>
  <c r="X1377" i="6"/>
  <c r="X1492" i="6"/>
  <c r="X1468" i="6"/>
  <c r="X1599" i="6"/>
  <c r="X1821" i="6"/>
  <c r="X2030" i="6"/>
  <c r="X2021" i="6"/>
  <c r="X1265" i="6"/>
  <c r="X1608" i="6"/>
  <c r="X1837" i="6"/>
  <c r="W1872" i="6"/>
  <c r="X1872" i="6" s="1"/>
  <c r="W1546" i="6"/>
  <c r="X1546" i="6" s="1"/>
  <c r="W1521" i="6"/>
  <c r="X1521" i="6" s="1"/>
  <c r="W1940" i="6"/>
  <c r="X1940" i="6" s="1"/>
  <c r="W1280" i="6"/>
  <c r="X1280" i="6" s="1"/>
  <c r="W1494" i="6"/>
  <c r="X1494" i="6" s="1"/>
  <c r="W714" i="6"/>
  <c r="X714" i="6" s="1"/>
  <c r="W1232" i="6"/>
  <c r="X1232" i="6" s="1"/>
  <c r="W1135" i="6"/>
  <c r="X1135" i="6" s="1"/>
  <c r="W522" i="6"/>
  <c r="X522" i="6" s="1"/>
  <c r="W1939" i="6"/>
  <c r="X1939" i="6" s="1"/>
  <c r="W213" i="6"/>
  <c r="X213" i="6" s="1"/>
  <c r="W620" i="6"/>
  <c r="X620" i="6" s="1"/>
  <c r="W415" i="6"/>
  <c r="X415" i="6" s="1"/>
  <c r="W811" i="6"/>
  <c r="X811" i="6" s="1"/>
  <c r="W290" i="6"/>
  <c r="X290" i="6" s="1"/>
  <c r="W1650" i="6"/>
  <c r="X1650" i="6" s="1"/>
  <c r="W1571" i="6"/>
  <c r="X1571" i="6" s="1"/>
  <c r="W1075" i="6"/>
  <c r="X1075" i="6" s="1"/>
  <c r="W1848" i="6"/>
  <c r="X1848" i="6" s="1"/>
  <c r="W292" i="6"/>
  <c r="X292" i="6" s="1"/>
  <c r="W1952" i="6"/>
  <c r="X1952" i="6" s="1"/>
  <c r="W1258" i="6"/>
  <c r="X1258" i="6" s="1"/>
  <c r="W1690" i="6"/>
  <c r="X1690" i="6" s="1"/>
  <c r="W1465" i="6"/>
  <c r="X1465" i="6" s="1"/>
  <c r="W1806" i="6"/>
  <c r="X1806" i="6" s="1"/>
  <c r="W1874" i="6"/>
  <c r="X1874" i="6" s="1"/>
  <c r="W1688" i="6"/>
  <c r="X1688" i="6" s="1"/>
  <c r="W1782" i="6"/>
  <c r="X1782" i="6" s="1"/>
  <c r="W1689" i="6"/>
  <c r="X1689" i="6" s="1"/>
  <c r="W366" i="6"/>
  <c r="X366" i="6" s="1"/>
  <c r="W1531" i="6"/>
  <c r="X1531" i="6" s="1"/>
  <c r="W1186" i="6"/>
  <c r="X1186" i="6" s="1"/>
  <c r="W1572" i="6"/>
  <c r="X1572" i="6" s="1"/>
  <c r="W679" i="6"/>
  <c r="X679" i="6" s="1"/>
  <c r="W853" i="6"/>
  <c r="X853" i="6" s="1"/>
  <c r="W1796" i="6"/>
  <c r="X1796" i="6" s="1"/>
  <c r="W241" i="6"/>
  <c r="X241" i="6" s="1"/>
  <c r="W1408" i="6"/>
  <c r="X1408" i="6" s="1"/>
  <c r="W1871" i="6"/>
  <c r="X1871" i="6" s="1"/>
  <c r="W1375" i="6"/>
  <c r="X1375" i="6" s="1"/>
  <c r="W1795" i="6"/>
  <c r="X1795" i="6" s="1"/>
  <c r="W1449" i="6"/>
  <c r="X1449" i="6" s="1"/>
  <c r="W1938" i="6"/>
  <c r="X1938" i="6" s="1"/>
  <c r="W1820" i="6"/>
  <c r="X1820" i="6" s="1"/>
  <c r="W1910" i="6"/>
  <c r="X1910" i="6" s="1"/>
  <c r="W1230" i="6"/>
  <c r="X1230" i="6" s="1"/>
  <c r="W1622" i="6"/>
  <c r="X1622" i="6" s="1"/>
  <c r="W1730" i="6"/>
  <c r="X1730" i="6" s="1"/>
  <c r="W1992" i="6"/>
  <c r="X1992" i="6" s="1"/>
  <c r="W1450" i="6"/>
  <c r="X1450" i="6" s="1"/>
  <c r="W813" i="6"/>
  <c r="X813" i="6" s="1"/>
  <c r="W882" i="6"/>
  <c r="X882" i="6" s="1"/>
  <c r="W1099" i="6"/>
  <c r="X1099" i="6" s="1"/>
  <c r="W1160" i="6"/>
  <c r="X1160" i="6" s="1"/>
  <c r="W1082" i="6"/>
  <c r="X1082" i="6" s="1"/>
  <c r="W1278" i="6"/>
  <c r="X1278" i="6" s="1"/>
  <c r="W621" i="6"/>
  <c r="X621" i="6" s="1"/>
  <c r="W558" i="6"/>
  <c r="X558" i="6" s="1"/>
  <c r="W1884" i="6"/>
  <c r="X1884" i="6" s="1"/>
  <c r="W1206" i="6"/>
  <c r="X1206" i="6" s="1"/>
  <c r="W1507" i="6"/>
  <c r="X1507" i="6" s="1"/>
  <c r="W967" i="6"/>
  <c r="X967" i="6" s="1"/>
  <c r="W1807" i="6"/>
  <c r="X1807" i="6" s="1"/>
  <c r="W1359" i="6"/>
  <c r="X1359" i="6" s="1"/>
  <c r="W690" i="6"/>
  <c r="X690" i="6" s="1"/>
  <c r="W1835" i="6"/>
  <c r="X1835" i="6" s="1"/>
  <c r="W1951" i="6"/>
  <c r="X1951" i="6" s="1"/>
  <c r="W757" i="6"/>
  <c r="X757" i="6" s="1"/>
  <c r="W1533" i="6"/>
  <c r="X1533" i="6" s="1"/>
  <c r="W1770" i="6"/>
  <c r="X1770" i="6" s="1"/>
  <c r="W589" i="6"/>
  <c r="X589" i="6" s="1"/>
  <c r="W1638" i="6"/>
  <c r="X1638" i="6" s="1"/>
  <c r="W518" i="6"/>
  <c r="X518" i="6" s="1"/>
  <c r="W1495" i="6"/>
  <c r="X1495" i="6" s="1"/>
  <c r="W1319" i="6"/>
  <c r="X1319" i="6" s="1"/>
  <c r="W1926" i="6"/>
  <c r="X1926" i="6" s="1"/>
  <c r="W1808" i="6"/>
  <c r="X1808" i="6" s="1"/>
  <c r="W1794" i="6"/>
  <c r="X1794" i="6" s="1"/>
  <c r="W1814" i="6"/>
  <c r="X1814" i="6" s="1"/>
  <c r="W1809" i="6"/>
  <c r="X1809" i="6" s="1"/>
  <c r="W1833" i="6"/>
  <c r="X1833" i="6" s="1"/>
  <c r="W1520" i="6"/>
  <c r="X1520" i="6" s="1"/>
  <c r="W492" i="6"/>
  <c r="X492" i="6" s="1"/>
  <c r="W1832" i="6"/>
  <c r="X1832" i="6" s="1"/>
  <c r="W1372" i="6"/>
  <c r="X1372" i="6" s="1"/>
  <c r="W1518" i="6"/>
  <c r="X1518" i="6" s="1"/>
  <c r="W1281" i="6"/>
  <c r="X1281" i="6" s="1"/>
  <c r="W1423" i="6"/>
  <c r="X1423" i="6" s="1"/>
  <c r="W622" i="6"/>
  <c r="X622" i="6" s="1"/>
  <c r="W618" i="6"/>
  <c r="X618" i="6" s="1"/>
  <c r="W130" i="6"/>
  <c r="X130" i="6" s="1"/>
  <c r="W2016" i="6"/>
  <c r="X2016" i="6" s="1"/>
  <c r="W1519" i="6"/>
  <c r="X1519" i="6" s="1"/>
  <c r="W1703" i="6"/>
  <c r="X1703" i="6" s="1"/>
  <c r="W1664" i="6"/>
  <c r="X1664" i="6" s="1"/>
  <c r="W109" i="6"/>
  <c r="X109" i="6" s="1"/>
  <c r="W1451" i="6"/>
  <c r="X1451" i="6" s="1"/>
  <c r="W822" i="6"/>
  <c r="X822" i="6" s="1"/>
  <c r="W1966" i="6"/>
  <c r="X1966" i="6" s="1"/>
  <c r="W969" i="6"/>
  <c r="X969" i="6" s="1"/>
  <c r="W1585" i="6"/>
  <c r="X1585" i="6" s="1"/>
  <c r="W842" i="6"/>
  <c r="X842" i="6" s="1"/>
  <c r="W2011" i="6"/>
  <c r="X2011" i="6" s="1"/>
  <c r="W73" i="6"/>
  <c r="X73" i="6" s="1"/>
  <c r="W1532" i="6"/>
  <c r="X1532" i="6" s="1"/>
  <c r="W1134" i="6"/>
  <c r="X1134" i="6" s="1"/>
  <c r="W1179" i="6"/>
  <c r="X1179" i="6" s="1"/>
  <c r="W1927" i="6"/>
  <c r="X1927" i="6" s="1"/>
  <c r="W1867" i="6"/>
  <c r="X1867" i="6" s="1"/>
  <c r="W193" i="6"/>
  <c r="X193" i="6" s="1"/>
  <c r="W1651" i="6"/>
  <c r="X1651" i="6" s="1"/>
  <c r="W656" i="6"/>
  <c r="X656" i="6" s="1"/>
  <c r="W1834" i="6"/>
  <c r="X1834" i="6" s="1"/>
  <c r="W1279" i="6"/>
  <c r="X1279" i="6" s="1"/>
  <c r="W910" i="6"/>
  <c r="X910" i="6" s="1"/>
  <c r="W1953" i="6"/>
  <c r="X1953" i="6" s="1"/>
  <c r="W414" i="6"/>
  <c r="X414" i="6" s="1"/>
  <c r="W1420" i="6"/>
  <c r="X1420" i="6" s="1"/>
  <c r="R620" i="6"/>
  <c r="R969" i="6"/>
  <c r="R292" i="6"/>
  <c r="R193" i="6"/>
  <c r="R1884" i="6"/>
  <c r="R618" i="6"/>
  <c r="R1533" i="6"/>
  <c r="R1546" i="6"/>
  <c r="R1688" i="6"/>
  <c r="R1638" i="6"/>
  <c r="R443" i="6"/>
  <c r="K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de Oliveira Ramos Vieira</author>
  </authors>
  <commentList>
    <comment ref="A4" authorId="0" shapeId="0" xr:uid="{5A563785-76C9-41DC-A097-16BCF5EA1714}">
      <text>
        <r>
          <rPr>
            <b/>
            <sz val="9"/>
            <color indexed="81"/>
            <rFont val="Tahoma"/>
            <charset val="1"/>
          </rPr>
          <t>Arthur de Oliveira Ramos Vieira:</t>
        </r>
        <r>
          <rPr>
            <sz val="9"/>
            <color indexed="81"/>
            <rFont val="Tahoma"/>
            <charset val="1"/>
          </rPr>
          <t xml:space="preserve">
Read more about races: https://grants.nih.gov/grants/guide/notice-files/not-od-15-089.html</t>
        </r>
      </text>
    </comment>
  </commentList>
</comments>
</file>

<file path=xl/sharedStrings.xml><?xml version="1.0" encoding="utf-8"?>
<sst xmlns="http://schemas.openxmlformats.org/spreadsheetml/2006/main" count="1041" uniqueCount="641">
  <si>
    <t>Owner:</t>
  </si>
  <si>
    <t>bi4all</t>
  </si>
  <si>
    <t>Table:</t>
  </si>
  <si>
    <t>dim_names</t>
  </si>
  <si>
    <t>id_name_pk</t>
  </si>
  <si>
    <t>name</t>
  </si>
  <si>
    <t>id_gender_fk</t>
  </si>
  <si>
    <t>gender</t>
  </si>
  <si>
    <t>Queries</t>
  </si>
  <si>
    <t>Abel</t>
  </si>
  <si>
    <t>M</t>
  </si>
  <si>
    <t>Abigail</t>
  </si>
  <si>
    <t>F</t>
  </si>
  <si>
    <t>Adelaide</t>
  </si>
  <si>
    <t>Adélia</t>
  </si>
  <si>
    <t>Adélio</t>
  </si>
  <si>
    <t>Ágata</t>
  </si>
  <si>
    <t>Agatha</t>
  </si>
  <si>
    <t>Alana</t>
  </si>
  <si>
    <t>Alessandra</t>
  </si>
  <si>
    <t>Alexander</t>
  </si>
  <si>
    <t>Alexandre</t>
  </si>
  <si>
    <t>Alice</t>
  </si>
  <si>
    <t>Alicia</t>
  </si>
  <si>
    <t>Alícia</t>
  </si>
  <si>
    <t>Aline</t>
  </si>
  <si>
    <t>Alini</t>
  </si>
  <si>
    <t>Allana</t>
  </si>
  <si>
    <t>Álvaro</t>
  </si>
  <si>
    <t>Amanda</t>
  </si>
  <si>
    <t>Ammanda</t>
  </si>
  <si>
    <t>Ana</t>
  </si>
  <si>
    <t>Ana Beatriz</t>
  </si>
  <si>
    <t>Ana Carolina</t>
  </si>
  <si>
    <t>Ana Caroline</t>
  </si>
  <si>
    <t>Ana Cecília</t>
  </si>
  <si>
    <t>Ana Clara</t>
  </si>
  <si>
    <t>Ana Júlia</t>
  </si>
  <si>
    <t>Ana Laura</t>
  </si>
  <si>
    <t>Ana Lívia</t>
  </si>
  <si>
    <t>Ana Liz</t>
  </si>
  <si>
    <t>Ana Luiza</t>
  </si>
  <si>
    <t>Ana Sophia</t>
  </si>
  <si>
    <t>Ana Vitória</t>
  </si>
  <si>
    <t>Analu</t>
  </si>
  <si>
    <t>Ananda</t>
  </si>
  <si>
    <t>André</t>
  </si>
  <si>
    <t>Ane Caroline</t>
  </si>
  <si>
    <t>Ângelo</t>
  </si>
  <si>
    <t>Anita</t>
  </si>
  <si>
    <t>Anna Carolina</t>
  </si>
  <si>
    <t>Anna Carolinna</t>
  </si>
  <si>
    <t>Anna Julia</t>
  </si>
  <si>
    <t>Anne Caroline</t>
  </si>
  <si>
    <t>Anthony</t>
  </si>
  <si>
    <t>Anthony Gabriel</t>
  </si>
  <si>
    <t>Antonella</t>
  </si>
  <si>
    <t>Antônia</t>
  </si>
  <si>
    <t>Antônio</t>
  </si>
  <si>
    <t>Aquiles</t>
  </si>
  <si>
    <t>Ariela</t>
  </si>
  <si>
    <t>Arthur</t>
  </si>
  <si>
    <t>Arthur Gabriel</t>
  </si>
  <si>
    <t>Arthur Henrique</t>
  </si>
  <si>
    <t>Arthur Miguel</t>
  </si>
  <si>
    <t>Artur</t>
  </si>
  <si>
    <t>Augusta</t>
  </si>
  <si>
    <t>Augusto</t>
  </si>
  <si>
    <t>Aurora</t>
  </si>
  <si>
    <t>Aurorah</t>
  </si>
  <si>
    <t>Ayla</t>
  </si>
  <si>
    <t>Bárbara</t>
  </si>
  <si>
    <t>Bartolomeo</t>
  </si>
  <si>
    <t>Beatriz</t>
  </si>
  <si>
    <t>Benício</t>
  </si>
  <si>
    <t>Benjamin</t>
  </si>
  <si>
    <t>Bento</t>
  </si>
  <si>
    <t>Bernardo</t>
  </si>
  <si>
    <t>Bernnardo</t>
  </si>
  <si>
    <t>Bianca</t>
  </si>
  <si>
    <t>Brenda</t>
  </si>
  <si>
    <t>Breno</t>
  </si>
  <si>
    <t>Bruna</t>
  </si>
  <si>
    <t>Bruno</t>
  </si>
  <si>
    <t>Bryan</t>
  </si>
  <si>
    <t>Byanca</t>
  </si>
  <si>
    <t>Byatriz</t>
  </si>
  <si>
    <t>Caio</t>
  </si>
  <si>
    <t>Caleb</t>
  </si>
  <si>
    <t>Camila</t>
  </si>
  <si>
    <t>Carlos</t>
  </si>
  <si>
    <t>Carlos Eduardo</t>
  </si>
  <si>
    <t>Carolina</t>
  </si>
  <si>
    <t>Caroline</t>
  </si>
  <si>
    <t>Catarina</t>
  </si>
  <si>
    <t>Cauã</t>
  </si>
  <si>
    <t>Caue</t>
  </si>
  <si>
    <t>Cecilia</t>
  </si>
  <si>
    <t>Cecília</t>
  </si>
  <si>
    <t>César</t>
  </si>
  <si>
    <t>Clara</t>
  </si>
  <si>
    <t>Clarice</t>
  </si>
  <si>
    <t>Clarisse</t>
  </si>
  <si>
    <t>Claudia</t>
  </si>
  <si>
    <t>Claudio</t>
  </si>
  <si>
    <t>Cloe</t>
  </si>
  <si>
    <t>Cristóvão</t>
  </si>
  <si>
    <t>Daniel</t>
  </si>
  <si>
    <t>Danilo</t>
  </si>
  <si>
    <t>Danniel</t>
  </si>
  <si>
    <t>Danylo</t>
  </si>
  <si>
    <t>Davi</t>
  </si>
  <si>
    <t>Davi Lucas</t>
  </si>
  <si>
    <t>Davi Lucca</t>
  </si>
  <si>
    <t>Davi Luccas</t>
  </si>
  <si>
    <t>Davi Luiz</t>
  </si>
  <si>
    <t>Davi Miguel</t>
  </si>
  <si>
    <t>Débora</t>
  </si>
  <si>
    <t>Deborah</t>
  </si>
  <si>
    <t>Desiré</t>
  </si>
  <si>
    <t>Domingos</t>
  </si>
  <si>
    <t>Dulce</t>
  </si>
  <si>
    <t>Eduarda</t>
  </si>
  <si>
    <t>Eduardo</t>
  </si>
  <si>
    <t>Eliezer</t>
  </si>
  <si>
    <t>Elisa</t>
  </si>
  <si>
    <t>Eliza</t>
  </si>
  <si>
    <t>Eloá</t>
  </si>
  <si>
    <t>Emanuel</t>
  </si>
  <si>
    <t>Emanuelly</t>
  </si>
  <si>
    <t>Emilly</t>
  </si>
  <si>
    <t>Emmanuel</t>
  </si>
  <si>
    <t>Enrico</t>
  </si>
  <si>
    <t>Enzo</t>
  </si>
  <si>
    <t>Enzo Gabriel</t>
  </si>
  <si>
    <t>Enzo Miguel</t>
  </si>
  <si>
    <t>Enzzo</t>
  </si>
  <si>
    <t>Erick</t>
  </si>
  <si>
    <t>Eslovênia</t>
  </si>
  <si>
    <t>Esther</t>
  </si>
  <si>
    <t>Eva</t>
  </si>
  <si>
    <t>Felipe</t>
  </si>
  <si>
    <t>Fellipe</t>
  </si>
  <si>
    <t>Fernanda</t>
  </si>
  <si>
    <t>Fernando</t>
  </si>
  <si>
    <t>Fernando Mariano</t>
  </si>
  <si>
    <t>Fernando Manuel</t>
  </si>
  <si>
    <t>Filipe</t>
  </si>
  <si>
    <t>Flaviano</t>
  </si>
  <si>
    <t>Flavio</t>
  </si>
  <si>
    <t>Flávio</t>
  </si>
  <si>
    <t>Francisca</t>
  </si>
  <si>
    <t>Francisco</t>
  </si>
  <si>
    <t>Francisco Emanuel</t>
  </si>
  <si>
    <t>Frankin</t>
  </si>
  <si>
    <t>Gabriel</t>
  </si>
  <si>
    <t>Gabriela</t>
  </si>
  <si>
    <t>Gabrielly</t>
  </si>
  <si>
    <t>Gael</t>
  </si>
  <si>
    <t>Giovana</t>
  </si>
  <si>
    <t>Giovanna</t>
  </si>
  <si>
    <t>Gloria</t>
  </si>
  <si>
    <t>Glória Maria</t>
  </si>
  <si>
    <t>Guilherme</t>
  </si>
  <si>
    <t>Guilherme Augusto</t>
  </si>
  <si>
    <t>Gustavo</t>
  </si>
  <si>
    <t>Hector</t>
  </si>
  <si>
    <t>Heitor</t>
  </si>
  <si>
    <t>Helena</t>
  </si>
  <si>
    <t>Heloísa</t>
  </si>
  <si>
    <t>Heloísa Helena</t>
  </si>
  <si>
    <t>Heloise</t>
  </si>
  <si>
    <t>Henrico</t>
  </si>
  <si>
    <t>Henrique</t>
  </si>
  <si>
    <t>Henry</t>
  </si>
  <si>
    <t>Ian</t>
  </si>
  <si>
    <t>Iara</t>
  </si>
  <si>
    <t>Íris</t>
  </si>
  <si>
    <t>Isa</t>
  </si>
  <si>
    <t>Isaac</t>
  </si>
  <si>
    <t>Isabel</t>
  </si>
  <si>
    <t>Isabella</t>
  </si>
  <si>
    <t>Isabelle</t>
  </si>
  <si>
    <t>Isabelly</t>
  </si>
  <si>
    <t>Isabely</t>
  </si>
  <si>
    <t>Isadora</t>
  </si>
  <si>
    <t>Isis</t>
  </si>
  <si>
    <t>Isys</t>
  </si>
  <si>
    <t>Joana</t>
  </si>
  <si>
    <t>Joanah</t>
  </si>
  <si>
    <t>Joanna</t>
  </si>
  <si>
    <t>João</t>
  </si>
  <si>
    <t>João Gabriel</t>
  </si>
  <si>
    <t>João Guilherme</t>
  </si>
  <si>
    <t>João Lucas</t>
  </si>
  <si>
    <t>João Luccas</t>
  </si>
  <si>
    <t>João Miguel</t>
  </si>
  <si>
    <t>João Paulo</t>
  </si>
  <si>
    <t>João Pedro</t>
  </si>
  <si>
    <t>João Victor</t>
  </si>
  <si>
    <t>João Vitor</t>
  </si>
  <si>
    <t>Joaquim</t>
  </si>
  <si>
    <t>Jonathan</t>
  </si>
  <si>
    <t>José</t>
  </si>
  <si>
    <t>José Emanuel</t>
  </si>
  <si>
    <t>José Francisco</t>
  </si>
  <si>
    <t>José Heleno</t>
  </si>
  <si>
    <t>Júlia</t>
  </si>
  <si>
    <t>Júlia Clara</t>
  </si>
  <si>
    <t>Juliana</t>
  </si>
  <si>
    <t>Júlio</t>
  </si>
  <si>
    <t>Kaique</t>
  </si>
  <si>
    <t>Kamilla</t>
  </si>
  <si>
    <t>Kamille</t>
  </si>
  <si>
    <t>Katarina</t>
  </si>
  <si>
    <t>Katerine</t>
  </si>
  <si>
    <t>Kauã</t>
  </si>
  <si>
    <t>Kauê</t>
  </si>
  <si>
    <t>Kelly</t>
  </si>
  <si>
    <t>Kelvin</t>
  </si>
  <si>
    <t>Kleriston</t>
  </si>
  <si>
    <t>Kloe</t>
  </si>
  <si>
    <t>Laís</t>
  </si>
  <si>
    <t>Lara</t>
  </si>
  <si>
    <t>Larisa</t>
  </si>
  <si>
    <t>Larissa</t>
  </si>
  <si>
    <t>Laura</t>
  </si>
  <si>
    <t>Lavínia</t>
  </si>
  <si>
    <t>Lavignia</t>
  </si>
  <si>
    <t>Leonardo</t>
  </si>
  <si>
    <t>Letícia</t>
  </si>
  <si>
    <t>Levi</t>
  </si>
  <si>
    <t>Levy</t>
  </si>
  <si>
    <t>Lia</t>
  </si>
  <si>
    <t>Lívia</t>
  </si>
  <si>
    <t>Liz</t>
  </si>
  <si>
    <t>Lorena</t>
  </si>
  <si>
    <t>Lorenna</t>
  </si>
  <si>
    <t>Lorenzo</t>
  </si>
  <si>
    <t>Lorenzo Augusto</t>
  </si>
  <si>
    <t>Louise</t>
  </si>
  <si>
    <t>Luan</t>
  </si>
  <si>
    <t>Luana</t>
  </si>
  <si>
    <t>Luanna</t>
  </si>
  <si>
    <t>Lucas</t>
  </si>
  <si>
    <t>Lucas Gabriel</t>
  </si>
  <si>
    <t>Lucca</t>
  </si>
  <si>
    <t>Luccas</t>
  </si>
  <si>
    <t>Luisa</t>
  </si>
  <si>
    <t>Luiz Felipe</t>
  </si>
  <si>
    <t>Luiz Gustavo</t>
  </si>
  <si>
    <t>Luiz Henrique</t>
  </si>
  <si>
    <t>Luiz Miguel</t>
  </si>
  <si>
    <t>Luiz Otávio</t>
  </si>
  <si>
    <t>Luiza</t>
  </si>
  <si>
    <t>Luna</t>
  </si>
  <si>
    <t>Madalena</t>
  </si>
  <si>
    <t>Maitê</t>
  </si>
  <si>
    <t>Malco</t>
  </si>
  <si>
    <t>Malu</t>
  </si>
  <si>
    <t>Manuel</t>
  </si>
  <si>
    <t>Manuela</t>
  </si>
  <si>
    <t>Marcelo</t>
  </si>
  <si>
    <t>Maria</t>
  </si>
  <si>
    <t>Maria Alice</t>
  </si>
  <si>
    <t>Maria Carolina</t>
  </si>
  <si>
    <t>Maria Cecília</t>
  </si>
  <si>
    <t>Maria Clara</t>
  </si>
  <si>
    <t>Maria Eduarda</t>
  </si>
  <si>
    <t>Maria Fernanda</t>
  </si>
  <si>
    <t>Maria Flor</t>
  </si>
  <si>
    <t>Maria Glória</t>
  </si>
  <si>
    <t>Maria Helena</t>
  </si>
  <si>
    <t>Maria Heloísa</t>
  </si>
  <si>
    <t>Maria Isis</t>
  </si>
  <si>
    <t>Maria Júlia</t>
  </si>
  <si>
    <t>Maria Laura</t>
  </si>
  <si>
    <t>Maria Luiza</t>
  </si>
  <si>
    <t>Maria Madalena</t>
  </si>
  <si>
    <t>Maria Sophia</t>
  </si>
  <si>
    <t>Maria Valentina</t>
  </si>
  <si>
    <t>Maria Vitória</t>
  </si>
  <si>
    <t>Mariah</t>
  </si>
  <si>
    <t>Maryah</t>
  </si>
  <si>
    <t>Mariana</t>
  </si>
  <si>
    <t>Mariane</t>
  </si>
  <si>
    <t>Marianna</t>
  </si>
  <si>
    <t>Marina</t>
  </si>
  <si>
    <t>Marinah</t>
  </si>
  <si>
    <t>Marta</t>
  </si>
  <si>
    <t>Martim</t>
  </si>
  <si>
    <t>Martin</t>
  </si>
  <si>
    <t>Mateus</t>
  </si>
  <si>
    <t>Matheus</t>
  </si>
  <si>
    <t>Matheus Bruno</t>
  </si>
  <si>
    <t>Maya</t>
  </si>
  <si>
    <t>Melissa</t>
  </si>
  <si>
    <t>Melyssa</t>
  </si>
  <si>
    <t>Micaela</t>
  </si>
  <si>
    <t>Michael</t>
  </si>
  <si>
    <t>Michel</t>
  </si>
  <si>
    <t>Miguel</t>
  </si>
  <si>
    <t>Miguel Henrique</t>
  </si>
  <si>
    <t>Miguelito</t>
  </si>
  <si>
    <t>Milena</t>
  </si>
  <si>
    <t>Mirella</t>
  </si>
  <si>
    <t>Muricy</t>
  </si>
  <si>
    <t>Murilo</t>
  </si>
  <si>
    <t>Natália</t>
  </si>
  <si>
    <t>Nathália</t>
  </si>
  <si>
    <t>Natanael</t>
  </si>
  <si>
    <t>Nathan</t>
  </si>
  <si>
    <t>Nicolas</t>
  </si>
  <si>
    <t>Nicole</t>
  </si>
  <si>
    <t>Noah</t>
  </si>
  <si>
    <t>Octávio</t>
  </si>
  <si>
    <t>Oliver</t>
  </si>
  <si>
    <t>Olívia</t>
  </si>
  <si>
    <t>Otávio</t>
  </si>
  <si>
    <t>Pablo</t>
  </si>
  <si>
    <t>Paloma</t>
  </si>
  <si>
    <t>Peter</t>
  </si>
  <si>
    <t>Pedro</t>
  </si>
  <si>
    <t>Pedro Henrique</t>
  </si>
  <si>
    <t>Pedro Lucas</t>
  </si>
  <si>
    <t>Pedro Miguel</t>
  </si>
  <si>
    <t>Péricles</t>
  </si>
  <si>
    <t>Pietra</t>
  </si>
  <si>
    <t>Pietro</t>
  </si>
  <si>
    <t>Rachel</t>
  </si>
  <si>
    <t>Rafael</t>
  </si>
  <si>
    <t>Rafaela</t>
  </si>
  <si>
    <t>Rainah</t>
  </si>
  <si>
    <t>Raquel</t>
  </si>
  <si>
    <t>Raul</t>
  </si>
  <si>
    <t>Rebeca</t>
  </si>
  <si>
    <t>Rebecca</t>
  </si>
  <si>
    <t>Renato</t>
  </si>
  <si>
    <t>Rodrigo</t>
  </si>
  <si>
    <t>Ruan</t>
  </si>
  <si>
    <t>Ryan</t>
  </si>
  <si>
    <t>Sammuel</t>
  </si>
  <si>
    <t>Samuel</t>
  </si>
  <si>
    <t>Sarah</t>
  </si>
  <si>
    <t>Sophia</t>
  </si>
  <si>
    <t>Sophie</t>
  </si>
  <si>
    <t>Stella</t>
  </si>
  <si>
    <t>Theo</t>
  </si>
  <si>
    <t>Théo</t>
  </si>
  <si>
    <t>Thiago</t>
  </si>
  <si>
    <t>Thomas</t>
  </si>
  <si>
    <t>Tiago</t>
  </si>
  <si>
    <t>Tomas</t>
  </si>
  <si>
    <t>Tomás</t>
  </si>
  <si>
    <t>Vagner</t>
  </si>
  <si>
    <t>Valentina</t>
  </si>
  <si>
    <t>Vanessa</t>
  </si>
  <si>
    <t>Vera Lucia</t>
  </si>
  <si>
    <t>Vicent</t>
  </si>
  <si>
    <t>Vicente</t>
  </si>
  <si>
    <t>Victor</t>
  </si>
  <si>
    <t>Victor Hugo</t>
  </si>
  <si>
    <t>Victória</t>
  </si>
  <si>
    <t>Vinicios</t>
  </si>
  <si>
    <t>Vinícius</t>
  </si>
  <si>
    <t>Vitor</t>
  </si>
  <si>
    <t>Vitória</t>
  </si>
  <si>
    <t>Wagner</t>
  </si>
  <si>
    <t>Wilian</t>
  </si>
  <si>
    <t>Yago</t>
  </si>
  <si>
    <t>Yasmin</t>
  </si>
  <si>
    <t>Yasmini</t>
  </si>
  <si>
    <t>Yuri</t>
  </si>
  <si>
    <t>Zila</t>
  </si>
  <si>
    <t>dim_lastnames</t>
  </si>
  <si>
    <t>id_lastname_pk</t>
  </si>
  <si>
    <t>lastname</t>
  </si>
  <si>
    <t>Abranches</t>
  </si>
  <si>
    <t>Aguiar</t>
  </si>
  <si>
    <t>Albuquerque</t>
  </si>
  <si>
    <t>Alcantara</t>
  </si>
  <si>
    <t>Aleluia</t>
  </si>
  <si>
    <t>Alencar</t>
  </si>
  <si>
    <t>Almeida</t>
  </si>
  <si>
    <t>Alvaregna</t>
  </si>
  <si>
    <t>Alvarenga</t>
  </si>
  <si>
    <t>Alves</t>
  </si>
  <si>
    <t>Alvim</t>
  </si>
  <si>
    <t>Amor</t>
  </si>
  <si>
    <t>Andrade</t>
  </si>
  <si>
    <t>Andrioli</t>
  </si>
  <si>
    <t>Anjos</t>
  </si>
  <si>
    <t>Anunciação</t>
  </si>
  <si>
    <t>Aragão</t>
  </si>
  <si>
    <t>Araújo</t>
  </si>
  <si>
    <t>Arruda</t>
  </si>
  <si>
    <t>Asvilla</t>
  </si>
  <si>
    <t>Auth</t>
  </si>
  <si>
    <t>Azeredo</t>
  </si>
  <si>
    <t>Bactista</t>
  </si>
  <si>
    <t>Badu</t>
  </si>
  <si>
    <t>Bandeira</t>
  </si>
  <si>
    <t>Barbieri</t>
  </si>
  <si>
    <t>Barbosa</t>
  </si>
  <si>
    <t>Barboza</t>
  </si>
  <si>
    <t>Barreto</t>
  </si>
  <si>
    <t>Barros</t>
  </si>
  <si>
    <t>Barroso</t>
  </si>
  <si>
    <t>Batista</t>
  </si>
  <si>
    <t>Battaglia</t>
  </si>
  <si>
    <t>Bermudes</t>
  </si>
  <si>
    <t>Bianchi</t>
  </si>
  <si>
    <t>Bicalho</t>
  </si>
  <si>
    <t>Bispo</t>
  </si>
  <si>
    <t>Borba</t>
  </si>
  <si>
    <t>Borges</t>
  </si>
  <si>
    <t>Botelho</t>
  </si>
  <si>
    <t>Braga</t>
  </si>
  <si>
    <t>Bragança</t>
  </si>
  <si>
    <t>Brasão</t>
  </si>
  <si>
    <t>Brasil</t>
  </si>
  <si>
    <t>Brito</t>
  </si>
  <si>
    <t>Cabral</t>
  </si>
  <si>
    <t>Café</t>
  </si>
  <si>
    <t>Camacho</t>
  </si>
  <si>
    <t>Camargo</t>
  </si>
  <si>
    <t>Caminha</t>
  </si>
  <si>
    <t>Camões</t>
  </si>
  <si>
    <t>Campos</t>
  </si>
  <si>
    <t>Cândido</t>
  </si>
  <si>
    <t>Cardoso</t>
  </si>
  <si>
    <t>Cardozo</t>
  </si>
  <si>
    <t>Carneiro</t>
  </si>
  <si>
    <t>Caruso</t>
  </si>
  <si>
    <t>Carvalho</t>
  </si>
  <si>
    <t>Castro</t>
  </si>
  <si>
    <t>Chaves</t>
  </si>
  <si>
    <t>Coelho</t>
  </si>
  <si>
    <t>Colombo</t>
  </si>
  <si>
    <t>Conti</t>
  </si>
  <si>
    <t>Costa</t>
  </si>
  <si>
    <t>Costatini</t>
  </si>
  <si>
    <t>Cunha</t>
  </si>
  <si>
    <t>Dantas</t>
  </si>
  <si>
    <t>De Luca</t>
  </si>
  <si>
    <t>de Oliveira</t>
  </si>
  <si>
    <t>Dias</t>
  </si>
  <si>
    <t>dos Santos</t>
  </si>
  <si>
    <t>Duarte</t>
  </si>
  <si>
    <t>Esposito</t>
  </si>
  <si>
    <t>Esteves</t>
  </si>
  <si>
    <t>Evangelista</t>
  </si>
  <si>
    <t>Faria</t>
  </si>
  <si>
    <t>Farias</t>
  </si>
  <si>
    <t>Farina</t>
  </si>
  <si>
    <t>Faro</t>
  </si>
  <si>
    <t>Fernandes</t>
  </si>
  <si>
    <t>Ferrão</t>
  </si>
  <si>
    <t>Ferrara</t>
  </si>
  <si>
    <t>Ferrari</t>
  </si>
  <si>
    <t>Ferreira</t>
  </si>
  <si>
    <t>Figo</t>
  </si>
  <si>
    <t>Fontana</t>
  </si>
  <si>
    <t>Frasão</t>
  </si>
  <si>
    <t>Freitas</t>
  </si>
  <si>
    <t>Frois</t>
  </si>
  <si>
    <t>Furtado</t>
  </si>
  <si>
    <t>Galli</t>
  </si>
  <si>
    <t>Gallo</t>
  </si>
  <si>
    <t>Garcia</t>
  </si>
  <si>
    <t>Giordano</t>
  </si>
  <si>
    <t>Gomes</t>
  </si>
  <si>
    <t>Gonçalves</t>
  </si>
  <si>
    <t>Gouveia</t>
  </si>
  <si>
    <t>Greco</t>
  </si>
  <si>
    <t>Holanda</t>
  </si>
  <si>
    <t>Ildelfonso</t>
  </si>
  <si>
    <t>Junqueira</t>
  </si>
  <si>
    <t>Leitão</t>
  </si>
  <si>
    <t>Leite</t>
  </si>
  <si>
    <t>Leone</t>
  </si>
  <si>
    <t>Lima</t>
  </si>
  <si>
    <t>Lombardi</t>
  </si>
  <si>
    <t>Longo</t>
  </si>
  <si>
    <t>Lopes</t>
  </si>
  <si>
    <t>Luz</t>
  </si>
  <si>
    <t>Machado</t>
  </si>
  <si>
    <t>Madureira</t>
  </si>
  <si>
    <t>Malafaia</t>
  </si>
  <si>
    <t>Mancini</t>
  </si>
  <si>
    <t>Mariani</t>
  </si>
  <si>
    <t>Marino</t>
  </si>
  <si>
    <t>Marques</t>
  </si>
  <si>
    <t>Martinelli</t>
  </si>
  <si>
    <t>Martini</t>
  </si>
  <si>
    <t>Martins</t>
  </si>
  <si>
    <t>Mazza</t>
  </si>
  <si>
    <t>Medeiros</t>
  </si>
  <si>
    <t>Mello</t>
  </si>
  <si>
    <t>Melo</t>
  </si>
  <si>
    <t>Mendes</t>
  </si>
  <si>
    <t>Miranda</t>
  </si>
  <si>
    <t>Monteiro</t>
  </si>
  <si>
    <t>Monti</t>
  </si>
  <si>
    <t>Moraes</t>
  </si>
  <si>
    <t>Morais</t>
  </si>
  <si>
    <t>Morato</t>
  </si>
  <si>
    <t>Moreira</t>
  </si>
  <si>
    <t>Moretti</t>
  </si>
  <si>
    <t>Moura</t>
  </si>
  <si>
    <t>Nascimento</t>
  </si>
  <si>
    <t>Negrão</t>
  </si>
  <si>
    <t>Negreiros</t>
  </si>
  <si>
    <t>Noronha</t>
  </si>
  <si>
    <t>Nunes</t>
  </si>
  <si>
    <t>Oliveira</t>
  </si>
  <si>
    <t>Padrão</t>
  </si>
  <si>
    <t>Pasquim</t>
  </si>
  <si>
    <t>Paulista</t>
  </si>
  <si>
    <t>Peçanha</t>
  </si>
  <si>
    <t>Pedrosa</t>
  </si>
  <si>
    <t>Pedroso</t>
  </si>
  <si>
    <t>Pellegrini</t>
  </si>
  <si>
    <t>Pereira</t>
  </si>
  <si>
    <t>Pimenta</t>
  </si>
  <si>
    <t>Pimentel</t>
  </si>
  <si>
    <t>Pinheiro</t>
  </si>
  <si>
    <t>Pinto</t>
  </si>
  <si>
    <t>Poeta</t>
  </si>
  <si>
    <t>Ramos</t>
  </si>
  <si>
    <t>Rangel</t>
  </si>
  <si>
    <t>Reis</t>
  </si>
  <si>
    <t>Resende</t>
  </si>
  <si>
    <t>Ribeiro</t>
  </si>
  <si>
    <t>Ricci</t>
  </si>
  <si>
    <t>Rinaldi</t>
  </si>
  <si>
    <t>Rizzo</t>
  </si>
  <si>
    <t>Rocha</t>
  </si>
  <si>
    <t>Rodrigues</t>
  </si>
  <si>
    <t>Romano</t>
  </si>
  <si>
    <t>Rossi</t>
  </si>
  <si>
    <t>Russo</t>
  </si>
  <si>
    <t>Sá</t>
  </si>
  <si>
    <t>Sacramento</t>
  </si>
  <si>
    <t>Salvador</t>
  </si>
  <si>
    <t>Santacruz</t>
  </si>
  <si>
    <t>Santana</t>
  </si>
  <si>
    <t>Santoro</t>
  </si>
  <si>
    <t>Santos</t>
  </si>
  <si>
    <t>Saragoça</t>
  </si>
  <si>
    <t>Seixas</t>
  </si>
  <si>
    <t>Serra</t>
  </si>
  <si>
    <t>Silva</t>
  </si>
  <si>
    <t>Simões</t>
  </si>
  <si>
    <t>Siqueira</t>
  </si>
  <si>
    <t>Soares</t>
  </si>
  <si>
    <t>sobrenome</t>
  </si>
  <si>
    <t>Sousa</t>
  </si>
  <si>
    <t>Souza</t>
  </si>
  <si>
    <t>Tavares</t>
  </si>
  <si>
    <t>Tavarez</t>
  </si>
  <si>
    <t>Teixeira</t>
  </si>
  <si>
    <t>Testa</t>
  </si>
  <si>
    <t>Trindade</t>
  </si>
  <si>
    <t>Vaz</t>
  </si>
  <si>
    <t>Veiga</t>
  </si>
  <si>
    <t>Vieira</t>
  </si>
  <si>
    <t>Zil</t>
  </si>
  <si>
    <t>dim_companies</t>
  </si>
  <si>
    <t>id_company_pk</t>
  </si>
  <si>
    <t>company</t>
  </si>
  <si>
    <t>ACME Corporation</t>
  </si>
  <si>
    <t>dim_gender</t>
  </si>
  <si>
    <t>id_gender_pk</t>
  </si>
  <si>
    <t>Female</t>
  </si>
  <si>
    <t>Male</t>
  </si>
  <si>
    <t>dim_races</t>
  </si>
  <si>
    <t>id_race_pk</t>
  </si>
  <si>
    <t>race</t>
  </si>
  <si>
    <t>queries</t>
  </si>
  <si>
    <t>White</t>
  </si>
  <si>
    <t>Black or African American</t>
  </si>
  <si>
    <t>Hispanic or Latino</t>
  </si>
  <si>
    <t>Asian</t>
  </si>
  <si>
    <t>American Indian or Alaska Native</t>
  </si>
  <si>
    <t>Native Hawaiian or Other Pacific Islander</t>
  </si>
  <si>
    <t>dim_departments</t>
  </si>
  <si>
    <t>id_department_pk</t>
  </si>
  <si>
    <t>department</t>
  </si>
  <si>
    <t>Presidency</t>
  </si>
  <si>
    <t>Administration</t>
  </si>
  <si>
    <t>Finance</t>
  </si>
  <si>
    <t>Human Resource</t>
  </si>
  <si>
    <t>Commercial</t>
  </si>
  <si>
    <t>Operations</t>
  </si>
  <si>
    <t>Communication &amp; Marketing</t>
  </si>
  <si>
    <t>Controlling</t>
  </si>
  <si>
    <t>Audit</t>
  </si>
  <si>
    <t>Information Technology</t>
  </si>
  <si>
    <t>Juridical</t>
  </si>
  <si>
    <t>Sales</t>
  </si>
  <si>
    <t>dim_schooling</t>
  </si>
  <si>
    <t>id_schooling_pk</t>
  </si>
  <si>
    <t>schooling</t>
  </si>
  <si>
    <t>Elementary school</t>
  </si>
  <si>
    <t>High school</t>
  </si>
  <si>
    <t>Undergraduate degree</t>
  </si>
  <si>
    <t>Graduate school</t>
  </si>
  <si>
    <t>Master’s degree</t>
  </si>
  <si>
    <t>Doctorate</t>
  </si>
  <si>
    <t>dim_roles</t>
  </si>
  <si>
    <t>id_role_pk</t>
  </si>
  <si>
    <t>role</t>
  </si>
  <si>
    <t>CEO</t>
  </si>
  <si>
    <t>Vice President</t>
  </si>
  <si>
    <t>Director</t>
  </si>
  <si>
    <t>Bilingual Secretary</t>
  </si>
  <si>
    <t>Intern</t>
  </si>
  <si>
    <t>Trainee</t>
  </si>
  <si>
    <t>Analyst</t>
  </si>
  <si>
    <t>Specialist</t>
  </si>
  <si>
    <t>Coordinator</t>
  </si>
  <si>
    <t>Manager</t>
  </si>
  <si>
    <t>dim_levels</t>
  </si>
  <si>
    <t>id_level_pk</t>
  </si>
  <si>
    <t>level</t>
  </si>
  <si>
    <t>Junior</t>
  </si>
  <si>
    <t>Pleno</t>
  </si>
  <si>
    <t>Senior</t>
  </si>
  <si>
    <t>fac_employees</t>
  </si>
  <si>
    <t>id_employee_pk</t>
  </si>
  <si>
    <t>flg_active</t>
  </si>
  <si>
    <t>employee_name</t>
  </si>
  <si>
    <t>birthday</t>
  </si>
  <si>
    <t>salary</t>
  </si>
  <si>
    <t>id_company_fk</t>
  </si>
  <si>
    <t>id_race_fk</t>
  </si>
  <si>
    <t>id_schooling_fk</t>
  </si>
  <si>
    <t>id_role_fk</t>
  </si>
  <si>
    <t>id_level_fk</t>
  </si>
  <si>
    <t>id_department_fk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</si>
</sst>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[$€-2]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2" fillId="0" borderId="0" xfId="0" applyNumberFormat="1" applyFont="1" applyProtection="1">
      <protection hidden="1"/>
    </xf>
    <xf numFmtId="0" fontId="1" fillId="0" borderId="0" xfId="0" applyFont="1" applyProtection="1">
      <protection hidden="1"/>
    </xf>
    <xf numFmtId="1" fontId="1" fillId="0" borderId="0" xfId="0" applyNumberFormat="1" applyFont="1" applyProtection="1">
      <protection hidden="1"/>
    </xf>
    <xf numFmtId="165" fontId="1" fillId="0" borderId="0" xfId="0" applyNumberFormat="1" applyFont="1" applyProtection="1">
      <protection hidden="1"/>
    </xf>
    <xf numFmtId="164" fontId="2" fillId="0" borderId="0" xfId="0" applyNumberFormat="1" applyFont="1" applyProtection="1">
      <protection hidden="1"/>
    </xf>
    <xf numFmtId="1" fontId="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14" fontId="2" fillId="0" borderId="0" xfId="0" applyNumberFormat="1" applyFont="1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3" fillId="0" borderId="0" xfId="0" applyFont="1" applyAlignment="1" applyProtection="1">
      <alignment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8119-B2DE-473E-B9A0-A3C2902BFAD8}">
  <sheetPr filterMode="1">
    <tabColor rgb="FFFFC000"/>
  </sheetPr>
  <dimension ref="A1:E367"/>
  <sheetViews>
    <sheetView workbookViewId="0">
      <pane xSplit="4" ySplit="4" topLeftCell="E5" activePane="bottomRight" state="frozen"/>
      <selection pane="topRight" activeCell="D1" sqref="D1"/>
      <selection pane="bottomLeft" activeCell="A2" sqref="A2"/>
      <selection pane="bottomRight"/>
    </sheetView>
  </sheetViews>
  <sheetFormatPr defaultRowHeight="14.25" x14ac:dyDescent="0.2"/>
  <cols>
    <col min="1" max="1" width="15.5703125" style="7" bestFit="1" customWidth="1"/>
    <col min="2" max="2" width="19.42578125" style="7" bestFit="1" customWidth="1"/>
    <col min="3" max="3" width="16.7109375" style="7" bestFit="1" customWidth="1"/>
    <col min="4" max="4" width="10.5703125" style="7" bestFit="1" customWidth="1"/>
    <col min="5" max="5" width="76.42578125" style="9" bestFit="1" customWidth="1"/>
    <col min="6" max="16384" width="9.140625" style="7"/>
  </cols>
  <sheetData>
    <row r="1" spans="1:5" ht="15" x14ac:dyDescent="0.25">
      <c r="A1" s="11" t="s">
        <v>0</v>
      </c>
      <c r="B1" s="7" t="s">
        <v>1</v>
      </c>
    </row>
    <row r="2" spans="1:5" ht="15" x14ac:dyDescent="0.25">
      <c r="A2" s="11" t="s">
        <v>2</v>
      </c>
      <c r="B2" s="7" t="s">
        <v>3</v>
      </c>
    </row>
    <row r="4" spans="1:5" ht="15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2">
      <c r="A5" s="7">
        <f>ROW()</f>
        <v>5</v>
      </c>
      <c r="B5" s="7" t="s">
        <v>9</v>
      </c>
      <c r="C5" s="7" t="s">
        <v>10</v>
      </c>
      <c r="D5" s="7" t="str">
        <f>VLOOKUP($C5,Gender!$A:$B,2,FALSE)</f>
        <v>Male</v>
      </c>
      <c r="E5" s="9" t="str">
        <f>"INSERT INTO " &amp; $B$1 &amp; "." &amp; $B$2 &amp; " (" &amp; $A$4 &amp; ", " &amp;$B$4 &amp; ", " &amp; $C$4 &amp;  ") VALUES (" &amp; $A5 &amp; ", '" &amp; $B5 &amp; "', '" &amp; $C5 &amp; "');"</f>
        <v>INSERT INTO bi4all.dim_names (id_name_pk, name, id_gender_fk) VALUES (5, 'Abel', 'M');</v>
      </c>
    </row>
    <row r="6" spans="1:5" x14ac:dyDescent="0.2">
      <c r="A6" s="7">
        <f>ROW()</f>
        <v>6</v>
      </c>
      <c r="B6" s="7" t="s">
        <v>11</v>
      </c>
      <c r="C6" s="7" t="s">
        <v>12</v>
      </c>
      <c r="D6" s="7" t="str">
        <f>VLOOKUP($C6,Gender!$A:$B,2,FALSE)</f>
        <v>Female</v>
      </c>
      <c r="E6" s="9" t="str">
        <f t="shared" ref="E6:E69" si="0">"INSERT INTO " &amp; $B$1 &amp; "." &amp; $B$2 &amp; " (" &amp; $A$4 &amp; ", " &amp;$B$4 &amp; ", " &amp; $C$4 &amp;  ") VALUES (" &amp; $A6 &amp; ", '" &amp; $B6 &amp; "', '" &amp; $C6 &amp; "');"</f>
        <v>INSERT INTO bi4all.dim_names (id_name_pk, name, id_gender_fk) VALUES (6, 'Abigail', 'F');</v>
      </c>
    </row>
    <row r="7" spans="1:5" x14ac:dyDescent="0.2">
      <c r="A7" s="7">
        <f>ROW()</f>
        <v>7</v>
      </c>
      <c r="B7" s="7" t="s">
        <v>13</v>
      </c>
      <c r="C7" s="7" t="s">
        <v>12</v>
      </c>
      <c r="D7" s="7" t="str">
        <f>VLOOKUP($C7,Gender!$A:$B,2,FALSE)</f>
        <v>Female</v>
      </c>
      <c r="E7" s="9" t="str">
        <f t="shared" si="0"/>
        <v>INSERT INTO bi4all.dim_names (id_name_pk, name, id_gender_fk) VALUES (7, 'Adelaide', 'F');</v>
      </c>
    </row>
    <row r="8" spans="1:5" x14ac:dyDescent="0.2">
      <c r="A8" s="7">
        <f>ROW()</f>
        <v>8</v>
      </c>
      <c r="B8" s="7" t="s">
        <v>14</v>
      </c>
      <c r="C8" s="7" t="s">
        <v>12</v>
      </c>
      <c r="D8" s="7" t="str">
        <f>VLOOKUP($C8,Gender!$A:$B,2,FALSE)</f>
        <v>Female</v>
      </c>
      <c r="E8" s="9" t="str">
        <f t="shared" si="0"/>
        <v>INSERT INTO bi4all.dim_names (id_name_pk, name, id_gender_fk) VALUES (8, 'Adélia', 'F');</v>
      </c>
    </row>
    <row r="9" spans="1:5" x14ac:dyDescent="0.2">
      <c r="A9" s="7">
        <f>ROW()</f>
        <v>9</v>
      </c>
      <c r="B9" s="7" t="s">
        <v>15</v>
      </c>
      <c r="C9" s="7" t="s">
        <v>10</v>
      </c>
      <c r="D9" s="7" t="str">
        <f>VLOOKUP($C9,Gender!$A:$B,2,FALSE)</f>
        <v>Male</v>
      </c>
      <c r="E9" s="9" t="str">
        <f t="shared" si="0"/>
        <v>INSERT INTO bi4all.dim_names (id_name_pk, name, id_gender_fk) VALUES (9, 'Adélio', 'M');</v>
      </c>
    </row>
    <row r="10" spans="1:5" x14ac:dyDescent="0.2">
      <c r="A10" s="7">
        <f>ROW()</f>
        <v>10</v>
      </c>
      <c r="B10" s="7" t="s">
        <v>16</v>
      </c>
      <c r="C10" s="7" t="s">
        <v>12</v>
      </c>
      <c r="D10" s="7" t="str">
        <f>VLOOKUP($C10,Gender!$A:$B,2,FALSE)</f>
        <v>Female</v>
      </c>
      <c r="E10" s="9" t="str">
        <f t="shared" si="0"/>
        <v>INSERT INTO bi4all.dim_names (id_name_pk, name, id_gender_fk) VALUES (10, 'Ágata', 'F');</v>
      </c>
    </row>
    <row r="11" spans="1:5" x14ac:dyDescent="0.2">
      <c r="A11" s="7">
        <f>ROW()</f>
        <v>11</v>
      </c>
      <c r="B11" s="7" t="s">
        <v>17</v>
      </c>
      <c r="C11" s="7" t="s">
        <v>12</v>
      </c>
      <c r="D11" s="7" t="str">
        <f>VLOOKUP($C11,Gender!$A:$B,2,FALSE)</f>
        <v>Female</v>
      </c>
      <c r="E11" s="9" t="str">
        <f t="shared" si="0"/>
        <v>INSERT INTO bi4all.dim_names (id_name_pk, name, id_gender_fk) VALUES (11, 'Agatha', 'F');</v>
      </c>
    </row>
    <row r="12" spans="1:5" x14ac:dyDescent="0.2">
      <c r="A12" s="7">
        <f>ROW()</f>
        <v>12</v>
      </c>
      <c r="B12" s="7" t="s">
        <v>18</v>
      </c>
      <c r="C12" s="7" t="s">
        <v>12</v>
      </c>
      <c r="D12" s="7" t="str">
        <f>VLOOKUP($C12,Gender!$A:$B,2,FALSE)</f>
        <v>Female</v>
      </c>
      <c r="E12" s="9" t="str">
        <f t="shared" si="0"/>
        <v>INSERT INTO bi4all.dim_names (id_name_pk, name, id_gender_fk) VALUES (12, 'Alana', 'F');</v>
      </c>
    </row>
    <row r="13" spans="1:5" x14ac:dyDescent="0.2">
      <c r="A13" s="7">
        <f>ROW()</f>
        <v>13</v>
      </c>
      <c r="B13" s="7" t="s">
        <v>19</v>
      </c>
      <c r="C13" s="7" t="s">
        <v>12</v>
      </c>
      <c r="D13" s="7" t="str">
        <f>VLOOKUP($C13,Gender!$A:$B,2,FALSE)</f>
        <v>Female</v>
      </c>
      <c r="E13" s="9" t="str">
        <f t="shared" si="0"/>
        <v>INSERT INTO bi4all.dim_names (id_name_pk, name, id_gender_fk) VALUES (13, 'Alessandra', 'F');</v>
      </c>
    </row>
    <row r="14" spans="1:5" x14ac:dyDescent="0.2">
      <c r="A14" s="7">
        <f>ROW()</f>
        <v>14</v>
      </c>
      <c r="B14" s="7" t="s">
        <v>20</v>
      </c>
      <c r="C14" s="7" t="s">
        <v>10</v>
      </c>
      <c r="D14" s="7" t="str">
        <f>VLOOKUP($C14,Gender!$A:$B,2,FALSE)</f>
        <v>Male</v>
      </c>
      <c r="E14" s="9" t="str">
        <f t="shared" si="0"/>
        <v>INSERT INTO bi4all.dim_names (id_name_pk, name, id_gender_fk) VALUES (14, 'Alexander', 'M');</v>
      </c>
    </row>
    <row r="15" spans="1:5" x14ac:dyDescent="0.2">
      <c r="A15" s="7">
        <f>ROW()</f>
        <v>15</v>
      </c>
      <c r="B15" s="7" t="s">
        <v>21</v>
      </c>
      <c r="C15" s="7" t="s">
        <v>10</v>
      </c>
      <c r="D15" s="7" t="str">
        <f>VLOOKUP($C15,Gender!$A:$B,2,FALSE)</f>
        <v>Male</v>
      </c>
      <c r="E15" s="9" t="str">
        <f t="shared" si="0"/>
        <v>INSERT INTO bi4all.dim_names (id_name_pk, name, id_gender_fk) VALUES (15, 'Alexandre', 'M');</v>
      </c>
    </row>
    <row r="16" spans="1:5" x14ac:dyDescent="0.2">
      <c r="A16" s="7">
        <f>ROW()</f>
        <v>16</v>
      </c>
      <c r="B16" s="7" t="s">
        <v>22</v>
      </c>
      <c r="C16" s="7" t="s">
        <v>12</v>
      </c>
      <c r="D16" s="7" t="str">
        <f>VLOOKUP($C16,Gender!$A:$B,2,FALSE)</f>
        <v>Female</v>
      </c>
      <c r="E16" s="9" t="str">
        <f t="shared" si="0"/>
        <v>INSERT INTO bi4all.dim_names (id_name_pk, name, id_gender_fk) VALUES (16, 'Alice', 'F');</v>
      </c>
    </row>
    <row r="17" spans="1:5" x14ac:dyDescent="0.2">
      <c r="A17" s="7">
        <f>ROW()</f>
        <v>17</v>
      </c>
      <c r="B17" s="7" t="s">
        <v>23</v>
      </c>
      <c r="C17" s="7" t="s">
        <v>12</v>
      </c>
      <c r="D17" s="7" t="str">
        <f>VLOOKUP($C17,Gender!$A:$B,2,FALSE)</f>
        <v>Female</v>
      </c>
      <c r="E17" s="9" t="str">
        <f t="shared" si="0"/>
        <v>INSERT INTO bi4all.dim_names (id_name_pk, name, id_gender_fk) VALUES (17, 'Alicia', 'F');</v>
      </c>
    </row>
    <row r="18" spans="1:5" x14ac:dyDescent="0.2">
      <c r="A18" s="7">
        <f>ROW()</f>
        <v>18</v>
      </c>
      <c r="B18" s="7" t="s">
        <v>24</v>
      </c>
      <c r="C18" s="7" t="s">
        <v>12</v>
      </c>
      <c r="D18" s="7" t="str">
        <f>VLOOKUP($C18,Gender!$A:$B,2,FALSE)</f>
        <v>Female</v>
      </c>
      <c r="E18" s="9" t="str">
        <f t="shared" si="0"/>
        <v>INSERT INTO bi4all.dim_names (id_name_pk, name, id_gender_fk) VALUES (18, 'Alícia', 'F');</v>
      </c>
    </row>
    <row r="19" spans="1:5" x14ac:dyDescent="0.2">
      <c r="A19" s="7">
        <f>ROW()</f>
        <v>19</v>
      </c>
      <c r="B19" s="7" t="s">
        <v>25</v>
      </c>
      <c r="C19" s="7" t="s">
        <v>12</v>
      </c>
      <c r="D19" s="7" t="str">
        <f>VLOOKUP($C19,Gender!$A:$B,2,FALSE)</f>
        <v>Female</v>
      </c>
      <c r="E19" s="9" t="str">
        <f t="shared" si="0"/>
        <v>INSERT INTO bi4all.dim_names (id_name_pk, name, id_gender_fk) VALUES (19, 'Aline', 'F');</v>
      </c>
    </row>
    <row r="20" spans="1:5" x14ac:dyDescent="0.2">
      <c r="A20" s="7">
        <f>ROW()</f>
        <v>20</v>
      </c>
      <c r="B20" s="7" t="s">
        <v>26</v>
      </c>
      <c r="C20" s="7" t="s">
        <v>12</v>
      </c>
      <c r="D20" s="7" t="str">
        <f>VLOOKUP($C20,Gender!$A:$B,2,FALSE)</f>
        <v>Female</v>
      </c>
      <c r="E20" s="9" t="str">
        <f t="shared" si="0"/>
        <v>INSERT INTO bi4all.dim_names (id_name_pk, name, id_gender_fk) VALUES (20, 'Alini', 'F');</v>
      </c>
    </row>
    <row r="21" spans="1:5" x14ac:dyDescent="0.2">
      <c r="A21" s="7">
        <f>ROW()</f>
        <v>21</v>
      </c>
      <c r="B21" s="7" t="s">
        <v>27</v>
      </c>
      <c r="C21" s="7" t="s">
        <v>12</v>
      </c>
      <c r="D21" s="7" t="str">
        <f>VLOOKUP($C21,Gender!$A:$B,2,FALSE)</f>
        <v>Female</v>
      </c>
      <c r="E21" s="9" t="str">
        <f t="shared" si="0"/>
        <v>INSERT INTO bi4all.dim_names (id_name_pk, name, id_gender_fk) VALUES (21, 'Allana', 'F');</v>
      </c>
    </row>
    <row r="22" spans="1:5" x14ac:dyDescent="0.2">
      <c r="A22" s="7">
        <f>ROW()</f>
        <v>22</v>
      </c>
      <c r="B22" s="7" t="s">
        <v>28</v>
      </c>
      <c r="C22" s="7" t="s">
        <v>10</v>
      </c>
      <c r="D22" s="7" t="str">
        <f>VLOOKUP($C22,Gender!$A:$B,2,FALSE)</f>
        <v>Male</v>
      </c>
      <c r="E22" s="9" t="str">
        <f t="shared" si="0"/>
        <v>INSERT INTO bi4all.dim_names (id_name_pk, name, id_gender_fk) VALUES (22, 'Álvaro', 'M');</v>
      </c>
    </row>
    <row r="23" spans="1:5" x14ac:dyDescent="0.2">
      <c r="A23" s="7">
        <f>ROW()</f>
        <v>23</v>
      </c>
      <c r="B23" s="7" t="s">
        <v>29</v>
      </c>
      <c r="C23" s="7" t="s">
        <v>12</v>
      </c>
      <c r="D23" s="7" t="str">
        <f>VLOOKUP($C23,Gender!$A:$B,2,FALSE)</f>
        <v>Female</v>
      </c>
      <c r="E23" s="9" t="str">
        <f t="shared" si="0"/>
        <v>INSERT INTO bi4all.dim_names (id_name_pk, name, id_gender_fk) VALUES (23, 'Amanda', 'F');</v>
      </c>
    </row>
    <row r="24" spans="1:5" x14ac:dyDescent="0.2">
      <c r="A24" s="7">
        <f>ROW()</f>
        <v>24</v>
      </c>
      <c r="B24" s="7" t="s">
        <v>30</v>
      </c>
      <c r="C24" s="7" t="s">
        <v>12</v>
      </c>
      <c r="D24" s="7" t="str">
        <f>VLOOKUP($C24,Gender!$A:$B,2,FALSE)</f>
        <v>Female</v>
      </c>
      <c r="E24" s="9" t="str">
        <f t="shared" si="0"/>
        <v>INSERT INTO bi4all.dim_names (id_name_pk, name, id_gender_fk) VALUES (24, 'Ammanda', 'F');</v>
      </c>
    </row>
    <row r="25" spans="1:5" x14ac:dyDescent="0.2">
      <c r="A25" s="7">
        <f>ROW()</f>
        <v>25</v>
      </c>
      <c r="B25" s="7" t="s">
        <v>31</v>
      </c>
      <c r="C25" s="7" t="s">
        <v>12</v>
      </c>
      <c r="D25" s="7" t="str">
        <f>VLOOKUP($C25,Gender!$A:$B,2,FALSE)</f>
        <v>Female</v>
      </c>
      <c r="E25" s="9" t="str">
        <f t="shared" si="0"/>
        <v>INSERT INTO bi4all.dim_names (id_name_pk, name, id_gender_fk) VALUES (25, 'Ana', 'F');</v>
      </c>
    </row>
    <row r="26" spans="1:5" x14ac:dyDescent="0.2">
      <c r="A26" s="7">
        <f>ROW()</f>
        <v>26</v>
      </c>
      <c r="B26" s="7" t="s">
        <v>32</v>
      </c>
      <c r="C26" s="7" t="s">
        <v>12</v>
      </c>
      <c r="D26" s="7" t="str">
        <f>VLOOKUP($C26,Gender!$A:$B,2,FALSE)</f>
        <v>Female</v>
      </c>
      <c r="E26" s="9" t="str">
        <f t="shared" si="0"/>
        <v>INSERT INTO bi4all.dim_names (id_name_pk, name, id_gender_fk) VALUES (26, 'Ana Beatriz', 'F');</v>
      </c>
    </row>
    <row r="27" spans="1:5" x14ac:dyDescent="0.2">
      <c r="A27" s="7">
        <f>ROW()</f>
        <v>27</v>
      </c>
      <c r="B27" s="7" t="s">
        <v>33</v>
      </c>
      <c r="C27" s="7" t="s">
        <v>12</v>
      </c>
      <c r="D27" s="7" t="str">
        <f>VLOOKUP($C27,Gender!$A:$B,2,FALSE)</f>
        <v>Female</v>
      </c>
      <c r="E27" s="9" t="str">
        <f t="shared" si="0"/>
        <v>INSERT INTO bi4all.dim_names (id_name_pk, name, id_gender_fk) VALUES (27, 'Ana Carolina', 'F');</v>
      </c>
    </row>
    <row r="28" spans="1:5" x14ac:dyDescent="0.2">
      <c r="A28" s="7">
        <f>ROW()</f>
        <v>28</v>
      </c>
      <c r="B28" s="7" t="s">
        <v>34</v>
      </c>
      <c r="C28" s="7" t="s">
        <v>12</v>
      </c>
      <c r="D28" s="7" t="str">
        <f>VLOOKUP($C28,Gender!$A:$B,2,FALSE)</f>
        <v>Female</v>
      </c>
      <c r="E28" s="9" t="str">
        <f t="shared" si="0"/>
        <v>INSERT INTO bi4all.dim_names (id_name_pk, name, id_gender_fk) VALUES (28, 'Ana Caroline', 'F');</v>
      </c>
    </row>
    <row r="29" spans="1:5" x14ac:dyDescent="0.2">
      <c r="A29" s="7">
        <f>ROW()</f>
        <v>29</v>
      </c>
      <c r="B29" s="7" t="s">
        <v>35</v>
      </c>
      <c r="C29" s="7" t="s">
        <v>12</v>
      </c>
      <c r="D29" s="7" t="str">
        <f>VLOOKUP($C29,Gender!$A:$B,2,FALSE)</f>
        <v>Female</v>
      </c>
      <c r="E29" s="9" t="str">
        <f t="shared" si="0"/>
        <v>INSERT INTO bi4all.dim_names (id_name_pk, name, id_gender_fk) VALUES (29, 'Ana Cecília', 'F');</v>
      </c>
    </row>
    <row r="30" spans="1:5" x14ac:dyDescent="0.2">
      <c r="A30" s="7">
        <f>ROW()</f>
        <v>30</v>
      </c>
      <c r="B30" s="7" t="s">
        <v>36</v>
      </c>
      <c r="C30" s="7" t="s">
        <v>12</v>
      </c>
      <c r="D30" s="7" t="str">
        <f>VLOOKUP($C30,Gender!$A:$B,2,FALSE)</f>
        <v>Female</v>
      </c>
      <c r="E30" s="9" t="str">
        <f t="shared" si="0"/>
        <v>INSERT INTO bi4all.dim_names (id_name_pk, name, id_gender_fk) VALUES (30, 'Ana Clara', 'F');</v>
      </c>
    </row>
    <row r="31" spans="1:5" x14ac:dyDescent="0.2">
      <c r="A31" s="7">
        <f>ROW()</f>
        <v>31</v>
      </c>
      <c r="B31" s="7" t="s">
        <v>37</v>
      </c>
      <c r="C31" s="7" t="s">
        <v>12</v>
      </c>
      <c r="D31" s="7" t="str">
        <f>VLOOKUP($C31,Gender!$A:$B,2,FALSE)</f>
        <v>Female</v>
      </c>
      <c r="E31" s="9" t="str">
        <f t="shared" si="0"/>
        <v>INSERT INTO bi4all.dim_names (id_name_pk, name, id_gender_fk) VALUES (31, 'Ana Júlia', 'F');</v>
      </c>
    </row>
    <row r="32" spans="1:5" x14ac:dyDescent="0.2">
      <c r="A32" s="7">
        <f>ROW()</f>
        <v>32</v>
      </c>
      <c r="B32" s="7" t="s">
        <v>38</v>
      </c>
      <c r="C32" s="7" t="s">
        <v>12</v>
      </c>
      <c r="D32" s="7" t="str">
        <f>VLOOKUP($C32,Gender!$A:$B,2,FALSE)</f>
        <v>Female</v>
      </c>
      <c r="E32" s="9" t="str">
        <f t="shared" si="0"/>
        <v>INSERT INTO bi4all.dim_names (id_name_pk, name, id_gender_fk) VALUES (32, 'Ana Laura', 'F');</v>
      </c>
    </row>
    <row r="33" spans="1:5" x14ac:dyDescent="0.2">
      <c r="A33" s="7">
        <f>ROW()</f>
        <v>33</v>
      </c>
      <c r="B33" s="7" t="s">
        <v>39</v>
      </c>
      <c r="C33" s="7" t="s">
        <v>12</v>
      </c>
      <c r="D33" s="7" t="str">
        <f>VLOOKUP($C33,Gender!$A:$B,2,FALSE)</f>
        <v>Female</v>
      </c>
      <c r="E33" s="9" t="str">
        <f t="shared" si="0"/>
        <v>INSERT INTO bi4all.dim_names (id_name_pk, name, id_gender_fk) VALUES (33, 'Ana Lívia', 'F');</v>
      </c>
    </row>
    <row r="34" spans="1:5" x14ac:dyDescent="0.2">
      <c r="A34" s="7">
        <f>ROW()</f>
        <v>34</v>
      </c>
      <c r="B34" s="7" t="s">
        <v>40</v>
      </c>
      <c r="C34" s="7" t="s">
        <v>12</v>
      </c>
      <c r="D34" s="7" t="str">
        <f>VLOOKUP($C34,Gender!$A:$B,2,FALSE)</f>
        <v>Female</v>
      </c>
      <c r="E34" s="9" t="str">
        <f t="shared" si="0"/>
        <v>INSERT INTO bi4all.dim_names (id_name_pk, name, id_gender_fk) VALUES (34, 'Ana Liz', 'F');</v>
      </c>
    </row>
    <row r="35" spans="1:5" x14ac:dyDescent="0.2">
      <c r="A35" s="7">
        <f>ROW()</f>
        <v>35</v>
      </c>
      <c r="B35" s="7" t="s">
        <v>41</v>
      </c>
      <c r="C35" s="7" t="s">
        <v>12</v>
      </c>
      <c r="D35" s="7" t="str">
        <f>VLOOKUP($C35,Gender!$A:$B,2,FALSE)</f>
        <v>Female</v>
      </c>
      <c r="E35" s="9" t="str">
        <f t="shared" si="0"/>
        <v>INSERT INTO bi4all.dim_names (id_name_pk, name, id_gender_fk) VALUES (35, 'Ana Luiza', 'F');</v>
      </c>
    </row>
    <row r="36" spans="1:5" x14ac:dyDescent="0.2">
      <c r="A36" s="7">
        <f>ROW()</f>
        <v>36</v>
      </c>
      <c r="B36" s="7" t="s">
        <v>42</v>
      </c>
      <c r="C36" s="7" t="s">
        <v>12</v>
      </c>
      <c r="D36" s="7" t="str">
        <f>VLOOKUP($C36,Gender!$A:$B,2,FALSE)</f>
        <v>Female</v>
      </c>
      <c r="E36" s="9" t="str">
        <f t="shared" si="0"/>
        <v>INSERT INTO bi4all.dim_names (id_name_pk, name, id_gender_fk) VALUES (36, 'Ana Sophia', 'F');</v>
      </c>
    </row>
    <row r="37" spans="1:5" x14ac:dyDescent="0.2">
      <c r="A37" s="7">
        <f>ROW()</f>
        <v>37</v>
      </c>
      <c r="B37" s="7" t="s">
        <v>43</v>
      </c>
      <c r="C37" s="7" t="s">
        <v>12</v>
      </c>
      <c r="D37" s="7" t="str">
        <f>VLOOKUP($C37,Gender!$A:$B,2,FALSE)</f>
        <v>Female</v>
      </c>
      <c r="E37" s="9" t="str">
        <f t="shared" si="0"/>
        <v>INSERT INTO bi4all.dim_names (id_name_pk, name, id_gender_fk) VALUES (37, 'Ana Vitória', 'F');</v>
      </c>
    </row>
    <row r="38" spans="1:5" x14ac:dyDescent="0.2">
      <c r="A38" s="7">
        <f>ROW()</f>
        <v>38</v>
      </c>
      <c r="B38" s="7" t="s">
        <v>44</v>
      </c>
      <c r="C38" s="7" t="s">
        <v>12</v>
      </c>
      <c r="D38" s="7" t="str">
        <f>VLOOKUP($C38,Gender!$A:$B,2,FALSE)</f>
        <v>Female</v>
      </c>
      <c r="E38" s="9" t="str">
        <f t="shared" si="0"/>
        <v>INSERT INTO bi4all.dim_names (id_name_pk, name, id_gender_fk) VALUES (38, 'Analu', 'F');</v>
      </c>
    </row>
    <row r="39" spans="1:5" x14ac:dyDescent="0.2">
      <c r="A39" s="7">
        <f>ROW()</f>
        <v>39</v>
      </c>
      <c r="B39" s="7" t="s">
        <v>45</v>
      </c>
      <c r="C39" s="7" t="s">
        <v>12</v>
      </c>
      <c r="D39" s="7" t="str">
        <f>VLOOKUP($C39,Gender!$A:$B,2,FALSE)</f>
        <v>Female</v>
      </c>
      <c r="E39" s="9" t="str">
        <f t="shared" si="0"/>
        <v>INSERT INTO bi4all.dim_names (id_name_pk, name, id_gender_fk) VALUES (39, 'Ananda', 'F');</v>
      </c>
    </row>
    <row r="40" spans="1:5" x14ac:dyDescent="0.2">
      <c r="A40" s="7">
        <f>ROW()</f>
        <v>40</v>
      </c>
      <c r="B40" s="7" t="s">
        <v>46</v>
      </c>
      <c r="C40" s="7" t="s">
        <v>10</v>
      </c>
      <c r="D40" s="7" t="str">
        <f>VLOOKUP($C40,Gender!$A:$B,2,FALSE)</f>
        <v>Male</v>
      </c>
      <c r="E40" s="9" t="str">
        <f t="shared" si="0"/>
        <v>INSERT INTO bi4all.dim_names (id_name_pk, name, id_gender_fk) VALUES (40, 'André', 'M');</v>
      </c>
    </row>
    <row r="41" spans="1:5" x14ac:dyDescent="0.2">
      <c r="A41" s="7">
        <f>ROW()</f>
        <v>41</v>
      </c>
      <c r="B41" s="7" t="s">
        <v>47</v>
      </c>
      <c r="C41" s="7" t="s">
        <v>12</v>
      </c>
      <c r="D41" s="7" t="str">
        <f>VLOOKUP($C41,Gender!$A:$B,2,FALSE)</f>
        <v>Female</v>
      </c>
      <c r="E41" s="9" t="str">
        <f t="shared" si="0"/>
        <v>INSERT INTO bi4all.dim_names (id_name_pk, name, id_gender_fk) VALUES (41, 'Ane Caroline', 'F');</v>
      </c>
    </row>
    <row r="42" spans="1:5" x14ac:dyDescent="0.2">
      <c r="A42" s="7">
        <f>ROW()</f>
        <v>42</v>
      </c>
      <c r="B42" s="7" t="s">
        <v>48</v>
      </c>
      <c r="C42" s="7" t="s">
        <v>10</v>
      </c>
      <c r="D42" s="7" t="str">
        <f>VLOOKUP($C42,Gender!$A:$B,2,FALSE)</f>
        <v>Male</v>
      </c>
      <c r="E42" s="9" t="str">
        <f t="shared" si="0"/>
        <v>INSERT INTO bi4all.dim_names (id_name_pk, name, id_gender_fk) VALUES (42, 'Ângelo', 'M');</v>
      </c>
    </row>
    <row r="43" spans="1:5" x14ac:dyDescent="0.2">
      <c r="A43" s="7">
        <f>ROW()</f>
        <v>43</v>
      </c>
      <c r="B43" s="7" t="s">
        <v>49</v>
      </c>
      <c r="C43" s="7" t="s">
        <v>12</v>
      </c>
      <c r="D43" s="7" t="str">
        <f>VLOOKUP($C43,Gender!$A:$B,2,FALSE)</f>
        <v>Female</v>
      </c>
      <c r="E43" s="9" t="str">
        <f t="shared" si="0"/>
        <v>INSERT INTO bi4all.dim_names (id_name_pk, name, id_gender_fk) VALUES (43, 'Anita', 'F');</v>
      </c>
    </row>
    <row r="44" spans="1:5" x14ac:dyDescent="0.2">
      <c r="A44" s="7">
        <f>ROW()</f>
        <v>44</v>
      </c>
      <c r="B44" s="7" t="s">
        <v>50</v>
      </c>
      <c r="C44" s="7" t="s">
        <v>12</v>
      </c>
      <c r="D44" s="7" t="str">
        <f>VLOOKUP($C44,Gender!$A:$B,2,FALSE)</f>
        <v>Female</v>
      </c>
      <c r="E44" s="9" t="str">
        <f t="shared" si="0"/>
        <v>INSERT INTO bi4all.dim_names (id_name_pk, name, id_gender_fk) VALUES (44, 'Anna Carolina', 'F');</v>
      </c>
    </row>
    <row r="45" spans="1:5" x14ac:dyDescent="0.2">
      <c r="A45" s="7">
        <f>ROW()</f>
        <v>45</v>
      </c>
      <c r="B45" s="7" t="s">
        <v>51</v>
      </c>
      <c r="C45" s="7" t="s">
        <v>12</v>
      </c>
      <c r="D45" s="7" t="str">
        <f>VLOOKUP($C45,Gender!$A:$B,2,FALSE)</f>
        <v>Female</v>
      </c>
      <c r="E45" s="9" t="str">
        <f t="shared" si="0"/>
        <v>INSERT INTO bi4all.dim_names (id_name_pk, name, id_gender_fk) VALUES (45, 'Anna Carolinna', 'F');</v>
      </c>
    </row>
    <row r="46" spans="1:5" x14ac:dyDescent="0.2">
      <c r="A46" s="7">
        <f>ROW()</f>
        <v>46</v>
      </c>
      <c r="B46" s="7" t="s">
        <v>52</v>
      </c>
      <c r="C46" s="7" t="s">
        <v>12</v>
      </c>
      <c r="D46" s="7" t="str">
        <f>VLOOKUP($C46,Gender!$A:$B,2,FALSE)</f>
        <v>Female</v>
      </c>
      <c r="E46" s="9" t="str">
        <f t="shared" si="0"/>
        <v>INSERT INTO bi4all.dim_names (id_name_pk, name, id_gender_fk) VALUES (46, 'Anna Julia', 'F');</v>
      </c>
    </row>
    <row r="47" spans="1:5" x14ac:dyDescent="0.2">
      <c r="A47" s="7">
        <f>ROW()</f>
        <v>47</v>
      </c>
      <c r="B47" s="7" t="s">
        <v>53</v>
      </c>
      <c r="C47" s="7" t="s">
        <v>12</v>
      </c>
      <c r="D47" s="7" t="str">
        <f>VLOOKUP($C47,Gender!$A:$B,2,FALSE)</f>
        <v>Female</v>
      </c>
      <c r="E47" s="9" t="str">
        <f t="shared" si="0"/>
        <v>INSERT INTO bi4all.dim_names (id_name_pk, name, id_gender_fk) VALUES (47, 'Anne Caroline', 'F');</v>
      </c>
    </row>
    <row r="48" spans="1:5" x14ac:dyDescent="0.2">
      <c r="A48" s="7">
        <f>ROW()</f>
        <v>48</v>
      </c>
      <c r="B48" s="7" t="s">
        <v>54</v>
      </c>
      <c r="C48" s="7" t="s">
        <v>10</v>
      </c>
      <c r="D48" s="7" t="str">
        <f>VLOOKUP($C48,Gender!$A:$B,2,FALSE)</f>
        <v>Male</v>
      </c>
      <c r="E48" s="9" t="str">
        <f t="shared" si="0"/>
        <v>INSERT INTO bi4all.dim_names (id_name_pk, name, id_gender_fk) VALUES (48, 'Anthony', 'M');</v>
      </c>
    </row>
    <row r="49" spans="1:5" x14ac:dyDescent="0.2">
      <c r="A49" s="7">
        <f>ROW()</f>
        <v>49</v>
      </c>
      <c r="B49" s="7" t="s">
        <v>55</v>
      </c>
      <c r="C49" s="7" t="s">
        <v>10</v>
      </c>
      <c r="D49" s="7" t="str">
        <f>VLOOKUP($C49,Gender!$A:$B,2,FALSE)</f>
        <v>Male</v>
      </c>
      <c r="E49" s="9" t="str">
        <f t="shared" si="0"/>
        <v>INSERT INTO bi4all.dim_names (id_name_pk, name, id_gender_fk) VALUES (49, 'Anthony Gabriel', 'M');</v>
      </c>
    </row>
    <row r="50" spans="1:5" x14ac:dyDescent="0.2">
      <c r="A50" s="7">
        <f>ROW()</f>
        <v>50</v>
      </c>
      <c r="B50" s="7" t="s">
        <v>56</v>
      </c>
      <c r="C50" s="7" t="s">
        <v>12</v>
      </c>
      <c r="D50" s="7" t="str">
        <f>VLOOKUP($C50,Gender!$A:$B,2,FALSE)</f>
        <v>Female</v>
      </c>
      <c r="E50" s="9" t="str">
        <f t="shared" si="0"/>
        <v>INSERT INTO bi4all.dim_names (id_name_pk, name, id_gender_fk) VALUES (50, 'Antonella', 'F');</v>
      </c>
    </row>
    <row r="51" spans="1:5" x14ac:dyDescent="0.2">
      <c r="A51" s="7">
        <f>ROW()</f>
        <v>51</v>
      </c>
      <c r="B51" s="7" t="s">
        <v>57</v>
      </c>
      <c r="C51" s="7" t="s">
        <v>12</v>
      </c>
      <c r="D51" s="7" t="str">
        <f>VLOOKUP($C51,Gender!$A:$B,2,FALSE)</f>
        <v>Female</v>
      </c>
      <c r="E51" s="9" t="str">
        <f t="shared" si="0"/>
        <v>INSERT INTO bi4all.dim_names (id_name_pk, name, id_gender_fk) VALUES (51, 'Antônia', 'F');</v>
      </c>
    </row>
    <row r="52" spans="1:5" x14ac:dyDescent="0.2">
      <c r="A52" s="7">
        <f>ROW()</f>
        <v>52</v>
      </c>
      <c r="B52" s="7" t="s">
        <v>58</v>
      </c>
      <c r="C52" s="7" t="s">
        <v>10</v>
      </c>
      <c r="D52" s="7" t="str">
        <f>VLOOKUP($C52,Gender!$A:$B,2,FALSE)</f>
        <v>Male</v>
      </c>
      <c r="E52" s="9" t="str">
        <f t="shared" si="0"/>
        <v>INSERT INTO bi4all.dim_names (id_name_pk, name, id_gender_fk) VALUES (52, 'Antônio', 'M');</v>
      </c>
    </row>
    <row r="53" spans="1:5" x14ac:dyDescent="0.2">
      <c r="A53" s="7">
        <f>ROW()</f>
        <v>53</v>
      </c>
      <c r="B53" s="7" t="s">
        <v>59</v>
      </c>
      <c r="C53" s="7" t="s">
        <v>10</v>
      </c>
      <c r="D53" s="7" t="str">
        <f>VLOOKUP($C53,Gender!$A:$B,2,FALSE)</f>
        <v>Male</v>
      </c>
      <c r="E53" s="9" t="str">
        <f t="shared" si="0"/>
        <v>INSERT INTO bi4all.dim_names (id_name_pk, name, id_gender_fk) VALUES (53, 'Aquiles', 'M');</v>
      </c>
    </row>
    <row r="54" spans="1:5" x14ac:dyDescent="0.2">
      <c r="A54" s="7">
        <f>ROW()</f>
        <v>54</v>
      </c>
      <c r="B54" s="7" t="s">
        <v>60</v>
      </c>
      <c r="C54" s="7" t="s">
        <v>12</v>
      </c>
      <c r="D54" s="7" t="str">
        <f>VLOOKUP($C54,Gender!$A:$B,2,FALSE)</f>
        <v>Female</v>
      </c>
      <c r="E54" s="9" t="str">
        <f t="shared" si="0"/>
        <v>INSERT INTO bi4all.dim_names (id_name_pk, name, id_gender_fk) VALUES (54, 'Ariela', 'F');</v>
      </c>
    </row>
    <row r="55" spans="1:5" x14ac:dyDescent="0.2">
      <c r="A55" s="7">
        <f>ROW()</f>
        <v>55</v>
      </c>
      <c r="B55" s="7" t="s">
        <v>61</v>
      </c>
      <c r="C55" s="7" t="s">
        <v>10</v>
      </c>
      <c r="D55" s="7" t="str">
        <f>VLOOKUP($C55,Gender!$A:$B,2,FALSE)</f>
        <v>Male</v>
      </c>
      <c r="E55" s="9" t="str">
        <f t="shared" si="0"/>
        <v>INSERT INTO bi4all.dim_names (id_name_pk, name, id_gender_fk) VALUES (55, 'Arthur', 'M');</v>
      </c>
    </row>
    <row r="56" spans="1:5" x14ac:dyDescent="0.2">
      <c r="A56" s="7">
        <f>ROW()</f>
        <v>56</v>
      </c>
      <c r="B56" s="7" t="s">
        <v>62</v>
      </c>
      <c r="C56" s="7" t="s">
        <v>10</v>
      </c>
      <c r="D56" s="7" t="str">
        <f>VLOOKUP($C56,Gender!$A:$B,2,FALSE)</f>
        <v>Male</v>
      </c>
      <c r="E56" s="9" t="str">
        <f t="shared" si="0"/>
        <v>INSERT INTO bi4all.dim_names (id_name_pk, name, id_gender_fk) VALUES (56, 'Arthur Gabriel', 'M');</v>
      </c>
    </row>
    <row r="57" spans="1:5" x14ac:dyDescent="0.2">
      <c r="A57" s="7">
        <f>ROW()</f>
        <v>57</v>
      </c>
      <c r="B57" s="7" t="s">
        <v>63</v>
      </c>
      <c r="C57" s="7" t="s">
        <v>10</v>
      </c>
      <c r="D57" s="7" t="str">
        <f>VLOOKUP($C57,Gender!$A:$B,2,FALSE)</f>
        <v>Male</v>
      </c>
      <c r="E57" s="9" t="str">
        <f t="shared" si="0"/>
        <v>INSERT INTO bi4all.dim_names (id_name_pk, name, id_gender_fk) VALUES (57, 'Arthur Henrique', 'M');</v>
      </c>
    </row>
    <row r="58" spans="1:5" x14ac:dyDescent="0.2">
      <c r="A58" s="7">
        <f>ROW()</f>
        <v>58</v>
      </c>
      <c r="B58" s="7" t="s">
        <v>64</v>
      </c>
      <c r="C58" s="7" t="s">
        <v>10</v>
      </c>
      <c r="D58" s="7" t="str">
        <f>VLOOKUP($C58,Gender!$A:$B,2,FALSE)</f>
        <v>Male</v>
      </c>
      <c r="E58" s="9" t="str">
        <f t="shared" si="0"/>
        <v>INSERT INTO bi4all.dim_names (id_name_pk, name, id_gender_fk) VALUES (58, 'Arthur Miguel', 'M');</v>
      </c>
    </row>
    <row r="59" spans="1:5" x14ac:dyDescent="0.2">
      <c r="A59" s="7">
        <f>ROW()</f>
        <v>59</v>
      </c>
      <c r="B59" s="7" t="s">
        <v>65</v>
      </c>
      <c r="C59" s="7" t="s">
        <v>10</v>
      </c>
      <c r="D59" s="7" t="str">
        <f>VLOOKUP($C59,Gender!$A:$B,2,FALSE)</f>
        <v>Male</v>
      </c>
      <c r="E59" s="9" t="str">
        <f t="shared" si="0"/>
        <v>INSERT INTO bi4all.dim_names (id_name_pk, name, id_gender_fk) VALUES (59, 'Artur', 'M');</v>
      </c>
    </row>
    <row r="60" spans="1:5" x14ac:dyDescent="0.2">
      <c r="A60" s="7">
        <f>ROW()</f>
        <v>60</v>
      </c>
      <c r="B60" s="7" t="s">
        <v>66</v>
      </c>
      <c r="C60" s="7" t="s">
        <v>12</v>
      </c>
      <c r="D60" s="7" t="str">
        <f>VLOOKUP($C60,Gender!$A:$B,2,FALSE)</f>
        <v>Female</v>
      </c>
      <c r="E60" s="9" t="str">
        <f t="shared" si="0"/>
        <v>INSERT INTO bi4all.dim_names (id_name_pk, name, id_gender_fk) VALUES (60, 'Augusta', 'F');</v>
      </c>
    </row>
    <row r="61" spans="1:5" x14ac:dyDescent="0.2">
      <c r="A61" s="7">
        <f>ROW()</f>
        <v>61</v>
      </c>
      <c r="B61" s="7" t="s">
        <v>67</v>
      </c>
      <c r="C61" s="7" t="s">
        <v>10</v>
      </c>
      <c r="D61" s="7" t="str">
        <f>VLOOKUP($C61,Gender!$A:$B,2,FALSE)</f>
        <v>Male</v>
      </c>
      <c r="E61" s="9" t="str">
        <f t="shared" si="0"/>
        <v>INSERT INTO bi4all.dim_names (id_name_pk, name, id_gender_fk) VALUES (61, 'Augusto', 'M');</v>
      </c>
    </row>
    <row r="62" spans="1:5" x14ac:dyDescent="0.2">
      <c r="A62" s="7">
        <f>ROW()</f>
        <v>62</v>
      </c>
      <c r="B62" s="7" t="s">
        <v>68</v>
      </c>
      <c r="C62" s="7" t="s">
        <v>12</v>
      </c>
      <c r="D62" s="7" t="str">
        <f>VLOOKUP($C62,Gender!$A:$B,2,FALSE)</f>
        <v>Female</v>
      </c>
      <c r="E62" s="9" t="str">
        <f t="shared" si="0"/>
        <v>INSERT INTO bi4all.dim_names (id_name_pk, name, id_gender_fk) VALUES (62, 'Aurora', 'F');</v>
      </c>
    </row>
    <row r="63" spans="1:5" x14ac:dyDescent="0.2">
      <c r="A63" s="7">
        <f>ROW()</f>
        <v>63</v>
      </c>
      <c r="B63" s="7" t="s">
        <v>69</v>
      </c>
      <c r="C63" s="7" t="s">
        <v>12</v>
      </c>
      <c r="D63" s="7" t="str">
        <f>VLOOKUP($C63,Gender!$A:$B,2,FALSE)</f>
        <v>Female</v>
      </c>
      <c r="E63" s="9" t="str">
        <f t="shared" si="0"/>
        <v>INSERT INTO bi4all.dim_names (id_name_pk, name, id_gender_fk) VALUES (63, 'Aurorah', 'F');</v>
      </c>
    </row>
    <row r="64" spans="1:5" x14ac:dyDescent="0.2">
      <c r="A64" s="7">
        <f>ROW()</f>
        <v>64</v>
      </c>
      <c r="B64" s="7" t="s">
        <v>70</v>
      </c>
      <c r="C64" s="7" t="s">
        <v>12</v>
      </c>
      <c r="D64" s="7" t="str">
        <f>VLOOKUP($C64,Gender!$A:$B,2,FALSE)</f>
        <v>Female</v>
      </c>
      <c r="E64" s="9" t="str">
        <f t="shared" si="0"/>
        <v>INSERT INTO bi4all.dim_names (id_name_pk, name, id_gender_fk) VALUES (64, 'Ayla', 'F');</v>
      </c>
    </row>
    <row r="65" spans="1:5" x14ac:dyDescent="0.2">
      <c r="A65" s="7">
        <f>ROW()</f>
        <v>65</v>
      </c>
      <c r="B65" s="7" t="s">
        <v>71</v>
      </c>
      <c r="C65" s="7" t="s">
        <v>12</v>
      </c>
      <c r="D65" s="7" t="str">
        <f>VLOOKUP($C65,Gender!$A:$B,2,FALSE)</f>
        <v>Female</v>
      </c>
      <c r="E65" s="9" t="str">
        <f t="shared" si="0"/>
        <v>INSERT INTO bi4all.dim_names (id_name_pk, name, id_gender_fk) VALUES (65, 'Bárbara', 'F');</v>
      </c>
    </row>
    <row r="66" spans="1:5" x14ac:dyDescent="0.2">
      <c r="A66" s="7">
        <f>ROW()</f>
        <v>66</v>
      </c>
      <c r="B66" s="7" t="s">
        <v>72</v>
      </c>
      <c r="C66" s="7" t="s">
        <v>10</v>
      </c>
      <c r="D66" s="7" t="str">
        <f>VLOOKUP($C66,Gender!$A:$B,2,FALSE)</f>
        <v>Male</v>
      </c>
      <c r="E66" s="9" t="str">
        <f t="shared" si="0"/>
        <v>INSERT INTO bi4all.dim_names (id_name_pk, name, id_gender_fk) VALUES (66, 'Bartolomeo', 'M');</v>
      </c>
    </row>
    <row r="67" spans="1:5" x14ac:dyDescent="0.2">
      <c r="A67" s="7">
        <f>ROW()</f>
        <v>67</v>
      </c>
      <c r="B67" s="7" t="s">
        <v>73</v>
      </c>
      <c r="C67" s="7" t="s">
        <v>12</v>
      </c>
      <c r="D67" s="7" t="str">
        <f>VLOOKUP($C67,Gender!$A:$B,2,FALSE)</f>
        <v>Female</v>
      </c>
      <c r="E67" s="9" t="str">
        <f t="shared" si="0"/>
        <v>INSERT INTO bi4all.dim_names (id_name_pk, name, id_gender_fk) VALUES (67, 'Beatriz', 'F');</v>
      </c>
    </row>
    <row r="68" spans="1:5" x14ac:dyDescent="0.2">
      <c r="A68" s="7">
        <f>ROW()</f>
        <v>68</v>
      </c>
      <c r="B68" s="7" t="s">
        <v>74</v>
      </c>
      <c r="C68" s="7" t="s">
        <v>10</v>
      </c>
      <c r="D68" s="7" t="str">
        <f>VLOOKUP($C68,Gender!$A:$B,2,FALSE)</f>
        <v>Male</v>
      </c>
      <c r="E68" s="9" t="str">
        <f t="shared" si="0"/>
        <v>INSERT INTO bi4all.dim_names (id_name_pk, name, id_gender_fk) VALUES (68, 'Benício', 'M');</v>
      </c>
    </row>
    <row r="69" spans="1:5" x14ac:dyDescent="0.2">
      <c r="A69" s="7">
        <f>ROW()</f>
        <v>69</v>
      </c>
      <c r="B69" s="7" t="s">
        <v>75</v>
      </c>
      <c r="C69" s="7" t="s">
        <v>10</v>
      </c>
      <c r="D69" s="7" t="str">
        <f>VLOOKUP($C69,Gender!$A:$B,2,FALSE)</f>
        <v>Male</v>
      </c>
      <c r="E69" s="9" t="str">
        <f t="shared" si="0"/>
        <v>INSERT INTO bi4all.dim_names (id_name_pk, name, id_gender_fk) VALUES (69, 'Benjamin', 'M');</v>
      </c>
    </row>
    <row r="70" spans="1:5" x14ac:dyDescent="0.2">
      <c r="A70" s="7">
        <f>ROW()</f>
        <v>70</v>
      </c>
      <c r="B70" s="7" t="s">
        <v>76</v>
      </c>
      <c r="C70" s="7" t="s">
        <v>10</v>
      </c>
      <c r="D70" s="7" t="str">
        <f>VLOOKUP($C70,Gender!$A:$B,2,FALSE)</f>
        <v>Male</v>
      </c>
      <c r="E70" s="9" t="str">
        <f t="shared" ref="E70:E133" si="1">"INSERT INTO " &amp; $B$1 &amp; "." &amp; $B$2 &amp; " (" &amp; $A$4 &amp; ", " &amp;$B$4 &amp; ", " &amp; $C$4 &amp;  ") VALUES (" &amp; $A70 &amp; ", '" &amp; $B70 &amp; "', '" &amp; $C70 &amp; "');"</f>
        <v>INSERT INTO bi4all.dim_names (id_name_pk, name, id_gender_fk) VALUES (70, 'Bento', 'M');</v>
      </c>
    </row>
    <row r="71" spans="1:5" x14ac:dyDescent="0.2">
      <c r="A71" s="7">
        <f>ROW()</f>
        <v>71</v>
      </c>
      <c r="B71" s="7" t="s">
        <v>77</v>
      </c>
      <c r="C71" s="7" t="s">
        <v>10</v>
      </c>
      <c r="D71" s="7" t="str">
        <f>VLOOKUP($C71,Gender!$A:$B,2,FALSE)</f>
        <v>Male</v>
      </c>
      <c r="E71" s="9" t="str">
        <f t="shared" si="1"/>
        <v>INSERT INTO bi4all.dim_names (id_name_pk, name, id_gender_fk) VALUES (71, 'Bernardo', 'M');</v>
      </c>
    </row>
    <row r="72" spans="1:5" x14ac:dyDescent="0.2">
      <c r="A72" s="7">
        <f>ROW()</f>
        <v>72</v>
      </c>
      <c r="B72" s="7" t="s">
        <v>78</v>
      </c>
      <c r="C72" s="7" t="s">
        <v>10</v>
      </c>
      <c r="D72" s="7" t="str">
        <f>VLOOKUP($C72,Gender!$A:$B,2,FALSE)</f>
        <v>Male</v>
      </c>
      <c r="E72" s="9" t="str">
        <f t="shared" si="1"/>
        <v>INSERT INTO bi4all.dim_names (id_name_pk, name, id_gender_fk) VALUES (72, 'Bernnardo', 'M');</v>
      </c>
    </row>
    <row r="73" spans="1:5" x14ac:dyDescent="0.2">
      <c r="A73" s="7">
        <f>ROW()</f>
        <v>73</v>
      </c>
      <c r="B73" s="7" t="s">
        <v>79</v>
      </c>
      <c r="C73" s="7" t="s">
        <v>12</v>
      </c>
      <c r="D73" s="7" t="str">
        <f>VLOOKUP($C73,Gender!$A:$B,2,FALSE)</f>
        <v>Female</v>
      </c>
      <c r="E73" s="9" t="str">
        <f t="shared" si="1"/>
        <v>INSERT INTO bi4all.dim_names (id_name_pk, name, id_gender_fk) VALUES (73, 'Bianca', 'F');</v>
      </c>
    </row>
    <row r="74" spans="1:5" x14ac:dyDescent="0.2">
      <c r="A74" s="7">
        <f>ROW()</f>
        <v>74</v>
      </c>
      <c r="B74" s="7" t="s">
        <v>80</v>
      </c>
      <c r="C74" s="7" t="s">
        <v>12</v>
      </c>
      <c r="D74" s="7" t="str">
        <f>VLOOKUP($C74,Gender!$A:$B,2,FALSE)</f>
        <v>Female</v>
      </c>
      <c r="E74" s="9" t="str">
        <f t="shared" si="1"/>
        <v>INSERT INTO bi4all.dim_names (id_name_pk, name, id_gender_fk) VALUES (74, 'Brenda', 'F');</v>
      </c>
    </row>
    <row r="75" spans="1:5" x14ac:dyDescent="0.2">
      <c r="A75" s="7">
        <f>ROW()</f>
        <v>75</v>
      </c>
      <c r="B75" s="7" t="s">
        <v>81</v>
      </c>
      <c r="C75" s="7" t="s">
        <v>10</v>
      </c>
      <c r="D75" s="7" t="str">
        <f>VLOOKUP($C75,Gender!$A:$B,2,FALSE)</f>
        <v>Male</v>
      </c>
      <c r="E75" s="9" t="str">
        <f t="shared" si="1"/>
        <v>INSERT INTO bi4all.dim_names (id_name_pk, name, id_gender_fk) VALUES (75, 'Breno', 'M');</v>
      </c>
    </row>
    <row r="76" spans="1:5" x14ac:dyDescent="0.2">
      <c r="A76" s="7">
        <f>ROW()</f>
        <v>76</v>
      </c>
      <c r="B76" s="7" t="s">
        <v>82</v>
      </c>
      <c r="C76" s="7" t="s">
        <v>12</v>
      </c>
      <c r="D76" s="7" t="str">
        <f>VLOOKUP($C76,Gender!$A:$B,2,FALSE)</f>
        <v>Female</v>
      </c>
      <c r="E76" s="9" t="str">
        <f t="shared" si="1"/>
        <v>INSERT INTO bi4all.dim_names (id_name_pk, name, id_gender_fk) VALUES (76, 'Bruna', 'F');</v>
      </c>
    </row>
    <row r="77" spans="1:5" x14ac:dyDescent="0.2">
      <c r="A77" s="7">
        <f>ROW()</f>
        <v>77</v>
      </c>
      <c r="B77" s="7" t="s">
        <v>83</v>
      </c>
      <c r="C77" s="7" t="s">
        <v>10</v>
      </c>
      <c r="D77" s="7" t="str">
        <f>VLOOKUP($C77,Gender!$A:$B,2,FALSE)</f>
        <v>Male</v>
      </c>
      <c r="E77" s="9" t="str">
        <f t="shared" si="1"/>
        <v>INSERT INTO bi4all.dim_names (id_name_pk, name, id_gender_fk) VALUES (77, 'Bruno', 'M');</v>
      </c>
    </row>
    <row r="78" spans="1:5" x14ac:dyDescent="0.2">
      <c r="A78" s="7">
        <f>ROW()</f>
        <v>78</v>
      </c>
      <c r="B78" s="7" t="s">
        <v>84</v>
      </c>
      <c r="C78" s="7" t="s">
        <v>10</v>
      </c>
      <c r="D78" s="7" t="str">
        <f>VLOOKUP($C78,Gender!$A:$B,2,FALSE)</f>
        <v>Male</v>
      </c>
      <c r="E78" s="9" t="str">
        <f t="shared" si="1"/>
        <v>INSERT INTO bi4all.dim_names (id_name_pk, name, id_gender_fk) VALUES (78, 'Bryan', 'M');</v>
      </c>
    </row>
    <row r="79" spans="1:5" x14ac:dyDescent="0.2">
      <c r="A79" s="7">
        <f>ROW()</f>
        <v>79</v>
      </c>
      <c r="B79" s="7" t="s">
        <v>85</v>
      </c>
      <c r="C79" s="7" t="s">
        <v>12</v>
      </c>
      <c r="D79" s="7" t="str">
        <f>VLOOKUP($C79,Gender!$A:$B,2,FALSE)</f>
        <v>Female</v>
      </c>
      <c r="E79" s="9" t="str">
        <f t="shared" si="1"/>
        <v>INSERT INTO bi4all.dim_names (id_name_pk, name, id_gender_fk) VALUES (79, 'Byanca', 'F');</v>
      </c>
    </row>
    <row r="80" spans="1:5" x14ac:dyDescent="0.2">
      <c r="A80" s="7">
        <f>ROW()</f>
        <v>80</v>
      </c>
      <c r="B80" s="7" t="s">
        <v>86</v>
      </c>
      <c r="C80" s="7" t="s">
        <v>12</v>
      </c>
      <c r="D80" s="7" t="str">
        <f>VLOOKUP($C80,Gender!$A:$B,2,FALSE)</f>
        <v>Female</v>
      </c>
      <c r="E80" s="9" t="str">
        <f t="shared" si="1"/>
        <v>INSERT INTO bi4all.dim_names (id_name_pk, name, id_gender_fk) VALUES (80, 'Byatriz', 'F');</v>
      </c>
    </row>
    <row r="81" spans="1:5" x14ac:dyDescent="0.2">
      <c r="A81" s="7">
        <f>ROW()</f>
        <v>81</v>
      </c>
      <c r="B81" s="7" t="s">
        <v>87</v>
      </c>
      <c r="C81" s="7" t="s">
        <v>10</v>
      </c>
      <c r="D81" s="7" t="str">
        <f>VLOOKUP($C81,Gender!$A:$B,2,FALSE)</f>
        <v>Male</v>
      </c>
      <c r="E81" s="9" t="str">
        <f t="shared" si="1"/>
        <v>INSERT INTO bi4all.dim_names (id_name_pk, name, id_gender_fk) VALUES (81, 'Caio', 'M');</v>
      </c>
    </row>
    <row r="82" spans="1:5" x14ac:dyDescent="0.2">
      <c r="A82" s="7">
        <f>ROW()</f>
        <v>82</v>
      </c>
      <c r="B82" s="7" t="s">
        <v>88</v>
      </c>
      <c r="C82" s="7" t="s">
        <v>10</v>
      </c>
      <c r="D82" s="7" t="str">
        <f>VLOOKUP($C82,Gender!$A:$B,2,FALSE)</f>
        <v>Male</v>
      </c>
      <c r="E82" s="9" t="str">
        <f t="shared" si="1"/>
        <v>INSERT INTO bi4all.dim_names (id_name_pk, name, id_gender_fk) VALUES (82, 'Caleb', 'M');</v>
      </c>
    </row>
    <row r="83" spans="1:5" x14ac:dyDescent="0.2">
      <c r="A83" s="7">
        <f>ROW()</f>
        <v>83</v>
      </c>
      <c r="B83" s="7" t="s">
        <v>89</v>
      </c>
      <c r="C83" s="7" t="s">
        <v>12</v>
      </c>
      <c r="D83" s="7" t="str">
        <f>VLOOKUP($C83,Gender!$A:$B,2,FALSE)</f>
        <v>Female</v>
      </c>
      <c r="E83" s="9" t="str">
        <f t="shared" si="1"/>
        <v>INSERT INTO bi4all.dim_names (id_name_pk, name, id_gender_fk) VALUES (83, 'Camila', 'F');</v>
      </c>
    </row>
    <row r="84" spans="1:5" x14ac:dyDescent="0.2">
      <c r="A84" s="7">
        <f>ROW()</f>
        <v>84</v>
      </c>
      <c r="B84" s="7" t="s">
        <v>90</v>
      </c>
      <c r="C84" s="7" t="s">
        <v>10</v>
      </c>
      <c r="D84" s="7" t="str">
        <f>VLOOKUP($C84,Gender!$A:$B,2,FALSE)</f>
        <v>Male</v>
      </c>
      <c r="E84" s="9" t="str">
        <f t="shared" si="1"/>
        <v>INSERT INTO bi4all.dim_names (id_name_pk, name, id_gender_fk) VALUES (84, 'Carlos', 'M');</v>
      </c>
    </row>
    <row r="85" spans="1:5" x14ac:dyDescent="0.2">
      <c r="A85" s="7">
        <f>ROW()</f>
        <v>85</v>
      </c>
      <c r="B85" s="7" t="s">
        <v>91</v>
      </c>
      <c r="C85" s="7" t="s">
        <v>10</v>
      </c>
      <c r="D85" s="7" t="str">
        <f>VLOOKUP($C85,Gender!$A:$B,2,FALSE)</f>
        <v>Male</v>
      </c>
      <c r="E85" s="9" t="str">
        <f t="shared" si="1"/>
        <v>INSERT INTO bi4all.dim_names (id_name_pk, name, id_gender_fk) VALUES (85, 'Carlos Eduardo', 'M');</v>
      </c>
    </row>
    <row r="86" spans="1:5" x14ac:dyDescent="0.2">
      <c r="A86" s="7">
        <f>ROW()</f>
        <v>86</v>
      </c>
      <c r="B86" s="7" t="s">
        <v>92</v>
      </c>
      <c r="C86" s="7" t="s">
        <v>12</v>
      </c>
      <c r="D86" s="7" t="str">
        <f>VLOOKUP($C86,Gender!$A:$B,2,FALSE)</f>
        <v>Female</v>
      </c>
      <c r="E86" s="9" t="str">
        <f t="shared" si="1"/>
        <v>INSERT INTO bi4all.dim_names (id_name_pk, name, id_gender_fk) VALUES (86, 'Carolina', 'F');</v>
      </c>
    </row>
    <row r="87" spans="1:5" x14ac:dyDescent="0.2">
      <c r="A87" s="7">
        <f>ROW()</f>
        <v>87</v>
      </c>
      <c r="B87" s="7" t="s">
        <v>93</v>
      </c>
      <c r="C87" s="7" t="s">
        <v>12</v>
      </c>
      <c r="D87" s="7" t="str">
        <f>VLOOKUP($C87,Gender!$A:$B,2,FALSE)</f>
        <v>Female</v>
      </c>
      <c r="E87" s="9" t="str">
        <f t="shared" si="1"/>
        <v>INSERT INTO bi4all.dim_names (id_name_pk, name, id_gender_fk) VALUES (87, 'Caroline', 'F');</v>
      </c>
    </row>
    <row r="88" spans="1:5" x14ac:dyDescent="0.2">
      <c r="A88" s="7">
        <f>ROW()</f>
        <v>88</v>
      </c>
      <c r="B88" s="7" t="s">
        <v>94</v>
      </c>
      <c r="C88" s="7" t="s">
        <v>12</v>
      </c>
      <c r="D88" s="7" t="str">
        <f>VLOOKUP($C88,Gender!$A:$B,2,FALSE)</f>
        <v>Female</v>
      </c>
      <c r="E88" s="9" t="str">
        <f t="shared" si="1"/>
        <v>INSERT INTO bi4all.dim_names (id_name_pk, name, id_gender_fk) VALUES (88, 'Catarina', 'F');</v>
      </c>
    </row>
    <row r="89" spans="1:5" x14ac:dyDescent="0.2">
      <c r="A89" s="7">
        <f>ROW()</f>
        <v>89</v>
      </c>
      <c r="B89" s="7" t="s">
        <v>95</v>
      </c>
      <c r="C89" s="7" t="s">
        <v>10</v>
      </c>
      <c r="D89" s="7" t="str">
        <f>VLOOKUP($C89,Gender!$A:$B,2,FALSE)</f>
        <v>Male</v>
      </c>
      <c r="E89" s="9" t="str">
        <f t="shared" si="1"/>
        <v>INSERT INTO bi4all.dim_names (id_name_pk, name, id_gender_fk) VALUES (89, 'Cauã', 'M');</v>
      </c>
    </row>
    <row r="90" spans="1:5" x14ac:dyDescent="0.2">
      <c r="A90" s="7">
        <f>ROW()</f>
        <v>90</v>
      </c>
      <c r="B90" s="7" t="s">
        <v>96</v>
      </c>
      <c r="C90" s="7" t="s">
        <v>10</v>
      </c>
      <c r="D90" s="7" t="str">
        <f>VLOOKUP($C90,Gender!$A:$B,2,FALSE)</f>
        <v>Male</v>
      </c>
      <c r="E90" s="9" t="str">
        <f t="shared" si="1"/>
        <v>INSERT INTO bi4all.dim_names (id_name_pk, name, id_gender_fk) VALUES (90, 'Caue', 'M');</v>
      </c>
    </row>
    <row r="91" spans="1:5" x14ac:dyDescent="0.2">
      <c r="A91" s="7">
        <f>ROW()</f>
        <v>91</v>
      </c>
      <c r="B91" s="7" t="s">
        <v>97</v>
      </c>
      <c r="C91" s="7" t="s">
        <v>12</v>
      </c>
      <c r="D91" s="7" t="str">
        <f>VLOOKUP($C91,Gender!$A:$B,2,FALSE)</f>
        <v>Female</v>
      </c>
      <c r="E91" s="9" t="str">
        <f t="shared" si="1"/>
        <v>INSERT INTO bi4all.dim_names (id_name_pk, name, id_gender_fk) VALUES (91, 'Cecilia', 'F');</v>
      </c>
    </row>
    <row r="92" spans="1:5" x14ac:dyDescent="0.2">
      <c r="A92" s="7">
        <f>ROW()</f>
        <v>92</v>
      </c>
      <c r="B92" s="7" t="s">
        <v>98</v>
      </c>
      <c r="C92" s="7" t="s">
        <v>12</v>
      </c>
      <c r="D92" s="7" t="str">
        <f>VLOOKUP($C92,Gender!$A:$B,2,FALSE)</f>
        <v>Female</v>
      </c>
      <c r="E92" s="9" t="str">
        <f t="shared" si="1"/>
        <v>INSERT INTO bi4all.dim_names (id_name_pk, name, id_gender_fk) VALUES (92, 'Cecília', 'F');</v>
      </c>
    </row>
    <row r="93" spans="1:5" x14ac:dyDescent="0.2">
      <c r="A93" s="7">
        <f>ROW()</f>
        <v>93</v>
      </c>
      <c r="B93" s="7" t="s">
        <v>99</v>
      </c>
      <c r="C93" s="7" t="s">
        <v>10</v>
      </c>
      <c r="D93" s="7" t="str">
        <f>VLOOKUP($C93,Gender!$A:$B,2,FALSE)</f>
        <v>Male</v>
      </c>
      <c r="E93" s="9" t="str">
        <f t="shared" si="1"/>
        <v>INSERT INTO bi4all.dim_names (id_name_pk, name, id_gender_fk) VALUES (93, 'César', 'M');</v>
      </c>
    </row>
    <row r="94" spans="1:5" x14ac:dyDescent="0.2">
      <c r="A94" s="7">
        <f>ROW()</f>
        <v>94</v>
      </c>
      <c r="B94" s="7" t="s">
        <v>100</v>
      </c>
      <c r="C94" s="7" t="s">
        <v>12</v>
      </c>
      <c r="D94" s="7" t="str">
        <f>VLOOKUP($C94,Gender!$A:$B,2,FALSE)</f>
        <v>Female</v>
      </c>
      <c r="E94" s="9" t="str">
        <f t="shared" si="1"/>
        <v>INSERT INTO bi4all.dim_names (id_name_pk, name, id_gender_fk) VALUES (94, 'Clara', 'F');</v>
      </c>
    </row>
    <row r="95" spans="1:5" x14ac:dyDescent="0.2">
      <c r="A95" s="7">
        <f>ROW()</f>
        <v>95</v>
      </c>
      <c r="B95" s="7" t="s">
        <v>101</v>
      </c>
      <c r="C95" s="7" t="s">
        <v>12</v>
      </c>
      <c r="D95" s="7" t="str">
        <f>VLOOKUP($C95,Gender!$A:$B,2,FALSE)</f>
        <v>Female</v>
      </c>
      <c r="E95" s="9" t="str">
        <f t="shared" si="1"/>
        <v>INSERT INTO bi4all.dim_names (id_name_pk, name, id_gender_fk) VALUES (95, 'Clarice', 'F');</v>
      </c>
    </row>
    <row r="96" spans="1:5" x14ac:dyDescent="0.2">
      <c r="A96" s="7">
        <f>ROW()</f>
        <v>96</v>
      </c>
      <c r="B96" s="7" t="s">
        <v>102</v>
      </c>
      <c r="C96" s="7" t="s">
        <v>12</v>
      </c>
      <c r="D96" s="7" t="str">
        <f>VLOOKUP($C96,Gender!$A:$B,2,FALSE)</f>
        <v>Female</v>
      </c>
      <c r="E96" s="9" t="str">
        <f t="shared" si="1"/>
        <v>INSERT INTO bi4all.dim_names (id_name_pk, name, id_gender_fk) VALUES (96, 'Clarisse', 'F');</v>
      </c>
    </row>
    <row r="97" spans="1:5" x14ac:dyDescent="0.2">
      <c r="A97" s="7">
        <f>ROW()</f>
        <v>97</v>
      </c>
      <c r="B97" s="7" t="s">
        <v>103</v>
      </c>
      <c r="C97" s="7" t="s">
        <v>12</v>
      </c>
      <c r="D97" s="7" t="str">
        <f>VLOOKUP($C97,Gender!$A:$B,2,FALSE)</f>
        <v>Female</v>
      </c>
      <c r="E97" s="9" t="str">
        <f t="shared" si="1"/>
        <v>INSERT INTO bi4all.dim_names (id_name_pk, name, id_gender_fk) VALUES (97, 'Claudia', 'F');</v>
      </c>
    </row>
    <row r="98" spans="1:5" x14ac:dyDescent="0.2">
      <c r="A98" s="7">
        <f>ROW()</f>
        <v>98</v>
      </c>
      <c r="B98" s="7" t="s">
        <v>104</v>
      </c>
      <c r="C98" s="7" t="s">
        <v>10</v>
      </c>
      <c r="D98" s="7" t="str">
        <f>VLOOKUP($C98,Gender!$A:$B,2,FALSE)</f>
        <v>Male</v>
      </c>
      <c r="E98" s="9" t="str">
        <f t="shared" si="1"/>
        <v>INSERT INTO bi4all.dim_names (id_name_pk, name, id_gender_fk) VALUES (98, 'Claudio', 'M');</v>
      </c>
    </row>
    <row r="99" spans="1:5" x14ac:dyDescent="0.2">
      <c r="A99" s="7">
        <f>ROW()</f>
        <v>99</v>
      </c>
      <c r="B99" s="7" t="s">
        <v>105</v>
      </c>
      <c r="C99" s="7" t="s">
        <v>12</v>
      </c>
      <c r="D99" s="7" t="str">
        <f>VLOOKUP($C99,Gender!$A:$B,2,FALSE)</f>
        <v>Female</v>
      </c>
      <c r="E99" s="9" t="str">
        <f t="shared" si="1"/>
        <v>INSERT INTO bi4all.dim_names (id_name_pk, name, id_gender_fk) VALUES (99, 'Cloe', 'F');</v>
      </c>
    </row>
    <row r="100" spans="1:5" x14ac:dyDescent="0.2">
      <c r="A100" s="7">
        <f>ROW()</f>
        <v>100</v>
      </c>
      <c r="B100" s="7" t="s">
        <v>106</v>
      </c>
      <c r="C100" s="7" t="s">
        <v>10</v>
      </c>
      <c r="D100" s="7" t="str">
        <f>VLOOKUP($C100,Gender!$A:$B,2,FALSE)</f>
        <v>Male</v>
      </c>
      <c r="E100" s="9" t="str">
        <f t="shared" si="1"/>
        <v>INSERT INTO bi4all.dim_names (id_name_pk, name, id_gender_fk) VALUES (100, 'Cristóvão', 'M');</v>
      </c>
    </row>
    <row r="101" spans="1:5" x14ac:dyDescent="0.2">
      <c r="A101" s="7">
        <f>ROW()</f>
        <v>101</v>
      </c>
      <c r="B101" s="7" t="s">
        <v>107</v>
      </c>
      <c r="C101" s="7" t="s">
        <v>10</v>
      </c>
      <c r="D101" s="7" t="str">
        <f>VLOOKUP($C101,Gender!$A:$B,2,FALSE)</f>
        <v>Male</v>
      </c>
      <c r="E101" s="9" t="str">
        <f t="shared" si="1"/>
        <v>INSERT INTO bi4all.dim_names (id_name_pk, name, id_gender_fk) VALUES (101, 'Daniel', 'M');</v>
      </c>
    </row>
    <row r="102" spans="1:5" x14ac:dyDescent="0.2">
      <c r="A102" s="7">
        <f>ROW()</f>
        <v>102</v>
      </c>
      <c r="B102" s="7" t="s">
        <v>108</v>
      </c>
      <c r="C102" s="7" t="s">
        <v>10</v>
      </c>
      <c r="D102" s="7" t="str">
        <f>VLOOKUP($C102,Gender!$A:$B,2,FALSE)</f>
        <v>Male</v>
      </c>
      <c r="E102" s="9" t="str">
        <f t="shared" si="1"/>
        <v>INSERT INTO bi4all.dim_names (id_name_pk, name, id_gender_fk) VALUES (102, 'Danilo', 'M');</v>
      </c>
    </row>
    <row r="103" spans="1:5" x14ac:dyDescent="0.2">
      <c r="A103" s="7">
        <f>ROW()</f>
        <v>103</v>
      </c>
      <c r="B103" s="7" t="s">
        <v>109</v>
      </c>
      <c r="C103" s="7" t="s">
        <v>10</v>
      </c>
      <c r="D103" s="7" t="str">
        <f>VLOOKUP($C103,Gender!$A:$B,2,FALSE)</f>
        <v>Male</v>
      </c>
      <c r="E103" s="9" t="str">
        <f t="shared" si="1"/>
        <v>INSERT INTO bi4all.dim_names (id_name_pk, name, id_gender_fk) VALUES (103, 'Danniel', 'M');</v>
      </c>
    </row>
    <row r="104" spans="1:5" x14ac:dyDescent="0.2">
      <c r="A104" s="7">
        <f>ROW()</f>
        <v>104</v>
      </c>
      <c r="B104" s="7" t="s">
        <v>110</v>
      </c>
      <c r="C104" s="7" t="s">
        <v>10</v>
      </c>
      <c r="D104" s="7" t="str">
        <f>VLOOKUP($C104,Gender!$A:$B,2,FALSE)</f>
        <v>Male</v>
      </c>
      <c r="E104" s="9" t="str">
        <f t="shared" si="1"/>
        <v>INSERT INTO bi4all.dim_names (id_name_pk, name, id_gender_fk) VALUES (104, 'Danylo', 'M');</v>
      </c>
    </row>
    <row r="105" spans="1:5" x14ac:dyDescent="0.2">
      <c r="A105" s="7">
        <f>ROW()</f>
        <v>105</v>
      </c>
      <c r="B105" s="7" t="s">
        <v>111</v>
      </c>
      <c r="C105" s="7" t="s">
        <v>10</v>
      </c>
      <c r="D105" s="7" t="str">
        <f>VLOOKUP($C105,Gender!$A:$B,2,FALSE)</f>
        <v>Male</v>
      </c>
      <c r="E105" s="9" t="str">
        <f t="shared" si="1"/>
        <v>INSERT INTO bi4all.dim_names (id_name_pk, name, id_gender_fk) VALUES (105, 'Davi', 'M');</v>
      </c>
    </row>
    <row r="106" spans="1:5" x14ac:dyDescent="0.2">
      <c r="A106" s="7">
        <f>ROW()</f>
        <v>106</v>
      </c>
      <c r="B106" s="7" t="s">
        <v>112</v>
      </c>
      <c r="C106" s="7" t="s">
        <v>10</v>
      </c>
      <c r="D106" s="7" t="str">
        <f>VLOOKUP($C106,Gender!$A:$B,2,FALSE)</f>
        <v>Male</v>
      </c>
      <c r="E106" s="9" t="str">
        <f t="shared" si="1"/>
        <v>INSERT INTO bi4all.dim_names (id_name_pk, name, id_gender_fk) VALUES (106, 'Davi Lucas', 'M');</v>
      </c>
    </row>
    <row r="107" spans="1:5" x14ac:dyDescent="0.2">
      <c r="A107" s="7">
        <f>ROW()</f>
        <v>107</v>
      </c>
      <c r="B107" s="7" t="s">
        <v>113</v>
      </c>
      <c r="C107" s="7" t="s">
        <v>10</v>
      </c>
      <c r="D107" s="7" t="str">
        <f>VLOOKUP($C107,Gender!$A:$B,2,FALSE)</f>
        <v>Male</v>
      </c>
      <c r="E107" s="9" t="str">
        <f t="shared" si="1"/>
        <v>INSERT INTO bi4all.dim_names (id_name_pk, name, id_gender_fk) VALUES (107, 'Davi Lucca', 'M');</v>
      </c>
    </row>
    <row r="108" spans="1:5" x14ac:dyDescent="0.2">
      <c r="A108" s="7">
        <f>ROW()</f>
        <v>108</v>
      </c>
      <c r="B108" s="7" t="s">
        <v>114</v>
      </c>
      <c r="C108" s="7" t="s">
        <v>10</v>
      </c>
      <c r="D108" s="7" t="str">
        <f>VLOOKUP($C108,Gender!$A:$B,2,FALSE)</f>
        <v>Male</v>
      </c>
      <c r="E108" s="9" t="str">
        <f t="shared" si="1"/>
        <v>INSERT INTO bi4all.dim_names (id_name_pk, name, id_gender_fk) VALUES (108, 'Davi Luccas', 'M');</v>
      </c>
    </row>
    <row r="109" spans="1:5" x14ac:dyDescent="0.2">
      <c r="A109" s="7">
        <f>ROW()</f>
        <v>109</v>
      </c>
      <c r="B109" s="7" t="s">
        <v>115</v>
      </c>
      <c r="C109" s="7" t="s">
        <v>10</v>
      </c>
      <c r="D109" s="7" t="str">
        <f>VLOOKUP($C109,Gender!$A:$B,2,FALSE)</f>
        <v>Male</v>
      </c>
      <c r="E109" s="9" t="str">
        <f t="shared" si="1"/>
        <v>INSERT INTO bi4all.dim_names (id_name_pk, name, id_gender_fk) VALUES (109, 'Davi Luiz', 'M');</v>
      </c>
    </row>
    <row r="110" spans="1:5" x14ac:dyDescent="0.2">
      <c r="A110" s="7">
        <f>ROW()</f>
        <v>110</v>
      </c>
      <c r="B110" s="7" t="s">
        <v>116</v>
      </c>
      <c r="C110" s="7" t="s">
        <v>10</v>
      </c>
      <c r="D110" s="7" t="str">
        <f>VLOOKUP($C110,Gender!$A:$B,2,FALSE)</f>
        <v>Male</v>
      </c>
      <c r="E110" s="9" t="str">
        <f t="shared" si="1"/>
        <v>INSERT INTO bi4all.dim_names (id_name_pk, name, id_gender_fk) VALUES (110, 'Davi Miguel', 'M');</v>
      </c>
    </row>
    <row r="111" spans="1:5" x14ac:dyDescent="0.2">
      <c r="A111" s="7">
        <f>ROW()</f>
        <v>111</v>
      </c>
      <c r="B111" s="7" t="s">
        <v>117</v>
      </c>
      <c r="C111" s="7" t="s">
        <v>12</v>
      </c>
      <c r="D111" s="7" t="str">
        <f>VLOOKUP($C111,Gender!$A:$B,2,FALSE)</f>
        <v>Female</v>
      </c>
      <c r="E111" s="9" t="str">
        <f t="shared" si="1"/>
        <v>INSERT INTO bi4all.dim_names (id_name_pk, name, id_gender_fk) VALUES (111, 'Débora', 'F');</v>
      </c>
    </row>
    <row r="112" spans="1:5" x14ac:dyDescent="0.2">
      <c r="A112" s="7">
        <f>ROW()</f>
        <v>112</v>
      </c>
      <c r="B112" s="7" t="s">
        <v>118</v>
      </c>
      <c r="C112" s="7" t="s">
        <v>12</v>
      </c>
      <c r="D112" s="7" t="str">
        <f>VLOOKUP($C112,Gender!$A:$B,2,FALSE)</f>
        <v>Female</v>
      </c>
      <c r="E112" s="9" t="str">
        <f t="shared" si="1"/>
        <v>INSERT INTO bi4all.dim_names (id_name_pk, name, id_gender_fk) VALUES (112, 'Deborah', 'F');</v>
      </c>
    </row>
    <row r="113" spans="1:5" x14ac:dyDescent="0.2">
      <c r="A113" s="7">
        <f>ROW()</f>
        <v>113</v>
      </c>
      <c r="B113" s="7" t="s">
        <v>119</v>
      </c>
      <c r="C113" s="7" t="s">
        <v>12</v>
      </c>
      <c r="D113" s="7" t="str">
        <f>VLOOKUP($C113,Gender!$A:$B,2,FALSE)</f>
        <v>Female</v>
      </c>
      <c r="E113" s="9" t="str">
        <f t="shared" si="1"/>
        <v>INSERT INTO bi4all.dim_names (id_name_pk, name, id_gender_fk) VALUES (113, 'Desiré', 'F');</v>
      </c>
    </row>
    <row r="114" spans="1:5" x14ac:dyDescent="0.2">
      <c r="A114" s="7">
        <f>ROW()</f>
        <v>114</v>
      </c>
      <c r="B114" s="7" t="s">
        <v>120</v>
      </c>
      <c r="C114" s="7" t="s">
        <v>10</v>
      </c>
      <c r="D114" s="7" t="str">
        <f>VLOOKUP($C114,Gender!$A:$B,2,FALSE)</f>
        <v>Male</v>
      </c>
      <c r="E114" s="9" t="str">
        <f t="shared" si="1"/>
        <v>INSERT INTO bi4all.dim_names (id_name_pk, name, id_gender_fk) VALUES (114, 'Domingos', 'M');</v>
      </c>
    </row>
    <row r="115" spans="1:5" x14ac:dyDescent="0.2">
      <c r="A115" s="7">
        <f>ROW()</f>
        <v>115</v>
      </c>
      <c r="B115" s="7" t="s">
        <v>121</v>
      </c>
      <c r="C115" s="7" t="s">
        <v>12</v>
      </c>
      <c r="D115" s="7" t="str">
        <f>VLOOKUP($C115,Gender!$A:$B,2,FALSE)</f>
        <v>Female</v>
      </c>
      <c r="E115" s="9" t="str">
        <f t="shared" si="1"/>
        <v>INSERT INTO bi4all.dim_names (id_name_pk, name, id_gender_fk) VALUES (115, 'Dulce', 'F');</v>
      </c>
    </row>
    <row r="116" spans="1:5" x14ac:dyDescent="0.2">
      <c r="A116" s="7">
        <f>ROW()</f>
        <v>116</v>
      </c>
      <c r="B116" s="7" t="s">
        <v>122</v>
      </c>
      <c r="C116" s="7" t="s">
        <v>12</v>
      </c>
      <c r="D116" s="7" t="str">
        <f>VLOOKUP($C116,Gender!$A:$B,2,FALSE)</f>
        <v>Female</v>
      </c>
      <c r="E116" s="9" t="str">
        <f t="shared" si="1"/>
        <v>INSERT INTO bi4all.dim_names (id_name_pk, name, id_gender_fk) VALUES (116, 'Eduarda', 'F');</v>
      </c>
    </row>
    <row r="117" spans="1:5" x14ac:dyDescent="0.2">
      <c r="A117" s="7">
        <f>ROW()</f>
        <v>117</v>
      </c>
      <c r="B117" s="7" t="s">
        <v>123</v>
      </c>
      <c r="C117" s="7" t="s">
        <v>10</v>
      </c>
      <c r="D117" s="7" t="str">
        <f>VLOOKUP($C117,Gender!$A:$B,2,FALSE)</f>
        <v>Male</v>
      </c>
      <c r="E117" s="9" t="str">
        <f t="shared" si="1"/>
        <v>INSERT INTO bi4all.dim_names (id_name_pk, name, id_gender_fk) VALUES (117, 'Eduardo', 'M');</v>
      </c>
    </row>
    <row r="118" spans="1:5" x14ac:dyDescent="0.2">
      <c r="A118" s="7">
        <f>ROW()</f>
        <v>118</v>
      </c>
      <c r="B118" s="7" t="s">
        <v>124</v>
      </c>
      <c r="C118" s="7" t="s">
        <v>10</v>
      </c>
      <c r="D118" s="7" t="str">
        <f>VLOOKUP($C118,Gender!$A:$B,2,FALSE)</f>
        <v>Male</v>
      </c>
      <c r="E118" s="9" t="str">
        <f t="shared" si="1"/>
        <v>INSERT INTO bi4all.dim_names (id_name_pk, name, id_gender_fk) VALUES (118, 'Eliezer', 'M');</v>
      </c>
    </row>
    <row r="119" spans="1:5" x14ac:dyDescent="0.2">
      <c r="A119" s="7">
        <f>ROW()</f>
        <v>119</v>
      </c>
      <c r="B119" s="7" t="s">
        <v>125</v>
      </c>
      <c r="C119" s="7" t="s">
        <v>12</v>
      </c>
      <c r="D119" s="7" t="str">
        <f>VLOOKUP($C119,Gender!$A:$B,2,FALSE)</f>
        <v>Female</v>
      </c>
      <c r="E119" s="9" t="str">
        <f t="shared" si="1"/>
        <v>INSERT INTO bi4all.dim_names (id_name_pk, name, id_gender_fk) VALUES (119, 'Elisa', 'F');</v>
      </c>
    </row>
    <row r="120" spans="1:5" x14ac:dyDescent="0.2">
      <c r="A120" s="7">
        <f>ROW()</f>
        <v>120</v>
      </c>
      <c r="B120" s="7" t="s">
        <v>126</v>
      </c>
      <c r="C120" s="7" t="s">
        <v>12</v>
      </c>
      <c r="D120" s="7" t="str">
        <f>VLOOKUP($C120,Gender!$A:$B,2,FALSE)</f>
        <v>Female</v>
      </c>
      <c r="E120" s="9" t="str">
        <f t="shared" si="1"/>
        <v>INSERT INTO bi4all.dim_names (id_name_pk, name, id_gender_fk) VALUES (120, 'Eliza', 'F');</v>
      </c>
    </row>
    <row r="121" spans="1:5" x14ac:dyDescent="0.2">
      <c r="A121" s="7">
        <f>ROW()</f>
        <v>121</v>
      </c>
      <c r="B121" s="7" t="s">
        <v>127</v>
      </c>
      <c r="C121" s="7" t="s">
        <v>12</v>
      </c>
      <c r="D121" s="7" t="str">
        <f>VLOOKUP($C121,Gender!$A:$B,2,FALSE)</f>
        <v>Female</v>
      </c>
      <c r="E121" s="9" t="str">
        <f t="shared" si="1"/>
        <v>INSERT INTO bi4all.dim_names (id_name_pk, name, id_gender_fk) VALUES (121, 'Eloá', 'F');</v>
      </c>
    </row>
    <row r="122" spans="1:5" x14ac:dyDescent="0.2">
      <c r="A122" s="7">
        <f>ROW()</f>
        <v>122</v>
      </c>
      <c r="B122" s="7" t="s">
        <v>128</v>
      </c>
      <c r="C122" s="7" t="s">
        <v>10</v>
      </c>
      <c r="D122" s="7" t="str">
        <f>VLOOKUP($C122,Gender!$A:$B,2,FALSE)</f>
        <v>Male</v>
      </c>
      <c r="E122" s="9" t="str">
        <f t="shared" si="1"/>
        <v>INSERT INTO bi4all.dim_names (id_name_pk, name, id_gender_fk) VALUES (122, 'Emanuel', 'M');</v>
      </c>
    </row>
    <row r="123" spans="1:5" x14ac:dyDescent="0.2">
      <c r="A123" s="7">
        <f>ROW()</f>
        <v>123</v>
      </c>
      <c r="B123" s="7" t="s">
        <v>129</v>
      </c>
      <c r="C123" s="7" t="s">
        <v>12</v>
      </c>
      <c r="D123" s="7" t="str">
        <f>VLOOKUP($C123,Gender!$A:$B,2,FALSE)</f>
        <v>Female</v>
      </c>
      <c r="E123" s="9" t="str">
        <f t="shared" si="1"/>
        <v>INSERT INTO bi4all.dim_names (id_name_pk, name, id_gender_fk) VALUES (123, 'Emanuelly', 'F');</v>
      </c>
    </row>
    <row r="124" spans="1:5" x14ac:dyDescent="0.2">
      <c r="A124" s="7">
        <f>ROW()</f>
        <v>124</v>
      </c>
      <c r="B124" s="7" t="s">
        <v>130</v>
      </c>
      <c r="C124" s="7" t="s">
        <v>12</v>
      </c>
      <c r="D124" s="7" t="str">
        <f>VLOOKUP($C124,Gender!$A:$B,2,FALSE)</f>
        <v>Female</v>
      </c>
      <c r="E124" s="9" t="str">
        <f t="shared" si="1"/>
        <v>INSERT INTO bi4all.dim_names (id_name_pk, name, id_gender_fk) VALUES (124, 'Emilly', 'F');</v>
      </c>
    </row>
    <row r="125" spans="1:5" x14ac:dyDescent="0.2">
      <c r="A125" s="7">
        <f>ROW()</f>
        <v>125</v>
      </c>
      <c r="B125" s="7" t="s">
        <v>131</v>
      </c>
      <c r="C125" s="7" t="s">
        <v>10</v>
      </c>
      <c r="D125" s="7" t="str">
        <f>VLOOKUP($C125,Gender!$A:$B,2,FALSE)</f>
        <v>Male</v>
      </c>
      <c r="E125" s="9" t="str">
        <f t="shared" si="1"/>
        <v>INSERT INTO bi4all.dim_names (id_name_pk, name, id_gender_fk) VALUES (125, 'Emmanuel', 'M');</v>
      </c>
    </row>
    <row r="126" spans="1:5" x14ac:dyDescent="0.2">
      <c r="A126" s="7">
        <f>ROW()</f>
        <v>126</v>
      </c>
      <c r="B126" s="7" t="s">
        <v>132</v>
      </c>
      <c r="C126" s="7" t="s">
        <v>10</v>
      </c>
      <c r="D126" s="7" t="str">
        <f>VLOOKUP($C126,Gender!$A:$B,2,FALSE)</f>
        <v>Male</v>
      </c>
      <c r="E126" s="9" t="str">
        <f t="shared" si="1"/>
        <v>INSERT INTO bi4all.dim_names (id_name_pk, name, id_gender_fk) VALUES (126, 'Enrico', 'M');</v>
      </c>
    </row>
    <row r="127" spans="1:5" x14ac:dyDescent="0.2">
      <c r="A127" s="7">
        <f>ROW()</f>
        <v>127</v>
      </c>
      <c r="B127" s="7" t="s">
        <v>133</v>
      </c>
      <c r="C127" s="7" t="s">
        <v>10</v>
      </c>
      <c r="D127" s="7" t="str">
        <f>VLOOKUP($C127,Gender!$A:$B,2,FALSE)</f>
        <v>Male</v>
      </c>
      <c r="E127" s="9" t="str">
        <f t="shared" si="1"/>
        <v>INSERT INTO bi4all.dim_names (id_name_pk, name, id_gender_fk) VALUES (127, 'Enzo', 'M');</v>
      </c>
    </row>
    <row r="128" spans="1:5" x14ac:dyDescent="0.2">
      <c r="A128" s="7">
        <f>ROW()</f>
        <v>128</v>
      </c>
      <c r="B128" s="7" t="s">
        <v>134</v>
      </c>
      <c r="C128" s="7" t="s">
        <v>10</v>
      </c>
      <c r="D128" s="7" t="str">
        <f>VLOOKUP($C128,Gender!$A:$B,2,FALSE)</f>
        <v>Male</v>
      </c>
      <c r="E128" s="9" t="str">
        <f t="shared" si="1"/>
        <v>INSERT INTO bi4all.dim_names (id_name_pk, name, id_gender_fk) VALUES (128, 'Enzo Gabriel', 'M');</v>
      </c>
    </row>
    <row r="129" spans="1:5" x14ac:dyDescent="0.2">
      <c r="A129" s="7">
        <f>ROW()</f>
        <v>129</v>
      </c>
      <c r="B129" s="7" t="s">
        <v>135</v>
      </c>
      <c r="C129" s="7" t="s">
        <v>10</v>
      </c>
      <c r="D129" s="7" t="str">
        <f>VLOOKUP($C129,Gender!$A:$B,2,FALSE)</f>
        <v>Male</v>
      </c>
      <c r="E129" s="9" t="str">
        <f t="shared" si="1"/>
        <v>INSERT INTO bi4all.dim_names (id_name_pk, name, id_gender_fk) VALUES (129, 'Enzo Miguel', 'M');</v>
      </c>
    </row>
    <row r="130" spans="1:5" x14ac:dyDescent="0.2">
      <c r="A130" s="7">
        <f>ROW()</f>
        <v>130</v>
      </c>
      <c r="B130" s="7" t="s">
        <v>136</v>
      </c>
      <c r="C130" s="7" t="s">
        <v>10</v>
      </c>
      <c r="D130" s="7" t="str">
        <f>VLOOKUP($C130,Gender!$A:$B,2,FALSE)</f>
        <v>Male</v>
      </c>
      <c r="E130" s="9" t="str">
        <f t="shared" si="1"/>
        <v>INSERT INTO bi4all.dim_names (id_name_pk, name, id_gender_fk) VALUES (130, 'Enzzo', 'M');</v>
      </c>
    </row>
    <row r="131" spans="1:5" x14ac:dyDescent="0.2">
      <c r="A131" s="7">
        <f>ROW()</f>
        <v>131</v>
      </c>
      <c r="B131" s="7" t="s">
        <v>137</v>
      </c>
      <c r="C131" s="7" t="s">
        <v>10</v>
      </c>
      <c r="D131" s="7" t="str">
        <f>VLOOKUP($C131,Gender!$A:$B,2,FALSE)</f>
        <v>Male</v>
      </c>
      <c r="E131" s="9" t="str">
        <f t="shared" si="1"/>
        <v>INSERT INTO bi4all.dim_names (id_name_pk, name, id_gender_fk) VALUES (131, 'Erick', 'M');</v>
      </c>
    </row>
    <row r="132" spans="1:5" x14ac:dyDescent="0.2">
      <c r="A132" s="7">
        <f>ROW()</f>
        <v>132</v>
      </c>
      <c r="B132" s="7" t="s">
        <v>138</v>
      </c>
      <c r="C132" s="7" t="s">
        <v>12</v>
      </c>
      <c r="D132" s="7" t="str">
        <f>VLOOKUP($C132,Gender!$A:$B,2,FALSE)</f>
        <v>Female</v>
      </c>
      <c r="E132" s="9" t="str">
        <f t="shared" si="1"/>
        <v>INSERT INTO bi4all.dim_names (id_name_pk, name, id_gender_fk) VALUES (132, 'Eslovênia', 'F');</v>
      </c>
    </row>
    <row r="133" spans="1:5" x14ac:dyDescent="0.2">
      <c r="A133" s="7">
        <f>ROW()</f>
        <v>133</v>
      </c>
      <c r="B133" s="7" t="s">
        <v>139</v>
      </c>
      <c r="C133" s="7" t="s">
        <v>12</v>
      </c>
      <c r="D133" s="7" t="str">
        <f>VLOOKUP($C133,Gender!$A:$B,2,FALSE)</f>
        <v>Female</v>
      </c>
      <c r="E133" s="9" t="str">
        <f t="shared" si="1"/>
        <v>INSERT INTO bi4all.dim_names (id_name_pk, name, id_gender_fk) VALUES (133, 'Esther', 'F');</v>
      </c>
    </row>
    <row r="134" spans="1:5" x14ac:dyDescent="0.2">
      <c r="A134" s="7">
        <f>ROW()</f>
        <v>134</v>
      </c>
      <c r="B134" s="7" t="s">
        <v>140</v>
      </c>
      <c r="C134" s="7" t="s">
        <v>12</v>
      </c>
      <c r="D134" s="7" t="str">
        <f>VLOOKUP($C134,Gender!$A:$B,2,FALSE)</f>
        <v>Female</v>
      </c>
      <c r="E134" s="9" t="str">
        <f t="shared" ref="E134:E197" si="2">"INSERT INTO " &amp; $B$1 &amp; "." &amp; $B$2 &amp; " (" &amp; $A$4 &amp; ", " &amp;$B$4 &amp; ", " &amp; $C$4 &amp;  ") VALUES (" &amp; $A134 &amp; ", '" &amp; $B134 &amp; "', '" &amp; $C134 &amp; "');"</f>
        <v>INSERT INTO bi4all.dim_names (id_name_pk, name, id_gender_fk) VALUES (134, 'Eva', 'F');</v>
      </c>
    </row>
    <row r="135" spans="1:5" x14ac:dyDescent="0.2">
      <c r="A135" s="7">
        <f>ROW()</f>
        <v>135</v>
      </c>
      <c r="B135" s="7" t="s">
        <v>141</v>
      </c>
      <c r="C135" s="7" t="s">
        <v>10</v>
      </c>
      <c r="D135" s="7" t="str">
        <f>VLOOKUP($C135,Gender!$A:$B,2,FALSE)</f>
        <v>Male</v>
      </c>
      <c r="E135" s="9" t="str">
        <f t="shared" si="2"/>
        <v>INSERT INTO bi4all.dim_names (id_name_pk, name, id_gender_fk) VALUES (135, 'Felipe', 'M');</v>
      </c>
    </row>
    <row r="136" spans="1:5" x14ac:dyDescent="0.2">
      <c r="A136" s="7">
        <f>ROW()</f>
        <v>136</v>
      </c>
      <c r="B136" s="7" t="s">
        <v>142</v>
      </c>
      <c r="C136" s="7" t="s">
        <v>10</v>
      </c>
      <c r="D136" s="7" t="str">
        <f>VLOOKUP($C136,Gender!$A:$B,2,FALSE)</f>
        <v>Male</v>
      </c>
      <c r="E136" s="9" t="str">
        <f t="shared" si="2"/>
        <v>INSERT INTO bi4all.dim_names (id_name_pk, name, id_gender_fk) VALUES (136, 'Fellipe', 'M');</v>
      </c>
    </row>
    <row r="137" spans="1:5" x14ac:dyDescent="0.2">
      <c r="A137" s="7">
        <f>ROW()</f>
        <v>137</v>
      </c>
      <c r="B137" s="7" t="s">
        <v>143</v>
      </c>
      <c r="C137" s="7" t="s">
        <v>12</v>
      </c>
      <c r="D137" s="7" t="str">
        <f>VLOOKUP($C137,Gender!$A:$B,2,FALSE)</f>
        <v>Female</v>
      </c>
      <c r="E137" s="9" t="str">
        <f t="shared" si="2"/>
        <v>INSERT INTO bi4all.dim_names (id_name_pk, name, id_gender_fk) VALUES (137, 'Fernanda', 'F');</v>
      </c>
    </row>
    <row r="138" spans="1:5" x14ac:dyDescent="0.2">
      <c r="A138" s="7">
        <f>ROW()</f>
        <v>138</v>
      </c>
      <c r="B138" s="7" t="s">
        <v>144</v>
      </c>
      <c r="C138" s="7" t="s">
        <v>10</v>
      </c>
      <c r="D138" s="7" t="str">
        <f>VLOOKUP($C138,Gender!$A:$B,2,FALSE)</f>
        <v>Male</v>
      </c>
      <c r="E138" s="9" t="str">
        <f t="shared" si="2"/>
        <v>INSERT INTO bi4all.dim_names (id_name_pk, name, id_gender_fk) VALUES (138, 'Fernando', 'M');</v>
      </c>
    </row>
    <row r="139" spans="1:5" x14ac:dyDescent="0.2">
      <c r="A139" s="7">
        <f>ROW()</f>
        <v>139</v>
      </c>
      <c r="B139" s="7" t="s">
        <v>145</v>
      </c>
      <c r="C139" s="7" t="s">
        <v>10</v>
      </c>
      <c r="D139" s="7" t="str">
        <f>VLOOKUP($C139,Gender!$A:$B,2,FALSE)</f>
        <v>Male</v>
      </c>
      <c r="E139" s="9" t="str">
        <f t="shared" si="2"/>
        <v>INSERT INTO bi4all.dim_names (id_name_pk, name, id_gender_fk) VALUES (139, 'Fernando Mariano', 'M');</v>
      </c>
    </row>
    <row r="140" spans="1:5" x14ac:dyDescent="0.2">
      <c r="A140" s="7">
        <f>ROW()</f>
        <v>140</v>
      </c>
      <c r="B140" s="7" t="s">
        <v>146</v>
      </c>
      <c r="C140" s="7" t="s">
        <v>10</v>
      </c>
      <c r="D140" s="7" t="str">
        <f>VLOOKUP($C140,Gender!$A:$B,2,FALSE)</f>
        <v>Male</v>
      </c>
      <c r="E140" s="9" t="str">
        <f t="shared" si="2"/>
        <v>INSERT INTO bi4all.dim_names (id_name_pk, name, id_gender_fk) VALUES (140, 'Fernando Manuel', 'M');</v>
      </c>
    </row>
    <row r="141" spans="1:5" x14ac:dyDescent="0.2">
      <c r="A141" s="7">
        <f>ROW()</f>
        <v>141</v>
      </c>
      <c r="B141" s="7" t="s">
        <v>147</v>
      </c>
      <c r="C141" s="7" t="s">
        <v>10</v>
      </c>
      <c r="D141" s="7" t="str">
        <f>VLOOKUP($C141,Gender!$A:$B,2,FALSE)</f>
        <v>Male</v>
      </c>
      <c r="E141" s="9" t="str">
        <f t="shared" si="2"/>
        <v>INSERT INTO bi4all.dim_names (id_name_pk, name, id_gender_fk) VALUES (141, 'Filipe', 'M');</v>
      </c>
    </row>
    <row r="142" spans="1:5" x14ac:dyDescent="0.2">
      <c r="A142" s="7">
        <f>ROW()</f>
        <v>142</v>
      </c>
      <c r="B142" s="7" t="s">
        <v>148</v>
      </c>
      <c r="C142" s="7" t="s">
        <v>10</v>
      </c>
      <c r="D142" s="7" t="str">
        <f>VLOOKUP($C142,Gender!$A:$B,2,FALSE)</f>
        <v>Male</v>
      </c>
      <c r="E142" s="9" t="str">
        <f t="shared" si="2"/>
        <v>INSERT INTO bi4all.dim_names (id_name_pk, name, id_gender_fk) VALUES (142, 'Flaviano', 'M');</v>
      </c>
    </row>
    <row r="143" spans="1:5" x14ac:dyDescent="0.2">
      <c r="A143" s="7">
        <f>ROW()</f>
        <v>143</v>
      </c>
      <c r="B143" s="7" t="s">
        <v>149</v>
      </c>
      <c r="C143" s="7" t="s">
        <v>10</v>
      </c>
      <c r="D143" s="7" t="str">
        <f>VLOOKUP($C143,Gender!$A:$B,2,FALSE)</f>
        <v>Male</v>
      </c>
      <c r="E143" s="9" t="str">
        <f t="shared" si="2"/>
        <v>INSERT INTO bi4all.dim_names (id_name_pk, name, id_gender_fk) VALUES (143, 'Flavio', 'M');</v>
      </c>
    </row>
    <row r="144" spans="1:5" x14ac:dyDescent="0.2">
      <c r="A144" s="7">
        <f>ROW()</f>
        <v>144</v>
      </c>
      <c r="B144" s="7" t="s">
        <v>150</v>
      </c>
      <c r="C144" s="7" t="s">
        <v>10</v>
      </c>
      <c r="D144" s="7" t="str">
        <f>VLOOKUP($C144,Gender!$A:$B,2,FALSE)</f>
        <v>Male</v>
      </c>
      <c r="E144" s="9" t="str">
        <f t="shared" si="2"/>
        <v>INSERT INTO bi4all.dim_names (id_name_pk, name, id_gender_fk) VALUES (144, 'Flávio', 'M');</v>
      </c>
    </row>
    <row r="145" spans="1:5" x14ac:dyDescent="0.2">
      <c r="A145" s="7">
        <f>ROW()</f>
        <v>145</v>
      </c>
      <c r="B145" s="7" t="s">
        <v>151</v>
      </c>
      <c r="C145" s="7" t="s">
        <v>12</v>
      </c>
      <c r="D145" s="7" t="str">
        <f>VLOOKUP($C145,Gender!$A:$B,2,FALSE)</f>
        <v>Female</v>
      </c>
      <c r="E145" s="9" t="str">
        <f t="shared" si="2"/>
        <v>INSERT INTO bi4all.dim_names (id_name_pk, name, id_gender_fk) VALUES (145, 'Francisca', 'F');</v>
      </c>
    </row>
    <row r="146" spans="1:5" x14ac:dyDescent="0.2">
      <c r="A146" s="7">
        <f>ROW()</f>
        <v>146</v>
      </c>
      <c r="B146" s="7" t="s">
        <v>152</v>
      </c>
      <c r="C146" s="7" t="s">
        <v>10</v>
      </c>
      <c r="D146" s="7" t="str">
        <f>VLOOKUP($C146,Gender!$A:$B,2,FALSE)</f>
        <v>Male</v>
      </c>
      <c r="E146" s="9" t="str">
        <f t="shared" si="2"/>
        <v>INSERT INTO bi4all.dim_names (id_name_pk, name, id_gender_fk) VALUES (146, 'Francisco', 'M');</v>
      </c>
    </row>
    <row r="147" spans="1:5" x14ac:dyDescent="0.2">
      <c r="A147" s="7">
        <f>ROW()</f>
        <v>147</v>
      </c>
      <c r="B147" s="7" t="s">
        <v>153</v>
      </c>
      <c r="C147" s="7" t="s">
        <v>10</v>
      </c>
      <c r="D147" s="7" t="str">
        <f>VLOOKUP($C147,Gender!$A:$B,2,FALSE)</f>
        <v>Male</v>
      </c>
      <c r="E147" s="9" t="str">
        <f t="shared" si="2"/>
        <v>INSERT INTO bi4all.dim_names (id_name_pk, name, id_gender_fk) VALUES (147, 'Francisco Emanuel', 'M');</v>
      </c>
    </row>
    <row r="148" spans="1:5" x14ac:dyDescent="0.2">
      <c r="A148" s="7">
        <f>ROW()</f>
        <v>148</v>
      </c>
      <c r="B148" s="7" t="s">
        <v>154</v>
      </c>
      <c r="C148" s="7" t="s">
        <v>10</v>
      </c>
      <c r="D148" s="7" t="str">
        <f>VLOOKUP($C148,Gender!$A:$B,2,FALSE)</f>
        <v>Male</v>
      </c>
      <c r="E148" s="9" t="str">
        <f t="shared" si="2"/>
        <v>INSERT INTO bi4all.dim_names (id_name_pk, name, id_gender_fk) VALUES (148, 'Frankin', 'M');</v>
      </c>
    </row>
    <row r="149" spans="1:5" x14ac:dyDescent="0.2">
      <c r="A149" s="7">
        <f>ROW()</f>
        <v>149</v>
      </c>
      <c r="B149" s="7" t="s">
        <v>155</v>
      </c>
      <c r="C149" s="7" t="s">
        <v>10</v>
      </c>
      <c r="D149" s="7" t="str">
        <f>VLOOKUP($C149,Gender!$A:$B,2,FALSE)</f>
        <v>Male</v>
      </c>
      <c r="E149" s="9" t="str">
        <f t="shared" si="2"/>
        <v>INSERT INTO bi4all.dim_names (id_name_pk, name, id_gender_fk) VALUES (149, 'Gabriel', 'M');</v>
      </c>
    </row>
    <row r="150" spans="1:5" x14ac:dyDescent="0.2">
      <c r="A150" s="7">
        <f>ROW()</f>
        <v>150</v>
      </c>
      <c r="B150" s="7" t="s">
        <v>156</v>
      </c>
      <c r="C150" s="7" t="s">
        <v>12</v>
      </c>
      <c r="D150" s="7" t="str">
        <f>VLOOKUP($C150,Gender!$A:$B,2,FALSE)</f>
        <v>Female</v>
      </c>
      <c r="E150" s="9" t="str">
        <f t="shared" si="2"/>
        <v>INSERT INTO bi4all.dim_names (id_name_pk, name, id_gender_fk) VALUES (150, 'Gabriela', 'F');</v>
      </c>
    </row>
    <row r="151" spans="1:5" x14ac:dyDescent="0.2">
      <c r="A151" s="7">
        <f>ROW()</f>
        <v>151</v>
      </c>
      <c r="B151" s="7" t="s">
        <v>157</v>
      </c>
      <c r="C151" s="7" t="s">
        <v>12</v>
      </c>
      <c r="D151" s="7" t="str">
        <f>VLOOKUP($C151,Gender!$A:$B,2,FALSE)</f>
        <v>Female</v>
      </c>
      <c r="E151" s="9" t="str">
        <f t="shared" si="2"/>
        <v>INSERT INTO bi4all.dim_names (id_name_pk, name, id_gender_fk) VALUES (151, 'Gabrielly', 'F');</v>
      </c>
    </row>
    <row r="152" spans="1:5" x14ac:dyDescent="0.2">
      <c r="A152" s="7">
        <f>ROW()</f>
        <v>152</v>
      </c>
      <c r="B152" s="7" t="s">
        <v>158</v>
      </c>
      <c r="C152" s="7" t="s">
        <v>10</v>
      </c>
      <c r="D152" s="7" t="str">
        <f>VLOOKUP($C152,Gender!$A:$B,2,FALSE)</f>
        <v>Male</v>
      </c>
      <c r="E152" s="9" t="str">
        <f t="shared" si="2"/>
        <v>INSERT INTO bi4all.dim_names (id_name_pk, name, id_gender_fk) VALUES (152, 'Gael', 'M');</v>
      </c>
    </row>
    <row r="153" spans="1:5" x14ac:dyDescent="0.2">
      <c r="A153" s="7">
        <f>ROW()</f>
        <v>153</v>
      </c>
      <c r="B153" s="7" t="s">
        <v>159</v>
      </c>
      <c r="C153" s="7" t="s">
        <v>12</v>
      </c>
      <c r="D153" s="7" t="str">
        <f>VLOOKUP($C153,Gender!$A:$B,2,FALSE)</f>
        <v>Female</v>
      </c>
      <c r="E153" s="9" t="str">
        <f t="shared" si="2"/>
        <v>INSERT INTO bi4all.dim_names (id_name_pk, name, id_gender_fk) VALUES (153, 'Giovana', 'F');</v>
      </c>
    </row>
    <row r="154" spans="1:5" x14ac:dyDescent="0.2">
      <c r="A154" s="7">
        <f>ROW()</f>
        <v>154</v>
      </c>
      <c r="B154" s="7" t="s">
        <v>160</v>
      </c>
      <c r="C154" s="7" t="s">
        <v>12</v>
      </c>
      <c r="D154" s="7" t="str">
        <f>VLOOKUP($C154,Gender!$A:$B,2,FALSE)</f>
        <v>Female</v>
      </c>
      <c r="E154" s="9" t="str">
        <f t="shared" si="2"/>
        <v>INSERT INTO bi4all.dim_names (id_name_pk, name, id_gender_fk) VALUES (154, 'Giovanna', 'F');</v>
      </c>
    </row>
    <row r="155" spans="1:5" x14ac:dyDescent="0.2">
      <c r="A155" s="7">
        <f>ROW()</f>
        <v>155</v>
      </c>
      <c r="B155" s="7" t="s">
        <v>161</v>
      </c>
      <c r="C155" s="7" t="s">
        <v>12</v>
      </c>
      <c r="D155" s="7" t="str">
        <f>VLOOKUP($C155,Gender!$A:$B,2,FALSE)</f>
        <v>Female</v>
      </c>
      <c r="E155" s="9" t="str">
        <f t="shared" si="2"/>
        <v>INSERT INTO bi4all.dim_names (id_name_pk, name, id_gender_fk) VALUES (155, 'Gloria', 'F');</v>
      </c>
    </row>
    <row r="156" spans="1:5" x14ac:dyDescent="0.2">
      <c r="A156" s="7">
        <f>ROW()</f>
        <v>156</v>
      </c>
      <c r="B156" s="7" t="s">
        <v>162</v>
      </c>
      <c r="C156" s="7" t="s">
        <v>12</v>
      </c>
      <c r="D156" s="7" t="str">
        <f>VLOOKUP($C156,Gender!$A:$B,2,FALSE)</f>
        <v>Female</v>
      </c>
      <c r="E156" s="9" t="str">
        <f t="shared" si="2"/>
        <v>INSERT INTO bi4all.dim_names (id_name_pk, name, id_gender_fk) VALUES (156, 'Glória Maria', 'F');</v>
      </c>
    </row>
    <row r="157" spans="1:5" x14ac:dyDescent="0.2">
      <c r="A157" s="7">
        <f>ROW()</f>
        <v>157</v>
      </c>
      <c r="B157" s="7" t="s">
        <v>163</v>
      </c>
      <c r="C157" s="7" t="s">
        <v>10</v>
      </c>
      <c r="D157" s="7" t="str">
        <f>VLOOKUP($C157,Gender!$A:$B,2,FALSE)</f>
        <v>Male</v>
      </c>
      <c r="E157" s="9" t="str">
        <f t="shared" si="2"/>
        <v>INSERT INTO bi4all.dim_names (id_name_pk, name, id_gender_fk) VALUES (157, 'Guilherme', 'M');</v>
      </c>
    </row>
    <row r="158" spans="1:5" x14ac:dyDescent="0.2">
      <c r="A158" s="7">
        <f>ROW()</f>
        <v>158</v>
      </c>
      <c r="B158" s="7" t="s">
        <v>164</v>
      </c>
      <c r="C158" s="7" t="s">
        <v>10</v>
      </c>
      <c r="D158" s="7" t="str">
        <f>VLOOKUP($C158,Gender!$A:$B,2,FALSE)</f>
        <v>Male</v>
      </c>
      <c r="E158" s="9" t="str">
        <f t="shared" si="2"/>
        <v>INSERT INTO bi4all.dim_names (id_name_pk, name, id_gender_fk) VALUES (158, 'Guilherme Augusto', 'M');</v>
      </c>
    </row>
    <row r="159" spans="1:5" x14ac:dyDescent="0.2">
      <c r="A159" s="7">
        <f>ROW()</f>
        <v>159</v>
      </c>
      <c r="B159" s="7" t="s">
        <v>165</v>
      </c>
      <c r="C159" s="7" t="s">
        <v>10</v>
      </c>
      <c r="D159" s="7" t="str">
        <f>VLOOKUP($C159,Gender!$A:$B,2,FALSE)</f>
        <v>Male</v>
      </c>
      <c r="E159" s="9" t="str">
        <f t="shared" si="2"/>
        <v>INSERT INTO bi4all.dim_names (id_name_pk, name, id_gender_fk) VALUES (159, 'Gustavo', 'M');</v>
      </c>
    </row>
    <row r="160" spans="1:5" x14ac:dyDescent="0.2">
      <c r="A160" s="7">
        <f>ROW()</f>
        <v>160</v>
      </c>
      <c r="B160" s="7" t="s">
        <v>166</v>
      </c>
      <c r="C160" s="7" t="s">
        <v>10</v>
      </c>
      <c r="D160" s="7" t="str">
        <f>VLOOKUP($C160,Gender!$A:$B,2,FALSE)</f>
        <v>Male</v>
      </c>
      <c r="E160" s="9" t="str">
        <f t="shared" si="2"/>
        <v>INSERT INTO bi4all.dim_names (id_name_pk, name, id_gender_fk) VALUES (160, 'Hector', 'M');</v>
      </c>
    </row>
    <row r="161" spans="1:5" x14ac:dyDescent="0.2">
      <c r="A161" s="7">
        <f>ROW()</f>
        <v>161</v>
      </c>
      <c r="B161" s="7" t="s">
        <v>167</v>
      </c>
      <c r="C161" s="7" t="s">
        <v>10</v>
      </c>
      <c r="D161" s="7" t="str">
        <f>VLOOKUP($C161,Gender!$A:$B,2,FALSE)</f>
        <v>Male</v>
      </c>
      <c r="E161" s="9" t="str">
        <f t="shared" si="2"/>
        <v>INSERT INTO bi4all.dim_names (id_name_pk, name, id_gender_fk) VALUES (161, 'Heitor', 'M');</v>
      </c>
    </row>
    <row r="162" spans="1:5" x14ac:dyDescent="0.2">
      <c r="A162" s="7">
        <f>ROW()</f>
        <v>162</v>
      </c>
      <c r="B162" s="7" t="s">
        <v>168</v>
      </c>
      <c r="C162" s="7" t="s">
        <v>12</v>
      </c>
      <c r="D162" s="7" t="str">
        <f>VLOOKUP($C162,Gender!$A:$B,2,FALSE)</f>
        <v>Female</v>
      </c>
      <c r="E162" s="9" t="str">
        <f t="shared" si="2"/>
        <v>INSERT INTO bi4all.dim_names (id_name_pk, name, id_gender_fk) VALUES (162, 'Helena', 'F');</v>
      </c>
    </row>
    <row r="163" spans="1:5" x14ac:dyDescent="0.2">
      <c r="A163" s="7">
        <f>ROW()</f>
        <v>163</v>
      </c>
      <c r="B163" s="7" t="s">
        <v>169</v>
      </c>
      <c r="C163" s="7" t="s">
        <v>12</v>
      </c>
      <c r="D163" s="7" t="str">
        <f>VLOOKUP($C163,Gender!$A:$B,2,FALSE)</f>
        <v>Female</v>
      </c>
      <c r="E163" s="9" t="str">
        <f t="shared" si="2"/>
        <v>INSERT INTO bi4all.dim_names (id_name_pk, name, id_gender_fk) VALUES (163, 'Heloísa', 'F');</v>
      </c>
    </row>
    <row r="164" spans="1:5" x14ac:dyDescent="0.2">
      <c r="A164" s="7">
        <f>ROW()</f>
        <v>164</v>
      </c>
      <c r="B164" s="7" t="s">
        <v>170</v>
      </c>
      <c r="C164" s="7" t="s">
        <v>12</v>
      </c>
      <c r="D164" s="7" t="str">
        <f>VLOOKUP($C164,Gender!$A:$B,2,FALSE)</f>
        <v>Female</v>
      </c>
      <c r="E164" s="9" t="str">
        <f t="shared" si="2"/>
        <v>INSERT INTO bi4all.dim_names (id_name_pk, name, id_gender_fk) VALUES (164, 'Heloísa Helena', 'F');</v>
      </c>
    </row>
    <row r="165" spans="1:5" x14ac:dyDescent="0.2">
      <c r="A165" s="7">
        <f>ROW()</f>
        <v>165</v>
      </c>
      <c r="B165" s="7" t="s">
        <v>171</v>
      </c>
      <c r="C165" s="7" t="s">
        <v>12</v>
      </c>
      <c r="D165" s="7" t="str">
        <f>VLOOKUP($C165,Gender!$A:$B,2,FALSE)</f>
        <v>Female</v>
      </c>
      <c r="E165" s="9" t="str">
        <f t="shared" si="2"/>
        <v>INSERT INTO bi4all.dim_names (id_name_pk, name, id_gender_fk) VALUES (165, 'Heloise', 'F');</v>
      </c>
    </row>
    <row r="166" spans="1:5" x14ac:dyDescent="0.2">
      <c r="A166" s="7">
        <f>ROW()</f>
        <v>166</v>
      </c>
      <c r="B166" s="7" t="s">
        <v>172</v>
      </c>
      <c r="C166" s="7" t="s">
        <v>10</v>
      </c>
      <c r="D166" s="7" t="str">
        <f>VLOOKUP($C166,Gender!$A:$B,2,FALSE)</f>
        <v>Male</v>
      </c>
      <c r="E166" s="9" t="str">
        <f t="shared" si="2"/>
        <v>INSERT INTO bi4all.dim_names (id_name_pk, name, id_gender_fk) VALUES (166, 'Henrico', 'M');</v>
      </c>
    </row>
    <row r="167" spans="1:5" x14ac:dyDescent="0.2">
      <c r="A167" s="7">
        <f>ROW()</f>
        <v>167</v>
      </c>
      <c r="B167" s="7" t="s">
        <v>173</v>
      </c>
      <c r="C167" s="7" t="s">
        <v>10</v>
      </c>
      <c r="D167" s="7" t="str">
        <f>VLOOKUP($C167,Gender!$A:$B,2,FALSE)</f>
        <v>Male</v>
      </c>
      <c r="E167" s="9" t="str">
        <f t="shared" si="2"/>
        <v>INSERT INTO bi4all.dim_names (id_name_pk, name, id_gender_fk) VALUES (167, 'Henrique', 'M');</v>
      </c>
    </row>
    <row r="168" spans="1:5" x14ac:dyDescent="0.2">
      <c r="A168" s="7">
        <f>ROW()</f>
        <v>168</v>
      </c>
      <c r="B168" s="7" t="s">
        <v>174</v>
      </c>
      <c r="C168" s="7" t="s">
        <v>10</v>
      </c>
      <c r="D168" s="7" t="str">
        <f>VLOOKUP($C168,Gender!$A:$B,2,FALSE)</f>
        <v>Male</v>
      </c>
      <c r="E168" s="9" t="str">
        <f t="shared" si="2"/>
        <v>INSERT INTO bi4all.dim_names (id_name_pk, name, id_gender_fk) VALUES (168, 'Henry', 'M');</v>
      </c>
    </row>
    <row r="169" spans="1:5" x14ac:dyDescent="0.2">
      <c r="A169" s="7">
        <f>ROW()</f>
        <v>169</v>
      </c>
      <c r="B169" s="7" t="s">
        <v>175</v>
      </c>
      <c r="C169" s="7" t="s">
        <v>10</v>
      </c>
      <c r="D169" s="7" t="str">
        <f>VLOOKUP($C169,Gender!$A:$B,2,FALSE)</f>
        <v>Male</v>
      </c>
      <c r="E169" s="9" t="str">
        <f t="shared" si="2"/>
        <v>INSERT INTO bi4all.dim_names (id_name_pk, name, id_gender_fk) VALUES (169, 'Ian', 'M');</v>
      </c>
    </row>
    <row r="170" spans="1:5" x14ac:dyDescent="0.2">
      <c r="A170" s="7">
        <f>ROW()</f>
        <v>170</v>
      </c>
      <c r="B170" s="7" t="s">
        <v>176</v>
      </c>
      <c r="C170" s="7" t="s">
        <v>12</v>
      </c>
      <c r="D170" s="7" t="str">
        <f>VLOOKUP($C170,Gender!$A:$B,2,FALSE)</f>
        <v>Female</v>
      </c>
      <c r="E170" s="9" t="str">
        <f t="shared" si="2"/>
        <v>INSERT INTO bi4all.dim_names (id_name_pk, name, id_gender_fk) VALUES (170, 'Iara', 'F');</v>
      </c>
    </row>
    <row r="171" spans="1:5" x14ac:dyDescent="0.2">
      <c r="A171" s="7">
        <f>ROW()</f>
        <v>171</v>
      </c>
      <c r="B171" s="7" t="s">
        <v>177</v>
      </c>
      <c r="C171" s="7" t="s">
        <v>12</v>
      </c>
      <c r="D171" s="7" t="str">
        <f>VLOOKUP($C171,Gender!$A:$B,2,FALSE)</f>
        <v>Female</v>
      </c>
      <c r="E171" s="9" t="str">
        <f t="shared" si="2"/>
        <v>INSERT INTO bi4all.dim_names (id_name_pk, name, id_gender_fk) VALUES (171, 'Íris', 'F');</v>
      </c>
    </row>
    <row r="172" spans="1:5" x14ac:dyDescent="0.2">
      <c r="A172" s="7">
        <f>ROW()</f>
        <v>172</v>
      </c>
      <c r="B172" s="7" t="s">
        <v>178</v>
      </c>
      <c r="C172" s="7" t="s">
        <v>12</v>
      </c>
      <c r="D172" s="7" t="str">
        <f>VLOOKUP($C172,Gender!$A:$B,2,FALSE)</f>
        <v>Female</v>
      </c>
      <c r="E172" s="9" t="str">
        <f t="shared" si="2"/>
        <v>INSERT INTO bi4all.dim_names (id_name_pk, name, id_gender_fk) VALUES (172, 'Isa', 'F');</v>
      </c>
    </row>
    <row r="173" spans="1:5" x14ac:dyDescent="0.2">
      <c r="A173" s="7">
        <f>ROW()</f>
        <v>173</v>
      </c>
      <c r="B173" s="7" t="s">
        <v>179</v>
      </c>
      <c r="C173" s="7" t="s">
        <v>10</v>
      </c>
      <c r="D173" s="7" t="str">
        <f>VLOOKUP($C173,Gender!$A:$B,2,FALSE)</f>
        <v>Male</v>
      </c>
      <c r="E173" s="9" t="str">
        <f t="shared" si="2"/>
        <v>INSERT INTO bi4all.dim_names (id_name_pk, name, id_gender_fk) VALUES (173, 'Isaac', 'M');</v>
      </c>
    </row>
    <row r="174" spans="1:5" x14ac:dyDescent="0.2">
      <c r="A174" s="7">
        <f>ROW()</f>
        <v>174</v>
      </c>
      <c r="B174" s="7" t="s">
        <v>180</v>
      </c>
      <c r="C174" s="7" t="s">
        <v>12</v>
      </c>
      <c r="D174" s="7" t="str">
        <f>VLOOKUP($C174,Gender!$A:$B,2,FALSE)</f>
        <v>Female</v>
      </c>
      <c r="E174" s="9" t="str">
        <f t="shared" si="2"/>
        <v>INSERT INTO bi4all.dim_names (id_name_pk, name, id_gender_fk) VALUES (174, 'Isabel', 'F');</v>
      </c>
    </row>
    <row r="175" spans="1:5" x14ac:dyDescent="0.2">
      <c r="A175" s="7">
        <f>ROW()</f>
        <v>175</v>
      </c>
      <c r="B175" s="7" t="s">
        <v>181</v>
      </c>
      <c r="C175" s="7" t="s">
        <v>12</v>
      </c>
      <c r="D175" s="7" t="str">
        <f>VLOOKUP($C175,Gender!$A:$B,2,FALSE)</f>
        <v>Female</v>
      </c>
      <c r="E175" s="9" t="str">
        <f t="shared" si="2"/>
        <v>INSERT INTO bi4all.dim_names (id_name_pk, name, id_gender_fk) VALUES (175, 'Isabella', 'F');</v>
      </c>
    </row>
    <row r="176" spans="1:5" x14ac:dyDescent="0.2">
      <c r="A176" s="7">
        <f>ROW()</f>
        <v>176</v>
      </c>
      <c r="B176" s="7" t="s">
        <v>182</v>
      </c>
      <c r="C176" s="7" t="s">
        <v>12</v>
      </c>
      <c r="D176" s="7" t="str">
        <f>VLOOKUP($C176,Gender!$A:$B,2,FALSE)</f>
        <v>Female</v>
      </c>
      <c r="E176" s="9" t="str">
        <f t="shared" si="2"/>
        <v>INSERT INTO bi4all.dim_names (id_name_pk, name, id_gender_fk) VALUES (176, 'Isabelle', 'F');</v>
      </c>
    </row>
    <row r="177" spans="1:5" x14ac:dyDescent="0.2">
      <c r="A177" s="7">
        <f>ROW()</f>
        <v>177</v>
      </c>
      <c r="B177" s="7" t="s">
        <v>183</v>
      </c>
      <c r="C177" s="7" t="s">
        <v>12</v>
      </c>
      <c r="D177" s="7" t="str">
        <f>VLOOKUP($C177,Gender!$A:$B,2,FALSE)</f>
        <v>Female</v>
      </c>
      <c r="E177" s="9" t="str">
        <f t="shared" si="2"/>
        <v>INSERT INTO bi4all.dim_names (id_name_pk, name, id_gender_fk) VALUES (177, 'Isabelly', 'F');</v>
      </c>
    </row>
    <row r="178" spans="1:5" x14ac:dyDescent="0.2">
      <c r="A178" s="7">
        <f>ROW()</f>
        <v>178</v>
      </c>
      <c r="B178" s="7" t="s">
        <v>184</v>
      </c>
      <c r="C178" s="7" t="s">
        <v>12</v>
      </c>
      <c r="D178" s="7" t="str">
        <f>VLOOKUP($C178,Gender!$A:$B,2,FALSE)</f>
        <v>Female</v>
      </c>
      <c r="E178" s="9" t="str">
        <f t="shared" si="2"/>
        <v>INSERT INTO bi4all.dim_names (id_name_pk, name, id_gender_fk) VALUES (178, 'Isabely', 'F');</v>
      </c>
    </row>
    <row r="179" spans="1:5" x14ac:dyDescent="0.2">
      <c r="A179" s="7">
        <f>ROW()</f>
        <v>179</v>
      </c>
      <c r="B179" s="7" t="s">
        <v>185</v>
      </c>
      <c r="C179" s="7" t="s">
        <v>12</v>
      </c>
      <c r="D179" s="7" t="str">
        <f>VLOOKUP($C179,Gender!$A:$B,2,FALSE)</f>
        <v>Female</v>
      </c>
      <c r="E179" s="9" t="str">
        <f t="shared" si="2"/>
        <v>INSERT INTO bi4all.dim_names (id_name_pk, name, id_gender_fk) VALUES (179, 'Isadora', 'F');</v>
      </c>
    </row>
    <row r="180" spans="1:5" x14ac:dyDescent="0.2">
      <c r="A180" s="7">
        <f>ROW()</f>
        <v>180</v>
      </c>
      <c r="B180" s="7" t="s">
        <v>186</v>
      </c>
      <c r="C180" s="7" t="s">
        <v>12</v>
      </c>
      <c r="D180" s="7" t="str">
        <f>VLOOKUP($C180,Gender!$A:$B,2,FALSE)</f>
        <v>Female</v>
      </c>
      <c r="E180" s="9" t="str">
        <f t="shared" si="2"/>
        <v>INSERT INTO bi4all.dim_names (id_name_pk, name, id_gender_fk) VALUES (180, 'Isis', 'F');</v>
      </c>
    </row>
    <row r="181" spans="1:5" x14ac:dyDescent="0.2">
      <c r="A181" s="7">
        <f>ROW()</f>
        <v>181</v>
      </c>
      <c r="B181" s="7" t="s">
        <v>187</v>
      </c>
      <c r="C181" s="7" t="s">
        <v>12</v>
      </c>
      <c r="D181" s="7" t="str">
        <f>VLOOKUP($C181,Gender!$A:$B,2,FALSE)</f>
        <v>Female</v>
      </c>
      <c r="E181" s="9" t="str">
        <f t="shared" si="2"/>
        <v>INSERT INTO bi4all.dim_names (id_name_pk, name, id_gender_fk) VALUES (181, 'Isys', 'F');</v>
      </c>
    </row>
    <row r="182" spans="1:5" x14ac:dyDescent="0.2">
      <c r="A182" s="7">
        <f>ROW()</f>
        <v>182</v>
      </c>
      <c r="B182" s="7" t="s">
        <v>188</v>
      </c>
      <c r="C182" s="7" t="s">
        <v>12</v>
      </c>
      <c r="D182" s="7" t="str">
        <f>VLOOKUP($C182,Gender!$A:$B,2,FALSE)</f>
        <v>Female</v>
      </c>
      <c r="E182" s="9" t="str">
        <f t="shared" si="2"/>
        <v>INSERT INTO bi4all.dim_names (id_name_pk, name, id_gender_fk) VALUES (182, 'Joana', 'F');</v>
      </c>
    </row>
    <row r="183" spans="1:5" x14ac:dyDescent="0.2">
      <c r="A183" s="7">
        <f>ROW()</f>
        <v>183</v>
      </c>
      <c r="B183" s="7" t="s">
        <v>189</v>
      </c>
      <c r="C183" s="7" t="s">
        <v>12</v>
      </c>
      <c r="D183" s="7" t="str">
        <f>VLOOKUP($C183,Gender!$A:$B,2,FALSE)</f>
        <v>Female</v>
      </c>
      <c r="E183" s="9" t="str">
        <f t="shared" si="2"/>
        <v>INSERT INTO bi4all.dim_names (id_name_pk, name, id_gender_fk) VALUES (183, 'Joanah', 'F');</v>
      </c>
    </row>
    <row r="184" spans="1:5" x14ac:dyDescent="0.2">
      <c r="A184" s="7">
        <f>ROW()</f>
        <v>184</v>
      </c>
      <c r="B184" s="7" t="s">
        <v>190</v>
      </c>
      <c r="C184" s="7" t="s">
        <v>12</v>
      </c>
      <c r="D184" s="7" t="str">
        <f>VLOOKUP($C184,Gender!$A:$B,2,FALSE)</f>
        <v>Female</v>
      </c>
      <c r="E184" s="9" t="str">
        <f t="shared" si="2"/>
        <v>INSERT INTO bi4all.dim_names (id_name_pk, name, id_gender_fk) VALUES (184, 'Joanna', 'F');</v>
      </c>
    </row>
    <row r="185" spans="1:5" x14ac:dyDescent="0.2">
      <c r="A185" s="7">
        <f>ROW()</f>
        <v>185</v>
      </c>
      <c r="B185" s="7" t="s">
        <v>191</v>
      </c>
      <c r="C185" s="7" t="s">
        <v>10</v>
      </c>
      <c r="D185" s="7" t="str">
        <f>VLOOKUP($C185,Gender!$A:$B,2,FALSE)</f>
        <v>Male</v>
      </c>
      <c r="E185" s="9" t="str">
        <f t="shared" si="2"/>
        <v>INSERT INTO bi4all.dim_names (id_name_pk, name, id_gender_fk) VALUES (185, 'João', 'M');</v>
      </c>
    </row>
    <row r="186" spans="1:5" x14ac:dyDescent="0.2">
      <c r="A186" s="7">
        <f>ROW()</f>
        <v>186</v>
      </c>
      <c r="B186" s="7" t="s">
        <v>192</v>
      </c>
      <c r="C186" s="7" t="s">
        <v>10</v>
      </c>
      <c r="D186" s="7" t="str">
        <f>VLOOKUP($C186,Gender!$A:$B,2,FALSE)</f>
        <v>Male</v>
      </c>
      <c r="E186" s="9" t="str">
        <f t="shared" si="2"/>
        <v>INSERT INTO bi4all.dim_names (id_name_pk, name, id_gender_fk) VALUES (186, 'João Gabriel', 'M');</v>
      </c>
    </row>
    <row r="187" spans="1:5" x14ac:dyDescent="0.2">
      <c r="A187" s="7">
        <f>ROW()</f>
        <v>187</v>
      </c>
      <c r="B187" s="7" t="s">
        <v>193</v>
      </c>
      <c r="C187" s="7" t="s">
        <v>10</v>
      </c>
      <c r="D187" s="7" t="str">
        <f>VLOOKUP($C187,Gender!$A:$B,2,FALSE)</f>
        <v>Male</v>
      </c>
      <c r="E187" s="9" t="str">
        <f t="shared" si="2"/>
        <v>INSERT INTO bi4all.dim_names (id_name_pk, name, id_gender_fk) VALUES (187, 'João Guilherme', 'M');</v>
      </c>
    </row>
    <row r="188" spans="1:5" x14ac:dyDescent="0.2">
      <c r="A188" s="7">
        <f>ROW()</f>
        <v>188</v>
      </c>
      <c r="B188" s="7" t="s">
        <v>194</v>
      </c>
      <c r="C188" s="7" t="s">
        <v>10</v>
      </c>
      <c r="D188" s="7" t="str">
        <f>VLOOKUP($C188,Gender!$A:$B,2,FALSE)</f>
        <v>Male</v>
      </c>
      <c r="E188" s="9" t="str">
        <f t="shared" si="2"/>
        <v>INSERT INTO bi4all.dim_names (id_name_pk, name, id_gender_fk) VALUES (188, 'João Lucas', 'M');</v>
      </c>
    </row>
    <row r="189" spans="1:5" x14ac:dyDescent="0.2">
      <c r="A189" s="7">
        <f>ROW()</f>
        <v>189</v>
      </c>
      <c r="B189" s="7" t="s">
        <v>195</v>
      </c>
      <c r="C189" s="7" t="s">
        <v>10</v>
      </c>
      <c r="D189" s="7" t="str">
        <f>VLOOKUP($C189,Gender!$A:$B,2,FALSE)</f>
        <v>Male</v>
      </c>
      <c r="E189" s="9" t="str">
        <f t="shared" si="2"/>
        <v>INSERT INTO bi4all.dim_names (id_name_pk, name, id_gender_fk) VALUES (189, 'João Luccas', 'M');</v>
      </c>
    </row>
    <row r="190" spans="1:5" x14ac:dyDescent="0.2">
      <c r="A190" s="7">
        <f>ROW()</f>
        <v>190</v>
      </c>
      <c r="B190" s="7" t="s">
        <v>196</v>
      </c>
      <c r="C190" s="7" t="s">
        <v>10</v>
      </c>
      <c r="D190" s="7" t="str">
        <f>VLOOKUP($C190,Gender!$A:$B,2,FALSE)</f>
        <v>Male</v>
      </c>
      <c r="E190" s="9" t="str">
        <f t="shared" si="2"/>
        <v>INSERT INTO bi4all.dim_names (id_name_pk, name, id_gender_fk) VALUES (190, 'João Miguel', 'M');</v>
      </c>
    </row>
    <row r="191" spans="1:5" x14ac:dyDescent="0.2">
      <c r="A191" s="7">
        <f>ROW()</f>
        <v>191</v>
      </c>
      <c r="B191" s="7" t="s">
        <v>197</v>
      </c>
      <c r="C191" s="7" t="s">
        <v>10</v>
      </c>
      <c r="D191" s="7" t="str">
        <f>VLOOKUP($C191,Gender!$A:$B,2,FALSE)</f>
        <v>Male</v>
      </c>
      <c r="E191" s="9" t="str">
        <f t="shared" si="2"/>
        <v>INSERT INTO bi4all.dim_names (id_name_pk, name, id_gender_fk) VALUES (191, 'João Paulo', 'M');</v>
      </c>
    </row>
    <row r="192" spans="1:5" x14ac:dyDescent="0.2">
      <c r="A192" s="7">
        <f>ROW()</f>
        <v>192</v>
      </c>
      <c r="B192" s="7" t="s">
        <v>198</v>
      </c>
      <c r="C192" s="7" t="s">
        <v>10</v>
      </c>
      <c r="D192" s="7" t="str">
        <f>VLOOKUP($C192,Gender!$A:$B,2,FALSE)</f>
        <v>Male</v>
      </c>
      <c r="E192" s="9" t="str">
        <f t="shared" si="2"/>
        <v>INSERT INTO bi4all.dim_names (id_name_pk, name, id_gender_fk) VALUES (192, 'João Pedro', 'M');</v>
      </c>
    </row>
    <row r="193" spans="1:5" x14ac:dyDescent="0.2">
      <c r="A193" s="7">
        <f>ROW()</f>
        <v>193</v>
      </c>
      <c r="B193" s="7" t="s">
        <v>199</v>
      </c>
      <c r="C193" s="7" t="s">
        <v>10</v>
      </c>
      <c r="D193" s="7" t="str">
        <f>VLOOKUP($C193,Gender!$A:$B,2,FALSE)</f>
        <v>Male</v>
      </c>
      <c r="E193" s="9" t="str">
        <f t="shared" si="2"/>
        <v>INSERT INTO bi4all.dim_names (id_name_pk, name, id_gender_fk) VALUES (193, 'João Victor', 'M');</v>
      </c>
    </row>
    <row r="194" spans="1:5" x14ac:dyDescent="0.2">
      <c r="A194" s="7">
        <f>ROW()</f>
        <v>194</v>
      </c>
      <c r="B194" s="7" t="s">
        <v>200</v>
      </c>
      <c r="C194" s="7" t="s">
        <v>10</v>
      </c>
      <c r="D194" s="7" t="str">
        <f>VLOOKUP($C194,Gender!$A:$B,2,FALSE)</f>
        <v>Male</v>
      </c>
      <c r="E194" s="9" t="str">
        <f t="shared" si="2"/>
        <v>INSERT INTO bi4all.dim_names (id_name_pk, name, id_gender_fk) VALUES (194, 'João Vitor', 'M');</v>
      </c>
    </row>
    <row r="195" spans="1:5" x14ac:dyDescent="0.2">
      <c r="A195" s="7">
        <f>ROW()</f>
        <v>195</v>
      </c>
      <c r="B195" s="7" t="s">
        <v>201</v>
      </c>
      <c r="C195" s="7" t="s">
        <v>10</v>
      </c>
      <c r="D195" s="7" t="str">
        <f>VLOOKUP($C195,Gender!$A:$B,2,FALSE)</f>
        <v>Male</v>
      </c>
      <c r="E195" s="9" t="str">
        <f t="shared" si="2"/>
        <v>INSERT INTO bi4all.dim_names (id_name_pk, name, id_gender_fk) VALUES (195, 'Joaquim', 'M');</v>
      </c>
    </row>
    <row r="196" spans="1:5" x14ac:dyDescent="0.2">
      <c r="A196" s="7">
        <f>ROW()</f>
        <v>196</v>
      </c>
      <c r="B196" s="7" t="s">
        <v>202</v>
      </c>
      <c r="C196" s="7" t="s">
        <v>10</v>
      </c>
      <c r="D196" s="7" t="str">
        <f>VLOOKUP($C196,Gender!$A:$B,2,FALSE)</f>
        <v>Male</v>
      </c>
      <c r="E196" s="9" t="str">
        <f t="shared" si="2"/>
        <v>INSERT INTO bi4all.dim_names (id_name_pk, name, id_gender_fk) VALUES (196, 'Jonathan', 'M');</v>
      </c>
    </row>
    <row r="197" spans="1:5" x14ac:dyDescent="0.2">
      <c r="A197" s="7">
        <f>ROW()</f>
        <v>197</v>
      </c>
      <c r="B197" s="7" t="s">
        <v>203</v>
      </c>
      <c r="C197" s="7" t="s">
        <v>10</v>
      </c>
      <c r="D197" s="7" t="str">
        <f>VLOOKUP($C197,Gender!$A:$B,2,FALSE)</f>
        <v>Male</v>
      </c>
      <c r="E197" s="9" t="str">
        <f t="shared" si="2"/>
        <v>INSERT INTO bi4all.dim_names (id_name_pk, name, id_gender_fk) VALUES (197, 'José', 'M');</v>
      </c>
    </row>
    <row r="198" spans="1:5" x14ac:dyDescent="0.2">
      <c r="A198" s="7">
        <f>ROW()</f>
        <v>198</v>
      </c>
      <c r="B198" s="7" t="s">
        <v>204</v>
      </c>
      <c r="C198" s="7" t="s">
        <v>10</v>
      </c>
      <c r="D198" s="7" t="str">
        <f>VLOOKUP($C198,Gender!$A:$B,2,FALSE)</f>
        <v>Male</v>
      </c>
      <c r="E198" s="9" t="str">
        <f t="shared" ref="E198:E261" si="3">"INSERT INTO " &amp; $B$1 &amp; "." &amp; $B$2 &amp; " (" &amp; $A$4 &amp; ", " &amp;$B$4 &amp; ", " &amp; $C$4 &amp;  ") VALUES (" &amp; $A198 &amp; ", '" &amp; $B198 &amp; "', '" &amp; $C198 &amp; "');"</f>
        <v>INSERT INTO bi4all.dim_names (id_name_pk, name, id_gender_fk) VALUES (198, 'José Emanuel', 'M');</v>
      </c>
    </row>
    <row r="199" spans="1:5" x14ac:dyDescent="0.2">
      <c r="A199" s="7">
        <f>ROW()</f>
        <v>199</v>
      </c>
      <c r="B199" s="7" t="s">
        <v>205</v>
      </c>
      <c r="C199" s="7" t="s">
        <v>10</v>
      </c>
      <c r="D199" s="7" t="str">
        <f>VLOOKUP($C199,Gender!$A:$B,2,FALSE)</f>
        <v>Male</v>
      </c>
      <c r="E199" s="9" t="str">
        <f t="shared" si="3"/>
        <v>INSERT INTO bi4all.dim_names (id_name_pk, name, id_gender_fk) VALUES (199, 'José Francisco', 'M');</v>
      </c>
    </row>
    <row r="200" spans="1:5" x14ac:dyDescent="0.2">
      <c r="A200" s="7">
        <f>ROW()</f>
        <v>200</v>
      </c>
      <c r="B200" s="7" t="s">
        <v>206</v>
      </c>
      <c r="C200" s="7" t="s">
        <v>10</v>
      </c>
      <c r="D200" s="7" t="str">
        <f>VLOOKUP($C200,Gender!$A:$B,2,FALSE)</f>
        <v>Male</v>
      </c>
      <c r="E200" s="9" t="str">
        <f t="shared" si="3"/>
        <v>INSERT INTO bi4all.dim_names (id_name_pk, name, id_gender_fk) VALUES (200, 'José Heleno', 'M');</v>
      </c>
    </row>
    <row r="201" spans="1:5" x14ac:dyDescent="0.2">
      <c r="A201" s="7">
        <f>ROW()</f>
        <v>201</v>
      </c>
      <c r="B201" s="7" t="s">
        <v>207</v>
      </c>
      <c r="C201" s="7" t="s">
        <v>12</v>
      </c>
      <c r="D201" s="7" t="str">
        <f>VLOOKUP($C201,Gender!$A:$B,2,FALSE)</f>
        <v>Female</v>
      </c>
      <c r="E201" s="9" t="str">
        <f t="shared" si="3"/>
        <v>INSERT INTO bi4all.dim_names (id_name_pk, name, id_gender_fk) VALUES (201, 'Júlia', 'F');</v>
      </c>
    </row>
    <row r="202" spans="1:5" x14ac:dyDescent="0.2">
      <c r="A202" s="7">
        <f>ROW()</f>
        <v>202</v>
      </c>
      <c r="B202" s="7" t="s">
        <v>208</v>
      </c>
      <c r="C202" s="7" t="s">
        <v>12</v>
      </c>
      <c r="D202" s="7" t="str">
        <f>VLOOKUP($C202,Gender!$A:$B,2,FALSE)</f>
        <v>Female</v>
      </c>
      <c r="E202" s="9" t="str">
        <f t="shared" si="3"/>
        <v>INSERT INTO bi4all.dim_names (id_name_pk, name, id_gender_fk) VALUES (202, 'Júlia Clara', 'F');</v>
      </c>
    </row>
    <row r="203" spans="1:5" x14ac:dyDescent="0.2">
      <c r="A203" s="7">
        <f>ROW()</f>
        <v>203</v>
      </c>
      <c r="B203" s="7" t="s">
        <v>209</v>
      </c>
      <c r="C203" s="7" t="s">
        <v>12</v>
      </c>
      <c r="D203" s="7" t="str">
        <f>VLOOKUP($C203,Gender!$A:$B,2,FALSE)</f>
        <v>Female</v>
      </c>
      <c r="E203" s="9" t="str">
        <f t="shared" si="3"/>
        <v>INSERT INTO bi4all.dim_names (id_name_pk, name, id_gender_fk) VALUES (203, 'Juliana', 'F');</v>
      </c>
    </row>
    <row r="204" spans="1:5" x14ac:dyDescent="0.2">
      <c r="A204" s="7">
        <f>ROW()</f>
        <v>204</v>
      </c>
      <c r="B204" s="7" t="s">
        <v>210</v>
      </c>
      <c r="C204" s="7" t="s">
        <v>10</v>
      </c>
      <c r="D204" s="7" t="str">
        <f>VLOOKUP($C204,Gender!$A:$B,2,FALSE)</f>
        <v>Male</v>
      </c>
      <c r="E204" s="9" t="str">
        <f t="shared" si="3"/>
        <v>INSERT INTO bi4all.dim_names (id_name_pk, name, id_gender_fk) VALUES (204, 'Júlio', 'M');</v>
      </c>
    </row>
    <row r="205" spans="1:5" x14ac:dyDescent="0.2">
      <c r="A205" s="7">
        <f>ROW()</f>
        <v>205</v>
      </c>
      <c r="B205" s="7" t="s">
        <v>211</v>
      </c>
      <c r="C205" s="7" t="s">
        <v>10</v>
      </c>
      <c r="D205" s="7" t="str">
        <f>VLOOKUP($C205,Gender!$A:$B,2,FALSE)</f>
        <v>Male</v>
      </c>
      <c r="E205" s="9" t="str">
        <f t="shared" si="3"/>
        <v>INSERT INTO bi4all.dim_names (id_name_pk, name, id_gender_fk) VALUES (205, 'Kaique', 'M');</v>
      </c>
    </row>
    <row r="206" spans="1:5" x14ac:dyDescent="0.2">
      <c r="A206" s="7">
        <f>ROW()</f>
        <v>206</v>
      </c>
      <c r="B206" s="7" t="s">
        <v>212</v>
      </c>
      <c r="C206" s="7" t="s">
        <v>12</v>
      </c>
      <c r="D206" s="7" t="str">
        <f>VLOOKUP($C206,Gender!$A:$B,2,FALSE)</f>
        <v>Female</v>
      </c>
      <c r="E206" s="9" t="str">
        <f t="shared" si="3"/>
        <v>INSERT INTO bi4all.dim_names (id_name_pk, name, id_gender_fk) VALUES (206, 'Kamilla', 'F');</v>
      </c>
    </row>
    <row r="207" spans="1:5" x14ac:dyDescent="0.2">
      <c r="A207" s="7">
        <f>ROW()</f>
        <v>207</v>
      </c>
      <c r="B207" s="7" t="s">
        <v>213</v>
      </c>
      <c r="C207" s="7" t="s">
        <v>12</v>
      </c>
      <c r="D207" s="7" t="str">
        <f>VLOOKUP($C207,Gender!$A:$B,2,FALSE)</f>
        <v>Female</v>
      </c>
      <c r="E207" s="9" t="str">
        <f t="shared" si="3"/>
        <v>INSERT INTO bi4all.dim_names (id_name_pk, name, id_gender_fk) VALUES (207, 'Kamille', 'F');</v>
      </c>
    </row>
    <row r="208" spans="1:5" x14ac:dyDescent="0.2">
      <c r="A208" s="7">
        <f>ROW()</f>
        <v>208</v>
      </c>
      <c r="B208" s="7" t="s">
        <v>214</v>
      </c>
      <c r="C208" s="7" t="s">
        <v>12</v>
      </c>
      <c r="D208" s="7" t="str">
        <f>VLOOKUP($C208,Gender!$A:$B,2,FALSE)</f>
        <v>Female</v>
      </c>
      <c r="E208" s="9" t="str">
        <f t="shared" si="3"/>
        <v>INSERT INTO bi4all.dim_names (id_name_pk, name, id_gender_fk) VALUES (208, 'Katarina', 'F');</v>
      </c>
    </row>
    <row r="209" spans="1:5" x14ac:dyDescent="0.2">
      <c r="A209" s="7">
        <f>ROW()</f>
        <v>209</v>
      </c>
      <c r="B209" s="7" t="s">
        <v>215</v>
      </c>
      <c r="C209" s="7" t="s">
        <v>12</v>
      </c>
      <c r="D209" s="7" t="str">
        <f>VLOOKUP($C209,Gender!$A:$B,2,FALSE)</f>
        <v>Female</v>
      </c>
      <c r="E209" s="9" t="str">
        <f t="shared" si="3"/>
        <v>INSERT INTO bi4all.dim_names (id_name_pk, name, id_gender_fk) VALUES (209, 'Katerine', 'F');</v>
      </c>
    </row>
    <row r="210" spans="1:5" x14ac:dyDescent="0.2">
      <c r="A210" s="7">
        <f>ROW()</f>
        <v>210</v>
      </c>
      <c r="B210" s="7" t="s">
        <v>216</v>
      </c>
      <c r="C210" s="7" t="s">
        <v>10</v>
      </c>
      <c r="D210" s="7" t="str">
        <f>VLOOKUP($C210,Gender!$A:$B,2,FALSE)</f>
        <v>Male</v>
      </c>
      <c r="E210" s="9" t="str">
        <f t="shared" si="3"/>
        <v>INSERT INTO bi4all.dim_names (id_name_pk, name, id_gender_fk) VALUES (210, 'Kauã', 'M');</v>
      </c>
    </row>
    <row r="211" spans="1:5" x14ac:dyDescent="0.2">
      <c r="A211" s="7">
        <f>ROW()</f>
        <v>211</v>
      </c>
      <c r="B211" s="7" t="s">
        <v>217</v>
      </c>
      <c r="C211" s="7" t="s">
        <v>10</v>
      </c>
      <c r="D211" s="7" t="str">
        <f>VLOOKUP($C211,Gender!$A:$B,2,FALSE)</f>
        <v>Male</v>
      </c>
      <c r="E211" s="9" t="str">
        <f t="shared" si="3"/>
        <v>INSERT INTO bi4all.dim_names (id_name_pk, name, id_gender_fk) VALUES (211, 'Kauê', 'M');</v>
      </c>
    </row>
    <row r="212" spans="1:5" x14ac:dyDescent="0.2">
      <c r="A212" s="7">
        <f>ROW()</f>
        <v>212</v>
      </c>
      <c r="B212" s="7" t="s">
        <v>218</v>
      </c>
      <c r="C212" s="7" t="s">
        <v>12</v>
      </c>
      <c r="D212" s="7" t="str">
        <f>VLOOKUP($C212,Gender!$A:$B,2,FALSE)</f>
        <v>Female</v>
      </c>
      <c r="E212" s="9" t="str">
        <f t="shared" si="3"/>
        <v>INSERT INTO bi4all.dim_names (id_name_pk, name, id_gender_fk) VALUES (212, 'Kelly', 'F');</v>
      </c>
    </row>
    <row r="213" spans="1:5" x14ac:dyDescent="0.2">
      <c r="A213" s="7">
        <f>ROW()</f>
        <v>213</v>
      </c>
      <c r="B213" s="7" t="s">
        <v>219</v>
      </c>
      <c r="C213" s="7" t="s">
        <v>10</v>
      </c>
      <c r="D213" s="7" t="str">
        <f>VLOOKUP($C213,Gender!$A:$B,2,FALSE)</f>
        <v>Male</v>
      </c>
      <c r="E213" s="9" t="str">
        <f t="shared" si="3"/>
        <v>INSERT INTO bi4all.dim_names (id_name_pk, name, id_gender_fk) VALUES (213, 'Kelvin', 'M');</v>
      </c>
    </row>
    <row r="214" spans="1:5" x14ac:dyDescent="0.2">
      <c r="A214" s="7">
        <f>ROW()</f>
        <v>214</v>
      </c>
      <c r="B214" s="7" t="s">
        <v>220</v>
      </c>
      <c r="C214" s="7" t="s">
        <v>10</v>
      </c>
      <c r="D214" s="7" t="str">
        <f>VLOOKUP($C214,Gender!$A:$B,2,FALSE)</f>
        <v>Male</v>
      </c>
      <c r="E214" s="9" t="str">
        <f t="shared" si="3"/>
        <v>INSERT INTO bi4all.dim_names (id_name_pk, name, id_gender_fk) VALUES (214, 'Kleriston', 'M');</v>
      </c>
    </row>
    <row r="215" spans="1:5" x14ac:dyDescent="0.2">
      <c r="A215" s="7">
        <f>ROW()</f>
        <v>215</v>
      </c>
      <c r="B215" s="7" t="s">
        <v>221</v>
      </c>
      <c r="C215" s="7" t="s">
        <v>12</v>
      </c>
      <c r="D215" s="7" t="str">
        <f>VLOOKUP($C215,Gender!$A:$B,2,FALSE)</f>
        <v>Female</v>
      </c>
      <c r="E215" s="9" t="str">
        <f t="shared" si="3"/>
        <v>INSERT INTO bi4all.dim_names (id_name_pk, name, id_gender_fk) VALUES (215, 'Kloe', 'F');</v>
      </c>
    </row>
    <row r="216" spans="1:5" x14ac:dyDescent="0.2">
      <c r="A216" s="7">
        <f>ROW()</f>
        <v>216</v>
      </c>
      <c r="B216" s="7" t="s">
        <v>222</v>
      </c>
      <c r="C216" s="7" t="s">
        <v>12</v>
      </c>
      <c r="D216" s="7" t="str">
        <f>VLOOKUP($C216,Gender!$A:$B,2,FALSE)</f>
        <v>Female</v>
      </c>
      <c r="E216" s="9" t="str">
        <f t="shared" si="3"/>
        <v>INSERT INTO bi4all.dim_names (id_name_pk, name, id_gender_fk) VALUES (216, 'Laís', 'F');</v>
      </c>
    </row>
    <row r="217" spans="1:5" x14ac:dyDescent="0.2">
      <c r="A217" s="7">
        <f>ROW()</f>
        <v>217</v>
      </c>
      <c r="B217" s="7" t="s">
        <v>223</v>
      </c>
      <c r="C217" s="7" t="s">
        <v>12</v>
      </c>
      <c r="D217" s="7" t="str">
        <f>VLOOKUP($C217,Gender!$A:$B,2,FALSE)</f>
        <v>Female</v>
      </c>
      <c r="E217" s="9" t="str">
        <f t="shared" si="3"/>
        <v>INSERT INTO bi4all.dim_names (id_name_pk, name, id_gender_fk) VALUES (217, 'Lara', 'F');</v>
      </c>
    </row>
    <row r="218" spans="1:5" x14ac:dyDescent="0.2">
      <c r="A218" s="7">
        <f>ROW()</f>
        <v>218</v>
      </c>
      <c r="B218" s="7" t="s">
        <v>224</v>
      </c>
      <c r="C218" s="7" t="s">
        <v>12</v>
      </c>
      <c r="D218" s="7" t="str">
        <f>VLOOKUP($C218,Gender!$A:$B,2,FALSE)</f>
        <v>Female</v>
      </c>
      <c r="E218" s="9" t="str">
        <f t="shared" si="3"/>
        <v>INSERT INTO bi4all.dim_names (id_name_pk, name, id_gender_fk) VALUES (218, 'Larisa', 'F');</v>
      </c>
    </row>
    <row r="219" spans="1:5" x14ac:dyDescent="0.2">
      <c r="A219" s="7">
        <f>ROW()</f>
        <v>219</v>
      </c>
      <c r="B219" s="7" t="s">
        <v>225</v>
      </c>
      <c r="C219" s="7" t="s">
        <v>12</v>
      </c>
      <c r="D219" s="7" t="str">
        <f>VLOOKUP($C219,Gender!$A:$B,2,FALSE)</f>
        <v>Female</v>
      </c>
      <c r="E219" s="9" t="str">
        <f t="shared" si="3"/>
        <v>INSERT INTO bi4all.dim_names (id_name_pk, name, id_gender_fk) VALUES (219, 'Larissa', 'F');</v>
      </c>
    </row>
    <row r="220" spans="1:5" x14ac:dyDescent="0.2">
      <c r="A220" s="7">
        <f>ROW()</f>
        <v>220</v>
      </c>
      <c r="B220" s="7" t="s">
        <v>226</v>
      </c>
      <c r="C220" s="7" t="s">
        <v>12</v>
      </c>
      <c r="D220" s="7" t="str">
        <f>VLOOKUP($C220,Gender!$A:$B,2,FALSE)</f>
        <v>Female</v>
      </c>
      <c r="E220" s="9" t="str">
        <f t="shared" si="3"/>
        <v>INSERT INTO bi4all.dim_names (id_name_pk, name, id_gender_fk) VALUES (220, 'Laura', 'F');</v>
      </c>
    </row>
    <row r="221" spans="1:5" x14ac:dyDescent="0.2">
      <c r="A221" s="7">
        <f>ROW()</f>
        <v>221</v>
      </c>
      <c r="B221" s="7" t="s">
        <v>227</v>
      </c>
      <c r="C221" s="7" t="s">
        <v>12</v>
      </c>
      <c r="D221" s="7" t="str">
        <f>VLOOKUP($C221,Gender!$A:$B,2,FALSE)</f>
        <v>Female</v>
      </c>
      <c r="E221" s="9" t="str">
        <f t="shared" si="3"/>
        <v>INSERT INTO bi4all.dim_names (id_name_pk, name, id_gender_fk) VALUES (221, 'Lavínia', 'F');</v>
      </c>
    </row>
    <row r="222" spans="1:5" x14ac:dyDescent="0.2">
      <c r="A222" s="7">
        <f>ROW()</f>
        <v>222</v>
      </c>
      <c r="B222" s="7" t="s">
        <v>228</v>
      </c>
      <c r="C222" s="7" t="s">
        <v>12</v>
      </c>
      <c r="D222" s="7" t="str">
        <f>VLOOKUP($C222,Gender!$A:$B,2,FALSE)</f>
        <v>Female</v>
      </c>
      <c r="E222" s="9" t="str">
        <f t="shared" si="3"/>
        <v>INSERT INTO bi4all.dim_names (id_name_pk, name, id_gender_fk) VALUES (222, 'Lavignia', 'F');</v>
      </c>
    </row>
    <row r="223" spans="1:5" x14ac:dyDescent="0.2">
      <c r="A223" s="7">
        <f>ROW()</f>
        <v>223</v>
      </c>
      <c r="B223" s="7" t="s">
        <v>229</v>
      </c>
      <c r="C223" s="7" t="s">
        <v>10</v>
      </c>
      <c r="D223" s="7" t="str">
        <f>VLOOKUP($C223,Gender!$A:$B,2,FALSE)</f>
        <v>Male</v>
      </c>
      <c r="E223" s="9" t="str">
        <f t="shared" si="3"/>
        <v>INSERT INTO bi4all.dim_names (id_name_pk, name, id_gender_fk) VALUES (223, 'Leonardo', 'M');</v>
      </c>
    </row>
    <row r="224" spans="1:5" x14ac:dyDescent="0.2">
      <c r="A224" s="7">
        <f>ROW()</f>
        <v>224</v>
      </c>
      <c r="B224" s="7" t="s">
        <v>230</v>
      </c>
      <c r="C224" s="7" t="s">
        <v>12</v>
      </c>
      <c r="D224" s="7" t="str">
        <f>VLOOKUP($C224,Gender!$A:$B,2,FALSE)</f>
        <v>Female</v>
      </c>
      <c r="E224" s="9" t="str">
        <f t="shared" si="3"/>
        <v>INSERT INTO bi4all.dim_names (id_name_pk, name, id_gender_fk) VALUES (224, 'Letícia', 'F');</v>
      </c>
    </row>
    <row r="225" spans="1:5" x14ac:dyDescent="0.2">
      <c r="A225" s="7">
        <f>ROW()</f>
        <v>225</v>
      </c>
      <c r="B225" s="7" t="s">
        <v>231</v>
      </c>
      <c r="C225" s="7" t="s">
        <v>10</v>
      </c>
      <c r="D225" s="7" t="str">
        <f>VLOOKUP($C225,Gender!$A:$B,2,FALSE)</f>
        <v>Male</v>
      </c>
      <c r="E225" s="9" t="str">
        <f t="shared" si="3"/>
        <v>INSERT INTO bi4all.dim_names (id_name_pk, name, id_gender_fk) VALUES (225, 'Levi', 'M');</v>
      </c>
    </row>
    <row r="226" spans="1:5" x14ac:dyDescent="0.2">
      <c r="A226" s="7">
        <f>ROW()</f>
        <v>226</v>
      </c>
      <c r="B226" s="7" t="s">
        <v>232</v>
      </c>
      <c r="C226" s="7" t="s">
        <v>10</v>
      </c>
      <c r="D226" s="7" t="str">
        <f>VLOOKUP($C226,Gender!$A:$B,2,FALSE)</f>
        <v>Male</v>
      </c>
      <c r="E226" s="9" t="str">
        <f t="shared" si="3"/>
        <v>INSERT INTO bi4all.dim_names (id_name_pk, name, id_gender_fk) VALUES (226, 'Levy', 'M');</v>
      </c>
    </row>
    <row r="227" spans="1:5" x14ac:dyDescent="0.2">
      <c r="A227" s="7">
        <f>ROW()</f>
        <v>227</v>
      </c>
      <c r="B227" s="7" t="s">
        <v>233</v>
      </c>
      <c r="C227" s="7" t="s">
        <v>12</v>
      </c>
      <c r="D227" s="7" t="str">
        <f>VLOOKUP($C227,Gender!$A:$B,2,FALSE)</f>
        <v>Female</v>
      </c>
      <c r="E227" s="9" t="str">
        <f t="shared" si="3"/>
        <v>INSERT INTO bi4all.dim_names (id_name_pk, name, id_gender_fk) VALUES (227, 'Lia', 'F');</v>
      </c>
    </row>
    <row r="228" spans="1:5" x14ac:dyDescent="0.2">
      <c r="A228" s="7">
        <f>ROW()</f>
        <v>228</v>
      </c>
      <c r="B228" s="7" t="s">
        <v>234</v>
      </c>
      <c r="C228" s="7" t="s">
        <v>12</v>
      </c>
      <c r="D228" s="7" t="str">
        <f>VLOOKUP($C228,Gender!$A:$B,2,FALSE)</f>
        <v>Female</v>
      </c>
      <c r="E228" s="9" t="str">
        <f t="shared" si="3"/>
        <v>INSERT INTO bi4all.dim_names (id_name_pk, name, id_gender_fk) VALUES (228, 'Lívia', 'F');</v>
      </c>
    </row>
    <row r="229" spans="1:5" x14ac:dyDescent="0.2">
      <c r="A229" s="7">
        <f>ROW()</f>
        <v>229</v>
      </c>
      <c r="B229" s="7" t="s">
        <v>235</v>
      </c>
      <c r="C229" s="7" t="s">
        <v>12</v>
      </c>
      <c r="D229" s="7" t="str">
        <f>VLOOKUP($C229,Gender!$A:$B,2,FALSE)</f>
        <v>Female</v>
      </c>
      <c r="E229" s="9" t="str">
        <f t="shared" si="3"/>
        <v>INSERT INTO bi4all.dim_names (id_name_pk, name, id_gender_fk) VALUES (229, 'Liz', 'F');</v>
      </c>
    </row>
    <row r="230" spans="1:5" x14ac:dyDescent="0.2">
      <c r="A230" s="7">
        <f>ROW()</f>
        <v>230</v>
      </c>
      <c r="B230" s="7" t="s">
        <v>236</v>
      </c>
      <c r="C230" s="7" t="s">
        <v>12</v>
      </c>
      <c r="D230" s="7" t="str">
        <f>VLOOKUP($C230,Gender!$A:$B,2,FALSE)</f>
        <v>Female</v>
      </c>
      <c r="E230" s="9" t="str">
        <f t="shared" si="3"/>
        <v>INSERT INTO bi4all.dim_names (id_name_pk, name, id_gender_fk) VALUES (230, 'Lorena', 'F');</v>
      </c>
    </row>
    <row r="231" spans="1:5" x14ac:dyDescent="0.2">
      <c r="A231" s="7">
        <f>ROW()</f>
        <v>231</v>
      </c>
      <c r="B231" s="7" t="s">
        <v>237</v>
      </c>
      <c r="C231" s="7" t="s">
        <v>12</v>
      </c>
      <c r="D231" s="7" t="str">
        <f>VLOOKUP($C231,Gender!$A:$B,2,FALSE)</f>
        <v>Female</v>
      </c>
      <c r="E231" s="9" t="str">
        <f t="shared" si="3"/>
        <v>INSERT INTO bi4all.dim_names (id_name_pk, name, id_gender_fk) VALUES (231, 'Lorenna', 'F');</v>
      </c>
    </row>
    <row r="232" spans="1:5" x14ac:dyDescent="0.2">
      <c r="A232" s="7">
        <f>ROW()</f>
        <v>232</v>
      </c>
      <c r="B232" s="7" t="s">
        <v>238</v>
      </c>
      <c r="C232" s="7" t="s">
        <v>10</v>
      </c>
      <c r="D232" s="7" t="str">
        <f>VLOOKUP($C232,Gender!$A:$B,2,FALSE)</f>
        <v>Male</v>
      </c>
      <c r="E232" s="9" t="str">
        <f t="shared" si="3"/>
        <v>INSERT INTO bi4all.dim_names (id_name_pk, name, id_gender_fk) VALUES (232, 'Lorenzo', 'M');</v>
      </c>
    </row>
    <row r="233" spans="1:5" x14ac:dyDescent="0.2">
      <c r="A233" s="7">
        <f>ROW()</f>
        <v>233</v>
      </c>
      <c r="B233" s="7" t="s">
        <v>239</v>
      </c>
      <c r="C233" s="7" t="s">
        <v>10</v>
      </c>
      <c r="D233" s="7" t="str">
        <f>VLOOKUP($C233,Gender!$A:$B,2,FALSE)</f>
        <v>Male</v>
      </c>
      <c r="E233" s="9" t="str">
        <f t="shared" si="3"/>
        <v>INSERT INTO bi4all.dim_names (id_name_pk, name, id_gender_fk) VALUES (233, 'Lorenzo Augusto', 'M');</v>
      </c>
    </row>
    <row r="234" spans="1:5" x14ac:dyDescent="0.2">
      <c r="A234" s="7">
        <f>ROW()</f>
        <v>234</v>
      </c>
      <c r="B234" s="7" t="s">
        <v>240</v>
      </c>
      <c r="C234" s="7" t="s">
        <v>12</v>
      </c>
      <c r="D234" s="7" t="str">
        <f>VLOOKUP($C234,Gender!$A:$B,2,FALSE)</f>
        <v>Female</v>
      </c>
      <c r="E234" s="9" t="str">
        <f t="shared" si="3"/>
        <v>INSERT INTO bi4all.dim_names (id_name_pk, name, id_gender_fk) VALUES (234, 'Louise', 'F');</v>
      </c>
    </row>
    <row r="235" spans="1:5" x14ac:dyDescent="0.2">
      <c r="A235" s="7">
        <f>ROW()</f>
        <v>235</v>
      </c>
      <c r="B235" s="7" t="s">
        <v>241</v>
      </c>
      <c r="C235" s="7" t="s">
        <v>10</v>
      </c>
      <c r="D235" s="7" t="str">
        <f>VLOOKUP($C235,Gender!$A:$B,2,FALSE)</f>
        <v>Male</v>
      </c>
      <c r="E235" s="9" t="str">
        <f t="shared" si="3"/>
        <v>INSERT INTO bi4all.dim_names (id_name_pk, name, id_gender_fk) VALUES (235, 'Luan', 'M');</v>
      </c>
    </row>
    <row r="236" spans="1:5" x14ac:dyDescent="0.2">
      <c r="A236" s="7">
        <f>ROW()</f>
        <v>236</v>
      </c>
      <c r="B236" s="7" t="s">
        <v>242</v>
      </c>
      <c r="C236" s="7" t="s">
        <v>12</v>
      </c>
      <c r="D236" s="7" t="str">
        <f>VLOOKUP($C236,Gender!$A:$B,2,FALSE)</f>
        <v>Female</v>
      </c>
      <c r="E236" s="9" t="str">
        <f t="shared" si="3"/>
        <v>INSERT INTO bi4all.dim_names (id_name_pk, name, id_gender_fk) VALUES (236, 'Luana', 'F');</v>
      </c>
    </row>
    <row r="237" spans="1:5" x14ac:dyDescent="0.2">
      <c r="A237" s="7">
        <f>ROW()</f>
        <v>237</v>
      </c>
      <c r="B237" s="7" t="s">
        <v>243</v>
      </c>
      <c r="C237" s="7" t="s">
        <v>12</v>
      </c>
      <c r="D237" s="7" t="str">
        <f>VLOOKUP($C237,Gender!$A:$B,2,FALSE)</f>
        <v>Female</v>
      </c>
      <c r="E237" s="9" t="str">
        <f t="shared" si="3"/>
        <v>INSERT INTO bi4all.dim_names (id_name_pk, name, id_gender_fk) VALUES (237, 'Luanna', 'F');</v>
      </c>
    </row>
    <row r="238" spans="1:5" x14ac:dyDescent="0.2">
      <c r="A238" s="7">
        <f>ROW()</f>
        <v>238</v>
      </c>
      <c r="B238" s="7" t="s">
        <v>244</v>
      </c>
      <c r="C238" s="7" t="s">
        <v>10</v>
      </c>
      <c r="D238" s="7" t="str">
        <f>VLOOKUP($C238,Gender!$A:$B,2,FALSE)</f>
        <v>Male</v>
      </c>
      <c r="E238" s="9" t="str">
        <f t="shared" si="3"/>
        <v>INSERT INTO bi4all.dim_names (id_name_pk, name, id_gender_fk) VALUES (238, 'Lucas', 'M');</v>
      </c>
    </row>
    <row r="239" spans="1:5" x14ac:dyDescent="0.2">
      <c r="A239" s="7">
        <f>ROW()</f>
        <v>239</v>
      </c>
      <c r="B239" s="7" t="s">
        <v>245</v>
      </c>
      <c r="C239" s="7" t="s">
        <v>10</v>
      </c>
      <c r="D239" s="7" t="str">
        <f>VLOOKUP($C239,Gender!$A:$B,2,FALSE)</f>
        <v>Male</v>
      </c>
      <c r="E239" s="9" t="str">
        <f t="shared" si="3"/>
        <v>INSERT INTO bi4all.dim_names (id_name_pk, name, id_gender_fk) VALUES (239, 'Lucas Gabriel', 'M');</v>
      </c>
    </row>
    <row r="240" spans="1:5" x14ac:dyDescent="0.2">
      <c r="A240" s="7">
        <f>ROW()</f>
        <v>240</v>
      </c>
      <c r="B240" s="7" t="s">
        <v>246</v>
      </c>
      <c r="C240" s="7" t="s">
        <v>10</v>
      </c>
      <c r="D240" s="7" t="str">
        <f>VLOOKUP($C240,Gender!$A:$B,2,FALSE)</f>
        <v>Male</v>
      </c>
      <c r="E240" s="9" t="str">
        <f t="shared" si="3"/>
        <v>INSERT INTO bi4all.dim_names (id_name_pk, name, id_gender_fk) VALUES (240, 'Lucca', 'M');</v>
      </c>
    </row>
    <row r="241" spans="1:5" x14ac:dyDescent="0.2">
      <c r="A241" s="7">
        <f>ROW()</f>
        <v>241</v>
      </c>
      <c r="B241" s="7" t="s">
        <v>247</v>
      </c>
      <c r="C241" s="7" t="s">
        <v>10</v>
      </c>
      <c r="D241" s="7" t="str">
        <f>VLOOKUP($C241,Gender!$A:$B,2,FALSE)</f>
        <v>Male</v>
      </c>
      <c r="E241" s="9" t="str">
        <f t="shared" si="3"/>
        <v>INSERT INTO bi4all.dim_names (id_name_pk, name, id_gender_fk) VALUES (241, 'Luccas', 'M');</v>
      </c>
    </row>
    <row r="242" spans="1:5" x14ac:dyDescent="0.2">
      <c r="A242" s="7">
        <f>ROW()</f>
        <v>242</v>
      </c>
      <c r="B242" s="7" t="s">
        <v>248</v>
      </c>
      <c r="C242" s="7" t="s">
        <v>12</v>
      </c>
      <c r="D242" s="7" t="str">
        <f>VLOOKUP($C242,Gender!$A:$B,2,FALSE)</f>
        <v>Female</v>
      </c>
      <c r="E242" s="9" t="str">
        <f t="shared" si="3"/>
        <v>INSERT INTO bi4all.dim_names (id_name_pk, name, id_gender_fk) VALUES (242, 'Luisa', 'F');</v>
      </c>
    </row>
    <row r="243" spans="1:5" x14ac:dyDescent="0.2">
      <c r="A243" s="7">
        <f>ROW()</f>
        <v>243</v>
      </c>
      <c r="B243" s="7" t="s">
        <v>249</v>
      </c>
      <c r="C243" s="7" t="s">
        <v>10</v>
      </c>
      <c r="D243" s="7" t="str">
        <f>VLOOKUP($C243,Gender!$A:$B,2,FALSE)</f>
        <v>Male</v>
      </c>
      <c r="E243" s="9" t="str">
        <f t="shared" si="3"/>
        <v>INSERT INTO bi4all.dim_names (id_name_pk, name, id_gender_fk) VALUES (243, 'Luiz Felipe', 'M');</v>
      </c>
    </row>
    <row r="244" spans="1:5" x14ac:dyDescent="0.2">
      <c r="A244" s="7">
        <f>ROW()</f>
        <v>244</v>
      </c>
      <c r="B244" s="7" t="s">
        <v>250</v>
      </c>
      <c r="C244" s="7" t="s">
        <v>10</v>
      </c>
      <c r="D244" s="7" t="str">
        <f>VLOOKUP($C244,Gender!$A:$B,2,FALSE)</f>
        <v>Male</v>
      </c>
      <c r="E244" s="9" t="str">
        <f t="shared" si="3"/>
        <v>INSERT INTO bi4all.dim_names (id_name_pk, name, id_gender_fk) VALUES (244, 'Luiz Gustavo', 'M');</v>
      </c>
    </row>
    <row r="245" spans="1:5" x14ac:dyDescent="0.2">
      <c r="A245" s="7">
        <f>ROW()</f>
        <v>245</v>
      </c>
      <c r="B245" s="7" t="s">
        <v>251</v>
      </c>
      <c r="C245" s="7" t="s">
        <v>10</v>
      </c>
      <c r="D245" s="7" t="str">
        <f>VLOOKUP($C245,Gender!$A:$B,2,FALSE)</f>
        <v>Male</v>
      </c>
      <c r="E245" s="9" t="str">
        <f t="shared" si="3"/>
        <v>INSERT INTO bi4all.dim_names (id_name_pk, name, id_gender_fk) VALUES (245, 'Luiz Henrique', 'M');</v>
      </c>
    </row>
    <row r="246" spans="1:5" x14ac:dyDescent="0.2">
      <c r="A246" s="7">
        <f>ROW()</f>
        <v>246</v>
      </c>
      <c r="B246" s="7" t="s">
        <v>252</v>
      </c>
      <c r="C246" s="7" t="s">
        <v>10</v>
      </c>
      <c r="D246" s="7" t="str">
        <f>VLOOKUP($C246,Gender!$A:$B,2,FALSE)</f>
        <v>Male</v>
      </c>
      <c r="E246" s="9" t="str">
        <f t="shared" si="3"/>
        <v>INSERT INTO bi4all.dim_names (id_name_pk, name, id_gender_fk) VALUES (246, 'Luiz Miguel', 'M');</v>
      </c>
    </row>
    <row r="247" spans="1:5" x14ac:dyDescent="0.2">
      <c r="A247" s="7">
        <f>ROW()</f>
        <v>247</v>
      </c>
      <c r="B247" s="7" t="s">
        <v>253</v>
      </c>
      <c r="C247" s="7" t="s">
        <v>10</v>
      </c>
      <c r="D247" s="7" t="str">
        <f>VLOOKUP($C247,Gender!$A:$B,2,FALSE)</f>
        <v>Male</v>
      </c>
      <c r="E247" s="9" t="str">
        <f t="shared" si="3"/>
        <v>INSERT INTO bi4all.dim_names (id_name_pk, name, id_gender_fk) VALUES (247, 'Luiz Otávio', 'M');</v>
      </c>
    </row>
    <row r="248" spans="1:5" x14ac:dyDescent="0.2">
      <c r="A248" s="7">
        <f>ROW()</f>
        <v>248</v>
      </c>
      <c r="B248" s="7" t="s">
        <v>254</v>
      </c>
      <c r="C248" s="7" t="s">
        <v>12</v>
      </c>
      <c r="D248" s="7" t="str">
        <f>VLOOKUP($C248,Gender!$A:$B,2,FALSE)</f>
        <v>Female</v>
      </c>
      <c r="E248" s="9" t="str">
        <f t="shared" si="3"/>
        <v>INSERT INTO bi4all.dim_names (id_name_pk, name, id_gender_fk) VALUES (248, 'Luiza', 'F');</v>
      </c>
    </row>
    <row r="249" spans="1:5" x14ac:dyDescent="0.2">
      <c r="A249" s="7">
        <f>ROW()</f>
        <v>249</v>
      </c>
      <c r="B249" s="7" t="s">
        <v>255</v>
      </c>
      <c r="C249" s="7" t="s">
        <v>12</v>
      </c>
      <c r="D249" s="7" t="str">
        <f>VLOOKUP($C249,Gender!$A:$B,2,FALSE)</f>
        <v>Female</v>
      </c>
      <c r="E249" s="9" t="str">
        <f t="shared" si="3"/>
        <v>INSERT INTO bi4all.dim_names (id_name_pk, name, id_gender_fk) VALUES (249, 'Luna', 'F');</v>
      </c>
    </row>
    <row r="250" spans="1:5" x14ac:dyDescent="0.2">
      <c r="A250" s="7">
        <f>ROW()</f>
        <v>250</v>
      </c>
      <c r="B250" s="7" t="s">
        <v>256</v>
      </c>
      <c r="C250" s="7" t="s">
        <v>12</v>
      </c>
      <c r="D250" s="7" t="str">
        <f>VLOOKUP($C250,Gender!$A:$B,2,FALSE)</f>
        <v>Female</v>
      </c>
      <c r="E250" s="9" t="str">
        <f t="shared" si="3"/>
        <v>INSERT INTO bi4all.dim_names (id_name_pk, name, id_gender_fk) VALUES (250, 'Madalena', 'F');</v>
      </c>
    </row>
    <row r="251" spans="1:5" x14ac:dyDescent="0.2">
      <c r="A251" s="7">
        <f>ROW()</f>
        <v>251</v>
      </c>
      <c r="B251" s="7" t="s">
        <v>257</v>
      </c>
      <c r="C251" s="7" t="s">
        <v>12</v>
      </c>
      <c r="D251" s="7" t="str">
        <f>VLOOKUP($C251,Gender!$A:$B,2,FALSE)</f>
        <v>Female</v>
      </c>
      <c r="E251" s="9" t="str">
        <f t="shared" si="3"/>
        <v>INSERT INTO bi4all.dim_names (id_name_pk, name, id_gender_fk) VALUES (251, 'Maitê', 'F');</v>
      </c>
    </row>
    <row r="252" spans="1:5" x14ac:dyDescent="0.2">
      <c r="A252" s="7">
        <f>ROW()</f>
        <v>252</v>
      </c>
      <c r="B252" s="7" t="s">
        <v>258</v>
      </c>
      <c r="C252" s="7" t="s">
        <v>10</v>
      </c>
      <c r="D252" s="7" t="str">
        <f>VLOOKUP($C252,Gender!$A:$B,2,FALSE)</f>
        <v>Male</v>
      </c>
      <c r="E252" s="9" t="str">
        <f t="shared" si="3"/>
        <v>INSERT INTO bi4all.dim_names (id_name_pk, name, id_gender_fk) VALUES (252, 'Malco', 'M');</v>
      </c>
    </row>
    <row r="253" spans="1:5" x14ac:dyDescent="0.2">
      <c r="A253" s="7">
        <f>ROW()</f>
        <v>253</v>
      </c>
      <c r="B253" s="7" t="s">
        <v>259</v>
      </c>
      <c r="C253" s="7" t="s">
        <v>12</v>
      </c>
      <c r="D253" s="7" t="str">
        <f>VLOOKUP($C253,Gender!$A:$B,2,FALSE)</f>
        <v>Female</v>
      </c>
      <c r="E253" s="9" t="str">
        <f t="shared" si="3"/>
        <v>INSERT INTO bi4all.dim_names (id_name_pk, name, id_gender_fk) VALUES (253, 'Malu', 'F');</v>
      </c>
    </row>
    <row r="254" spans="1:5" x14ac:dyDescent="0.2">
      <c r="A254" s="7">
        <f>ROW()</f>
        <v>254</v>
      </c>
      <c r="B254" s="7" t="s">
        <v>260</v>
      </c>
      <c r="C254" s="7" t="s">
        <v>10</v>
      </c>
      <c r="D254" s="7" t="str">
        <f>VLOOKUP($C254,Gender!$A:$B,2,FALSE)</f>
        <v>Male</v>
      </c>
      <c r="E254" s="9" t="str">
        <f t="shared" si="3"/>
        <v>INSERT INTO bi4all.dim_names (id_name_pk, name, id_gender_fk) VALUES (254, 'Manuel', 'M');</v>
      </c>
    </row>
    <row r="255" spans="1:5" x14ac:dyDescent="0.2">
      <c r="A255" s="7">
        <f>ROW()</f>
        <v>255</v>
      </c>
      <c r="B255" s="7" t="s">
        <v>261</v>
      </c>
      <c r="C255" s="7" t="s">
        <v>12</v>
      </c>
      <c r="D255" s="7" t="str">
        <f>VLOOKUP($C255,Gender!$A:$B,2,FALSE)</f>
        <v>Female</v>
      </c>
      <c r="E255" s="9" t="str">
        <f t="shared" si="3"/>
        <v>INSERT INTO bi4all.dim_names (id_name_pk, name, id_gender_fk) VALUES (255, 'Manuela', 'F');</v>
      </c>
    </row>
    <row r="256" spans="1:5" x14ac:dyDescent="0.2">
      <c r="A256" s="7">
        <f>ROW()</f>
        <v>256</v>
      </c>
      <c r="B256" s="7" t="s">
        <v>262</v>
      </c>
      <c r="C256" s="7" t="s">
        <v>10</v>
      </c>
      <c r="D256" s="7" t="str">
        <f>VLOOKUP($C256,Gender!$A:$B,2,FALSE)</f>
        <v>Male</v>
      </c>
      <c r="E256" s="9" t="str">
        <f t="shared" si="3"/>
        <v>INSERT INTO bi4all.dim_names (id_name_pk, name, id_gender_fk) VALUES (256, 'Marcelo', 'M');</v>
      </c>
    </row>
    <row r="257" spans="1:5" x14ac:dyDescent="0.2">
      <c r="A257" s="7">
        <f>ROW()</f>
        <v>257</v>
      </c>
      <c r="B257" s="7" t="s">
        <v>263</v>
      </c>
      <c r="C257" s="7" t="s">
        <v>12</v>
      </c>
      <c r="D257" s="7" t="str">
        <f>VLOOKUP($C257,Gender!$A:$B,2,FALSE)</f>
        <v>Female</v>
      </c>
      <c r="E257" s="9" t="str">
        <f t="shared" si="3"/>
        <v>INSERT INTO bi4all.dim_names (id_name_pk, name, id_gender_fk) VALUES (257, 'Maria', 'F');</v>
      </c>
    </row>
    <row r="258" spans="1:5" x14ac:dyDescent="0.2">
      <c r="A258" s="7">
        <f>ROW()</f>
        <v>258</v>
      </c>
      <c r="B258" s="7" t="s">
        <v>264</v>
      </c>
      <c r="C258" s="7" t="s">
        <v>12</v>
      </c>
      <c r="D258" s="7" t="str">
        <f>VLOOKUP($C258,Gender!$A:$B,2,FALSE)</f>
        <v>Female</v>
      </c>
      <c r="E258" s="9" t="str">
        <f t="shared" si="3"/>
        <v>INSERT INTO bi4all.dim_names (id_name_pk, name, id_gender_fk) VALUES (258, 'Maria Alice', 'F');</v>
      </c>
    </row>
    <row r="259" spans="1:5" x14ac:dyDescent="0.2">
      <c r="A259" s="7">
        <f>ROW()</f>
        <v>259</v>
      </c>
      <c r="B259" s="7" t="s">
        <v>265</v>
      </c>
      <c r="C259" s="7" t="s">
        <v>12</v>
      </c>
      <c r="D259" s="7" t="str">
        <f>VLOOKUP($C259,Gender!$A:$B,2,FALSE)</f>
        <v>Female</v>
      </c>
      <c r="E259" s="9" t="str">
        <f t="shared" si="3"/>
        <v>INSERT INTO bi4all.dim_names (id_name_pk, name, id_gender_fk) VALUES (259, 'Maria Carolina', 'F');</v>
      </c>
    </row>
    <row r="260" spans="1:5" x14ac:dyDescent="0.2">
      <c r="A260" s="7">
        <f>ROW()</f>
        <v>260</v>
      </c>
      <c r="B260" s="7" t="s">
        <v>266</v>
      </c>
      <c r="C260" s="7" t="s">
        <v>12</v>
      </c>
      <c r="D260" s="7" t="str">
        <f>VLOOKUP($C260,Gender!$A:$B,2,FALSE)</f>
        <v>Female</v>
      </c>
      <c r="E260" s="9" t="str">
        <f t="shared" si="3"/>
        <v>INSERT INTO bi4all.dim_names (id_name_pk, name, id_gender_fk) VALUES (260, 'Maria Cecília', 'F');</v>
      </c>
    </row>
    <row r="261" spans="1:5" x14ac:dyDescent="0.2">
      <c r="A261" s="7">
        <f>ROW()</f>
        <v>261</v>
      </c>
      <c r="B261" s="7" t="s">
        <v>267</v>
      </c>
      <c r="C261" s="7" t="s">
        <v>12</v>
      </c>
      <c r="D261" s="7" t="str">
        <f>VLOOKUP($C261,Gender!$A:$B,2,FALSE)</f>
        <v>Female</v>
      </c>
      <c r="E261" s="9" t="str">
        <f t="shared" si="3"/>
        <v>INSERT INTO bi4all.dim_names (id_name_pk, name, id_gender_fk) VALUES (261, 'Maria Clara', 'F');</v>
      </c>
    </row>
    <row r="262" spans="1:5" x14ac:dyDescent="0.2">
      <c r="A262" s="7">
        <f>ROW()</f>
        <v>262</v>
      </c>
      <c r="B262" s="7" t="s">
        <v>268</v>
      </c>
      <c r="C262" s="7" t="s">
        <v>12</v>
      </c>
      <c r="D262" s="7" t="str">
        <f>VLOOKUP($C262,Gender!$A:$B,2,FALSE)</f>
        <v>Female</v>
      </c>
      <c r="E262" s="9" t="str">
        <f t="shared" ref="E262:E325" si="4">"INSERT INTO " &amp; $B$1 &amp; "." &amp; $B$2 &amp; " (" &amp; $A$4 &amp; ", " &amp;$B$4 &amp; ", " &amp; $C$4 &amp;  ") VALUES (" &amp; $A262 &amp; ", '" &amp; $B262 &amp; "', '" &amp; $C262 &amp; "');"</f>
        <v>INSERT INTO bi4all.dim_names (id_name_pk, name, id_gender_fk) VALUES (262, 'Maria Eduarda', 'F');</v>
      </c>
    </row>
    <row r="263" spans="1:5" x14ac:dyDescent="0.2">
      <c r="A263" s="7">
        <f>ROW()</f>
        <v>263</v>
      </c>
      <c r="B263" s="7" t="s">
        <v>269</v>
      </c>
      <c r="C263" s="7" t="s">
        <v>12</v>
      </c>
      <c r="D263" s="7" t="str">
        <f>VLOOKUP($C263,Gender!$A:$B,2,FALSE)</f>
        <v>Female</v>
      </c>
      <c r="E263" s="9" t="str">
        <f t="shared" si="4"/>
        <v>INSERT INTO bi4all.dim_names (id_name_pk, name, id_gender_fk) VALUES (263, 'Maria Fernanda', 'F');</v>
      </c>
    </row>
    <row r="264" spans="1:5" x14ac:dyDescent="0.2">
      <c r="A264" s="7">
        <f>ROW()</f>
        <v>264</v>
      </c>
      <c r="B264" s="7" t="s">
        <v>270</v>
      </c>
      <c r="C264" s="7" t="s">
        <v>12</v>
      </c>
      <c r="D264" s="7" t="str">
        <f>VLOOKUP($C264,Gender!$A:$B,2,FALSE)</f>
        <v>Female</v>
      </c>
      <c r="E264" s="9" t="str">
        <f t="shared" si="4"/>
        <v>INSERT INTO bi4all.dim_names (id_name_pk, name, id_gender_fk) VALUES (264, 'Maria Flor', 'F');</v>
      </c>
    </row>
    <row r="265" spans="1:5" x14ac:dyDescent="0.2">
      <c r="A265" s="7">
        <f>ROW()</f>
        <v>265</v>
      </c>
      <c r="B265" s="7" t="s">
        <v>271</v>
      </c>
      <c r="C265" s="7" t="s">
        <v>12</v>
      </c>
      <c r="D265" s="7" t="str">
        <f>VLOOKUP($C265,Gender!$A:$B,2,FALSE)</f>
        <v>Female</v>
      </c>
      <c r="E265" s="9" t="str">
        <f t="shared" si="4"/>
        <v>INSERT INTO bi4all.dim_names (id_name_pk, name, id_gender_fk) VALUES (265, 'Maria Glória', 'F');</v>
      </c>
    </row>
    <row r="266" spans="1:5" x14ac:dyDescent="0.2">
      <c r="A266" s="7">
        <f>ROW()</f>
        <v>266</v>
      </c>
      <c r="B266" s="7" t="s">
        <v>272</v>
      </c>
      <c r="C266" s="7" t="s">
        <v>12</v>
      </c>
      <c r="D266" s="7" t="str">
        <f>VLOOKUP($C266,Gender!$A:$B,2,FALSE)</f>
        <v>Female</v>
      </c>
      <c r="E266" s="9" t="str">
        <f t="shared" si="4"/>
        <v>INSERT INTO bi4all.dim_names (id_name_pk, name, id_gender_fk) VALUES (266, 'Maria Helena', 'F');</v>
      </c>
    </row>
    <row r="267" spans="1:5" x14ac:dyDescent="0.2">
      <c r="A267" s="7">
        <f>ROW()</f>
        <v>267</v>
      </c>
      <c r="B267" s="7" t="s">
        <v>273</v>
      </c>
      <c r="C267" s="7" t="s">
        <v>12</v>
      </c>
      <c r="D267" s="7" t="str">
        <f>VLOOKUP($C267,Gender!$A:$B,2,FALSE)</f>
        <v>Female</v>
      </c>
      <c r="E267" s="9" t="str">
        <f t="shared" si="4"/>
        <v>INSERT INTO bi4all.dim_names (id_name_pk, name, id_gender_fk) VALUES (267, 'Maria Heloísa', 'F');</v>
      </c>
    </row>
    <row r="268" spans="1:5" x14ac:dyDescent="0.2">
      <c r="A268" s="7">
        <f>ROW()</f>
        <v>268</v>
      </c>
      <c r="B268" s="7" t="s">
        <v>274</v>
      </c>
      <c r="C268" s="7" t="s">
        <v>12</v>
      </c>
      <c r="D268" s="7" t="str">
        <f>VLOOKUP($C268,Gender!$A:$B,2,FALSE)</f>
        <v>Female</v>
      </c>
      <c r="E268" s="9" t="str">
        <f t="shared" si="4"/>
        <v>INSERT INTO bi4all.dim_names (id_name_pk, name, id_gender_fk) VALUES (268, 'Maria Isis', 'F');</v>
      </c>
    </row>
    <row r="269" spans="1:5" x14ac:dyDescent="0.2">
      <c r="A269" s="7">
        <f>ROW()</f>
        <v>269</v>
      </c>
      <c r="B269" s="7" t="s">
        <v>275</v>
      </c>
      <c r="C269" s="7" t="s">
        <v>12</v>
      </c>
      <c r="D269" s="7" t="str">
        <f>VLOOKUP($C269,Gender!$A:$B,2,FALSE)</f>
        <v>Female</v>
      </c>
      <c r="E269" s="9" t="str">
        <f t="shared" si="4"/>
        <v>INSERT INTO bi4all.dim_names (id_name_pk, name, id_gender_fk) VALUES (269, 'Maria Júlia', 'F');</v>
      </c>
    </row>
    <row r="270" spans="1:5" x14ac:dyDescent="0.2">
      <c r="A270" s="7">
        <f>ROW()</f>
        <v>270</v>
      </c>
      <c r="B270" s="7" t="s">
        <v>276</v>
      </c>
      <c r="C270" s="7" t="s">
        <v>12</v>
      </c>
      <c r="D270" s="7" t="str">
        <f>VLOOKUP($C270,Gender!$A:$B,2,FALSE)</f>
        <v>Female</v>
      </c>
      <c r="E270" s="9" t="str">
        <f t="shared" si="4"/>
        <v>INSERT INTO bi4all.dim_names (id_name_pk, name, id_gender_fk) VALUES (270, 'Maria Laura', 'F');</v>
      </c>
    </row>
    <row r="271" spans="1:5" x14ac:dyDescent="0.2">
      <c r="A271" s="7">
        <f>ROW()</f>
        <v>271</v>
      </c>
      <c r="B271" s="7" t="s">
        <v>277</v>
      </c>
      <c r="C271" s="7" t="s">
        <v>12</v>
      </c>
      <c r="D271" s="7" t="str">
        <f>VLOOKUP($C271,Gender!$A:$B,2,FALSE)</f>
        <v>Female</v>
      </c>
      <c r="E271" s="9" t="str">
        <f t="shared" si="4"/>
        <v>INSERT INTO bi4all.dim_names (id_name_pk, name, id_gender_fk) VALUES (271, 'Maria Luiza', 'F');</v>
      </c>
    </row>
    <row r="272" spans="1:5" x14ac:dyDescent="0.2">
      <c r="A272" s="7">
        <f>ROW()</f>
        <v>272</v>
      </c>
      <c r="B272" s="7" t="s">
        <v>278</v>
      </c>
      <c r="C272" s="7" t="s">
        <v>12</v>
      </c>
      <c r="D272" s="7" t="str">
        <f>VLOOKUP($C272,Gender!$A:$B,2,FALSE)</f>
        <v>Female</v>
      </c>
      <c r="E272" s="9" t="str">
        <f t="shared" si="4"/>
        <v>INSERT INTO bi4all.dim_names (id_name_pk, name, id_gender_fk) VALUES (272, 'Maria Madalena', 'F');</v>
      </c>
    </row>
    <row r="273" spans="1:5" x14ac:dyDescent="0.2">
      <c r="A273" s="7">
        <f>ROW()</f>
        <v>273</v>
      </c>
      <c r="B273" s="7" t="s">
        <v>279</v>
      </c>
      <c r="C273" s="7" t="s">
        <v>12</v>
      </c>
      <c r="D273" s="7" t="str">
        <f>VLOOKUP($C273,Gender!$A:$B,2,FALSE)</f>
        <v>Female</v>
      </c>
      <c r="E273" s="9" t="str">
        <f t="shared" si="4"/>
        <v>INSERT INTO bi4all.dim_names (id_name_pk, name, id_gender_fk) VALUES (273, 'Maria Sophia', 'F');</v>
      </c>
    </row>
    <row r="274" spans="1:5" x14ac:dyDescent="0.2">
      <c r="A274" s="7">
        <f>ROW()</f>
        <v>274</v>
      </c>
      <c r="B274" s="7" t="s">
        <v>280</v>
      </c>
      <c r="C274" s="7" t="s">
        <v>12</v>
      </c>
      <c r="D274" s="7" t="str">
        <f>VLOOKUP($C274,Gender!$A:$B,2,FALSE)</f>
        <v>Female</v>
      </c>
      <c r="E274" s="9" t="str">
        <f t="shared" si="4"/>
        <v>INSERT INTO bi4all.dim_names (id_name_pk, name, id_gender_fk) VALUES (274, 'Maria Valentina', 'F');</v>
      </c>
    </row>
    <row r="275" spans="1:5" x14ac:dyDescent="0.2">
      <c r="A275" s="7">
        <f>ROW()</f>
        <v>275</v>
      </c>
      <c r="B275" s="7" t="s">
        <v>281</v>
      </c>
      <c r="C275" s="7" t="s">
        <v>12</v>
      </c>
      <c r="D275" s="7" t="str">
        <f>VLOOKUP($C275,Gender!$A:$B,2,FALSE)</f>
        <v>Female</v>
      </c>
      <c r="E275" s="9" t="str">
        <f t="shared" si="4"/>
        <v>INSERT INTO bi4all.dim_names (id_name_pk, name, id_gender_fk) VALUES (275, 'Maria Vitória', 'F');</v>
      </c>
    </row>
    <row r="276" spans="1:5" x14ac:dyDescent="0.2">
      <c r="A276" s="7">
        <f>ROW()</f>
        <v>276</v>
      </c>
      <c r="B276" s="7" t="s">
        <v>282</v>
      </c>
      <c r="C276" s="7" t="s">
        <v>12</v>
      </c>
      <c r="D276" s="7" t="str">
        <f>VLOOKUP($C276,Gender!$A:$B,2,FALSE)</f>
        <v>Female</v>
      </c>
      <c r="E276" s="9" t="str">
        <f t="shared" si="4"/>
        <v>INSERT INTO bi4all.dim_names (id_name_pk, name, id_gender_fk) VALUES (276, 'Mariah', 'F');</v>
      </c>
    </row>
    <row r="277" spans="1:5" x14ac:dyDescent="0.2">
      <c r="A277" s="7">
        <f>ROW()</f>
        <v>277</v>
      </c>
      <c r="B277" s="7" t="s">
        <v>283</v>
      </c>
      <c r="C277" s="7" t="s">
        <v>12</v>
      </c>
      <c r="D277" s="7" t="str">
        <f>VLOOKUP($C277,Gender!$A:$B,2,FALSE)</f>
        <v>Female</v>
      </c>
      <c r="E277" s="9" t="str">
        <f t="shared" si="4"/>
        <v>INSERT INTO bi4all.dim_names (id_name_pk, name, id_gender_fk) VALUES (277, 'Maryah', 'F');</v>
      </c>
    </row>
    <row r="278" spans="1:5" x14ac:dyDescent="0.2">
      <c r="A278" s="7">
        <f>ROW()</f>
        <v>278</v>
      </c>
      <c r="B278" s="7" t="s">
        <v>284</v>
      </c>
      <c r="C278" s="7" t="s">
        <v>12</v>
      </c>
      <c r="D278" s="7" t="str">
        <f>VLOOKUP($C278,Gender!$A:$B,2,FALSE)</f>
        <v>Female</v>
      </c>
      <c r="E278" s="9" t="str">
        <f t="shared" si="4"/>
        <v>INSERT INTO bi4all.dim_names (id_name_pk, name, id_gender_fk) VALUES (278, 'Mariana', 'F');</v>
      </c>
    </row>
    <row r="279" spans="1:5" x14ac:dyDescent="0.2">
      <c r="A279" s="7">
        <f>ROW()</f>
        <v>279</v>
      </c>
      <c r="B279" s="7" t="s">
        <v>285</v>
      </c>
      <c r="C279" s="7" t="s">
        <v>12</v>
      </c>
      <c r="D279" s="7" t="str">
        <f>VLOOKUP($C279,Gender!$A:$B,2,FALSE)</f>
        <v>Female</v>
      </c>
      <c r="E279" s="9" t="str">
        <f t="shared" si="4"/>
        <v>INSERT INTO bi4all.dim_names (id_name_pk, name, id_gender_fk) VALUES (279, 'Mariane', 'F');</v>
      </c>
    </row>
    <row r="280" spans="1:5" x14ac:dyDescent="0.2">
      <c r="A280" s="7">
        <f>ROW()</f>
        <v>280</v>
      </c>
      <c r="B280" s="7" t="s">
        <v>286</v>
      </c>
      <c r="C280" s="7" t="s">
        <v>12</v>
      </c>
      <c r="D280" s="7" t="str">
        <f>VLOOKUP($C280,Gender!$A:$B,2,FALSE)</f>
        <v>Female</v>
      </c>
      <c r="E280" s="9" t="str">
        <f t="shared" si="4"/>
        <v>INSERT INTO bi4all.dim_names (id_name_pk, name, id_gender_fk) VALUES (280, 'Marianna', 'F');</v>
      </c>
    </row>
    <row r="281" spans="1:5" x14ac:dyDescent="0.2">
      <c r="A281" s="7">
        <f>ROW()</f>
        <v>281</v>
      </c>
      <c r="B281" s="7" t="s">
        <v>287</v>
      </c>
      <c r="C281" s="7" t="s">
        <v>12</v>
      </c>
      <c r="D281" s="7" t="str">
        <f>VLOOKUP($C281,Gender!$A:$B,2,FALSE)</f>
        <v>Female</v>
      </c>
      <c r="E281" s="9" t="str">
        <f t="shared" si="4"/>
        <v>INSERT INTO bi4all.dim_names (id_name_pk, name, id_gender_fk) VALUES (281, 'Marina', 'F');</v>
      </c>
    </row>
    <row r="282" spans="1:5" x14ac:dyDescent="0.2">
      <c r="A282" s="7">
        <f>ROW()</f>
        <v>282</v>
      </c>
      <c r="B282" s="7" t="s">
        <v>288</v>
      </c>
      <c r="C282" s="7" t="s">
        <v>12</v>
      </c>
      <c r="D282" s="7" t="str">
        <f>VLOOKUP($C282,Gender!$A:$B,2,FALSE)</f>
        <v>Female</v>
      </c>
      <c r="E282" s="9" t="str">
        <f t="shared" si="4"/>
        <v>INSERT INTO bi4all.dim_names (id_name_pk, name, id_gender_fk) VALUES (282, 'Marinah', 'F');</v>
      </c>
    </row>
    <row r="283" spans="1:5" x14ac:dyDescent="0.2">
      <c r="A283" s="7">
        <f>ROW()</f>
        <v>283</v>
      </c>
      <c r="B283" s="7" t="s">
        <v>289</v>
      </c>
      <c r="C283" s="7" t="s">
        <v>12</v>
      </c>
      <c r="D283" s="7" t="str">
        <f>VLOOKUP($C283,Gender!$A:$B,2,FALSE)</f>
        <v>Female</v>
      </c>
      <c r="E283" s="9" t="str">
        <f t="shared" si="4"/>
        <v>INSERT INTO bi4all.dim_names (id_name_pk, name, id_gender_fk) VALUES (283, 'Marta', 'F');</v>
      </c>
    </row>
    <row r="284" spans="1:5" x14ac:dyDescent="0.2">
      <c r="A284" s="7">
        <f>ROW()</f>
        <v>284</v>
      </c>
      <c r="B284" s="7" t="s">
        <v>290</v>
      </c>
      <c r="C284" s="7" t="s">
        <v>10</v>
      </c>
      <c r="D284" s="7" t="str">
        <f>VLOOKUP($C284,Gender!$A:$B,2,FALSE)</f>
        <v>Male</v>
      </c>
      <c r="E284" s="9" t="str">
        <f t="shared" si="4"/>
        <v>INSERT INTO bi4all.dim_names (id_name_pk, name, id_gender_fk) VALUES (284, 'Martim', 'M');</v>
      </c>
    </row>
    <row r="285" spans="1:5" x14ac:dyDescent="0.2">
      <c r="A285" s="7">
        <f>ROW()</f>
        <v>285</v>
      </c>
      <c r="B285" s="7" t="s">
        <v>291</v>
      </c>
      <c r="C285" s="7" t="s">
        <v>10</v>
      </c>
      <c r="D285" s="7" t="str">
        <f>VLOOKUP($C285,Gender!$A:$B,2,FALSE)</f>
        <v>Male</v>
      </c>
      <c r="E285" s="9" t="str">
        <f t="shared" si="4"/>
        <v>INSERT INTO bi4all.dim_names (id_name_pk, name, id_gender_fk) VALUES (285, 'Martin', 'M');</v>
      </c>
    </row>
    <row r="286" spans="1:5" x14ac:dyDescent="0.2">
      <c r="A286" s="7">
        <f>ROW()</f>
        <v>286</v>
      </c>
      <c r="B286" s="7" t="s">
        <v>292</v>
      </c>
      <c r="C286" s="7" t="s">
        <v>10</v>
      </c>
      <c r="D286" s="7" t="str">
        <f>VLOOKUP($C286,Gender!$A:$B,2,FALSE)</f>
        <v>Male</v>
      </c>
      <c r="E286" s="9" t="str">
        <f t="shared" si="4"/>
        <v>INSERT INTO bi4all.dim_names (id_name_pk, name, id_gender_fk) VALUES (286, 'Mateus', 'M');</v>
      </c>
    </row>
    <row r="287" spans="1:5" x14ac:dyDescent="0.2">
      <c r="A287" s="7">
        <f>ROW()</f>
        <v>287</v>
      </c>
      <c r="B287" s="7" t="s">
        <v>293</v>
      </c>
      <c r="C287" s="7" t="s">
        <v>10</v>
      </c>
      <c r="D287" s="7" t="str">
        <f>VLOOKUP($C287,Gender!$A:$B,2,FALSE)</f>
        <v>Male</v>
      </c>
      <c r="E287" s="9" t="str">
        <f t="shared" si="4"/>
        <v>INSERT INTO bi4all.dim_names (id_name_pk, name, id_gender_fk) VALUES (287, 'Matheus', 'M');</v>
      </c>
    </row>
    <row r="288" spans="1:5" x14ac:dyDescent="0.2">
      <c r="A288" s="7">
        <f>ROW()</f>
        <v>288</v>
      </c>
      <c r="B288" s="7" t="s">
        <v>294</v>
      </c>
      <c r="C288" s="7" t="s">
        <v>10</v>
      </c>
      <c r="D288" s="7" t="str">
        <f>VLOOKUP($C288,Gender!$A:$B,2,FALSE)</f>
        <v>Male</v>
      </c>
      <c r="E288" s="9" t="str">
        <f t="shared" si="4"/>
        <v>INSERT INTO bi4all.dim_names (id_name_pk, name, id_gender_fk) VALUES (288, 'Matheus Bruno', 'M');</v>
      </c>
    </row>
    <row r="289" spans="1:5" x14ac:dyDescent="0.2">
      <c r="A289" s="7">
        <f>ROW()</f>
        <v>289</v>
      </c>
      <c r="B289" s="7" t="s">
        <v>295</v>
      </c>
      <c r="C289" s="7" t="s">
        <v>12</v>
      </c>
      <c r="D289" s="7" t="str">
        <f>VLOOKUP($C289,Gender!$A:$B,2,FALSE)</f>
        <v>Female</v>
      </c>
      <c r="E289" s="9" t="str">
        <f t="shared" si="4"/>
        <v>INSERT INTO bi4all.dim_names (id_name_pk, name, id_gender_fk) VALUES (289, 'Maya', 'F');</v>
      </c>
    </row>
    <row r="290" spans="1:5" x14ac:dyDescent="0.2">
      <c r="A290" s="7">
        <f>ROW()</f>
        <v>290</v>
      </c>
      <c r="B290" s="7" t="s">
        <v>296</v>
      </c>
      <c r="C290" s="7" t="s">
        <v>12</v>
      </c>
      <c r="D290" s="7" t="str">
        <f>VLOOKUP($C290,Gender!$A:$B,2,FALSE)</f>
        <v>Female</v>
      </c>
      <c r="E290" s="9" t="str">
        <f t="shared" si="4"/>
        <v>INSERT INTO bi4all.dim_names (id_name_pk, name, id_gender_fk) VALUES (290, 'Melissa', 'F');</v>
      </c>
    </row>
    <row r="291" spans="1:5" x14ac:dyDescent="0.2">
      <c r="A291" s="7">
        <f>ROW()</f>
        <v>291</v>
      </c>
      <c r="B291" s="7" t="s">
        <v>297</v>
      </c>
      <c r="C291" s="7" t="s">
        <v>12</v>
      </c>
      <c r="D291" s="7" t="str">
        <f>VLOOKUP($C291,Gender!$A:$B,2,FALSE)</f>
        <v>Female</v>
      </c>
      <c r="E291" s="9" t="str">
        <f t="shared" si="4"/>
        <v>INSERT INTO bi4all.dim_names (id_name_pk, name, id_gender_fk) VALUES (291, 'Melyssa', 'F');</v>
      </c>
    </row>
    <row r="292" spans="1:5" x14ac:dyDescent="0.2">
      <c r="A292" s="7">
        <f>ROW()</f>
        <v>292</v>
      </c>
      <c r="B292" s="7" t="s">
        <v>298</v>
      </c>
      <c r="C292" s="7" t="s">
        <v>12</v>
      </c>
      <c r="D292" s="7" t="str">
        <f>VLOOKUP($C292,Gender!$A:$B,2,FALSE)</f>
        <v>Female</v>
      </c>
      <c r="E292" s="9" t="str">
        <f t="shared" si="4"/>
        <v>INSERT INTO bi4all.dim_names (id_name_pk, name, id_gender_fk) VALUES (292, 'Micaela', 'F');</v>
      </c>
    </row>
    <row r="293" spans="1:5" x14ac:dyDescent="0.2">
      <c r="A293" s="7">
        <f>ROW()</f>
        <v>293</v>
      </c>
      <c r="B293" s="7" t="s">
        <v>299</v>
      </c>
      <c r="C293" s="7" t="s">
        <v>10</v>
      </c>
      <c r="D293" s="7" t="str">
        <f>VLOOKUP($C293,Gender!$A:$B,2,FALSE)</f>
        <v>Male</v>
      </c>
      <c r="E293" s="9" t="str">
        <f t="shared" si="4"/>
        <v>INSERT INTO bi4all.dim_names (id_name_pk, name, id_gender_fk) VALUES (293, 'Michael', 'M');</v>
      </c>
    </row>
    <row r="294" spans="1:5" x14ac:dyDescent="0.2">
      <c r="A294" s="7">
        <f>ROW()</f>
        <v>294</v>
      </c>
      <c r="B294" s="7" t="s">
        <v>300</v>
      </c>
      <c r="C294" s="7" t="s">
        <v>10</v>
      </c>
      <c r="D294" s="7" t="str">
        <f>VLOOKUP($C294,Gender!$A:$B,2,FALSE)</f>
        <v>Male</v>
      </c>
      <c r="E294" s="9" t="str">
        <f t="shared" si="4"/>
        <v>INSERT INTO bi4all.dim_names (id_name_pk, name, id_gender_fk) VALUES (294, 'Michel', 'M');</v>
      </c>
    </row>
    <row r="295" spans="1:5" x14ac:dyDescent="0.2">
      <c r="A295" s="7">
        <f>ROW()</f>
        <v>295</v>
      </c>
      <c r="B295" s="7" t="s">
        <v>301</v>
      </c>
      <c r="C295" s="7" t="s">
        <v>10</v>
      </c>
      <c r="D295" s="7" t="str">
        <f>VLOOKUP($C295,Gender!$A:$B,2,FALSE)</f>
        <v>Male</v>
      </c>
      <c r="E295" s="9" t="str">
        <f t="shared" si="4"/>
        <v>INSERT INTO bi4all.dim_names (id_name_pk, name, id_gender_fk) VALUES (295, 'Miguel', 'M');</v>
      </c>
    </row>
    <row r="296" spans="1:5" x14ac:dyDescent="0.2">
      <c r="A296" s="7">
        <f>ROW()</f>
        <v>296</v>
      </c>
      <c r="B296" s="7" t="s">
        <v>302</v>
      </c>
      <c r="C296" s="7" t="s">
        <v>10</v>
      </c>
      <c r="D296" s="7" t="str">
        <f>VLOOKUP($C296,Gender!$A:$B,2,FALSE)</f>
        <v>Male</v>
      </c>
      <c r="E296" s="9" t="str">
        <f t="shared" si="4"/>
        <v>INSERT INTO bi4all.dim_names (id_name_pk, name, id_gender_fk) VALUES (296, 'Miguel Henrique', 'M');</v>
      </c>
    </row>
    <row r="297" spans="1:5" x14ac:dyDescent="0.2">
      <c r="A297" s="7">
        <f>ROW()</f>
        <v>297</v>
      </c>
      <c r="B297" s="7" t="s">
        <v>303</v>
      </c>
      <c r="C297" s="7" t="s">
        <v>10</v>
      </c>
      <c r="D297" s="7" t="str">
        <f>VLOOKUP($C297,Gender!$A:$B,2,FALSE)</f>
        <v>Male</v>
      </c>
      <c r="E297" s="9" t="str">
        <f t="shared" si="4"/>
        <v>INSERT INTO bi4all.dim_names (id_name_pk, name, id_gender_fk) VALUES (297, 'Miguelito', 'M');</v>
      </c>
    </row>
    <row r="298" spans="1:5" x14ac:dyDescent="0.2">
      <c r="A298" s="7">
        <f>ROW()</f>
        <v>298</v>
      </c>
      <c r="B298" s="7" t="s">
        <v>304</v>
      </c>
      <c r="C298" s="7" t="s">
        <v>12</v>
      </c>
      <c r="D298" s="7" t="str">
        <f>VLOOKUP($C298,Gender!$A:$B,2,FALSE)</f>
        <v>Female</v>
      </c>
      <c r="E298" s="9" t="str">
        <f t="shared" si="4"/>
        <v>INSERT INTO bi4all.dim_names (id_name_pk, name, id_gender_fk) VALUES (298, 'Milena', 'F');</v>
      </c>
    </row>
    <row r="299" spans="1:5" x14ac:dyDescent="0.2">
      <c r="A299" s="7">
        <f>ROW()</f>
        <v>299</v>
      </c>
      <c r="B299" s="7" t="s">
        <v>305</v>
      </c>
      <c r="C299" s="7" t="s">
        <v>12</v>
      </c>
      <c r="D299" s="7" t="str">
        <f>VLOOKUP($C299,Gender!$A:$B,2,FALSE)</f>
        <v>Female</v>
      </c>
      <c r="E299" s="9" t="str">
        <f t="shared" si="4"/>
        <v>INSERT INTO bi4all.dim_names (id_name_pk, name, id_gender_fk) VALUES (299, 'Mirella', 'F');</v>
      </c>
    </row>
    <row r="300" spans="1:5" x14ac:dyDescent="0.2">
      <c r="A300" s="7">
        <f>ROW()</f>
        <v>300</v>
      </c>
      <c r="B300" s="7" t="s">
        <v>306</v>
      </c>
      <c r="C300" s="7" t="s">
        <v>10</v>
      </c>
      <c r="D300" s="7" t="str">
        <f>VLOOKUP($C300,Gender!$A:$B,2,FALSE)</f>
        <v>Male</v>
      </c>
      <c r="E300" s="9" t="str">
        <f t="shared" si="4"/>
        <v>INSERT INTO bi4all.dim_names (id_name_pk, name, id_gender_fk) VALUES (300, 'Muricy', 'M');</v>
      </c>
    </row>
    <row r="301" spans="1:5" x14ac:dyDescent="0.2">
      <c r="A301" s="7">
        <f>ROW()</f>
        <v>301</v>
      </c>
      <c r="B301" s="7" t="s">
        <v>307</v>
      </c>
      <c r="C301" s="7" t="s">
        <v>10</v>
      </c>
      <c r="D301" s="7" t="str">
        <f>VLOOKUP($C301,Gender!$A:$B,2,FALSE)</f>
        <v>Male</v>
      </c>
      <c r="E301" s="9" t="str">
        <f t="shared" si="4"/>
        <v>INSERT INTO bi4all.dim_names (id_name_pk, name, id_gender_fk) VALUES (301, 'Murilo', 'M');</v>
      </c>
    </row>
    <row r="302" spans="1:5" x14ac:dyDescent="0.2">
      <c r="A302" s="7">
        <f>ROW()</f>
        <v>302</v>
      </c>
      <c r="B302" s="7" t="s">
        <v>308</v>
      </c>
      <c r="C302" s="7" t="s">
        <v>12</v>
      </c>
      <c r="D302" s="7" t="str">
        <f>VLOOKUP($C302,Gender!$A:$B,2,FALSE)</f>
        <v>Female</v>
      </c>
      <c r="E302" s="9" t="str">
        <f t="shared" si="4"/>
        <v>INSERT INTO bi4all.dim_names (id_name_pk, name, id_gender_fk) VALUES (302, 'Natália', 'F');</v>
      </c>
    </row>
    <row r="303" spans="1:5" x14ac:dyDescent="0.2">
      <c r="A303" s="7">
        <f>ROW()</f>
        <v>303</v>
      </c>
      <c r="B303" s="7" t="s">
        <v>309</v>
      </c>
      <c r="C303" s="7" t="s">
        <v>12</v>
      </c>
      <c r="D303" s="7" t="str">
        <f>VLOOKUP($C303,Gender!$A:$B,2,FALSE)</f>
        <v>Female</v>
      </c>
      <c r="E303" s="9" t="str">
        <f t="shared" si="4"/>
        <v>INSERT INTO bi4all.dim_names (id_name_pk, name, id_gender_fk) VALUES (303, 'Nathália', 'F');</v>
      </c>
    </row>
    <row r="304" spans="1:5" x14ac:dyDescent="0.2">
      <c r="A304" s="7">
        <f>ROW()</f>
        <v>304</v>
      </c>
      <c r="B304" s="7" t="s">
        <v>310</v>
      </c>
      <c r="C304" s="7" t="s">
        <v>10</v>
      </c>
      <c r="D304" s="7" t="str">
        <f>VLOOKUP($C304,Gender!$A:$B,2,FALSE)</f>
        <v>Male</v>
      </c>
      <c r="E304" s="9" t="str">
        <f t="shared" si="4"/>
        <v>INSERT INTO bi4all.dim_names (id_name_pk, name, id_gender_fk) VALUES (304, 'Natanael', 'M');</v>
      </c>
    </row>
    <row r="305" spans="1:5" x14ac:dyDescent="0.2">
      <c r="A305" s="7">
        <f>ROW()</f>
        <v>305</v>
      </c>
      <c r="B305" s="7" t="s">
        <v>311</v>
      </c>
      <c r="C305" s="7" t="s">
        <v>10</v>
      </c>
      <c r="D305" s="7" t="str">
        <f>VLOOKUP($C305,Gender!$A:$B,2,FALSE)</f>
        <v>Male</v>
      </c>
      <c r="E305" s="9" t="str">
        <f t="shared" si="4"/>
        <v>INSERT INTO bi4all.dim_names (id_name_pk, name, id_gender_fk) VALUES (305, 'Nathan', 'M');</v>
      </c>
    </row>
    <row r="306" spans="1:5" x14ac:dyDescent="0.2">
      <c r="A306" s="7">
        <f>ROW()</f>
        <v>306</v>
      </c>
      <c r="B306" s="7" t="s">
        <v>312</v>
      </c>
      <c r="C306" s="7" t="s">
        <v>10</v>
      </c>
      <c r="D306" s="7" t="str">
        <f>VLOOKUP($C306,Gender!$A:$B,2,FALSE)</f>
        <v>Male</v>
      </c>
      <c r="E306" s="9" t="str">
        <f t="shared" si="4"/>
        <v>INSERT INTO bi4all.dim_names (id_name_pk, name, id_gender_fk) VALUES (306, 'Nicolas', 'M');</v>
      </c>
    </row>
    <row r="307" spans="1:5" x14ac:dyDescent="0.2">
      <c r="A307" s="7">
        <f>ROW()</f>
        <v>307</v>
      </c>
      <c r="B307" s="7" t="s">
        <v>313</v>
      </c>
      <c r="C307" s="7" t="s">
        <v>12</v>
      </c>
      <c r="D307" s="7" t="str">
        <f>VLOOKUP($C307,Gender!$A:$B,2,FALSE)</f>
        <v>Female</v>
      </c>
      <c r="E307" s="9" t="str">
        <f t="shared" si="4"/>
        <v>INSERT INTO bi4all.dim_names (id_name_pk, name, id_gender_fk) VALUES (307, 'Nicole', 'F');</v>
      </c>
    </row>
    <row r="308" spans="1:5" x14ac:dyDescent="0.2">
      <c r="A308" s="7">
        <f>ROW()</f>
        <v>308</v>
      </c>
      <c r="B308" s="7" t="s">
        <v>314</v>
      </c>
      <c r="C308" s="7" t="s">
        <v>10</v>
      </c>
      <c r="D308" s="7" t="str">
        <f>VLOOKUP($C308,Gender!$A:$B,2,FALSE)</f>
        <v>Male</v>
      </c>
      <c r="E308" s="9" t="str">
        <f t="shared" si="4"/>
        <v>INSERT INTO bi4all.dim_names (id_name_pk, name, id_gender_fk) VALUES (308, 'Noah', 'M');</v>
      </c>
    </row>
    <row r="309" spans="1:5" x14ac:dyDescent="0.2">
      <c r="A309" s="7">
        <f>ROW()</f>
        <v>309</v>
      </c>
      <c r="B309" s="7" t="s">
        <v>315</v>
      </c>
      <c r="C309" s="7" t="s">
        <v>10</v>
      </c>
      <c r="D309" s="7" t="str">
        <f>VLOOKUP($C309,Gender!$A:$B,2,FALSE)</f>
        <v>Male</v>
      </c>
      <c r="E309" s="9" t="str">
        <f t="shared" si="4"/>
        <v>INSERT INTO bi4all.dim_names (id_name_pk, name, id_gender_fk) VALUES (309, 'Octávio', 'M');</v>
      </c>
    </row>
    <row r="310" spans="1:5" x14ac:dyDescent="0.2">
      <c r="A310" s="7">
        <f>ROW()</f>
        <v>310</v>
      </c>
      <c r="B310" s="7" t="s">
        <v>316</v>
      </c>
      <c r="C310" s="7" t="s">
        <v>10</v>
      </c>
      <c r="D310" s="7" t="str">
        <f>VLOOKUP($C310,Gender!$A:$B,2,FALSE)</f>
        <v>Male</v>
      </c>
      <c r="E310" s="9" t="str">
        <f t="shared" si="4"/>
        <v>INSERT INTO bi4all.dim_names (id_name_pk, name, id_gender_fk) VALUES (310, 'Oliver', 'M');</v>
      </c>
    </row>
    <row r="311" spans="1:5" x14ac:dyDescent="0.2">
      <c r="A311" s="7">
        <f>ROW()</f>
        <v>311</v>
      </c>
      <c r="B311" s="7" t="s">
        <v>317</v>
      </c>
      <c r="C311" s="7" t="s">
        <v>12</v>
      </c>
      <c r="D311" s="7" t="str">
        <f>VLOOKUP($C311,Gender!$A:$B,2,FALSE)</f>
        <v>Female</v>
      </c>
      <c r="E311" s="9" t="str">
        <f t="shared" si="4"/>
        <v>INSERT INTO bi4all.dim_names (id_name_pk, name, id_gender_fk) VALUES (311, 'Olívia', 'F');</v>
      </c>
    </row>
    <row r="312" spans="1:5" x14ac:dyDescent="0.2">
      <c r="A312" s="7">
        <f>ROW()</f>
        <v>312</v>
      </c>
      <c r="B312" s="7" t="s">
        <v>318</v>
      </c>
      <c r="C312" s="7" t="s">
        <v>10</v>
      </c>
      <c r="D312" s="7" t="str">
        <f>VLOOKUP($C312,Gender!$A:$B,2,FALSE)</f>
        <v>Male</v>
      </c>
      <c r="E312" s="9" t="str">
        <f t="shared" si="4"/>
        <v>INSERT INTO bi4all.dim_names (id_name_pk, name, id_gender_fk) VALUES (312, 'Otávio', 'M');</v>
      </c>
    </row>
    <row r="313" spans="1:5" x14ac:dyDescent="0.2">
      <c r="A313" s="7">
        <f>ROW()</f>
        <v>313</v>
      </c>
      <c r="B313" s="7" t="s">
        <v>319</v>
      </c>
      <c r="C313" s="7" t="s">
        <v>10</v>
      </c>
      <c r="D313" s="7" t="str">
        <f>VLOOKUP($C313,Gender!$A:$B,2,FALSE)</f>
        <v>Male</v>
      </c>
      <c r="E313" s="9" t="str">
        <f t="shared" si="4"/>
        <v>INSERT INTO bi4all.dim_names (id_name_pk, name, id_gender_fk) VALUES (313, 'Pablo', 'M');</v>
      </c>
    </row>
    <row r="314" spans="1:5" x14ac:dyDescent="0.2">
      <c r="A314" s="7">
        <f>ROW()</f>
        <v>314</v>
      </c>
      <c r="B314" s="7" t="s">
        <v>320</v>
      </c>
      <c r="C314" s="7" t="s">
        <v>12</v>
      </c>
      <c r="D314" s="7" t="str">
        <f>VLOOKUP($C314,Gender!$A:$B,2,FALSE)</f>
        <v>Female</v>
      </c>
      <c r="E314" s="9" t="str">
        <f t="shared" si="4"/>
        <v>INSERT INTO bi4all.dim_names (id_name_pk, name, id_gender_fk) VALUES (314, 'Paloma', 'F');</v>
      </c>
    </row>
    <row r="315" spans="1:5" x14ac:dyDescent="0.2">
      <c r="A315" s="7">
        <f>ROW()</f>
        <v>315</v>
      </c>
      <c r="B315" s="7" t="s">
        <v>321</v>
      </c>
      <c r="C315" s="7" t="s">
        <v>10</v>
      </c>
      <c r="D315" s="7" t="str">
        <f>VLOOKUP($C315,Gender!$A:$B,2,FALSE)</f>
        <v>Male</v>
      </c>
      <c r="E315" s="9" t="str">
        <f t="shared" si="4"/>
        <v>INSERT INTO bi4all.dim_names (id_name_pk, name, id_gender_fk) VALUES (315, 'Peter', 'M');</v>
      </c>
    </row>
    <row r="316" spans="1:5" x14ac:dyDescent="0.2">
      <c r="A316" s="7">
        <f>ROW()</f>
        <v>316</v>
      </c>
      <c r="B316" s="7" t="s">
        <v>322</v>
      </c>
      <c r="C316" s="7" t="s">
        <v>10</v>
      </c>
      <c r="D316" s="7" t="str">
        <f>VLOOKUP($C316,Gender!$A:$B,2,FALSE)</f>
        <v>Male</v>
      </c>
      <c r="E316" s="9" t="str">
        <f t="shared" si="4"/>
        <v>INSERT INTO bi4all.dim_names (id_name_pk, name, id_gender_fk) VALUES (316, 'Pedro', 'M');</v>
      </c>
    </row>
    <row r="317" spans="1:5" x14ac:dyDescent="0.2">
      <c r="A317" s="7">
        <f>ROW()</f>
        <v>317</v>
      </c>
      <c r="B317" s="7" t="s">
        <v>323</v>
      </c>
      <c r="C317" s="7" t="s">
        <v>10</v>
      </c>
      <c r="D317" s="7" t="str">
        <f>VLOOKUP($C317,Gender!$A:$B,2,FALSE)</f>
        <v>Male</v>
      </c>
      <c r="E317" s="9" t="str">
        <f t="shared" si="4"/>
        <v>INSERT INTO bi4all.dim_names (id_name_pk, name, id_gender_fk) VALUES (317, 'Pedro Henrique', 'M');</v>
      </c>
    </row>
    <row r="318" spans="1:5" x14ac:dyDescent="0.2">
      <c r="A318" s="7">
        <f>ROW()</f>
        <v>318</v>
      </c>
      <c r="B318" s="7" t="s">
        <v>324</v>
      </c>
      <c r="C318" s="7" t="s">
        <v>10</v>
      </c>
      <c r="D318" s="7" t="str">
        <f>VLOOKUP($C318,Gender!$A:$B,2,FALSE)</f>
        <v>Male</v>
      </c>
      <c r="E318" s="9" t="str">
        <f t="shared" si="4"/>
        <v>INSERT INTO bi4all.dim_names (id_name_pk, name, id_gender_fk) VALUES (318, 'Pedro Lucas', 'M');</v>
      </c>
    </row>
    <row r="319" spans="1:5" x14ac:dyDescent="0.2">
      <c r="A319" s="7">
        <f>ROW()</f>
        <v>319</v>
      </c>
      <c r="B319" s="7" t="s">
        <v>325</v>
      </c>
      <c r="C319" s="7" t="s">
        <v>10</v>
      </c>
      <c r="D319" s="7" t="str">
        <f>VLOOKUP($C319,Gender!$A:$B,2,FALSE)</f>
        <v>Male</v>
      </c>
      <c r="E319" s="9" t="str">
        <f t="shared" si="4"/>
        <v>INSERT INTO bi4all.dim_names (id_name_pk, name, id_gender_fk) VALUES (319, 'Pedro Miguel', 'M');</v>
      </c>
    </row>
    <row r="320" spans="1:5" x14ac:dyDescent="0.2">
      <c r="A320" s="7">
        <f>ROW()</f>
        <v>320</v>
      </c>
      <c r="B320" s="7" t="s">
        <v>326</v>
      </c>
      <c r="C320" s="7" t="s">
        <v>10</v>
      </c>
      <c r="D320" s="7" t="str">
        <f>VLOOKUP($C320,Gender!$A:$B,2,FALSE)</f>
        <v>Male</v>
      </c>
      <c r="E320" s="9" t="str">
        <f t="shared" si="4"/>
        <v>INSERT INTO bi4all.dim_names (id_name_pk, name, id_gender_fk) VALUES (320, 'Péricles', 'M');</v>
      </c>
    </row>
    <row r="321" spans="1:5" x14ac:dyDescent="0.2">
      <c r="A321" s="7">
        <f>ROW()</f>
        <v>321</v>
      </c>
      <c r="B321" s="7" t="s">
        <v>327</v>
      </c>
      <c r="C321" s="7" t="s">
        <v>12</v>
      </c>
      <c r="D321" s="7" t="str">
        <f>VLOOKUP($C321,Gender!$A:$B,2,FALSE)</f>
        <v>Female</v>
      </c>
      <c r="E321" s="9" t="str">
        <f t="shared" si="4"/>
        <v>INSERT INTO bi4all.dim_names (id_name_pk, name, id_gender_fk) VALUES (321, 'Pietra', 'F');</v>
      </c>
    </row>
    <row r="322" spans="1:5" x14ac:dyDescent="0.2">
      <c r="A322" s="7">
        <f>ROW()</f>
        <v>322</v>
      </c>
      <c r="B322" s="7" t="s">
        <v>328</v>
      </c>
      <c r="C322" s="7" t="s">
        <v>10</v>
      </c>
      <c r="D322" s="7" t="str">
        <f>VLOOKUP($C322,Gender!$A:$B,2,FALSE)</f>
        <v>Male</v>
      </c>
      <c r="E322" s="9" t="str">
        <f t="shared" si="4"/>
        <v>INSERT INTO bi4all.dim_names (id_name_pk, name, id_gender_fk) VALUES (322, 'Pietro', 'M');</v>
      </c>
    </row>
    <row r="323" spans="1:5" x14ac:dyDescent="0.2">
      <c r="A323" s="7">
        <f>ROW()</f>
        <v>323</v>
      </c>
      <c r="B323" s="7" t="s">
        <v>329</v>
      </c>
      <c r="C323" s="7" t="s">
        <v>12</v>
      </c>
      <c r="D323" s="7" t="str">
        <f>VLOOKUP($C323,Gender!$A:$B,2,FALSE)</f>
        <v>Female</v>
      </c>
      <c r="E323" s="9" t="str">
        <f t="shared" si="4"/>
        <v>INSERT INTO bi4all.dim_names (id_name_pk, name, id_gender_fk) VALUES (323, 'Rachel', 'F');</v>
      </c>
    </row>
    <row r="324" spans="1:5" x14ac:dyDescent="0.2">
      <c r="A324" s="7">
        <f>ROW()</f>
        <v>324</v>
      </c>
      <c r="B324" s="7" t="s">
        <v>330</v>
      </c>
      <c r="C324" s="7" t="s">
        <v>10</v>
      </c>
      <c r="D324" s="7" t="str">
        <f>VLOOKUP($C324,Gender!$A:$B,2,FALSE)</f>
        <v>Male</v>
      </c>
      <c r="E324" s="9" t="str">
        <f t="shared" si="4"/>
        <v>INSERT INTO bi4all.dim_names (id_name_pk, name, id_gender_fk) VALUES (324, 'Rafael', 'M');</v>
      </c>
    </row>
    <row r="325" spans="1:5" x14ac:dyDescent="0.2">
      <c r="A325" s="7">
        <f>ROW()</f>
        <v>325</v>
      </c>
      <c r="B325" s="7" t="s">
        <v>331</v>
      </c>
      <c r="C325" s="7" t="s">
        <v>12</v>
      </c>
      <c r="D325" s="7" t="str">
        <f>VLOOKUP($C325,Gender!$A:$B,2,FALSE)</f>
        <v>Female</v>
      </c>
      <c r="E325" s="9" t="str">
        <f t="shared" si="4"/>
        <v>INSERT INTO bi4all.dim_names (id_name_pk, name, id_gender_fk) VALUES (325, 'Rafaela', 'F');</v>
      </c>
    </row>
    <row r="326" spans="1:5" x14ac:dyDescent="0.2">
      <c r="A326" s="7">
        <f>ROW()</f>
        <v>326</v>
      </c>
      <c r="B326" s="7" t="s">
        <v>332</v>
      </c>
      <c r="C326" s="7" t="s">
        <v>12</v>
      </c>
      <c r="D326" s="7" t="str">
        <f>VLOOKUP($C326,Gender!$A:$B,2,FALSE)</f>
        <v>Female</v>
      </c>
      <c r="E326" s="9" t="str">
        <f t="shared" ref="E326:E367" si="5">"INSERT INTO " &amp; $B$1 &amp; "." &amp; $B$2 &amp; " (" &amp; $A$4 &amp; ", " &amp;$B$4 &amp; ", " &amp; $C$4 &amp;  ") VALUES (" &amp; $A326 &amp; ", '" &amp; $B326 &amp; "', '" &amp; $C326 &amp; "');"</f>
        <v>INSERT INTO bi4all.dim_names (id_name_pk, name, id_gender_fk) VALUES (326, 'Rainah', 'F');</v>
      </c>
    </row>
    <row r="327" spans="1:5" x14ac:dyDescent="0.2">
      <c r="A327" s="7">
        <f>ROW()</f>
        <v>327</v>
      </c>
      <c r="B327" s="7" t="s">
        <v>333</v>
      </c>
      <c r="C327" s="7" t="s">
        <v>12</v>
      </c>
      <c r="D327" s="7" t="str">
        <f>VLOOKUP($C327,Gender!$A:$B,2,FALSE)</f>
        <v>Female</v>
      </c>
      <c r="E327" s="9" t="str">
        <f t="shared" si="5"/>
        <v>INSERT INTO bi4all.dim_names (id_name_pk, name, id_gender_fk) VALUES (327, 'Raquel', 'F');</v>
      </c>
    </row>
    <row r="328" spans="1:5" x14ac:dyDescent="0.2">
      <c r="A328" s="7">
        <f>ROW()</f>
        <v>328</v>
      </c>
      <c r="B328" s="7" t="s">
        <v>334</v>
      </c>
      <c r="C328" s="7" t="s">
        <v>10</v>
      </c>
      <c r="D328" s="7" t="str">
        <f>VLOOKUP($C328,Gender!$A:$B,2,FALSE)</f>
        <v>Male</v>
      </c>
      <c r="E328" s="9" t="str">
        <f t="shared" si="5"/>
        <v>INSERT INTO bi4all.dim_names (id_name_pk, name, id_gender_fk) VALUES (328, 'Raul', 'M');</v>
      </c>
    </row>
    <row r="329" spans="1:5" x14ac:dyDescent="0.2">
      <c r="A329" s="7">
        <f>ROW()</f>
        <v>329</v>
      </c>
      <c r="B329" s="7" t="s">
        <v>335</v>
      </c>
      <c r="C329" s="7" t="s">
        <v>12</v>
      </c>
      <c r="D329" s="7" t="str">
        <f>VLOOKUP($C329,Gender!$A:$B,2,FALSE)</f>
        <v>Female</v>
      </c>
      <c r="E329" s="9" t="str">
        <f t="shared" si="5"/>
        <v>INSERT INTO bi4all.dim_names (id_name_pk, name, id_gender_fk) VALUES (329, 'Rebeca', 'F');</v>
      </c>
    </row>
    <row r="330" spans="1:5" x14ac:dyDescent="0.2">
      <c r="A330" s="7">
        <f>ROW()</f>
        <v>330</v>
      </c>
      <c r="B330" s="7" t="s">
        <v>336</v>
      </c>
      <c r="C330" s="7" t="s">
        <v>12</v>
      </c>
      <c r="D330" s="7" t="str">
        <f>VLOOKUP($C330,Gender!$A:$B,2,FALSE)</f>
        <v>Female</v>
      </c>
      <c r="E330" s="9" t="str">
        <f t="shared" si="5"/>
        <v>INSERT INTO bi4all.dim_names (id_name_pk, name, id_gender_fk) VALUES (330, 'Rebecca', 'F');</v>
      </c>
    </row>
    <row r="331" spans="1:5" x14ac:dyDescent="0.2">
      <c r="A331" s="7">
        <f>ROW()</f>
        <v>331</v>
      </c>
      <c r="B331" s="7" t="s">
        <v>337</v>
      </c>
      <c r="C331" s="7" t="s">
        <v>10</v>
      </c>
      <c r="D331" s="7" t="str">
        <f>VLOOKUP($C331,Gender!$A:$B,2,FALSE)</f>
        <v>Male</v>
      </c>
      <c r="E331" s="9" t="str">
        <f t="shared" si="5"/>
        <v>INSERT INTO bi4all.dim_names (id_name_pk, name, id_gender_fk) VALUES (331, 'Renato', 'M');</v>
      </c>
    </row>
    <row r="332" spans="1:5" x14ac:dyDescent="0.2">
      <c r="A332" s="7">
        <f>ROW()</f>
        <v>332</v>
      </c>
      <c r="B332" s="7" t="s">
        <v>338</v>
      </c>
      <c r="C332" s="7" t="s">
        <v>10</v>
      </c>
      <c r="D332" s="7" t="str">
        <f>VLOOKUP($C332,Gender!$A:$B,2,FALSE)</f>
        <v>Male</v>
      </c>
      <c r="E332" s="9" t="str">
        <f t="shared" si="5"/>
        <v>INSERT INTO bi4all.dim_names (id_name_pk, name, id_gender_fk) VALUES (332, 'Rodrigo', 'M');</v>
      </c>
    </row>
    <row r="333" spans="1:5" x14ac:dyDescent="0.2">
      <c r="A333" s="7">
        <f>ROW()</f>
        <v>333</v>
      </c>
      <c r="B333" s="7" t="s">
        <v>339</v>
      </c>
      <c r="C333" s="7" t="s">
        <v>10</v>
      </c>
      <c r="D333" s="7" t="str">
        <f>VLOOKUP($C333,Gender!$A:$B,2,FALSE)</f>
        <v>Male</v>
      </c>
      <c r="E333" s="9" t="str">
        <f t="shared" si="5"/>
        <v>INSERT INTO bi4all.dim_names (id_name_pk, name, id_gender_fk) VALUES (333, 'Ruan', 'M');</v>
      </c>
    </row>
    <row r="334" spans="1:5" x14ac:dyDescent="0.2">
      <c r="A334" s="7">
        <f>ROW()</f>
        <v>334</v>
      </c>
      <c r="B334" s="7" t="s">
        <v>340</v>
      </c>
      <c r="C334" s="7" t="s">
        <v>10</v>
      </c>
      <c r="D334" s="7" t="str">
        <f>VLOOKUP($C334,Gender!$A:$B,2,FALSE)</f>
        <v>Male</v>
      </c>
      <c r="E334" s="9" t="str">
        <f t="shared" si="5"/>
        <v>INSERT INTO bi4all.dim_names (id_name_pk, name, id_gender_fk) VALUES (334, 'Ryan', 'M');</v>
      </c>
    </row>
    <row r="335" spans="1:5" x14ac:dyDescent="0.2">
      <c r="A335" s="7">
        <f>ROW()</f>
        <v>335</v>
      </c>
      <c r="B335" s="7" t="s">
        <v>341</v>
      </c>
      <c r="C335" s="7" t="s">
        <v>10</v>
      </c>
      <c r="D335" s="7" t="str">
        <f>VLOOKUP($C335,Gender!$A:$B,2,FALSE)</f>
        <v>Male</v>
      </c>
      <c r="E335" s="9" t="str">
        <f t="shared" si="5"/>
        <v>INSERT INTO bi4all.dim_names (id_name_pk, name, id_gender_fk) VALUES (335, 'Sammuel', 'M');</v>
      </c>
    </row>
    <row r="336" spans="1:5" x14ac:dyDescent="0.2">
      <c r="A336" s="7">
        <f>ROW()</f>
        <v>336</v>
      </c>
      <c r="B336" s="7" t="s">
        <v>342</v>
      </c>
      <c r="C336" s="7" t="s">
        <v>10</v>
      </c>
      <c r="D336" s="7" t="str">
        <f>VLOOKUP($C336,Gender!$A:$B,2,FALSE)</f>
        <v>Male</v>
      </c>
      <c r="E336" s="9" t="str">
        <f t="shared" si="5"/>
        <v>INSERT INTO bi4all.dim_names (id_name_pk, name, id_gender_fk) VALUES (336, 'Samuel', 'M');</v>
      </c>
    </row>
    <row r="337" spans="1:5" x14ac:dyDescent="0.2">
      <c r="A337" s="7">
        <f>ROW()</f>
        <v>337</v>
      </c>
      <c r="B337" s="7" t="s">
        <v>343</v>
      </c>
      <c r="C337" s="7" t="s">
        <v>12</v>
      </c>
      <c r="D337" s="7" t="str">
        <f>VLOOKUP($C337,Gender!$A:$B,2,FALSE)</f>
        <v>Female</v>
      </c>
      <c r="E337" s="9" t="str">
        <f t="shared" si="5"/>
        <v>INSERT INTO bi4all.dim_names (id_name_pk, name, id_gender_fk) VALUES (337, 'Sarah', 'F');</v>
      </c>
    </row>
    <row r="338" spans="1:5" x14ac:dyDescent="0.2">
      <c r="A338" s="7">
        <f>ROW()</f>
        <v>338</v>
      </c>
      <c r="B338" s="7" t="s">
        <v>344</v>
      </c>
      <c r="C338" s="7" t="s">
        <v>12</v>
      </c>
      <c r="D338" s="7" t="str">
        <f>VLOOKUP($C338,Gender!$A:$B,2,FALSE)</f>
        <v>Female</v>
      </c>
      <c r="E338" s="9" t="str">
        <f t="shared" si="5"/>
        <v>INSERT INTO bi4all.dim_names (id_name_pk, name, id_gender_fk) VALUES (338, 'Sophia', 'F');</v>
      </c>
    </row>
    <row r="339" spans="1:5" x14ac:dyDescent="0.2">
      <c r="A339" s="7">
        <f>ROW()</f>
        <v>339</v>
      </c>
      <c r="B339" s="7" t="s">
        <v>345</v>
      </c>
      <c r="C339" s="7" t="s">
        <v>12</v>
      </c>
      <c r="D339" s="7" t="str">
        <f>VLOOKUP($C339,Gender!$A:$B,2,FALSE)</f>
        <v>Female</v>
      </c>
      <c r="E339" s="9" t="str">
        <f t="shared" si="5"/>
        <v>INSERT INTO bi4all.dim_names (id_name_pk, name, id_gender_fk) VALUES (339, 'Sophie', 'F');</v>
      </c>
    </row>
    <row r="340" spans="1:5" x14ac:dyDescent="0.2">
      <c r="A340" s="7">
        <f>ROW()</f>
        <v>340</v>
      </c>
      <c r="B340" s="7" t="s">
        <v>346</v>
      </c>
      <c r="C340" s="7" t="s">
        <v>12</v>
      </c>
      <c r="D340" s="7" t="str">
        <f>VLOOKUP($C340,Gender!$A:$B,2,FALSE)</f>
        <v>Female</v>
      </c>
      <c r="E340" s="9" t="str">
        <f t="shared" si="5"/>
        <v>INSERT INTO bi4all.dim_names (id_name_pk, name, id_gender_fk) VALUES (340, 'Stella', 'F');</v>
      </c>
    </row>
    <row r="341" spans="1:5" x14ac:dyDescent="0.2">
      <c r="A341" s="7">
        <f>ROW()</f>
        <v>341</v>
      </c>
      <c r="B341" s="7" t="s">
        <v>347</v>
      </c>
      <c r="C341" s="7" t="s">
        <v>10</v>
      </c>
      <c r="D341" s="7" t="str">
        <f>VLOOKUP($C341,Gender!$A:$B,2,FALSE)</f>
        <v>Male</v>
      </c>
      <c r="E341" s="9" t="str">
        <f t="shared" si="5"/>
        <v>INSERT INTO bi4all.dim_names (id_name_pk, name, id_gender_fk) VALUES (341, 'Theo', 'M');</v>
      </c>
    </row>
    <row r="342" spans="1:5" x14ac:dyDescent="0.2">
      <c r="A342" s="7">
        <f>ROW()</f>
        <v>342</v>
      </c>
      <c r="B342" s="7" t="s">
        <v>348</v>
      </c>
      <c r="C342" s="7" t="s">
        <v>10</v>
      </c>
      <c r="D342" s="7" t="str">
        <f>VLOOKUP($C342,Gender!$A:$B,2,FALSE)</f>
        <v>Male</v>
      </c>
      <c r="E342" s="9" t="str">
        <f t="shared" si="5"/>
        <v>INSERT INTO bi4all.dim_names (id_name_pk, name, id_gender_fk) VALUES (342, 'Théo', 'M');</v>
      </c>
    </row>
    <row r="343" spans="1:5" x14ac:dyDescent="0.2">
      <c r="A343" s="7">
        <f>ROW()</f>
        <v>343</v>
      </c>
      <c r="B343" s="7" t="s">
        <v>349</v>
      </c>
      <c r="C343" s="7" t="s">
        <v>10</v>
      </c>
      <c r="D343" s="7" t="str">
        <f>VLOOKUP($C343,Gender!$A:$B,2,FALSE)</f>
        <v>Male</v>
      </c>
      <c r="E343" s="9" t="str">
        <f t="shared" si="5"/>
        <v>INSERT INTO bi4all.dim_names (id_name_pk, name, id_gender_fk) VALUES (343, 'Thiago', 'M');</v>
      </c>
    </row>
    <row r="344" spans="1:5" x14ac:dyDescent="0.2">
      <c r="A344" s="7">
        <f>ROW()</f>
        <v>344</v>
      </c>
      <c r="B344" s="7" t="s">
        <v>350</v>
      </c>
      <c r="C344" s="7" t="s">
        <v>10</v>
      </c>
      <c r="D344" s="7" t="str">
        <f>VLOOKUP($C344,Gender!$A:$B,2,FALSE)</f>
        <v>Male</v>
      </c>
      <c r="E344" s="9" t="str">
        <f t="shared" si="5"/>
        <v>INSERT INTO bi4all.dim_names (id_name_pk, name, id_gender_fk) VALUES (344, 'Thomas', 'M');</v>
      </c>
    </row>
    <row r="345" spans="1:5" x14ac:dyDescent="0.2">
      <c r="A345" s="7">
        <f>ROW()</f>
        <v>345</v>
      </c>
      <c r="B345" s="7" t="s">
        <v>351</v>
      </c>
      <c r="C345" s="7" t="s">
        <v>10</v>
      </c>
      <c r="D345" s="7" t="str">
        <f>VLOOKUP($C345,Gender!$A:$B,2,FALSE)</f>
        <v>Male</v>
      </c>
      <c r="E345" s="9" t="str">
        <f t="shared" si="5"/>
        <v>INSERT INTO bi4all.dim_names (id_name_pk, name, id_gender_fk) VALUES (345, 'Tiago', 'M');</v>
      </c>
    </row>
    <row r="346" spans="1:5" x14ac:dyDescent="0.2">
      <c r="A346" s="7">
        <f>ROW()</f>
        <v>346</v>
      </c>
      <c r="B346" s="7" t="s">
        <v>352</v>
      </c>
      <c r="C346" s="7" t="s">
        <v>10</v>
      </c>
      <c r="D346" s="7" t="str">
        <f>VLOOKUP($C346,Gender!$A:$B,2,FALSE)</f>
        <v>Male</v>
      </c>
      <c r="E346" s="9" t="str">
        <f t="shared" si="5"/>
        <v>INSERT INTO bi4all.dim_names (id_name_pk, name, id_gender_fk) VALUES (346, 'Tomas', 'M');</v>
      </c>
    </row>
    <row r="347" spans="1:5" x14ac:dyDescent="0.2">
      <c r="A347" s="7">
        <f>ROW()</f>
        <v>347</v>
      </c>
      <c r="B347" s="7" t="s">
        <v>353</v>
      </c>
      <c r="C347" s="7" t="s">
        <v>10</v>
      </c>
      <c r="D347" s="7" t="str">
        <f>VLOOKUP($C347,Gender!$A:$B,2,FALSE)</f>
        <v>Male</v>
      </c>
      <c r="E347" s="9" t="str">
        <f t="shared" si="5"/>
        <v>INSERT INTO bi4all.dim_names (id_name_pk, name, id_gender_fk) VALUES (347, 'Tomás', 'M');</v>
      </c>
    </row>
    <row r="348" spans="1:5" x14ac:dyDescent="0.2">
      <c r="A348" s="7">
        <f>ROW()</f>
        <v>348</v>
      </c>
      <c r="B348" s="7" t="s">
        <v>354</v>
      </c>
      <c r="C348" s="7" t="s">
        <v>10</v>
      </c>
      <c r="D348" s="7" t="str">
        <f>VLOOKUP($C348,Gender!$A:$B,2,FALSE)</f>
        <v>Male</v>
      </c>
      <c r="E348" s="9" t="str">
        <f t="shared" si="5"/>
        <v>INSERT INTO bi4all.dim_names (id_name_pk, name, id_gender_fk) VALUES (348, 'Vagner', 'M');</v>
      </c>
    </row>
    <row r="349" spans="1:5" x14ac:dyDescent="0.2">
      <c r="A349" s="7">
        <f>ROW()</f>
        <v>349</v>
      </c>
      <c r="B349" s="7" t="s">
        <v>355</v>
      </c>
      <c r="C349" s="7" t="s">
        <v>12</v>
      </c>
      <c r="D349" s="7" t="str">
        <f>VLOOKUP($C349,Gender!$A:$B,2,FALSE)</f>
        <v>Female</v>
      </c>
      <c r="E349" s="9" t="str">
        <f t="shared" si="5"/>
        <v>INSERT INTO bi4all.dim_names (id_name_pk, name, id_gender_fk) VALUES (349, 'Valentina', 'F');</v>
      </c>
    </row>
    <row r="350" spans="1:5" x14ac:dyDescent="0.2">
      <c r="A350" s="7">
        <f>ROW()</f>
        <v>350</v>
      </c>
      <c r="B350" s="7" t="s">
        <v>356</v>
      </c>
      <c r="C350" s="7" t="s">
        <v>12</v>
      </c>
      <c r="D350" s="7" t="str">
        <f>VLOOKUP($C350,Gender!$A:$B,2,FALSE)</f>
        <v>Female</v>
      </c>
      <c r="E350" s="9" t="str">
        <f t="shared" si="5"/>
        <v>INSERT INTO bi4all.dim_names (id_name_pk, name, id_gender_fk) VALUES (350, 'Vanessa', 'F');</v>
      </c>
    </row>
    <row r="351" spans="1:5" x14ac:dyDescent="0.2">
      <c r="A351" s="7">
        <f>ROW()</f>
        <v>351</v>
      </c>
      <c r="B351" s="7" t="s">
        <v>357</v>
      </c>
      <c r="C351" s="7" t="s">
        <v>12</v>
      </c>
      <c r="D351" s="7" t="str">
        <f>VLOOKUP($C351,Gender!$A:$B,2,FALSE)</f>
        <v>Female</v>
      </c>
      <c r="E351" s="9" t="str">
        <f t="shared" si="5"/>
        <v>INSERT INTO bi4all.dim_names (id_name_pk, name, id_gender_fk) VALUES (351, 'Vera Lucia', 'F');</v>
      </c>
    </row>
    <row r="352" spans="1:5" x14ac:dyDescent="0.2">
      <c r="A352" s="7">
        <f>ROW()</f>
        <v>352</v>
      </c>
      <c r="B352" s="7" t="s">
        <v>358</v>
      </c>
      <c r="C352" s="7" t="s">
        <v>10</v>
      </c>
      <c r="D352" s="7" t="str">
        <f>VLOOKUP($C352,Gender!$A:$B,2,FALSE)</f>
        <v>Male</v>
      </c>
      <c r="E352" s="9" t="str">
        <f t="shared" si="5"/>
        <v>INSERT INTO bi4all.dim_names (id_name_pk, name, id_gender_fk) VALUES (352, 'Vicent', 'M');</v>
      </c>
    </row>
    <row r="353" spans="1:5" x14ac:dyDescent="0.2">
      <c r="A353" s="7">
        <f>ROW()</f>
        <v>353</v>
      </c>
      <c r="B353" s="7" t="s">
        <v>359</v>
      </c>
      <c r="C353" s="7" t="s">
        <v>10</v>
      </c>
      <c r="D353" s="7" t="str">
        <f>VLOOKUP($C353,Gender!$A:$B,2,FALSE)</f>
        <v>Male</v>
      </c>
      <c r="E353" s="9" t="str">
        <f t="shared" si="5"/>
        <v>INSERT INTO bi4all.dim_names (id_name_pk, name, id_gender_fk) VALUES (353, 'Vicente', 'M');</v>
      </c>
    </row>
    <row r="354" spans="1:5" x14ac:dyDescent="0.2">
      <c r="A354" s="7">
        <f>ROW()</f>
        <v>354</v>
      </c>
      <c r="B354" s="7" t="s">
        <v>360</v>
      </c>
      <c r="C354" s="7" t="s">
        <v>10</v>
      </c>
      <c r="D354" s="7" t="str">
        <f>VLOOKUP($C354,Gender!$A:$B,2,FALSE)</f>
        <v>Male</v>
      </c>
      <c r="E354" s="9" t="str">
        <f t="shared" si="5"/>
        <v>INSERT INTO bi4all.dim_names (id_name_pk, name, id_gender_fk) VALUES (354, 'Victor', 'M');</v>
      </c>
    </row>
    <row r="355" spans="1:5" x14ac:dyDescent="0.2">
      <c r="A355" s="7">
        <f>ROW()</f>
        <v>355</v>
      </c>
      <c r="B355" s="7" t="s">
        <v>361</v>
      </c>
      <c r="C355" s="7" t="s">
        <v>10</v>
      </c>
      <c r="D355" s="7" t="str">
        <f>VLOOKUP($C355,Gender!$A:$B,2,FALSE)</f>
        <v>Male</v>
      </c>
      <c r="E355" s="9" t="str">
        <f t="shared" si="5"/>
        <v>INSERT INTO bi4all.dim_names (id_name_pk, name, id_gender_fk) VALUES (355, 'Victor Hugo', 'M');</v>
      </c>
    </row>
    <row r="356" spans="1:5" x14ac:dyDescent="0.2">
      <c r="A356" s="7">
        <f>ROW()</f>
        <v>356</v>
      </c>
      <c r="B356" s="7" t="s">
        <v>362</v>
      </c>
      <c r="C356" s="7" t="s">
        <v>12</v>
      </c>
      <c r="D356" s="7" t="str">
        <f>VLOOKUP($C356,Gender!$A:$B,2,FALSE)</f>
        <v>Female</v>
      </c>
      <c r="E356" s="9" t="str">
        <f t="shared" si="5"/>
        <v>INSERT INTO bi4all.dim_names (id_name_pk, name, id_gender_fk) VALUES (356, 'Victória', 'F');</v>
      </c>
    </row>
    <row r="357" spans="1:5" x14ac:dyDescent="0.2">
      <c r="A357" s="7">
        <f>ROW()</f>
        <v>357</v>
      </c>
      <c r="B357" s="7" t="s">
        <v>363</v>
      </c>
      <c r="C357" s="7" t="s">
        <v>10</v>
      </c>
      <c r="D357" s="7" t="str">
        <f>VLOOKUP($C357,Gender!$A:$B,2,FALSE)</f>
        <v>Male</v>
      </c>
      <c r="E357" s="9" t="str">
        <f t="shared" si="5"/>
        <v>INSERT INTO bi4all.dim_names (id_name_pk, name, id_gender_fk) VALUES (357, 'Vinicios', 'M');</v>
      </c>
    </row>
    <row r="358" spans="1:5" x14ac:dyDescent="0.2">
      <c r="A358" s="7">
        <f>ROW()</f>
        <v>358</v>
      </c>
      <c r="B358" s="7" t="s">
        <v>364</v>
      </c>
      <c r="C358" s="7" t="s">
        <v>10</v>
      </c>
      <c r="D358" s="7" t="str">
        <f>VLOOKUP($C358,Gender!$A:$B,2,FALSE)</f>
        <v>Male</v>
      </c>
      <c r="E358" s="9" t="str">
        <f t="shared" si="5"/>
        <v>INSERT INTO bi4all.dim_names (id_name_pk, name, id_gender_fk) VALUES (358, 'Vinícius', 'M');</v>
      </c>
    </row>
    <row r="359" spans="1:5" x14ac:dyDescent="0.2">
      <c r="A359" s="7">
        <f>ROW()</f>
        <v>359</v>
      </c>
      <c r="B359" s="7" t="s">
        <v>365</v>
      </c>
      <c r="C359" s="7" t="s">
        <v>10</v>
      </c>
      <c r="D359" s="7" t="str">
        <f>VLOOKUP($C359,Gender!$A:$B,2,FALSE)</f>
        <v>Male</v>
      </c>
      <c r="E359" s="9" t="str">
        <f t="shared" si="5"/>
        <v>INSERT INTO bi4all.dim_names (id_name_pk, name, id_gender_fk) VALUES (359, 'Vitor', 'M');</v>
      </c>
    </row>
    <row r="360" spans="1:5" x14ac:dyDescent="0.2">
      <c r="A360" s="7">
        <f>ROW()</f>
        <v>360</v>
      </c>
      <c r="B360" s="7" t="s">
        <v>366</v>
      </c>
      <c r="C360" s="7" t="s">
        <v>12</v>
      </c>
      <c r="D360" s="7" t="str">
        <f>VLOOKUP($C360,Gender!$A:$B,2,FALSE)</f>
        <v>Female</v>
      </c>
      <c r="E360" s="9" t="str">
        <f t="shared" si="5"/>
        <v>INSERT INTO bi4all.dim_names (id_name_pk, name, id_gender_fk) VALUES (360, 'Vitória', 'F');</v>
      </c>
    </row>
    <row r="361" spans="1:5" x14ac:dyDescent="0.2">
      <c r="A361" s="7">
        <f>ROW()</f>
        <v>361</v>
      </c>
      <c r="B361" s="7" t="s">
        <v>367</v>
      </c>
      <c r="C361" s="7" t="s">
        <v>10</v>
      </c>
      <c r="D361" s="7" t="str">
        <f>VLOOKUP($C361,Gender!$A:$B,2,FALSE)</f>
        <v>Male</v>
      </c>
      <c r="E361" s="9" t="str">
        <f t="shared" si="5"/>
        <v>INSERT INTO bi4all.dim_names (id_name_pk, name, id_gender_fk) VALUES (361, 'Wagner', 'M');</v>
      </c>
    </row>
    <row r="362" spans="1:5" x14ac:dyDescent="0.2">
      <c r="A362" s="7">
        <f>ROW()</f>
        <v>362</v>
      </c>
      <c r="B362" s="7" t="s">
        <v>368</v>
      </c>
      <c r="C362" s="7" t="s">
        <v>10</v>
      </c>
      <c r="D362" s="7" t="str">
        <f>VLOOKUP($C362,Gender!$A:$B,2,FALSE)</f>
        <v>Male</v>
      </c>
      <c r="E362" s="9" t="str">
        <f t="shared" si="5"/>
        <v>INSERT INTO bi4all.dim_names (id_name_pk, name, id_gender_fk) VALUES (362, 'Wilian', 'M');</v>
      </c>
    </row>
    <row r="363" spans="1:5" x14ac:dyDescent="0.2">
      <c r="A363" s="7">
        <f>ROW()</f>
        <v>363</v>
      </c>
      <c r="B363" s="7" t="s">
        <v>369</v>
      </c>
      <c r="C363" s="7" t="s">
        <v>10</v>
      </c>
      <c r="D363" s="7" t="str">
        <f>VLOOKUP($C363,Gender!$A:$B,2,FALSE)</f>
        <v>Male</v>
      </c>
      <c r="E363" s="9" t="str">
        <f t="shared" si="5"/>
        <v>INSERT INTO bi4all.dim_names (id_name_pk, name, id_gender_fk) VALUES (363, 'Yago', 'M');</v>
      </c>
    </row>
    <row r="364" spans="1:5" x14ac:dyDescent="0.2">
      <c r="A364" s="7">
        <f>ROW()</f>
        <v>364</v>
      </c>
      <c r="B364" s="7" t="s">
        <v>370</v>
      </c>
      <c r="C364" s="7" t="s">
        <v>12</v>
      </c>
      <c r="D364" s="7" t="str">
        <f>VLOOKUP($C364,Gender!$A:$B,2,FALSE)</f>
        <v>Female</v>
      </c>
      <c r="E364" s="9" t="str">
        <f t="shared" si="5"/>
        <v>INSERT INTO bi4all.dim_names (id_name_pk, name, id_gender_fk) VALUES (364, 'Yasmin', 'F');</v>
      </c>
    </row>
    <row r="365" spans="1:5" x14ac:dyDescent="0.2">
      <c r="A365" s="7">
        <f>ROW()</f>
        <v>365</v>
      </c>
      <c r="B365" s="7" t="s">
        <v>371</v>
      </c>
      <c r="C365" s="7" t="s">
        <v>12</v>
      </c>
      <c r="D365" s="7" t="str">
        <f>VLOOKUP($C365,Gender!$A:$B,2,FALSE)</f>
        <v>Female</v>
      </c>
      <c r="E365" s="9" t="str">
        <f t="shared" si="5"/>
        <v>INSERT INTO bi4all.dim_names (id_name_pk, name, id_gender_fk) VALUES (365, 'Yasmini', 'F');</v>
      </c>
    </row>
    <row r="366" spans="1:5" x14ac:dyDescent="0.2">
      <c r="A366" s="7">
        <f>ROW()</f>
        <v>366</v>
      </c>
      <c r="B366" s="7" t="s">
        <v>372</v>
      </c>
      <c r="C366" s="7" t="s">
        <v>10</v>
      </c>
      <c r="D366" s="7" t="str">
        <f>VLOOKUP($C366,Gender!$A:$B,2,FALSE)</f>
        <v>Male</v>
      </c>
      <c r="E366" s="9" t="str">
        <f t="shared" si="5"/>
        <v>INSERT INTO bi4all.dim_names (id_name_pk, name, id_gender_fk) VALUES (366, 'Yuri', 'M');</v>
      </c>
    </row>
    <row r="367" spans="1:5" x14ac:dyDescent="0.2">
      <c r="A367" s="7">
        <f>ROW()</f>
        <v>367</v>
      </c>
      <c r="B367" s="7" t="s">
        <v>373</v>
      </c>
      <c r="C367" s="7" t="s">
        <v>12</v>
      </c>
      <c r="D367" s="7" t="str">
        <f>VLOOKUP($C367,Gender!$A:$B,2,FALSE)</f>
        <v>Female</v>
      </c>
      <c r="E367" s="9" t="str">
        <f t="shared" si="5"/>
        <v>INSERT INTO bi4all.dim_names (id_name_pk, name, id_gender_fk) VALUES (367, 'Zila', 'F');</v>
      </c>
    </row>
  </sheetData>
  <autoFilter ref="A4:D367" xr:uid="{EA078119-B2DE-473E-B9A0-A3C2902BFAD8}">
    <filterColumn colId="1">
      <filters>
        <filter val="Erick"/>
      </filters>
    </filterColumn>
  </autoFilter>
  <sortState xmlns:xlrd2="http://schemas.microsoft.com/office/spreadsheetml/2017/richdata2" ref="A5:D367">
    <sortCondition ref="B4:B367"/>
  </sortState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3A583B8-D601-4E5D-86A1-86CB5339550A}">
          <x14:formula1>
            <xm:f>Gender!$A:$A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2506-8D2D-4B51-A47A-3605CE599965}">
  <sheetPr>
    <tabColor rgb="FF0070C0"/>
  </sheetPr>
  <dimension ref="A1:X9994"/>
  <sheetViews>
    <sheetView tabSelected="1" topLeftCell="C1" zoomScale="130" zoomScaleNormal="130" workbookViewId="0">
      <selection activeCell="I20" sqref="I20"/>
    </sheetView>
  </sheetViews>
  <sheetFormatPr defaultRowHeight="14.25" customHeight="1" x14ac:dyDescent="0.2"/>
  <cols>
    <col min="1" max="1" width="18.28515625" style="7" bestFit="1" customWidth="1"/>
    <col min="2" max="2" width="20.42578125" style="7" bestFit="1" customWidth="1"/>
    <col min="3" max="3" width="19.85546875" style="7" bestFit="1" customWidth="1"/>
    <col min="4" max="4" width="13.140625" style="6" bestFit="1" customWidth="1"/>
    <col min="5" max="5" width="15.42578125" style="7" bestFit="1" customWidth="1"/>
    <col min="6" max="6" width="19.42578125" style="7" bestFit="1" customWidth="1"/>
    <col min="7" max="7" width="19" style="7" bestFit="1" customWidth="1"/>
    <col min="8" max="8" width="24.7109375" style="7" bestFit="1" customWidth="1"/>
    <col min="9" max="9" width="40.42578125" style="7" bestFit="1" customWidth="1"/>
    <col min="10" max="10" width="16.7109375" style="7" bestFit="1" customWidth="1"/>
    <col min="11" max="11" width="10.5703125" style="7" bestFit="1" customWidth="1"/>
    <col min="12" max="12" width="13.7109375" style="7" bestFit="1" customWidth="1"/>
    <col min="13" max="13" width="39.7109375" style="7" bestFit="1" customWidth="1"/>
    <col min="14" max="14" width="11.42578125" style="7" bestFit="1" customWidth="1"/>
    <col min="15" max="15" width="19.28515625" style="6" bestFit="1" customWidth="1"/>
    <col min="16" max="16" width="22.140625" style="7" bestFit="1" customWidth="1"/>
    <col min="17" max="17" width="21.140625" style="7" bestFit="1" customWidth="1"/>
    <col min="18" max="18" width="27.7109375" style="7" bestFit="1" customWidth="1"/>
    <col min="19" max="19" width="13.28515625" style="6" bestFit="1" customWidth="1"/>
    <col min="20" max="20" width="18.5703125" style="7" bestFit="1" customWidth="1"/>
    <col min="21" max="21" width="14.28515625" style="6" bestFit="1" customWidth="1"/>
    <col min="22" max="22" width="8.28515625" style="7" bestFit="1" customWidth="1"/>
    <col min="23" max="23" width="11.85546875" style="1" bestFit="1" customWidth="1"/>
    <col min="24" max="24" width="222.7109375" style="10" bestFit="1" customWidth="1"/>
    <col min="25" max="16384" width="9.140625" style="7"/>
  </cols>
  <sheetData>
    <row r="1" spans="1:24" ht="15" x14ac:dyDescent="0.25">
      <c r="A1" s="11" t="s">
        <v>0</v>
      </c>
      <c r="B1" s="7" t="s">
        <v>1</v>
      </c>
      <c r="C1" s="9"/>
      <c r="D1" s="7"/>
      <c r="O1" s="7"/>
      <c r="S1" s="7"/>
      <c r="U1" s="7"/>
      <c r="W1" s="7"/>
      <c r="X1" s="7"/>
    </row>
    <row r="2" spans="1:24" ht="15" x14ac:dyDescent="0.25">
      <c r="A2" s="11" t="s">
        <v>2</v>
      </c>
      <c r="B2" s="7" t="s">
        <v>629</v>
      </c>
      <c r="C2" s="9"/>
      <c r="D2" s="7"/>
      <c r="O2" s="7"/>
      <c r="S2" s="7"/>
      <c r="U2" s="7"/>
      <c r="W2" s="7"/>
      <c r="X2" s="7"/>
    </row>
    <row r="3" spans="1:24" x14ac:dyDescent="0.2"/>
    <row r="4" spans="1:24" s="2" customFormat="1" ht="14.25" customHeight="1" x14ac:dyDescent="0.25">
      <c r="A4" s="2" t="s">
        <v>635</v>
      </c>
      <c r="B4" s="2" t="str">
        <f>Company!B4</f>
        <v>company</v>
      </c>
      <c r="C4" s="2" t="s">
        <v>630</v>
      </c>
      <c r="D4" s="3" t="s">
        <v>631</v>
      </c>
      <c r="E4" s="2" t="str">
        <f>Name!A4</f>
        <v>id_name_pk</v>
      </c>
      <c r="F4" s="2" t="str">
        <f>Name!B4</f>
        <v>name</v>
      </c>
      <c r="G4" s="2" t="str">
        <f>'Last name'!A4</f>
        <v>id_lastname_pk</v>
      </c>
      <c r="H4" s="2" t="str">
        <f>'Last name'!B4</f>
        <v>lastname</v>
      </c>
      <c r="I4" s="2" t="s">
        <v>632</v>
      </c>
      <c r="J4" s="2" t="s">
        <v>6</v>
      </c>
      <c r="K4" s="2" t="str">
        <f>Gender!B4</f>
        <v>gender</v>
      </c>
      <c r="L4" s="2" t="s">
        <v>636</v>
      </c>
      <c r="M4" s="2" t="str">
        <f>Race!B4</f>
        <v>race</v>
      </c>
      <c r="N4" s="2" t="s">
        <v>633</v>
      </c>
      <c r="O4" s="3" t="s">
        <v>637</v>
      </c>
      <c r="P4" s="2" t="str">
        <f>Education!B4</f>
        <v>schooling</v>
      </c>
      <c r="Q4" s="2" t="s">
        <v>640</v>
      </c>
      <c r="R4" s="2" t="str">
        <f>Department!B4</f>
        <v>department</v>
      </c>
      <c r="S4" s="3" t="s">
        <v>638</v>
      </c>
      <c r="T4" s="2" t="str">
        <f>Role!B4</f>
        <v>role</v>
      </c>
      <c r="U4" s="3" t="s">
        <v>639</v>
      </c>
      <c r="V4" s="2" t="str">
        <f>Level!B4</f>
        <v>level</v>
      </c>
      <c r="W4" s="4" t="s">
        <v>634</v>
      </c>
      <c r="X4" s="4" t="s">
        <v>8</v>
      </c>
    </row>
    <row r="5" spans="1:24" ht="14.25" customHeight="1" x14ac:dyDescent="0.2">
      <c r="A5" s="7">
        <v>1</v>
      </c>
      <c r="B5" s="7" t="str">
        <f>$A5 &amp; "-"&amp;VLOOKUP($A5,Company!$A:$B,2,FALSE)</f>
        <v>1-ACME Corporation</v>
      </c>
      <c r="C5" s="5">
        <f>ROW() - 4</f>
        <v>1</v>
      </c>
      <c r="D5" s="6" t="b">
        <v>1</v>
      </c>
      <c r="E5" s="7">
        <f ca="1">IF($C5 = 1 + N("Presidente"),
    127,
    IF($C5 = 2 + N("Vice-Presidente"),
        72,
        IF($C5 = 3 + N("Secretária bilíngue"),
            13,
            RANDBETWEEN(5,COUNT(Name!$A:$A) + 1)
        )
    )
)</f>
        <v>127</v>
      </c>
      <c r="F5" s="7" t="str">
        <f ca="1">VLOOKUP($E5,Name!$A:$B,2,FALSE)</f>
        <v>Enzo</v>
      </c>
      <c r="G5" s="7">
        <f ca="1" xml:space="preserve">
IF($C5 = 1,
    0,
    RANDBETWEEN(5,COUNT('Last name'!$A:$A) + 1)
)</f>
        <v>0</v>
      </c>
      <c r="H5" s="7" t="str">
        <f ca="1" xml:space="preserve">
IF($C5 = 1 + N("Presidente"),
    "de Orléans e Bragança",
    VLOOKUP($G5,'Last name'!$A:$B,2,FALSE) &amp; " " &amp; VLOOKUP(RANDBETWEEN(5,COUNT('Last name'!$A:$A) + 1),'Last name'!$A:$B,2,FALSE)
)</f>
        <v>de Orléans e Bragança</v>
      </c>
      <c r="I5" s="7" t="str">
        <f ca="1">$F5 &amp; " " &amp; $H5</f>
        <v>Enzo de Orléans e Bragança</v>
      </c>
      <c r="J5" s="7" t="str">
        <f ca="1">VLOOKUP($E5,Name!$A:$C,3,FALSE)</f>
        <v>M</v>
      </c>
      <c r="K5" s="7" t="str">
        <f ca="1">VLOOKUP($J5,Gender!$A:$B,2,FALSE)</f>
        <v>Male</v>
      </c>
      <c r="L5" s="7">
        <f ca="1" xml:space="preserve">
IF(AND($S5 &gt;= 5, $S5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5" s="7" t="str">
        <f ca="1">VLOOKUP($L5,Race!$A:$B,2,FALSE)</f>
        <v>White</v>
      </c>
      <c r="N5" s="8">
        <f ca="1" xml:space="preserve">
IF($S5 = 5 + N("CEO"),
    TODAY() - 16340,
    IF($S5 = 8 + N("Secretary"),
        RANDBETWEEN(TODAY() - 12418.5, TODAY()-6574.5),
        IF(OR($S5 = 7, $S5 = 14),
            RANDBETWEEN(TODAY() - 16071, TODAY() - 8766),
            IF(OR($S5 = 13, $S5 = 12, $S5 = 11),
                RANDBETWEEN(TODAY() - 27393.75, TODAY() - 12783.75),
                RANDBETWEEN(TODAY() - 27393.75, TODAY()-10957.5)
            )
        )
    )
)</f>
        <v>28487</v>
      </c>
      <c r="O5" s="6">
        <f ca="1" xml:space="preserve">
IF(OR($S5 = 5, $S5 = 6) + N("Se for presidente ou vice-presidente"),
    10 + N("Doutor"),
    IF($S5 = 7 + N("Se for diretor"),
        RANDBETWEEN(8,10) + N("Graduate school or Master’s degree or Doctorate"),
        IF($S5 = 14 + N("If a manager"),
            RANDBETWEEN(7,9),
            IF(OR($S5 = 13, $S5 = 12, $S5 = 11) + N("If coordinator or specialist or analyst"),
                RANDBETWEEN(7,8),
                7
            )
        )
    )
)</f>
        <v>10</v>
      </c>
      <c r="P5" s="8" t="str">
        <f ca="1">VLOOKUP($O5,Education!$A:$B,2,FALSE)</f>
        <v>Doctorate</v>
      </c>
      <c r="Q5" s="7">
        <f ca="1" xml:space="preserve">
  IF(OR($S5 = 5, $S5 = 6, $S5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" s="7" t="str">
        <f ca="1">VLOOKUP($Q5,Department!$A:$B,2,FALSE)</f>
        <v>Presidency</v>
      </c>
      <c r="S5" s="6">
        <f ca="1" xml:space="preserve">
IF($C5 = 1 + N("Se matrícula for 1"),
  5 + N("Presidente"),
  IF($C5 = 2 + N("Se matrícula for 2"),
    6 + N("Vice-presidente"),
    IF($C5 = 3 + N("Se matrícula for 3"),
      8 + N("Secretária bilíngue"),
      IF(AND($C5 &gt;= 4, $C5 &lt;=14),
        7 + N("Diretor"),
        IF(AND($C5 &gt;= 15, $C5 &lt;= 25),
          14 + N("Manager"),
          IF(AND($C5 &gt;= 26, $C5 &lt;= 36),
            13 + N("Coordinador"),
            IF(AND($C5 &gt;= 37, $C5 &lt;= 47),
              12 + N("Especialista"),
                IF(MOD($C5,2) = 0,
                  11 + N("Analista"),
                  RANDBETWEEN(9,10) + N("Estagiário ou Trainee")
                )
            )
          )
        )
      )
    )
  )
)</f>
        <v>5</v>
      </c>
      <c r="T5" s="7" t="str">
        <f ca="1">VLOOKUP($S5,Role!$A:$B,2,FALSE)</f>
        <v>CEO</v>
      </c>
      <c r="U5" s="6" t="str">
        <f ca="1" xml:space="preserve">
IF($S5 = 11 + N("Analyst"),
    RANDBETWEEN(5, 7) + N("Jr, Pleno, Sr"),
    ""
)</f>
        <v/>
      </c>
      <c r="V5" s="7" t="str">
        <f ca="1" xml:space="preserve">
IF($U5 &lt;&gt; "",
    VLOOKUP($U5,Level!$A:$B,2,FALSE),
    ""
)</f>
        <v/>
      </c>
      <c r="W5" s="1">
        <f ca="1" xml:space="preserve">
IF($S5 = 5 + N("Presidente"),
    27000,
    IF($S5 = 6 + N("Vice-presidente"),
        23000,
        IF(OR($S5 = 8, $S5= 13, $S5 = 12) + N("Secretária bilíngue ou coordenador ou especialista"),
            8000,
            IF($S5 = 7 + N("Diretor"),
                15000,
                IF($S5 = 14 + N("Gerente"),
                    12000,
                    IF($S5 = 9 + N("Estagiário"),
                        705,
                        IF($S5 = 10 + N("Trainee"),
                            805,
                            IF($S5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IF($O5 = 7,
  500,
  IF($O5 = 8,
    1000,
    IF($O5 = 9,
      1500,
      IF($O5 = 10,
        2000,
        0
      )
    )
  )
)
+
N("Adicional no salário por área")
+
IF($Q5 = 14 + N("Tecnologia da Informação"),
  120,
  IF($Q5 = 16 + N("Vendas"),
    110,
    IF($Q5 = 15 + N("Jurídico"),
      100,
      IF(OR($Q5 = 8, $Q5 = 9, $Q5 = 11) + N("Recursos humanos ou comercial ou comunicação e marketing"),
        80,
        0
      )
    )
  )
)
+
N("Adicionando pegadinha")
+
IF(AND($Q5 = 16, $O5 = 9, $S5 = 11, $U5 = 5) + N("Se for de vendas, com mestrado, analista sênior"),
  IF($L5 = 5,
    100,
    0
  )
  +
  IF($J5 = "M",
    200,
    0
  ),
  0
)</f>
        <v>29000</v>
      </c>
      <c r="X5" s="12" t="str">
        <f ca="1" xml:space="preserve">
"INSERT INTO " &amp; $B$1 &amp; "." &amp; $B$2 &amp; " (" &amp;
$A$4                        &amp; ", "   &amp;
$C$4                        &amp; ", "   &amp;
$D$4                        &amp; ", "   &amp;
$I$4                        &amp; ", "   &amp;
$J$4                        &amp; ", "   &amp;
$L$4                        &amp; ", "   &amp;
$N$4                        &amp; ", "   &amp;
$O$4                        &amp; ", "   &amp;
$Q$4                        &amp; ", "   &amp;
$S$4                        &amp; ", "   &amp;
$U$4                        &amp; ", "   &amp;
$W$4 &amp; ") VALUES ("                  &amp;
$A5                         &amp; ", "   &amp;
$C5                         &amp; ", "   &amp;
$D5                         &amp; ", '"  &amp;
$I5                         &amp; "', '" &amp;
$J5                         &amp; "', "  &amp;
$L5                         &amp; ", '"  &amp;
"STR_TO_DATE('"                      &amp;
TEXT($N5,"dd/mm/aaaa")      &amp; "'), " &amp;
$O5                         &amp; ", "   &amp;
$Q5                         &amp; ", "   &amp;
$S5                         &amp; ", "   &amp;
IF($U5 &lt;&gt; "", $U5, "NULL")  &amp; ", "   &amp;
$W5  &amp; ");"</f>
        <v>INSERT INTO bi4all.fac_employees (id_company_fk, id_employee_pk, flg_active, employee_name, id_gender_fk, id_race_fk, birthday, id_schooling_fk, id_department_fk, id_role_fk, id_level_fk, salary) VALUES (1, 1, TRUE, 'Enzo de Orléans e Bragança', 'M', 5, 'STR_TO_DATE('28/12/1977'), 10, 5, 5, NULL, 29000);</v>
      </c>
    </row>
    <row r="6" spans="1:24" ht="14.25" customHeight="1" x14ac:dyDescent="0.2">
      <c r="A6" s="7">
        <v>1</v>
      </c>
      <c r="B6" s="7" t="str">
        <f>$A6 &amp; "-"&amp;VLOOKUP($A6,Company!$A:$B,2,FALSE)</f>
        <v>1-ACME Corporation</v>
      </c>
      <c r="C6" s="5">
        <f t="shared" ref="C6:C69" si="0">ROW() - 4</f>
        <v>2</v>
      </c>
      <c r="D6" s="6" t="b">
        <v>1</v>
      </c>
      <c r="E6" s="7">
        <f ca="1">IF($C6 = 1 + N("Presidente"),
    127,
    IF($C6 = 2 + N("Vice-Presidente"),
        72,
        IF($C6 = 3 + N("Secretária bilíngue"),
            13,
            RANDBETWEEN(5,COUNT(Name!$A:$A) + 1)
        )
    )
)</f>
        <v>72</v>
      </c>
      <c r="F6" s="7" t="str">
        <f ca="1">VLOOKUP($E6,Name!$A:$B,2,FALSE)</f>
        <v>Bernnardo</v>
      </c>
      <c r="G6" s="7">
        <f ca="1" xml:space="preserve">
IF($C6 = 1,
    0,
    RANDBETWEEN(5,COUNT('Last name'!$A:$A) + 1)
)</f>
        <v>53</v>
      </c>
      <c r="H6" s="7" t="str">
        <f ca="1" xml:space="preserve">
IF($C6 = 1 + N("Presidente"),
    "de Orléans e Bragança",
    VLOOKUP($G6,'Last name'!$A:$B,2,FALSE) &amp; " " &amp; VLOOKUP(RANDBETWEEN(5,COUNT('Last name'!$A:$A) + 1),'Last name'!$A:$B,2,FALSE)
)</f>
        <v>Camargo Mazza</v>
      </c>
      <c r="I6" s="7" t="str">
        <f ca="1">$F6 &amp; " " &amp; $H6</f>
        <v>Bernnardo Camargo Mazza</v>
      </c>
      <c r="J6" s="7" t="str">
        <f ca="1">VLOOKUP($E6,Name!$A:$C,3,FALSE)</f>
        <v>M</v>
      </c>
      <c r="K6" s="7" t="str">
        <f ca="1">VLOOKUP($J6,Gender!$A:$B,2,FALSE)</f>
        <v>Male</v>
      </c>
      <c r="L6" s="7">
        <f t="shared" ref="L6:L69" ca="1" si="1" xml:space="preserve">
IF(AND($S6 &gt;= 5, $S6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6" s="7" t="str">
        <f ca="1">VLOOKUP($L6,Race!$A:$B,2,FALSE)</f>
        <v>White</v>
      </c>
      <c r="N6" s="8">
        <f t="shared" ref="N6:N69" ca="1" si="2" xml:space="preserve">
IF($S6 = 5 + N("CEO"),
    TODAY() - 16340,
    IF($S6 = 8 + N("Secretary"),
        RANDBETWEEN(TODAY() - 12418.5, TODAY()-6574.5),
        IF(OR($S6 = 7, $S6 = 14),
            RANDBETWEEN(TODAY() - 16071, TODAY() - 8766),
            IF(OR($S6 = 13, $S6 = 12, $S6 = 11),
                RANDBETWEEN(TODAY() - 27393.75, TODAY() - 12783.75),
                RANDBETWEEN(TODAY() - 27393.75, TODAY()-10957.5)
            )
        )
    )
)</f>
        <v>25622</v>
      </c>
      <c r="O6" s="6">
        <f t="shared" ref="O6:O69" ca="1" si="3" xml:space="preserve">
IF(OR($S6 = 5, $S6 = 6) + N("Se for presidente ou vice-presidente"),
    10 + N("Doutor"),
    IF($S6 = 7 + N("Se for diretor"),
        RANDBETWEEN(8,10) + N("Graduate school or Master’s degree or Doctorate"),
        IF($S6 = 14 + N("If a manager"),
            RANDBETWEEN(7,9),
            IF(OR($S6 = 13, $S6 = 12, $S6 = 11) + N("If coordinator or specialist or analyst"),
                RANDBETWEEN(7,8),
                7
            )
        )
    )
)</f>
        <v>10</v>
      </c>
      <c r="P6" s="8" t="str">
        <f ca="1">VLOOKUP($O6,Education!$A:$B,2,FALSE)</f>
        <v>Doctorate</v>
      </c>
      <c r="Q6" s="7">
        <f ca="1" xml:space="preserve">
  IF(OR($S6 = 5, $S6 = 6, $S6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" s="7" t="str">
        <f ca="1">VLOOKUP($Q6,Department!$A:$B,2,FALSE)</f>
        <v>Presidency</v>
      </c>
      <c r="S6" s="6">
        <f t="shared" ref="S6:S69" ca="1" si="4" xml:space="preserve">
IF($C6 = 1 + N("Se matrícula for 1"),
  5 + N("Presidente"),
  IF($C6 = 2 + N("Se matrícula for 2"),
    6 + N("Vice-presidente"),
    IF($C6 = 3 + N("Se matrícula for 3"),
      8 + N("Secretária bilíngue"),
      IF(AND($C6 &gt;= 4, $C6 &lt;=14),
        7 + N("Diretor"),
        IF(AND($C6 &gt;= 15, $C6 &lt;= 25),
          14 + N("Manager"),
          IF(AND($C6 &gt;= 26, $C6 &lt;= 36),
            13 + N("Coordinador"),
            IF(AND($C6 &gt;= 37, $C6 &lt;= 47),
              12 + N("Especialista"),
                IF(MOD($C6,2) = 0,
                  11 + N("Analista"),
                  RANDBETWEEN(9,10) + N("Estagiário ou Trainee")
                )
            )
          )
        )
      )
    )
  )
)</f>
        <v>6</v>
      </c>
      <c r="T6" s="7" t="str">
        <f ca="1">VLOOKUP($S6,Role!$A:$B,2,FALSE)</f>
        <v>Vice President</v>
      </c>
      <c r="U6" s="6" t="str">
        <f t="shared" ref="U6:U69" ca="1" si="5" xml:space="preserve">
IF($S6 = 11 + N("Analyst"),
    RANDBETWEEN(5, 7) + N("Jr, Pleno, Sr"),
    ""
)</f>
        <v/>
      </c>
      <c r="V6" s="7" t="str">
        <f ca="1" xml:space="preserve">
IF($U6 &lt;&gt; "",
    VLOOKUP($U6,Level!$A:$B,2,FALSE),
    ""
)</f>
        <v/>
      </c>
      <c r="W6" s="1">
        <f t="shared" ref="W6:W69" ca="1" si="6" xml:space="preserve">
IF($S6 = 5 + N("Presidente"),
    27000,
    IF($S6 = 6 + N("Vice-presidente"),
        23000,
        IF(OR($S6 = 8, $S6= 13, $S6 = 12) + N("Secretária bilíngue ou coordenador ou especialista"),
            8000,
            IF($S6 = 7 + N("Diretor"),
                15000,
                IF($S6 = 14 + N("Gerente"),
                    12000,
                    IF($S6 = 9 + N("Estagiário"),
                        705,
                        IF($S6 = 10 + N("Trainee"),
                            805,
                            IF($S6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IF($O6 = 7,
  500,
  IF($O6 = 8,
    1000,
    IF($O6 = 9,
      1500,
      IF($O6 = 10,
        2000,
        0
      )
    )
  )
)
+
N("Adicional no salário por área")
+
IF($Q6 = 14 + N("Tecnologia da Informação"),
  120,
  IF($Q6 = 16 + N("Vendas"),
    110,
    IF($Q6 = 15 + N("Jurídico"),
      100,
      IF(OR($Q6 = 8, $Q6 = 9, $Q6 = 11) + N("Recursos humanos ou comercial ou comunicação e marketing"),
        80,
        0
      )
    )
  )
)
+
N("Adicionando pegadinha")
+
IF(AND($Q6 = 16, $O6 = 9, $S6 = 11, $U6 = 5) + N("Se for de vendas, com mestrado, analista sênior"),
  IF($L6 = 5,
    100,
    0
  )
  +
  IF($J6 = "M",
    200,
    0
  ),
  0
)</f>
        <v>25000</v>
      </c>
      <c r="X6" s="12" t="str">
        <f t="shared" ref="X6:X69" ca="1" si="7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$A6  &amp; ", "   &amp;
$C6  &amp; ", "   &amp;
$D6  &amp; ", '"  &amp;
$I6  &amp; "', '" &amp;
$J6  &amp; "', "  &amp;
$L6  &amp; ", '"  &amp;
TEXT($N6,"dd/mm/aaaa")  &amp; "', "   &amp;
$O6  &amp; ", "   &amp;
$Q6  &amp; ", "   &amp;
$S6  &amp; ", "   &amp;
IF($U6 &lt;&gt; "", $U6, "NULL")  &amp; ", "   &amp;
$W6  &amp; ");"</f>
        <v>INSERT INTO bi4all.fac_employees (id_company_fk, id_employee_pk, flg_active, employee_name, id_gender_fk, id_race_fk, birthday, id_schooling_fk, id_department_fk, id_role_fk, id_level_fk, salary) VALUES (1, 2, TRUE, 'Bernnardo Camargo Mazza', 'M', 5, '23/02/1970', 10, 5, 6, NULL, 25000);</v>
      </c>
    </row>
    <row r="7" spans="1:24" ht="14.25" customHeight="1" x14ac:dyDescent="0.2">
      <c r="A7" s="7">
        <v>1</v>
      </c>
      <c r="B7" s="7" t="str">
        <f>$A7 &amp; "-"&amp;VLOOKUP($A7,Company!$A:$B,2,FALSE)</f>
        <v>1-ACME Corporation</v>
      </c>
      <c r="C7" s="5">
        <f t="shared" si="0"/>
        <v>3</v>
      </c>
      <c r="D7" s="6" t="b">
        <v>1</v>
      </c>
      <c r="E7" s="7">
        <f ca="1">IF($C7 = 1 + N("Presidente"),
    127,
    IF($C7 = 2 + N("Vice-Presidente"),
        72,
        IF($C7 = 3 + N("Secretária bilíngue"),
            13,
            RANDBETWEEN(5,COUNT(Name!$A:$A) + 1)
        )
    )
)</f>
        <v>13</v>
      </c>
      <c r="F7" s="7" t="str">
        <f ca="1">VLOOKUP($E7,Name!$A:$B,2,FALSE)</f>
        <v>Alessandra</v>
      </c>
      <c r="G7" s="7">
        <f ca="1" xml:space="preserve">
IF($C7 = 1,
    0,
    RANDBETWEEN(5,COUNT('Last name'!$A:$A) + 1)
)</f>
        <v>179</v>
      </c>
      <c r="H7" s="7" t="str">
        <f ca="1" xml:space="preserve">
IF($C7 = 1 + N("Presidente"),
    "de Orléans e Bragança",
    VLOOKUP($G7,'Last name'!$A:$B,2,FALSE) &amp; " " &amp; VLOOKUP(RANDBETWEEN(5,COUNT('Last name'!$A:$A) + 1),'Last name'!$A:$B,2,FALSE)
)</f>
        <v>Serra Teixeira</v>
      </c>
      <c r="I7" s="7" t="str">
        <f t="shared" ref="I7:I69" ca="1" si="8">$F7 &amp; " " &amp; $H7</f>
        <v>Alessandra Serra Teixeira</v>
      </c>
      <c r="J7" s="7" t="str">
        <f ca="1">VLOOKUP($E7,Name!$A:$C,3,FALSE)</f>
        <v>F</v>
      </c>
      <c r="K7" s="7" t="str">
        <f ca="1">VLOOKUP($J7,Gender!$A:$B,2,FALSE)</f>
        <v>Female</v>
      </c>
      <c r="L7" s="7">
        <f t="shared" ca="1" si="1"/>
        <v>5</v>
      </c>
      <c r="M7" s="7" t="str">
        <f ca="1">VLOOKUP($L7,Race!$A:$B,2,FALSE)</f>
        <v>White</v>
      </c>
      <c r="N7" s="8">
        <f t="shared" ca="1" si="2"/>
        <v>32736</v>
      </c>
      <c r="O7" s="6">
        <f t="shared" ca="1" si="3"/>
        <v>7</v>
      </c>
      <c r="P7" s="8" t="str">
        <f ca="1">VLOOKUP($O7,Education!$A:$B,2,FALSE)</f>
        <v>Undergraduate degree</v>
      </c>
      <c r="Q7" s="7">
        <f ca="1" xml:space="preserve">
  IF(OR($S7 = 5, $S7 = 6, $S7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" s="7" t="str">
        <f ca="1">VLOOKUP($Q7,Department!$A:$B,2,FALSE)</f>
        <v>Presidency</v>
      </c>
      <c r="S7" s="6">
        <f t="shared" ca="1" si="4"/>
        <v>8</v>
      </c>
      <c r="T7" s="7" t="str">
        <f ca="1">VLOOKUP($S7,Role!$A:$B,2,FALSE)</f>
        <v>Bilingual Secretary</v>
      </c>
      <c r="U7" s="6" t="str">
        <f t="shared" ca="1" si="5"/>
        <v/>
      </c>
      <c r="V7" s="7" t="str">
        <f ca="1" xml:space="preserve">
IF($U7 &lt;&gt; "",
    VLOOKUP($U7,Level!$A:$B,2,FALSE),
    ""
)</f>
        <v/>
      </c>
      <c r="W7" s="1">
        <f t="shared" ca="1" si="6"/>
        <v>8500</v>
      </c>
      <c r="X7" s="12" t="str">
        <f t="shared" ca="1" si="7"/>
        <v>INSERT INTO bi4all.fac_employees (id_company_fk, id_employee_pk, flg_active, employee_name, id_gender_fk, id_race_fk, birthday, id_schooling_fk, id_department_fk, id_role_fk, id_level_fk, salary) VALUES (1, 3, TRUE, 'Alessandra Serra Teixeira', 'F', 5, '16/08/1989', 7, 5, 8, NULL, 8500);</v>
      </c>
    </row>
    <row r="8" spans="1:24" ht="14.25" customHeight="1" x14ac:dyDescent="0.2">
      <c r="A8" s="7">
        <v>1</v>
      </c>
      <c r="B8" s="7" t="str">
        <f>$A8 &amp; "-"&amp;VLOOKUP($A8,Company!$A:$B,2,FALSE)</f>
        <v>1-ACME Corporation</v>
      </c>
      <c r="C8" s="5">
        <f t="shared" si="0"/>
        <v>4</v>
      </c>
      <c r="D8" s="6" t="b">
        <v>1</v>
      </c>
      <c r="E8" s="7">
        <f ca="1">IF($C8 = 1 + N("Presidente"),
    127,
    IF($C8 = 2 + N("Vice-Presidente"),
        72,
        IF($C8 = 3 + N("Secretária bilíngue"),
            13,
            RANDBETWEEN(5,COUNT(Name!$A:$A) + 1)
        )
    )
)</f>
        <v>46</v>
      </c>
      <c r="F8" s="7" t="str">
        <f ca="1">VLOOKUP($E8,Name!$A:$B,2,FALSE)</f>
        <v>Anna Julia</v>
      </c>
      <c r="G8" s="7">
        <f ca="1" xml:space="preserve">
IF($C8 = 1,
    0,
    RANDBETWEEN(5,COUNT('Last name'!$A:$A) + 1)
)</f>
        <v>154</v>
      </c>
      <c r="H8" s="7" t="str">
        <f ca="1" xml:space="preserve">
IF($C8 = 1 + N("Presidente"),
    "de Orléans e Bragança",
    VLOOKUP($G8,'Last name'!$A:$B,2,FALSE) &amp; " " &amp; VLOOKUP(RANDBETWEEN(5,COUNT('Last name'!$A:$A) + 1),'Last name'!$A:$B,2,FALSE)
)</f>
        <v>Pinheiro Faro</v>
      </c>
      <c r="I8" s="7" t="str">
        <f t="shared" ca="1" si="8"/>
        <v>Anna Julia Pinheiro Faro</v>
      </c>
      <c r="J8" s="7" t="str">
        <f ca="1">VLOOKUP($E8,Name!$A:$C,3,FALSE)</f>
        <v>F</v>
      </c>
      <c r="K8" s="7" t="str">
        <f ca="1">VLOOKUP($J8,Gender!$A:$B,2,FALSE)</f>
        <v>Female</v>
      </c>
      <c r="L8" s="7">
        <f t="shared" ca="1" si="1"/>
        <v>5</v>
      </c>
      <c r="M8" s="7" t="str">
        <f ca="1">VLOOKUP($L8,Race!$A:$B,2,FALSE)</f>
        <v>White</v>
      </c>
      <c r="N8" s="8">
        <f t="shared" ca="1" si="2"/>
        <v>35696</v>
      </c>
      <c r="O8" s="6">
        <f t="shared" ca="1" si="3"/>
        <v>10</v>
      </c>
      <c r="P8" s="8" t="str">
        <f ca="1">VLOOKUP($O8,Education!$A:$B,2,FALSE)</f>
        <v>Doctorate</v>
      </c>
      <c r="Q8" s="7">
        <f ca="1" xml:space="preserve">
  IF(OR($S8 = 5, $S8 = 6, $S8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" s="7" t="str">
        <f ca="1">VLOOKUP($Q8,Department!$A:$B,2,FALSE)</f>
        <v>Administration</v>
      </c>
      <c r="S8" s="6">
        <f t="shared" ca="1" si="4"/>
        <v>7</v>
      </c>
      <c r="T8" s="7" t="str">
        <f ca="1">VLOOKUP($S8,Role!$A:$B,2,FALSE)</f>
        <v>Director</v>
      </c>
      <c r="U8" s="6" t="str">
        <f t="shared" ca="1" si="5"/>
        <v/>
      </c>
      <c r="V8" s="7" t="str">
        <f ca="1" xml:space="preserve">
IF($U8 &lt;&gt; "",
    VLOOKUP($U8,Level!$A:$B,2,FALSE),
    ""
)</f>
        <v/>
      </c>
      <c r="W8" s="1">
        <f t="shared" ca="1" si="6"/>
        <v>17000</v>
      </c>
      <c r="X8" s="12" t="str">
        <f t="shared" ca="1" si="7"/>
        <v>INSERT INTO bi4all.fac_employees (id_company_fk, id_employee_pk, flg_active, employee_name, id_gender_fk, id_race_fk, birthday, id_schooling_fk, id_department_fk, id_role_fk, id_level_fk, salary) VALUES (1, 4, TRUE, 'Anna Julia Pinheiro Faro', 'F', 5, '23/09/1997', 10, 6, 7, NULL, 17000);</v>
      </c>
    </row>
    <row r="9" spans="1:24" ht="14.25" customHeight="1" x14ac:dyDescent="0.2">
      <c r="A9" s="7">
        <v>1</v>
      </c>
      <c r="B9" s="7" t="str">
        <f>$A9 &amp; "-"&amp;VLOOKUP($A9,Company!$A:$B,2,FALSE)</f>
        <v>1-ACME Corporation</v>
      </c>
      <c r="C9" s="5">
        <f t="shared" si="0"/>
        <v>5</v>
      </c>
      <c r="D9" s="6" t="b">
        <v>1</v>
      </c>
      <c r="E9" s="7">
        <f ca="1">IF($C9 = 1 + N("Presidente"),
    127,
    IF($C9 = 2 + N("Vice-Presidente"),
        72,
        IF($C9 = 3 + N("Secretária bilíngue"),
            13,
            RANDBETWEEN(5,COUNT(Name!$A:$A) + 1)
        )
    )
)</f>
        <v>157</v>
      </c>
      <c r="F9" s="7" t="str">
        <f ca="1">VLOOKUP($E9,Name!$A:$B,2,FALSE)</f>
        <v>Guilherme</v>
      </c>
      <c r="G9" s="7">
        <f ca="1" xml:space="preserve">
IF($C9 = 1,
    0,
    RANDBETWEEN(5,COUNT('Last name'!$A:$A) + 1)
)</f>
        <v>37</v>
      </c>
      <c r="H9" s="7" t="str">
        <f ca="1" xml:space="preserve">
IF($C9 = 1 + N("Presidente"),
    "de Orléans e Bragança",
    VLOOKUP($G9,'Last name'!$A:$B,2,FALSE) &amp; " " &amp; VLOOKUP(RANDBETWEEN(5,COUNT('Last name'!$A:$A) + 1),'Last name'!$A:$B,2,FALSE)
)</f>
        <v>Battaglia Simões</v>
      </c>
      <c r="I9" s="7" t="str">
        <f t="shared" ca="1" si="8"/>
        <v>Guilherme Battaglia Simões</v>
      </c>
      <c r="J9" s="7" t="str">
        <f ca="1">VLOOKUP($E9,Name!$A:$C,3,FALSE)</f>
        <v>M</v>
      </c>
      <c r="K9" s="7" t="str">
        <f ca="1">VLOOKUP($J9,Gender!$A:$B,2,FALSE)</f>
        <v>Male</v>
      </c>
      <c r="L9" s="7">
        <f t="shared" ca="1" si="1"/>
        <v>5</v>
      </c>
      <c r="M9" s="7" t="str">
        <f ca="1">VLOOKUP($L9,Race!$A:$B,2,FALSE)</f>
        <v>White</v>
      </c>
      <c r="N9" s="8">
        <f t="shared" ca="1" si="2"/>
        <v>34975</v>
      </c>
      <c r="O9" s="6">
        <f t="shared" ca="1" si="3"/>
        <v>10</v>
      </c>
      <c r="P9" s="8" t="str">
        <f ca="1">VLOOKUP($O9,Education!$A:$B,2,FALSE)</f>
        <v>Doctorate</v>
      </c>
      <c r="Q9" s="7">
        <f ca="1" xml:space="preserve">
  IF(OR($S9 = 5, $S9 = 6, $S9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" s="7" t="str">
        <f ca="1">VLOOKUP($Q9,Department!$A:$B,2,FALSE)</f>
        <v>Finance</v>
      </c>
      <c r="S9" s="6">
        <f t="shared" ca="1" si="4"/>
        <v>7</v>
      </c>
      <c r="T9" s="7" t="str">
        <f ca="1">VLOOKUP($S9,Role!$A:$B,2,FALSE)</f>
        <v>Director</v>
      </c>
      <c r="U9" s="6" t="str">
        <f t="shared" ca="1" si="5"/>
        <v/>
      </c>
      <c r="V9" s="7" t="str">
        <f ca="1" xml:space="preserve">
IF($U9 &lt;&gt; "",
    VLOOKUP($U9,Level!$A:$B,2,FALSE),
    ""
)</f>
        <v/>
      </c>
      <c r="W9" s="1">
        <f t="shared" ca="1" si="6"/>
        <v>17000</v>
      </c>
      <c r="X9" s="12" t="str">
        <f t="shared" ca="1" si="7"/>
        <v>INSERT INTO bi4all.fac_employees (id_company_fk, id_employee_pk, flg_active, employee_name, id_gender_fk, id_race_fk, birthday, id_schooling_fk, id_department_fk, id_role_fk, id_level_fk, salary) VALUES (1, 5, TRUE, 'Guilherme Battaglia Simões', 'M', 5, '03/10/1995', 10, 7, 7, NULL, 17000);</v>
      </c>
    </row>
    <row r="10" spans="1:24" ht="14.25" customHeight="1" x14ac:dyDescent="0.2">
      <c r="A10" s="7">
        <v>1</v>
      </c>
      <c r="B10" s="7" t="str">
        <f>$A10 &amp; "-"&amp;VLOOKUP($A10,Company!$A:$B,2,FALSE)</f>
        <v>1-ACME Corporation</v>
      </c>
      <c r="C10" s="5">
        <f t="shared" si="0"/>
        <v>6</v>
      </c>
      <c r="D10" s="6" t="b">
        <v>1</v>
      </c>
      <c r="E10" s="7">
        <f ca="1">IF($C10 = 1 + N("Presidente"),
    127,
    IF($C10 = 2 + N("Vice-Presidente"),
        72,
        IF($C10 = 3 + N("Secretária bilíngue"),
            13,
            RANDBETWEEN(5,COUNT(Name!$A:$A) + 1)
        )
    )
)</f>
        <v>106</v>
      </c>
      <c r="F10" s="7" t="str">
        <f ca="1">VLOOKUP($E10,Name!$A:$B,2,FALSE)</f>
        <v>Davi Lucas</v>
      </c>
      <c r="G10" s="7">
        <f ca="1" xml:space="preserve">
IF($C10 = 1,
    0,
    RANDBETWEEN(5,COUNT('Last name'!$A:$A) + 1)
)</f>
        <v>124</v>
      </c>
      <c r="H10" s="7" t="str">
        <f ca="1" xml:space="preserve">
IF($C10 = 1 + N("Presidente"),
    "de Orléans e Bragança",
    VLOOKUP($G10,'Last name'!$A:$B,2,FALSE) &amp; " " &amp; VLOOKUP(RANDBETWEEN(5,COUNT('Last name'!$A:$A) + 1),'Last name'!$A:$B,2,FALSE)
)</f>
        <v>Mazza Aleluia</v>
      </c>
      <c r="I10" s="7" t="str">
        <f t="shared" ca="1" si="8"/>
        <v>Davi Lucas Mazza Aleluia</v>
      </c>
      <c r="J10" s="7" t="str">
        <f ca="1">VLOOKUP($E10,Name!$A:$C,3,FALSE)</f>
        <v>M</v>
      </c>
      <c r="K10" s="7" t="str">
        <f ca="1">VLOOKUP($J10,Gender!$A:$B,2,FALSE)</f>
        <v>Male</v>
      </c>
      <c r="L10" s="7">
        <f t="shared" ca="1" si="1"/>
        <v>5</v>
      </c>
      <c r="M10" s="7" t="str">
        <f ca="1">VLOOKUP($L10,Race!$A:$B,2,FALSE)</f>
        <v>White</v>
      </c>
      <c r="N10" s="8">
        <f t="shared" ca="1" si="2"/>
        <v>34742</v>
      </c>
      <c r="O10" s="6">
        <f t="shared" ca="1" si="3"/>
        <v>8</v>
      </c>
      <c r="P10" s="8" t="str">
        <f ca="1">VLOOKUP($O10,Education!$A:$B,2,FALSE)</f>
        <v>Graduate school</v>
      </c>
      <c r="Q10" s="7">
        <f ca="1" xml:space="preserve">
  IF(OR($S10 = 5, $S10 = 6, $S10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" s="7" t="str">
        <f ca="1">VLOOKUP($Q10,Department!$A:$B,2,FALSE)</f>
        <v>Human Resource</v>
      </c>
      <c r="S10" s="6">
        <f t="shared" ca="1" si="4"/>
        <v>7</v>
      </c>
      <c r="T10" s="7" t="str">
        <f ca="1">VLOOKUP($S10,Role!$A:$B,2,FALSE)</f>
        <v>Director</v>
      </c>
      <c r="U10" s="6" t="str">
        <f t="shared" ca="1" si="5"/>
        <v/>
      </c>
      <c r="V10" s="7" t="str">
        <f ca="1" xml:space="preserve">
IF($U10 &lt;&gt; "",
    VLOOKUP($U10,Level!$A:$B,2,FALSE),
    ""
)</f>
        <v/>
      </c>
      <c r="W10" s="1">
        <f t="shared" ca="1" si="6"/>
        <v>16080</v>
      </c>
      <c r="X10" s="12" t="str">
        <f t="shared" ca="1" si="7"/>
        <v>INSERT INTO bi4all.fac_employees (id_company_fk, id_employee_pk, flg_active, employee_name, id_gender_fk, id_race_fk, birthday, id_schooling_fk, id_department_fk, id_role_fk, id_level_fk, salary) VALUES (1, 6, TRUE, 'Davi Lucas Mazza Aleluia', 'M', 5, '12/02/1995', 8, 8, 7, NULL, 16080);</v>
      </c>
    </row>
    <row r="11" spans="1:24" ht="14.25" customHeight="1" x14ac:dyDescent="0.2">
      <c r="A11" s="7">
        <v>1</v>
      </c>
      <c r="B11" s="7" t="str">
        <f>$A11 &amp; "-"&amp;VLOOKUP($A11,Company!$A:$B,2,FALSE)</f>
        <v>1-ACME Corporation</v>
      </c>
      <c r="C11" s="5">
        <f t="shared" si="0"/>
        <v>7</v>
      </c>
      <c r="D11" s="6" t="b">
        <v>1</v>
      </c>
      <c r="E11" s="7">
        <f ca="1">IF($C11 = 1 + N("Presidente"),
    127,
    IF($C11 = 2 + N("Vice-Presidente"),
        72,
        IF($C11 = 3 + N("Secretária bilíngue"),
            13,
            RANDBETWEEN(5,COUNT(Name!$A:$A) + 1)
        )
    )
)</f>
        <v>224</v>
      </c>
      <c r="F11" s="7" t="str">
        <f ca="1">VLOOKUP($E11,Name!$A:$B,2,FALSE)</f>
        <v>Letícia</v>
      </c>
      <c r="G11" s="7">
        <f ca="1" xml:space="preserve">
IF($C11 = 1,
    0,
    RANDBETWEEN(5,COUNT('Last name'!$A:$A) + 1)
)</f>
        <v>69</v>
      </c>
      <c r="H11" s="7" t="str">
        <f ca="1" xml:space="preserve">
IF($C11 = 1 + N("Presidente"),
    "de Orléans e Bragança",
    VLOOKUP($G11,'Last name'!$A:$B,2,FALSE) &amp; " " &amp; VLOOKUP(RANDBETWEEN(5,COUNT('Last name'!$A:$A) + 1),'Last name'!$A:$B,2,FALSE)
)</f>
        <v>Costatini Melo</v>
      </c>
      <c r="I11" s="7" t="str">
        <f t="shared" ca="1" si="8"/>
        <v>Letícia Costatini Melo</v>
      </c>
      <c r="J11" s="7" t="str">
        <f ca="1">VLOOKUP($E11,Name!$A:$C,3,FALSE)</f>
        <v>F</v>
      </c>
      <c r="K11" s="7" t="str">
        <f ca="1">VLOOKUP($J11,Gender!$A:$B,2,FALSE)</f>
        <v>Female</v>
      </c>
      <c r="L11" s="7">
        <f t="shared" ca="1" si="1"/>
        <v>5</v>
      </c>
      <c r="M11" s="7" t="str">
        <f ca="1">VLOOKUP($L11,Race!$A:$B,2,FALSE)</f>
        <v>White</v>
      </c>
      <c r="N11" s="8">
        <f t="shared" ca="1" si="2"/>
        <v>29305</v>
      </c>
      <c r="O11" s="6">
        <f t="shared" ca="1" si="3"/>
        <v>10</v>
      </c>
      <c r="P11" s="8" t="str">
        <f ca="1">VLOOKUP($O11,Education!$A:$B,2,FALSE)</f>
        <v>Doctorate</v>
      </c>
      <c r="Q11" s="7">
        <f ca="1" xml:space="preserve">
  IF(OR($S11 = 5, $S11 = 6, $S11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" s="7" t="str">
        <f ca="1">VLOOKUP($Q11,Department!$A:$B,2,FALSE)</f>
        <v>Commercial</v>
      </c>
      <c r="S11" s="6">
        <f t="shared" ca="1" si="4"/>
        <v>7</v>
      </c>
      <c r="T11" s="7" t="str">
        <f ca="1">VLOOKUP($S11,Role!$A:$B,2,FALSE)</f>
        <v>Director</v>
      </c>
      <c r="U11" s="6" t="str">
        <f t="shared" ca="1" si="5"/>
        <v/>
      </c>
      <c r="V11" s="7" t="str">
        <f ca="1" xml:space="preserve">
IF($U11 &lt;&gt; "",
    VLOOKUP($U11,Level!$A:$B,2,FALSE),
    ""
)</f>
        <v/>
      </c>
      <c r="W11" s="1">
        <f t="shared" ca="1" si="6"/>
        <v>17080</v>
      </c>
      <c r="X11" s="12" t="str">
        <f t="shared" ca="1" si="7"/>
        <v>INSERT INTO bi4all.fac_employees (id_company_fk, id_employee_pk, flg_active, employee_name, id_gender_fk, id_race_fk, birthday, id_schooling_fk, id_department_fk, id_role_fk, id_level_fk, salary) VALUES (1, 7, TRUE, 'Letícia Costatini Melo', 'F', 5, '25/03/1980', 10, 9, 7, NULL, 17080);</v>
      </c>
    </row>
    <row r="12" spans="1:24" ht="14.25" customHeight="1" x14ac:dyDescent="0.2">
      <c r="A12" s="7">
        <v>1</v>
      </c>
      <c r="B12" s="7" t="str">
        <f>$A12 &amp; "-"&amp;VLOOKUP($A12,Company!$A:$B,2,FALSE)</f>
        <v>1-ACME Corporation</v>
      </c>
      <c r="C12" s="5">
        <f t="shared" si="0"/>
        <v>8</v>
      </c>
      <c r="D12" s="6" t="b">
        <v>1</v>
      </c>
      <c r="E12" s="7">
        <f ca="1">IF($C12 = 1 + N("Presidente"),
    127,
    IF($C12 = 2 + N("Vice-Presidente"),
        72,
        IF($C12 = 3 + N("Secretária bilíngue"),
            13,
            RANDBETWEEN(5,COUNT(Name!$A:$A) + 1)
        )
    )
)</f>
        <v>325</v>
      </c>
      <c r="F12" s="7" t="str">
        <f ca="1">VLOOKUP($E12,Name!$A:$B,2,FALSE)</f>
        <v>Rafaela</v>
      </c>
      <c r="G12" s="7">
        <f ca="1" xml:space="preserve">
IF($C12 = 1,
    0,
    RANDBETWEEN(5,COUNT('Last name'!$A:$A) + 1)
)</f>
        <v>104</v>
      </c>
      <c r="H12" s="7" t="str">
        <f ca="1" xml:space="preserve">
IF($C12 = 1 + N("Presidente"),
    "de Orléans e Bragança",
    VLOOKUP($G12,'Last name'!$A:$B,2,FALSE) &amp; " " &amp; VLOOKUP(RANDBETWEEN(5,COUNT('Last name'!$A:$A) + 1),'Last name'!$A:$B,2,FALSE)
)</f>
        <v>Ildelfonso Alvim</v>
      </c>
      <c r="I12" s="7" t="str">
        <f t="shared" ca="1" si="8"/>
        <v>Rafaela Ildelfonso Alvim</v>
      </c>
      <c r="J12" s="7" t="str">
        <f ca="1">VLOOKUP($E12,Name!$A:$C,3,FALSE)</f>
        <v>F</v>
      </c>
      <c r="K12" s="7" t="str">
        <f ca="1">VLOOKUP($J12,Gender!$A:$B,2,FALSE)</f>
        <v>Female</v>
      </c>
      <c r="L12" s="7">
        <f t="shared" ca="1" si="1"/>
        <v>5</v>
      </c>
      <c r="M12" s="7" t="str">
        <f ca="1">VLOOKUP($L12,Race!$A:$B,2,FALSE)</f>
        <v>White</v>
      </c>
      <c r="N12" s="8">
        <f t="shared" ca="1" si="2"/>
        <v>32374</v>
      </c>
      <c r="O12" s="6">
        <f t="shared" ca="1" si="3"/>
        <v>8</v>
      </c>
      <c r="P12" s="8" t="str">
        <f ca="1">VLOOKUP($O12,Education!$A:$B,2,FALSE)</f>
        <v>Graduate school</v>
      </c>
      <c r="Q12" s="7">
        <f ca="1" xml:space="preserve">
  IF(OR($S12 = 5, $S12 = 6, $S12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" s="7" t="str">
        <f ca="1">VLOOKUP($Q12,Department!$A:$B,2,FALSE)</f>
        <v>Operations</v>
      </c>
      <c r="S12" s="6">
        <f t="shared" ca="1" si="4"/>
        <v>7</v>
      </c>
      <c r="T12" s="7" t="str">
        <f ca="1">VLOOKUP($S12,Role!$A:$B,2,FALSE)</f>
        <v>Director</v>
      </c>
      <c r="U12" s="6" t="str">
        <f t="shared" ca="1" si="5"/>
        <v/>
      </c>
      <c r="V12" s="7" t="str">
        <f ca="1" xml:space="preserve">
IF($U12 &lt;&gt; "",
    VLOOKUP($U12,Level!$A:$B,2,FALSE),
    ""
)</f>
        <v/>
      </c>
      <c r="W12" s="1">
        <f t="shared" ca="1" si="6"/>
        <v>16000</v>
      </c>
      <c r="X12" s="12" t="str">
        <f t="shared" ca="1" si="7"/>
        <v>INSERT INTO bi4all.fac_employees (id_company_fk, id_employee_pk, flg_active, employee_name, id_gender_fk, id_race_fk, birthday, id_schooling_fk, id_department_fk, id_role_fk, id_level_fk, salary) VALUES (1, 8, TRUE, 'Rafaela Ildelfonso Alvim', 'F', 5, '19/08/1988', 8, 10, 7, NULL, 16000);</v>
      </c>
    </row>
    <row r="13" spans="1:24" ht="14.25" customHeight="1" x14ac:dyDescent="0.2">
      <c r="A13" s="7">
        <v>1</v>
      </c>
      <c r="B13" s="7" t="str">
        <f>$A13 &amp; "-"&amp;VLOOKUP($A13,Company!$A:$B,2,FALSE)</f>
        <v>1-ACME Corporation</v>
      </c>
      <c r="C13" s="5">
        <f t="shared" si="0"/>
        <v>9</v>
      </c>
      <c r="D13" s="6" t="b">
        <v>1</v>
      </c>
      <c r="E13" s="7">
        <f ca="1">IF($C13 = 1 + N("Presidente"),
    127,
    IF($C13 = 2 + N("Vice-Presidente"),
        72,
        IF($C13 = 3 + N("Secretária bilíngue"),
            13,
            RANDBETWEEN(5,COUNT(Name!$A:$A) + 1)
        )
    )
)</f>
        <v>354</v>
      </c>
      <c r="F13" s="7" t="str">
        <f ca="1">VLOOKUP($E13,Name!$A:$B,2,FALSE)</f>
        <v>Victor</v>
      </c>
      <c r="G13" s="7">
        <f ca="1" xml:space="preserve">
IF($C13 = 1,
    0,
    RANDBETWEEN(5,COUNT('Last name'!$A:$A) + 1)
)</f>
        <v>14</v>
      </c>
      <c r="H13" s="7" t="str">
        <f ca="1" xml:space="preserve">
IF($C13 = 1 + N("Presidente"),
    "de Orléans e Bragança",
    VLOOKUP($G13,'Last name'!$A:$B,2,FALSE) &amp; " " &amp; VLOOKUP(RANDBETWEEN(5,COUNT('Last name'!$A:$A) + 1),'Last name'!$A:$B,2,FALSE)
)</f>
        <v>Alves Oliveira</v>
      </c>
      <c r="I13" s="7" t="str">
        <f t="shared" ca="1" si="8"/>
        <v>Victor Alves Oliveira</v>
      </c>
      <c r="J13" s="7" t="str">
        <f ca="1">VLOOKUP($E13,Name!$A:$C,3,FALSE)</f>
        <v>M</v>
      </c>
      <c r="K13" s="7" t="str">
        <f ca="1">VLOOKUP($J13,Gender!$A:$B,2,FALSE)</f>
        <v>Male</v>
      </c>
      <c r="L13" s="7">
        <f t="shared" ca="1" si="1"/>
        <v>5</v>
      </c>
      <c r="M13" s="7" t="str">
        <f ca="1">VLOOKUP($L13,Race!$A:$B,2,FALSE)</f>
        <v>White</v>
      </c>
      <c r="N13" s="8">
        <f t="shared" ca="1" si="2"/>
        <v>35128</v>
      </c>
      <c r="O13" s="6">
        <f t="shared" ca="1" si="3"/>
        <v>10</v>
      </c>
      <c r="P13" s="8" t="str">
        <f ca="1">VLOOKUP($O13,Education!$A:$B,2,FALSE)</f>
        <v>Doctorate</v>
      </c>
      <c r="Q13" s="7">
        <f ca="1" xml:space="preserve">
  IF(OR($S13 = 5, $S13 = 6, $S13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" s="7" t="str">
        <f ca="1">VLOOKUP($Q13,Department!$A:$B,2,FALSE)</f>
        <v>Communication &amp; Marketing</v>
      </c>
      <c r="S13" s="6">
        <f t="shared" ca="1" si="4"/>
        <v>7</v>
      </c>
      <c r="T13" s="7" t="str">
        <f ca="1">VLOOKUP($S13,Role!$A:$B,2,FALSE)</f>
        <v>Director</v>
      </c>
      <c r="U13" s="6" t="str">
        <f t="shared" ca="1" si="5"/>
        <v/>
      </c>
      <c r="V13" s="7" t="str">
        <f ca="1" xml:space="preserve">
IF($U13 &lt;&gt; "",
    VLOOKUP($U13,Level!$A:$B,2,FALSE),
    ""
)</f>
        <v/>
      </c>
      <c r="W13" s="1">
        <f t="shared" ca="1" si="6"/>
        <v>17080</v>
      </c>
      <c r="X13" s="12" t="str">
        <f t="shared" ca="1" si="7"/>
        <v>INSERT INTO bi4all.fac_employees (id_company_fk, id_employee_pk, flg_active, employee_name, id_gender_fk, id_race_fk, birthday, id_schooling_fk, id_department_fk, id_role_fk, id_level_fk, salary) VALUES (1, 9, TRUE, 'Victor Alves Oliveira', 'M', 5, '04/03/1996', 10, 11, 7, NULL, 17080);</v>
      </c>
    </row>
    <row r="14" spans="1:24" ht="14.25" customHeight="1" x14ac:dyDescent="0.2">
      <c r="A14" s="7">
        <v>1</v>
      </c>
      <c r="B14" s="7" t="str">
        <f>$A14 &amp; "-"&amp;VLOOKUP($A14,Company!$A:$B,2,FALSE)</f>
        <v>1-ACME Corporation</v>
      </c>
      <c r="C14" s="5">
        <f t="shared" si="0"/>
        <v>10</v>
      </c>
      <c r="D14" s="6" t="b">
        <v>1</v>
      </c>
      <c r="E14" s="7">
        <f ca="1">IF($C14 = 1 + N("Presidente"),
    127,
    IF($C14 = 2 + N("Vice-Presidente"),
        72,
        IF($C14 = 3 + N("Secretária bilíngue"),
            13,
            RANDBETWEEN(5,COUNT(Name!$A:$A) + 1)
        )
    )
)</f>
        <v>42</v>
      </c>
      <c r="F14" s="7" t="str">
        <f ca="1">VLOOKUP($E14,Name!$A:$B,2,FALSE)</f>
        <v>Ângelo</v>
      </c>
      <c r="G14" s="7">
        <f ca="1" xml:space="preserve">
IF($C14 = 1,
    0,
    RANDBETWEEN(5,COUNT('Last name'!$A:$A) + 1)
)</f>
        <v>43</v>
      </c>
      <c r="H14" s="7" t="str">
        <f ca="1" xml:space="preserve">
IF($C14 = 1 + N("Presidente"),
    "de Orléans e Bragança",
    VLOOKUP($G14,'Last name'!$A:$B,2,FALSE) &amp; " " &amp; VLOOKUP(RANDBETWEEN(5,COUNT('Last name'!$A:$A) + 1),'Last name'!$A:$B,2,FALSE)
)</f>
        <v>Borges Rossi</v>
      </c>
      <c r="I14" s="7" t="str">
        <f t="shared" ca="1" si="8"/>
        <v>Ângelo Borges Rossi</v>
      </c>
      <c r="J14" s="7" t="str">
        <f ca="1">VLOOKUP($E14,Name!$A:$C,3,FALSE)</f>
        <v>M</v>
      </c>
      <c r="K14" s="7" t="str">
        <f ca="1">VLOOKUP($J14,Gender!$A:$B,2,FALSE)</f>
        <v>Male</v>
      </c>
      <c r="L14" s="7">
        <f t="shared" ca="1" si="1"/>
        <v>5</v>
      </c>
      <c r="M14" s="7" t="str">
        <f ca="1">VLOOKUP($L14,Race!$A:$B,2,FALSE)</f>
        <v>White</v>
      </c>
      <c r="N14" s="8">
        <f t="shared" ca="1" si="2"/>
        <v>28970</v>
      </c>
      <c r="O14" s="6">
        <f t="shared" ca="1" si="3"/>
        <v>8</v>
      </c>
      <c r="P14" s="8" t="str">
        <f ca="1">VLOOKUP($O14,Education!$A:$B,2,FALSE)</f>
        <v>Graduate school</v>
      </c>
      <c r="Q14" s="7">
        <f ca="1" xml:space="preserve">
  IF(OR($S14 = 5, $S14 = 6, $S14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" s="7" t="str">
        <f ca="1">VLOOKUP($Q14,Department!$A:$B,2,FALSE)</f>
        <v>Controlling</v>
      </c>
      <c r="S14" s="6">
        <f t="shared" ca="1" si="4"/>
        <v>7</v>
      </c>
      <c r="T14" s="7" t="str">
        <f ca="1">VLOOKUP($S14,Role!$A:$B,2,FALSE)</f>
        <v>Director</v>
      </c>
      <c r="U14" s="6" t="str">
        <f t="shared" ca="1" si="5"/>
        <v/>
      </c>
      <c r="V14" s="7" t="str">
        <f ca="1" xml:space="preserve">
IF($U14 &lt;&gt; "",
    VLOOKUP($U14,Level!$A:$B,2,FALSE),
    ""
)</f>
        <v/>
      </c>
      <c r="W14" s="1">
        <f t="shared" ca="1" si="6"/>
        <v>16000</v>
      </c>
      <c r="X14" s="12" t="str">
        <f t="shared" ca="1" si="7"/>
        <v>INSERT INTO bi4all.fac_employees (id_company_fk, id_employee_pk, flg_active, employee_name, id_gender_fk, id_race_fk, birthday, id_schooling_fk, id_department_fk, id_role_fk, id_level_fk, salary) VALUES (1, 10, TRUE, 'Ângelo Borges Rossi', 'M', 5, '25/04/1979', 8, 12, 7, NULL, 16000);</v>
      </c>
    </row>
    <row r="15" spans="1:24" ht="14.25" customHeight="1" x14ac:dyDescent="0.2">
      <c r="A15" s="7">
        <v>1</v>
      </c>
      <c r="B15" s="7" t="str">
        <f>$A15 &amp; "-"&amp;VLOOKUP($A15,Company!$A:$B,2,FALSE)</f>
        <v>1-ACME Corporation</v>
      </c>
      <c r="C15" s="5">
        <f t="shared" si="0"/>
        <v>11</v>
      </c>
      <c r="D15" s="6" t="b">
        <v>1</v>
      </c>
      <c r="E15" s="7">
        <f ca="1">IF($C15 = 1 + N("Presidente"),
    127,
    IF($C15 = 2 + N("Vice-Presidente"),
        72,
        IF($C15 = 3 + N("Secretária bilíngue"),
            13,
            RANDBETWEEN(5,COUNT(Name!$A:$A) + 1)
        )
    )
)</f>
        <v>104</v>
      </c>
      <c r="F15" s="7" t="str">
        <f ca="1">VLOOKUP($E15,Name!$A:$B,2,FALSE)</f>
        <v>Danylo</v>
      </c>
      <c r="G15" s="7">
        <f ca="1" xml:space="preserve">
IF($C15 = 1,
    0,
    RANDBETWEEN(5,COUNT('Last name'!$A:$A) + 1)
)</f>
        <v>123</v>
      </c>
      <c r="H15" s="7" t="str">
        <f ca="1" xml:space="preserve">
IF($C15 = 1 + N("Presidente"),
    "de Orléans e Bragança",
    VLOOKUP($G15,'Last name'!$A:$B,2,FALSE) &amp; " " &amp; VLOOKUP(RANDBETWEEN(5,COUNT('Last name'!$A:$A) + 1),'Last name'!$A:$B,2,FALSE)
)</f>
        <v>Martins Brasão</v>
      </c>
      <c r="I15" s="7" t="str">
        <f t="shared" ca="1" si="8"/>
        <v>Danylo Martins Brasão</v>
      </c>
      <c r="J15" s="7" t="str">
        <f ca="1">VLOOKUP($E15,Name!$A:$C,3,FALSE)</f>
        <v>M</v>
      </c>
      <c r="K15" s="7" t="str">
        <f ca="1">VLOOKUP($J15,Gender!$A:$B,2,FALSE)</f>
        <v>Male</v>
      </c>
      <c r="L15" s="7">
        <f t="shared" ca="1" si="1"/>
        <v>5</v>
      </c>
      <c r="M15" s="7" t="str">
        <f ca="1">VLOOKUP($L15,Race!$A:$B,2,FALSE)</f>
        <v>White</v>
      </c>
      <c r="N15" s="8">
        <f t="shared" ca="1" si="2"/>
        <v>29852</v>
      </c>
      <c r="O15" s="6">
        <f t="shared" ca="1" si="3"/>
        <v>8</v>
      </c>
      <c r="P15" s="8" t="str">
        <f ca="1">VLOOKUP($O15,Education!$A:$B,2,FALSE)</f>
        <v>Graduate school</v>
      </c>
      <c r="Q15" s="7">
        <f ca="1" xml:space="preserve">
  IF(OR($S15 = 5, $S15 = 6, $S15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" s="7" t="str">
        <f ca="1">VLOOKUP($Q15,Department!$A:$B,2,FALSE)</f>
        <v>Audit</v>
      </c>
      <c r="S15" s="6">
        <f t="shared" ca="1" si="4"/>
        <v>7</v>
      </c>
      <c r="T15" s="7" t="str">
        <f ca="1">VLOOKUP($S15,Role!$A:$B,2,FALSE)</f>
        <v>Director</v>
      </c>
      <c r="U15" s="6" t="str">
        <f t="shared" ca="1" si="5"/>
        <v/>
      </c>
      <c r="V15" s="7" t="str">
        <f ca="1" xml:space="preserve">
IF($U15 &lt;&gt; "",
    VLOOKUP($U15,Level!$A:$B,2,FALSE),
    ""
)</f>
        <v/>
      </c>
      <c r="W15" s="1">
        <f t="shared" ca="1" si="6"/>
        <v>16000</v>
      </c>
      <c r="X15" s="12" t="str">
        <f t="shared" ca="1" si="7"/>
        <v>INSERT INTO bi4all.fac_employees (id_company_fk, id_employee_pk, flg_active, employee_name, id_gender_fk, id_race_fk, birthday, id_schooling_fk, id_department_fk, id_role_fk, id_level_fk, salary) VALUES (1, 11, TRUE, 'Danylo Martins Brasão', 'M', 5, '23/09/1981', 8, 13, 7, NULL, 16000);</v>
      </c>
    </row>
    <row r="16" spans="1:24" ht="14.25" customHeight="1" x14ac:dyDescent="0.2">
      <c r="A16" s="7">
        <v>1</v>
      </c>
      <c r="B16" s="7" t="str">
        <f>$A16 &amp; "-"&amp;VLOOKUP($A16,Company!$A:$B,2,FALSE)</f>
        <v>1-ACME Corporation</v>
      </c>
      <c r="C16" s="5">
        <f t="shared" si="0"/>
        <v>12</v>
      </c>
      <c r="D16" s="6" t="b">
        <v>1</v>
      </c>
      <c r="E16" s="7">
        <f ca="1">IF($C16 = 1 + N("Presidente"),
    127,
    IF($C16 = 2 + N("Vice-Presidente"),
        72,
        IF($C16 = 3 + N("Secretária bilíngue"),
            13,
            RANDBETWEEN(5,COUNT(Name!$A:$A) + 1)
        )
    )
)</f>
        <v>119</v>
      </c>
      <c r="F16" s="7" t="str">
        <f ca="1">VLOOKUP($E16,Name!$A:$B,2,FALSE)</f>
        <v>Elisa</v>
      </c>
      <c r="G16" s="7">
        <f ca="1" xml:space="preserve">
IF($C16 = 1,
    0,
    RANDBETWEEN(5,COUNT('Last name'!$A:$A) + 1)
)</f>
        <v>8</v>
      </c>
      <c r="H16" s="7" t="str">
        <f ca="1" xml:space="preserve">
IF($C16 = 1 + N("Presidente"),
    "de Orléans e Bragança",
    VLOOKUP($G16,'Last name'!$A:$B,2,FALSE) &amp; " " &amp; VLOOKUP(RANDBETWEEN(5,COUNT('Last name'!$A:$A) + 1),'Last name'!$A:$B,2,FALSE)
)</f>
        <v>Alcantara Gomes</v>
      </c>
      <c r="I16" s="7" t="str">
        <f t="shared" ca="1" si="8"/>
        <v>Elisa Alcantara Gomes</v>
      </c>
      <c r="J16" s="7" t="str">
        <f ca="1">VLOOKUP($E16,Name!$A:$C,3,FALSE)</f>
        <v>F</v>
      </c>
      <c r="K16" s="7" t="str">
        <f ca="1">VLOOKUP($J16,Gender!$A:$B,2,FALSE)</f>
        <v>Female</v>
      </c>
      <c r="L16" s="7">
        <f t="shared" ca="1" si="1"/>
        <v>5</v>
      </c>
      <c r="M16" s="7" t="str">
        <f ca="1">VLOOKUP($L16,Race!$A:$B,2,FALSE)</f>
        <v>White</v>
      </c>
      <c r="N16" s="8">
        <f t="shared" ca="1" si="2"/>
        <v>30833</v>
      </c>
      <c r="O16" s="6">
        <f t="shared" ca="1" si="3"/>
        <v>9</v>
      </c>
      <c r="P16" s="8" t="str">
        <f ca="1">VLOOKUP($O16,Education!$A:$B,2,FALSE)</f>
        <v>Master’s degree</v>
      </c>
      <c r="Q16" s="7">
        <f ca="1" xml:space="preserve">
  IF(OR($S16 = 5, $S16 = 6, $S16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R16" s="7" t="str">
        <f ca="1">VLOOKUP($Q16,Department!$A:$B,2,FALSE)</f>
        <v>Information Technology</v>
      </c>
      <c r="S16" s="6">
        <f t="shared" ca="1" si="4"/>
        <v>7</v>
      </c>
      <c r="T16" s="7" t="str">
        <f ca="1">VLOOKUP($S16,Role!$A:$B,2,FALSE)</f>
        <v>Director</v>
      </c>
      <c r="U16" s="6" t="str">
        <f t="shared" ca="1" si="5"/>
        <v/>
      </c>
      <c r="V16" s="7" t="str">
        <f ca="1" xml:space="preserve">
IF($U16 &lt;&gt; "",
    VLOOKUP($U16,Level!$A:$B,2,FALSE),
    ""
)</f>
        <v/>
      </c>
      <c r="W16" s="1">
        <f t="shared" ca="1" si="6"/>
        <v>16620</v>
      </c>
      <c r="X16" s="12" t="str">
        <f t="shared" ca="1" si="7"/>
        <v>INSERT INTO bi4all.fac_employees (id_company_fk, id_employee_pk, flg_active, employee_name, id_gender_fk, id_race_fk, birthday, id_schooling_fk, id_department_fk, id_role_fk, id_level_fk, salary) VALUES (1, 12, TRUE, 'Elisa Alcantara Gomes', 'F', 5, '31/05/1984', 9, 14, 7, NULL, 16620);</v>
      </c>
    </row>
    <row r="17" spans="1:24" ht="14.25" customHeight="1" x14ac:dyDescent="0.2">
      <c r="A17" s="7">
        <v>1</v>
      </c>
      <c r="B17" s="7" t="str">
        <f>$A17 &amp; "-"&amp;VLOOKUP($A17,Company!$A:$B,2,FALSE)</f>
        <v>1-ACME Corporation</v>
      </c>
      <c r="C17" s="5">
        <f t="shared" si="0"/>
        <v>13</v>
      </c>
      <c r="D17" s="6" t="b">
        <v>1</v>
      </c>
      <c r="E17" s="7">
        <f ca="1">IF($C17 = 1 + N("Presidente"),
    127,
    IF($C17 = 2 + N("Vice-Presidente"),
        72,
        IF($C17 = 3 + N("Secretária bilíngue"),
            13,
            RANDBETWEEN(5,COUNT(Name!$A:$A) + 1)
        )
    )
)</f>
        <v>332</v>
      </c>
      <c r="F17" s="7" t="str">
        <f ca="1">VLOOKUP($E17,Name!$A:$B,2,FALSE)</f>
        <v>Rodrigo</v>
      </c>
      <c r="G17" s="7">
        <f ca="1" xml:space="preserve">
IF($C17 = 1,
    0,
    RANDBETWEEN(5,COUNT('Last name'!$A:$A) + 1)
)</f>
        <v>24</v>
      </c>
      <c r="H17" s="7" t="str">
        <f ca="1" xml:space="preserve">
IF($C17 = 1 + N("Presidente"),
    "de Orléans e Bragança",
    VLOOKUP($G17,'Last name'!$A:$B,2,FALSE) &amp; " " &amp; VLOOKUP(RANDBETWEEN(5,COUNT('Last name'!$A:$A) + 1),'Last name'!$A:$B,2,FALSE)
)</f>
        <v>Asvilla Lombardi</v>
      </c>
      <c r="I17" s="7" t="str">
        <f t="shared" ca="1" si="8"/>
        <v>Rodrigo Asvilla Lombardi</v>
      </c>
      <c r="J17" s="7" t="str">
        <f ca="1">VLOOKUP($E17,Name!$A:$C,3,FALSE)</f>
        <v>M</v>
      </c>
      <c r="K17" s="7" t="str">
        <f ca="1">VLOOKUP($J17,Gender!$A:$B,2,FALSE)</f>
        <v>Male</v>
      </c>
      <c r="L17" s="7">
        <f t="shared" ca="1" si="1"/>
        <v>5</v>
      </c>
      <c r="M17" s="7" t="str">
        <f ca="1">VLOOKUP($L17,Race!$A:$B,2,FALSE)</f>
        <v>White</v>
      </c>
      <c r="N17" s="8">
        <f t="shared" ca="1" si="2"/>
        <v>32797</v>
      </c>
      <c r="O17" s="6">
        <f t="shared" ca="1" si="3"/>
        <v>10</v>
      </c>
      <c r="P17" s="8" t="str">
        <f ca="1">VLOOKUP($O17,Education!$A:$B,2,FALSE)</f>
        <v>Doctorate</v>
      </c>
      <c r="Q17" s="7">
        <f ca="1" xml:space="preserve">
  IF(OR($S17 = 5, $S17 = 6, $S17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R17" s="7" t="str">
        <f ca="1">VLOOKUP($Q17,Department!$A:$B,2,FALSE)</f>
        <v>Juridical</v>
      </c>
      <c r="S17" s="6">
        <f t="shared" ca="1" si="4"/>
        <v>7</v>
      </c>
      <c r="T17" s="7" t="str">
        <f ca="1">VLOOKUP($S17,Role!$A:$B,2,FALSE)</f>
        <v>Director</v>
      </c>
      <c r="U17" s="6" t="str">
        <f t="shared" ca="1" si="5"/>
        <v/>
      </c>
      <c r="V17" s="7" t="str">
        <f ca="1" xml:space="preserve">
IF($U17 &lt;&gt; "",
    VLOOKUP($U17,Level!$A:$B,2,FALSE),
    ""
)</f>
        <v/>
      </c>
      <c r="W17" s="1">
        <f t="shared" ca="1" si="6"/>
        <v>17100</v>
      </c>
      <c r="X17" s="12" t="str">
        <f t="shared" ca="1" si="7"/>
        <v>INSERT INTO bi4all.fac_employees (id_company_fk, id_employee_pk, flg_active, employee_name, id_gender_fk, id_race_fk, birthday, id_schooling_fk, id_department_fk, id_role_fk, id_level_fk, salary) VALUES (1, 13, TRUE, 'Rodrigo Asvilla Lombardi', 'M', 5, '16/10/1989', 10, 15, 7, NULL, 17100);</v>
      </c>
    </row>
    <row r="18" spans="1:24" ht="14.25" customHeight="1" x14ac:dyDescent="0.2">
      <c r="A18" s="7">
        <v>1</v>
      </c>
      <c r="B18" s="7" t="str">
        <f>$A18 &amp; "-"&amp;VLOOKUP($A18,Company!$A:$B,2,FALSE)</f>
        <v>1-ACME Corporation</v>
      </c>
      <c r="C18" s="5">
        <f t="shared" si="0"/>
        <v>14</v>
      </c>
      <c r="D18" s="6" t="b">
        <v>1</v>
      </c>
      <c r="E18" s="7">
        <f ca="1">IF($C18 = 1 + N("Presidente"),
    127,
    IF($C18 = 2 + N("Vice-Presidente"),
        72,
        IF($C18 = 3 + N("Secretária bilíngue"),
            13,
            RANDBETWEEN(5,COUNT(Name!$A:$A) + 1)
        )
    )
)</f>
        <v>347</v>
      </c>
      <c r="F18" s="7" t="str">
        <f ca="1">VLOOKUP($E18,Name!$A:$B,2,FALSE)</f>
        <v>Tomás</v>
      </c>
      <c r="G18" s="7">
        <f ca="1" xml:space="preserve">
IF($C18 = 1,
    0,
    RANDBETWEEN(5,COUNT('Last name'!$A:$A) + 1)
)</f>
        <v>150</v>
      </c>
      <c r="H18" s="7" t="str">
        <f ca="1" xml:space="preserve">
IF($C18 = 1 + N("Presidente"),
    "de Orléans e Bragança",
    VLOOKUP($G18,'Last name'!$A:$B,2,FALSE) &amp; " " &amp; VLOOKUP(RANDBETWEEN(5,COUNT('Last name'!$A:$A) + 1),'Last name'!$A:$B,2,FALSE)
)</f>
        <v>Pellegrini Albuquerque</v>
      </c>
      <c r="I18" s="7" t="str">
        <f t="shared" ca="1" si="8"/>
        <v>Tomás Pellegrini Albuquerque</v>
      </c>
      <c r="J18" s="7" t="str">
        <f ca="1">VLOOKUP($E18,Name!$A:$C,3,FALSE)</f>
        <v>M</v>
      </c>
      <c r="K18" s="7" t="str">
        <f ca="1">VLOOKUP($J18,Gender!$A:$B,2,FALSE)</f>
        <v>Male</v>
      </c>
      <c r="L18" s="7">
        <f t="shared" ca="1" si="1"/>
        <v>5</v>
      </c>
      <c r="M18" s="7" t="str">
        <f ca="1">VLOOKUP($L18,Race!$A:$B,2,FALSE)</f>
        <v>White</v>
      </c>
      <c r="N18" s="8">
        <f t="shared" ca="1" si="2"/>
        <v>34615</v>
      </c>
      <c r="O18" s="6">
        <f t="shared" ca="1" si="3"/>
        <v>9</v>
      </c>
      <c r="P18" s="8" t="str">
        <f ca="1">VLOOKUP($O18,Education!$A:$B,2,FALSE)</f>
        <v>Master’s degree</v>
      </c>
      <c r="Q18" s="7">
        <f ca="1" xml:space="preserve">
  IF(OR($S18 = 5, $S18 = 6, $S18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R18" s="7" t="str">
        <f ca="1">VLOOKUP($Q18,Department!$A:$B,2,FALSE)</f>
        <v>Sales</v>
      </c>
      <c r="S18" s="6">
        <f t="shared" ca="1" si="4"/>
        <v>7</v>
      </c>
      <c r="T18" s="7" t="str">
        <f ca="1">VLOOKUP($S18,Role!$A:$B,2,FALSE)</f>
        <v>Director</v>
      </c>
      <c r="U18" s="6" t="str">
        <f t="shared" ca="1" si="5"/>
        <v/>
      </c>
      <c r="V18" s="7" t="str">
        <f ca="1" xml:space="preserve">
IF($U18 &lt;&gt; "",
    VLOOKUP($U18,Level!$A:$B,2,FALSE),
    ""
)</f>
        <v/>
      </c>
      <c r="W18" s="1">
        <f t="shared" ca="1" si="6"/>
        <v>16610</v>
      </c>
      <c r="X18" s="12" t="str">
        <f t="shared" ca="1" si="7"/>
        <v>INSERT INTO bi4all.fac_employees (id_company_fk, id_employee_pk, flg_active, employee_name, id_gender_fk, id_race_fk, birthday, id_schooling_fk, id_department_fk, id_role_fk, id_level_fk, salary) VALUES (1, 14, TRUE, 'Tomás Pellegrini Albuquerque', 'M', 5, '08/10/1994', 9, 16, 7, NULL, 16610);</v>
      </c>
    </row>
    <row r="19" spans="1:24" ht="14.25" customHeight="1" x14ac:dyDescent="0.2">
      <c r="A19" s="7">
        <v>1</v>
      </c>
      <c r="B19" s="7" t="str">
        <f>$A19 &amp; "-"&amp;VLOOKUP($A19,Company!$A:$B,2,FALSE)</f>
        <v>1-ACME Corporation</v>
      </c>
      <c r="C19" s="5">
        <f t="shared" si="0"/>
        <v>15</v>
      </c>
      <c r="D19" s="6" t="b">
        <v>1</v>
      </c>
      <c r="E19" s="7">
        <f ca="1">IF($C19 = 1 + N("Presidente"),
    127,
    IF($C19 = 2 + N("Vice-Presidente"),
        72,
        IF($C19 = 3 + N("Secretária bilíngue"),
            13,
            RANDBETWEEN(5,COUNT(Name!$A:$A) + 1)
        )
    )
)</f>
        <v>91</v>
      </c>
      <c r="F19" s="7" t="str">
        <f ca="1">VLOOKUP($E19,Name!$A:$B,2,FALSE)</f>
        <v>Cecilia</v>
      </c>
      <c r="G19" s="7">
        <f ca="1" xml:space="preserve">
IF($C19 = 1,
    0,
    RANDBETWEEN(5,COUNT('Last name'!$A:$A) + 1)
)</f>
        <v>52</v>
      </c>
      <c r="H19" s="7" t="str">
        <f ca="1" xml:space="preserve">
IF($C19 = 1 + N("Presidente"),
    "de Orléans e Bragança",
    VLOOKUP($G19,'Last name'!$A:$B,2,FALSE) &amp; " " &amp; VLOOKUP(RANDBETWEEN(5,COUNT('Last name'!$A:$A) + 1),'Last name'!$A:$B,2,FALSE)
)</f>
        <v>Camacho Faria</v>
      </c>
      <c r="I19" s="7" t="str">
        <f t="shared" ca="1" si="8"/>
        <v>Cecilia Camacho Faria</v>
      </c>
      <c r="J19" s="7" t="str">
        <f ca="1">VLOOKUP($E19,Name!$A:$C,3,FALSE)</f>
        <v>F</v>
      </c>
      <c r="K19" s="7" t="str">
        <f ca="1">VLOOKUP($J19,Gender!$A:$B,2,FALSE)</f>
        <v>Female</v>
      </c>
      <c r="L19" s="7">
        <f t="shared" ca="1" si="1"/>
        <v>8</v>
      </c>
      <c r="M19" s="7" t="str">
        <f ca="1">VLOOKUP($L19,Race!$A:$B,2,FALSE)</f>
        <v>Asian</v>
      </c>
      <c r="N19" s="8">
        <f t="shared" ca="1" si="2"/>
        <v>32227</v>
      </c>
      <c r="O19" s="6">
        <f t="shared" ca="1" si="3"/>
        <v>9</v>
      </c>
      <c r="P19" s="8" t="str">
        <f ca="1">VLOOKUP($O19,Education!$A:$B,2,FALSE)</f>
        <v>Master’s degree</v>
      </c>
      <c r="Q19" s="7">
        <f ca="1" xml:space="preserve">
  IF(OR($S19 = 5, $S19 = 6, $S19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" s="7" t="str">
        <f ca="1">VLOOKUP($Q19,Department!$A:$B,2,FALSE)</f>
        <v>Administration</v>
      </c>
      <c r="S19" s="6">
        <f t="shared" ca="1" si="4"/>
        <v>14</v>
      </c>
      <c r="T19" s="7" t="str">
        <f ca="1">VLOOKUP($S19,Role!$A:$B,2,FALSE)</f>
        <v>Manager</v>
      </c>
      <c r="U19" s="6" t="str">
        <f t="shared" ca="1" si="5"/>
        <v/>
      </c>
      <c r="V19" s="7" t="str">
        <f ca="1" xml:space="preserve">
IF($U19 &lt;&gt; "",
    VLOOKUP($U19,Level!$A:$B,2,FALSE),
    ""
)</f>
        <v/>
      </c>
      <c r="W19" s="1">
        <f t="shared" ca="1" si="6"/>
        <v>13500</v>
      </c>
      <c r="X19" s="12" t="str">
        <f t="shared" ca="1" si="7"/>
        <v>INSERT INTO bi4all.fac_employees (id_company_fk, id_employee_pk, flg_active, employee_name, id_gender_fk, id_race_fk, birthday, id_schooling_fk, id_department_fk, id_role_fk, id_level_fk, salary) VALUES (1, 15, TRUE, 'Cecilia Camacho Faria', 'F', 8, '25/03/1988', 9, 6, 14, NULL, 13500);</v>
      </c>
    </row>
    <row r="20" spans="1:24" ht="14.25" customHeight="1" x14ac:dyDescent="0.2">
      <c r="A20" s="7">
        <v>1</v>
      </c>
      <c r="B20" s="7" t="str">
        <f>$A20 &amp; "-"&amp;VLOOKUP($A20,Company!$A:$B,2,FALSE)</f>
        <v>1-ACME Corporation</v>
      </c>
      <c r="C20" s="5">
        <f t="shared" si="0"/>
        <v>16</v>
      </c>
      <c r="D20" s="6" t="b">
        <v>1</v>
      </c>
      <c r="E20" s="7">
        <f ca="1">IF($C20 = 1 + N("Presidente"),
    127,
    IF($C20 = 2 + N("Vice-Presidente"),
        72,
        IF($C20 = 3 + N("Secretária bilíngue"),
            13,
            RANDBETWEEN(5,COUNT(Name!$A:$A) + 1)
        )
    )
)</f>
        <v>29</v>
      </c>
      <c r="F20" s="7" t="str">
        <f ca="1">VLOOKUP($E20,Name!$A:$B,2,FALSE)</f>
        <v>Ana Cecília</v>
      </c>
      <c r="G20" s="7">
        <f ca="1" xml:space="preserve">
IF($C20 = 1,
    0,
    RANDBETWEEN(5,COUNT('Last name'!$A:$A) + 1)
)</f>
        <v>128</v>
      </c>
      <c r="H20" s="7" t="str">
        <f ca="1" xml:space="preserve">
IF($C20 = 1 + N("Presidente"),
    "de Orléans e Bragança",
    VLOOKUP($G20,'Last name'!$A:$B,2,FALSE) &amp; " " &amp; VLOOKUP(RANDBETWEEN(5,COUNT('Last name'!$A:$A) + 1),'Last name'!$A:$B,2,FALSE)
)</f>
        <v>Mendes Greco</v>
      </c>
      <c r="I20" s="7" t="str">
        <f t="shared" ca="1" si="8"/>
        <v>Ana Cecília Mendes Greco</v>
      </c>
      <c r="J20" s="7" t="str">
        <f ca="1">VLOOKUP($E20,Name!$A:$C,3,FALSE)</f>
        <v>F</v>
      </c>
      <c r="K20" s="7" t="str">
        <f ca="1">VLOOKUP($J20,Gender!$A:$B,2,FALSE)</f>
        <v>Female</v>
      </c>
      <c r="L20" s="7">
        <f t="shared" ca="1" si="1"/>
        <v>5</v>
      </c>
      <c r="M20" s="7" t="str">
        <f ca="1">VLOOKUP($L20,Race!$A:$B,2,FALSE)</f>
        <v>White</v>
      </c>
      <c r="N20" s="8">
        <f t="shared" ca="1" si="2"/>
        <v>31821</v>
      </c>
      <c r="O20" s="6">
        <f t="shared" ca="1" si="3"/>
        <v>8</v>
      </c>
      <c r="P20" s="8" t="str">
        <f ca="1">VLOOKUP($O20,Education!$A:$B,2,FALSE)</f>
        <v>Graduate school</v>
      </c>
      <c r="Q20" s="7">
        <f ca="1" xml:space="preserve">
  IF(OR($S20 = 5, $S20 = 6, $S20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0" s="7" t="str">
        <f ca="1">VLOOKUP($Q20,Department!$A:$B,2,FALSE)</f>
        <v>Finance</v>
      </c>
      <c r="S20" s="6">
        <f t="shared" ca="1" si="4"/>
        <v>14</v>
      </c>
      <c r="T20" s="7" t="str">
        <f ca="1">VLOOKUP($S20,Role!$A:$B,2,FALSE)</f>
        <v>Manager</v>
      </c>
      <c r="U20" s="6" t="str">
        <f t="shared" ca="1" si="5"/>
        <v/>
      </c>
      <c r="V20" s="7" t="str">
        <f ca="1" xml:space="preserve">
IF($U20 &lt;&gt; "",
    VLOOKUP($U20,Level!$A:$B,2,FALSE),
    ""
)</f>
        <v/>
      </c>
      <c r="W20" s="1">
        <f t="shared" ca="1" si="6"/>
        <v>13000</v>
      </c>
      <c r="X20" s="12" t="str">
        <f t="shared" ca="1" si="7"/>
        <v>INSERT INTO bi4all.fac_employees (id_company_fk, id_employee_pk, flg_active, employee_name, id_gender_fk, id_race_fk, birthday, id_schooling_fk, id_department_fk, id_role_fk, id_level_fk, salary) VALUES (1, 16, TRUE, 'Ana Cecília Mendes Greco', 'F', 5, '13/02/1987', 8, 7, 14, NULL, 13000);</v>
      </c>
    </row>
    <row r="21" spans="1:24" ht="14.25" customHeight="1" x14ac:dyDescent="0.2">
      <c r="A21" s="7">
        <v>1</v>
      </c>
      <c r="B21" s="7" t="str">
        <f>$A21 &amp; "-"&amp;VLOOKUP($A21,Company!$A:$B,2,FALSE)</f>
        <v>1-ACME Corporation</v>
      </c>
      <c r="C21" s="5">
        <f t="shared" si="0"/>
        <v>17</v>
      </c>
      <c r="D21" s="6" t="b">
        <v>1</v>
      </c>
      <c r="E21" s="7">
        <f ca="1">IF($C21 = 1 + N("Presidente"),
    127,
    IF($C21 = 2 + N("Vice-Presidente"),
        72,
        IF($C21 = 3 + N("Secretária bilíngue"),
            13,
            RANDBETWEEN(5,COUNT(Name!$A:$A) + 1)
        )
    )
)</f>
        <v>31</v>
      </c>
      <c r="F21" s="7" t="str">
        <f ca="1">VLOOKUP($E21,Name!$A:$B,2,FALSE)</f>
        <v>Ana Júlia</v>
      </c>
      <c r="G21" s="7">
        <f ca="1" xml:space="preserve">
IF($C21 = 1,
    0,
    RANDBETWEEN(5,COUNT('Last name'!$A:$A) + 1)
)</f>
        <v>33</v>
      </c>
      <c r="H21" s="7" t="str">
        <f ca="1" xml:space="preserve">
IF($C21 = 1 + N("Presidente"),
    "de Orléans e Bragança",
    VLOOKUP($G21,'Last name'!$A:$B,2,FALSE) &amp; " " &amp; VLOOKUP(RANDBETWEEN(5,COUNT('Last name'!$A:$A) + 1),'Last name'!$A:$B,2,FALSE)
)</f>
        <v>Barreto Malafaia</v>
      </c>
      <c r="I21" s="7" t="str">
        <f t="shared" ca="1" si="8"/>
        <v>Ana Júlia Barreto Malafaia</v>
      </c>
      <c r="J21" s="7" t="str">
        <f ca="1">VLOOKUP($E21,Name!$A:$C,3,FALSE)</f>
        <v>F</v>
      </c>
      <c r="K21" s="7" t="str">
        <f ca="1">VLOOKUP($J21,Gender!$A:$B,2,FALSE)</f>
        <v>Female</v>
      </c>
      <c r="L21" s="7">
        <f t="shared" ca="1" si="1"/>
        <v>6</v>
      </c>
      <c r="M21" s="7" t="str">
        <f ca="1">VLOOKUP($L21,Race!$A:$B,2,FALSE)</f>
        <v>Black or African American</v>
      </c>
      <c r="N21" s="8">
        <f t="shared" ca="1" si="2"/>
        <v>35008</v>
      </c>
      <c r="O21" s="6">
        <f t="shared" ca="1" si="3"/>
        <v>7</v>
      </c>
      <c r="P21" s="8" t="str">
        <f ca="1">VLOOKUP($O21,Education!$A:$B,2,FALSE)</f>
        <v>Undergraduate degree</v>
      </c>
      <c r="Q21" s="7">
        <f ca="1" xml:space="preserve">
  IF(OR($S21 = 5, $S21 = 6, $S21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1" s="7" t="str">
        <f ca="1">VLOOKUP($Q21,Department!$A:$B,2,FALSE)</f>
        <v>Human Resource</v>
      </c>
      <c r="S21" s="6">
        <f t="shared" ca="1" si="4"/>
        <v>14</v>
      </c>
      <c r="T21" s="7" t="str">
        <f ca="1">VLOOKUP($S21,Role!$A:$B,2,FALSE)</f>
        <v>Manager</v>
      </c>
      <c r="U21" s="6" t="str">
        <f t="shared" ca="1" si="5"/>
        <v/>
      </c>
      <c r="V21" s="7" t="str">
        <f ca="1" xml:space="preserve">
IF($U21 &lt;&gt; "",
    VLOOKUP($U21,Level!$A:$B,2,FALSE),
    ""
)</f>
        <v/>
      </c>
      <c r="W21" s="1">
        <f t="shared" ca="1" si="6"/>
        <v>12580</v>
      </c>
      <c r="X21" s="12" t="str">
        <f t="shared" ca="1" si="7"/>
        <v>INSERT INTO bi4all.fac_employees (id_company_fk, id_employee_pk, flg_active, employee_name, id_gender_fk, id_race_fk, birthday, id_schooling_fk, id_department_fk, id_role_fk, id_level_fk, salary) VALUES (1, 17, TRUE, 'Ana Júlia Barreto Malafaia', 'F', 6, '05/11/1995', 7, 8, 14, NULL, 12580);</v>
      </c>
    </row>
    <row r="22" spans="1:24" ht="14.25" customHeight="1" x14ac:dyDescent="0.2">
      <c r="A22" s="7">
        <v>1</v>
      </c>
      <c r="B22" s="7" t="str">
        <f>$A22 &amp; "-"&amp;VLOOKUP($A22,Company!$A:$B,2,FALSE)</f>
        <v>1-ACME Corporation</v>
      </c>
      <c r="C22" s="5">
        <f t="shared" si="0"/>
        <v>18</v>
      </c>
      <c r="D22" s="6" t="b">
        <v>1</v>
      </c>
      <c r="E22" s="7">
        <f ca="1">IF($C22 = 1 + N("Presidente"),
    127,
    IF($C22 = 2 + N("Vice-Presidente"),
        72,
        IF($C22 = 3 + N("Secretária bilíngue"),
            13,
            RANDBETWEEN(5,COUNT(Name!$A:$A) + 1)
        )
    )
)</f>
        <v>19</v>
      </c>
      <c r="F22" s="7" t="str">
        <f ca="1">VLOOKUP($E22,Name!$A:$B,2,FALSE)</f>
        <v>Aline</v>
      </c>
      <c r="G22" s="7">
        <f ca="1" xml:space="preserve">
IF($C22 = 1,
    0,
    RANDBETWEEN(5,COUNT('Last name'!$A:$A) + 1)
)</f>
        <v>110</v>
      </c>
      <c r="H22" s="7" t="str">
        <f ca="1" xml:space="preserve">
IF($C22 = 1 + N("Presidente"),
    "de Orléans e Bragança",
    VLOOKUP($G22,'Last name'!$A:$B,2,FALSE) &amp; " " &amp; VLOOKUP(RANDBETWEEN(5,COUNT('Last name'!$A:$A) + 1),'Last name'!$A:$B,2,FALSE)
)</f>
        <v>Lombardi Saragoça</v>
      </c>
      <c r="I22" s="7" t="str">
        <f t="shared" ca="1" si="8"/>
        <v>Aline Lombardi Saragoça</v>
      </c>
      <c r="J22" s="7" t="str">
        <f ca="1">VLOOKUP($E22,Name!$A:$C,3,FALSE)</f>
        <v>F</v>
      </c>
      <c r="K22" s="7" t="str">
        <f ca="1">VLOOKUP($J22,Gender!$A:$B,2,FALSE)</f>
        <v>Female</v>
      </c>
      <c r="L22" s="7">
        <f t="shared" ca="1" si="1"/>
        <v>7</v>
      </c>
      <c r="M22" s="7" t="str">
        <f ca="1">VLOOKUP($L22,Race!$A:$B,2,FALSE)</f>
        <v>Hispanic or Latino</v>
      </c>
      <c r="N22" s="8">
        <f t="shared" ca="1" si="2"/>
        <v>28782</v>
      </c>
      <c r="O22" s="6">
        <f t="shared" ca="1" si="3"/>
        <v>9</v>
      </c>
      <c r="P22" s="8" t="str">
        <f ca="1">VLOOKUP($O22,Education!$A:$B,2,FALSE)</f>
        <v>Master’s degree</v>
      </c>
      <c r="Q22" s="7">
        <f ca="1" xml:space="preserve">
  IF(OR($S22 = 5, $S22 = 6, $S22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2" s="7" t="str">
        <f ca="1">VLOOKUP($Q22,Department!$A:$B,2,FALSE)</f>
        <v>Commercial</v>
      </c>
      <c r="S22" s="6">
        <f t="shared" ca="1" si="4"/>
        <v>14</v>
      </c>
      <c r="T22" s="7" t="str">
        <f ca="1">VLOOKUP($S22,Role!$A:$B,2,FALSE)</f>
        <v>Manager</v>
      </c>
      <c r="U22" s="6" t="str">
        <f t="shared" ca="1" si="5"/>
        <v/>
      </c>
      <c r="V22" s="7" t="str">
        <f ca="1" xml:space="preserve">
IF($U22 &lt;&gt; "",
    VLOOKUP($U22,Level!$A:$B,2,FALSE),
    ""
)</f>
        <v/>
      </c>
      <c r="W22" s="1">
        <f t="shared" ca="1" si="6"/>
        <v>13580</v>
      </c>
      <c r="X22" s="12" t="str">
        <f t="shared" ca="1" si="7"/>
        <v>INSERT INTO bi4all.fac_employees (id_company_fk, id_employee_pk, flg_active, employee_name, id_gender_fk, id_race_fk, birthday, id_schooling_fk, id_department_fk, id_role_fk, id_level_fk, salary) VALUES (1, 18, TRUE, 'Aline Lombardi Saragoça', 'F', 7, '19/10/1978', 9, 9, 14, NULL, 13580);</v>
      </c>
    </row>
    <row r="23" spans="1:24" ht="14.25" customHeight="1" x14ac:dyDescent="0.2">
      <c r="A23" s="7">
        <v>1</v>
      </c>
      <c r="B23" s="7" t="str">
        <f>$A23 &amp; "-"&amp;VLOOKUP($A23,Company!$A:$B,2,FALSE)</f>
        <v>1-ACME Corporation</v>
      </c>
      <c r="C23" s="5">
        <f t="shared" si="0"/>
        <v>19</v>
      </c>
      <c r="D23" s="6" t="b">
        <v>1</v>
      </c>
      <c r="E23" s="7">
        <f ca="1">IF($C23 = 1 + N("Presidente"),
    127,
    IF($C23 = 2 + N("Vice-Presidente"),
        72,
        IF($C23 = 3 + N("Secretária bilíngue"),
            13,
            RANDBETWEEN(5,COUNT(Name!$A:$A) + 1)
        )
    )
)</f>
        <v>7</v>
      </c>
      <c r="F23" s="7" t="str">
        <f ca="1">VLOOKUP($E23,Name!$A:$B,2,FALSE)</f>
        <v>Adelaide</v>
      </c>
      <c r="G23" s="7">
        <f ca="1" xml:space="preserve">
IF($C23 = 1,
    0,
    RANDBETWEEN(5,COUNT('Last name'!$A:$A) + 1)
)</f>
        <v>88</v>
      </c>
      <c r="H23" s="7" t="str">
        <f ca="1" xml:space="preserve">
IF($C23 = 1 + N("Presidente"),
    "de Orléans e Bragança",
    VLOOKUP($G23,'Last name'!$A:$B,2,FALSE) &amp; " " &amp; VLOOKUP(RANDBETWEEN(5,COUNT('Last name'!$A:$A) + 1),'Last name'!$A:$B,2,FALSE)
)</f>
        <v>Ferreira Monteiro</v>
      </c>
      <c r="I23" s="7" t="str">
        <f t="shared" ca="1" si="8"/>
        <v>Adelaide Ferreira Monteiro</v>
      </c>
      <c r="J23" s="7" t="str">
        <f ca="1">VLOOKUP($E23,Name!$A:$C,3,FALSE)</f>
        <v>F</v>
      </c>
      <c r="K23" s="7" t="str">
        <f ca="1">VLOOKUP($J23,Gender!$A:$B,2,FALSE)</f>
        <v>Female</v>
      </c>
      <c r="L23" s="7">
        <f t="shared" ca="1" si="1"/>
        <v>5</v>
      </c>
      <c r="M23" s="7" t="str">
        <f ca="1">VLOOKUP($L23,Race!$A:$B,2,FALSE)</f>
        <v>White</v>
      </c>
      <c r="N23" s="8">
        <f t="shared" ca="1" si="2"/>
        <v>33713</v>
      </c>
      <c r="O23" s="6">
        <f t="shared" ca="1" si="3"/>
        <v>8</v>
      </c>
      <c r="P23" s="8" t="str">
        <f ca="1">VLOOKUP($O23,Education!$A:$B,2,FALSE)</f>
        <v>Graduate school</v>
      </c>
      <c r="Q23" s="7">
        <f ca="1" xml:space="preserve">
  IF(OR($S23 = 5, $S23 = 6, $S23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3" s="7" t="str">
        <f ca="1">VLOOKUP($Q23,Department!$A:$B,2,FALSE)</f>
        <v>Operations</v>
      </c>
      <c r="S23" s="6">
        <f t="shared" ca="1" si="4"/>
        <v>14</v>
      </c>
      <c r="T23" s="7" t="str">
        <f ca="1">VLOOKUP($S23,Role!$A:$B,2,FALSE)</f>
        <v>Manager</v>
      </c>
      <c r="U23" s="6" t="str">
        <f t="shared" ca="1" si="5"/>
        <v/>
      </c>
      <c r="V23" s="7" t="str">
        <f ca="1" xml:space="preserve">
IF($U23 &lt;&gt; "",
    VLOOKUP($U23,Level!$A:$B,2,FALSE),
    ""
)</f>
        <v/>
      </c>
      <c r="W23" s="1">
        <f t="shared" ca="1" si="6"/>
        <v>13000</v>
      </c>
      <c r="X23" s="12" t="str">
        <f t="shared" ca="1" si="7"/>
        <v>INSERT INTO bi4all.fac_employees (id_company_fk, id_employee_pk, flg_active, employee_name, id_gender_fk, id_race_fk, birthday, id_schooling_fk, id_department_fk, id_role_fk, id_level_fk, salary) VALUES (1, 19, TRUE, 'Adelaide Ferreira Monteiro', 'F', 5, '19/04/1992', 8, 10, 14, NULL, 13000);</v>
      </c>
    </row>
    <row r="24" spans="1:24" ht="14.25" customHeight="1" x14ac:dyDescent="0.2">
      <c r="A24" s="7">
        <v>1</v>
      </c>
      <c r="B24" s="7" t="str">
        <f>$A24 &amp; "-"&amp;VLOOKUP($A24,Company!$A:$B,2,FALSE)</f>
        <v>1-ACME Corporation</v>
      </c>
      <c r="C24" s="5">
        <f t="shared" si="0"/>
        <v>20</v>
      </c>
      <c r="D24" s="6" t="b">
        <v>1</v>
      </c>
      <c r="E24" s="7">
        <f ca="1">IF($C24 = 1 + N("Presidente"),
    127,
    IF($C24 = 2 + N("Vice-Presidente"),
        72,
        IF($C24 = 3 + N("Secretária bilíngue"),
            13,
            RANDBETWEEN(5,COUNT(Name!$A:$A) + 1)
        )
    )
)</f>
        <v>220</v>
      </c>
      <c r="F24" s="7" t="str">
        <f ca="1">VLOOKUP($E24,Name!$A:$B,2,FALSE)</f>
        <v>Laura</v>
      </c>
      <c r="G24" s="7">
        <f ca="1" xml:space="preserve">
IF($C24 = 1,
    0,
    RANDBETWEEN(5,COUNT('Last name'!$A:$A) + 1)
)</f>
        <v>136</v>
      </c>
      <c r="H24" s="7" t="str">
        <f ca="1" xml:space="preserve">
IF($C24 = 1 + N("Presidente"),
    "de Orléans e Bragança",
    VLOOKUP($G24,'Last name'!$A:$B,2,FALSE) &amp; " " &amp; VLOOKUP(RANDBETWEEN(5,COUNT('Last name'!$A:$A) + 1),'Last name'!$A:$B,2,FALSE)
)</f>
        <v>Moretti Faro</v>
      </c>
      <c r="I24" s="7" t="str">
        <f t="shared" ca="1" si="8"/>
        <v>Laura Moretti Faro</v>
      </c>
      <c r="J24" s="7" t="str">
        <f ca="1">VLOOKUP($E24,Name!$A:$C,3,FALSE)</f>
        <v>F</v>
      </c>
      <c r="K24" s="7" t="str">
        <f ca="1">VLOOKUP($J24,Gender!$A:$B,2,FALSE)</f>
        <v>Female</v>
      </c>
      <c r="L24" s="7">
        <f t="shared" ca="1" si="1"/>
        <v>5</v>
      </c>
      <c r="M24" s="7" t="str">
        <f ca="1">VLOOKUP($L24,Race!$A:$B,2,FALSE)</f>
        <v>White</v>
      </c>
      <c r="N24" s="8">
        <f t="shared" ca="1" si="2"/>
        <v>29974</v>
      </c>
      <c r="O24" s="6">
        <f t="shared" ca="1" si="3"/>
        <v>9</v>
      </c>
      <c r="P24" s="8" t="str">
        <f ca="1">VLOOKUP($O24,Education!$A:$B,2,FALSE)</f>
        <v>Master’s degree</v>
      </c>
      <c r="Q24" s="7">
        <f ca="1" xml:space="preserve">
  IF(OR($S24 = 5, $S24 = 6, $S24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4" s="7" t="str">
        <f ca="1">VLOOKUP($Q24,Department!$A:$B,2,FALSE)</f>
        <v>Communication &amp; Marketing</v>
      </c>
      <c r="S24" s="6">
        <f t="shared" ca="1" si="4"/>
        <v>14</v>
      </c>
      <c r="T24" s="7" t="str">
        <f ca="1">VLOOKUP($S24,Role!$A:$B,2,FALSE)</f>
        <v>Manager</v>
      </c>
      <c r="U24" s="6" t="str">
        <f t="shared" ca="1" si="5"/>
        <v/>
      </c>
      <c r="V24" s="7" t="str">
        <f ca="1" xml:space="preserve">
IF($U24 &lt;&gt; "",
    VLOOKUP($U24,Level!$A:$B,2,FALSE),
    ""
)</f>
        <v/>
      </c>
      <c r="W24" s="1">
        <f t="shared" ca="1" si="6"/>
        <v>13580</v>
      </c>
      <c r="X24" s="12" t="str">
        <f t="shared" ca="1" si="7"/>
        <v>INSERT INTO bi4all.fac_employees (id_company_fk, id_employee_pk, flg_active, employee_name, id_gender_fk, id_race_fk, birthday, id_schooling_fk, id_department_fk, id_role_fk, id_level_fk, salary) VALUES (1, 20, TRUE, 'Laura Moretti Faro', 'F', 5, '23/01/1982', 9, 11, 14, NULL, 13580);</v>
      </c>
    </row>
    <row r="25" spans="1:24" ht="14.25" customHeight="1" x14ac:dyDescent="0.2">
      <c r="A25" s="7">
        <v>1</v>
      </c>
      <c r="B25" s="7" t="str">
        <f>$A25 &amp; "-"&amp;VLOOKUP($A25,Company!$A:$B,2,FALSE)</f>
        <v>1-ACME Corporation</v>
      </c>
      <c r="C25" s="5">
        <f t="shared" si="0"/>
        <v>21</v>
      </c>
      <c r="D25" s="6" t="b">
        <v>1</v>
      </c>
      <c r="E25" s="7">
        <f ca="1">IF($C25 = 1 + N("Presidente"),
    127,
    IF($C25 = 2 + N("Vice-Presidente"),
        72,
        IF($C25 = 3 + N("Secretária bilíngue"),
            13,
            RANDBETWEEN(5,COUNT(Name!$A:$A) + 1)
        )
    )
)</f>
        <v>206</v>
      </c>
      <c r="F25" s="7" t="str">
        <f ca="1">VLOOKUP($E25,Name!$A:$B,2,FALSE)</f>
        <v>Kamilla</v>
      </c>
      <c r="G25" s="7">
        <f ca="1" xml:space="preserve">
IF($C25 = 1,
    0,
    RANDBETWEEN(5,COUNT('Last name'!$A:$A) + 1)
)</f>
        <v>105</v>
      </c>
      <c r="H25" s="7" t="str">
        <f ca="1" xml:space="preserve">
IF($C25 = 1 + N("Presidente"),
    "de Orléans e Bragança",
    VLOOKUP($G25,'Last name'!$A:$B,2,FALSE) &amp; " " &amp; VLOOKUP(RANDBETWEEN(5,COUNT('Last name'!$A:$A) + 1),'Last name'!$A:$B,2,FALSE)
)</f>
        <v>Junqueira Trindade</v>
      </c>
      <c r="I25" s="7" t="str">
        <f t="shared" ca="1" si="8"/>
        <v>Kamilla Junqueira Trindade</v>
      </c>
      <c r="J25" s="7" t="str">
        <f ca="1">VLOOKUP($E25,Name!$A:$C,3,FALSE)</f>
        <v>F</v>
      </c>
      <c r="K25" s="7" t="str">
        <f ca="1">VLOOKUP($J25,Gender!$A:$B,2,FALSE)</f>
        <v>Female</v>
      </c>
      <c r="L25" s="7">
        <f t="shared" ca="1" si="1"/>
        <v>5</v>
      </c>
      <c r="M25" s="7" t="str">
        <f ca="1">VLOOKUP($L25,Race!$A:$B,2,FALSE)</f>
        <v>White</v>
      </c>
      <c r="N25" s="8">
        <f t="shared" ca="1" si="2"/>
        <v>34731</v>
      </c>
      <c r="O25" s="6">
        <f t="shared" ca="1" si="3"/>
        <v>8</v>
      </c>
      <c r="P25" s="8" t="str">
        <f ca="1">VLOOKUP($O25,Education!$A:$B,2,FALSE)</f>
        <v>Graduate school</v>
      </c>
      <c r="Q25" s="7">
        <f ca="1" xml:space="preserve">
  IF(OR($S25 = 5, $S25 = 6, $S25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5" s="7" t="str">
        <f ca="1">VLOOKUP($Q25,Department!$A:$B,2,FALSE)</f>
        <v>Controlling</v>
      </c>
      <c r="S25" s="6">
        <f t="shared" ca="1" si="4"/>
        <v>14</v>
      </c>
      <c r="T25" s="7" t="str">
        <f ca="1">VLOOKUP($S25,Role!$A:$B,2,FALSE)</f>
        <v>Manager</v>
      </c>
      <c r="U25" s="6" t="str">
        <f t="shared" ca="1" si="5"/>
        <v/>
      </c>
      <c r="V25" s="7" t="str">
        <f ca="1" xml:space="preserve">
IF($U25 &lt;&gt; "",
    VLOOKUP($U25,Level!$A:$B,2,FALSE),
    ""
)</f>
        <v/>
      </c>
      <c r="W25" s="1">
        <f t="shared" ca="1" si="6"/>
        <v>13000</v>
      </c>
      <c r="X25" s="12" t="str">
        <f t="shared" ca="1" si="7"/>
        <v>INSERT INTO bi4all.fac_employees (id_company_fk, id_employee_pk, flg_active, employee_name, id_gender_fk, id_race_fk, birthday, id_schooling_fk, id_department_fk, id_role_fk, id_level_fk, salary) VALUES (1, 21, TRUE, 'Kamilla Junqueira Trindade', 'F', 5, '01/02/1995', 8, 12, 14, NULL, 13000);</v>
      </c>
    </row>
    <row r="26" spans="1:24" ht="14.25" customHeight="1" x14ac:dyDescent="0.2">
      <c r="A26" s="7">
        <v>1</v>
      </c>
      <c r="B26" s="7" t="str">
        <f>$A26 &amp; "-"&amp;VLOOKUP($A26,Company!$A:$B,2,FALSE)</f>
        <v>1-ACME Corporation</v>
      </c>
      <c r="C26" s="5">
        <f t="shared" si="0"/>
        <v>22</v>
      </c>
      <c r="D26" s="6" t="b">
        <v>1</v>
      </c>
      <c r="E26" s="7">
        <f ca="1">IF($C26 = 1 + N("Presidente"),
    127,
    IF($C26 = 2 + N("Vice-Presidente"),
        72,
        IF($C26 = 3 + N("Secretária bilíngue"),
            13,
            RANDBETWEEN(5,COUNT(Name!$A:$A) + 1)
        )
    )
)</f>
        <v>283</v>
      </c>
      <c r="F26" s="7" t="str">
        <f ca="1">VLOOKUP($E26,Name!$A:$B,2,FALSE)</f>
        <v>Marta</v>
      </c>
      <c r="G26" s="7">
        <f ca="1" xml:space="preserve">
IF($C26 = 1,
    0,
    RANDBETWEEN(5,COUNT('Last name'!$A:$A) + 1)
)</f>
        <v>55</v>
      </c>
      <c r="H26" s="7" t="str">
        <f ca="1" xml:space="preserve">
IF($C26 = 1 + N("Presidente"),
    "de Orléans e Bragança",
    VLOOKUP($G26,'Last name'!$A:$B,2,FALSE) &amp; " " &amp; VLOOKUP(RANDBETWEEN(5,COUNT('Last name'!$A:$A) + 1),'Last name'!$A:$B,2,FALSE)
)</f>
        <v>Camões Greco</v>
      </c>
      <c r="I26" s="7" t="str">
        <f t="shared" ca="1" si="8"/>
        <v>Marta Camões Greco</v>
      </c>
      <c r="J26" s="7" t="str">
        <f ca="1">VLOOKUP($E26,Name!$A:$C,3,FALSE)</f>
        <v>F</v>
      </c>
      <c r="K26" s="7" t="str">
        <f ca="1">VLOOKUP($J26,Gender!$A:$B,2,FALSE)</f>
        <v>Female</v>
      </c>
      <c r="L26" s="7">
        <f t="shared" ca="1" si="1"/>
        <v>5</v>
      </c>
      <c r="M26" s="7" t="str">
        <f ca="1">VLOOKUP($L26,Race!$A:$B,2,FALSE)</f>
        <v>White</v>
      </c>
      <c r="N26" s="8">
        <f t="shared" ca="1" si="2"/>
        <v>32358</v>
      </c>
      <c r="O26" s="6">
        <f t="shared" ca="1" si="3"/>
        <v>7</v>
      </c>
      <c r="P26" s="8" t="str">
        <f ca="1">VLOOKUP($O26,Education!$A:$B,2,FALSE)</f>
        <v>Undergraduate degree</v>
      </c>
      <c r="Q26" s="7">
        <f ca="1" xml:space="preserve">
  IF(OR($S26 = 5, $S26 = 6, $S26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6" s="7" t="str">
        <f ca="1">VLOOKUP($Q26,Department!$A:$B,2,FALSE)</f>
        <v>Audit</v>
      </c>
      <c r="S26" s="6">
        <f t="shared" ca="1" si="4"/>
        <v>14</v>
      </c>
      <c r="T26" s="7" t="str">
        <f ca="1">VLOOKUP($S26,Role!$A:$B,2,FALSE)</f>
        <v>Manager</v>
      </c>
      <c r="U26" s="6" t="str">
        <f t="shared" ca="1" si="5"/>
        <v/>
      </c>
      <c r="V26" s="7" t="str">
        <f ca="1" xml:space="preserve">
IF($U26 &lt;&gt; "",
    VLOOKUP($U26,Level!$A:$B,2,FALSE),
    ""
)</f>
        <v/>
      </c>
      <c r="W26" s="1">
        <f t="shared" ca="1" si="6"/>
        <v>12500</v>
      </c>
      <c r="X26" s="12" t="str">
        <f t="shared" ca="1" si="7"/>
        <v>INSERT INTO bi4all.fac_employees (id_company_fk, id_employee_pk, flg_active, employee_name, id_gender_fk, id_race_fk, birthday, id_schooling_fk, id_department_fk, id_role_fk, id_level_fk, salary) VALUES (1, 22, TRUE, 'Marta Camões Greco', 'F', 5, '03/08/1988', 7, 13, 14, NULL, 12500);</v>
      </c>
    </row>
    <row r="27" spans="1:24" ht="14.25" customHeight="1" x14ac:dyDescent="0.2">
      <c r="A27" s="7">
        <v>1</v>
      </c>
      <c r="B27" s="7" t="str">
        <f>$A27 &amp; "-"&amp;VLOOKUP($A27,Company!$A:$B,2,FALSE)</f>
        <v>1-ACME Corporation</v>
      </c>
      <c r="C27" s="5">
        <f t="shared" si="0"/>
        <v>23</v>
      </c>
      <c r="D27" s="6" t="b">
        <v>1</v>
      </c>
      <c r="E27" s="7">
        <f ca="1">IF($C27 = 1 + N("Presidente"),
    127,
    IF($C27 = 2 + N("Vice-Presidente"),
        72,
        IF($C27 = 3 + N("Secretária bilíngue"),
            13,
            RANDBETWEEN(5,COUNT(Name!$A:$A) + 1)
        )
    )
)</f>
        <v>250</v>
      </c>
      <c r="F27" s="7" t="str">
        <f ca="1">VLOOKUP($E27,Name!$A:$B,2,FALSE)</f>
        <v>Madalena</v>
      </c>
      <c r="G27" s="7">
        <f ca="1" xml:space="preserve">
IF($C27 = 1,
    0,
    RANDBETWEEN(5,COUNT('Last name'!$A:$A) + 1)
)</f>
        <v>165</v>
      </c>
      <c r="H27" s="7" t="str">
        <f ca="1" xml:space="preserve">
IF($C27 = 1 + N("Presidente"),
    "de Orléans e Bragança",
    VLOOKUP($G27,'Last name'!$A:$B,2,FALSE) &amp; " " &amp; VLOOKUP(RANDBETWEEN(5,COUNT('Last name'!$A:$A) + 1),'Last name'!$A:$B,2,FALSE)
)</f>
        <v>Rocha Barroso</v>
      </c>
      <c r="I27" s="7" t="str">
        <f t="shared" ca="1" si="8"/>
        <v>Madalena Rocha Barroso</v>
      </c>
      <c r="J27" s="7" t="str">
        <f ca="1">VLOOKUP($E27,Name!$A:$C,3,FALSE)</f>
        <v>F</v>
      </c>
      <c r="K27" s="7" t="str">
        <f ca="1">VLOOKUP($J27,Gender!$A:$B,2,FALSE)</f>
        <v>Female</v>
      </c>
      <c r="L27" s="7">
        <f t="shared" ca="1" si="1"/>
        <v>5</v>
      </c>
      <c r="M27" s="7" t="str">
        <f ca="1">VLOOKUP($L27,Race!$A:$B,2,FALSE)</f>
        <v>White</v>
      </c>
      <c r="N27" s="8">
        <f t="shared" ca="1" si="2"/>
        <v>34326</v>
      </c>
      <c r="O27" s="6">
        <f t="shared" ca="1" si="3"/>
        <v>7</v>
      </c>
      <c r="P27" s="8" t="str">
        <f ca="1">VLOOKUP($O27,Education!$A:$B,2,FALSE)</f>
        <v>Undergraduate degree</v>
      </c>
      <c r="Q27" s="7">
        <f ca="1" xml:space="preserve">
  IF(OR($S27 = 5, $S27 = 6, $S27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R27" s="7" t="str">
        <f ca="1">VLOOKUP($Q27,Department!$A:$B,2,FALSE)</f>
        <v>Information Technology</v>
      </c>
      <c r="S27" s="6">
        <f t="shared" ca="1" si="4"/>
        <v>14</v>
      </c>
      <c r="T27" s="7" t="str">
        <f ca="1">VLOOKUP($S27,Role!$A:$B,2,FALSE)</f>
        <v>Manager</v>
      </c>
      <c r="U27" s="6" t="str">
        <f t="shared" ca="1" si="5"/>
        <v/>
      </c>
      <c r="V27" s="7" t="str">
        <f ca="1" xml:space="preserve">
IF($U27 &lt;&gt; "",
    VLOOKUP($U27,Level!$A:$B,2,FALSE),
    ""
)</f>
        <v/>
      </c>
      <c r="W27" s="1">
        <f t="shared" ca="1" si="6"/>
        <v>12620</v>
      </c>
      <c r="X27" s="12" t="str">
        <f t="shared" ca="1" si="7"/>
        <v>INSERT INTO bi4all.fac_employees (id_company_fk, id_employee_pk, flg_active, employee_name, id_gender_fk, id_race_fk, birthday, id_schooling_fk, id_department_fk, id_role_fk, id_level_fk, salary) VALUES (1, 23, TRUE, 'Madalena Rocha Barroso', 'F', 5, '23/12/1993', 7, 14, 14, NULL, 12620);</v>
      </c>
    </row>
    <row r="28" spans="1:24" ht="14.25" customHeight="1" x14ac:dyDescent="0.2">
      <c r="A28" s="7">
        <v>1</v>
      </c>
      <c r="B28" s="7" t="str">
        <f>$A28 &amp; "-"&amp;VLOOKUP($A28,Company!$A:$B,2,FALSE)</f>
        <v>1-ACME Corporation</v>
      </c>
      <c r="C28" s="5">
        <f t="shared" si="0"/>
        <v>24</v>
      </c>
      <c r="D28" s="6" t="b">
        <v>1</v>
      </c>
      <c r="E28" s="7">
        <f ca="1">IF($C28 = 1 + N("Presidente"),
    127,
    IF($C28 = 2 + N("Vice-Presidente"),
        72,
        IF($C28 = 3 + N("Secretária bilíngue"),
            13,
            RANDBETWEEN(5,COUNT(Name!$A:$A) + 1)
        )
    )
)</f>
        <v>54</v>
      </c>
      <c r="F28" s="7" t="str">
        <f ca="1">VLOOKUP($E28,Name!$A:$B,2,FALSE)</f>
        <v>Ariela</v>
      </c>
      <c r="G28" s="7">
        <f ca="1" xml:space="preserve">
IF($C28 = 1,
    0,
    RANDBETWEEN(5,COUNT('Last name'!$A:$A) + 1)
)</f>
        <v>164</v>
      </c>
      <c r="H28" s="7" t="str">
        <f ca="1" xml:space="preserve">
IF($C28 = 1 + N("Presidente"),
    "de Orléans e Bragança",
    VLOOKUP($G28,'Last name'!$A:$B,2,FALSE) &amp; " " &amp; VLOOKUP(RANDBETWEEN(5,COUNT('Last name'!$A:$A) + 1),'Last name'!$A:$B,2,FALSE)
)</f>
        <v>Rizzo Andrade</v>
      </c>
      <c r="I28" s="7" t="str">
        <f t="shared" ca="1" si="8"/>
        <v>Ariela Rizzo Andrade</v>
      </c>
      <c r="J28" s="7" t="str">
        <f ca="1">VLOOKUP($E28,Name!$A:$C,3,FALSE)</f>
        <v>F</v>
      </c>
      <c r="K28" s="7" t="str">
        <f ca="1">VLOOKUP($J28,Gender!$A:$B,2,FALSE)</f>
        <v>Female</v>
      </c>
      <c r="L28" s="7">
        <f t="shared" ca="1" si="1"/>
        <v>6</v>
      </c>
      <c r="M28" s="7" t="str">
        <f ca="1">VLOOKUP($L28,Race!$A:$B,2,FALSE)</f>
        <v>Black or African American</v>
      </c>
      <c r="N28" s="8">
        <f t="shared" ca="1" si="2"/>
        <v>31300</v>
      </c>
      <c r="O28" s="6">
        <f t="shared" ca="1" si="3"/>
        <v>7</v>
      </c>
      <c r="P28" s="8" t="str">
        <f ca="1">VLOOKUP($O28,Education!$A:$B,2,FALSE)</f>
        <v>Undergraduate degree</v>
      </c>
      <c r="Q28" s="7">
        <f ca="1" xml:space="preserve">
  IF(OR($S28 = 5, $S28 = 6, $S28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R28" s="7" t="str">
        <f ca="1">VLOOKUP($Q28,Department!$A:$B,2,FALSE)</f>
        <v>Juridical</v>
      </c>
      <c r="S28" s="6">
        <f t="shared" ca="1" si="4"/>
        <v>14</v>
      </c>
      <c r="T28" s="7" t="str">
        <f ca="1">VLOOKUP($S28,Role!$A:$B,2,FALSE)</f>
        <v>Manager</v>
      </c>
      <c r="U28" s="6" t="str">
        <f t="shared" ca="1" si="5"/>
        <v/>
      </c>
      <c r="V28" s="7" t="str">
        <f ca="1" xml:space="preserve">
IF($U28 &lt;&gt; "",
    VLOOKUP($U28,Level!$A:$B,2,FALSE),
    ""
)</f>
        <v/>
      </c>
      <c r="W28" s="1">
        <f t="shared" ca="1" si="6"/>
        <v>12600</v>
      </c>
      <c r="X28" s="12" t="str">
        <f t="shared" ca="1" si="7"/>
        <v>INSERT INTO bi4all.fac_employees (id_company_fk, id_employee_pk, flg_active, employee_name, id_gender_fk, id_race_fk, birthday, id_schooling_fk, id_department_fk, id_role_fk, id_level_fk, salary) VALUES (1, 24, TRUE, 'Ariela Rizzo Andrade', 'F', 6, '10/09/1985', 7, 15, 14, NULL, 12600);</v>
      </c>
    </row>
    <row r="29" spans="1:24" ht="14.25" customHeight="1" x14ac:dyDescent="0.2">
      <c r="A29" s="7">
        <v>1</v>
      </c>
      <c r="B29" s="7" t="str">
        <f>$A29 &amp; "-"&amp;VLOOKUP($A29,Company!$A:$B,2,FALSE)</f>
        <v>1-ACME Corporation</v>
      </c>
      <c r="C29" s="5">
        <f t="shared" si="0"/>
        <v>25</v>
      </c>
      <c r="D29" s="6" t="b">
        <v>1</v>
      </c>
      <c r="E29" s="7">
        <f ca="1">IF($C29 = 1 + N("Presidente"),
    127,
    IF($C29 = 2 + N("Vice-Presidente"),
        72,
        IF($C29 = 3 + N("Secretária bilíngue"),
            13,
            RANDBETWEEN(5,COUNT(Name!$A:$A) + 1)
        )
    )
)</f>
        <v>325</v>
      </c>
      <c r="F29" s="7" t="str">
        <f ca="1">VLOOKUP($E29,Name!$A:$B,2,FALSE)</f>
        <v>Rafaela</v>
      </c>
      <c r="G29" s="7">
        <f ca="1" xml:space="preserve">
IF($C29 = 1,
    0,
    RANDBETWEEN(5,COUNT('Last name'!$A:$A) + 1)
)</f>
        <v>62</v>
      </c>
      <c r="H29" s="7" t="str">
        <f ca="1" xml:space="preserve">
IF($C29 = 1 + N("Presidente"),
    "de Orléans e Bragança",
    VLOOKUP($G29,'Last name'!$A:$B,2,FALSE) &amp; " " &amp; VLOOKUP(RANDBETWEEN(5,COUNT('Last name'!$A:$A) + 1),'Last name'!$A:$B,2,FALSE)
)</f>
        <v>Carvalho Caruso</v>
      </c>
      <c r="I29" s="7" t="str">
        <f t="shared" ca="1" si="8"/>
        <v>Rafaela Carvalho Caruso</v>
      </c>
      <c r="J29" s="7" t="str">
        <f ca="1">VLOOKUP($E29,Name!$A:$C,3,FALSE)</f>
        <v>F</v>
      </c>
      <c r="K29" s="7" t="str">
        <f ca="1">VLOOKUP($J29,Gender!$A:$B,2,FALSE)</f>
        <v>Female</v>
      </c>
      <c r="L29" s="7">
        <f t="shared" ca="1" si="1"/>
        <v>5</v>
      </c>
      <c r="M29" s="7" t="str">
        <f ca="1">VLOOKUP($L29,Race!$A:$B,2,FALSE)</f>
        <v>White</v>
      </c>
      <c r="N29" s="8">
        <f t="shared" ca="1" si="2"/>
        <v>31409</v>
      </c>
      <c r="O29" s="6">
        <f t="shared" ca="1" si="3"/>
        <v>8</v>
      </c>
      <c r="P29" s="8" t="str">
        <f ca="1">VLOOKUP($O29,Education!$A:$B,2,FALSE)</f>
        <v>Graduate school</v>
      </c>
      <c r="Q29" s="7">
        <f ca="1" xml:space="preserve">
  IF(OR($S29 = 5, $S29 = 6, $S29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R29" s="7" t="str">
        <f ca="1">VLOOKUP($Q29,Department!$A:$B,2,FALSE)</f>
        <v>Sales</v>
      </c>
      <c r="S29" s="6">
        <f t="shared" ca="1" si="4"/>
        <v>14</v>
      </c>
      <c r="T29" s="7" t="str">
        <f ca="1">VLOOKUP($S29,Role!$A:$B,2,FALSE)</f>
        <v>Manager</v>
      </c>
      <c r="U29" s="6" t="str">
        <f t="shared" ca="1" si="5"/>
        <v/>
      </c>
      <c r="V29" s="7" t="str">
        <f ca="1" xml:space="preserve">
IF($U29 &lt;&gt; "",
    VLOOKUP($U29,Level!$A:$B,2,FALSE),
    ""
)</f>
        <v/>
      </c>
      <c r="W29" s="1">
        <f t="shared" ca="1" si="6"/>
        <v>13110</v>
      </c>
      <c r="X29" s="12" t="str">
        <f t="shared" ca="1" si="7"/>
        <v>INSERT INTO bi4all.fac_employees (id_company_fk, id_employee_pk, flg_active, employee_name, id_gender_fk, id_race_fk, birthday, id_schooling_fk, id_department_fk, id_role_fk, id_level_fk, salary) VALUES (1, 25, TRUE, 'Rafaela Carvalho Caruso', 'F', 5, '28/12/1985', 8, 16, 14, NULL, 13110);</v>
      </c>
    </row>
    <row r="30" spans="1:24" ht="14.25" customHeight="1" x14ac:dyDescent="0.2">
      <c r="A30" s="7">
        <v>1</v>
      </c>
      <c r="B30" s="7" t="str">
        <f>$A30 &amp; "-"&amp;VLOOKUP($A30,Company!$A:$B,2,FALSE)</f>
        <v>1-ACME Corporation</v>
      </c>
      <c r="C30" s="5">
        <f t="shared" si="0"/>
        <v>26</v>
      </c>
      <c r="D30" s="6" t="b">
        <v>1</v>
      </c>
      <c r="E30" s="7">
        <f ca="1">IF($C30 = 1 + N("Presidente"),
    127,
    IF($C30 = 2 + N("Vice-Presidente"),
        72,
        IF($C30 = 3 + N("Secretária bilíngue"),
            13,
            RANDBETWEEN(5,COUNT(Name!$A:$A) + 1)
        )
    )
)</f>
        <v>65</v>
      </c>
      <c r="F30" s="7" t="str">
        <f ca="1">VLOOKUP($E30,Name!$A:$B,2,FALSE)</f>
        <v>Bárbara</v>
      </c>
      <c r="G30" s="7">
        <f ca="1" xml:space="preserve">
IF($C30 = 1,
    0,
    RANDBETWEEN(5,COUNT('Last name'!$A:$A) + 1)
)</f>
        <v>140</v>
      </c>
      <c r="H30" s="7" t="str">
        <f ca="1" xml:space="preserve">
IF($C30 = 1 + N("Presidente"),
    "de Orléans e Bragança",
    VLOOKUP($G30,'Last name'!$A:$B,2,FALSE) &amp; " " &amp; VLOOKUP(RANDBETWEEN(5,COUNT('Last name'!$A:$A) + 1),'Last name'!$A:$B,2,FALSE)
)</f>
        <v>Negreiros Alcantara</v>
      </c>
      <c r="I30" s="7" t="str">
        <f t="shared" ca="1" si="8"/>
        <v>Bárbara Negreiros Alcantara</v>
      </c>
      <c r="J30" s="7" t="str">
        <f ca="1">VLOOKUP($E30,Name!$A:$C,3,FALSE)</f>
        <v>F</v>
      </c>
      <c r="K30" s="7" t="str">
        <f ca="1">VLOOKUP($J30,Gender!$A:$B,2,FALSE)</f>
        <v>Female</v>
      </c>
      <c r="L30" s="7">
        <f t="shared" ca="1" si="1"/>
        <v>5</v>
      </c>
      <c r="M30" s="7" t="str">
        <f ca="1">VLOOKUP($L30,Race!$A:$B,2,FALSE)</f>
        <v>White</v>
      </c>
      <c r="N30" s="8">
        <f t="shared" ca="1" si="2"/>
        <v>30208</v>
      </c>
      <c r="O30" s="6">
        <f t="shared" ca="1" si="3"/>
        <v>8</v>
      </c>
      <c r="P30" s="8" t="str">
        <f ca="1">VLOOKUP($O30,Education!$A:$B,2,FALSE)</f>
        <v>Graduate school</v>
      </c>
      <c r="Q30" s="7">
        <f ca="1" xml:space="preserve">
  IF(OR($S30 = 5, $S30 = 6, $S30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0" s="7" t="str">
        <f ca="1">VLOOKUP($Q30,Department!$A:$B,2,FALSE)</f>
        <v>Administration</v>
      </c>
      <c r="S30" s="6">
        <f t="shared" ca="1" si="4"/>
        <v>13</v>
      </c>
      <c r="T30" s="7" t="str">
        <f ca="1">VLOOKUP($S30,Role!$A:$B,2,FALSE)</f>
        <v>Coordinator</v>
      </c>
      <c r="U30" s="6" t="str">
        <f t="shared" ca="1" si="5"/>
        <v/>
      </c>
      <c r="V30" s="7" t="str">
        <f ca="1" xml:space="preserve">
IF($U30 &lt;&gt; "",
    VLOOKUP($U30,Level!$A:$B,2,FALSE),
    ""
)</f>
        <v/>
      </c>
      <c r="W30" s="1">
        <f t="shared" ca="1" si="6"/>
        <v>9000</v>
      </c>
      <c r="X30" s="12" t="str">
        <f t="shared" ca="1" si="7"/>
        <v>INSERT INTO bi4all.fac_employees (id_company_fk, id_employee_pk, flg_active, employee_name, id_gender_fk, id_race_fk, birthday, id_schooling_fk, id_department_fk, id_role_fk, id_level_fk, salary) VALUES (1, 26, TRUE, 'Bárbara Negreiros Alcantara', 'F', 5, '14/09/1982', 8, 6, 13, NULL, 9000);</v>
      </c>
    </row>
    <row r="31" spans="1:24" ht="14.25" customHeight="1" x14ac:dyDescent="0.2">
      <c r="A31" s="7">
        <v>1</v>
      </c>
      <c r="B31" s="7" t="str">
        <f>$A31 &amp; "-"&amp;VLOOKUP($A31,Company!$A:$B,2,FALSE)</f>
        <v>1-ACME Corporation</v>
      </c>
      <c r="C31" s="5">
        <f t="shared" si="0"/>
        <v>27</v>
      </c>
      <c r="D31" s="6" t="b">
        <v>1</v>
      </c>
      <c r="E31" s="7">
        <f ca="1">IF($C31 = 1 + N("Presidente"),
    127,
    IF($C31 = 2 + N("Vice-Presidente"),
        72,
        IF($C31 = 3 + N("Secretária bilíngue"),
            13,
            RANDBETWEEN(5,COUNT(Name!$A:$A) + 1)
        )
    )
)</f>
        <v>99</v>
      </c>
      <c r="F31" s="7" t="str">
        <f ca="1">VLOOKUP($E31,Name!$A:$B,2,FALSE)</f>
        <v>Cloe</v>
      </c>
      <c r="G31" s="7">
        <f ca="1" xml:space="preserve">
IF($C31 = 1,
    0,
    RANDBETWEEN(5,COUNT('Last name'!$A:$A) + 1)
)</f>
        <v>182</v>
      </c>
      <c r="H31" s="7" t="str">
        <f ca="1" xml:space="preserve">
IF($C31 = 1 + N("Presidente"),
    "de Orléans e Bragança",
    VLOOKUP($G31,'Last name'!$A:$B,2,FALSE) &amp; " " &amp; VLOOKUP(RANDBETWEEN(5,COUNT('Last name'!$A:$A) + 1),'Last name'!$A:$B,2,FALSE)
)</f>
        <v>Siqueira Monti</v>
      </c>
      <c r="I31" s="7" t="str">
        <f t="shared" ca="1" si="8"/>
        <v>Cloe Siqueira Monti</v>
      </c>
      <c r="J31" s="7" t="str">
        <f ca="1">VLOOKUP($E31,Name!$A:$C,3,FALSE)</f>
        <v>F</v>
      </c>
      <c r="K31" s="7" t="str">
        <f ca="1">VLOOKUP($J31,Gender!$A:$B,2,FALSE)</f>
        <v>Female</v>
      </c>
      <c r="L31" s="7">
        <f t="shared" ca="1" si="1"/>
        <v>5</v>
      </c>
      <c r="M31" s="7" t="str">
        <f ca="1">VLOOKUP($L31,Race!$A:$B,2,FALSE)</f>
        <v>White</v>
      </c>
      <c r="N31" s="8">
        <f t="shared" ca="1" si="2"/>
        <v>29470</v>
      </c>
      <c r="O31" s="6">
        <f t="shared" ca="1" si="3"/>
        <v>7</v>
      </c>
      <c r="P31" s="8" t="str">
        <f ca="1">VLOOKUP($O31,Education!$A:$B,2,FALSE)</f>
        <v>Undergraduate degree</v>
      </c>
      <c r="Q31" s="7">
        <f ca="1" xml:space="preserve">
  IF(OR($S31 = 5, $S31 = 6, $S31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1" s="7" t="str">
        <f ca="1">VLOOKUP($Q31,Department!$A:$B,2,FALSE)</f>
        <v>Finance</v>
      </c>
      <c r="S31" s="6">
        <f t="shared" ca="1" si="4"/>
        <v>13</v>
      </c>
      <c r="T31" s="7" t="str">
        <f ca="1">VLOOKUP($S31,Role!$A:$B,2,FALSE)</f>
        <v>Coordinator</v>
      </c>
      <c r="U31" s="6" t="str">
        <f t="shared" ca="1" si="5"/>
        <v/>
      </c>
      <c r="V31" s="7" t="str">
        <f ca="1" xml:space="preserve">
IF($U31 &lt;&gt; "",
    VLOOKUP($U31,Level!$A:$B,2,FALSE),
    ""
)</f>
        <v/>
      </c>
      <c r="W31" s="1">
        <f t="shared" ca="1" si="6"/>
        <v>8500</v>
      </c>
      <c r="X31" s="12" t="str">
        <f t="shared" ca="1" si="7"/>
        <v>INSERT INTO bi4all.fac_employees (id_company_fk, id_employee_pk, flg_active, employee_name, id_gender_fk, id_race_fk, birthday, id_schooling_fk, id_department_fk, id_role_fk, id_level_fk, salary) VALUES (1, 27, TRUE, 'Cloe Siqueira Monti', 'F', 5, '06/09/1980', 7, 7, 13, NULL, 8500);</v>
      </c>
    </row>
    <row r="32" spans="1:24" ht="14.25" customHeight="1" x14ac:dyDescent="0.2">
      <c r="A32" s="7">
        <v>1</v>
      </c>
      <c r="B32" s="7" t="str">
        <f>$A32 &amp; "-"&amp;VLOOKUP($A32,Company!$A:$B,2,FALSE)</f>
        <v>1-ACME Corporation</v>
      </c>
      <c r="C32" s="5">
        <f t="shared" si="0"/>
        <v>28</v>
      </c>
      <c r="D32" s="6" t="b">
        <v>1</v>
      </c>
      <c r="E32" s="7">
        <f ca="1">IF($C32 = 1 + N("Presidente"),
    127,
    IF($C32 = 2 + N("Vice-Presidente"),
        72,
        IF($C32 = 3 + N("Secretária bilíngue"),
            13,
            RANDBETWEEN(5,COUNT(Name!$A:$A) + 1)
        )
    )
)</f>
        <v>362</v>
      </c>
      <c r="F32" s="7" t="str">
        <f ca="1">VLOOKUP($E32,Name!$A:$B,2,FALSE)</f>
        <v>Wilian</v>
      </c>
      <c r="G32" s="7">
        <f ca="1" xml:space="preserve">
IF($C32 = 1,
    0,
    RANDBETWEEN(5,COUNT('Last name'!$A:$A) + 1)
)</f>
        <v>34</v>
      </c>
      <c r="H32" s="7" t="str">
        <f ca="1" xml:space="preserve">
IF($C32 = 1 + N("Presidente"),
    "de Orléans e Bragança",
    VLOOKUP($G32,'Last name'!$A:$B,2,FALSE) &amp; " " &amp; VLOOKUP(RANDBETWEEN(5,COUNT('Last name'!$A:$A) + 1),'Last name'!$A:$B,2,FALSE)
)</f>
        <v>Barros Abranches</v>
      </c>
      <c r="I32" s="7" t="str">
        <f t="shared" ca="1" si="8"/>
        <v>Wilian Barros Abranches</v>
      </c>
      <c r="J32" s="7" t="str">
        <f ca="1">VLOOKUP($E32,Name!$A:$C,3,FALSE)</f>
        <v>M</v>
      </c>
      <c r="K32" s="7" t="str">
        <f ca="1">VLOOKUP($J32,Gender!$A:$B,2,FALSE)</f>
        <v>Male</v>
      </c>
      <c r="L32" s="7">
        <f t="shared" ca="1" si="1"/>
        <v>5</v>
      </c>
      <c r="M32" s="7" t="str">
        <f ca="1">VLOOKUP($L32,Race!$A:$B,2,FALSE)</f>
        <v>White</v>
      </c>
      <c r="N32" s="8">
        <f t="shared" ca="1" si="2"/>
        <v>20425</v>
      </c>
      <c r="O32" s="6">
        <f t="shared" ca="1" si="3"/>
        <v>7</v>
      </c>
      <c r="P32" s="8" t="str">
        <f ca="1">VLOOKUP($O32,Education!$A:$B,2,FALSE)</f>
        <v>Undergraduate degree</v>
      </c>
      <c r="Q32" s="7">
        <f ca="1" xml:space="preserve">
  IF(OR($S32 = 5, $S32 = 6, $S32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2" s="7" t="str">
        <f ca="1">VLOOKUP($Q32,Department!$A:$B,2,FALSE)</f>
        <v>Human Resource</v>
      </c>
      <c r="S32" s="6">
        <f t="shared" ca="1" si="4"/>
        <v>13</v>
      </c>
      <c r="T32" s="7" t="str">
        <f ca="1">VLOOKUP($S32,Role!$A:$B,2,FALSE)</f>
        <v>Coordinator</v>
      </c>
      <c r="U32" s="6" t="str">
        <f t="shared" ca="1" si="5"/>
        <v/>
      </c>
      <c r="V32" s="7" t="str">
        <f ca="1" xml:space="preserve">
IF($U32 &lt;&gt; "",
    VLOOKUP($U32,Level!$A:$B,2,FALSE),
    ""
)</f>
        <v/>
      </c>
      <c r="W32" s="1">
        <f t="shared" ca="1" si="6"/>
        <v>8580</v>
      </c>
      <c r="X32" s="12" t="str">
        <f t="shared" ca="1" si="7"/>
        <v>INSERT INTO bi4all.fac_employees (id_company_fk, id_employee_pk, flg_active, employee_name, id_gender_fk, id_race_fk, birthday, id_schooling_fk, id_department_fk, id_role_fk, id_level_fk, salary) VALUES (1, 28, TRUE, 'Wilian Barros Abranches', 'M', 5, '02/12/1955', 7, 8, 13, NULL, 8580);</v>
      </c>
    </row>
    <row r="33" spans="1:24" ht="14.25" customHeight="1" x14ac:dyDescent="0.2">
      <c r="A33" s="7">
        <v>1</v>
      </c>
      <c r="B33" s="7" t="str">
        <f>$A33 &amp; "-"&amp;VLOOKUP($A33,Company!$A:$B,2,FALSE)</f>
        <v>1-ACME Corporation</v>
      </c>
      <c r="C33" s="5">
        <f t="shared" si="0"/>
        <v>29</v>
      </c>
      <c r="D33" s="6" t="b">
        <v>1</v>
      </c>
      <c r="E33" s="7">
        <f ca="1">IF($C33 = 1 + N("Presidente"),
    127,
    IF($C33 = 2 + N("Vice-Presidente"),
        72,
        IF($C33 = 3 + N("Secretária bilíngue"),
            13,
            RANDBETWEEN(5,COUNT(Name!$A:$A) + 1)
        )
    )
)</f>
        <v>163</v>
      </c>
      <c r="F33" s="7" t="str">
        <f ca="1">VLOOKUP($E33,Name!$A:$B,2,FALSE)</f>
        <v>Heloísa</v>
      </c>
      <c r="G33" s="7">
        <f ca="1" xml:space="preserve">
IF($C33 = 1,
    0,
    RANDBETWEEN(5,COUNT('Last name'!$A:$A) + 1)
)</f>
        <v>21</v>
      </c>
      <c r="H33" s="7" t="str">
        <f ca="1" xml:space="preserve">
IF($C33 = 1 + N("Presidente"),
    "de Orléans e Bragança",
    VLOOKUP($G33,'Last name'!$A:$B,2,FALSE) &amp; " " &amp; VLOOKUP(RANDBETWEEN(5,COUNT('Last name'!$A:$A) + 1),'Last name'!$A:$B,2,FALSE)
)</f>
        <v>Aragão Santos</v>
      </c>
      <c r="I33" s="7" t="str">
        <f t="shared" ca="1" si="8"/>
        <v>Heloísa Aragão Santos</v>
      </c>
      <c r="J33" s="7" t="str">
        <f ca="1">VLOOKUP($E33,Name!$A:$C,3,FALSE)</f>
        <v>F</v>
      </c>
      <c r="K33" s="7" t="str">
        <f ca="1">VLOOKUP($J33,Gender!$A:$B,2,FALSE)</f>
        <v>Female</v>
      </c>
      <c r="L33" s="7">
        <f t="shared" ca="1" si="1"/>
        <v>7</v>
      </c>
      <c r="M33" s="7" t="str">
        <f ca="1">VLOOKUP($L33,Race!$A:$B,2,FALSE)</f>
        <v>Hispanic or Latino</v>
      </c>
      <c r="N33" s="8">
        <f t="shared" ca="1" si="2"/>
        <v>18665</v>
      </c>
      <c r="O33" s="6">
        <f t="shared" ca="1" si="3"/>
        <v>7</v>
      </c>
      <c r="P33" s="8" t="str">
        <f ca="1">VLOOKUP($O33,Education!$A:$B,2,FALSE)</f>
        <v>Undergraduate degree</v>
      </c>
      <c r="Q33" s="7">
        <f ca="1" xml:space="preserve">
  IF(OR($S33 = 5, $S33 = 6, $S33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3" s="7" t="str">
        <f ca="1">VLOOKUP($Q33,Department!$A:$B,2,FALSE)</f>
        <v>Commercial</v>
      </c>
      <c r="S33" s="6">
        <f t="shared" ca="1" si="4"/>
        <v>13</v>
      </c>
      <c r="T33" s="7" t="str">
        <f ca="1">VLOOKUP($S33,Role!$A:$B,2,FALSE)</f>
        <v>Coordinator</v>
      </c>
      <c r="U33" s="6" t="str">
        <f t="shared" ca="1" si="5"/>
        <v/>
      </c>
      <c r="V33" s="7" t="str">
        <f ca="1" xml:space="preserve">
IF($U33 &lt;&gt; "",
    VLOOKUP($U33,Level!$A:$B,2,FALSE),
    ""
)</f>
        <v/>
      </c>
      <c r="W33" s="1">
        <f t="shared" ca="1" si="6"/>
        <v>8580</v>
      </c>
      <c r="X33" s="12" t="str">
        <f t="shared" ca="1" si="7"/>
        <v>INSERT INTO bi4all.fac_employees (id_company_fk, id_employee_pk, flg_active, employee_name, id_gender_fk, id_race_fk, birthday, id_schooling_fk, id_department_fk, id_role_fk, id_level_fk, salary) VALUES (1, 29, TRUE, 'Heloísa Aragão Santos', 'F', 7, '06/02/1951', 7, 9, 13, NULL, 8580);</v>
      </c>
    </row>
    <row r="34" spans="1:24" ht="14.25" customHeight="1" x14ac:dyDescent="0.2">
      <c r="A34" s="7">
        <v>1</v>
      </c>
      <c r="B34" s="7" t="str">
        <f>$A34 &amp; "-"&amp;VLOOKUP($A34,Company!$A:$B,2,FALSE)</f>
        <v>1-ACME Corporation</v>
      </c>
      <c r="C34" s="5">
        <f t="shared" si="0"/>
        <v>30</v>
      </c>
      <c r="D34" s="6" t="b">
        <v>1</v>
      </c>
      <c r="E34" s="7">
        <f ca="1">IF($C34 = 1 + N("Presidente"),
    127,
    IF($C34 = 2 + N("Vice-Presidente"),
        72,
        IF($C34 = 3 + N("Secretária bilíngue"),
            13,
            RANDBETWEEN(5,COUNT(Name!$A:$A) + 1)
        )
    )
)</f>
        <v>8</v>
      </c>
      <c r="F34" s="7" t="str">
        <f ca="1">VLOOKUP($E34,Name!$A:$B,2,FALSE)</f>
        <v>Adélia</v>
      </c>
      <c r="G34" s="7">
        <f ca="1" xml:space="preserve">
IF($C34 = 1,
    0,
    RANDBETWEEN(5,COUNT('Last name'!$A:$A) + 1)
)</f>
        <v>12</v>
      </c>
      <c r="H34" s="7" t="str">
        <f ca="1" xml:space="preserve">
IF($C34 = 1 + N("Presidente"),
    "de Orléans e Bragança",
    VLOOKUP($G34,'Last name'!$A:$B,2,FALSE) &amp; " " &amp; VLOOKUP(RANDBETWEEN(5,COUNT('Last name'!$A:$A) + 1),'Last name'!$A:$B,2,FALSE)
)</f>
        <v>Alvaregna Santana</v>
      </c>
      <c r="I34" s="7" t="str">
        <f t="shared" ca="1" si="8"/>
        <v>Adélia Alvaregna Santana</v>
      </c>
      <c r="J34" s="7" t="str">
        <f ca="1">VLOOKUP($E34,Name!$A:$C,3,FALSE)</f>
        <v>F</v>
      </c>
      <c r="K34" s="7" t="str">
        <f ca="1">VLOOKUP($J34,Gender!$A:$B,2,FALSE)</f>
        <v>Female</v>
      </c>
      <c r="L34" s="7">
        <f t="shared" ca="1" si="1"/>
        <v>5</v>
      </c>
      <c r="M34" s="7" t="str">
        <f ca="1">VLOOKUP($L34,Race!$A:$B,2,FALSE)</f>
        <v>White</v>
      </c>
      <c r="N34" s="8">
        <f t="shared" ca="1" si="2"/>
        <v>22495</v>
      </c>
      <c r="O34" s="6">
        <f t="shared" ca="1" si="3"/>
        <v>7</v>
      </c>
      <c r="P34" s="8" t="str">
        <f ca="1">VLOOKUP($O34,Education!$A:$B,2,FALSE)</f>
        <v>Undergraduate degree</v>
      </c>
      <c r="Q34" s="7">
        <f ca="1" xml:space="preserve">
  IF(OR($S34 = 5, $S34 = 6, $S34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4" s="7" t="str">
        <f ca="1">VLOOKUP($Q34,Department!$A:$B,2,FALSE)</f>
        <v>Operations</v>
      </c>
      <c r="S34" s="6">
        <f t="shared" ca="1" si="4"/>
        <v>13</v>
      </c>
      <c r="T34" s="7" t="str">
        <f ca="1">VLOOKUP($S34,Role!$A:$B,2,FALSE)</f>
        <v>Coordinator</v>
      </c>
      <c r="U34" s="6" t="str">
        <f t="shared" ca="1" si="5"/>
        <v/>
      </c>
      <c r="V34" s="7" t="str">
        <f ca="1" xml:space="preserve">
IF($U34 &lt;&gt; "",
    VLOOKUP($U34,Level!$A:$B,2,FALSE),
    ""
)</f>
        <v/>
      </c>
      <c r="W34" s="1">
        <f t="shared" ca="1" si="6"/>
        <v>8500</v>
      </c>
      <c r="X34" s="12" t="str">
        <f t="shared" ca="1" si="7"/>
        <v>INSERT INTO bi4all.fac_employees (id_company_fk, id_employee_pk, flg_active, employee_name, id_gender_fk, id_race_fk, birthday, id_schooling_fk, id_department_fk, id_role_fk, id_level_fk, salary) VALUES (1, 30, TRUE, 'Adélia Alvaregna Santana', 'F', 5, '02/08/1961', 7, 10, 13, NULL, 8500);</v>
      </c>
    </row>
    <row r="35" spans="1:24" ht="14.25" customHeight="1" x14ac:dyDescent="0.2">
      <c r="A35" s="7">
        <v>1</v>
      </c>
      <c r="B35" s="7" t="str">
        <f>$A35 &amp; "-"&amp;VLOOKUP($A35,Company!$A:$B,2,FALSE)</f>
        <v>1-ACME Corporation</v>
      </c>
      <c r="C35" s="5">
        <f t="shared" si="0"/>
        <v>31</v>
      </c>
      <c r="D35" s="6" t="b">
        <v>1</v>
      </c>
      <c r="E35" s="7">
        <f ca="1">IF($C35 = 1 + N("Presidente"),
    127,
    IF($C35 = 2 + N("Vice-Presidente"),
        72,
        IF($C35 = 3 + N("Secretária bilíngue"),
            13,
            RANDBETWEEN(5,COUNT(Name!$A:$A) + 1)
        )
    )
)</f>
        <v>357</v>
      </c>
      <c r="F35" s="7" t="str">
        <f ca="1">VLOOKUP($E35,Name!$A:$B,2,FALSE)</f>
        <v>Vinicios</v>
      </c>
      <c r="G35" s="7">
        <f ca="1" xml:space="preserve">
IF($C35 = 1,
    0,
    RANDBETWEEN(5,COUNT('Last name'!$A:$A) + 1)
)</f>
        <v>189</v>
      </c>
      <c r="H35" s="7" t="str">
        <f ca="1" xml:space="preserve">
IF($C35 = 1 + N("Presidente"),
    "de Orléans e Bragança",
    VLOOKUP($G35,'Last name'!$A:$B,2,FALSE) &amp; " " &amp; VLOOKUP(RANDBETWEEN(5,COUNT('Last name'!$A:$A) + 1),'Last name'!$A:$B,2,FALSE)
)</f>
        <v>Teixeira Andrade</v>
      </c>
      <c r="I35" s="7" t="str">
        <f t="shared" ca="1" si="8"/>
        <v>Vinicios Teixeira Andrade</v>
      </c>
      <c r="J35" s="7" t="str">
        <f ca="1">VLOOKUP($E35,Name!$A:$C,3,FALSE)</f>
        <v>M</v>
      </c>
      <c r="K35" s="7" t="str">
        <f ca="1">VLOOKUP($J35,Gender!$A:$B,2,FALSE)</f>
        <v>Male</v>
      </c>
      <c r="L35" s="7">
        <f t="shared" ca="1" si="1"/>
        <v>6</v>
      </c>
      <c r="M35" s="7" t="str">
        <f ca="1">VLOOKUP($L35,Race!$A:$B,2,FALSE)</f>
        <v>Black or African American</v>
      </c>
      <c r="N35" s="8">
        <f t="shared" ca="1" si="2"/>
        <v>31756</v>
      </c>
      <c r="O35" s="6">
        <f t="shared" ca="1" si="3"/>
        <v>8</v>
      </c>
      <c r="P35" s="8" t="str">
        <f ca="1">VLOOKUP($O35,Education!$A:$B,2,FALSE)</f>
        <v>Graduate school</v>
      </c>
      <c r="Q35" s="7">
        <f ca="1" xml:space="preserve">
  IF(OR($S35 = 5, $S35 = 6, $S35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5" s="7" t="str">
        <f ca="1">VLOOKUP($Q35,Department!$A:$B,2,FALSE)</f>
        <v>Communication &amp; Marketing</v>
      </c>
      <c r="S35" s="6">
        <f t="shared" ca="1" si="4"/>
        <v>13</v>
      </c>
      <c r="T35" s="7" t="str">
        <f ca="1">VLOOKUP($S35,Role!$A:$B,2,FALSE)</f>
        <v>Coordinator</v>
      </c>
      <c r="U35" s="6" t="str">
        <f t="shared" ca="1" si="5"/>
        <v/>
      </c>
      <c r="V35" s="7" t="str">
        <f ca="1" xml:space="preserve">
IF($U35 &lt;&gt; "",
    VLOOKUP($U35,Level!$A:$B,2,FALSE),
    ""
)</f>
        <v/>
      </c>
      <c r="W35" s="1">
        <f t="shared" ca="1" si="6"/>
        <v>9080</v>
      </c>
      <c r="X35" s="12" t="str">
        <f t="shared" ca="1" si="7"/>
        <v>INSERT INTO bi4all.fac_employees (id_company_fk, id_employee_pk, flg_active, employee_name, id_gender_fk, id_race_fk, birthday, id_schooling_fk, id_department_fk, id_role_fk, id_level_fk, salary) VALUES (1, 31, TRUE, 'Vinicios Teixeira Andrade', 'M', 6, '10/12/1986', 8, 11, 13, NULL, 9080);</v>
      </c>
    </row>
    <row r="36" spans="1:24" ht="14.25" customHeight="1" x14ac:dyDescent="0.2">
      <c r="A36" s="7">
        <v>1</v>
      </c>
      <c r="B36" s="7" t="str">
        <f>$A36 &amp; "-"&amp;VLOOKUP($A36,Company!$A:$B,2,FALSE)</f>
        <v>1-ACME Corporation</v>
      </c>
      <c r="C36" s="5">
        <f t="shared" si="0"/>
        <v>32</v>
      </c>
      <c r="D36" s="6" t="b">
        <v>1</v>
      </c>
      <c r="E36" s="7">
        <f ca="1">IF($C36 = 1 + N("Presidente"),
    127,
    IF($C36 = 2 + N("Vice-Presidente"),
        72,
        IF($C36 = 3 + N("Secretária bilíngue"),
            13,
            RANDBETWEEN(5,COUNT(Name!$A:$A) + 1)
        )
    )
)</f>
        <v>205</v>
      </c>
      <c r="F36" s="7" t="str">
        <f ca="1">VLOOKUP($E36,Name!$A:$B,2,FALSE)</f>
        <v>Kaique</v>
      </c>
      <c r="G36" s="7">
        <f ca="1" xml:space="preserve">
IF($C36 = 1,
    0,
    RANDBETWEEN(5,COUNT('Last name'!$A:$A) + 1)
)</f>
        <v>185</v>
      </c>
      <c r="H36" s="7" t="str">
        <f ca="1" xml:space="preserve">
IF($C36 = 1 + N("Presidente"),
    "de Orléans e Bragança",
    VLOOKUP($G36,'Last name'!$A:$B,2,FALSE) &amp; " " &amp; VLOOKUP(RANDBETWEEN(5,COUNT('Last name'!$A:$A) + 1),'Last name'!$A:$B,2,FALSE)
)</f>
        <v>Sousa Lopes</v>
      </c>
      <c r="I36" s="7" t="str">
        <f t="shared" ca="1" si="8"/>
        <v>Kaique Sousa Lopes</v>
      </c>
      <c r="J36" s="7" t="str">
        <f ca="1">VLOOKUP($E36,Name!$A:$C,3,FALSE)</f>
        <v>M</v>
      </c>
      <c r="K36" s="7" t="str">
        <f ca="1">VLOOKUP($J36,Gender!$A:$B,2,FALSE)</f>
        <v>Male</v>
      </c>
      <c r="L36" s="7">
        <f t="shared" ca="1" si="1"/>
        <v>5</v>
      </c>
      <c r="M36" s="7" t="str">
        <f ca="1">VLOOKUP($L36,Race!$A:$B,2,FALSE)</f>
        <v>White</v>
      </c>
      <c r="N36" s="8">
        <f t="shared" ca="1" si="2"/>
        <v>23440</v>
      </c>
      <c r="O36" s="6">
        <f t="shared" ca="1" si="3"/>
        <v>7</v>
      </c>
      <c r="P36" s="8" t="str">
        <f ca="1">VLOOKUP($O36,Education!$A:$B,2,FALSE)</f>
        <v>Undergraduate degree</v>
      </c>
      <c r="Q36" s="7">
        <f ca="1" xml:space="preserve">
  IF(OR($S36 = 5, $S36 = 6, $S36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6" s="7" t="str">
        <f ca="1">VLOOKUP($Q36,Department!$A:$B,2,FALSE)</f>
        <v>Controlling</v>
      </c>
      <c r="S36" s="6">
        <f t="shared" ca="1" si="4"/>
        <v>13</v>
      </c>
      <c r="T36" s="7" t="str">
        <f ca="1">VLOOKUP($S36,Role!$A:$B,2,FALSE)</f>
        <v>Coordinator</v>
      </c>
      <c r="U36" s="6" t="str">
        <f t="shared" ca="1" si="5"/>
        <v/>
      </c>
      <c r="V36" s="7" t="str">
        <f ca="1" xml:space="preserve">
IF($U36 &lt;&gt; "",
    VLOOKUP($U36,Level!$A:$B,2,FALSE),
    ""
)</f>
        <v/>
      </c>
      <c r="W36" s="1">
        <f t="shared" ca="1" si="6"/>
        <v>8500</v>
      </c>
      <c r="X36" s="12" t="str">
        <f t="shared" ca="1" si="7"/>
        <v>INSERT INTO bi4all.fac_employees (id_company_fk, id_employee_pk, flg_active, employee_name, id_gender_fk, id_race_fk, birthday, id_schooling_fk, id_department_fk, id_role_fk, id_level_fk, salary) VALUES (1, 32, TRUE, 'Kaique Sousa Lopes', 'M', 5, '04/03/1964', 7, 12, 13, NULL, 8500);</v>
      </c>
    </row>
    <row r="37" spans="1:24" ht="14.25" customHeight="1" x14ac:dyDescent="0.2">
      <c r="A37" s="7">
        <v>1</v>
      </c>
      <c r="B37" s="7" t="str">
        <f>$A37 &amp; "-"&amp;VLOOKUP($A37,Company!$A:$B,2,FALSE)</f>
        <v>1-ACME Corporation</v>
      </c>
      <c r="C37" s="5">
        <f t="shared" si="0"/>
        <v>33</v>
      </c>
      <c r="D37" s="6" t="b">
        <v>1</v>
      </c>
      <c r="E37" s="7">
        <f ca="1">IF($C37 = 1 + N("Presidente"),
    127,
    IF($C37 = 2 + N("Vice-Presidente"),
        72,
        IF($C37 = 3 + N("Secretária bilíngue"),
            13,
            RANDBETWEEN(5,COUNT(Name!$A:$A) + 1)
        )
    )
)</f>
        <v>296</v>
      </c>
      <c r="F37" s="7" t="str">
        <f ca="1">VLOOKUP($E37,Name!$A:$B,2,FALSE)</f>
        <v>Miguel Henrique</v>
      </c>
      <c r="G37" s="7">
        <f ca="1" xml:space="preserve">
IF($C37 = 1,
    0,
    RANDBETWEEN(5,COUNT('Last name'!$A:$A) + 1)
)</f>
        <v>58</v>
      </c>
      <c r="H37" s="7" t="str">
        <f ca="1" xml:space="preserve">
IF($C37 = 1 + N("Presidente"),
    "de Orléans e Bragança",
    VLOOKUP($G37,'Last name'!$A:$B,2,FALSE) &amp; " " &amp; VLOOKUP(RANDBETWEEN(5,COUNT('Last name'!$A:$A) + 1),'Last name'!$A:$B,2,FALSE)
)</f>
        <v>Cardoso Barboza</v>
      </c>
      <c r="I37" s="7" t="str">
        <f t="shared" ca="1" si="8"/>
        <v>Miguel Henrique Cardoso Barboza</v>
      </c>
      <c r="J37" s="7" t="str">
        <f ca="1">VLOOKUP($E37,Name!$A:$C,3,FALSE)</f>
        <v>M</v>
      </c>
      <c r="K37" s="7" t="str">
        <f ca="1">VLOOKUP($J37,Gender!$A:$B,2,FALSE)</f>
        <v>Male</v>
      </c>
      <c r="L37" s="7">
        <f t="shared" ca="1" si="1"/>
        <v>5</v>
      </c>
      <c r="M37" s="7" t="str">
        <f ca="1">VLOOKUP($L37,Race!$A:$B,2,FALSE)</f>
        <v>White</v>
      </c>
      <c r="N37" s="8">
        <f t="shared" ca="1" si="2"/>
        <v>29304</v>
      </c>
      <c r="O37" s="6">
        <f t="shared" ca="1" si="3"/>
        <v>8</v>
      </c>
      <c r="P37" s="8" t="str">
        <f ca="1">VLOOKUP($O37,Education!$A:$B,2,FALSE)</f>
        <v>Graduate school</v>
      </c>
      <c r="Q37" s="7">
        <f ca="1" xml:space="preserve">
  IF(OR($S37 = 5, $S37 = 6, $S37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7" s="7" t="str">
        <f ca="1">VLOOKUP($Q37,Department!$A:$B,2,FALSE)</f>
        <v>Audit</v>
      </c>
      <c r="S37" s="6">
        <f t="shared" ca="1" si="4"/>
        <v>13</v>
      </c>
      <c r="T37" s="7" t="str">
        <f ca="1">VLOOKUP($S37,Role!$A:$B,2,FALSE)</f>
        <v>Coordinator</v>
      </c>
      <c r="U37" s="6" t="str">
        <f t="shared" ca="1" si="5"/>
        <v/>
      </c>
      <c r="V37" s="7" t="str">
        <f ca="1" xml:space="preserve">
IF($U37 &lt;&gt; "",
    VLOOKUP($U37,Level!$A:$B,2,FALSE),
    ""
)</f>
        <v/>
      </c>
      <c r="W37" s="1">
        <f t="shared" ca="1" si="6"/>
        <v>9000</v>
      </c>
      <c r="X37" s="12" t="str">
        <f t="shared" ca="1" si="7"/>
        <v>INSERT INTO bi4all.fac_employees (id_company_fk, id_employee_pk, flg_active, employee_name, id_gender_fk, id_race_fk, birthday, id_schooling_fk, id_department_fk, id_role_fk, id_level_fk, salary) VALUES (1, 33, TRUE, 'Miguel Henrique Cardoso Barboza', 'M', 5, '24/03/1980', 8, 13, 13, NULL, 9000);</v>
      </c>
    </row>
    <row r="38" spans="1:24" ht="14.25" customHeight="1" x14ac:dyDescent="0.2">
      <c r="A38" s="7">
        <v>1</v>
      </c>
      <c r="B38" s="7" t="str">
        <f>$A38 &amp; "-"&amp;VLOOKUP($A38,Company!$A:$B,2,FALSE)</f>
        <v>1-ACME Corporation</v>
      </c>
      <c r="C38" s="5">
        <f t="shared" si="0"/>
        <v>34</v>
      </c>
      <c r="D38" s="6" t="b">
        <v>1</v>
      </c>
      <c r="E38" s="7">
        <f ca="1">IF($C38 = 1 + N("Presidente"),
    127,
    IF($C38 = 2 + N("Vice-Presidente"),
        72,
        IF($C38 = 3 + N("Secretária bilíngue"),
            13,
            RANDBETWEEN(5,COUNT(Name!$A:$A) + 1)
        )
    )
)</f>
        <v>207</v>
      </c>
      <c r="F38" s="7" t="str">
        <f ca="1">VLOOKUP($E38,Name!$A:$B,2,FALSE)</f>
        <v>Kamille</v>
      </c>
      <c r="G38" s="7">
        <f ca="1" xml:space="preserve">
IF($C38 = 1,
    0,
    RANDBETWEEN(5,COUNT('Last name'!$A:$A) + 1)
)</f>
        <v>163</v>
      </c>
      <c r="H38" s="7" t="str">
        <f ca="1" xml:space="preserve">
IF($C38 = 1 + N("Presidente"),
    "de Orléans e Bragança",
    VLOOKUP($G38,'Last name'!$A:$B,2,FALSE) &amp; " " &amp; VLOOKUP(RANDBETWEEN(5,COUNT('Last name'!$A:$A) + 1),'Last name'!$A:$B,2,FALSE)
)</f>
        <v>Rinaldi Mendes</v>
      </c>
      <c r="I38" s="7" t="str">
        <f t="shared" ca="1" si="8"/>
        <v>Kamille Rinaldi Mendes</v>
      </c>
      <c r="J38" s="7" t="str">
        <f ca="1">VLOOKUP($E38,Name!$A:$C,3,FALSE)</f>
        <v>F</v>
      </c>
      <c r="K38" s="7" t="str">
        <f ca="1">VLOOKUP($J38,Gender!$A:$B,2,FALSE)</f>
        <v>Female</v>
      </c>
      <c r="L38" s="7">
        <f t="shared" ca="1" si="1"/>
        <v>8</v>
      </c>
      <c r="M38" s="7" t="str">
        <f ca="1">VLOOKUP($L38,Race!$A:$B,2,FALSE)</f>
        <v>Asian</v>
      </c>
      <c r="N38" s="8">
        <f t="shared" ca="1" si="2"/>
        <v>31088</v>
      </c>
      <c r="O38" s="6">
        <f t="shared" ca="1" si="3"/>
        <v>7</v>
      </c>
      <c r="P38" s="8" t="str">
        <f ca="1">VLOOKUP($O38,Education!$A:$B,2,FALSE)</f>
        <v>Undergraduate degree</v>
      </c>
      <c r="Q38" s="7">
        <f ca="1" xml:space="preserve">
  IF(OR($S38 = 5, $S38 = 6, $S38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R38" s="7" t="str">
        <f ca="1">VLOOKUP($Q38,Department!$A:$B,2,FALSE)</f>
        <v>Information Technology</v>
      </c>
      <c r="S38" s="6">
        <f t="shared" ca="1" si="4"/>
        <v>13</v>
      </c>
      <c r="T38" s="7" t="str">
        <f ca="1">VLOOKUP($S38,Role!$A:$B,2,FALSE)</f>
        <v>Coordinator</v>
      </c>
      <c r="U38" s="6" t="str">
        <f t="shared" ca="1" si="5"/>
        <v/>
      </c>
      <c r="V38" s="7" t="str">
        <f ca="1" xml:space="preserve">
IF($U38 &lt;&gt; "",
    VLOOKUP($U38,Level!$A:$B,2,FALSE),
    ""
)</f>
        <v/>
      </c>
      <c r="W38" s="1">
        <f t="shared" ca="1" si="6"/>
        <v>8620</v>
      </c>
      <c r="X38" s="12" t="str">
        <f t="shared" ca="1" si="7"/>
        <v>INSERT INTO bi4all.fac_employees (id_company_fk, id_employee_pk, flg_active, employee_name, id_gender_fk, id_race_fk, birthday, id_schooling_fk, id_department_fk, id_role_fk, id_level_fk, salary) VALUES (1, 34, TRUE, 'Kamille Rinaldi Mendes', 'F', 8, '10/02/1985', 7, 14, 13, NULL, 8620);</v>
      </c>
    </row>
    <row r="39" spans="1:24" ht="14.25" customHeight="1" x14ac:dyDescent="0.2">
      <c r="A39" s="7">
        <v>1</v>
      </c>
      <c r="B39" s="7" t="str">
        <f>$A39 &amp; "-"&amp;VLOOKUP($A39,Company!$A:$B,2,FALSE)</f>
        <v>1-ACME Corporation</v>
      </c>
      <c r="C39" s="5">
        <f t="shared" si="0"/>
        <v>35</v>
      </c>
      <c r="D39" s="6" t="b">
        <v>1</v>
      </c>
      <c r="E39" s="7">
        <f ca="1">IF($C39 = 1 + N("Presidente"),
    127,
    IF($C39 = 2 + N("Vice-Presidente"),
        72,
        IF($C39 = 3 + N("Secretária bilíngue"),
            13,
            RANDBETWEEN(5,COUNT(Name!$A:$A) + 1)
        )
    )
)</f>
        <v>297</v>
      </c>
      <c r="F39" s="7" t="str">
        <f ca="1">VLOOKUP($E39,Name!$A:$B,2,FALSE)</f>
        <v>Miguelito</v>
      </c>
      <c r="G39" s="7">
        <f ca="1" xml:space="preserve">
IF($C39 = 1,
    0,
    RANDBETWEEN(5,COUNT('Last name'!$A:$A) + 1)
)</f>
        <v>97</v>
      </c>
      <c r="H39" s="7" t="str">
        <f ca="1" xml:space="preserve">
IF($C39 = 1 + N("Presidente"),
    "de Orléans e Bragança",
    VLOOKUP($G39,'Last name'!$A:$B,2,FALSE) &amp; " " &amp; VLOOKUP(RANDBETWEEN(5,COUNT('Last name'!$A:$A) + 1),'Last name'!$A:$B,2,FALSE)
)</f>
        <v>Garcia Alcantara</v>
      </c>
      <c r="I39" s="7" t="str">
        <f t="shared" ca="1" si="8"/>
        <v>Miguelito Garcia Alcantara</v>
      </c>
      <c r="J39" s="7" t="str">
        <f ca="1">VLOOKUP($E39,Name!$A:$C,3,FALSE)</f>
        <v>M</v>
      </c>
      <c r="K39" s="7" t="str">
        <f ca="1">VLOOKUP($J39,Gender!$A:$B,2,FALSE)</f>
        <v>Male</v>
      </c>
      <c r="L39" s="7">
        <f t="shared" ca="1" si="1"/>
        <v>5</v>
      </c>
      <c r="M39" s="7" t="str">
        <f ca="1">VLOOKUP($L39,Race!$A:$B,2,FALSE)</f>
        <v>White</v>
      </c>
      <c r="N39" s="8">
        <f t="shared" ca="1" si="2"/>
        <v>26981</v>
      </c>
      <c r="O39" s="6">
        <f t="shared" ca="1" si="3"/>
        <v>8</v>
      </c>
      <c r="P39" s="8" t="str">
        <f ca="1">VLOOKUP($O39,Education!$A:$B,2,FALSE)</f>
        <v>Graduate school</v>
      </c>
      <c r="Q39" s="7">
        <f ca="1" xml:space="preserve">
  IF(OR($S39 = 5, $S39 = 6, $S39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R39" s="7" t="str">
        <f ca="1">VLOOKUP($Q39,Department!$A:$B,2,FALSE)</f>
        <v>Juridical</v>
      </c>
      <c r="S39" s="6">
        <f t="shared" ca="1" si="4"/>
        <v>13</v>
      </c>
      <c r="T39" s="7" t="str">
        <f ca="1">VLOOKUP($S39,Role!$A:$B,2,FALSE)</f>
        <v>Coordinator</v>
      </c>
      <c r="U39" s="6" t="str">
        <f t="shared" ca="1" si="5"/>
        <v/>
      </c>
      <c r="V39" s="7" t="str">
        <f ca="1" xml:space="preserve">
IF($U39 &lt;&gt; "",
    VLOOKUP($U39,Level!$A:$B,2,FALSE),
    ""
)</f>
        <v/>
      </c>
      <c r="W39" s="1">
        <f t="shared" ca="1" si="6"/>
        <v>9100</v>
      </c>
      <c r="X39" s="12" t="str">
        <f t="shared" ca="1" si="7"/>
        <v>INSERT INTO bi4all.fac_employees (id_company_fk, id_employee_pk, flg_active, employee_name, id_gender_fk, id_race_fk, birthday, id_schooling_fk, id_department_fk, id_role_fk, id_level_fk, salary) VALUES (1, 35, TRUE, 'Miguelito Garcia Alcantara', 'M', 5, '13/11/1973', 8, 15, 13, NULL, 9100);</v>
      </c>
    </row>
    <row r="40" spans="1:24" ht="14.25" customHeight="1" x14ac:dyDescent="0.2">
      <c r="A40" s="7">
        <v>1</v>
      </c>
      <c r="B40" s="7" t="str">
        <f>$A40 &amp; "-"&amp;VLOOKUP($A40,Company!$A:$B,2,FALSE)</f>
        <v>1-ACME Corporation</v>
      </c>
      <c r="C40" s="5">
        <f t="shared" si="0"/>
        <v>36</v>
      </c>
      <c r="D40" s="6" t="b">
        <v>1</v>
      </c>
      <c r="E40" s="7">
        <f ca="1">IF($C40 = 1 + N("Presidente"),
    127,
    IF($C40 = 2 + N("Vice-Presidente"),
        72,
        IF($C40 = 3 + N("Secretária bilíngue"),
            13,
            RANDBETWEEN(5,COUNT(Name!$A:$A) + 1)
        )
    )
)</f>
        <v>273</v>
      </c>
      <c r="F40" s="7" t="str">
        <f ca="1">VLOOKUP($E40,Name!$A:$B,2,FALSE)</f>
        <v>Maria Sophia</v>
      </c>
      <c r="G40" s="7">
        <f ca="1" xml:space="preserve">
IF($C40 = 1,
    0,
    RANDBETWEEN(5,COUNT('Last name'!$A:$A) + 1)
)</f>
        <v>92</v>
      </c>
      <c r="H40" s="7" t="str">
        <f ca="1" xml:space="preserve">
IF($C40 = 1 + N("Presidente"),
    "de Orléans e Bragança",
    VLOOKUP($G40,'Last name'!$A:$B,2,FALSE) &amp; " " &amp; VLOOKUP(RANDBETWEEN(5,COUNT('Last name'!$A:$A) + 1),'Last name'!$A:$B,2,FALSE)
)</f>
        <v>Freitas Martins</v>
      </c>
      <c r="I40" s="7" t="str">
        <f t="shared" ca="1" si="8"/>
        <v>Maria Sophia Freitas Martins</v>
      </c>
      <c r="J40" s="7" t="str">
        <f ca="1">VLOOKUP($E40,Name!$A:$C,3,FALSE)</f>
        <v>F</v>
      </c>
      <c r="K40" s="7" t="str">
        <f ca="1">VLOOKUP($J40,Gender!$A:$B,2,FALSE)</f>
        <v>Female</v>
      </c>
      <c r="L40" s="7">
        <f t="shared" ca="1" si="1"/>
        <v>5</v>
      </c>
      <c r="M40" s="7" t="str">
        <f ca="1">VLOOKUP($L40,Race!$A:$B,2,FALSE)</f>
        <v>White</v>
      </c>
      <c r="N40" s="8">
        <f t="shared" ca="1" si="2"/>
        <v>27245</v>
      </c>
      <c r="O40" s="6">
        <f t="shared" ca="1" si="3"/>
        <v>7</v>
      </c>
      <c r="P40" s="8" t="str">
        <f ca="1">VLOOKUP($O40,Education!$A:$B,2,FALSE)</f>
        <v>Undergraduate degree</v>
      </c>
      <c r="Q40" s="7">
        <f ca="1" xml:space="preserve">
  IF(OR($S40 = 5, $S40 = 6, $S40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R40" s="7" t="str">
        <f ca="1">VLOOKUP($Q40,Department!$A:$B,2,FALSE)</f>
        <v>Sales</v>
      </c>
      <c r="S40" s="6">
        <f t="shared" ca="1" si="4"/>
        <v>13</v>
      </c>
      <c r="T40" s="7" t="str">
        <f ca="1">VLOOKUP($S40,Role!$A:$B,2,FALSE)</f>
        <v>Coordinator</v>
      </c>
      <c r="U40" s="6" t="str">
        <f t="shared" ca="1" si="5"/>
        <v/>
      </c>
      <c r="V40" s="7" t="str">
        <f ca="1" xml:space="preserve">
IF($U40 &lt;&gt; "",
    VLOOKUP($U40,Level!$A:$B,2,FALSE),
    ""
)</f>
        <v/>
      </c>
      <c r="W40" s="1">
        <f t="shared" ca="1" si="6"/>
        <v>8610</v>
      </c>
      <c r="X40" s="12" t="str">
        <f t="shared" ca="1" si="7"/>
        <v>INSERT INTO bi4all.fac_employees (id_company_fk, id_employee_pk, flg_active, employee_name, id_gender_fk, id_race_fk, birthday, id_schooling_fk, id_department_fk, id_role_fk, id_level_fk, salary) VALUES (1, 36, TRUE, 'Maria Sophia Freitas Martins', 'F', 5, '04/08/1974', 7, 16, 13, NULL, 8610);</v>
      </c>
    </row>
    <row r="41" spans="1:24" ht="14.25" customHeight="1" x14ac:dyDescent="0.2">
      <c r="A41" s="7">
        <v>1</v>
      </c>
      <c r="B41" s="7" t="str">
        <f>$A41 &amp; "-"&amp;VLOOKUP($A41,Company!$A:$B,2,FALSE)</f>
        <v>1-ACME Corporation</v>
      </c>
      <c r="C41" s="5">
        <f t="shared" si="0"/>
        <v>37</v>
      </c>
      <c r="D41" s="6" t="b">
        <v>1</v>
      </c>
      <c r="E41" s="7">
        <f ca="1">IF($C41 = 1 + N("Presidente"),
    127,
    IF($C41 = 2 + N("Vice-Presidente"),
        72,
        IF($C41 = 3 + N("Secretária bilíngue"),
            13,
            RANDBETWEEN(5,COUNT(Name!$A:$A) + 1)
        )
    )
)</f>
        <v>237</v>
      </c>
      <c r="F41" s="7" t="str">
        <f ca="1">VLOOKUP($E41,Name!$A:$B,2,FALSE)</f>
        <v>Luanna</v>
      </c>
      <c r="G41" s="7">
        <f ca="1" xml:space="preserve">
IF($C41 = 1,
    0,
    RANDBETWEEN(5,COUNT('Last name'!$A:$A) + 1)
)</f>
        <v>168</v>
      </c>
      <c r="H41" s="7" t="str">
        <f ca="1" xml:space="preserve">
IF($C41 = 1 + N("Presidente"),
    "de Orléans e Bragança",
    VLOOKUP($G41,'Last name'!$A:$B,2,FALSE) &amp; " " &amp; VLOOKUP(RANDBETWEEN(5,COUNT('Last name'!$A:$A) + 1),'Last name'!$A:$B,2,FALSE)
)</f>
        <v>Rossi Borges</v>
      </c>
      <c r="I41" s="7" t="str">
        <f t="shared" ca="1" si="8"/>
        <v>Luanna Rossi Borges</v>
      </c>
      <c r="J41" s="7" t="str">
        <f ca="1">VLOOKUP($E41,Name!$A:$C,3,FALSE)</f>
        <v>F</v>
      </c>
      <c r="K41" s="7" t="str">
        <f ca="1">VLOOKUP($J41,Gender!$A:$B,2,FALSE)</f>
        <v>Female</v>
      </c>
      <c r="L41" s="7">
        <f t="shared" ca="1" si="1"/>
        <v>5</v>
      </c>
      <c r="M41" s="7" t="str">
        <f ca="1">VLOOKUP($L41,Race!$A:$B,2,FALSE)</f>
        <v>White</v>
      </c>
      <c r="N41" s="8">
        <f t="shared" ca="1" si="2"/>
        <v>22821</v>
      </c>
      <c r="O41" s="6">
        <f t="shared" ca="1" si="3"/>
        <v>7</v>
      </c>
      <c r="P41" s="8" t="str">
        <f ca="1">VLOOKUP($O41,Education!$A:$B,2,FALSE)</f>
        <v>Undergraduate degree</v>
      </c>
      <c r="Q41" s="7">
        <f ca="1" xml:space="preserve">
  IF(OR($S41 = 5, $S41 = 6, $S41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1" s="7" t="str">
        <f ca="1">VLOOKUP($Q41,Department!$A:$B,2,FALSE)</f>
        <v>Administration</v>
      </c>
      <c r="S41" s="6">
        <f t="shared" ca="1" si="4"/>
        <v>12</v>
      </c>
      <c r="T41" s="7" t="str">
        <f ca="1">VLOOKUP($S41,Role!$A:$B,2,FALSE)</f>
        <v>Specialist</v>
      </c>
      <c r="U41" s="6" t="str">
        <f t="shared" ca="1" si="5"/>
        <v/>
      </c>
      <c r="V41" s="7" t="str">
        <f ca="1" xml:space="preserve">
IF($U41 &lt;&gt; "",
    VLOOKUP($U41,Level!$A:$B,2,FALSE),
    ""
)</f>
        <v/>
      </c>
      <c r="W41" s="1">
        <f t="shared" ca="1" si="6"/>
        <v>8500</v>
      </c>
      <c r="X41" s="12" t="str">
        <f t="shared" ca="1" si="7"/>
        <v>INSERT INTO bi4all.fac_employees (id_company_fk, id_employee_pk, flg_active, employee_name, id_gender_fk, id_race_fk, birthday, id_schooling_fk, id_department_fk, id_role_fk, id_level_fk, salary) VALUES (1, 37, TRUE, 'Luanna Rossi Borges', 'F', 5, '24/06/1962', 7, 6, 12, NULL, 8500);</v>
      </c>
    </row>
    <row r="42" spans="1:24" ht="14.25" customHeight="1" x14ac:dyDescent="0.2">
      <c r="A42" s="7">
        <v>1</v>
      </c>
      <c r="B42" s="7" t="str">
        <f>$A42 &amp; "-"&amp;VLOOKUP($A42,Company!$A:$B,2,FALSE)</f>
        <v>1-ACME Corporation</v>
      </c>
      <c r="C42" s="5">
        <f t="shared" si="0"/>
        <v>38</v>
      </c>
      <c r="D42" s="6" t="b">
        <v>1</v>
      </c>
      <c r="E42" s="7">
        <f ca="1">IF($C42 = 1 + N("Presidente"),
    127,
    IF($C42 = 2 + N("Vice-Presidente"),
        72,
        IF($C42 = 3 + N("Secretária bilíngue"),
            13,
            RANDBETWEEN(5,COUNT(Name!$A:$A) + 1)
        )
    )
)</f>
        <v>134</v>
      </c>
      <c r="F42" s="7" t="str">
        <f ca="1">VLOOKUP($E42,Name!$A:$B,2,FALSE)</f>
        <v>Eva</v>
      </c>
      <c r="G42" s="7">
        <f ca="1" xml:space="preserve">
IF($C42 = 1,
    0,
    RANDBETWEEN(5,COUNT('Last name'!$A:$A) + 1)
)</f>
        <v>33</v>
      </c>
      <c r="H42" s="7" t="str">
        <f ca="1" xml:space="preserve">
IF($C42 = 1 + N("Presidente"),
    "de Orléans e Bragança",
    VLOOKUP($G42,'Last name'!$A:$B,2,FALSE) &amp; " " &amp; VLOOKUP(RANDBETWEEN(5,COUNT('Last name'!$A:$A) + 1),'Last name'!$A:$B,2,FALSE)
)</f>
        <v>Barreto Café</v>
      </c>
      <c r="I42" s="7" t="str">
        <f t="shared" ca="1" si="8"/>
        <v>Eva Barreto Café</v>
      </c>
      <c r="J42" s="7" t="str">
        <f ca="1">VLOOKUP($E42,Name!$A:$C,3,FALSE)</f>
        <v>F</v>
      </c>
      <c r="K42" s="7" t="str">
        <f ca="1">VLOOKUP($J42,Gender!$A:$B,2,FALSE)</f>
        <v>Female</v>
      </c>
      <c r="L42" s="7">
        <f t="shared" ca="1" si="1"/>
        <v>6</v>
      </c>
      <c r="M42" s="7" t="str">
        <f ca="1">VLOOKUP($L42,Race!$A:$B,2,FALSE)</f>
        <v>Black or African American</v>
      </c>
      <c r="N42" s="8">
        <f t="shared" ca="1" si="2"/>
        <v>18901</v>
      </c>
      <c r="O42" s="6">
        <f t="shared" ca="1" si="3"/>
        <v>7</v>
      </c>
      <c r="P42" s="8" t="str">
        <f ca="1">VLOOKUP($O42,Education!$A:$B,2,FALSE)</f>
        <v>Undergraduate degree</v>
      </c>
      <c r="Q42" s="7">
        <f ca="1" xml:space="preserve">
  IF(OR($S42 = 5, $S42 = 6, $S42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2" s="7" t="str">
        <f ca="1">VLOOKUP($Q42,Department!$A:$B,2,FALSE)</f>
        <v>Finance</v>
      </c>
      <c r="S42" s="6">
        <f t="shared" ca="1" si="4"/>
        <v>12</v>
      </c>
      <c r="T42" s="7" t="str">
        <f ca="1">VLOOKUP($S42,Role!$A:$B,2,FALSE)</f>
        <v>Specialist</v>
      </c>
      <c r="U42" s="6" t="str">
        <f t="shared" ca="1" si="5"/>
        <v/>
      </c>
      <c r="V42" s="7" t="str">
        <f ca="1" xml:space="preserve">
IF($U42 &lt;&gt; "",
    VLOOKUP($U42,Level!$A:$B,2,FALSE),
    ""
)</f>
        <v/>
      </c>
      <c r="W42" s="1">
        <f t="shared" ca="1" si="6"/>
        <v>8500</v>
      </c>
      <c r="X42" s="12" t="str">
        <f t="shared" ca="1" si="7"/>
        <v>INSERT INTO bi4all.fac_employees (id_company_fk, id_employee_pk, flg_active, employee_name, id_gender_fk, id_race_fk, birthday, id_schooling_fk, id_department_fk, id_role_fk, id_level_fk, salary) VALUES (1, 38, TRUE, 'Eva Barreto Café', 'F', 6, '30/09/1951', 7, 7, 12, NULL, 8500);</v>
      </c>
    </row>
    <row r="43" spans="1:24" ht="14.25" customHeight="1" x14ac:dyDescent="0.2">
      <c r="A43" s="7">
        <v>1</v>
      </c>
      <c r="B43" s="7" t="str">
        <f>$A43 &amp; "-"&amp;VLOOKUP($A43,Company!$A:$B,2,FALSE)</f>
        <v>1-ACME Corporation</v>
      </c>
      <c r="C43" s="5">
        <f t="shared" si="0"/>
        <v>39</v>
      </c>
      <c r="D43" s="6" t="b">
        <v>1</v>
      </c>
      <c r="E43" s="7">
        <f ca="1">IF($C43 = 1 + N("Presidente"),
    127,
    IF($C43 = 2 + N("Vice-Presidente"),
        72,
        IF($C43 = 3 + N("Secretária bilíngue"),
            13,
            RANDBETWEEN(5,COUNT(Name!$A:$A) + 1)
        )
    )
)</f>
        <v>28</v>
      </c>
      <c r="F43" s="7" t="str">
        <f ca="1">VLOOKUP($E43,Name!$A:$B,2,FALSE)</f>
        <v>Ana Caroline</v>
      </c>
      <c r="G43" s="7">
        <f ca="1" xml:space="preserve">
IF($C43 = 1,
    0,
    RANDBETWEEN(5,COUNT('Last name'!$A:$A) + 1)
)</f>
        <v>79</v>
      </c>
      <c r="H43" s="7" t="str">
        <f ca="1" xml:space="preserve">
IF($C43 = 1 + N("Presidente"),
    "de Orléans e Bragança",
    VLOOKUP($G43,'Last name'!$A:$B,2,FALSE) &amp; " " &amp; VLOOKUP(RANDBETWEEN(5,COUNT('Last name'!$A:$A) + 1),'Last name'!$A:$B,2,FALSE)
)</f>
        <v>Evangelista Bicalho</v>
      </c>
      <c r="I43" s="7" t="str">
        <f t="shared" ca="1" si="8"/>
        <v>Ana Caroline Evangelista Bicalho</v>
      </c>
      <c r="J43" s="7" t="str">
        <f ca="1">VLOOKUP($E43,Name!$A:$C,3,FALSE)</f>
        <v>F</v>
      </c>
      <c r="K43" s="7" t="str">
        <f ca="1">VLOOKUP($J43,Gender!$A:$B,2,FALSE)</f>
        <v>Female</v>
      </c>
      <c r="L43" s="7">
        <f t="shared" ca="1" si="1"/>
        <v>5</v>
      </c>
      <c r="M43" s="7" t="str">
        <f ca="1">VLOOKUP($L43,Race!$A:$B,2,FALSE)</f>
        <v>White</v>
      </c>
      <c r="N43" s="8">
        <f t="shared" ca="1" si="2"/>
        <v>23370</v>
      </c>
      <c r="O43" s="6">
        <f t="shared" ca="1" si="3"/>
        <v>8</v>
      </c>
      <c r="P43" s="8" t="str">
        <f ca="1">VLOOKUP($O43,Education!$A:$B,2,FALSE)</f>
        <v>Graduate school</v>
      </c>
      <c r="Q43" s="7">
        <f ca="1" xml:space="preserve">
  IF(OR($S43 = 5, $S43 = 6, $S43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3" s="7" t="str">
        <f ca="1">VLOOKUP($Q43,Department!$A:$B,2,FALSE)</f>
        <v>Human Resource</v>
      </c>
      <c r="S43" s="6">
        <f t="shared" ca="1" si="4"/>
        <v>12</v>
      </c>
      <c r="T43" s="7" t="str">
        <f ca="1">VLOOKUP($S43,Role!$A:$B,2,FALSE)</f>
        <v>Specialist</v>
      </c>
      <c r="U43" s="6" t="str">
        <f t="shared" ca="1" si="5"/>
        <v/>
      </c>
      <c r="V43" s="7" t="str">
        <f ca="1" xml:space="preserve">
IF($U43 &lt;&gt; "",
    VLOOKUP($U43,Level!$A:$B,2,FALSE),
    ""
)</f>
        <v/>
      </c>
      <c r="W43" s="1">
        <f t="shared" ca="1" si="6"/>
        <v>9080</v>
      </c>
      <c r="X43" s="12" t="str">
        <f t="shared" ca="1" si="7"/>
        <v>INSERT INTO bi4all.fac_employees (id_company_fk, id_employee_pk, flg_active, employee_name, id_gender_fk, id_race_fk, birthday, id_schooling_fk, id_department_fk, id_role_fk, id_level_fk, salary) VALUES (1, 39, TRUE, 'Ana Caroline Evangelista Bicalho', 'F', 5, '25/12/1963', 8, 8, 12, NULL, 9080);</v>
      </c>
    </row>
    <row r="44" spans="1:24" ht="14.25" customHeight="1" x14ac:dyDescent="0.2">
      <c r="A44" s="7">
        <v>1</v>
      </c>
      <c r="B44" s="7" t="str">
        <f>$A44 &amp; "-"&amp;VLOOKUP($A44,Company!$A:$B,2,FALSE)</f>
        <v>1-ACME Corporation</v>
      </c>
      <c r="C44" s="5">
        <f t="shared" si="0"/>
        <v>40</v>
      </c>
      <c r="D44" s="6" t="b">
        <v>1</v>
      </c>
      <c r="E44" s="7">
        <f ca="1">IF($C44 = 1 + N("Presidente"),
    127,
    IF($C44 = 2 + N("Vice-Presidente"),
        72,
        IF($C44 = 3 + N("Secretária bilíngue"),
            13,
            RANDBETWEEN(5,COUNT(Name!$A:$A) + 1)
        )
    )
)</f>
        <v>61</v>
      </c>
      <c r="F44" s="7" t="str">
        <f ca="1">VLOOKUP($E44,Name!$A:$B,2,FALSE)</f>
        <v>Augusto</v>
      </c>
      <c r="G44" s="7">
        <f ca="1" xml:space="preserve">
IF($C44 = 1,
    0,
    RANDBETWEEN(5,COUNT('Last name'!$A:$A) + 1)
)</f>
        <v>104</v>
      </c>
      <c r="H44" s="7" t="str">
        <f ca="1" xml:space="preserve">
IF($C44 = 1 + N("Presidente"),
    "de Orléans e Bragança",
    VLOOKUP($G44,'Last name'!$A:$B,2,FALSE) &amp; " " &amp; VLOOKUP(RANDBETWEEN(5,COUNT('Last name'!$A:$A) + 1),'Last name'!$A:$B,2,FALSE)
)</f>
        <v>Ildelfonso Tavarez</v>
      </c>
      <c r="I44" s="7" t="str">
        <f t="shared" ca="1" si="8"/>
        <v>Augusto Ildelfonso Tavarez</v>
      </c>
      <c r="J44" s="7" t="str">
        <f ca="1">VLOOKUP($E44,Name!$A:$C,3,FALSE)</f>
        <v>M</v>
      </c>
      <c r="K44" s="7" t="str">
        <f ca="1">VLOOKUP($J44,Gender!$A:$B,2,FALSE)</f>
        <v>Male</v>
      </c>
      <c r="L44" s="7">
        <f t="shared" ca="1" si="1"/>
        <v>7</v>
      </c>
      <c r="M44" s="7" t="str">
        <f ca="1">VLOOKUP($L44,Race!$A:$B,2,FALSE)</f>
        <v>Hispanic or Latino</v>
      </c>
      <c r="N44" s="8">
        <f t="shared" ca="1" si="2"/>
        <v>28435</v>
      </c>
      <c r="O44" s="6">
        <f t="shared" ca="1" si="3"/>
        <v>8</v>
      </c>
      <c r="P44" s="8" t="str">
        <f ca="1">VLOOKUP($O44,Education!$A:$B,2,FALSE)</f>
        <v>Graduate school</v>
      </c>
      <c r="Q44" s="7">
        <f ca="1" xml:space="preserve">
  IF(OR($S44 = 5, $S44 = 6, $S44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4" s="7" t="str">
        <f ca="1">VLOOKUP($Q44,Department!$A:$B,2,FALSE)</f>
        <v>Commercial</v>
      </c>
      <c r="S44" s="6">
        <f t="shared" ca="1" si="4"/>
        <v>12</v>
      </c>
      <c r="T44" s="7" t="str">
        <f ca="1">VLOOKUP($S44,Role!$A:$B,2,FALSE)</f>
        <v>Specialist</v>
      </c>
      <c r="U44" s="6" t="str">
        <f t="shared" ca="1" si="5"/>
        <v/>
      </c>
      <c r="V44" s="7" t="str">
        <f ca="1" xml:space="preserve">
IF($U44 &lt;&gt; "",
    VLOOKUP($U44,Level!$A:$B,2,FALSE),
    ""
)</f>
        <v/>
      </c>
      <c r="W44" s="1">
        <f t="shared" ca="1" si="6"/>
        <v>9080</v>
      </c>
      <c r="X44" s="12" t="str">
        <f t="shared" ca="1" si="7"/>
        <v>INSERT INTO bi4all.fac_employees (id_company_fk, id_employee_pk, flg_active, employee_name, id_gender_fk, id_race_fk, birthday, id_schooling_fk, id_department_fk, id_role_fk, id_level_fk, salary) VALUES (1, 40, TRUE, 'Augusto Ildelfonso Tavarez', 'M', 7, '06/11/1977', 8, 9, 12, NULL, 9080);</v>
      </c>
    </row>
    <row r="45" spans="1:24" ht="14.25" customHeight="1" x14ac:dyDescent="0.2">
      <c r="A45" s="7">
        <v>1</v>
      </c>
      <c r="B45" s="7" t="str">
        <f>$A45 &amp; "-"&amp;VLOOKUP($A45,Company!$A:$B,2,FALSE)</f>
        <v>1-ACME Corporation</v>
      </c>
      <c r="C45" s="5">
        <f t="shared" si="0"/>
        <v>41</v>
      </c>
      <c r="D45" s="6" t="b">
        <v>1</v>
      </c>
      <c r="E45" s="7">
        <f ca="1">IF($C45 = 1 + N("Presidente"),
    127,
    IF($C45 = 2 + N("Vice-Presidente"),
        72,
        IF($C45 = 3 + N("Secretária bilíngue"),
            13,
            RANDBETWEEN(5,COUNT(Name!$A:$A) + 1)
        )
    )
)</f>
        <v>66</v>
      </c>
      <c r="F45" s="7" t="str">
        <f ca="1">VLOOKUP($E45,Name!$A:$B,2,FALSE)</f>
        <v>Bartolomeo</v>
      </c>
      <c r="G45" s="7">
        <f ca="1" xml:space="preserve">
IF($C45 = 1,
    0,
    RANDBETWEEN(5,COUNT('Last name'!$A:$A) + 1)
)</f>
        <v>165</v>
      </c>
      <c r="H45" s="7" t="str">
        <f ca="1" xml:space="preserve">
IF($C45 = 1 + N("Presidente"),
    "de Orléans e Bragança",
    VLOOKUP($G45,'Last name'!$A:$B,2,FALSE) &amp; " " &amp; VLOOKUP(RANDBETWEEN(5,COUNT('Last name'!$A:$A) + 1),'Last name'!$A:$B,2,FALSE)
)</f>
        <v>Rocha Santana</v>
      </c>
      <c r="I45" s="7" t="str">
        <f t="shared" ca="1" si="8"/>
        <v>Bartolomeo Rocha Santana</v>
      </c>
      <c r="J45" s="7" t="str">
        <f ca="1">VLOOKUP($E45,Name!$A:$C,3,FALSE)</f>
        <v>M</v>
      </c>
      <c r="K45" s="7" t="str">
        <f ca="1">VLOOKUP($J45,Gender!$A:$B,2,FALSE)</f>
        <v>Male</v>
      </c>
      <c r="L45" s="7">
        <f t="shared" ca="1" si="1"/>
        <v>5</v>
      </c>
      <c r="M45" s="7" t="str">
        <f ca="1">VLOOKUP($L45,Race!$A:$B,2,FALSE)</f>
        <v>White</v>
      </c>
      <c r="N45" s="8">
        <f t="shared" ca="1" si="2"/>
        <v>24693</v>
      </c>
      <c r="O45" s="6">
        <f t="shared" ca="1" si="3"/>
        <v>7</v>
      </c>
      <c r="P45" s="8" t="str">
        <f ca="1">VLOOKUP($O45,Education!$A:$B,2,FALSE)</f>
        <v>Undergraduate degree</v>
      </c>
      <c r="Q45" s="7">
        <f ca="1" xml:space="preserve">
  IF(OR($S45 = 5, $S45 = 6, $S45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5" s="7" t="str">
        <f ca="1">VLOOKUP($Q45,Department!$A:$B,2,FALSE)</f>
        <v>Operations</v>
      </c>
      <c r="S45" s="6">
        <f t="shared" ca="1" si="4"/>
        <v>12</v>
      </c>
      <c r="T45" s="7" t="str">
        <f ca="1">VLOOKUP($S45,Role!$A:$B,2,FALSE)</f>
        <v>Specialist</v>
      </c>
      <c r="U45" s="6" t="str">
        <f t="shared" ca="1" si="5"/>
        <v/>
      </c>
      <c r="V45" s="7" t="str">
        <f ca="1" xml:space="preserve">
IF($U45 &lt;&gt; "",
    VLOOKUP($U45,Level!$A:$B,2,FALSE),
    ""
)</f>
        <v/>
      </c>
      <c r="W45" s="1">
        <f t="shared" ca="1" si="6"/>
        <v>8500</v>
      </c>
      <c r="X45" s="12" t="str">
        <f t="shared" ca="1" si="7"/>
        <v>INSERT INTO bi4all.fac_employees (id_company_fk, id_employee_pk, flg_active, employee_name, id_gender_fk, id_race_fk, birthday, id_schooling_fk, id_department_fk, id_role_fk, id_level_fk, salary) VALUES (1, 41, TRUE, 'Bartolomeo Rocha Santana', 'M', 5, '09/08/1967', 7, 10, 12, NULL, 8500);</v>
      </c>
    </row>
    <row r="46" spans="1:24" ht="14.25" customHeight="1" x14ac:dyDescent="0.2">
      <c r="A46" s="7">
        <v>1</v>
      </c>
      <c r="B46" s="7" t="str">
        <f>$A46 &amp; "-"&amp;VLOOKUP($A46,Company!$A:$B,2,FALSE)</f>
        <v>1-ACME Corporation</v>
      </c>
      <c r="C46" s="5">
        <f t="shared" si="0"/>
        <v>42</v>
      </c>
      <c r="D46" s="6" t="b">
        <v>1</v>
      </c>
      <c r="E46" s="7">
        <f ca="1">IF($C46 = 1 + N("Presidente"),
    127,
    IF($C46 = 2 + N("Vice-Presidente"),
        72,
        IF($C46 = 3 + N("Secretária bilíngue"),
            13,
            RANDBETWEEN(5,COUNT(Name!$A:$A) + 1)
        )
    )
)</f>
        <v>236</v>
      </c>
      <c r="F46" s="7" t="str">
        <f ca="1">VLOOKUP($E46,Name!$A:$B,2,FALSE)</f>
        <v>Luana</v>
      </c>
      <c r="G46" s="7">
        <f ca="1" xml:space="preserve">
IF($C46 = 1,
    0,
    RANDBETWEEN(5,COUNT('Last name'!$A:$A) + 1)
)</f>
        <v>115</v>
      </c>
      <c r="H46" s="7" t="str">
        <f ca="1" xml:space="preserve">
IF($C46 = 1 + N("Presidente"),
    "de Orléans e Bragança",
    VLOOKUP($G46,'Last name'!$A:$B,2,FALSE) &amp; " " &amp; VLOOKUP(RANDBETWEEN(5,COUNT('Last name'!$A:$A) + 1),'Last name'!$A:$B,2,FALSE)
)</f>
        <v>Madureira Ferrão</v>
      </c>
      <c r="I46" s="7" t="str">
        <f t="shared" ca="1" si="8"/>
        <v>Luana Madureira Ferrão</v>
      </c>
      <c r="J46" s="7" t="str">
        <f ca="1">VLOOKUP($E46,Name!$A:$C,3,FALSE)</f>
        <v>F</v>
      </c>
      <c r="K46" s="7" t="str">
        <f ca="1">VLOOKUP($J46,Gender!$A:$B,2,FALSE)</f>
        <v>Female</v>
      </c>
      <c r="L46" s="7">
        <f t="shared" ca="1" si="1"/>
        <v>5</v>
      </c>
      <c r="M46" s="7" t="str">
        <f ca="1">VLOOKUP($L46,Race!$A:$B,2,FALSE)</f>
        <v>White</v>
      </c>
      <c r="N46" s="8">
        <f t="shared" ca="1" si="2"/>
        <v>27671</v>
      </c>
      <c r="O46" s="6">
        <f t="shared" ca="1" si="3"/>
        <v>7</v>
      </c>
      <c r="P46" s="8" t="str">
        <f ca="1">VLOOKUP($O46,Education!$A:$B,2,FALSE)</f>
        <v>Undergraduate degree</v>
      </c>
      <c r="Q46" s="7">
        <f ca="1" xml:space="preserve">
  IF(OR($S46 = 5, $S46 = 6, $S46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6" s="7" t="str">
        <f ca="1">VLOOKUP($Q46,Department!$A:$B,2,FALSE)</f>
        <v>Communication &amp; Marketing</v>
      </c>
      <c r="S46" s="6">
        <f t="shared" ca="1" si="4"/>
        <v>12</v>
      </c>
      <c r="T46" s="7" t="str">
        <f ca="1">VLOOKUP($S46,Role!$A:$B,2,FALSE)</f>
        <v>Specialist</v>
      </c>
      <c r="U46" s="6" t="str">
        <f t="shared" ca="1" si="5"/>
        <v/>
      </c>
      <c r="V46" s="7" t="str">
        <f ca="1" xml:space="preserve">
IF($U46 &lt;&gt; "",
    VLOOKUP($U46,Level!$A:$B,2,FALSE),
    ""
)</f>
        <v/>
      </c>
      <c r="W46" s="1">
        <f t="shared" ca="1" si="6"/>
        <v>8580</v>
      </c>
      <c r="X46" s="12" t="str">
        <f t="shared" ca="1" si="7"/>
        <v>INSERT INTO bi4all.fac_employees (id_company_fk, id_employee_pk, flg_active, employee_name, id_gender_fk, id_race_fk, birthday, id_schooling_fk, id_department_fk, id_role_fk, id_level_fk, salary) VALUES (1, 42, TRUE, 'Luana Madureira Ferrão', 'F', 5, '04/10/1975', 7, 11, 12, NULL, 8580);</v>
      </c>
    </row>
    <row r="47" spans="1:24" ht="14.25" customHeight="1" x14ac:dyDescent="0.2">
      <c r="A47" s="7">
        <v>1</v>
      </c>
      <c r="B47" s="7" t="str">
        <f>$A47 &amp; "-"&amp;VLOOKUP($A47,Company!$A:$B,2,FALSE)</f>
        <v>1-ACME Corporation</v>
      </c>
      <c r="C47" s="5">
        <f t="shared" si="0"/>
        <v>43</v>
      </c>
      <c r="D47" s="6" t="b">
        <v>1</v>
      </c>
      <c r="E47" s="7">
        <f ca="1">IF($C47 = 1 + N("Presidente"),
    127,
    IF($C47 = 2 + N("Vice-Presidente"),
        72,
        IF($C47 = 3 + N("Secretária bilíngue"),
            13,
            RANDBETWEEN(5,COUNT(Name!$A:$A) + 1)
        )
    )
)</f>
        <v>200</v>
      </c>
      <c r="F47" s="7" t="str">
        <f ca="1">VLOOKUP($E47,Name!$A:$B,2,FALSE)</f>
        <v>José Heleno</v>
      </c>
      <c r="G47" s="7">
        <f ca="1" xml:space="preserve">
IF($C47 = 1,
    0,
    RANDBETWEEN(5,COUNT('Last name'!$A:$A) + 1)
)</f>
        <v>93</v>
      </c>
      <c r="H47" s="7" t="str">
        <f ca="1" xml:space="preserve">
IF($C47 = 1 + N("Presidente"),
    "de Orléans e Bragança",
    VLOOKUP($G47,'Last name'!$A:$B,2,FALSE) &amp; " " &amp; VLOOKUP(RANDBETWEEN(5,COUNT('Last name'!$A:$A) + 1),'Last name'!$A:$B,2,FALSE)
)</f>
        <v>Frois Luz</v>
      </c>
      <c r="I47" s="7" t="str">
        <f t="shared" ca="1" si="8"/>
        <v>José Heleno Frois Luz</v>
      </c>
      <c r="J47" s="7" t="str">
        <f ca="1">VLOOKUP($E47,Name!$A:$C,3,FALSE)</f>
        <v>M</v>
      </c>
      <c r="K47" s="7" t="str">
        <f ca="1">VLOOKUP($J47,Gender!$A:$B,2,FALSE)</f>
        <v>Male</v>
      </c>
      <c r="L47" s="7">
        <f t="shared" ca="1" si="1"/>
        <v>5</v>
      </c>
      <c r="M47" s="7" t="str">
        <f ca="1">VLOOKUP($L47,Race!$A:$B,2,FALSE)</f>
        <v>White</v>
      </c>
      <c r="N47" s="8">
        <f t="shared" ca="1" si="2"/>
        <v>31539</v>
      </c>
      <c r="O47" s="6">
        <f t="shared" ca="1" si="3"/>
        <v>8</v>
      </c>
      <c r="P47" s="8" t="str">
        <f ca="1">VLOOKUP($O47,Education!$A:$B,2,FALSE)</f>
        <v>Graduate school</v>
      </c>
      <c r="Q47" s="7">
        <f ca="1" xml:space="preserve">
  IF(OR($S47 = 5, $S47 = 6, $S47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7" s="7" t="str">
        <f ca="1">VLOOKUP($Q47,Department!$A:$B,2,FALSE)</f>
        <v>Controlling</v>
      </c>
      <c r="S47" s="6">
        <f t="shared" ca="1" si="4"/>
        <v>12</v>
      </c>
      <c r="T47" s="7" t="str">
        <f ca="1">VLOOKUP($S47,Role!$A:$B,2,FALSE)</f>
        <v>Specialist</v>
      </c>
      <c r="U47" s="6" t="str">
        <f t="shared" ca="1" si="5"/>
        <v/>
      </c>
      <c r="V47" s="7" t="str">
        <f ca="1" xml:space="preserve">
IF($U47 &lt;&gt; "",
    VLOOKUP($U47,Level!$A:$B,2,FALSE),
    ""
)</f>
        <v/>
      </c>
      <c r="W47" s="1">
        <f t="shared" ca="1" si="6"/>
        <v>9000</v>
      </c>
      <c r="X47" s="12" t="str">
        <f t="shared" ca="1" si="7"/>
        <v>INSERT INTO bi4all.fac_employees (id_company_fk, id_employee_pk, flg_active, employee_name, id_gender_fk, id_race_fk, birthday, id_schooling_fk, id_department_fk, id_role_fk, id_level_fk, salary) VALUES (1, 43, TRUE, 'José Heleno Frois Luz', 'M', 5, '07/05/1986', 8, 12, 12, NULL, 9000);</v>
      </c>
    </row>
    <row r="48" spans="1:24" ht="14.25" customHeight="1" x14ac:dyDescent="0.2">
      <c r="A48" s="7">
        <v>1</v>
      </c>
      <c r="B48" s="7" t="str">
        <f>$A48 &amp; "-"&amp;VLOOKUP($A48,Company!$A:$B,2,FALSE)</f>
        <v>1-ACME Corporation</v>
      </c>
      <c r="C48" s="5">
        <f t="shared" si="0"/>
        <v>44</v>
      </c>
      <c r="D48" s="6" t="b">
        <v>1</v>
      </c>
      <c r="E48" s="7">
        <f ca="1">IF($C48 = 1 + N("Presidente"),
    127,
    IF($C48 = 2 + N("Vice-Presidente"),
        72,
        IF($C48 = 3 + N("Secretária bilíngue"),
            13,
            RANDBETWEEN(5,COUNT(Name!$A:$A) + 1)
        )
    )
)</f>
        <v>280</v>
      </c>
      <c r="F48" s="7" t="str">
        <f ca="1">VLOOKUP($E48,Name!$A:$B,2,FALSE)</f>
        <v>Marianna</v>
      </c>
      <c r="G48" s="7">
        <f ca="1" xml:space="preserve">
IF($C48 = 1,
    0,
    RANDBETWEEN(5,COUNT('Last name'!$A:$A) + 1)
)</f>
        <v>123</v>
      </c>
      <c r="H48" s="7" t="str">
        <f ca="1" xml:space="preserve">
IF($C48 = 1 + N("Presidente"),
    "de Orléans e Bragança",
    VLOOKUP($G48,'Last name'!$A:$B,2,FALSE) &amp; " " &amp; VLOOKUP(RANDBETWEEN(5,COUNT('Last name'!$A:$A) + 1),'Last name'!$A:$B,2,FALSE)
)</f>
        <v>Martins Faro</v>
      </c>
      <c r="I48" s="7" t="str">
        <f t="shared" ca="1" si="8"/>
        <v>Marianna Martins Faro</v>
      </c>
      <c r="J48" s="7" t="str">
        <f ca="1">VLOOKUP($E48,Name!$A:$C,3,FALSE)</f>
        <v>F</v>
      </c>
      <c r="K48" s="7" t="str">
        <f ca="1">VLOOKUP($J48,Gender!$A:$B,2,FALSE)</f>
        <v>Female</v>
      </c>
      <c r="L48" s="7">
        <f t="shared" ca="1" si="1"/>
        <v>5</v>
      </c>
      <c r="M48" s="7" t="str">
        <f ca="1">VLOOKUP($L48,Race!$A:$B,2,FALSE)</f>
        <v>White</v>
      </c>
      <c r="N48" s="8">
        <f t="shared" ca="1" si="2"/>
        <v>31539</v>
      </c>
      <c r="O48" s="6">
        <f t="shared" ca="1" si="3"/>
        <v>8</v>
      </c>
      <c r="P48" s="8" t="str">
        <f ca="1">VLOOKUP($O48,Education!$A:$B,2,FALSE)</f>
        <v>Graduate school</v>
      </c>
      <c r="Q48" s="7">
        <f ca="1" xml:space="preserve">
  IF(OR($S48 = 5, $S48 = 6, $S48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8" s="7" t="str">
        <f ca="1">VLOOKUP($Q48,Department!$A:$B,2,FALSE)</f>
        <v>Audit</v>
      </c>
      <c r="S48" s="6">
        <f t="shared" ca="1" si="4"/>
        <v>12</v>
      </c>
      <c r="T48" s="7" t="str">
        <f ca="1">VLOOKUP($S48,Role!$A:$B,2,FALSE)</f>
        <v>Specialist</v>
      </c>
      <c r="U48" s="6" t="str">
        <f t="shared" ca="1" si="5"/>
        <v/>
      </c>
      <c r="V48" s="7" t="str">
        <f ca="1" xml:space="preserve">
IF($U48 &lt;&gt; "",
    VLOOKUP($U48,Level!$A:$B,2,FALSE),
    ""
)</f>
        <v/>
      </c>
      <c r="W48" s="1">
        <f t="shared" ca="1" si="6"/>
        <v>9000</v>
      </c>
      <c r="X48" s="12" t="str">
        <f t="shared" ca="1" si="7"/>
        <v>INSERT INTO bi4all.fac_employees (id_company_fk, id_employee_pk, flg_active, employee_name, id_gender_fk, id_race_fk, birthday, id_schooling_fk, id_department_fk, id_role_fk, id_level_fk, salary) VALUES (1, 44, TRUE, 'Marianna Martins Faro', 'F', 5, '07/05/1986', 8, 13, 12, NULL, 9000);</v>
      </c>
    </row>
    <row r="49" spans="1:24" ht="14.25" customHeight="1" x14ac:dyDescent="0.2">
      <c r="A49" s="7">
        <v>1</v>
      </c>
      <c r="B49" s="7" t="str">
        <f>$A49 &amp; "-"&amp;VLOOKUP($A49,Company!$A:$B,2,FALSE)</f>
        <v>1-ACME Corporation</v>
      </c>
      <c r="C49" s="5">
        <f t="shared" si="0"/>
        <v>45</v>
      </c>
      <c r="D49" s="6" t="b">
        <v>1</v>
      </c>
      <c r="E49" s="7">
        <f ca="1">IF($C49 = 1 + N("Presidente"),
    127,
    IF($C49 = 2 + N("Vice-Presidente"),
        72,
        IF($C49 = 3 + N("Secretária bilíngue"),
            13,
            RANDBETWEEN(5,COUNT(Name!$A:$A) + 1)
        )
    )
)</f>
        <v>356</v>
      </c>
      <c r="F49" s="7" t="str">
        <f ca="1">VLOOKUP($E49,Name!$A:$B,2,FALSE)</f>
        <v>Victória</v>
      </c>
      <c r="G49" s="7">
        <f ca="1" xml:space="preserve">
IF($C49 = 1,
    0,
    RANDBETWEEN(5,COUNT('Last name'!$A:$A) + 1)
)</f>
        <v>41</v>
      </c>
      <c r="H49" s="7" t="str">
        <f ca="1" xml:space="preserve">
IF($C49 = 1 + N("Presidente"),
    "de Orléans e Bragança",
    VLOOKUP($G49,'Last name'!$A:$B,2,FALSE) &amp; " " &amp; VLOOKUP(RANDBETWEEN(5,COUNT('Last name'!$A:$A) + 1),'Last name'!$A:$B,2,FALSE)
)</f>
        <v>Bispo Galli</v>
      </c>
      <c r="I49" s="7" t="str">
        <f t="shared" ca="1" si="8"/>
        <v>Victória Bispo Galli</v>
      </c>
      <c r="J49" s="7" t="str">
        <f ca="1">VLOOKUP($E49,Name!$A:$C,3,FALSE)</f>
        <v>F</v>
      </c>
      <c r="K49" s="7" t="str">
        <f ca="1">VLOOKUP($J49,Gender!$A:$B,2,FALSE)</f>
        <v>Female</v>
      </c>
      <c r="L49" s="7">
        <f t="shared" ca="1" si="1"/>
        <v>6</v>
      </c>
      <c r="M49" s="7" t="str">
        <f ca="1">VLOOKUP($L49,Race!$A:$B,2,FALSE)</f>
        <v>Black or African American</v>
      </c>
      <c r="N49" s="8">
        <f t="shared" ca="1" si="2"/>
        <v>29123</v>
      </c>
      <c r="O49" s="6">
        <f t="shared" ca="1" si="3"/>
        <v>7</v>
      </c>
      <c r="P49" s="8" t="str">
        <f ca="1">VLOOKUP($O49,Education!$A:$B,2,FALSE)</f>
        <v>Undergraduate degree</v>
      </c>
      <c r="Q49" s="7">
        <f ca="1" xml:space="preserve">
  IF(OR($S49 = 5, $S49 = 6, $S49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14</v>
      </c>
      <c r="R49" s="7" t="str">
        <f ca="1">VLOOKUP($Q49,Department!$A:$B,2,FALSE)</f>
        <v>Information Technology</v>
      </c>
      <c r="S49" s="6">
        <f t="shared" ca="1" si="4"/>
        <v>12</v>
      </c>
      <c r="T49" s="7" t="str">
        <f ca="1">VLOOKUP($S49,Role!$A:$B,2,FALSE)</f>
        <v>Specialist</v>
      </c>
      <c r="U49" s="6" t="str">
        <f t="shared" ca="1" si="5"/>
        <v/>
      </c>
      <c r="V49" s="7" t="str">
        <f ca="1" xml:space="preserve">
IF($U49 &lt;&gt; "",
    VLOOKUP($U49,Level!$A:$B,2,FALSE),
    ""
)</f>
        <v/>
      </c>
      <c r="W49" s="1">
        <f t="shared" ca="1" si="6"/>
        <v>8620</v>
      </c>
      <c r="X49" s="12" t="str">
        <f t="shared" ca="1" si="7"/>
        <v>INSERT INTO bi4all.fac_employees (id_company_fk, id_employee_pk, flg_active, employee_name, id_gender_fk, id_race_fk, birthday, id_schooling_fk, id_department_fk, id_role_fk, id_level_fk, salary) VALUES (1, 45, TRUE, 'Victória Bispo Galli', 'F', 6, '25/09/1979', 7, 14, 12, NULL, 8620);</v>
      </c>
    </row>
    <row r="50" spans="1:24" ht="14.25" customHeight="1" x14ac:dyDescent="0.2">
      <c r="A50" s="7">
        <v>1</v>
      </c>
      <c r="B50" s="7" t="str">
        <f>$A50 &amp; "-"&amp;VLOOKUP($A50,Company!$A:$B,2,FALSE)</f>
        <v>1-ACME Corporation</v>
      </c>
      <c r="C50" s="5">
        <f t="shared" si="0"/>
        <v>46</v>
      </c>
      <c r="D50" s="6" t="b">
        <v>1</v>
      </c>
      <c r="E50" s="7">
        <f ca="1">IF($C50 = 1 + N("Presidente"),
    127,
    IF($C50 = 2 + N("Vice-Presidente"),
        72,
        IF($C50 = 3 + N("Secretária bilíngue"),
            13,
            RANDBETWEEN(5,COUNT(Name!$A:$A) + 1)
        )
    )
)</f>
        <v>48</v>
      </c>
      <c r="F50" s="7" t="str">
        <f ca="1">VLOOKUP($E50,Name!$A:$B,2,FALSE)</f>
        <v>Anthony</v>
      </c>
      <c r="G50" s="7">
        <f ca="1" xml:space="preserve">
IF($C50 = 1,
    0,
    RANDBETWEEN(5,COUNT('Last name'!$A:$A) + 1)
)</f>
        <v>17</v>
      </c>
      <c r="H50" s="7" t="str">
        <f ca="1" xml:space="preserve">
IF($C50 = 1 + N("Presidente"),
    "de Orléans e Bragança",
    VLOOKUP($G50,'Last name'!$A:$B,2,FALSE) &amp; " " &amp; VLOOKUP(RANDBETWEEN(5,COUNT('Last name'!$A:$A) + 1),'Last name'!$A:$B,2,FALSE)
)</f>
        <v>Andrade Arruda</v>
      </c>
      <c r="I50" s="7" t="str">
        <f t="shared" ca="1" si="8"/>
        <v>Anthony Andrade Arruda</v>
      </c>
      <c r="J50" s="7" t="str">
        <f ca="1">VLOOKUP($E50,Name!$A:$C,3,FALSE)</f>
        <v>M</v>
      </c>
      <c r="K50" s="7" t="str">
        <f ca="1">VLOOKUP($J50,Gender!$A:$B,2,FALSE)</f>
        <v>Male</v>
      </c>
      <c r="L50" s="7">
        <f t="shared" ca="1" si="1"/>
        <v>5</v>
      </c>
      <c r="M50" s="7" t="str">
        <f ca="1">VLOOKUP($L50,Race!$A:$B,2,FALSE)</f>
        <v>White</v>
      </c>
      <c r="N50" s="8">
        <f t="shared" ca="1" si="2"/>
        <v>26320</v>
      </c>
      <c r="O50" s="6">
        <f t="shared" ca="1" si="3"/>
        <v>8</v>
      </c>
      <c r="P50" s="8" t="str">
        <f ca="1">VLOOKUP($O50,Education!$A:$B,2,FALSE)</f>
        <v>Graduate school</v>
      </c>
      <c r="Q50" s="7">
        <f ca="1" xml:space="preserve">
  IF(OR($S50 = 5, $S50 = 6, $S50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15</v>
      </c>
      <c r="R50" s="7" t="str">
        <f ca="1">VLOOKUP($Q50,Department!$A:$B,2,FALSE)</f>
        <v>Juridical</v>
      </c>
      <c r="S50" s="6">
        <f t="shared" ca="1" si="4"/>
        <v>12</v>
      </c>
      <c r="T50" s="7" t="str">
        <f ca="1">VLOOKUP($S50,Role!$A:$B,2,FALSE)</f>
        <v>Specialist</v>
      </c>
      <c r="U50" s="6" t="str">
        <f t="shared" ca="1" si="5"/>
        <v/>
      </c>
      <c r="V50" s="7" t="str">
        <f ca="1" xml:space="preserve">
IF($U50 &lt;&gt; "",
    VLOOKUP($U50,Level!$A:$B,2,FALSE),
    ""
)</f>
        <v/>
      </c>
      <c r="W50" s="1">
        <f t="shared" ca="1" si="6"/>
        <v>9100</v>
      </c>
      <c r="X50" s="12" t="str">
        <f t="shared" ca="1" si="7"/>
        <v>INSERT INTO bi4all.fac_employees (id_company_fk, id_employee_pk, flg_active, employee_name, id_gender_fk, id_race_fk, birthday, id_schooling_fk, id_department_fk, id_role_fk, id_level_fk, salary) VALUES (1, 46, TRUE, 'Anthony Andrade Arruda', 'M', 5, '22/01/1972', 8, 15, 12, NULL, 9100);</v>
      </c>
    </row>
    <row r="51" spans="1:24" ht="14.25" customHeight="1" x14ac:dyDescent="0.2">
      <c r="A51" s="7">
        <v>1</v>
      </c>
      <c r="B51" s="7" t="str">
        <f>$A51 &amp; "-"&amp;VLOOKUP($A51,Company!$A:$B,2,FALSE)</f>
        <v>1-ACME Corporation</v>
      </c>
      <c r="C51" s="5">
        <f t="shared" si="0"/>
        <v>47</v>
      </c>
      <c r="D51" s="6" t="b">
        <v>1</v>
      </c>
      <c r="E51" s="7">
        <f ca="1">IF($C51 = 1 + N("Presidente"),
    127,
    IF($C51 = 2 + N("Vice-Presidente"),
        72,
        IF($C51 = 3 + N("Secretária bilíngue"),
            13,
            RANDBETWEEN(5,COUNT(Name!$A:$A) + 1)
        )
    )
)</f>
        <v>168</v>
      </c>
      <c r="F51" s="7" t="str">
        <f ca="1">VLOOKUP($E51,Name!$A:$B,2,FALSE)</f>
        <v>Henry</v>
      </c>
      <c r="G51" s="7">
        <f ca="1" xml:space="preserve">
IF($C51 = 1,
    0,
    RANDBETWEEN(5,COUNT('Last name'!$A:$A) + 1)
)</f>
        <v>105</v>
      </c>
      <c r="H51" s="7" t="str">
        <f ca="1" xml:space="preserve">
IF($C51 = 1 + N("Presidente"),
    "de Orléans e Bragança",
    VLOOKUP($G51,'Last name'!$A:$B,2,FALSE) &amp; " " &amp; VLOOKUP(RANDBETWEEN(5,COUNT('Last name'!$A:$A) + 1),'Last name'!$A:$B,2,FALSE)
)</f>
        <v>Junqueira Andrade</v>
      </c>
      <c r="I51" s="7" t="str">
        <f t="shared" ca="1" si="8"/>
        <v>Henry Junqueira Andrade</v>
      </c>
      <c r="J51" s="7" t="str">
        <f ca="1">VLOOKUP($E51,Name!$A:$C,3,FALSE)</f>
        <v>M</v>
      </c>
      <c r="K51" s="7" t="str">
        <f ca="1">VLOOKUP($J51,Gender!$A:$B,2,FALSE)</f>
        <v>Male</v>
      </c>
      <c r="L51" s="7">
        <f t="shared" ca="1" si="1"/>
        <v>5</v>
      </c>
      <c r="M51" s="7" t="str">
        <f ca="1">VLOOKUP($L51,Race!$A:$B,2,FALSE)</f>
        <v>White</v>
      </c>
      <c r="N51" s="8">
        <f t="shared" ca="1" si="2"/>
        <v>19025</v>
      </c>
      <c r="O51" s="6">
        <f t="shared" ca="1" si="3"/>
        <v>7</v>
      </c>
      <c r="P51" s="8" t="str">
        <f ca="1">VLOOKUP($O51,Education!$A:$B,2,FALSE)</f>
        <v>Undergraduate degree</v>
      </c>
      <c r="Q51" s="7">
        <f ca="1" xml:space="preserve">
  IF(OR($S51 = 5, $S51 = 6, $S51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16</v>
      </c>
      <c r="R51" s="7" t="str">
        <f ca="1">VLOOKUP($Q51,Department!$A:$B,2,FALSE)</f>
        <v>Sales</v>
      </c>
      <c r="S51" s="6">
        <f t="shared" ca="1" si="4"/>
        <v>12</v>
      </c>
      <c r="T51" s="7" t="str">
        <f ca="1">VLOOKUP($S51,Role!$A:$B,2,FALSE)</f>
        <v>Specialist</v>
      </c>
      <c r="U51" s="6" t="str">
        <f t="shared" ca="1" si="5"/>
        <v/>
      </c>
      <c r="V51" s="7" t="str">
        <f ca="1" xml:space="preserve">
IF($U51 &lt;&gt; "",
    VLOOKUP($U51,Level!$A:$B,2,FALSE),
    ""
)</f>
        <v/>
      </c>
      <c r="W51" s="1">
        <f t="shared" ca="1" si="6"/>
        <v>8610</v>
      </c>
      <c r="X51" s="12" t="str">
        <f t="shared" ca="1" si="7"/>
        <v>INSERT INTO bi4all.fac_employees (id_company_fk, id_employee_pk, flg_active, employee_name, id_gender_fk, id_race_fk, birthday, id_schooling_fk, id_department_fk, id_role_fk, id_level_fk, salary) VALUES (1, 47, TRUE, 'Henry Junqueira Andrade', 'M', 5, '01/02/1952', 7, 16, 12, NULL, 8610);</v>
      </c>
    </row>
    <row r="52" spans="1:24" ht="14.25" customHeight="1" x14ac:dyDescent="0.2">
      <c r="A52" s="7">
        <v>1</v>
      </c>
      <c r="B52" s="7" t="str">
        <f>$A52 &amp; "-"&amp;VLOOKUP($A52,Company!$A:$B,2,FALSE)</f>
        <v>1-ACME Corporation</v>
      </c>
      <c r="C52" s="5">
        <f t="shared" si="0"/>
        <v>48</v>
      </c>
      <c r="D52" s="6" t="b">
        <v>1</v>
      </c>
      <c r="E52" s="7">
        <f ca="1">IF($C52 = 1 + N("Presidente"),
    127,
    IF($C52 = 2 + N("Vice-Presidente"),
        72,
        IF($C52 = 3 + N("Secretária bilíngue"),
            13,
            RANDBETWEEN(5,COUNT(Name!$A:$A) + 1)
        )
    )
)</f>
        <v>277</v>
      </c>
      <c r="F52" s="7" t="str">
        <f ca="1">VLOOKUP($E52,Name!$A:$B,2,FALSE)</f>
        <v>Maryah</v>
      </c>
      <c r="G52" s="7">
        <f ca="1" xml:space="preserve">
IF($C52 = 1,
    0,
    RANDBETWEEN(5,COUNT('Last name'!$A:$A) + 1)
)</f>
        <v>162</v>
      </c>
      <c r="H52" s="7" t="str">
        <f ca="1" xml:space="preserve">
IF($C52 = 1 + N("Presidente"),
    "de Orléans e Bragança",
    VLOOKUP($G52,'Last name'!$A:$B,2,FALSE) &amp; " " &amp; VLOOKUP(RANDBETWEEN(5,COUNT('Last name'!$A:$A) + 1),'Last name'!$A:$B,2,FALSE)
)</f>
        <v>Ricci Ricci</v>
      </c>
      <c r="I52" s="7" t="str">
        <f t="shared" ca="1" si="8"/>
        <v>Maryah Ricci Ricci</v>
      </c>
      <c r="J52" s="7" t="str">
        <f ca="1">VLOOKUP($E52,Name!$A:$C,3,FALSE)</f>
        <v>F</v>
      </c>
      <c r="K52" s="7" t="str">
        <f ca="1">VLOOKUP($J52,Gender!$A:$B,2,FALSE)</f>
        <v>Female</v>
      </c>
      <c r="L52" s="7">
        <f t="shared" ca="1" si="1"/>
        <v>5</v>
      </c>
      <c r="M52" s="7" t="str">
        <f ca="1">VLOOKUP($L52,Race!$A:$B,2,FALSE)</f>
        <v>White</v>
      </c>
      <c r="N52" s="8">
        <f t="shared" ca="1" si="2"/>
        <v>19549</v>
      </c>
      <c r="O52" s="6">
        <f t="shared" ca="1" si="3"/>
        <v>7</v>
      </c>
      <c r="P52" s="8" t="str">
        <f ca="1">VLOOKUP($O52,Education!$A:$B,2,FALSE)</f>
        <v>Undergraduate degree</v>
      </c>
      <c r="Q52" s="7">
        <f ca="1" xml:space="preserve">
  IF(OR($S52 = 5, $S52 = 6, $S52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2" s="7" t="str">
        <f ca="1">VLOOKUP($Q52,Department!$A:$B,2,FALSE)</f>
        <v>Human Resource</v>
      </c>
      <c r="S52" s="6">
        <f t="shared" ca="1" si="4"/>
        <v>11</v>
      </c>
      <c r="T52" s="7" t="str">
        <f ca="1">VLOOKUP($S52,Role!$A:$B,2,FALSE)</f>
        <v>Analyst</v>
      </c>
      <c r="U52" s="6">
        <f t="shared" ca="1" si="5"/>
        <v>6</v>
      </c>
      <c r="V52" s="7" t="str">
        <f ca="1" xml:space="preserve">
IF($U52 &lt;&gt; "",
    VLOOKUP($U52,Level!$A:$B,2,FALSE),
    ""
)</f>
        <v>Pleno</v>
      </c>
      <c r="W52" s="1">
        <f t="shared" ca="1" si="6"/>
        <v>2580</v>
      </c>
      <c r="X52" s="12" t="str">
        <f t="shared" ca="1" si="7"/>
        <v>INSERT INTO bi4all.fac_employees (id_company_fk, id_employee_pk, flg_active, employee_name, id_gender_fk, id_race_fk, birthday, id_schooling_fk, id_department_fk, id_role_fk, id_level_fk, salary) VALUES (1, 48, TRUE, 'Maryah Ricci Ricci', 'F', 5, '09/07/1953', 7, 8, 11, 6, 2580);</v>
      </c>
    </row>
    <row r="53" spans="1:24" ht="14.25" customHeight="1" x14ac:dyDescent="0.2">
      <c r="A53" s="7">
        <v>1</v>
      </c>
      <c r="B53" s="7" t="str">
        <f>$A53 &amp; "-"&amp;VLOOKUP($A53,Company!$A:$B,2,FALSE)</f>
        <v>1-ACME Corporation</v>
      </c>
      <c r="C53" s="5">
        <f t="shared" si="0"/>
        <v>49</v>
      </c>
      <c r="D53" s="6" t="b">
        <v>1</v>
      </c>
      <c r="E53" s="7">
        <f ca="1">IF($C53 = 1 + N("Presidente"),
    127,
    IF($C53 = 2 + N("Vice-Presidente"),
        72,
        IF($C53 = 3 + N("Secretária bilíngue"),
            13,
            RANDBETWEEN(5,COUNT(Name!$A:$A) + 1)
        )
    )
)</f>
        <v>278</v>
      </c>
      <c r="F53" s="7" t="str">
        <f ca="1">VLOOKUP($E53,Name!$A:$B,2,FALSE)</f>
        <v>Mariana</v>
      </c>
      <c r="G53" s="7">
        <f ca="1" xml:space="preserve">
IF($C53 = 1,
    0,
    RANDBETWEEN(5,COUNT('Last name'!$A:$A) + 1)
)</f>
        <v>149</v>
      </c>
      <c r="H53" s="7" t="str">
        <f ca="1" xml:space="preserve">
IF($C53 = 1 + N("Presidente"),
    "de Orléans e Bragança",
    VLOOKUP($G53,'Last name'!$A:$B,2,FALSE) &amp; " " &amp; VLOOKUP(RANDBETWEEN(5,COUNT('Last name'!$A:$A) + 1),'Last name'!$A:$B,2,FALSE)
)</f>
        <v>Pedroso Ferrari</v>
      </c>
      <c r="I53" s="7" t="str">
        <f t="shared" ca="1" si="8"/>
        <v>Mariana Pedroso Ferrari</v>
      </c>
      <c r="J53" s="7" t="str">
        <f ca="1">VLOOKUP($E53,Name!$A:$C,3,FALSE)</f>
        <v>F</v>
      </c>
      <c r="K53" s="7" t="str">
        <f ca="1">VLOOKUP($J53,Gender!$A:$B,2,FALSE)</f>
        <v>Female</v>
      </c>
      <c r="L53" s="7">
        <f t="shared" ca="1" si="1"/>
        <v>5</v>
      </c>
      <c r="M53" s="7" t="str">
        <f ca="1">VLOOKUP($L53,Race!$A:$B,2,FALSE)</f>
        <v>White</v>
      </c>
      <c r="N53" s="8">
        <f t="shared" ca="1" si="2"/>
        <v>32116</v>
      </c>
      <c r="O53" s="6">
        <f t="shared" ca="1" si="3"/>
        <v>7</v>
      </c>
      <c r="P53" s="8" t="str">
        <f ca="1">VLOOKUP($O53,Education!$A:$B,2,FALSE)</f>
        <v>Undergraduate degree</v>
      </c>
      <c r="Q53" s="7">
        <f ca="1" xml:space="preserve">
  IF(OR($S53 = 5, $S53 = 6, $S53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3" s="7" t="str">
        <f ca="1">VLOOKUP($Q53,Department!$A:$B,2,FALSE)</f>
        <v>Operations</v>
      </c>
      <c r="S53" s="6">
        <f t="shared" ca="1" si="4"/>
        <v>10</v>
      </c>
      <c r="T53" s="7" t="str">
        <f ca="1">VLOOKUP($S53,Role!$A:$B,2,FALSE)</f>
        <v>Trainee</v>
      </c>
      <c r="U53" s="6" t="str">
        <f t="shared" ca="1" si="5"/>
        <v/>
      </c>
      <c r="V53" s="7" t="str">
        <f ca="1" xml:space="preserve">
IF($U53 &lt;&gt; "",
    VLOOKUP($U53,Level!$A:$B,2,FALSE),
    ""
)</f>
        <v/>
      </c>
      <c r="W53" s="1">
        <f t="shared" ca="1" si="6"/>
        <v>1305</v>
      </c>
      <c r="X53" s="12" t="str">
        <f t="shared" ca="1" si="7"/>
        <v>INSERT INTO bi4all.fac_employees (id_company_fk, id_employee_pk, flg_active, employee_name, id_gender_fk, id_race_fk, birthday, id_schooling_fk, id_department_fk, id_role_fk, id_level_fk, salary) VALUES (1, 49, TRUE, 'Mariana Pedroso Ferrari', 'F', 5, '05/12/1987', 7, 10, 10, NULL, 1305);</v>
      </c>
    </row>
    <row r="54" spans="1:24" ht="14.25" customHeight="1" x14ac:dyDescent="0.2">
      <c r="A54" s="7">
        <v>1</v>
      </c>
      <c r="B54" s="7" t="str">
        <f>$A54 &amp; "-"&amp;VLOOKUP($A54,Company!$A:$B,2,FALSE)</f>
        <v>1-ACME Corporation</v>
      </c>
      <c r="C54" s="5">
        <f t="shared" si="0"/>
        <v>50</v>
      </c>
      <c r="D54" s="6" t="b">
        <v>1</v>
      </c>
      <c r="E54" s="7">
        <f ca="1">IF($C54 = 1 + N("Presidente"),
    127,
    IF($C54 = 2 + N("Vice-Presidente"),
        72,
        IF($C54 = 3 + N("Secretária bilíngue"),
            13,
            RANDBETWEEN(5,COUNT(Name!$A:$A) + 1)
        )
    )
)</f>
        <v>180</v>
      </c>
      <c r="F54" s="7" t="str">
        <f ca="1">VLOOKUP($E54,Name!$A:$B,2,FALSE)</f>
        <v>Isis</v>
      </c>
      <c r="G54" s="7">
        <f ca="1" xml:space="preserve">
IF($C54 = 1,
    0,
    RANDBETWEEN(5,COUNT('Last name'!$A:$A) + 1)
)</f>
        <v>112</v>
      </c>
      <c r="H54" s="7" t="str">
        <f ca="1" xml:space="preserve">
IF($C54 = 1 + N("Presidente"),
    "de Orléans e Bragança",
    VLOOKUP($G54,'Last name'!$A:$B,2,FALSE) &amp; " " &amp; VLOOKUP(RANDBETWEEN(5,COUNT('Last name'!$A:$A) + 1),'Last name'!$A:$B,2,FALSE)
)</f>
        <v>Lopes Paulista</v>
      </c>
      <c r="I54" s="7" t="str">
        <f t="shared" ca="1" si="8"/>
        <v>Isis Lopes Paulista</v>
      </c>
      <c r="J54" s="7" t="str">
        <f ca="1">VLOOKUP($E54,Name!$A:$C,3,FALSE)</f>
        <v>F</v>
      </c>
      <c r="K54" s="7" t="str">
        <f ca="1">VLOOKUP($J54,Gender!$A:$B,2,FALSE)</f>
        <v>Female</v>
      </c>
      <c r="L54" s="7">
        <f t="shared" ca="1" si="1"/>
        <v>5</v>
      </c>
      <c r="M54" s="7" t="str">
        <f ca="1">VLOOKUP($L54,Race!$A:$B,2,FALSE)</f>
        <v>White</v>
      </c>
      <c r="N54" s="8">
        <f t="shared" ca="1" si="2"/>
        <v>27236</v>
      </c>
      <c r="O54" s="6">
        <f t="shared" ca="1" si="3"/>
        <v>7</v>
      </c>
      <c r="P54" s="8" t="str">
        <f ca="1">VLOOKUP($O54,Education!$A:$B,2,FALSE)</f>
        <v>Undergraduate degree</v>
      </c>
      <c r="Q54" s="7">
        <f ca="1" xml:space="preserve">
  IF(OR($S54 = 5, $S54 = 6, $S54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4" s="7" t="str">
        <f ca="1">VLOOKUP($Q54,Department!$A:$B,2,FALSE)</f>
        <v>Finance</v>
      </c>
      <c r="S54" s="6">
        <f t="shared" ca="1" si="4"/>
        <v>11</v>
      </c>
      <c r="T54" s="7" t="str">
        <f ca="1">VLOOKUP($S54,Role!$A:$B,2,FALSE)</f>
        <v>Analyst</v>
      </c>
      <c r="U54" s="6">
        <f t="shared" ca="1" si="5"/>
        <v>6</v>
      </c>
      <c r="V54" s="7" t="str">
        <f ca="1" xml:space="preserve">
IF($U54 &lt;&gt; "",
    VLOOKUP($U54,Level!$A:$B,2,FALSE),
    ""
)</f>
        <v>Pleno</v>
      </c>
      <c r="W54" s="1">
        <f t="shared" ca="1" si="6"/>
        <v>2500</v>
      </c>
      <c r="X54" s="12" t="str">
        <f t="shared" ca="1" si="7"/>
        <v>INSERT INTO bi4all.fac_employees (id_company_fk, id_employee_pk, flg_active, employee_name, id_gender_fk, id_race_fk, birthday, id_schooling_fk, id_department_fk, id_role_fk, id_level_fk, salary) VALUES (1, 50, TRUE, 'Isis Lopes Paulista', 'F', 5, '26/07/1974', 7, 7, 11, 6, 2500);</v>
      </c>
    </row>
    <row r="55" spans="1:24" ht="14.25" customHeight="1" x14ac:dyDescent="0.2">
      <c r="A55" s="7">
        <v>1</v>
      </c>
      <c r="B55" s="7" t="str">
        <f>$A55 &amp; "-"&amp;VLOOKUP($A55,Company!$A:$B,2,FALSE)</f>
        <v>1-ACME Corporation</v>
      </c>
      <c r="C55" s="5">
        <f t="shared" si="0"/>
        <v>51</v>
      </c>
      <c r="D55" s="6" t="b">
        <v>1</v>
      </c>
      <c r="E55" s="7">
        <f ca="1">IF($C55 = 1 + N("Presidente"),
    127,
    IF($C55 = 2 + N("Vice-Presidente"),
        72,
        IF($C55 = 3 + N("Secretária bilíngue"),
            13,
            RANDBETWEEN(5,COUNT(Name!$A:$A) + 1)
        )
    )
)</f>
        <v>260</v>
      </c>
      <c r="F55" s="7" t="str">
        <f ca="1">VLOOKUP($E55,Name!$A:$B,2,FALSE)</f>
        <v>Maria Cecília</v>
      </c>
      <c r="G55" s="7">
        <f ca="1" xml:space="preserve">
IF($C55 = 1,
    0,
    RANDBETWEEN(5,COUNT('Last name'!$A:$A) + 1)
)</f>
        <v>101</v>
      </c>
      <c r="H55" s="7" t="str">
        <f ca="1" xml:space="preserve">
IF($C55 = 1 + N("Presidente"),
    "de Orléans e Bragança",
    VLOOKUP($G55,'Last name'!$A:$B,2,FALSE) &amp; " " &amp; VLOOKUP(RANDBETWEEN(5,COUNT('Last name'!$A:$A) + 1),'Last name'!$A:$B,2,FALSE)
)</f>
        <v>Gouveia Botelho</v>
      </c>
      <c r="I55" s="7" t="str">
        <f t="shared" ca="1" si="8"/>
        <v>Maria Cecília Gouveia Botelho</v>
      </c>
      <c r="J55" s="7" t="str">
        <f ca="1">VLOOKUP($E55,Name!$A:$C,3,FALSE)</f>
        <v>F</v>
      </c>
      <c r="K55" s="7" t="str">
        <f ca="1">VLOOKUP($J55,Gender!$A:$B,2,FALSE)</f>
        <v>Female</v>
      </c>
      <c r="L55" s="7">
        <f t="shared" ca="1" si="1"/>
        <v>7</v>
      </c>
      <c r="M55" s="7" t="str">
        <f ca="1">VLOOKUP($L55,Race!$A:$B,2,FALSE)</f>
        <v>Hispanic or Latino</v>
      </c>
      <c r="N55" s="8">
        <f t="shared" ca="1" si="2"/>
        <v>30043</v>
      </c>
      <c r="O55" s="6">
        <f t="shared" ca="1" si="3"/>
        <v>7</v>
      </c>
      <c r="P55" s="8" t="str">
        <f ca="1">VLOOKUP($O55,Education!$A:$B,2,FALSE)</f>
        <v>Undergraduate degree</v>
      </c>
      <c r="Q55" s="7">
        <f ca="1" xml:space="preserve">
  IF(OR($S55 = 5, $S55 = 6, $S55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5" s="7" t="str">
        <f ca="1">VLOOKUP($Q55,Department!$A:$B,2,FALSE)</f>
        <v>Audit</v>
      </c>
      <c r="S55" s="6">
        <f t="shared" ca="1" si="4"/>
        <v>10</v>
      </c>
      <c r="T55" s="7" t="str">
        <f ca="1">VLOOKUP($S55,Role!$A:$B,2,FALSE)</f>
        <v>Trainee</v>
      </c>
      <c r="U55" s="6" t="str">
        <f t="shared" ca="1" si="5"/>
        <v/>
      </c>
      <c r="V55" s="7" t="str">
        <f ca="1" xml:space="preserve">
IF($U55 &lt;&gt; "",
    VLOOKUP($U55,Level!$A:$B,2,FALSE),
    ""
)</f>
        <v/>
      </c>
      <c r="W55" s="1">
        <f t="shared" ca="1" si="6"/>
        <v>1305</v>
      </c>
      <c r="X55" s="12" t="str">
        <f t="shared" ca="1" si="7"/>
        <v>INSERT INTO bi4all.fac_employees (id_company_fk, id_employee_pk, flg_active, employee_name, id_gender_fk, id_race_fk, birthday, id_schooling_fk, id_department_fk, id_role_fk, id_level_fk, salary) VALUES (1, 51, TRUE, 'Maria Cecília Gouveia Botelho', 'F', 7, '02/04/1982', 7, 13, 10, NULL, 1305);</v>
      </c>
    </row>
    <row r="56" spans="1:24" ht="14.25" customHeight="1" x14ac:dyDescent="0.2">
      <c r="A56" s="7">
        <v>1</v>
      </c>
      <c r="B56" s="7" t="str">
        <f>$A56 &amp; "-"&amp;VLOOKUP($A56,Company!$A:$B,2,FALSE)</f>
        <v>1-ACME Corporation</v>
      </c>
      <c r="C56" s="5">
        <f t="shared" si="0"/>
        <v>52</v>
      </c>
      <c r="D56" s="6" t="b">
        <v>1</v>
      </c>
      <c r="E56" s="7">
        <f ca="1">IF($C56 = 1 + N("Presidente"),
    127,
    IF($C56 = 2 + N("Vice-Presidente"),
        72,
        IF($C56 = 3 + N("Secretária bilíngue"),
            13,
            RANDBETWEEN(5,COUNT(Name!$A:$A) + 1)
        )
    )
)</f>
        <v>169</v>
      </c>
      <c r="F56" s="7" t="str">
        <f ca="1">VLOOKUP($E56,Name!$A:$B,2,FALSE)</f>
        <v>Ian</v>
      </c>
      <c r="G56" s="7">
        <f ca="1" xml:space="preserve">
IF($C56 = 1,
    0,
    RANDBETWEEN(5,COUNT('Last name'!$A:$A) + 1)
)</f>
        <v>148</v>
      </c>
      <c r="H56" s="7" t="str">
        <f ca="1" xml:space="preserve">
IF($C56 = 1 + N("Presidente"),
    "de Orléans e Bragança",
    VLOOKUP($G56,'Last name'!$A:$B,2,FALSE) &amp; " " &amp; VLOOKUP(RANDBETWEEN(5,COUNT('Last name'!$A:$A) + 1),'Last name'!$A:$B,2,FALSE)
)</f>
        <v>Pedrosa Testa</v>
      </c>
      <c r="I56" s="7" t="str">
        <f t="shared" ca="1" si="8"/>
        <v>Ian Pedrosa Testa</v>
      </c>
      <c r="J56" s="7" t="str">
        <f ca="1">VLOOKUP($E56,Name!$A:$C,3,FALSE)</f>
        <v>M</v>
      </c>
      <c r="K56" s="7" t="str">
        <f ca="1">VLOOKUP($J56,Gender!$A:$B,2,FALSE)</f>
        <v>Male</v>
      </c>
      <c r="L56" s="7">
        <f t="shared" ca="1" si="1"/>
        <v>6</v>
      </c>
      <c r="M56" s="7" t="str">
        <f ca="1">VLOOKUP($L56,Race!$A:$B,2,FALSE)</f>
        <v>Black or African American</v>
      </c>
      <c r="N56" s="8">
        <f t="shared" ca="1" si="2"/>
        <v>20669</v>
      </c>
      <c r="O56" s="6">
        <f t="shared" ca="1" si="3"/>
        <v>8</v>
      </c>
      <c r="P56" s="8" t="str">
        <f ca="1">VLOOKUP($O56,Education!$A:$B,2,FALSE)</f>
        <v>Graduate school</v>
      </c>
      <c r="Q56" s="7">
        <f ca="1" xml:space="preserve">
  IF(OR($S56 = 5, $S56 = 6, $S56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6" s="7" t="str">
        <f ca="1">VLOOKUP($Q56,Department!$A:$B,2,FALSE)</f>
        <v>Administration</v>
      </c>
      <c r="S56" s="6">
        <f t="shared" ca="1" si="4"/>
        <v>11</v>
      </c>
      <c r="T56" s="7" t="str">
        <f ca="1">VLOOKUP($S56,Role!$A:$B,2,FALSE)</f>
        <v>Analyst</v>
      </c>
      <c r="U56" s="6">
        <f t="shared" ca="1" si="5"/>
        <v>6</v>
      </c>
      <c r="V56" s="7" t="str">
        <f ca="1" xml:space="preserve">
IF($U56 &lt;&gt; "",
    VLOOKUP($U56,Level!$A:$B,2,FALSE),
    ""
)</f>
        <v>Pleno</v>
      </c>
      <c r="W56" s="1">
        <f t="shared" ca="1" si="6"/>
        <v>3000</v>
      </c>
      <c r="X56" s="12" t="str">
        <f t="shared" ca="1" si="7"/>
        <v>INSERT INTO bi4all.fac_employees (id_company_fk, id_employee_pk, flg_active, employee_name, id_gender_fk, id_race_fk, birthday, id_schooling_fk, id_department_fk, id_role_fk, id_level_fk, salary) VALUES (1, 52, TRUE, 'Ian Pedrosa Testa', 'M', 6, '02/08/1956', 8, 6, 11, 6, 3000);</v>
      </c>
    </row>
    <row r="57" spans="1:24" ht="14.25" customHeight="1" x14ac:dyDescent="0.2">
      <c r="A57" s="7">
        <v>1</v>
      </c>
      <c r="B57" s="7" t="str">
        <f>$A57 &amp; "-"&amp;VLOOKUP($A57,Company!$A:$B,2,FALSE)</f>
        <v>1-ACME Corporation</v>
      </c>
      <c r="C57" s="5">
        <f t="shared" si="0"/>
        <v>53</v>
      </c>
      <c r="D57" s="6" t="b">
        <v>1</v>
      </c>
      <c r="E57" s="7">
        <f ca="1">IF($C57 = 1 + N("Presidente"),
    127,
    IF($C57 = 2 + N("Vice-Presidente"),
        72,
        IF($C57 = 3 + N("Secretária bilíngue"),
            13,
            RANDBETWEEN(5,COUNT(Name!$A:$A) + 1)
        )
    )
)</f>
        <v>43</v>
      </c>
      <c r="F57" s="7" t="str">
        <f ca="1">VLOOKUP($E57,Name!$A:$B,2,FALSE)</f>
        <v>Anita</v>
      </c>
      <c r="G57" s="7">
        <f ca="1" xml:space="preserve">
IF($C57 = 1,
    0,
    RANDBETWEEN(5,COUNT('Last name'!$A:$A) + 1)
)</f>
        <v>190</v>
      </c>
      <c r="H57" s="7" t="str">
        <f ca="1" xml:space="preserve">
IF($C57 = 1 + N("Presidente"),
    "de Orléans e Bragança",
    VLOOKUP($G57,'Last name'!$A:$B,2,FALSE) &amp; " " &amp; VLOOKUP(RANDBETWEEN(5,COUNT('Last name'!$A:$A) + 1),'Last name'!$A:$B,2,FALSE)
)</f>
        <v>Testa Pimentel</v>
      </c>
      <c r="I57" s="7" t="str">
        <f t="shared" ca="1" si="8"/>
        <v>Anita Testa Pimentel</v>
      </c>
      <c r="J57" s="7" t="str">
        <f ca="1">VLOOKUP($E57,Name!$A:$C,3,FALSE)</f>
        <v>F</v>
      </c>
      <c r="K57" s="7" t="str">
        <f ca="1">VLOOKUP($J57,Gender!$A:$B,2,FALSE)</f>
        <v>Female</v>
      </c>
      <c r="L57" s="7">
        <f t="shared" ca="1" si="1"/>
        <v>8</v>
      </c>
      <c r="M57" s="7" t="str">
        <f ca="1">VLOOKUP($L57,Race!$A:$B,2,FALSE)</f>
        <v>Asian</v>
      </c>
      <c r="N57" s="8">
        <f t="shared" ca="1" si="2"/>
        <v>33567</v>
      </c>
      <c r="O57" s="6">
        <f t="shared" ca="1" si="3"/>
        <v>7</v>
      </c>
      <c r="P57" s="8" t="str">
        <f ca="1">VLOOKUP($O57,Education!$A:$B,2,FALSE)</f>
        <v>Undergraduate degree</v>
      </c>
      <c r="Q57" s="7">
        <f ca="1" xml:space="preserve">
  IF(OR($S57 = 5, $S57 = 6, $S57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7" s="7" t="str">
        <f ca="1">VLOOKUP($Q57,Department!$A:$B,2,FALSE)</f>
        <v>Audit</v>
      </c>
      <c r="S57" s="6">
        <f t="shared" ca="1" si="4"/>
        <v>9</v>
      </c>
      <c r="T57" s="7" t="str">
        <f ca="1">VLOOKUP($S57,Role!$A:$B,2,FALSE)</f>
        <v>Intern</v>
      </c>
      <c r="U57" s="6" t="str">
        <f t="shared" ca="1" si="5"/>
        <v/>
      </c>
      <c r="V57" s="7" t="str">
        <f ca="1" xml:space="preserve">
IF($U57 &lt;&gt; "",
    VLOOKUP($U57,Level!$A:$B,2,FALSE),
    ""
)</f>
        <v/>
      </c>
      <c r="W57" s="1">
        <f t="shared" ca="1" si="6"/>
        <v>1205</v>
      </c>
      <c r="X57" s="12" t="str">
        <f t="shared" ca="1" si="7"/>
        <v>INSERT INTO bi4all.fac_employees (id_company_fk, id_employee_pk, flg_active, employee_name, id_gender_fk, id_race_fk, birthday, id_schooling_fk, id_department_fk, id_role_fk, id_level_fk, salary) VALUES (1, 53, TRUE, 'Anita Testa Pimentel', 'F', 8, '25/11/1991', 7, 13, 9, NULL, 1205);</v>
      </c>
    </row>
    <row r="58" spans="1:24" ht="14.25" customHeight="1" x14ac:dyDescent="0.2">
      <c r="A58" s="7">
        <v>1</v>
      </c>
      <c r="B58" s="7" t="str">
        <f>$A58 &amp; "-"&amp;VLOOKUP($A58,Company!$A:$B,2,FALSE)</f>
        <v>1-ACME Corporation</v>
      </c>
      <c r="C58" s="5">
        <f t="shared" si="0"/>
        <v>54</v>
      </c>
      <c r="D58" s="6" t="b">
        <v>1</v>
      </c>
      <c r="E58" s="7">
        <f ca="1">IF($C58 = 1 + N("Presidente"),
    127,
    IF($C58 = 2 + N("Vice-Presidente"),
        72,
        IF($C58 = 3 + N("Secretária bilíngue"),
            13,
            RANDBETWEEN(5,COUNT(Name!$A:$A) + 1)
        )
    )
)</f>
        <v>244</v>
      </c>
      <c r="F58" s="7" t="str">
        <f ca="1">VLOOKUP($E58,Name!$A:$B,2,FALSE)</f>
        <v>Luiz Gustavo</v>
      </c>
      <c r="G58" s="7">
        <f ca="1" xml:space="preserve">
IF($C58 = 1,
    0,
    RANDBETWEEN(5,COUNT('Last name'!$A:$A) + 1)
)</f>
        <v>141</v>
      </c>
      <c r="H58" s="7" t="str">
        <f ca="1" xml:space="preserve">
IF($C58 = 1 + N("Presidente"),
    "de Orléans e Bragança",
    VLOOKUP($G58,'Last name'!$A:$B,2,FALSE) &amp; " " &amp; VLOOKUP(RANDBETWEEN(5,COUNT('Last name'!$A:$A) + 1),'Last name'!$A:$B,2,FALSE)
)</f>
        <v>Noronha Braga</v>
      </c>
      <c r="I58" s="7" t="str">
        <f t="shared" ca="1" si="8"/>
        <v>Luiz Gustavo Noronha Braga</v>
      </c>
      <c r="J58" s="7" t="str">
        <f ca="1">VLOOKUP($E58,Name!$A:$C,3,FALSE)</f>
        <v>M</v>
      </c>
      <c r="K58" s="7" t="str">
        <f ca="1">VLOOKUP($J58,Gender!$A:$B,2,FALSE)</f>
        <v>Male</v>
      </c>
      <c r="L58" s="7">
        <f t="shared" ca="1" si="1"/>
        <v>5</v>
      </c>
      <c r="M58" s="7" t="str">
        <f ca="1">VLOOKUP($L58,Race!$A:$B,2,FALSE)</f>
        <v>White</v>
      </c>
      <c r="N58" s="8">
        <f t="shared" ca="1" si="2"/>
        <v>31125</v>
      </c>
      <c r="O58" s="6">
        <f t="shared" ca="1" si="3"/>
        <v>7</v>
      </c>
      <c r="P58" s="8" t="str">
        <f ca="1">VLOOKUP($O58,Education!$A:$B,2,FALSE)</f>
        <v>Undergraduate degree</v>
      </c>
      <c r="Q58" s="7">
        <f ca="1" xml:space="preserve">
  IF(OR($S58 = 5, $S58 = 6, $S58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8" s="7" t="str">
        <f ca="1">VLOOKUP($Q58,Department!$A:$B,2,FALSE)</f>
        <v>Finance</v>
      </c>
      <c r="S58" s="6">
        <f t="shared" ca="1" si="4"/>
        <v>11</v>
      </c>
      <c r="T58" s="7" t="str">
        <f ca="1">VLOOKUP($S58,Role!$A:$B,2,FALSE)</f>
        <v>Analyst</v>
      </c>
      <c r="U58" s="6">
        <f t="shared" ca="1" si="5"/>
        <v>5</v>
      </c>
      <c r="V58" s="7" t="str">
        <f ca="1" xml:space="preserve">
IF($U58 &lt;&gt; "",
    VLOOKUP($U58,Level!$A:$B,2,FALSE),
    ""
)</f>
        <v>Junior</v>
      </c>
      <c r="W58" s="1">
        <f t="shared" ca="1" si="6"/>
        <v>2500</v>
      </c>
      <c r="X58" s="12" t="str">
        <f t="shared" ca="1" si="7"/>
        <v>INSERT INTO bi4all.fac_employees (id_company_fk, id_employee_pk, flg_active, employee_name, id_gender_fk, id_race_fk, birthday, id_schooling_fk, id_department_fk, id_role_fk, id_level_fk, salary) VALUES (1, 54, TRUE, 'Luiz Gustavo Noronha Braga', 'M', 5, '19/03/1985', 7, 7, 11, 5, 2500);</v>
      </c>
    </row>
    <row r="59" spans="1:24" ht="14.25" customHeight="1" x14ac:dyDescent="0.2">
      <c r="A59" s="7">
        <v>1</v>
      </c>
      <c r="B59" s="7" t="str">
        <f>$A59 &amp; "-"&amp;VLOOKUP($A59,Company!$A:$B,2,FALSE)</f>
        <v>1-ACME Corporation</v>
      </c>
      <c r="C59" s="5">
        <f t="shared" si="0"/>
        <v>55</v>
      </c>
      <c r="D59" s="6" t="b">
        <v>1</v>
      </c>
      <c r="E59" s="7">
        <f ca="1">IF($C59 = 1 + N("Presidente"),
    127,
    IF($C59 = 2 + N("Vice-Presidente"),
        72,
        IF($C59 = 3 + N("Secretária bilíngue"),
            13,
            RANDBETWEEN(5,COUNT(Name!$A:$A) + 1)
        )
    )
)</f>
        <v>345</v>
      </c>
      <c r="F59" s="7" t="str">
        <f ca="1">VLOOKUP($E59,Name!$A:$B,2,FALSE)</f>
        <v>Tiago</v>
      </c>
      <c r="G59" s="7">
        <f ca="1" xml:space="preserve">
IF($C59 = 1,
    0,
    RANDBETWEEN(5,COUNT('Last name'!$A:$A) + 1)
)</f>
        <v>24</v>
      </c>
      <c r="H59" s="7" t="str">
        <f ca="1" xml:space="preserve">
IF($C59 = 1 + N("Presidente"),
    "de Orléans e Bragança",
    VLOOKUP($G59,'Last name'!$A:$B,2,FALSE) &amp; " " &amp; VLOOKUP(RANDBETWEEN(5,COUNT('Last name'!$A:$A) + 1),'Last name'!$A:$B,2,FALSE)
)</f>
        <v>Asvilla Monteiro</v>
      </c>
      <c r="I59" s="7" t="str">
        <f t="shared" ca="1" si="8"/>
        <v>Tiago Asvilla Monteiro</v>
      </c>
      <c r="J59" s="7" t="str">
        <f ca="1">VLOOKUP($E59,Name!$A:$C,3,FALSE)</f>
        <v>M</v>
      </c>
      <c r="K59" s="7" t="str">
        <f ca="1">VLOOKUP($J59,Gender!$A:$B,2,FALSE)</f>
        <v>Male</v>
      </c>
      <c r="L59" s="7">
        <f t="shared" ca="1" si="1"/>
        <v>5</v>
      </c>
      <c r="M59" s="7" t="str">
        <f ca="1">VLOOKUP($L59,Race!$A:$B,2,FALSE)</f>
        <v>White</v>
      </c>
      <c r="N59" s="8">
        <f t="shared" ca="1" si="2"/>
        <v>24722</v>
      </c>
      <c r="O59" s="6">
        <f t="shared" ca="1" si="3"/>
        <v>7</v>
      </c>
      <c r="P59" s="8" t="str">
        <f ca="1">VLOOKUP($O59,Education!$A:$B,2,FALSE)</f>
        <v>Undergraduate degree</v>
      </c>
      <c r="Q59" s="7">
        <f ca="1" xml:space="preserve">
  IF(OR($S59 = 5, $S59 = 6, $S59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9" s="7" t="str">
        <f ca="1">VLOOKUP($Q59,Department!$A:$B,2,FALSE)</f>
        <v>Audit</v>
      </c>
      <c r="S59" s="6">
        <f t="shared" ca="1" si="4"/>
        <v>9</v>
      </c>
      <c r="T59" s="7" t="str">
        <f ca="1">VLOOKUP($S59,Role!$A:$B,2,FALSE)</f>
        <v>Intern</v>
      </c>
      <c r="U59" s="6" t="str">
        <f t="shared" ca="1" si="5"/>
        <v/>
      </c>
      <c r="V59" s="7" t="str">
        <f ca="1" xml:space="preserve">
IF($U59 &lt;&gt; "",
    VLOOKUP($U59,Level!$A:$B,2,FALSE),
    ""
)</f>
        <v/>
      </c>
      <c r="W59" s="1">
        <f t="shared" ca="1" si="6"/>
        <v>1205</v>
      </c>
      <c r="X59" s="12" t="str">
        <f t="shared" ca="1" si="7"/>
        <v>INSERT INTO bi4all.fac_employees (id_company_fk, id_employee_pk, flg_active, employee_name, id_gender_fk, id_race_fk, birthday, id_schooling_fk, id_department_fk, id_role_fk, id_level_fk, salary) VALUES (1, 55, TRUE, 'Tiago Asvilla Monteiro', 'M', 5, '07/09/1967', 7, 13, 9, NULL, 1205);</v>
      </c>
    </row>
    <row r="60" spans="1:24" ht="14.25" customHeight="1" x14ac:dyDescent="0.2">
      <c r="A60" s="7">
        <v>1</v>
      </c>
      <c r="B60" s="7" t="str">
        <f>$A60 &amp; "-"&amp;VLOOKUP($A60,Company!$A:$B,2,FALSE)</f>
        <v>1-ACME Corporation</v>
      </c>
      <c r="C60" s="5">
        <f t="shared" si="0"/>
        <v>56</v>
      </c>
      <c r="D60" s="6" t="b">
        <v>1</v>
      </c>
      <c r="E60" s="7">
        <f ca="1">IF($C60 = 1 + N("Presidente"),
    127,
    IF($C60 = 2 + N("Vice-Presidente"),
        72,
        IF($C60 = 3 + N("Secretária bilíngue"),
            13,
            RANDBETWEEN(5,COUNT(Name!$A:$A) + 1)
        )
    )
)</f>
        <v>162</v>
      </c>
      <c r="F60" s="7" t="str">
        <f ca="1">VLOOKUP($E60,Name!$A:$B,2,FALSE)</f>
        <v>Helena</v>
      </c>
      <c r="G60" s="7">
        <f ca="1" xml:space="preserve">
IF($C60 = 1,
    0,
    RANDBETWEEN(5,COUNT('Last name'!$A:$A) + 1)
)</f>
        <v>155</v>
      </c>
      <c r="H60" s="7" t="str">
        <f ca="1" xml:space="preserve">
IF($C60 = 1 + N("Presidente"),
    "de Orléans e Bragança",
    VLOOKUP($G60,'Last name'!$A:$B,2,FALSE) &amp; " " &amp; VLOOKUP(RANDBETWEEN(5,COUNT('Last name'!$A:$A) + 1),'Last name'!$A:$B,2,FALSE)
)</f>
        <v>Pinto Duarte</v>
      </c>
      <c r="I60" s="7" t="str">
        <f t="shared" ca="1" si="8"/>
        <v>Helena Pinto Duarte</v>
      </c>
      <c r="J60" s="7" t="str">
        <f ca="1">VLOOKUP($E60,Name!$A:$C,3,FALSE)</f>
        <v>F</v>
      </c>
      <c r="K60" s="7" t="str">
        <f ca="1">VLOOKUP($J60,Gender!$A:$B,2,FALSE)</f>
        <v>Female</v>
      </c>
      <c r="L60" s="7">
        <f t="shared" ca="1" si="1"/>
        <v>5</v>
      </c>
      <c r="M60" s="7" t="str">
        <f ca="1">VLOOKUP($L60,Race!$A:$B,2,FALSE)</f>
        <v>White</v>
      </c>
      <c r="N60" s="8">
        <f t="shared" ca="1" si="2"/>
        <v>23305</v>
      </c>
      <c r="O60" s="6">
        <f t="shared" ca="1" si="3"/>
        <v>7</v>
      </c>
      <c r="P60" s="8" t="str">
        <f ca="1">VLOOKUP($O60,Education!$A:$B,2,FALSE)</f>
        <v>Undergraduate degree</v>
      </c>
      <c r="Q60" s="7">
        <f ca="1" xml:space="preserve">
  IF(OR($S60 = 5, $S60 = 6, $S60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0" s="7" t="str">
        <f ca="1">VLOOKUP($Q60,Department!$A:$B,2,FALSE)</f>
        <v>Human Resource</v>
      </c>
      <c r="S60" s="6">
        <f t="shared" ca="1" si="4"/>
        <v>11</v>
      </c>
      <c r="T60" s="7" t="str">
        <f ca="1">VLOOKUP($S60,Role!$A:$B,2,FALSE)</f>
        <v>Analyst</v>
      </c>
      <c r="U60" s="6">
        <f t="shared" ca="1" si="5"/>
        <v>5</v>
      </c>
      <c r="V60" s="7" t="str">
        <f ca="1" xml:space="preserve">
IF($U60 &lt;&gt; "",
    VLOOKUP($U60,Level!$A:$B,2,FALSE),
    ""
)</f>
        <v>Junior</v>
      </c>
      <c r="W60" s="1">
        <f t="shared" ca="1" si="6"/>
        <v>2580</v>
      </c>
      <c r="X60" s="12" t="str">
        <f t="shared" ca="1" si="7"/>
        <v>INSERT INTO bi4all.fac_employees (id_company_fk, id_employee_pk, flg_active, employee_name, id_gender_fk, id_race_fk, birthday, id_schooling_fk, id_department_fk, id_role_fk, id_level_fk, salary) VALUES (1, 56, TRUE, 'Helena Pinto Duarte', 'F', 5, '21/10/1963', 7, 8, 11, 5, 2580);</v>
      </c>
    </row>
    <row r="61" spans="1:24" ht="14.25" customHeight="1" x14ac:dyDescent="0.2">
      <c r="A61" s="7">
        <v>1</v>
      </c>
      <c r="B61" s="7" t="str">
        <f>$A61 &amp; "-"&amp;VLOOKUP($A61,Company!$A:$B,2,FALSE)</f>
        <v>1-ACME Corporation</v>
      </c>
      <c r="C61" s="5">
        <f t="shared" si="0"/>
        <v>57</v>
      </c>
      <c r="D61" s="6" t="b">
        <v>1</v>
      </c>
      <c r="E61" s="7">
        <f ca="1">IF($C61 = 1 + N("Presidente"),
    127,
    IF($C61 = 2 + N("Vice-Presidente"),
        72,
        IF($C61 = 3 + N("Secretária bilíngue"),
            13,
            RANDBETWEEN(5,COUNT(Name!$A:$A) + 1)
        )
    )
)</f>
        <v>242</v>
      </c>
      <c r="F61" s="7" t="str">
        <f ca="1">VLOOKUP($E61,Name!$A:$B,2,FALSE)</f>
        <v>Luisa</v>
      </c>
      <c r="G61" s="7">
        <f ca="1" xml:space="preserve">
IF($C61 = 1,
    0,
    RANDBETWEEN(5,COUNT('Last name'!$A:$A) + 1)
)</f>
        <v>174</v>
      </c>
      <c r="H61" s="7" t="str">
        <f ca="1" xml:space="preserve">
IF($C61 = 1 + N("Presidente"),
    "de Orléans e Bragança",
    VLOOKUP($G61,'Last name'!$A:$B,2,FALSE) &amp; " " &amp; VLOOKUP(RANDBETWEEN(5,COUNT('Last name'!$A:$A) + 1),'Last name'!$A:$B,2,FALSE)
)</f>
        <v>Santana Melo</v>
      </c>
      <c r="I61" s="7" t="str">
        <f t="shared" ca="1" si="8"/>
        <v>Luisa Santana Melo</v>
      </c>
      <c r="J61" s="7" t="str">
        <f ca="1">VLOOKUP($E61,Name!$A:$C,3,FALSE)</f>
        <v>F</v>
      </c>
      <c r="K61" s="7" t="str">
        <f ca="1">VLOOKUP($J61,Gender!$A:$B,2,FALSE)</f>
        <v>Female</v>
      </c>
      <c r="L61" s="7">
        <f t="shared" ca="1" si="1"/>
        <v>5</v>
      </c>
      <c r="M61" s="7" t="str">
        <f ca="1">VLOOKUP($L61,Race!$A:$B,2,FALSE)</f>
        <v>White</v>
      </c>
      <c r="N61" s="8">
        <f t="shared" ca="1" si="2"/>
        <v>31249</v>
      </c>
      <c r="O61" s="6">
        <f t="shared" ca="1" si="3"/>
        <v>7</v>
      </c>
      <c r="P61" s="8" t="str">
        <f ca="1">VLOOKUP($O61,Education!$A:$B,2,FALSE)</f>
        <v>Undergraduate degree</v>
      </c>
      <c r="Q61" s="7">
        <f ca="1" xml:space="preserve">
  IF(OR($S61 = 5, $S61 = 6, $S61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1" s="7" t="str">
        <f ca="1">VLOOKUP($Q61,Department!$A:$B,2,FALSE)</f>
        <v>Controlling</v>
      </c>
      <c r="S61" s="6">
        <f t="shared" ca="1" si="4"/>
        <v>9</v>
      </c>
      <c r="T61" s="7" t="str">
        <f ca="1">VLOOKUP($S61,Role!$A:$B,2,FALSE)</f>
        <v>Intern</v>
      </c>
      <c r="U61" s="6" t="str">
        <f t="shared" ca="1" si="5"/>
        <v/>
      </c>
      <c r="V61" s="7" t="str">
        <f ca="1" xml:space="preserve">
IF($U61 &lt;&gt; "",
    VLOOKUP($U61,Level!$A:$B,2,FALSE),
    ""
)</f>
        <v/>
      </c>
      <c r="W61" s="1">
        <f t="shared" ca="1" si="6"/>
        <v>1205</v>
      </c>
      <c r="X61" s="12" t="str">
        <f t="shared" ca="1" si="7"/>
        <v>INSERT INTO bi4all.fac_employees (id_company_fk, id_employee_pk, flg_active, employee_name, id_gender_fk, id_race_fk, birthday, id_schooling_fk, id_department_fk, id_role_fk, id_level_fk, salary) VALUES (1, 57, TRUE, 'Luisa Santana Melo', 'F', 5, '21/07/1985', 7, 12, 9, NULL, 1205);</v>
      </c>
    </row>
    <row r="62" spans="1:24" ht="14.25" customHeight="1" x14ac:dyDescent="0.2">
      <c r="A62" s="7">
        <v>1</v>
      </c>
      <c r="B62" s="7" t="str">
        <f>$A62 &amp; "-"&amp;VLOOKUP($A62,Company!$A:$B,2,FALSE)</f>
        <v>1-ACME Corporation</v>
      </c>
      <c r="C62" s="5">
        <f t="shared" si="0"/>
        <v>58</v>
      </c>
      <c r="D62" s="6" t="b">
        <v>1</v>
      </c>
      <c r="E62" s="7">
        <f ca="1">IF($C62 = 1 + N("Presidente"),
    127,
    IF($C62 = 2 + N("Vice-Presidente"),
        72,
        IF($C62 = 3 + N("Secretária bilíngue"),
            13,
            RANDBETWEEN(5,COUNT(Name!$A:$A) + 1)
        )
    )
)</f>
        <v>63</v>
      </c>
      <c r="F62" s="7" t="str">
        <f ca="1">VLOOKUP($E62,Name!$A:$B,2,FALSE)</f>
        <v>Aurorah</v>
      </c>
      <c r="G62" s="7">
        <f ca="1" xml:space="preserve">
IF($C62 = 1,
    0,
    RANDBETWEEN(5,COUNT('Last name'!$A:$A) + 1)
)</f>
        <v>81</v>
      </c>
      <c r="H62" s="7" t="str">
        <f ca="1" xml:space="preserve">
IF($C62 = 1 + N("Presidente"),
    "de Orléans e Bragança",
    VLOOKUP($G62,'Last name'!$A:$B,2,FALSE) &amp; " " &amp; VLOOKUP(RANDBETWEEN(5,COUNT('Last name'!$A:$A) + 1),'Last name'!$A:$B,2,FALSE)
)</f>
        <v>Farias Bactista</v>
      </c>
      <c r="I62" s="7" t="str">
        <f t="shared" ca="1" si="8"/>
        <v>Aurorah Farias Bactista</v>
      </c>
      <c r="J62" s="7" t="str">
        <f ca="1">VLOOKUP($E62,Name!$A:$C,3,FALSE)</f>
        <v>F</v>
      </c>
      <c r="K62" s="7" t="str">
        <f ca="1">VLOOKUP($J62,Gender!$A:$B,2,FALSE)</f>
        <v>Female</v>
      </c>
      <c r="L62" s="7">
        <f t="shared" ca="1" si="1"/>
        <v>5</v>
      </c>
      <c r="M62" s="7" t="str">
        <f ca="1">VLOOKUP($L62,Race!$A:$B,2,FALSE)</f>
        <v>White</v>
      </c>
      <c r="N62" s="8">
        <f t="shared" ca="1" si="2"/>
        <v>28597</v>
      </c>
      <c r="O62" s="6">
        <f t="shared" ca="1" si="3"/>
        <v>7</v>
      </c>
      <c r="P62" s="8" t="str">
        <f ca="1">VLOOKUP($O62,Education!$A:$B,2,FALSE)</f>
        <v>Undergraduate degree</v>
      </c>
      <c r="Q62" s="7">
        <f ca="1" xml:space="preserve">
  IF(OR($S62 = 5, $S62 = 6, $S62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2" s="7" t="str">
        <f ca="1">VLOOKUP($Q62,Department!$A:$B,2,FALSE)</f>
        <v>Communication &amp; Marketing</v>
      </c>
      <c r="S62" s="6">
        <f t="shared" ca="1" si="4"/>
        <v>11</v>
      </c>
      <c r="T62" s="7" t="str">
        <f ca="1">VLOOKUP($S62,Role!$A:$B,2,FALSE)</f>
        <v>Analyst</v>
      </c>
      <c r="U62" s="6">
        <f t="shared" ca="1" si="5"/>
        <v>7</v>
      </c>
      <c r="V62" s="7" t="str">
        <f ca="1" xml:space="preserve">
IF($U62 &lt;&gt; "",
    VLOOKUP($U62,Level!$A:$B,2,FALSE),
    ""
)</f>
        <v>Senior</v>
      </c>
      <c r="W62" s="1">
        <f t="shared" ca="1" si="6"/>
        <v>2580</v>
      </c>
      <c r="X62" s="12" t="str">
        <f t="shared" ca="1" si="7"/>
        <v>INSERT INTO bi4all.fac_employees (id_company_fk, id_employee_pk, flg_active, employee_name, id_gender_fk, id_race_fk, birthday, id_schooling_fk, id_department_fk, id_role_fk, id_level_fk, salary) VALUES (1, 58, TRUE, 'Aurorah Farias Bactista', 'F', 5, '17/04/1978', 7, 11, 11, 7, 2580);</v>
      </c>
    </row>
    <row r="63" spans="1:24" ht="14.25" customHeight="1" x14ac:dyDescent="0.2">
      <c r="A63" s="7">
        <v>1</v>
      </c>
      <c r="B63" s="7" t="str">
        <f>$A63 &amp; "-"&amp;VLOOKUP($A63,Company!$A:$B,2,FALSE)</f>
        <v>1-ACME Corporation</v>
      </c>
      <c r="C63" s="5">
        <f t="shared" si="0"/>
        <v>59</v>
      </c>
      <c r="D63" s="6" t="b">
        <v>1</v>
      </c>
      <c r="E63" s="7">
        <f ca="1">IF($C63 = 1 + N("Presidente"),
    127,
    IF($C63 = 2 + N("Vice-Presidente"),
        72,
        IF($C63 = 3 + N("Secretária bilíngue"),
            13,
            RANDBETWEEN(5,COUNT(Name!$A:$A) + 1)
        )
    )
)</f>
        <v>69</v>
      </c>
      <c r="F63" s="7" t="str">
        <f ca="1">VLOOKUP($E63,Name!$A:$B,2,FALSE)</f>
        <v>Benjamin</v>
      </c>
      <c r="G63" s="7">
        <f ca="1" xml:space="preserve">
IF($C63 = 1,
    0,
    RANDBETWEEN(5,COUNT('Last name'!$A:$A) + 1)
)</f>
        <v>41</v>
      </c>
      <c r="H63" s="7" t="str">
        <f ca="1" xml:space="preserve">
IF($C63 = 1 + N("Presidente"),
    "de Orléans e Bragança",
    VLOOKUP($G63,'Last name'!$A:$B,2,FALSE) &amp; " " &amp; VLOOKUP(RANDBETWEEN(5,COUNT('Last name'!$A:$A) + 1),'Last name'!$A:$B,2,FALSE)
)</f>
        <v>Bispo sobrenome</v>
      </c>
      <c r="I63" s="7" t="str">
        <f t="shared" ca="1" si="8"/>
        <v>Benjamin Bispo sobrenome</v>
      </c>
      <c r="J63" s="7" t="str">
        <f ca="1">VLOOKUP($E63,Name!$A:$C,3,FALSE)</f>
        <v>M</v>
      </c>
      <c r="K63" s="7" t="str">
        <f ca="1">VLOOKUP($J63,Gender!$A:$B,2,FALSE)</f>
        <v>Male</v>
      </c>
      <c r="L63" s="7">
        <f t="shared" ca="1" si="1"/>
        <v>6</v>
      </c>
      <c r="M63" s="7" t="str">
        <f ca="1">VLOOKUP($L63,Race!$A:$B,2,FALSE)</f>
        <v>Black or African American</v>
      </c>
      <c r="N63" s="8">
        <f t="shared" ca="1" si="2"/>
        <v>23595</v>
      </c>
      <c r="O63" s="6">
        <f t="shared" ca="1" si="3"/>
        <v>7</v>
      </c>
      <c r="P63" s="8" t="str">
        <f ca="1">VLOOKUP($O63,Education!$A:$B,2,FALSE)</f>
        <v>Undergraduate degree</v>
      </c>
      <c r="Q63" s="7">
        <f ca="1" xml:space="preserve">
  IF(OR($S63 = 5, $S63 = 6, $S63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3" s="7" t="str">
        <f ca="1">VLOOKUP($Q63,Department!$A:$B,2,FALSE)</f>
        <v>Commercial</v>
      </c>
      <c r="S63" s="6">
        <f t="shared" ca="1" si="4"/>
        <v>9</v>
      </c>
      <c r="T63" s="7" t="str">
        <f ca="1">VLOOKUP($S63,Role!$A:$B,2,FALSE)</f>
        <v>Intern</v>
      </c>
      <c r="U63" s="6" t="str">
        <f t="shared" ca="1" si="5"/>
        <v/>
      </c>
      <c r="V63" s="7" t="str">
        <f ca="1" xml:space="preserve">
IF($U63 &lt;&gt; "",
    VLOOKUP($U63,Level!$A:$B,2,FALSE),
    ""
)</f>
        <v/>
      </c>
      <c r="W63" s="1">
        <f t="shared" ca="1" si="6"/>
        <v>1285</v>
      </c>
      <c r="X63" s="12" t="str">
        <f t="shared" ca="1" si="7"/>
        <v>INSERT INTO bi4all.fac_employees (id_company_fk, id_employee_pk, flg_active, employee_name, id_gender_fk, id_race_fk, birthday, id_schooling_fk, id_department_fk, id_role_fk, id_level_fk, salary) VALUES (1, 59, TRUE, 'Benjamin Bispo sobrenome', 'M', 6, '06/08/1964', 7, 9, 9, NULL, 1285);</v>
      </c>
    </row>
    <row r="64" spans="1:24" ht="14.25" customHeight="1" x14ac:dyDescent="0.2">
      <c r="A64" s="7">
        <v>1</v>
      </c>
      <c r="B64" s="7" t="str">
        <f>$A64 &amp; "-"&amp;VLOOKUP($A64,Company!$A:$B,2,FALSE)</f>
        <v>1-ACME Corporation</v>
      </c>
      <c r="C64" s="5">
        <f t="shared" si="0"/>
        <v>60</v>
      </c>
      <c r="D64" s="6" t="b">
        <v>1</v>
      </c>
      <c r="E64" s="7">
        <f ca="1">IF($C64 = 1 + N("Presidente"),
    127,
    IF($C64 = 2 + N("Vice-Presidente"),
        72,
        IF($C64 = 3 + N("Secretária bilíngue"),
            13,
            RANDBETWEEN(5,COUNT(Name!$A:$A) + 1)
        )
    )
)</f>
        <v>295</v>
      </c>
      <c r="F64" s="7" t="str">
        <f ca="1">VLOOKUP($E64,Name!$A:$B,2,FALSE)</f>
        <v>Miguel</v>
      </c>
      <c r="G64" s="7">
        <f ca="1" xml:space="preserve">
IF($C64 = 1,
    0,
    RANDBETWEEN(5,COUNT('Last name'!$A:$A) + 1)
)</f>
        <v>111</v>
      </c>
      <c r="H64" s="7" t="str">
        <f ca="1" xml:space="preserve">
IF($C64 = 1 + N("Presidente"),
    "de Orléans e Bragança",
    VLOOKUP($G64,'Last name'!$A:$B,2,FALSE) &amp; " " &amp; VLOOKUP(RANDBETWEEN(5,COUNT('Last name'!$A:$A) + 1),'Last name'!$A:$B,2,FALSE)
)</f>
        <v>Longo Freitas</v>
      </c>
      <c r="I64" s="7" t="str">
        <f t="shared" ca="1" si="8"/>
        <v>Miguel Longo Freitas</v>
      </c>
      <c r="J64" s="7" t="str">
        <f ca="1">VLOOKUP($E64,Name!$A:$C,3,FALSE)</f>
        <v>M</v>
      </c>
      <c r="K64" s="7" t="str">
        <f ca="1">VLOOKUP($J64,Gender!$A:$B,2,FALSE)</f>
        <v>Male</v>
      </c>
      <c r="L64" s="7">
        <f t="shared" ca="1" si="1"/>
        <v>5</v>
      </c>
      <c r="M64" s="7" t="str">
        <f ca="1">VLOOKUP($L64,Race!$A:$B,2,FALSE)</f>
        <v>White</v>
      </c>
      <c r="N64" s="8">
        <f t="shared" ca="1" si="2"/>
        <v>20780</v>
      </c>
      <c r="O64" s="6">
        <f t="shared" ca="1" si="3"/>
        <v>8</v>
      </c>
      <c r="P64" s="8" t="str">
        <f ca="1">VLOOKUP($O64,Education!$A:$B,2,FALSE)</f>
        <v>Graduate school</v>
      </c>
      <c r="Q64" s="7">
        <f ca="1" xml:space="preserve">
  IF(OR($S64 = 5, $S64 = 6, $S64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4" s="7" t="str">
        <f ca="1">VLOOKUP($Q64,Department!$A:$B,2,FALSE)</f>
        <v>Communication &amp; Marketing</v>
      </c>
      <c r="S64" s="6">
        <f t="shared" ca="1" si="4"/>
        <v>11</v>
      </c>
      <c r="T64" s="7" t="str">
        <f ca="1">VLOOKUP($S64,Role!$A:$B,2,FALSE)</f>
        <v>Analyst</v>
      </c>
      <c r="U64" s="6">
        <f t="shared" ca="1" si="5"/>
        <v>5</v>
      </c>
      <c r="V64" s="7" t="str">
        <f ca="1" xml:space="preserve">
IF($U64 &lt;&gt; "",
    VLOOKUP($U64,Level!$A:$B,2,FALSE),
    ""
)</f>
        <v>Junior</v>
      </c>
      <c r="W64" s="1">
        <f t="shared" ca="1" si="6"/>
        <v>3080</v>
      </c>
      <c r="X64" s="12" t="str">
        <f t="shared" ca="1" si="7"/>
        <v>INSERT INTO bi4all.fac_employees (id_company_fk, id_employee_pk, flg_active, employee_name, id_gender_fk, id_race_fk, birthday, id_schooling_fk, id_department_fk, id_role_fk, id_level_fk, salary) VALUES (1, 60, TRUE, 'Miguel Longo Freitas', 'M', 5, '21/11/1956', 8, 11, 11, 5, 3080);</v>
      </c>
    </row>
    <row r="65" spans="1:24" ht="14.25" customHeight="1" x14ac:dyDescent="0.2">
      <c r="A65" s="7">
        <v>1</v>
      </c>
      <c r="B65" s="7" t="str">
        <f>$A65 &amp; "-"&amp;VLOOKUP($A65,Company!$A:$B,2,FALSE)</f>
        <v>1-ACME Corporation</v>
      </c>
      <c r="C65" s="5">
        <f t="shared" si="0"/>
        <v>61</v>
      </c>
      <c r="D65" s="6" t="b">
        <v>1</v>
      </c>
      <c r="E65" s="7">
        <f ca="1">IF($C65 = 1 + N("Presidente"),
    127,
    IF($C65 = 2 + N("Vice-Presidente"),
        72,
        IF($C65 = 3 + N("Secretária bilíngue"),
            13,
            RANDBETWEEN(5,COUNT(Name!$A:$A) + 1)
        )
    )
)</f>
        <v>251</v>
      </c>
      <c r="F65" s="7" t="str">
        <f ca="1">VLOOKUP($E65,Name!$A:$B,2,FALSE)</f>
        <v>Maitê</v>
      </c>
      <c r="G65" s="7">
        <f ca="1" xml:space="preserve">
IF($C65 = 1,
    0,
    RANDBETWEEN(5,COUNT('Last name'!$A:$A) + 1)
)</f>
        <v>45</v>
      </c>
      <c r="H65" s="7" t="str">
        <f ca="1" xml:space="preserve">
IF($C65 = 1 + N("Presidente"),
    "de Orléans e Bragança",
    VLOOKUP($G65,'Last name'!$A:$B,2,FALSE) &amp; " " &amp; VLOOKUP(RANDBETWEEN(5,COUNT('Last name'!$A:$A) + 1),'Last name'!$A:$B,2,FALSE)
)</f>
        <v>Braga Holanda</v>
      </c>
      <c r="I65" s="7" t="str">
        <f t="shared" ca="1" si="8"/>
        <v>Maitê Braga Holanda</v>
      </c>
      <c r="J65" s="7" t="str">
        <f ca="1">VLOOKUP($E65,Name!$A:$C,3,FALSE)</f>
        <v>F</v>
      </c>
      <c r="K65" s="7" t="str">
        <f ca="1">VLOOKUP($J65,Gender!$A:$B,2,FALSE)</f>
        <v>Female</v>
      </c>
      <c r="L65" s="7">
        <f t="shared" ca="1" si="1"/>
        <v>5</v>
      </c>
      <c r="M65" s="7" t="str">
        <f ca="1">VLOOKUP($L65,Race!$A:$B,2,FALSE)</f>
        <v>White</v>
      </c>
      <c r="N65" s="8">
        <f t="shared" ca="1" si="2"/>
        <v>29217</v>
      </c>
      <c r="O65" s="6">
        <f t="shared" ca="1" si="3"/>
        <v>7</v>
      </c>
      <c r="P65" s="8" t="str">
        <f ca="1">VLOOKUP($O65,Education!$A:$B,2,FALSE)</f>
        <v>Undergraduate degree</v>
      </c>
      <c r="Q65" s="7">
        <f ca="1" xml:space="preserve">
  IF(OR($S65 = 5, $S65 = 6, $S65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5" s="7" t="str">
        <f ca="1">VLOOKUP($Q65,Department!$A:$B,2,FALSE)</f>
        <v>Finance</v>
      </c>
      <c r="S65" s="6">
        <f t="shared" ca="1" si="4"/>
        <v>10</v>
      </c>
      <c r="T65" s="7" t="str">
        <f ca="1">VLOOKUP($S65,Role!$A:$B,2,FALSE)</f>
        <v>Trainee</v>
      </c>
      <c r="U65" s="6" t="str">
        <f t="shared" ca="1" si="5"/>
        <v/>
      </c>
      <c r="V65" s="7" t="str">
        <f ca="1" xml:space="preserve">
IF($U65 &lt;&gt; "",
    VLOOKUP($U65,Level!$A:$B,2,FALSE),
    ""
)</f>
        <v/>
      </c>
      <c r="W65" s="1">
        <f t="shared" ca="1" si="6"/>
        <v>1305</v>
      </c>
      <c r="X65" s="12" t="str">
        <f t="shared" ca="1" si="7"/>
        <v>INSERT INTO bi4all.fac_employees (id_company_fk, id_employee_pk, flg_active, employee_name, id_gender_fk, id_race_fk, birthday, id_schooling_fk, id_department_fk, id_role_fk, id_level_fk, salary) VALUES (1, 61, TRUE, 'Maitê Braga Holanda', 'F', 5, '28/12/1979', 7, 7, 10, NULL, 1305);</v>
      </c>
    </row>
    <row r="66" spans="1:24" ht="14.25" customHeight="1" x14ac:dyDescent="0.2">
      <c r="A66" s="7">
        <v>1</v>
      </c>
      <c r="B66" s="7" t="str">
        <f>$A66 &amp; "-"&amp;VLOOKUP($A66,Company!$A:$B,2,FALSE)</f>
        <v>1-ACME Corporation</v>
      </c>
      <c r="C66" s="5">
        <f t="shared" si="0"/>
        <v>62</v>
      </c>
      <c r="D66" s="6" t="b">
        <v>1</v>
      </c>
      <c r="E66" s="7">
        <f ca="1">IF($C66 = 1 + N("Presidente"),
    127,
    IF($C66 = 2 + N("Vice-Presidente"),
        72,
        IF($C66 = 3 + N("Secretária bilíngue"),
            13,
            RANDBETWEEN(5,COUNT(Name!$A:$A) + 1)
        )
    )
)</f>
        <v>48</v>
      </c>
      <c r="F66" s="7" t="str">
        <f ca="1">VLOOKUP($E66,Name!$A:$B,2,FALSE)</f>
        <v>Anthony</v>
      </c>
      <c r="G66" s="7">
        <f ca="1" xml:space="preserve">
IF($C66 = 1,
    0,
    RANDBETWEEN(5,COUNT('Last name'!$A:$A) + 1)
)</f>
        <v>94</v>
      </c>
      <c r="H66" s="7" t="str">
        <f ca="1" xml:space="preserve">
IF($C66 = 1 + N("Presidente"),
    "de Orléans e Bragança",
    VLOOKUP($G66,'Last name'!$A:$B,2,FALSE) &amp; " " &amp; VLOOKUP(RANDBETWEEN(5,COUNT('Last name'!$A:$A) + 1),'Last name'!$A:$B,2,FALSE)
)</f>
        <v>Furtado Rodrigues</v>
      </c>
      <c r="I66" s="7" t="str">
        <f t="shared" ca="1" si="8"/>
        <v>Anthony Furtado Rodrigues</v>
      </c>
      <c r="J66" s="7" t="str">
        <f ca="1">VLOOKUP($E66,Name!$A:$C,3,FALSE)</f>
        <v>M</v>
      </c>
      <c r="K66" s="7" t="str">
        <f ca="1">VLOOKUP($J66,Gender!$A:$B,2,FALSE)</f>
        <v>Male</v>
      </c>
      <c r="L66" s="7">
        <f t="shared" ca="1" si="1"/>
        <v>7</v>
      </c>
      <c r="M66" s="7" t="str">
        <f ca="1">VLOOKUP($L66,Race!$A:$B,2,FALSE)</f>
        <v>Hispanic or Latino</v>
      </c>
      <c r="N66" s="8">
        <f t="shared" ca="1" si="2"/>
        <v>27023</v>
      </c>
      <c r="O66" s="6">
        <f t="shared" ca="1" si="3"/>
        <v>7</v>
      </c>
      <c r="P66" s="8" t="str">
        <f ca="1">VLOOKUP($O66,Education!$A:$B,2,FALSE)</f>
        <v>Undergraduate degree</v>
      </c>
      <c r="Q66" s="7">
        <f ca="1" xml:space="preserve">
  IF(OR($S66 = 5, $S66 = 6, $S66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6" s="7" t="str">
        <f ca="1">VLOOKUP($Q66,Department!$A:$B,2,FALSE)</f>
        <v>Operations</v>
      </c>
      <c r="S66" s="6">
        <f t="shared" ca="1" si="4"/>
        <v>11</v>
      </c>
      <c r="T66" s="7" t="str">
        <f ca="1">VLOOKUP($S66,Role!$A:$B,2,FALSE)</f>
        <v>Analyst</v>
      </c>
      <c r="U66" s="6">
        <f t="shared" ca="1" si="5"/>
        <v>7</v>
      </c>
      <c r="V66" s="7" t="str">
        <f ca="1" xml:space="preserve">
IF($U66 &lt;&gt; "",
    VLOOKUP($U66,Level!$A:$B,2,FALSE),
    ""
)</f>
        <v>Senior</v>
      </c>
      <c r="W66" s="1">
        <f t="shared" ca="1" si="6"/>
        <v>2500</v>
      </c>
      <c r="X66" s="12" t="str">
        <f t="shared" ca="1" si="7"/>
        <v>INSERT INTO bi4all.fac_employees (id_company_fk, id_employee_pk, flg_active, employee_name, id_gender_fk, id_race_fk, birthday, id_schooling_fk, id_department_fk, id_role_fk, id_level_fk, salary) VALUES (1, 62, TRUE, 'Anthony Furtado Rodrigues', 'M', 7, '25/12/1973', 7, 10, 11, 7, 2500);</v>
      </c>
    </row>
    <row r="67" spans="1:24" ht="14.25" customHeight="1" x14ac:dyDescent="0.2">
      <c r="A67" s="7">
        <v>1</v>
      </c>
      <c r="B67" s="7" t="str">
        <f>$A67 &amp; "-"&amp;VLOOKUP($A67,Company!$A:$B,2,FALSE)</f>
        <v>1-ACME Corporation</v>
      </c>
      <c r="C67" s="5">
        <f t="shared" si="0"/>
        <v>63</v>
      </c>
      <c r="D67" s="6" t="b">
        <v>1</v>
      </c>
      <c r="E67" s="7">
        <f ca="1">IF($C67 = 1 + N("Presidente"),
    127,
    IF($C67 = 2 + N("Vice-Presidente"),
        72,
        IF($C67 = 3 + N("Secretária bilíngue"),
            13,
            RANDBETWEEN(5,COUNT(Name!$A:$A) + 1)
        )
    )
)</f>
        <v>159</v>
      </c>
      <c r="F67" s="7" t="str">
        <f ca="1">VLOOKUP($E67,Name!$A:$B,2,FALSE)</f>
        <v>Gustavo</v>
      </c>
      <c r="G67" s="7">
        <f ca="1" xml:space="preserve">
IF($C67 = 1,
    0,
    RANDBETWEEN(5,COUNT('Last name'!$A:$A) + 1)
)</f>
        <v>123</v>
      </c>
      <c r="H67" s="7" t="str">
        <f ca="1" xml:space="preserve">
IF($C67 = 1 + N("Presidente"),
    "de Orléans e Bragança",
    VLOOKUP($G67,'Last name'!$A:$B,2,FALSE) &amp; " " &amp; VLOOKUP(RANDBETWEEN(5,COUNT('Last name'!$A:$A) + 1),'Last name'!$A:$B,2,FALSE)
)</f>
        <v>Martins Peçanha</v>
      </c>
      <c r="I67" s="7" t="str">
        <f t="shared" ca="1" si="8"/>
        <v>Gustavo Martins Peçanha</v>
      </c>
      <c r="J67" s="7" t="str">
        <f ca="1">VLOOKUP($E67,Name!$A:$C,3,FALSE)</f>
        <v>M</v>
      </c>
      <c r="K67" s="7" t="str">
        <f ca="1">VLOOKUP($J67,Gender!$A:$B,2,FALSE)</f>
        <v>Male</v>
      </c>
      <c r="L67" s="7">
        <f t="shared" ca="1" si="1"/>
        <v>5</v>
      </c>
      <c r="M67" s="7" t="str">
        <f ca="1">VLOOKUP($L67,Race!$A:$B,2,FALSE)</f>
        <v>White</v>
      </c>
      <c r="N67" s="8">
        <f t="shared" ca="1" si="2"/>
        <v>28092</v>
      </c>
      <c r="O67" s="6">
        <f t="shared" ca="1" si="3"/>
        <v>7</v>
      </c>
      <c r="P67" s="8" t="str">
        <f ca="1">VLOOKUP($O67,Education!$A:$B,2,FALSE)</f>
        <v>Undergraduate degree</v>
      </c>
      <c r="Q67" s="7">
        <f ca="1" xml:space="preserve">
  IF(OR($S67 = 5, $S67 = 6, $S67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7" s="7" t="str">
        <f ca="1">VLOOKUP($Q67,Department!$A:$B,2,FALSE)</f>
        <v>Administration</v>
      </c>
      <c r="S67" s="6">
        <f t="shared" ca="1" si="4"/>
        <v>10</v>
      </c>
      <c r="T67" s="7" t="str">
        <f ca="1">VLOOKUP($S67,Role!$A:$B,2,FALSE)</f>
        <v>Trainee</v>
      </c>
      <c r="U67" s="6" t="str">
        <f t="shared" ca="1" si="5"/>
        <v/>
      </c>
      <c r="V67" s="7" t="str">
        <f ca="1" xml:space="preserve">
IF($U67 &lt;&gt; "",
    VLOOKUP($U67,Level!$A:$B,2,FALSE),
    ""
)</f>
        <v/>
      </c>
      <c r="W67" s="1">
        <f t="shared" ca="1" si="6"/>
        <v>1305</v>
      </c>
      <c r="X67" s="12" t="str">
        <f t="shared" ca="1" si="7"/>
        <v>INSERT INTO bi4all.fac_employees (id_company_fk, id_employee_pk, flg_active, employee_name, id_gender_fk, id_race_fk, birthday, id_schooling_fk, id_department_fk, id_role_fk, id_level_fk, salary) VALUES (1, 63, TRUE, 'Gustavo Martins Peçanha', 'M', 5, '28/11/1976', 7, 6, 10, NULL, 1305);</v>
      </c>
    </row>
    <row r="68" spans="1:24" ht="14.25" customHeight="1" x14ac:dyDescent="0.2">
      <c r="A68" s="7">
        <v>1</v>
      </c>
      <c r="B68" s="7" t="str">
        <f>$A68 &amp; "-"&amp;VLOOKUP($A68,Company!$A:$B,2,FALSE)</f>
        <v>1-ACME Corporation</v>
      </c>
      <c r="C68" s="5">
        <f t="shared" si="0"/>
        <v>64</v>
      </c>
      <c r="D68" s="6" t="b">
        <v>1</v>
      </c>
      <c r="E68" s="7">
        <f ca="1">IF($C68 = 1 + N("Presidente"),
    127,
    IF($C68 = 2 + N("Vice-Presidente"),
        72,
        IF($C68 = 3 + N("Secretária bilíngue"),
            13,
            RANDBETWEEN(5,COUNT(Name!$A:$A) + 1)
        )
    )
)</f>
        <v>114</v>
      </c>
      <c r="F68" s="7" t="str">
        <f ca="1">VLOOKUP($E68,Name!$A:$B,2,FALSE)</f>
        <v>Domingos</v>
      </c>
      <c r="G68" s="7">
        <f ca="1" xml:space="preserve">
IF($C68 = 1,
    0,
    RANDBETWEEN(5,COUNT('Last name'!$A:$A) + 1)
)</f>
        <v>123</v>
      </c>
      <c r="H68" s="7" t="str">
        <f ca="1" xml:space="preserve">
IF($C68 = 1 + N("Presidente"),
    "de Orléans e Bragança",
    VLOOKUP($G68,'Last name'!$A:$B,2,FALSE) &amp; " " &amp; VLOOKUP(RANDBETWEEN(5,COUNT('Last name'!$A:$A) + 1),'Last name'!$A:$B,2,FALSE)
)</f>
        <v>Martins Caruso</v>
      </c>
      <c r="I68" s="7" t="str">
        <f t="shared" ca="1" si="8"/>
        <v>Domingos Martins Caruso</v>
      </c>
      <c r="J68" s="7" t="str">
        <f ca="1">VLOOKUP($E68,Name!$A:$C,3,FALSE)</f>
        <v>M</v>
      </c>
      <c r="K68" s="7" t="str">
        <f ca="1">VLOOKUP($J68,Gender!$A:$B,2,FALSE)</f>
        <v>Male</v>
      </c>
      <c r="L68" s="7">
        <f t="shared" ca="1" si="1"/>
        <v>5</v>
      </c>
      <c r="M68" s="7" t="str">
        <f ca="1">VLOOKUP($L68,Race!$A:$B,2,FALSE)</f>
        <v>White</v>
      </c>
      <c r="N68" s="8">
        <f t="shared" ca="1" si="2"/>
        <v>23470</v>
      </c>
      <c r="O68" s="6">
        <f t="shared" ca="1" si="3"/>
        <v>7</v>
      </c>
      <c r="P68" s="8" t="str">
        <f ca="1">VLOOKUP($O68,Education!$A:$B,2,FALSE)</f>
        <v>Undergraduate degree</v>
      </c>
      <c r="Q68" s="7">
        <f ca="1" xml:space="preserve">
  IF(OR($S68 = 5, $S68 = 6, $S68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8" s="7" t="str">
        <f ca="1">VLOOKUP($Q68,Department!$A:$B,2,FALSE)</f>
        <v>Finance</v>
      </c>
      <c r="S68" s="6">
        <f t="shared" ca="1" si="4"/>
        <v>11</v>
      </c>
      <c r="T68" s="7" t="str">
        <f ca="1">VLOOKUP($S68,Role!$A:$B,2,FALSE)</f>
        <v>Analyst</v>
      </c>
      <c r="U68" s="6">
        <f t="shared" ca="1" si="5"/>
        <v>5</v>
      </c>
      <c r="V68" s="7" t="str">
        <f ca="1" xml:space="preserve">
IF($U68 &lt;&gt; "",
    VLOOKUP($U68,Level!$A:$B,2,FALSE),
    ""
)</f>
        <v>Junior</v>
      </c>
      <c r="W68" s="1">
        <f t="shared" ca="1" si="6"/>
        <v>2500</v>
      </c>
      <c r="X68" s="12" t="str">
        <f t="shared" ca="1" si="7"/>
        <v>INSERT INTO bi4all.fac_employees (id_company_fk, id_employee_pk, flg_active, employee_name, id_gender_fk, id_race_fk, birthday, id_schooling_fk, id_department_fk, id_role_fk, id_level_fk, salary) VALUES (1, 64, TRUE, 'Domingos Martins Caruso', 'M', 5, '03/04/1964', 7, 7, 11, 5, 2500);</v>
      </c>
    </row>
    <row r="69" spans="1:24" ht="14.25" customHeight="1" x14ac:dyDescent="0.2">
      <c r="A69" s="7">
        <v>1</v>
      </c>
      <c r="B69" s="7" t="str">
        <f>$A69 &amp; "-"&amp;VLOOKUP($A69,Company!$A:$B,2,FALSE)</f>
        <v>1-ACME Corporation</v>
      </c>
      <c r="C69" s="5">
        <f t="shared" si="0"/>
        <v>65</v>
      </c>
      <c r="D69" s="6" t="b">
        <v>1</v>
      </c>
      <c r="E69" s="7">
        <f ca="1">IF($C69 = 1 + N("Presidente"),
    127,
    IF($C69 = 2 + N("Vice-Presidente"),
        72,
        IF($C69 = 3 + N("Secretária bilíngue"),
            13,
            RANDBETWEEN(5,COUNT(Name!$A:$A) + 1)
        )
    )
)</f>
        <v>157</v>
      </c>
      <c r="F69" s="7" t="str">
        <f ca="1">VLOOKUP($E69,Name!$A:$B,2,FALSE)</f>
        <v>Guilherme</v>
      </c>
      <c r="G69" s="7">
        <f ca="1" xml:space="preserve">
IF($C69 = 1,
    0,
    RANDBETWEEN(5,COUNT('Last name'!$A:$A) + 1)
)</f>
        <v>189</v>
      </c>
      <c r="H69" s="7" t="str">
        <f ca="1" xml:space="preserve">
IF($C69 = 1 + N("Presidente"),
    "de Orléans e Bragança",
    VLOOKUP($G69,'Last name'!$A:$B,2,FALSE) &amp; " " &amp; VLOOKUP(RANDBETWEEN(5,COUNT('Last name'!$A:$A) + 1),'Last name'!$A:$B,2,FALSE)
)</f>
        <v>Teixeira Oliveira</v>
      </c>
      <c r="I69" s="7" t="str">
        <f t="shared" ca="1" si="8"/>
        <v>Guilherme Teixeira Oliveira</v>
      </c>
      <c r="J69" s="7" t="str">
        <f ca="1">VLOOKUP($E69,Name!$A:$C,3,FALSE)</f>
        <v>M</v>
      </c>
      <c r="K69" s="7" t="str">
        <f ca="1">VLOOKUP($J69,Gender!$A:$B,2,FALSE)</f>
        <v>Male</v>
      </c>
      <c r="L69" s="7">
        <f t="shared" ca="1" si="1"/>
        <v>5</v>
      </c>
      <c r="M69" s="7" t="str">
        <f ca="1">VLOOKUP($L69,Race!$A:$B,2,FALSE)</f>
        <v>White</v>
      </c>
      <c r="N69" s="8">
        <f t="shared" ca="1" si="2"/>
        <v>30658</v>
      </c>
      <c r="O69" s="6">
        <f t="shared" ca="1" si="3"/>
        <v>7</v>
      </c>
      <c r="P69" s="8" t="str">
        <f ca="1">VLOOKUP($O69,Education!$A:$B,2,FALSE)</f>
        <v>Undergraduate degree</v>
      </c>
      <c r="Q69" s="7">
        <f ca="1" xml:space="preserve">
  IF(OR($S69 = 5, $S69 = 6, $S69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9" s="7" t="str">
        <f ca="1">VLOOKUP($Q69,Department!$A:$B,2,FALSE)</f>
        <v>Communication &amp; Marketing</v>
      </c>
      <c r="S69" s="6">
        <f t="shared" ca="1" si="4"/>
        <v>9</v>
      </c>
      <c r="T69" s="7" t="str">
        <f ca="1">VLOOKUP($S69,Role!$A:$B,2,FALSE)</f>
        <v>Intern</v>
      </c>
      <c r="U69" s="6" t="str">
        <f t="shared" ca="1" si="5"/>
        <v/>
      </c>
      <c r="V69" s="7" t="str">
        <f ca="1" xml:space="preserve">
IF($U69 &lt;&gt; "",
    VLOOKUP($U69,Level!$A:$B,2,FALSE),
    ""
)</f>
        <v/>
      </c>
      <c r="W69" s="1">
        <f t="shared" ca="1" si="6"/>
        <v>1285</v>
      </c>
      <c r="X69" s="12" t="str">
        <f t="shared" ca="1" si="7"/>
        <v>INSERT INTO bi4all.fac_employees (id_company_fk, id_employee_pk, flg_active, employee_name, id_gender_fk, id_race_fk, birthday, id_schooling_fk, id_department_fk, id_role_fk, id_level_fk, salary) VALUES (1, 65, TRUE, 'Guilherme Teixeira Oliveira', 'M', 5, '08/12/1983', 7, 11, 9, NULL, 1285);</v>
      </c>
    </row>
    <row r="70" spans="1:24" ht="14.25" customHeight="1" x14ac:dyDescent="0.2">
      <c r="A70" s="7">
        <v>1</v>
      </c>
      <c r="B70" s="7" t="str">
        <f>$A70 &amp; "-"&amp;VLOOKUP($A70,Company!$A:$B,2,FALSE)</f>
        <v>1-ACME Corporation</v>
      </c>
      <c r="C70" s="5">
        <f t="shared" ref="C70:C133" si="9">ROW() - 4</f>
        <v>66</v>
      </c>
      <c r="D70" s="6" t="b">
        <v>1</v>
      </c>
      <c r="E70" s="7">
        <f ca="1">IF($C70 = 1 + N("Presidente"),
    127,
    IF($C70 = 2 + N("Vice-Presidente"),
        72,
        IF($C70 = 3 + N("Secretária bilíngue"),
            13,
            RANDBETWEEN(5,COUNT(Name!$A:$A) + 1)
        )
    )
)</f>
        <v>114</v>
      </c>
      <c r="F70" s="7" t="str">
        <f ca="1">VLOOKUP($E70,Name!$A:$B,2,FALSE)</f>
        <v>Domingos</v>
      </c>
      <c r="G70" s="7">
        <f ca="1" xml:space="preserve">
IF($C70 = 1,
    0,
    RANDBETWEEN(5,COUNT('Last name'!$A:$A) + 1)
)</f>
        <v>76</v>
      </c>
      <c r="H70" s="7" t="str">
        <f ca="1" xml:space="preserve">
IF($C70 = 1 + N("Presidente"),
    "de Orléans e Bragança",
    VLOOKUP($G70,'Last name'!$A:$B,2,FALSE) &amp; " " &amp; VLOOKUP(RANDBETWEEN(5,COUNT('Last name'!$A:$A) + 1),'Last name'!$A:$B,2,FALSE)
)</f>
        <v>Duarte Farina</v>
      </c>
      <c r="I70" s="7" t="str">
        <f t="shared" ref="I70:I133" ca="1" si="10">$F70 &amp; " " &amp; $H70</f>
        <v>Domingos Duarte Farina</v>
      </c>
      <c r="J70" s="7" t="str">
        <f ca="1">VLOOKUP($E70,Name!$A:$C,3,FALSE)</f>
        <v>M</v>
      </c>
      <c r="K70" s="7" t="str">
        <f ca="1">VLOOKUP($J70,Gender!$A:$B,2,FALSE)</f>
        <v>Male</v>
      </c>
      <c r="L70" s="7">
        <f t="shared" ref="L70:L133" ca="1" si="11" xml:space="preserve">
IF(AND($S70 &gt;= 5, $S70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6</v>
      </c>
      <c r="M70" s="7" t="str">
        <f ca="1">VLOOKUP($L70,Race!$A:$B,2,FALSE)</f>
        <v>Black or African American</v>
      </c>
      <c r="N70" s="8">
        <f t="shared" ref="N70:N133" ca="1" si="12" xml:space="preserve">
IF($S70 = 5 + N("CEO"),
    TODAY() - 16340,
    IF($S70 = 8 + N("Secretary"),
        RANDBETWEEN(TODAY() - 12418.5, TODAY()-6574.5),
        IF(OR($S70 = 7, $S70 = 14),
            RANDBETWEEN(TODAY() - 16071, TODAY() - 8766),
            IF(OR($S70 = 13, $S70 = 12, $S70 = 11),
                RANDBETWEEN(TODAY() - 27393.75, TODAY() - 12783.75),
                RANDBETWEEN(TODAY() - 27393.75, TODAY()-10957.5)
            )
        )
    )
)</f>
        <v>27345</v>
      </c>
      <c r="O70" s="6">
        <f t="shared" ref="O70:O133" ca="1" si="13" xml:space="preserve">
IF(OR($S70 = 5, $S70 = 6) + N("Se for presidente ou vice-presidente"),
    10 + N("Doutor"),
    IF($S70 = 7 + N("Se for diretor"),
        RANDBETWEEN(8,10) + N("Graduate school or Master’s degree or Doctorate"),
        IF($S70 = 14 + N("If a manager"),
            RANDBETWEEN(7,9),
            IF(OR($S70 = 13, $S70 = 12, $S70 = 11) + N("If coordinator or specialist or analyst"),
                RANDBETWEEN(7,8),
                7
            )
        )
    )
)</f>
        <v>8</v>
      </c>
      <c r="P70" s="8" t="str">
        <f ca="1">VLOOKUP($O70,Education!$A:$B,2,FALSE)</f>
        <v>Graduate school</v>
      </c>
      <c r="Q70" s="7">
        <f ca="1" xml:space="preserve">
  IF(OR($S70 = 5, $S70 = 6, $S70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0" s="7" t="str">
        <f ca="1">VLOOKUP($Q70,Department!$A:$B,2,FALSE)</f>
        <v>Commercial</v>
      </c>
      <c r="S70" s="6">
        <f t="shared" ref="S70:S133" ca="1" si="14" xml:space="preserve">
IF($C70 = 1 + N("Se matrícula for 1"),
  5 + N("Presidente"),
  IF($C70 = 2 + N("Se matrícula for 2"),
    6 + N("Vice-presidente"),
    IF($C70 = 3 + N("Se matrícula for 3"),
      8 + N("Secretária bilíngue"),
      IF(AND($C70 &gt;= 4, $C70 &lt;=14),
        7 + N("Diretor"),
        IF(AND($C70 &gt;= 15, $C70 &lt;= 25),
          14 + N("Manager"),
          IF(AND($C70 &gt;= 26, $C70 &lt;= 36),
            13 + N("Coordinador"),
            IF(AND($C70 &gt;= 37, $C70 &lt;= 47),
              12 + N("Especialista"),
                IF(MOD($C70,2) = 0,
                  11 + N("Analista"),
                  RANDBETWEEN(9,10) + N("Estagiário ou Trainee")
                )
            )
          )
        )
      )
    )
  )
)</f>
        <v>11</v>
      </c>
      <c r="T70" s="7" t="str">
        <f ca="1">VLOOKUP($S70,Role!$A:$B,2,FALSE)</f>
        <v>Analyst</v>
      </c>
      <c r="U70" s="6">
        <f t="shared" ref="U70:U133" ca="1" si="15" xml:space="preserve">
IF($S70 = 11 + N("Analyst"),
    RANDBETWEEN(5, 7) + N("Jr, Pleno, Sr"),
    ""
)</f>
        <v>5</v>
      </c>
      <c r="V70" s="7" t="str">
        <f ca="1" xml:space="preserve">
IF($U70 &lt;&gt; "",
    VLOOKUP($U70,Level!$A:$B,2,FALSE),
    ""
)</f>
        <v>Junior</v>
      </c>
      <c r="W70" s="1">
        <f t="shared" ref="W70:W133" ca="1" si="16" xml:space="preserve">
IF($S70 = 5 + N("Presidente"),
    27000,
    IF($S70 = 6 + N("Vice-presidente"),
        23000,
        IF(OR($S70 = 8, $S70= 13, $S70 = 12) + N("Secretária bilíngue ou coordenador ou especialista"),
            8000,
            IF($S70 = 7 + N("Diretor"),
                15000,
                IF($S70 = 14 + N("Gerente"),
                    12000,
                    IF($S70 = 9 + N("Estagiário"),
                        705,
                        IF($S70 = 10 + N("Trainee"),
                            805,
                            IF($S70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IF($O70 = 7,
  500,
  IF($O70 = 8,
    1000,
    IF($O70 = 9,
      1500,
      IF($O70 = 10,
        2000,
        0
      )
    )
  )
)
+
N("Adicional no salário por área")
+
IF($Q70 = 14 + N("Tecnologia da Informação"),
  120,
  IF($Q70 = 16 + N("Vendas"),
    110,
    IF($Q70 = 15 + N("Jurídico"),
      100,
      IF(OR($Q70 = 8, $Q70 = 9, $Q70 = 11) + N("Recursos humanos ou comercial ou comunicação e marketing"),
        80,
        0
      )
    )
  )
)
+
N("Adicionando pegadinha")
+
IF(AND($Q70 = 16, $O70 = 9, $S70 = 11, $U70 = 5) + N("Se for de vendas, com mestrado, analista sênior"),
  IF($L70 = 5,
    100,
    0
  )
  +
  IF($J70 = "M",
    200,
    0
  ),
  0
)</f>
        <v>3080</v>
      </c>
      <c r="X70" s="12" t="str">
        <f t="shared" ref="X70:X133" ca="1" si="17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$A70  &amp; ", "   &amp;
$C70  &amp; ", "   &amp;
$D70  &amp; ", '"  &amp;
$I70  &amp; "', '" &amp;
$J70  &amp; "', "  &amp;
$L70  &amp; ", '"  &amp;
TEXT($N70,"dd/mm/aaaa")  &amp; "', "   &amp;
$O70  &amp; ", "   &amp;
$Q70  &amp; ", "   &amp;
$S70  &amp; ", "   &amp;
IF($U70 &lt;&gt; "", $U70, "NULL")  &amp; ", "   &amp;
$W70  &amp; ");"</f>
        <v>INSERT INTO bi4all.fac_employees (id_company_fk, id_employee_pk, flg_active, employee_name, id_gender_fk, id_race_fk, birthday, id_schooling_fk, id_department_fk, id_role_fk, id_level_fk, salary) VALUES (1, 66, TRUE, 'Domingos Duarte Farina', 'M', 6, '12/11/1974', 8, 9, 11, 5, 3080);</v>
      </c>
    </row>
    <row r="71" spans="1:24" ht="14.25" customHeight="1" x14ac:dyDescent="0.2">
      <c r="A71" s="7">
        <v>1</v>
      </c>
      <c r="B71" s="7" t="str">
        <f>$A71 &amp; "-"&amp;VLOOKUP($A71,Company!$A:$B,2,FALSE)</f>
        <v>1-ACME Corporation</v>
      </c>
      <c r="C71" s="5">
        <f t="shared" si="9"/>
        <v>67</v>
      </c>
      <c r="D71" s="6" t="b">
        <v>1</v>
      </c>
      <c r="E71" s="7">
        <f ca="1">IF($C71 = 1 + N("Presidente"),
    127,
    IF($C71 = 2 + N("Vice-Presidente"),
        72,
        IF($C71 = 3 + N("Secretária bilíngue"),
            13,
            RANDBETWEEN(5,COUNT(Name!$A:$A) + 1)
        )
    )
)</f>
        <v>273</v>
      </c>
      <c r="F71" s="7" t="str">
        <f ca="1">VLOOKUP($E71,Name!$A:$B,2,FALSE)</f>
        <v>Maria Sophia</v>
      </c>
      <c r="G71" s="7">
        <f ca="1" xml:space="preserve">
IF($C71 = 1,
    0,
    RANDBETWEEN(5,COUNT('Last name'!$A:$A) + 1)
)</f>
        <v>115</v>
      </c>
      <c r="H71" s="7" t="str">
        <f ca="1" xml:space="preserve">
IF($C71 = 1 + N("Presidente"),
    "de Orléans e Bragança",
    VLOOKUP($G71,'Last name'!$A:$B,2,FALSE) &amp; " " &amp; VLOOKUP(RANDBETWEEN(5,COUNT('Last name'!$A:$A) + 1),'Last name'!$A:$B,2,FALSE)
)</f>
        <v>Madureira Cabral</v>
      </c>
      <c r="I71" s="7" t="str">
        <f t="shared" ca="1" si="10"/>
        <v>Maria Sophia Madureira Cabral</v>
      </c>
      <c r="J71" s="7" t="str">
        <f ca="1">VLOOKUP($E71,Name!$A:$C,3,FALSE)</f>
        <v>F</v>
      </c>
      <c r="K71" s="7" t="str">
        <f ca="1">VLOOKUP($J71,Gender!$A:$B,2,FALSE)</f>
        <v>Female</v>
      </c>
      <c r="L71" s="7">
        <f t="shared" ca="1" si="11"/>
        <v>5</v>
      </c>
      <c r="M71" s="7" t="str">
        <f ca="1">VLOOKUP($L71,Race!$A:$B,2,FALSE)</f>
        <v>White</v>
      </c>
      <c r="N71" s="8">
        <f t="shared" ca="1" si="12"/>
        <v>30534</v>
      </c>
      <c r="O71" s="6">
        <f t="shared" ca="1" si="13"/>
        <v>7</v>
      </c>
      <c r="P71" s="8" t="str">
        <f ca="1">VLOOKUP($O71,Education!$A:$B,2,FALSE)</f>
        <v>Undergraduate degree</v>
      </c>
      <c r="Q71" s="7">
        <f ca="1" xml:space="preserve">
  IF(OR($S71 = 5, $S71 = 6, $S71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1" s="7" t="str">
        <f ca="1">VLOOKUP($Q71,Department!$A:$B,2,FALSE)</f>
        <v>Presidency</v>
      </c>
      <c r="S71" s="6">
        <f t="shared" ca="1" si="14"/>
        <v>10</v>
      </c>
      <c r="T71" s="7" t="str">
        <f ca="1">VLOOKUP($S71,Role!$A:$B,2,FALSE)</f>
        <v>Trainee</v>
      </c>
      <c r="U71" s="6" t="str">
        <f t="shared" ca="1" si="15"/>
        <v/>
      </c>
      <c r="V71" s="7" t="str">
        <f ca="1" xml:space="preserve">
IF($U71 &lt;&gt; "",
    VLOOKUP($U71,Level!$A:$B,2,FALSE),
    ""
)</f>
        <v/>
      </c>
      <c r="W71" s="1">
        <f t="shared" ca="1" si="16"/>
        <v>1305</v>
      </c>
      <c r="X71" s="12" t="str">
        <f t="shared" ca="1" si="17"/>
        <v>INSERT INTO bi4all.fac_employees (id_company_fk, id_employee_pk, flg_active, employee_name, id_gender_fk, id_race_fk, birthday, id_schooling_fk, id_department_fk, id_role_fk, id_level_fk, salary) VALUES (1, 67, TRUE, 'Maria Sophia Madureira Cabral', 'F', 5, '06/08/1983', 7, 5, 10, NULL, 1305);</v>
      </c>
    </row>
    <row r="72" spans="1:24" ht="14.25" customHeight="1" x14ac:dyDescent="0.2">
      <c r="A72" s="7">
        <v>1</v>
      </c>
      <c r="B72" s="7" t="str">
        <f>$A72 &amp; "-"&amp;VLOOKUP($A72,Company!$A:$B,2,FALSE)</f>
        <v>1-ACME Corporation</v>
      </c>
      <c r="C72" s="5">
        <f t="shared" si="9"/>
        <v>68</v>
      </c>
      <c r="D72" s="6" t="b">
        <v>1</v>
      </c>
      <c r="E72" s="7">
        <f ca="1">IF($C72 = 1 + N("Presidente"),
    127,
    IF($C72 = 2 + N("Vice-Presidente"),
        72,
        IF($C72 = 3 + N("Secretária bilíngue"),
            13,
            RANDBETWEEN(5,COUNT(Name!$A:$A) + 1)
        )
    )
)</f>
        <v>21</v>
      </c>
      <c r="F72" s="7" t="str">
        <f ca="1">VLOOKUP($E72,Name!$A:$B,2,FALSE)</f>
        <v>Allana</v>
      </c>
      <c r="G72" s="7">
        <f ca="1" xml:space="preserve">
IF($C72 = 1,
    0,
    RANDBETWEEN(5,COUNT('Last name'!$A:$A) + 1)
)</f>
        <v>75</v>
      </c>
      <c r="H72" s="7" t="str">
        <f ca="1" xml:space="preserve">
IF($C72 = 1 + N("Presidente"),
    "de Orléans e Bragança",
    VLOOKUP($G72,'Last name'!$A:$B,2,FALSE) &amp; " " &amp; VLOOKUP(RANDBETWEEN(5,COUNT('Last name'!$A:$A) + 1),'Last name'!$A:$B,2,FALSE)
)</f>
        <v>dos Santos Holanda</v>
      </c>
      <c r="I72" s="7" t="str">
        <f t="shared" ca="1" si="10"/>
        <v>Allana dos Santos Holanda</v>
      </c>
      <c r="J72" s="7" t="str">
        <f ca="1">VLOOKUP($E72,Name!$A:$C,3,FALSE)</f>
        <v>F</v>
      </c>
      <c r="K72" s="7" t="str">
        <f ca="1">VLOOKUP($J72,Gender!$A:$B,2,FALSE)</f>
        <v>Female</v>
      </c>
      <c r="L72" s="7">
        <f t="shared" ca="1" si="11"/>
        <v>5</v>
      </c>
      <c r="M72" s="7" t="str">
        <f ca="1">VLOOKUP($L72,Race!$A:$B,2,FALSE)</f>
        <v>White</v>
      </c>
      <c r="N72" s="8">
        <f t="shared" ca="1" si="12"/>
        <v>21549</v>
      </c>
      <c r="O72" s="6">
        <f t="shared" ca="1" si="13"/>
        <v>7</v>
      </c>
      <c r="P72" s="8" t="str">
        <f ca="1">VLOOKUP($O72,Education!$A:$B,2,FALSE)</f>
        <v>Undergraduate degree</v>
      </c>
      <c r="Q72" s="7">
        <f ca="1" xml:space="preserve">
  IF(OR($S72 = 5, $S72 = 6, $S72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2" s="7" t="str">
        <f ca="1">VLOOKUP($Q72,Department!$A:$B,2,FALSE)</f>
        <v>Operations</v>
      </c>
      <c r="S72" s="6">
        <f t="shared" ca="1" si="14"/>
        <v>11</v>
      </c>
      <c r="T72" s="7" t="str">
        <f ca="1">VLOOKUP($S72,Role!$A:$B,2,FALSE)</f>
        <v>Analyst</v>
      </c>
      <c r="U72" s="6">
        <f t="shared" ca="1" si="15"/>
        <v>5</v>
      </c>
      <c r="V72" s="7" t="str">
        <f ca="1" xml:space="preserve">
IF($U72 &lt;&gt; "",
    VLOOKUP($U72,Level!$A:$B,2,FALSE),
    ""
)</f>
        <v>Junior</v>
      </c>
      <c r="W72" s="1">
        <f t="shared" ca="1" si="16"/>
        <v>2500</v>
      </c>
      <c r="X72" s="12" t="str">
        <f t="shared" ca="1" si="17"/>
        <v>INSERT INTO bi4all.fac_employees (id_company_fk, id_employee_pk, flg_active, employee_name, id_gender_fk, id_race_fk, birthday, id_schooling_fk, id_department_fk, id_role_fk, id_level_fk, salary) VALUES (1, 68, TRUE, 'Allana dos Santos Holanda', 'F', 5, '30/12/1958', 7, 10, 11, 5, 2500);</v>
      </c>
    </row>
    <row r="73" spans="1:24" ht="14.25" customHeight="1" x14ac:dyDescent="0.2">
      <c r="A73" s="7">
        <v>1</v>
      </c>
      <c r="B73" s="7" t="str">
        <f>$A73 &amp; "-"&amp;VLOOKUP($A73,Company!$A:$B,2,FALSE)</f>
        <v>1-ACME Corporation</v>
      </c>
      <c r="C73" s="5">
        <f t="shared" si="9"/>
        <v>69</v>
      </c>
      <c r="D73" s="6" t="b">
        <v>1</v>
      </c>
      <c r="E73" s="7">
        <f ca="1">IF($C73 = 1 + N("Presidente"),
    127,
    IF($C73 = 2 + N("Vice-Presidente"),
        72,
        IF($C73 = 3 + N("Secretária bilíngue"),
            13,
            RANDBETWEEN(5,COUNT(Name!$A:$A) + 1)
        )
    )
)</f>
        <v>226</v>
      </c>
      <c r="F73" s="7" t="str">
        <f ca="1">VLOOKUP($E73,Name!$A:$B,2,FALSE)</f>
        <v>Levy</v>
      </c>
      <c r="G73" s="7">
        <f ca="1" xml:space="preserve">
IF($C73 = 1,
    0,
    RANDBETWEEN(5,COUNT('Last name'!$A:$A) + 1)
)</f>
        <v>175</v>
      </c>
      <c r="H73" s="7" t="str">
        <f ca="1" xml:space="preserve">
IF($C73 = 1 + N("Presidente"),
    "de Orléans e Bragança",
    VLOOKUP($G73,'Last name'!$A:$B,2,FALSE) &amp; " " &amp; VLOOKUP(RANDBETWEEN(5,COUNT('Last name'!$A:$A) + 1),'Last name'!$A:$B,2,FALSE)
)</f>
        <v>Santoro Oliveira</v>
      </c>
      <c r="I73" s="7" t="str">
        <f t="shared" ca="1" si="10"/>
        <v>Levy Santoro Oliveira</v>
      </c>
      <c r="J73" s="7" t="str">
        <f ca="1">VLOOKUP($E73,Name!$A:$C,3,FALSE)</f>
        <v>M</v>
      </c>
      <c r="K73" s="7" t="str">
        <f ca="1">VLOOKUP($J73,Gender!$A:$B,2,FALSE)</f>
        <v>Male</v>
      </c>
      <c r="L73" s="7">
        <f t="shared" ca="1" si="11"/>
        <v>5</v>
      </c>
      <c r="M73" s="7" t="str">
        <f ca="1">VLOOKUP($L73,Race!$A:$B,2,FALSE)</f>
        <v>White</v>
      </c>
      <c r="N73" s="8">
        <f t="shared" ca="1" si="12"/>
        <v>31339</v>
      </c>
      <c r="O73" s="6">
        <f t="shared" ca="1" si="13"/>
        <v>7</v>
      </c>
      <c r="P73" s="8" t="str">
        <f ca="1">VLOOKUP($O73,Education!$A:$B,2,FALSE)</f>
        <v>Undergraduate degree</v>
      </c>
      <c r="Q73" s="7">
        <f ca="1" xml:space="preserve">
  IF(OR($S73 = 5, $S73 = 6, $S73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3" s="7" t="str">
        <f ca="1">VLOOKUP($Q73,Department!$A:$B,2,FALSE)</f>
        <v>Commercial</v>
      </c>
      <c r="S73" s="6">
        <f t="shared" ca="1" si="14"/>
        <v>10</v>
      </c>
      <c r="T73" s="7" t="str">
        <f ca="1">VLOOKUP($S73,Role!$A:$B,2,FALSE)</f>
        <v>Trainee</v>
      </c>
      <c r="U73" s="6" t="str">
        <f t="shared" ca="1" si="15"/>
        <v/>
      </c>
      <c r="V73" s="7" t="str">
        <f ca="1" xml:space="preserve">
IF($U73 &lt;&gt; "",
    VLOOKUP($U73,Level!$A:$B,2,FALSE),
    ""
)</f>
        <v/>
      </c>
      <c r="W73" s="1">
        <f t="shared" ca="1" si="16"/>
        <v>1385</v>
      </c>
      <c r="X73" s="12" t="str">
        <f t="shared" ca="1" si="17"/>
        <v>INSERT INTO bi4all.fac_employees (id_company_fk, id_employee_pk, flg_active, employee_name, id_gender_fk, id_race_fk, birthday, id_schooling_fk, id_department_fk, id_role_fk, id_level_fk, salary) VALUES (1, 69, TRUE, 'Levy Santoro Oliveira', 'M', 5, '19/10/1985', 7, 9, 10, NULL, 1385);</v>
      </c>
    </row>
    <row r="74" spans="1:24" ht="14.25" customHeight="1" x14ac:dyDescent="0.2">
      <c r="A74" s="7">
        <v>1</v>
      </c>
      <c r="B74" s="7" t="str">
        <f>$A74 &amp; "-"&amp;VLOOKUP($A74,Company!$A:$B,2,FALSE)</f>
        <v>1-ACME Corporation</v>
      </c>
      <c r="C74" s="5">
        <f t="shared" si="9"/>
        <v>70</v>
      </c>
      <c r="D74" s="6" t="b">
        <v>1</v>
      </c>
      <c r="E74" s="7">
        <f ca="1">IF($C74 = 1 + N("Presidente"),
    127,
    IF($C74 = 2 + N("Vice-Presidente"),
        72,
        IF($C74 = 3 + N("Secretária bilíngue"),
            13,
            RANDBETWEEN(5,COUNT(Name!$A:$A) + 1)
        )
    )
)</f>
        <v>49</v>
      </c>
      <c r="F74" s="7" t="str">
        <f ca="1">VLOOKUP($E74,Name!$A:$B,2,FALSE)</f>
        <v>Anthony Gabriel</v>
      </c>
      <c r="G74" s="7">
        <f ca="1" xml:space="preserve">
IF($C74 = 1,
    0,
    RANDBETWEEN(5,COUNT('Last name'!$A:$A) + 1)
)</f>
        <v>123</v>
      </c>
      <c r="H74" s="7" t="str">
        <f ca="1" xml:space="preserve">
IF($C74 = 1 + N("Presidente"),
    "de Orléans e Bragança",
    VLOOKUP($G74,'Last name'!$A:$B,2,FALSE) &amp; " " &amp; VLOOKUP(RANDBETWEEN(5,COUNT('Last name'!$A:$A) + 1),'Last name'!$A:$B,2,FALSE)
)</f>
        <v>Martins Santacruz</v>
      </c>
      <c r="I74" s="7" t="str">
        <f t="shared" ca="1" si="10"/>
        <v>Anthony Gabriel Martins Santacruz</v>
      </c>
      <c r="J74" s="7" t="str">
        <f ca="1">VLOOKUP($E74,Name!$A:$C,3,FALSE)</f>
        <v>M</v>
      </c>
      <c r="K74" s="7" t="str">
        <f ca="1">VLOOKUP($J74,Gender!$A:$B,2,FALSE)</f>
        <v>Male</v>
      </c>
      <c r="L74" s="7">
        <f t="shared" ca="1" si="11"/>
        <v>5</v>
      </c>
      <c r="M74" s="7" t="str">
        <f ca="1">VLOOKUP($L74,Race!$A:$B,2,FALSE)</f>
        <v>White</v>
      </c>
      <c r="N74" s="8">
        <f t="shared" ca="1" si="12"/>
        <v>30942</v>
      </c>
      <c r="O74" s="6">
        <f t="shared" ca="1" si="13"/>
        <v>7</v>
      </c>
      <c r="P74" s="8" t="str">
        <f ca="1">VLOOKUP($O74,Education!$A:$B,2,FALSE)</f>
        <v>Undergraduate degree</v>
      </c>
      <c r="Q74" s="7">
        <f ca="1" xml:space="preserve">
  IF(OR($S74 = 5, $S74 = 6, $S74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4" s="7" t="str">
        <f ca="1">VLOOKUP($Q74,Department!$A:$B,2,FALSE)</f>
        <v>Communication &amp; Marketing</v>
      </c>
      <c r="S74" s="6">
        <f t="shared" ca="1" si="14"/>
        <v>11</v>
      </c>
      <c r="T74" s="7" t="str">
        <f ca="1">VLOOKUP($S74,Role!$A:$B,2,FALSE)</f>
        <v>Analyst</v>
      </c>
      <c r="U74" s="6">
        <f t="shared" ca="1" si="15"/>
        <v>6</v>
      </c>
      <c r="V74" s="7" t="str">
        <f ca="1" xml:space="preserve">
IF($U74 &lt;&gt; "",
    VLOOKUP($U74,Level!$A:$B,2,FALSE),
    ""
)</f>
        <v>Pleno</v>
      </c>
      <c r="W74" s="1">
        <f t="shared" ca="1" si="16"/>
        <v>2580</v>
      </c>
      <c r="X74" s="12" t="str">
        <f t="shared" ca="1" si="17"/>
        <v>INSERT INTO bi4all.fac_employees (id_company_fk, id_employee_pk, flg_active, employee_name, id_gender_fk, id_race_fk, birthday, id_schooling_fk, id_department_fk, id_role_fk, id_level_fk, salary) VALUES (1, 70, TRUE, 'Anthony Gabriel Martins Santacruz', 'M', 5, '17/09/1984', 7, 11, 11, 6, 2580);</v>
      </c>
    </row>
    <row r="75" spans="1:24" ht="14.25" customHeight="1" x14ac:dyDescent="0.2">
      <c r="A75" s="7">
        <v>1</v>
      </c>
      <c r="B75" s="7" t="str">
        <f>$A75 &amp; "-"&amp;VLOOKUP($A75,Company!$A:$B,2,FALSE)</f>
        <v>1-ACME Corporation</v>
      </c>
      <c r="C75" s="5">
        <f t="shared" si="9"/>
        <v>71</v>
      </c>
      <c r="D75" s="6" t="b">
        <v>1</v>
      </c>
      <c r="E75" s="7">
        <f ca="1">IF($C75 = 1 + N("Presidente"),
    127,
    IF($C75 = 2 + N("Vice-Presidente"),
        72,
        IF($C75 = 3 + N("Secretária bilíngue"),
            13,
            RANDBETWEEN(5,COUNT(Name!$A:$A) + 1)
        )
    )
)</f>
        <v>148</v>
      </c>
      <c r="F75" s="7" t="str">
        <f ca="1">VLOOKUP($E75,Name!$A:$B,2,FALSE)</f>
        <v>Frankin</v>
      </c>
      <c r="G75" s="7">
        <f ca="1" xml:space="preserve">
IF($C75 = 1,
    0,
    RANDBETWEEN(5,COUNT('Last name'!$A:$A) + 1)
)</f>
        <v>45</v>
      </c>
      <c r="H75" s="7" t="str">
        <f ca="1" xml:space="preserve">
IF($C75 = 1 + N("Presidente"),
    "de Orléans e Bragança",
    VLOOKUP($G75,'Last name'!$A:$B,2,FALSE) &amp; " " &amp; VLOOKUP(RANDBETWEEN(5,COUNT('Last name'!$A:$A) + 1),'Last name'!$A:$B,2,FALSE)
)</f>
        <v>Braga Poeta</v>
      </c>
      <c r="I75" s="7" t="str">
        <f t="shared" ca="1" si="10"/>
        <v>Frankin Braga Poeta</v>
      </c>
      <c r="J75" s="7" t="str">
        <f ca="1">VLOOKUP($E75,Name!$A:$C,3,FALSE)</f>
        <v>M</v>
      </c>
      <c r="K75" s="7" t="str">
        <f ca="1">VLOOKUP($J75,Gender!$A:$B,2,FALSE)</f>
        <v>Male</v>
      </c>
      <c r="L75" s="7">
        <f t="shared" ca="1" si="11"/>
        <v>5</v>
      </c>
      <c r="M75" s="7" t="str">
        <f ca="1">VLOOKUP($L75,Race!$A:$B,2,FALSE)</f>
        <v>White</v>
      </c>
      <c r="N75" s="8">
        <f t="shared" ca="1" si="12"/>
        <v>24622</v>
      </c>
      <c r="O75" s="6">
        <f t="shared" ca="1" si="13"/>
        <v>7</v>
      </c>
      <c r="P75" s="8" t="str">
        <f ca="1">VLOOKUP($O75,Education!$A:$B,2,FALSE)</f>
        <v>Undergraduate degree</v>
      </c>
      <c r="Q75" s="7">
        <f ca="1" xml:space="preserve">
  IF(OR($S75 = 5, $S75 = 6, $S75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5" s="7" t="str">
        <f ca="1">VLOOKUP($Q75,Department!$A:$B,2,FALSE)</f>
        <v>Presidency</v>
      </c>
      <c r="S75" s="6">
        <f t="shared" ca="1" si="14"/>
        <v>10</v>
      </c>
      <c r="T75" s="7" t="str">
        <f ca="1">VLOOKUP($S75,Role!$A:$B,2,FALSE)</f>
        <v>Trainee</v>
      </c>
      <c r="U75" s="6" t="str">
        <f t="shared" ca="1" si="15"/>
        <v/>
      </c>
      <c r="V75" s="7" t="str">
        <f ca="1" xml:space="preserve">
IF($U75 &lt;&gt; "",
    VLOOKUP($U75,Level!$A:$B,2,FALSE),
    ""
)</f>
        <v/>
      </c>
      <c r="W75" s="1">
        <f t="shared" ca="1" si="16"/>
        <v>1305</v>
      </c>
      <c r="X75" s="12" t="str">
        <f t="shared" ca="1" si="17"/>
        <v>INSERT INTO bi4all.fac_employees (id_company_fk, id_employee_pk, flg_active, employee_name, id_gender_fk, id_race_fk, birthday, id_schooling_fk, id_department_fk, id_role_fk, id_level_fk, salary) VALUES (1, 71, TRUE, 'Frankin Braga Poeta', 'M', 5, '30/05/1967', 7, 5, 10, NULL, 1305);</v>
      </c>
    </row>
    <row r="76" spans="1:24" ht="14.25" customHeight="1" x14ac:dyDescent="0.2">
      <c r="A76" s="7">
        <v>1</v>
      </c>
      <c r="B76" s="7" t="str">
        <f>$A76 &amp; "-"&amp;VLOOKUP($A76,Company!$A:$B,2,FALSE)</f>
        <v>1-ACME Corporation</v>
      </c>
      <c r="C76" s="5">
        <f t="shared" si="9"/>
        <v>72</v>
      </c>
      <c r="D76" s="6" t="b">
        <v>1</v>
      </c>
      <c r="E76" s="7">
        <f ca="1">IF($C76 = 1 + N("Presidente"),
    127,
    IF($C76 = 2 + N("Vice-Presidente"),
        72,
        IF($C76 = 3 + N("Secretária bilíngue"),
            13,
            RANDBETWEEN(5,COUNT(Name!$A:$A) + 1)
        )
    )
)</f>
        <v>7</v>
      </c>
      <c r="F76" s="7" t="str">
        <f ca="1">VLOOKUP($E76,Name!$A:$B,2,FALSE)</f>
        <v>Adelaide</v>
      </c>
      <c r="G76" s="7">
        <f ca="1" xml:space="preserve">
IF($C76 = 1,
    0,
    RANDBETWEEN(5,COUNT('Last name'!$A:$A) + 1)
)</f>
        <v>161</v>
      </c>
      <c r="H76" s="7" t="str">
        <f ca="1" xml:space="preserve">
IF($C76 = 1 + N("Presidente"),
    "de Orléans e Bragança",
    VLOOKUP($G76,'Last name'!$A:$B,2,FALSE) &amp; " " &amp; VLOOKUP(RANDBETWEEN(5,COUNT('Last name'!$A:$A) + 1),'Last name'!$A:$B,2,FALSE)
)</f>
        <v>Ribeiro Leone</v>
      </c>
      <c r="I76" s="7" t="str">
        <f t="shared" ca="1" si="10"/>
        <v>Adelaide Ribeiro Leone</v>
      </c>
      <c r="J76" s="7" t="str">
        <f ca="1">VLOOKUP($E76,Name!$A:$C,3,FALSE)</f>
        <v>F</v>
      </c>
      <c r="K76" s="7" t="str">
        <f ca="1">VLOOKUP($J76,Gender!$A:$B,2,FALSE)</f>
        <v>Female</v>
      </c>
      <c r="L76" s="7">
        <f t="shared" ca="1" si="11"/>
        <v>8</v>
      </c>
      <c r="M76" s="7" t="str">
        <f ca="1">VLOOKUP($L76,Race!$A:$B,2,FALSE)</f>
        <v>Asian</v>
      </c>
      <c r="N76" s="8">
        <f t="shared" ca="1" si="12"/>
        <v>30336</v>
      </c>
      <c r="O76" s="6">
        <f t="shared" ca="1" si="13"/>
        <v>7</v>
      </c>
      <c r="P76" s="8" t="str">
        <f ca="1">VLOOKUP($O76,Education!$A:$B,2,FALSE)</f>
        <v>Undergraduate degree</v>
      </c>
      <c r="Q76" s="7">
        <f ca="1" xml:space="preserve">
  IF(OR($S76 = 5, $S76 = 6, $S76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6" s="7" t="str">
        <f ca="1">VLOOKUP($Q76,Department!$A:$B,2,FALSE)</f>
        <v>Audit</v>
      </c>
      <c r="S76" s="6">
        <f t="shared" ca="1" si="14"/>
        <v>11</v>
      </c>
      <c r="T76" s="7" t="str">
        <f ca="1">VLOOKUP($S76,Role!$A:$B,2,FALSE)</f>
        <v>Analyst</v>
      </c>
      <c r="U76" s="6">
        <f t="shared" ca="1" si="15"/>
        <v>5</v>
      </c>
      <c r="V76" s="7" t="str">
        <f ca="1" xml:space="preserve">
IF($U76 &lt;&gt; "",
    VLOOKUP($U76,Level!$A:$B,2,FALSE),
    ""
)</f>
        <v>Junior</v>
      </c>
      <c r="W76" s="1">
        <f t="shared" ca="1" si="16"/>
        <v>2500</v>
      </c>
      <c r="X76" s="12" t="str">
        <f t="shared" ca="1" si="17"/>
        <v>INSERT INTO bi4all.fac_employees (id_company_fk, id_employee_pk, flg_active, employee_name, id_gender_fk, id_race_fk, birthday, id_schooling_fk, id_department_fk, id_role_fk, id_level_fk, salary) VALUES (1, 72, TRUE, 'Adelaide Ribeiro Leone', 'F', 8, '20/01/1983', 7, 13, 11, 5, 2500);</v>
      </c>
    </row>
    <row r="77" spans="1:24" ht="14.25" customHeight="1" x14ac:dyDescent="0.2">
      <c r="A77" s="7">
        <v>1</v>
      </c>
      <c r="B77" s="7" t="str">
        <f>$A77 &amp; "-"&amp;VLOOKUP($A77,Company!$A:$B,2,FALSE)</f>
        <v>1-ACME Corporation</v>
      </c>
      <c r="C77" s="5">
        <f t="shared" si="9"/>
        <v>73</v>
      </c>
      <c r="D77" s="6" t="b">
        <v>1</v>
      </c>
      <c r="E77" s="7">
        <f ca="1">IF($C77 = 1 + N("Presidente"),
    127,
    IF($C77 = 2 + N("Vice-Presidente"),
        72,
        IF($C77 = 3 + N("Secretária bilíngue"),
            13,
            RANDBETWEEN(5,COUNT(Name!$A:$A) + 1)
        )
    )
)</f>
        <v>308</v>
      </c>
      <c r="F77" s="7" t="str">
        <f ca="1">VLOOKUP($E77,Name!$A:$B,2,FALSE)</f>
        <v>Noah</v>
      </c>
      <c r="G77" s="7">
        <f ca="1" xml:space="preserve">
IF($C77 = 1,
    0,
    RANDBETWEEN(5,COUNT('Last name'!$A:$A) + 1)
)</f>
        <v>179</v>
      </c>
      <c r="H77" s="7" t="str">
        <f ca="1" xml:space="preserve">
IF($C77 = 1 + N("Presidente"),
    "de Orléans e Bragança",
    VLOOKUP($G77,'Last name'!$A:$B,2,FALSE) &amp; " " &amp; VLOOKUP(RANDBETWEEN(5,COUNT('Last name'!$A:$A) + 1),'Last name'!$A:$B,2,FALSE)
)</f>
        <v>Serra Morato</v>
      </c>
      <c r="I77" s="7" t="str">
        <f t="shared" ca="1" si="10"/>
        <v>Noah Serra Morato</v>
      </c>
      <c r="J77" s="7" t="str">
        <f ca="1">VLOOKUP($E77,Name!$A:$C,3,FALSE)</f>
        <v>M</v>
      </c>
      <c r="K77" s="7" t="str">
        <f ca="1">VLOOKUP($J77,Gender!$A:$B,2,FALSE)</f>
        <v>Male</v>
      </c>
      <c r="L77" s="7">
        <f t="shared" ca="1" si="11"/>
        <v>7</v>
      </c>
      <c r="M77" s="7" t="str">
        <f ca="1">VLOOKUP($L77,Race!$A:$B,2,FALSE)</f>
        <v>Hispanic or Latino</v>
      </c>
      <c r="N77" s="8">
        <f t="shared" ca="1" si="12"/>
        <v>21435</v>
      </c>
      <c r="O77" s="6">
        <f t="shared" ca="1" si="13"/>
        <v>7</v>
      </c>
      <c r="P77" s="8" t="str">
        <f ca="1">VLOOKUP($O77,Education!$A:$B,2,FALSE)</f>
        <v>Undergraduate degree</v>
      </c>
      <c r="Q77" s="7">
        <f ca="1" xml:space="preserve">
  IF(OR($S77 = 5, $S77 = 6, $S77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7" s="7" t="str">
        <f ca="1">VLOOKUP($Q77,Department!$A:$B,2,FALSE)</f>
        <v>Finance</v>
      </c>
      <c r="S77" s="6">
        <f t="shared" ca="1" si="14"/>
        <v>10</v>
      </c>
      <c r="T77" s="7" t="str">
        <f ca="1">VLOOKUP($S77,Role!$A:$B,2,FALSE)</f>
        <v>Trainee</v>
      </c>
      <c r="U77" s="6" t="str">
        <f t="shared" ca="1" si="15"/>
        <v/>
      </c>
      <c r="V77" s="7" t="str">
        <f ca="1" xml:space="preserve">
IF($U77 &lt;&gt; "",
    VLOOKUP($U77,Level!$A:$B,2,FALSE),
    ""
)</f>
        <v/>
      </c>
      <c r="W77" s="1">
        <f t="shared" ca="1" si="16"/>
        <v>1305</v>
      </c>
      <c r="X77" s="12" t="str">
        <f t="shared" ca="1" si="17"/>
        <v>INSERT INTO bi4all.fac_employees (id_company_fk, id_employee_pk, flg_active, employee_name, id_gender_fk, id_race_fk, birthday, id_schooling_fk, id_department_fk, id_role_fk, id_level_fk, salary) VALUES (1, 73, TRUE, 'Noah Serra Morato', 'M', 7, '07/09/1958', 7, 7, 10, NULL, 1305);</v>
      </c>
    </row>
    <row r="78" spans="1:24" ht="14.25" customHeight="1" x14ac:dyDescent="0.2">
      <c r="A78" s="7">
        <v>1</v>
      </c>
      <c r="B78" s="7" t="str">
        <f>$A78 &amp; "-"&amp;VLOOKUP($A78,Company!$A:$B,2,FALSE)</f>
        <v>1-ACME Corporation</v>
      </c>
      <c r="C78" s="5">
        <f t="shared" si="9"/>
        <v>74</v>
      </c>
      <c r="D78" s="6" t="b">
        <v>1</v>
      </c>
      <c r="E78" s="7">
        <f ca="1">IF($C78 = 1 + N("Presidente"),
    127,
    IF($C78 = 2 + N("Vice-Presidente"),
        72,
        IF($C78 = 3 + N("Secretária bilíngue"),
            13,
            RANDBETWEEN(5,COUNT(Name!$A:$A) + 1)
        )
    )
)</f>
        <v>64</v>
      </c>
      <c r="F78" s="7" t="str">
        <f ca="1">VLOOKUP($E78,Name!$A:$B,2,FALSE)</f>
        <v>Ayla</v>
      </c>
      <c r="G78" s="7">
        <f ca="1" xml:space="preserve">
IF($C78 = 1,
    0,
    RANDBETWEEN(5,COUNT('Last name'!$A:$A) + 1)
)</f>
        <v>86</v>
      </c>
      <c r="H78" s="7" t="str">
        <f ca="1" xml:space="preserve">
IF($C78 = 1 + N("Presidente"),
    "de Orléans e Bragança",
    VLOOKUP($G78,'Last name'!$A:$B,2,FALSE) &amp; " " &amp; VLOOKUP(RANDBETWEEN(5,COUNT('Last name'!$A:$A) + 1),'Last name'!$A:$B,2,FALSE)
)</f>
        <v>Ferrara Tavarez</v>
      </c>
      <c r="I78" s="7" t="str">
        <f t="shared" ca="1" si="10"/>
        <v>Ayla Ferrara Tavarez</v>
      </c>
      <c r="J78" s="7" t="str">
        <f ca="1">VLOOKUP($E78,Name!$A:$C,3,FALSE)</f>
        <v>F</v>
      </c>
      <c r="K78" s="7" t="str">
        <f ca="1">VLOOKUP($J78,Gender!$A:$B,2,FALSE)</f>
        <v>Female</v>
      </c>
      <c r="L78" s="7">
        <f t="shared" ca="1" si="11"/>
        <v>5</v>
      </c>
      <c r="M78" s="7" t="str">
        <f ca="1">VLOOKUP($L78,Race!$A:$B,2,FALSE)</f>
        <v>White</v>
      </c>
      <c r="N78" s="8">
        <f t="shared" ca="1" si="12"/>
        <v>30879</v>
      </c>
      <c r="O78" s="6">
        <f t="shared" ca="1" si="13"/>
        <v>8</v>
      </c>
      <c r="P78" s="8" t="str">
        <f ca="1">VLOOKUP($O78,Education!$A:$B,2,FALSE)</f>
        <v>Graduate school</v>
      </c>
      <c r="Q78" s="7">
        <f ca="1" xml:space="preserve">
  IF(OR($S78 = 5, $S78 = 6, $S78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8" s="7" t="str">
        <f ca="1">VLOOKUP($Q78,Department!$A:$B,2,FALSE)</f>
        <v>Operations</v>
      </c>
      <c r="S78" s="6">
        <f t="shared" ca="1" si="14"/>
        <v>11</v>
      </c>
      <c r="T78" s="7" t="str">
        <f ca="1">VLOOKUP($S78,Role!$A:$B,2,FALSE)</f>
        <v>Analyst</v>
      </c>
      <c r="U78" s="6">
        <f t="shared" ca="1" si="15"/>
        <v>6</v>
      </c>
      <c r="V78" s="7" t="str">
        <f ca="1" xml:space="preserve">
IF($U78 &lt;&gt; "",
    VLOOKUP($U78,Level!$A:$B,2,FALSE),
    ""
)</f>
        <v>Pleno</v>
      </c>
      <c r="W78" s="1">
        <f t="shared" ca="1" si="16"/>
        <v>3000</v>
      </c>
      <c r="X78" s="12" t="str">
        <f t="shared" ca="1" si="17"/>
        <v>INSERT INTO bi4all.fac_employees (id_company_fk, id_employee_pk, flg_active, employee_name, id_gender_fk, id_race_fk, birthday, id_schooling_fk, id_department_fk, id_role_fk, id_level_fk, salary) VALUES (1, 74, TRUE, 'Ayla Ferrara Tavarez', 'F', 5, '16/07/1984', 8, 10, 11, 6, 3000);</v>
      </c>
    </row>
    <row r="79" spans="1:24" ht="14.25" customHeight="1" x14ac:dyDescent="0.2">
      <c r="A79" s="7">
        <v>1</v>
      </c>
      <c r="B79" s="7" t="str">
        <f>$A79 &amp; "-"&amp;VLOOKUP($A79,Company!$A:$B,2,FALSE)</f>
        <v>1-ACME Corporation</v>
      </c>
      <c r="C79" s="5">
        <f t="shared" si="9"/>
        <v>75</v>
      </c>
      <c r="D79" s="6" t="b">
        <v>1</v>
      </c>
      <c r="E79" s="7">
        <f ca="1">IF($C79 = 1 + N("Presidente"),
    127,
    IF($C79 = 2 + N("Vice-Presidente"),
        72,
        IF($C79 = 3 + N("Secretária bilíngue"),
            13,
            RANDBETWEEN(5,COUNT(Name!$A:$A) + 1)
        )
    )
)</f>
        <v>17</v>
      </c>
      <c r="F79" s="7" t="str">
        <f ca="1">VLOOKUP($E79,Name!$A:$B,2,FALSE)</f>
        <v>Alicia</v>
      </c>
      <c r="G79" s="7">
        <f ca="1" xml:space="preserve">
IF($C79 = 1,
    0,
    RANDBETWEEN(5,COUNT('Last name'!$A:$A) + 1)
)</f>
        <v>80</v>
      </c>
      <c r="H79" s="7" t="str">
        <f ca="1" xml:space="preserve">
IF($C79 = 1 + N("Presidente"),
    "de Orléans e Bragança",
    VLOOKUP($G79,'Last name'!$A:$B,2,FALSE) &amp; " " &amp; VLOOKUP(RANDBETWEEN(5,COUNT('Last name'!$A:$A) + 1),'Last name'!$A:$B,2,FALSE)
)</f>
        <v>Faria Barboza</v>
      </c>
      <c r="I79" s="7" t="str">
        <f t="shared" ca="1" si="10"/>
        <v>Alicia Faria Barboza</v>
      </c>
      <c r="J79" s="7" t="str">
        <f ca="1">VLOOKUP($E79,Name!$A:$C,3,FALSE)</f>
        <v>F</v>
      </c>
      <c r="K79" s="7" t="str">
        <f ca="1">VLOOKUP($J79,Gender!$A:$B,2,FALSE)</f>
        <v>Female</v>
      </c>
      <c r="L79" s="7">
        <f t="shared" ca="1" si="11"/>
        <v>5</v>
      </c>
      <c r="M79" s="7" t="str">
        <f ca="1">VLOOKUP($L79,Race!$A:$B,2,FALSE)</f>
        <v>White</v>
      </c>
      <c r="N79" s="8">
        <f t="shared" ca="1" si="12"/>
        <v>26299</v>
      </c>
      <c r="O79" s="6">
        <f t="shared" ca="1" si="13"/>
        <v>7</v>
      </c>
      <c r="P79" s="8" t="str">
        <f ca="1">VLOOKUP($O79,Education!$A:$B,2,FALSE)</f>
        <v>Undergraduate degree</v>
      </c>
      <c r="Q79" s="7">
        <f ca="1" xml:space="preserve">
  IF(OR($S79 = 5, $S79 = 6, $S79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9" s="7" t="str">
        <f ca="1">VLOOKUP($Q79,Department!$A:$B,2,FALSE)</f>
        <v>Operations</v>
      </c>
      <c r="S79" s="6">
        <f t="shared" ca="1" si="14"/>
        <v>9</v>
      </c>
      <c r="T79" s="7" t="str">
        <f ca="1">VLOOKUP($S79,Role!$A:$B,2,FALSE)</f>
        <v>Intern</v>
      </c>
      <c r="U79" s="6" t="str">
        <f t="shared" ca="1" si="15"/>
        <v/>
      </c>
      <c r="V79" s="7" t="str">
        <f ca="1" xml:space="preserve">
IF($U79 &lt;&gt; "",
    VLOOKUP($U79,Level!$A:$B,2,FALSE),
    ""
)</f>
        <v/>
      </c>
      <c r="W79" s="1">
        <f t="shared" ca="1" si="16"/>
        <v>1205</v>
      </c>
      <c r="X79" s="12" t="str">
        <f t="shared" ca="1" si="17"/>
        <v>INSERT INTO bi4all.fac_employees (id_company_fk, id_employee_pk, flg_active, employee_name, id_gender_fk, id_race_fk, birthday, id_schooling_fk, id_department_fk, id_role_fk, id_level_fk, salary) VALUES (1, 75, TRUE, 'Alicia Faria Barboza', 'F', 5, '01/01/1972', 7, 10, 9, NULL, 1205);</v>
      </c>
    </row>
    <row r="80" spans="1:24" ht="14.25" customHeight="1" x14ac:dyDescent="0.2">
      <c r="A80" s="7">
        <v>1</v>
      </c>
      <c r="B80" s="7" t="str">
        <f>$A80 &amp; "-"&amp;VLOOKUP($A80,Company!$A:$B,2,FALSE)</f>
        <v>1-ACME Corporation</v>
      </c>
      <c r="C80" s="5">
        <f t="shared" si="9"/>
        <v>76</v>
      </c>
      <c r="D80" s="6" t="b">
        <v>1</v>
      </c>
      <c r="E80" s="7">
        <f ca="1">IF($C80 = 1 + N("Presidente"),
    127,
    IF($C80 = 2 + N("Vice-Presidente"),
        72,
        IF($C80 = 3 + N("Secretária bilíngue"),
            13,
            RANDBETWEEN(5,COUNT(Name!$A:$A) + 1)
        )
    )
)</f>
        <v>170</v>
      </c>
      <c r="F80" s="7" t="str">
        <f ca="1">VLOOKUP($E80,Name!$A:$B,2,FALSE)</f>
        <v>Iara</v>
      </c>
      <c r="G80" s="7">
        <f ca="1" xml:space="preserve">
IF($C80 = 1,
    0,
    RANDBETWEEN(5,COUNT('Last name'!$A:$A) + 1)
)</f>
        <v>36</v>
      </c>
      <c r="H80" s="7" t="str">
        <f ca="1" xml:space="preserve">
IF($C80 = 1 + N("Presidente"),
    "de Orléans e Bragança",
    VLOOKUP($G80,'Last name'!$A:$B,2,FALSE) &amp; " " &amp; VLOOKUP(RANDBETWEEN(5,COUNT('Last name'!$A:$A) + 1),'Last name'!$A:$B,2,FALSE)
)</f>
        <v>Batista Figo</v>
      </c>
      <c r="I80" s="7" t="str">
        <f t="shared" ca="1" si="10"/>
        <v>Iara Batista Figo</v>
      </c>
      <c r="J80" s="7" t="str">
        <f ca="1">VLOOKUP($E80,Name!$A:$C,3,FALSE)</f>
        <v>F</v>
      </c>
      <c r="K80" s="7" t="str">
        <f ca="1">VLOOKUP($J80,Gender!$A:$B,2,FALSE)</f>
        <v>Female</v>
      </c>
      <c r="L80" s="7">
        <f t="shared" ca="1" si="11"/>
        <v>5</v>
      </c>
      <c r="M80" s="7" t="str">
        <f ca="1">VLOOKUP($L80,Race!$A:$B,2,FALSE)</f>
        <v>White</v>
      </c>
      <c r="N80" s="8">
        <f t="shared" ca="1" si="12"/>
        <v>18071</v>
      </c>
      <c r="O80" s="6">
        <f t="shared" ca="1" si="13"/>
        <v>8</v>
      </c>
      <c r="P80" s="8" t="str">
        <f ca="1">VLOOKUP($O80,Education!$A:$B,2,FALSE)</f>
        <v>Graduate school</v>
      </c>
      <c r="Q80" s="7">
        <f ca="1" xml:space="preserve">
  IF(OR($S80 = 5, $S80 = 6, $S80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0" s="7" t="str">
        <f ca="1">VLOOKUP($Q80,Department!$A:$B,2,FALSE)</f>
        <v>Operations</v>
      </c>
      <c r="S80" s="6">
        <f t="shared" ca="1" si="14"/>
        <v>11</v>
      </c>
      <c r="T80" s="7" t="str">
        <f ca="1">VLOOKUP($S80,Role!$A:$B,2,FALSE)</f>
        <v>Analyst</v>
      </c>
      <c r="U80" s="6">
        <f t="shared" ca="1" si="15"/>
        <v>7</v>
      </c>
      <c r="V80" s="7" t="str">
        <f ca="1" xml:space="preserve">
IF($U80 &lt;&gt; "",
    VLOOKUP($U80,Level!$A:$B,2,FALSE),
    ""
)</f>
        <v>Senior</v>
      </c>
      <c r="W80" s="1">
        <f t="shared" ca="1" si="16"/>
        <v>3000</v>
      </c>
      <c r="X80" s="12" t="str">
        <f t="shared" ca="1" si="17"/>
        <v>INSERT INTO bi4all.fac_employees (id_company_fk, id_employee_pk, flg_active, employee_name, id_gender_fk, id_race_fk, birthday, id_schooling_fk, id_department_fk, id_role_fk, id_level_fk, salary) VALUES (1, 76, TRUE, 'Iara Batista Figo', 'F', 5, '22/06/1949', 8, 10, 11, 7, 3000);</v>
      </c>
    </row>
    <row r="81" spans="1:24" ht="14.25" customHeight="1" x14ac:dyDescent="0.2">
      <c r="A81" s="7">
        <v>1</v>
      </c>
      <c r="B81" s="7" t="str">
        <f>$A81 &amp; "-"&amp;VLOOKUP($A81,Company!$A:$B,2,FALSE)</f>
        <v>1-ACME Corporation</v>
      </c>
      <c r="C81" s="5">
        <f t="shared" si="9"/>
        <v>77</v>
      </c>
      <c r="D81" s="6" t="b">
        <v>1</v>
      </c>
      <c r="E81" s="7">
        <f ca="1">IF($C81 = 1 + N("Presidente"),
    127,
    IF($C81 = 2 + N("Vice-Presidente"),
        72,
        IF($C81 = 3 + N("Secretária bilíngue"),
            13,
            RANDBETWEEN(5,COUNT(Name!$A:$A) + 1)
        )
    )
)</f>
        <v>318</v>
      </c>
      <c r="F81" s="7" t="str">
        <f ca="1">VLOOKUP($E81,Name!$A:$B,2,FALSE)</f>
        <v>Pedro Lucas</v>
      </c>
      <c r="G81" s="7">
        <f ca="1" xml:space="preserve">
IF($C81 = 1,
    0,
    RANDBETWEEN(5,COUNT('Last name'!$A:$A) + 1)
)</f>
        <v>13</v>
      </c>
      <c r="H81" s="7" t="str">
        <f ca="1" xml:space="preserve">
IF($C81 = 1 + N("Presidente"),
    "de Orléans e Bragança",
    VLOOKUP($G81,'Last name'!$A:$B,2,FALSE) &amp; " " &amp; VLOOKUP(RANDBETWEEN(5,COUNT('Last name'!$A:$A) + 1),'Last name'!$A:$B,2,FALSE)
)</f>
        <v>Alvarenga Almeida</v>
      </c>
      <c r="I81" s="7" t="str">
        <f t="shared" ca="1" si="10"/>
        <v>Pedro Lucas Alvarenga Almeida</v>
      </c>
      <c r="J81" s="7" t="str">
        <f ca="1">VLOOKUP($E81,Name!$A:$C,3,FALSE)</f>
        <v>M</v>
      </c>
      <c r="K81" s="7" t="str">
        <f ca="1">VLOOKUP($J81,Gender!$A:$B,2,FALSE)</f>
        <v>Male</v>
      </c>
      <c r="L81" s="7">
        <f t="shared" ca="1" si="11"/>
        <v>5</v>
      </c>
      <c r="M81" s="7" t="str">
        <f ca="1">VLOOKUP($L81,Race!$A:$B,2,FALSE)</f>
        <v>White</v>
      </c>
      <c r="N81" s="8">
        <f t="shared" ca="1" si="12"/>
        <v>30700</v>
      </c>
      <c r="O81" s="6">
        <f t="shared" ca="1" si="13"/>
        <v>7</v>
      </c>
      <c r="P81" s="8" t="str">
        <f ca="1">VLOOKUP($O81,Education!$A:$B,2,FALSE)</f>
        <v>Undergraduate degree</v>
      </c>
      <c r="Q81" s="7">
        <f ca="1" xml:space="preserve">
  IF(OR($S81 = 5, $S81 = 6, $S81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1" s="7" t="str">
        <f ca="1">VLOOKUP($Q81,Department!$A:$B,2,FALSE)</f>
        <v>Operations</v>
      </c>
      <c r="S81" s="6">
        <f t="shared" ca="1" si="14"/>
        <v>10</v>
      </c>
      <c r="T81" s="7" t="str">
        <f ca="1">VLOOKUP($S81,Role!$A:$B,2,FALSE)</f>
        <v>Trainee</v>
      </c>
      <c r="U81" s="6" t="str">
        <f t="shared" ca="1" si="15"/>
        <v/>
      </c>
      <c r="V81" s="7" t="str">
        <f ca="1" xml:space="preserve">
IF($U81 &lt;&gt; "",
    VLOOKUP($U81,Level!$A:$B,2,FALSE),
    ""
)</f>
        <v/>
      </c>
      <c r="W81" s="1">
        <f t="shared" ca="1" si="16"/>
        <v>1305</v>
      </c>
      <c r="X81" s="12" t="str">
        <f t="shared" ca="1" si="17"/>
        <v>INSERT INTO bi4all.fac_employees (id_company_fk, id_employee_pk, flg_active, employee_name, id_gender_fk, id_race_fk, birthday, id_schooling_fk, id_department_fk, id_role_fk, id_level_fk, salary) VALUES (1, 77, TRUE, 'Pedro Lucas Alvarenga Almeida', 'M', 5, '19/01/1984', 7, 10, 10, NULL, 1305);</v>
      </c>
    </row>
    <row r="82" spans="1:24" ht="14.25" customHeight="1" x14ac:dyDescent="0.2">
      <c r="A82" s="7">
        <v>1</v>
      </c>
      <c r="B82" s="7" t="str">
        <f>$A82 &amp; "-"&amp;VLOOKUP($A82,Company!$A:$B,2,FALSE)</f>
        <v>1-ACME Corporation</v>
      </c>
      <c r="C82" s="5">
        <f t="shared" si="9"/>
        <v>78</v>
      </c>
      <c r="D82" s="6" t="b">
        <v>1</v>
      </c>
      <c r="E82" s="7">
        <f ca="1">IF($C82 = 1 + N("Presidente"),
    127,
    IF($C82 = 2 + N("Vice-Presidente"),
        72,
        IF($C82 = 3 + N("Secretária bilíngue"),
            13,
            RANDBETWEEN(5,COUNT(Name!$A:$A) + 1)
        )
    )
)</f>
        <v>113</v>
      </c>
      <c r="F82" s="7" t="str">
        <f ca="1">VLOOKUP($E82,Name!$A:$B,2,FALSE)</f>
        <v>Desiré</v>
      </c>
      <c r="G82" s="7">
        <f ca="1" xml:space="preserve">
IF($C82 = 1,
    0,
    RANDBETWEEN(5,COUNT('Last name'!$A:$A) + 1)
)</f>
        <v>191</v>
      </c>
      <c r="H82" s="7" t="str">
        <f ca="1" xml:space="preserve">
IF($C82 = 1 + N("Presidente"),
    "de Orléans e Bragança",
    VLOOKUP($G82,'Last name'!$A:$B,2,FALSE) &amp; " " &amp; VLOOKUP(RANDBETWEEN(5,COUNT('Last name'!$A:$A) + 1),'Last name'!$A:$B,2,FALSE)
)</f>
        <v>Trindade Melo</v>
      </c>
      <c r="I82" s="7" t="str">
        <f t="shared" ca="1" si="10"/>
        <v>Desiré Trindade Melo</v>
      </c>
      <c r="J82" s="7" t="str">
        <f ca="1">VLOOKUP($E82,Name!$A:$C,3,FALSE)</f>
        <v>F</v>
      </c>
      <c r="K82" s="7" t="str">
        <f ca="1">VLOOKUP($J82,Gender!$A:$B,2,FALSE)</f>
        <v>Female</v>
      </c>
      <c r="L82" s="7">
        <f t="shared" ca="1" si="11"/>
        <v>5</v>
      </c>
      <c r="M82" s="7" t="str">
        <f ca="1">VLOOKUP($L82,Race!$A:$B,2,FALSE)</f>
        <v>White</v>
      </c>
      <c r="N82" s="8">
        <f t="shared" ca="1" si="12"/>
        <v>31387</v>
      </c>
      <c r="O82" s="6">
        <f t="shared" ca="1" si="13"/>
        <v>7</v>
      </c>
      <c r="P82" s="8" t="str">
        <f ca="1">VLOOKUP($O82,Education!$A:$B,2,FALSE)</f>
        <v>Undergraduate degree</v>
      </c>
      <c r="Q82" s="7">
        <f ca="1" xml:space="preserve">
  IF(OR($S82 = 5, $S82 = 6, $S82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2" s="7" t="str">
        <f ca="1">VLOOKUP($Q82,Department!$A:$B,2,FALSE)</f>
        <v>Presidency</v>
      </c>
      <c r="S82" s="6">
        <f t="shared" ca="1" si="14"/>
        <v>11</v>
      </c>
      <c r="T82" s="7" t="str">
        <f ca="1">VLOOKUP($S82,Role!$A:$B,2,FALSE)</f>
        <v>Analyst</v>
      </c>
      <c r="U82" s="6">
        <f t="shared" ca="1" si="15"/>
        <v>5</v>
      </c>
      <c r="V82" s="7" t="str">
        <f ca="1" xml:space="preserve">
IF($U82 &lt;&gt; "",
    VLOOKUP($U82,Level!$A:$B,2,FALSE),
    ""
)</f>
        <v>Junior</v>
      </c>
      <c r="W82" s="1">
        <f t="shared" ca="1" si="16"/>
        <v>2500</v>
      </c>
      <c r="X82" s="12" t="str">
        <f t="shared" ca="1" si="17"/>
        <v>INSERT INTO bi4all.fac_employees (id_company_fk, id_employee_pk, flg_active, employee_name, id_gender_fk, id_race_fk, birthday, id_schooling_fk, id_department_fk, id_role_fk, id_level_fk, salary) VALUES (1, 78, TRUE, 'Desiré Trindade Melo', 'F', 5, '06/12/1985', 7, 5, 11, 5, 2500);</v>
      </c>
    </row>
    <row r="83" spans="1:24" ht="14.25" customHeight="1" x14ac:dyDescent="0.2">
      <c r="A83" s="7">
        <v>1</v>
      </c>
      <c r="B83" s="7" t="str">
        <f>$A83 &amp; "-"&amp;VLOOKUP($A83,Company!$A:$B,2,FALSE)</f>
        <v>1-ACME Corporation</v>
      </c>
      <c r="C83" s="5">
        <f t="shared" si="9"/>
        <v>79</v>
      </c>
      <c r="D83" s="6" t="b">
        <v>1</v>
      </c>
      <c r="E83" s="7">
        <f ca="1">IF($C83 = 1 + N("Presidente"),
    127,
    IF($C83 = 2 + N("Vice-Presidente"),
        72,
        IF($C83 = 3 + N("Secretária bilíngue"),
            13,
            RANDBETWEEN(5,COUNT(Name!$A:$A) + 1)
        )
    )
)</f>
        <v>340</v>
      </c>
      <c r="F83" s="7" t="str">
        <f ca="1">VLOOKUP($E83,Name!$A:$B,2,FALSE)</f>
        <v>Stella</v>
      </c>
      <c r="G83" s="7">
        <f ca="1" xml:space="preserve">
IF($C83 = 1,
    0,
    RANDBETWEEN(5,COUNT('Last name'!$A:$A) + 1)
)</f>
        <v>80</v>
      </c>
      <c r="H83" s="7" t="str">
        <f ca="1" xml:space="preserve">
IF($C83 = 1 + N("Presidente"),
    "de Orléans e Bragança",
    VLOOKUP($G83,'Last name'!$A:$B,2,FALSE) &amp; " " &amp; VLOOKUP(RANDBETWEEN(5,COUNT('Last name'!$A:$A) + 1),'Last name'!$A:$B,2,FALSE)
)</f>
        <v>Faria Arruda</v>
      </c>
      <c r="I83" s="7" t="str">
        <f t="shared" ca="1" si="10"/>
        <v>Stella Faria Arruda</v>
      </c>
      <c r="J83" s="7" t="str">
        <f ca="1">VLOOKUP($E83,Name!$A:$C,3,FALSE)</f>
        <v>F</v>
      </c>
      <c r="K83" s="7" t="str">
        <f ca="1">VLOOKUP($J83,Gender!$A:$B,2,FALSE)</f>
        <v>Female</v>
      </c>
      <c r="L83" s="7">
        <f t="shared" ca="1" si="11"/>
        <v>5</v>
      </c>
      <c r="M83" s="7" t="str">
        <f ca="1">VLOOKUP($L83,Race!$A:$B,2,FALSE)</f>
        <v>White</v>
      </c>
      <c r="N83" s="8">
        <f t="shared" ca="1" si="12"/>
        <v>29331</v>
      </c>
      <c r="O83" s="6">
        <f t="shared" ca="1" si="13"/>
        <v>7</v>
      </c>
      <c r="P83" s="8" t="str">
        <f ca="1">VLOOKUP($O83,Education!$A:$B,2,FALSE)</f>
        <v>Undergraduate degree</v>
      </c>
      <c r="Q83" s="7">
        <f ca="1" xml:space="preserve">
  IF(OR($S83 = 5, $S83 = 6, $S83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3" s="7" t="str">
        <f ca="1">VLOOKUP($Q83,Department!$A:$B,2,FALSE)</f>
        <v>Finance</v>
      </c>
      <c r="S83" s="6">
        <f t="shared" ca="1" si="14"/>
        <v>9</v>
      </c>
      <c r="T83" s="7" t="str">
        <f ca="1">VLOOKUP($S83,Role!$A:$B,2,FALSE)</f>
        <v>Intern</v>
      </c>
      <c r="U83" s="6" t="str">
        <f t="shared" ca="1" si="15"/>
        <v/>
      </c>
      <c r="V83" s="7" t="str">
        <f ca="1" xml:space="preserve">
IF($U83 &lt;&gt; "",
    VLOOKUP($U83,Level!$A:$B,2,FALSE),
    ""
)</f>
        <v/>
      </c>
      <c r="W83" s="1">
        <f t="shared" ca="1" si="16"/>
        <v>1205</v>
      </c>
      <c r="X83" s="12" t="str">
        <f t="shared" ca="1" si="17"/>
        <v>INSERT INTO bi4all.fac_employees (id_company_fk, id_employee_pk, flg_active, employee_name, id_gender_fk, id_race_fk, birthday, id_schooling_fk, id_department_fk, id_role_fk, id_level_fk, salary) VALUES (1, 79, TRUE, 'Stella Faria Arruda', 'F', 5, '20/04/1980', 7, 7, 9, NULL, 1205);</v>
      </c>
    </row>
    <row r="84" spans="1:24" ht="14.25" customHeight="1" x14ac:dyDescent="0.2">
      <c r="A84" s="7">
        <v>1</v>
      </c>
      <c r="B84" s="7" t="str">
        <f>$A84 &amp; "-"&amp;VLOOKUP($A84,Company!$A:$B,2,FALSE)</f>
        <v>1-ACME Corporation</v>
      </c>
      <c r="C84" s="5">
        <f t="shared" si="9"/>
        <v>80</v>
      </c>
      <c r="D84" s="6" t="b">
        <v>1</v>
      </c>
      <c r="E84" s="7">
        <f ca="1">IF($C84 = 1 + N("Presidente"),
    127,
    IF($C84 = 2 + N("Vice-Presidente"),
        72,
        IF($C84 = 3 + N("Secretária bilíngue"),
            13,
            RANDBETWEEN(5,COUNT(Name!$A:$A) + 1)
        )
    )
)</f>
        <v>347</v>
      </c>
      <c r="F84" s="7" t="str">
        <f ca="1">VLOOKUP($E84,Name!$A:$B,2,FALSE)</f>
        <v>Tomás</v>
      </c>
      <c r="G84" s="7">
        <f ca="1" xml:space="preserve">
IF($C84 = 1,
    0,
    RANDBETWEEN(5,COUNT('Last name'!$A:$A) + 1)
)</f>
        <v>189</v>
      </c>
      <c r="H84" s="7" t="str">
        <f ca="1" xml:space="preserve">
IF($C84 = 1 + N("Presidente"),
    "de Orléans e Bragança",
    VLOOKUP($G84,'Last name'!$A:$B,2,FALSE) &amp; " " &amp; VLOOKUP(RANDBETWEEN(5,COUNT('Last name'!$A:$A) + 1),'Last name'!$A:$B,2,FALSE)
)</f>
        <v>Teixeira Martinelli</v>
      </c>
      <c r="I84" s="7" t="str">
        <f t="shared" ca="1" si="10"/>
        <v>Tomás Teixeira Martinelli</v>
      </c>
      <c r="J84" s="7" t="str">
        <f ca="1">VLOOKUP($E84,Name!$A:$C,3,FALSE)</f>
        <v>M</v>
      </c>
      <c r="K84" s="7" t="str">
        <f ca="1">VLOOKUP($J84,Gender!$A:$B,2,FALSE)</f>
        <v>Male</v>
      </c>
      <c r="L84" s="7">
        <f t="shared" ca="1" si="11"/>
        <v>6</v>
      </c>
      <c r="M84" s="7" t="str">
        <f ca="1">VLOOKUP($L84,Race!$A:$B,2,FALSE)</f>
        <v>Black or African American</v>
      </c>
      <c r="N84" s="8">
        <f t="shared" ca="1" si="12"/>
        <v>25814</v>
      </c>
      <c r="O84" s="6">
        <f t="shared" ca="1" si="13"/>
        <v>8</v>
      </c>
      <c r="P84" s="8" t="str">
        <f ca="1">VLOOKUP($O84,Education!$A:$B,2,FALSE)</f>
        <v>Graduate school</v>
      </c>
      <c r="Q84" s="7">
        <f ca="1" xml:space="preserve">
  IF(OR($S84 = 5, $S84 = 6, $S84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4" s="7" t="str">
        <f ca="1">VLOOKUP($Q84,Department!$A:$B,2,FALSE)</f>
        <v>Audit</v>
      </c>
      <c r="S84" s="6">
        <f t="shared" ca="1" si="14"/>
        <v>11</v>
      </c>
      <c r="T84" s="7" t="str">
        <f ca="1">VLOOKUP($S84,Role!$A:$B,2,FALSE)</f>
        <v>Analyst</v>
      </c>
      <c r="U84" s="6">
        <f t="shared" ca="1" si="15"/>
        <v>6</v>
      </c>
      <c r="V84" s="7" t="str">
        <f ca="1" xml:space="preserve">
IF($U84 &lt;&gt; "",
    VLOOKUP($U84,Level!$A:$B,2,FALSE),
    ""
)</f>
        <v>Pleno</v>
      </c>
      <c r="W84" s="1">
        <f t="shared" ca="1" si="16"/>
        <v>3000</v>
      </c>
      <c r="X84" s="12" t="str">
        <f t="shared" ca="1" si="17"/>
        <v>INSERT INTO bi4all.fac_employees (id_company_fk, id_employee_pk, flg_active, employee_name, id_gender_fk, id_race_fk, birthday, id_schooling_fk, id_department_fk, id_role_fk, id_level_fk, salary) VALUES (1, 80, TRUE, 'Tomás Teixeira Martinelli', 'M', 6, '03/09/1970', 8, 13, 11, 6, 3000);</v>
      </c>
    </row>
    <row r="85" spans="1:24" ht="14.25" customHeight="1" x14ac:dyDescent="0.2">
      <c r="A85" s="7">
        <v>1</v>
      </c>
      <c r="B85" s="7" t="str">
        <f>$A85 &amp; "-"&amp;VLOOKUP($A85,Company!$A:$B,2,FALSE)</f>
        <v>1-ACME Corporation</v>
      </c>
      <c r="C85" s="5">
        <f t="shared" si="9"/>
        <v>81</v>
      </c>
      <c r="D85" s="6" t="b">
        <v>1</v>
      </c>
      <c r="E85" s="7">
        <f ca="1">IF($C85 = 1 + N("Presidente"),
    127,
    IF($C85 = 2 + N("Vice-Presidente"),
        72,
        IF($C85 = 3 + N("Secretária bilíngue"),
            13,
            RANDBETWEEN(5,COUNT(Name!$A:$A) + 1)
        )
    )
)</f>
        <v>20</v>
      </c>
      <c r="F85" s="7" t="str">
        <f ca="1">VLOOKUP($E85,Name!$A:$B,2,FALSE)</f>
        <v>Alini</v>
      </c>
      <c r="G85" s="7">
        <f ca="1" xml:space="preserve">
IF($C85 = 1,
    0,
    RANDBETWEEN(5,COUNT('Last name'!$A:$A) + 1)
)</f>
        <v>96</v>
      </c>
      <c r="H85" s="7" t="str">
        <f ca="1" xml:space="preserve">
IF($C85 = 1 + N("Presidente"),
    "de Orléans e Bragança",
    VLOOKUP($G85,'Last name'!$A:$B,2,FALSE) &amp; " " &amp; VLOOKUP(RANDBETWEEN(5,COUNT('Last name'!$A:$A) + 1),'Last name'!$A:$B,2,FALSE)
)</f>
        <v>Gallo Ribeiro</v>
      </c>
      <c r="I85" s="7" t="str">
        <f t="shared" ca="1" si="10"/>
        <v>Alini Gallo Ribeiro</v>
      </c>
      <c r="J85" s="7" t="str">
        <f ca="1">VLOOKUP($E85,Name!$A:$C,3,FALSE)</f>
        <v>F</v>
      </c>
      <c r="K85" s="7" t="str">
        <f ca="1">VLOOKUP($J85,Gender!$A:$B,2,FALSE)</f>
        <v>Female</v>
      </c>
      <c r="L85" s="7">
        <f t="shared" ca="1" si="11"/>
        <v>5</v>
      </c>
      <c r="M85" s="7" t="str">
        <f ca="1">VLOOKUP($L85,Race!$A:$B,2,FALSE)</f>
        <v>White</v>
      </c>
      <c r="N85" s="8">
        <f t="shared" ca="1" si="12"/>
        <v>22298</v>
      </c>
      <c r="O85" s="6">
        <f t="shared" ca="1" si="13"/>
        <v>7</v>
      </c>
      <c r="P85" s="8" t="str">
        <f ca="1">VLOOKUP($O85,Education!$A:$B,2,FALSE)</f>
        <v>Undergraduate degree</v>
      </c>
      <c r="Q85" s="7">
        <f ca="1" xml:space="preserve">
  IF(OR($S85 = 5, $S85 = 6, $S85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5" s="7" t="str">
        <f ca="1">VLOOKUP($Q85,Department!$A:$B,2,FALSE)</f>
        <v>Human Resource</v>
      </c>
      <c r="S85" s="6">
        <f t="shared" ca="1" si="14"/>
        <v>9</v>
      </c>
      <c r="T85" s="7" t="str">
        <f ca="1">VLOOKUP($S85,Role!$A:$B,2,FALSE)</f>
        <v>Intern</v>
      </c>
      <c r="U85" s="6" t="str">
        <f t="shared" ca="1" si="15"/>
        <v/>
      </c>
      <c r="V85" s="7" t="str">
        <f ca="1" xml:space="preserve">
IF($U85 &lt;&gt; "",
    VLOOKUP($U85,Level!$A:$B,2,FALSE),
    ""
)</f>
        <v/>
      </c>
      <c r="W85" s="1">
        <f t="shared" ca="1" si="16"/>
        <v>1285</v>
      </c>
      <c r="X85" s="12" t="str">
        <f t="shared" ca="1" si="17"/>
        <v>INSERT INTO bi4all.fac_employees (id_company_fk, id_employee_pk, flg_active, employee_name, id_gender_fk, id_race_fk, birthday, id_schooling_fk, id_department_fk, id_role_fk, id_level_fk, salary) VALUES (1, 81, TRUE, 'Alini Gallo Ribeiro', 'F', 5, '17/01/1961', 7, 8, 9, NULL, 1285);</v>
      </c>
    </row>
    <row r="86" spans="1:24" ht="14.25" customHeight="1" x14ac:dyDescent="0.2">
      <c r="A86" s="7">
        <v>1</v>
      </c>
      <c r="B86" s="7" t="str">
        <f>$A86 &amp; "-"&amp;VLOOKUP($A86,Company!$A:$B,2,FALSE)</f>
        <v>1-ACME Corporation</v>
      </c>
      <c r="C86" s="5">
        <f t="shared" si="9"/>
        <v>82</v>
      </c>
      <c r="D86" s="6" t="b">
        <v>1</v>
      </c>
      <c r="E86" s="7">
        <f ca="1">IF($C86 = 1 + N("Presidente"),
    127,
    IF($C86 = 2 + N("Vice-Presidente"),
        72,
        IF($C86 = 3 + N("Secretária bilíngue"),
            13,
            RANDBETWEEN(5,COUNT(Name!$A:$A) + 1)
        )
    )
)</f>
        <v>241</v>
      </c>
      <c r="F86" s="7" t="str">
        <f ca="1">VLOOKUP($E86,Name!$A:$B,2,FALSE)</f>
        <v>Luccas</v>
      </c>
      <c r="G86" s="7">
        <f ca="1" xml:space="preserve">
IF($C86 = 1,
    0,
    RANDBETWEEN(5,COUNT('Last name'!$A:$A) + 1)
)</f>
        <v>79</v>
      </c>
      <c r="H86" s="7" t="str">
        <f ca="1" xml:space="preserve">
IF($C86 = 1 + N("Presidente"),
    "de Orléans e Bragança",
    VLOOKUP($G86,'Last name'!$A:$B,2,FALSE) &amp; " " &amp; VLOOKUP(RANDBETWEEN(5,COUNT('Last name'!$A:$A) + 1),'Last name'!$A:$B,2,FALSE)
)</f>
        <v>Evangelista Rocha</v>
      </c>
      <c r="I86" s="7" t="str">
        <f t="shared" ca="1" si="10"/>
        <v>Luccas Evangelista Rocha</v>
      </c>
      <c r="J86" s="7" t="str">
        <f ca="1">VLOOKUP($E86,Name!$A:$C,3,FALSE)</f>
        <v>M</v>
      </c>
      <c r="K86" s="7" t="str">
        <f ca="1">VLOOKUP($J86,Gender!$A:$B,2,FALSE)</f>
        <v>Male</v>
      </c>
      <c r="L86" s="7">
        <f t="shared" ca="1" si="11"/>
        <v>5</v>
      </c>
      <c r="M86" s="7" t="str">
        <f ca="1">VLOOKUP($L86,Race!$A:$B,2,FALSE)</f>
        <v>White</v>
      </c>
      <c r="N86" s="8">
        <f t="shared" ca="1" si="12"/>
        <v>17720</v>
      </c>
      <c r="O86" s="6">
        <f t="shared" ca="1" si="13"/>
        <v>8</v>
      </c>
      <c r="P86" s="8" t="str">
        <f ca="1">VLOOKUP($O86,Education!$A:$B,2,FALSE)</f>
        <v>Graduate school</v>
      </c>
      <c r="Q86" s="7">
        <f ca="1" xml:space="preserve">
  IF(OR($S86 = 5, $S86 = 6, $S86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6" s="7" t="str">
        <f ca="1">VLOOKUP($Q86,Department!$A:$B,2,FALSE)</f>
        <v>Finance</v>
      </c>
      <c r="S86" s="6">
        <f t="shared" ca="1" si="14"/>
        <v>11</v>
      </c>
      <c r="T86" s="7" t="str">
        <f ca="1">VLOOKUP($S86,Role!$A:$B,2,FALSE)</f>
        <v>Analyst</v>
      </c>
      <c r="U86" s="6">
        <f t="shared" ca="1" si="15"/>
        <v>6</v>
      </c>
      <c r="V86" s="7" t="str">
        <f ca="1" xml:space="preserve">
IF($U86 &lt;&gt; "",
    VLOOKUP($U86,Level!$A:$B,2,FALSE),
    ""
)</f>
        <v>Pleno</v>
      </c>
      <c r="W86" s="1">
        <f t="shared" ca="1" si="16"/>
        <v>3000</v>
      </c>
      <c r="X86" s="12" t="str">
        <f t="shared" ca="1" si="17"/>
        <v>INSERT INTO bi4all.fac_employees (id_company_fk, id_employee_pk, flg_active, employee_name, id_gender_fk, id_race_fk, birthday, id_schooling_fk, id_department_fk, id_role_fk, id_level_fk, salary) VALUES (1, 82, TRUE, 'Luccas Evangelista Rocha', 'M', 5, '06/07/1948', 8, 7, 11, 6, 3000);</v>
      </c>
    </row>
    <row r="87" spans="1:24" ht="14.25" customHeight="1" x14ac:dyDescent="0.2">
      <c r="A87" s="7">
        <v>1</v>
      </c>
      <c r="B87" s="7" t="str">
        <f>$A87 &amp; "-"&amp;VLOOKUP($A87,Company!$A:$B,2,FALSE)</f>
        <v>1-ACME Corporation</v>
      </c>
      <c r="C87" s="5">
        <f t="shared" si="9"/>
        <v>83</v>
      </c>
      <c r="D87" s="6" t="b">
        <v>1</v>
      </c>
      <c r="E87" s="7">
        <f ca="1">IF($C87 = 1 + N("Presidente"),
    127,
    IF($C87 = 2 + N("Vice-Presidente"),
        72,
        IF($C87 = 3 + N("Secretária bilíngue"),
            13,
            RANDBETWEEN(5,COUNT(Name!$A:$A) + 1)
        )
    )
)</f>
        <v>131</v>
      </c>
      <c r="F87" s="7" t="str">
        <f ca="1">VLOOKUP($E87,Name!$A:$B,2,FALSE)</f>
        <v>Erick</v>
      </c>
      <c r="G87" s="7">
        <f ca="1" xml:space="preserve">
IF($C87 = 1,
    0,
    RANDBETWEEN(5,COUNT('Last name'!$A:$A) + 1)
)</f>
        <v>15</v>
      </c>
      <c r="H87" s="7" t="str">
        <f ca="1" xml:space="preserve">
IF($C87 = 1 + N("Presidente"),
    "de Orléans e Bragança",
    VLOOKUP($G87,'Last name'!$A:$B,2,FALSE) &amp; " " &amp; VLOOKUP(RANDBETWEEN(5,COUNT('Last name'!$A:$A) + 1),'Last name'!$A:$B,2,FALSE)
)</f>
        <v>Alvim Camargo</v>
      </c>
      <c r="I87" s="7" t="str">
        <f t="shared" ca="1" si="10"/>
        <v>Erick Alvim Camargo</v>
      </c>
      <c r="J87" s="7" t="str">
        <f ca="1">VLOOKUP($E87,Name!$A:$C,3,FALSE)</f>
        <v>M</v>
      </c>
      <c r="K87" s="7" t="str">
        <f ca="1">VLOOKUP($J87,Gender!$A:$B,2,FALSE)</f>
        <v>Male</v>
      </c>
      <c r="L87" s="7">
        <f t="shared" ca="1" si="11"/>
        <v>5</v>
      </c>
      <c r="M87" s="7" t="str">
        <f ca="1">VLOOKUP($L87,Race!$A:$B,2,FALSE)</f>
        <v>White</v>
      </c>
      <c r="N87" s="8">
        <f t="shared" ca="1" si="12"/>
        <v>21113</v>
      </c>
      <c r="O87" s="6">
        <f t="shared" ca="1" si="13"/>
        <v>7</v>
      </c>
      <c r="P87" s="8" t="str">
        <f ca="1">VLOOKUP($O87,Education!$A:$B,2,FALSE)</f>
        <v>Undergraduate degree</v>
      </c>
      <c r="Q87" s="7">
        <f ca="1" xml:space="preserve">
  IF(OR($S87 = 5, $S87 = 6, $S87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7" s="7" t="str">
        <f ca="1">VLOOKUP($Q87,Department!$A:$B,2,FALSE)</f>
        <v>Administration</v>
      </c>
      <c r="S87" s="6">
        <f t="shared" ca="1" si="14"/>
        <v>9</v>
      </c>
      <c r="T87" s="7" t="str">
        <f ca="1">VLOOKUP($S87,Role!$A:$B,2,FALSE)</f>
        <v>Intern</v>
      </c>
      <c r="U87" s="6" t="str">
        <f t="shared" ca="1" si="15"/>
        <v/>
      </c>
      <c r="V87" s="7" t="str">
        <f ca="1" xml:space="preserve">
IF($U87 &lt;&gt; "",
    VLOOKUP($U87,Level!$A:$B,2,FALSE),
    ""
)</f>
        <v/>
      </c>
      <c r="W87" s="1">
        <f t="shared" ca="1" si="16"/>
        <v>1205</v>
      </c>
      <c r="X87" s="12" t="str">
        <f t="shared" ca="1" si="17"/>
        <v>INSERT INTO bi4all.fac_employees (id_company_fk, id_employee_pk, flg_active, employee_name, id_gender_fk, id_race_fk, birthday, id_schooling_fk, id_department_fk, id_role_fk, id_level_fk, salary) VALUES (1, 83, TRUE, 'Erick Alvim Camargo', 'M', 5, '20/10/1957', 7, 6, 9, NULL, 1205);</v>
      </c>
    </row>
    <row r="88" spans="1:24" ht="14.25" customHeight="1" x14ac:dyDescent="0.2">
      <c r="A88" s="7">
        <v>1</v>
      </c>
      <c r="B88" s="7" t="str">
        <f>$A88 &amp; "-"&amp;VLOOKUP($A88,Company!$A:$B,2,FALSE)</f>
        <v>1-ACME Corporation</v>
      </c>
      <c r="C88" s="5">
        <f t="shared" si="9"/>
        <v>84</v>
      </c>
      <c r="D88" s="6" t="b">
        <v>1</v>
      </c>
      <c r="E88" s="7">
        <f ca="1">IF($C88 = 1 + N("Presidente"),
    127,
    IF($C88 = 2 + N("Vice-Presidente"),
        72,
        IF($C88 = 3 + N("Secretária bilíngue"),
            13,
            RANDBETWEEN(5,COUNT(Name!$A:$A) + 1)
        )
    )
)</f>
        <v>340</v>
      </c>
      <c r="F88" s="7" t="str">
        <f ca="1">VLOOKUP($E88,Name!$A:$B,2,FALSE)</f>
        <v>Stella</v>
      </c>
      <c r="G88" s="7">
        <f ca="1" xml:space="preserve">
IF($C88 = 1,
    0,
    RANDBETWEEN(5,COUNT('Last name'!$A:$A) + 1)
)</f>
        <v>184</v>
      </c>
      <c r="H88" s="7" t="str">
        <f ca="1" xml:space="preserve">
IF($C88 = 1 + N("Presidente"),
    "de Orléans e Bragança",
    VLOOKUP($G88,'Last name'!$A:$B,2,FALSE) &amp; " " &amp; VLOOKUP(RANDBETWEEN(5,COUNT('Last name'!$A:$A) + 1),'Last name'!$A:$B,2,FALSE)
)</f>
        <v>sobrenome Poeta</v>
      </c>
      <c r="I88" s="7" t="str">
        <f t="shared" ca="1" si="10"/>
        <v>Stella sobrenome Poeta</v>
      </c>
      <c r="J88" s="7" t="str">
        <f ca="1">VLOOKUP($E88,Name!$A:$C,3,FALSE)</f>
        <v>F</v>
      </c>
      <c r="K88" s="7" t="str">
        <f ca="1">VLOOKUP($J88,Gender!$A:$B,2,FALSE)</f>
        <v>Female</v>
      </c>
      <c r="L88" s="7">
        <f t="shared" ca="1" si="11"/>
        <v>7</v>
      </c>
      <c r="M88" s="7" t="str">
        <f ca="1">VLOOKUP($L88,Race!$A:$B,2,FALSE)</f>
        <v>Hispanic or Latino</v>
      </c>
      <c r="N88" s="8">
        <f t="shared" ca="1" si="12"/>
        <v>22437</v>
      </c>
      <c r="O88" s="6">
        <f t="shared" ca="1" si="13"/>
        <v>7</v>
      </c>
      <c r="P88" s="8" t="str">
        <f ca="1">VLOOKUP($O88,Education!$A:$B,2,FALSE)</f>
        <v>Undergraduate degree</v>
      </c>
      <c r="Q88" s="7">
        <f ca="1" xml:space="preserve">
  IF(OR($S88 = 5, $S88 = 6, $S88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8" s="7" t="str">
        <f ca="1">VLOOKUP($Q88,Department!$A:$B,2,FALSE)</f>
        <v>Audit</v>
      </c>
      <c r="S88" s="6">
        <f t="shared" ca="1" si="14"/>
        <v>11</v>
      </c>
      <c r="T88" s="7" t="str">
        <f ca="1">VLOOKUP($S88,Role!$A:$B,2,FALSE)</f>
        <v>Analyst</v>
      </c>
      <c r="U88" s="6">
        <f t="shared" ca="1" si="15"/>
        <v>6</v>
      </c>
      <c r="V88" s="7" t="str">
        <f ca="1" xml:space="preserve">
IF($U88 &lt;&gt; "",
    VLOOKUP($U88,Level!$A:$B,2,FALSE),
    ""
)</f>
        <v>Pleno</v>
      </c>
      <c r="W88" s="1">
        <f t="shared" ca="1" si="16"/>
        <v>2500</v>
      </c>
      <c r="X88" s="12" t="str">
        <f t="shared" ca="1" si="17"/>
        <v>INSERT INTO bi4all.fac_employees (id_company_fk, id_employee_pk, flg_active, employee_name, id_gender_fk, id_race_fk, birthday, id_schooling_fk, id_department_fk, id_role_fk, id_level_fk, salary) VALUES (1, 84, TRUE, 'Stella sobrenome Poeta', 'F', 7, '05/06/1961', 7, 13, 11, 6, 2500);</v>
      </c>
    </row>
    <row r="89" spans="1:24" ht="14.25" customHeight="1" x14ac:dyDescent="0.2">
      <c r="A89" s="7">
        <v>1</v>
      </c>
      <c r="B89" s="7" t="str">
        <f>$A89 &amp; "-"&amp;VLOOKUP($A89,Company!$A:$B,2,FALSE)</f>
        <v>1-ACME Corporation</v>
      </c>
      <c r="C89" s="5">
        <f t="shared" si="9"/>
        <v>85</v>
      </c>
      <c r="D89" s="6" t="b">
        <v>1</v>
      </c>
      <c r="E89" s="7">
        <f ca="1">IF($C89 = 1 + N("Presidente"),
    127,
    IF($C89 = 2 + N("Vice-Presidente"),
        72,
        IF($C89 = 3 + N("Secretária bilíngue"),
            13,
            RANDBETWEEN(5,COUNT(Name!$A:$A) + 1)
        )
    )
)</f>
        <v>114</v>
      </c>
      <c r="F89" s="7" t="str">
        <f ca="1">VLOOKUP($E89,Name!$A:$B,2,FALSE)</f>
        <v>Domingos</v>
      </c>
      <c r="G89" s="7">
        <f ca="1" xml:space="preserve">
IF($C89 = 1,
    0,
    RANDBETWEEN(5,COUNT('Last name'!$A:$A) + 1)
)</f>
        <v>112</v>
      </c>
      <c r="H89" s="7" t="str">
        <f ca="1" xml:space="preserve">
IF($C89 = 1 + N("Presidente"),
    "de Orléans e Bragança",
    VLOOKUP($G89,'Last name'!$A:$B,2,FALSE) &amp; " " &amp; VLOOKUP(RANDBETWEEN(5,COUNT('Last name'!$A:$A) + 1),'Last name'!$A:$B,2,FALSE)
)</f>
        <v>Lopes Rangel</v>
      </c>
      <c r="I89" s="7" t="str">
        <f t="shared" ca="1" si="10"/>
        <v>Domingos Lopes Rangel</v>
      </c>
      <c r="J89" s="7" t="str">
        <f ca="1">VLOOKUP($E89,Name!$A:$C,3,FALSE)</f>
        <v>M</v>
      </c>
      <c r="K89" s="7" t="str">
        <f ca="1">VLOOKUP($J89,Gender!$A:$B,2,FALSE)</f>
        <v>Male</v>
      </c>
      <c r="L89" s="7">
        <f t="shared" ca="1" si="11"/>
        <v>5</v>
      </c>
      <c r="M89" s="7" t="str">
        <f ca="1">VLOOKUP($L89,Race!$A:$B,2,FALSE)</f>
        <v>White</v>
      </c>
      <c r="N89" s="8">
        <f t="shared" ca="1" si="12"/>
        <v>17501</v>
      </c>
      <c r="O89" s="6">
        <f t="shared" ca="1" si="13"/>
        <v>7</v>
      </c>
      <c r="P89" s="8" t="str">
        <f ca="1">VLOOKUP($O89,Education!$A:$B,2,FALSE)</f>
        <v>Undergraduate degree</v>
      </c>
      <c r="Q89" s="7">
        <f ca="1" xml:space="preserve">
  IF(OR($S89 = 5, $S89 = 6, $S89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9" s="7" t="str">
        <f ca="1">VLOOKUP($Q89,Department!$A:$B,2,FALSE)</f>
        <v>Human Resource</v>
      </c>
      <c r="S89" s="6">
        <f t="shared" ca="1" si="14"/>
        <v>10</v>
      </c>
      <c r="T89" s="7" t="str">
        <f ca="1">VLOOKUP($S89,Role!$A:$B,2,FALSE)</f>
        <v>Trainee</v>
      </c>
      <c r="U89" s="6" t="str">
        <f t="shared" ca="1" si="15"/>
        <v/>
      </c>
      <c r="V89" s="7" t="str">
        <f ca="1" xml:space="preserve">
IF($U89 &lt;&gt; "",
    VLOOKUP($U89,Level!$A:$B,2,FALSE),
    ""
)</f>
        <v/>
      </c>
      <c r="W89" s="1">
        <f t="shared" ca="1" si="16"/>
        <v>1385</v>
      </c>
      <c r="X89" s="12" t="str">
        <f t="shared" ca="1" si="17"/>
        <v>INSERT INTO bi4all.fac_employees (id_company_fk, id_employee_pk, flg_active, employee_name, id_gender_fk, id_race_fk, birthday, id_schooling_fk, id_department_fk, id_role_fk, id_level_fk, salary) VALUES (1, 85, TRUE, 'Domingos Lopes Rangel', 'M', 5, '30/11/1947', 7, 8, 10, NULL, 1385);</v>
      </c>
    </row>
    <row r="90" spans="1:24" ht="14.25" customHeight="1" x14ac:dyDescent="0.2">
      <c r="A90" s="7">
        <v>1</v>
      </c>
      <c r="B90" s="7" t="str">
        <f>$A90 &amp; "-"&amp;VLOOKUP($A90,Company!$A:$B,2,FALSE)</f>
        <v>1-ACME Corporation</v>
      </c>
      <c r="C90" s="5">
        <f t="shared" si="9"/>
        <v>86</v>
      </c>
      <c r="D90" s="6" t="b">
        <v>1</v>
      </c>
      <c r="E90" s="7">
        <f ca="1">IF($C90 = 1 + N("Presidente"),
    127,
    IF($C90 = 2 + N("Vice-Presidente"),
        72,
        IF($C90 = 3 + N("Secretária bilíngue"),
            13,
            RANDBETWEEN(5,COUNT(Name!$A:$A) + 1)
        )
    )
)</f>
        <v>191</v>
      </c>
      <c r="F90" s="7" t="str">
        <f ca="1">VLOOKUP($E90,Name!$A:$B,2,FALSE)</f>
        <v>João Paulo</v>
      </c>
      <c r="G90" s="7">
        <f ca="1" xml:space="preserve">
IF($C90 = 1,
    0,
    RANDBETWEEN(5,COUNT('Last name'!$A:$A) + 1)
)</f>
        <v>25</v>
      </c>
      <c r="H90" s="7" t="str">
        <f ca="1" xml:space="preserve">
IF($C90 = 1 + N("Presidente"),
    "de Orléans e Bragança",
    VLOOKUP($G90,'Last name'!$A:$B,2,FALSE) &amp; " " &amp; VLOOKUP(RANDBETWEEN(5,COUNT('Last name'!$A:$A) + 1),'Last name'!$A:$B,2,FALSE)
)</f>
        <v>Auth Ramos</v>
      </c>
      <c r="I90" s="7" t="str">
        <f t="shared" ca="1" si="10"/>
        <v>João Paulo Auth Ramos</v>
      </c>
      <c r="J90" s="7" t="str">
        <f ca="1">VLOOKUP($E90,Name!$A:$C,3,FALSE)</f>
        <v>M</v>
      </c>
      <c r="K90" s="7" t="str">
        <f ca="1">VLOOKUP($J90,Gender!$A:$B,2,FALSE)</f>
        <v>Male</v>
      </c>
      <c r="L90" s="7">
        <f t="shared" ca="1" si="11"/>
        <v>5</v>
      </c>
      <c r="M90" s="7" t="str">
        <f ca="1">VLOOKUP($L90,Race!$A:$B,2,FALSE)</f>
        <v>White</v>
      </c>
      <c r="N90" s="8">
        <f t="shared" ca="1" si="12"/>
        <v>30115</v>
      </c>
      <c r="O90" s="6">
        <f t="shared" ca="1" si="13"/>
        <v>7</v>
      </c>
      <c r="P90" s="8" t="str">
        <f ca="1">VLOOKUP($O90,Education!$A:$B,2,FALSE)</f>
        <v>Undergraduate degree</v>
      </c>
      <c r="Q90" s="7">
        <f ca="1" xml:space="preserve">
  IF(OR($S90 = 5, $S90 = 6, $S90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0" s="7" t="str">
        <f ca="1">VLOOKUP($Q90,Department!$A:$B,2,FALSE)</f>
        <v>Finance</v>
      </c>
      <c r="S90" s="6">
        <f t="shared" ca="1" si="14"/>
        <v>11</v>
      </c>
      <c r="T90" s="7" t="str">
        <f ca="1">VLOOKUP($S90,Role!$A:$B,2,FALSE)</f>
        <v>Analyst</v>
      </c>
      <c r="U90" s="6">
        <f t="shared" ca="1" si="15"/>
        <v>7</v>
      </c>
      <c r="V90" s="7" t="str">
        <f ca="1" xml:space="preserve">
IF($U90 &lt;&gt; "",
    VLOOKUP($U90,Level!$A:$B,2,FALSE),
    ""
)</f>
        <v>Senior</v>
      </c>
      <c r="W90" s="1">
        <f t="shared" ca="1" si="16"/>
        <v>2500</v>
      </c>
      <c r="X90" s="12" t="str">
        <f t="shared" ca="1" si="17"/>
        <v>INSERT INTO bi4all.fac_employees (id_company_fk, id_employee_pk, flg_active, employee_name, id_gender_fk, id_race_fk, birthday, id_schooling_fk, id_department_fk, id_role_fk, id_level_fk, salary) VALUES (1, 86, TRUE, 'João Paulo Auth Ramos', 'M', 5, '13/06/1982', 7, 7, 11, 7, 2500);</v>
      </c>
    </row>
    <row r="91" spans="1:24" ht="14.25" customHeight="1" x14ac:dyDescent="0.2">
      <c r="A91" s="7">
        <v>1</v>
      </c>
      <c r="B91" s="7" t="str">
        <f>$A91 &amp; "-"&amp;VLOOKUP($A91,Company!$A:$B,2,FALSE)</f>
        <v>1-ACME Corporation</v>
      </c>
      <c r="C91" s="5">
        <f t="shared" si="9"/>
        <v>87</v>
      </c>
      <c r="D91" s="6" t="b">
        <v>1</v>
      </c>
      <c r="E91" s="7">
        <f ca="1">IF($C91 = 1 + N("Presidente"),
    127,
    IF($C91 = 2 + N("Vice-Presidente"),
        72,
        IF($C91 = 3 + N("Secretária bilíngue"),
            13,
            RANDBETWEEN(5,COUNT(Name!$A:$A) + 1)
        )
    )
)</f>
        <v>301</v>
      </c>
      <c r="F91" s="7" t="str">
        <f ca="1">VLOOKUP($E91,Name!$A:$B,2,FALSE)</f>
        <v>Murilo</v>
      </c>
      <c r="G91" s="7">
        <f ca="1" xml:space="preserve">
IF($C91 = 1,
    0,
    RANDBETWEEN(5,COUNT('Last name'!$A:$A) + 1)
)</f>
        <v>55</v>
      </c>
      <c r="H91" s="7" t="str">
        <f ca="1" xml:space="preserve">
IF($C91 = 1 + N("Presidente"),
    "de Orléans e Bragança",
    VLOOKUP($G91,'Last name'!$A:$B,2,FALSE) &amp; " " &amp; VLOOKUP(RANDBETWEEN(5,COUNT('Last name'!$A:$A) + 1),'Last name'!$A:$B,2,FALSE)
)</f>
        <v>Camões Rossi</v>
      </c>
      <c r="I91" s="7" t="str">
        <f t="shared" ca="1" si="10"/>
        <v>Murilo Camões Rossi</v>
      </c>
      <c r="J91" s="7" t="str">
        <f ca="1">VLOOKUP($E91,Name!$A:$C,3,FALSE)</f>
        <v>M</v>
      </c>
      <c r="K91" s="7" t="str">
        <f ca="1">VLOOKUP($J91,Gender!$A:$B,2,FALSE)</f>
        <v>Male</v>
      </c>
      <c r="L91" s="7">
        <f t="shared" ca="1" si="11"/>
        <v>6</v>
      </c>
      <c r="M91" s="7" t="str">
        <f ca="1">VLOOKUP($L91,Race!$A:$B,2,FALSE)</f>
        <v>Black or African American</v>
      </c>
      <c r="N91" s="8">
        <f t="shared" ca="1" si="12"/>
        <v>25181</v>
      </c>
      <c r="O91" s="6">
        <f t="shared" ca="1" si="13"/>
        <v>7</v>
      </c>
      <c r="P91" s="8" t="str">
        <f ca="1">VLOOKUP($O91,Education!$A:$B,2,FALSE)</f>
        <v>Undergraduate degree</v>
      </c>
      <c r="Q91" s="7">
        <f ca="1" xml:space="preserve">
  IF(OR($S91 = 5, $S91 = 6, $S91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1" s="7" t="str">
        <f ca="1">VLOOKUP($Q91,Department!$A:$B,2,FALSE)</f>
        <v>Operations</v>
      </c>
      <c r="S91" s="6">
        <f t="shared" ca="1" si="14"/>
        <v>9</v>
      </c>
      <c r="T91" s="7" t="str">
        <f ca="1">VLOOKUP($S91,Role!$A:$B,2,FALSE)</f>
        <v>Intern</v>
      </c>
      <c r="U91" s="6" t="str">
        <f t="shared" ca="1" si="15"/>
        <v/>
      </c>
      <c r="V91" s="7" t="str">
        <f ca="1" xml:space="preserve">
IF($U91 &lt;&gt; "",
    VLOOKUP($U91,Level!$A:$B,2,FALSE),
    ""
)</f>
        <v/>
      </c>
      <c r="W91" s="1">
        <f t="shared" ca="1" si="16"/>
        <v>1205</v>
      </c>
      <c r="X91" s="12" t="str">
        <f t="shared" ca="1" si="17"/>
        <v>INSERT INTO bi4all.fac_employees (id_company_fk, id_employee_pk, flg_active, employee_name, id_gender_fk, id_race_fk, birthday, id_schooling_fk, id_department_fk, id_role_fk, id_level_fk, salary) VALUES (1, 87, TRUE, 'Murilo Camões Rossi', 'M', 6, '09/12/1968', 7, 10, 9, NULL, 1205);</v>
      </c>
    </row>
    <row r="92" spans="1:24" ht="14.25" customHeight="1" x14ac:dyDescent="0.2">
      <c r="A92" s="7">
        <v>1</v>
      </c>
      <c r="B92" s="7" t="str">
        <f>$A92 &amp; "-"&amp;VLOOKUP($A92,Company!$A:$B,2,FALSE)</f>
        <v>1-ACME Corporation</v>
      </c>
      <c r="C92" s="5">
        <f t="shared" si="9"/>
        <v>88</v>
      </c>
      <c r="D92" s="6" t="b">
        <v>1</v>
      </c>
      <c r="E92" s="7">
        <f ca="1">IF($C92 = 1 + N("Presidente"),
    127,
    IF($C92 = 2 + N("Vice-Presidente"),
        72,
        IF($C92 = 3 + N("Secretária bilíngue"),
            13,
            RANDBETWEEN(5,COUNT(Name!$A:$A) + 1)
        )
    )
)</f>
        <v>125</v>
      </c>
      <c r="F92" s="7" t="str">
        <f ca="1">VLOOKUP($E92,Name!$A:$B,2,FALSE)</f>
        <v>Emmanuel</v>
      </c>
      <c r="G92" s="7">
        <f ca="1" xml:space="preserve">
IF($C92 = 1,
    0,
    RANDBETWEEN(5,COUNT('Last name'!$A:$A) + 1)
)</f>
        <v>104</v>
      </c>
      <c r="H92" s="7" t="str">
        <f ca="1" xml:space="preserve">
IF($C92 = 1 + N("Presidente"),
    "de Orléans e Bragança",
    VLOOKUP($G92,'Last name'!$A:$B,2,FALSE) &amp; " " &amp; VLOOKUP(RANDBETWEEN(5,COUNT('Last name'!$A:$A) + 1),'Last name'!$A:$B,2,FALSE)
)</f>
        <v>Ildelfonso Camargo</v>
      </c>
      <c r="I92" s="7" t="str">
        <f t="shared" ca="1" si="10"/>
        <v>Emmanuel Ildelfonso Camargo</v>
      </c>
      <c r="J92" s="7" t="str">
        <f ca="1">VLOOKUP($E92,Name!$A:$C,3,FALSE)</f>
        <v>M</v>
      </c>
      <c r="K92" s="7" t="str">
        <f ca="1">VLOOKUP($J92,Gender!$A:$B,2,FALSE)</f>
        <v>Male</v>
      </c>
      <c r="L92" s="7">
        <f t="shared" ca="1" si="11"/>
        <v>5</v>
      </c>
      <c r="M92" s="7" t="str">
        <f ca="1">VLOOKUP($L92,Race!$A:$B,2,FALSE)</f>
        <v>White</v>
      </c>
      <c r="N92" s="8">
        <f t="shared" ca="1" si="12"/>
        <v>17713</v>
      </c>
      <c r="O92" s="6">
        <f t="shared" ca="1" si="13"/>
        <v>8</v>
      </c>
      <c r="P92" s="8" t="str">
        <f ca="1">VLOOKUP($O92,Education!$A:$B,2,FALSE)</f>
        <v>Graduate school</v>
      </c>
      <c r="Q92" s="7">
        <f ca="1" xml:space="preserve">
  IF(OR($S92 = 5, $S92 = 6, $S92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2" s="7" t="str">
        <f ca="1">VLOOKUP($Q92,Department!$A:$B,2,FALSE)</f>
        <v>Finance</v>
      </c>
      <c r="S92" s="6">
        <f t="shared" ca="1" si="14"/>
        <v>11</v>
      </c>
      <c r="T92" s="7" t="str">
        <f ca="1">VLOOKUP($S92,Role!$A:$B,2,FALSE)</f>
        <v>Analyst</v>
      </c>
      <c r="U92" s="6">
        <f t="shared" ca="1" si="15"/>
        <v>6</v>
      </c>
      <c r="V92" s="7" t="str">
        <f ca="1" xml:space="preserve">
IF($U92 &lt;&gt; "",
    VLOOKUP($U92,Level!$A:$B,2,FALSE),
    ""
)</f>
        <v>Pleno</v>
      </c>
      <c r="W92" s="1">
        <f t="shared" ca="1" si="16"/>
        <v>3000</v>
      </c>
      <c r="X92" s="12" t="str">
        <f t="shared" ca="1" si="17"/>
        <v>INSERT INTO bi4all.fac_employees (id_company_fk, id_employee_pk, flg_active, employee_name, id_gender_fk, id_race_fk, birthday, id_schooling_fk, id_department_fk, id_role_fk, id_level_fk, salary) VALUES (1, 88, TRUE, 'Emmanuel Ildelfonso Camargo', 'M', 5, '29/06/1948', 8, 7, 11, 6, 3000);</v>
      </c>
    </row>
    <row r="93" spans="1:24" ht="14.25" customHeight="1" x14ac:dyDescent="0.2">
      <c r="A93" s="7">
        <v>1</v>
      </c>
      <c r="B93" s="7" t="str">
        <f>$A93 &amp; "-"&amp;VLOOKUP($A93,Company!$A:$B,2,FALSE)</f>
        <v>1-ACME Corporation</v>
      </c>
      <c r="C93" s="5">
        <f t="shared" si="9"/>
        <v>89</v>
      </c>
      <c r="D93" s="6" t="b">
        <v>1</v>
      </c>
      <c r="E93" s="7">
        <f ca="1">IF($C93 = 1 + N("Presidente"),
    127,
    IF($C93 = 2 + N("Vice-Presidente"),
        72,
        IF($C93 = 3 + N("Secretária bilíngue"),
            13,
            RANDBETWEEN(5,COUNT(Name!$A:$A) + 1)
        )
    )
)</f>
        <v>158</v>
      </c>
      <c r="F93" s="7" t="str">
        <f ca="1">VLOOKUP($E93,Name!$A:$B,2,FALSE)</f>
        <v>Guilherme Augusto</v>
      </c>
      <c r="G93" s="7">
        <f ca="1" xml:space="preserve">
IF($C93 = 1,
    0,
    RANDBETWEEN(5,COUNT('Last name'!$A:$A) + 1)
)</f>
        <v>40</v>
      </c>
      <c r="H93" s="7" t="str">
        <f ca="1" xml:space="preserve">
IF($C93 = 1 + N("Presidente"),
    "de Orléans e Bragança",
    VLOOKUP($G93,'Last name'!$A:$B,2,FALSE) &amp; " " &amp; VLOOKUP(RANDBETWEEN(5,COUNT('Last name'!$A:$A) + 1),'Last name'!$A:$B,2,FALSE)
)</f>
        <v>Bicalho Faro</v>
      </c>
      <c r="I93" s="7" t="str">
        <f t="shared" ca="1" si="10"/>
        <v>Guilherme Augusto Bicalho Faro</v>
      </c>
      <c r="J93" s="7" t="str">
        <f ca="1">VLOOKUP($E93,Name!$A:$C,3,FALSE)</f>
        <v>M</v>
      </c>
      <c r="K93" s="7" t="str">
        <f ca="1">VLOOKUP($J93,Gender!$A:$B,2,FALSE)</f>
        <v>Male</v>
      </c>
      <c r="L93" s="7">
        <f t="shared" ca="1" si="11"/>
        <v>5</v>
      </c>
      <c r="M93" s="7" t="str">
        <f ca="1">VLOOKUP($L93,Race!$A:$B,2,FALSE)</f>
        <v>White</v>
      </c>
      <c r="N93" s="8">
        <f t="shared" ca="1" si="12"/>
        <v>25387</v>
      </c>
      <c r="O93" s="6">
        <f t="shared" ca="1" si="13"/>
        <v>7</v>
      </c>
      <c r="P93" s="8" t="str">
        <f ca="1">VLOOKUP($O93,Education!$A:$B,2,FALSE)</f>
        <v>Undergraduate degree</v>
      </c>
      <c r="Q93" s="7">
        <f ca="1" xml:space="preserve">
  IF(OR($S93 = 5, $S93 = 6, $S93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3" s="7" t="str">
        <f ca="1">VLOOKUP($Q93,Department!$A:$B,2,FALSE)</f>
        <v>Communication &amp; Marketing</v>
      </c>
      <c r="S93" s="6">
        <f t="shared" ca="1" si="14"/>
        <v>9</v>
      </c>
      <c r="T93" s="7" t="str">
        <f ca="1">VLOOKUP($S93,Role!$A:$B,2,FALSE)</f>
        <v>Intern</v>
      </c>
      <c r="U93" s="6" t="str">
        <f t="shared" ca="1" si="15"/>
        <v/>
      </c>
      <c r="V93" s="7" t="str">
        <f ca="1" xml:space="preserve">
IF($U93 &lt;&gt; "",
    VLOOKUP($U93,Level!$A:$B,2,FALSE),
    ""
)</f>
        <v/>
      </c>
      <c r="W93" s="1">
        <f t="shared" ca="1" si="16"/>
        <v>1285</v>
      </c>
      <c r="X93" s="12" t="str">
        <f t="shared" ca="1" si="17"/>
        <v>INSERT INTO bi4all.fac_employees (id_company_fk, id_employee_pk, flg_active, employee_name, id_gender_fk, id_race_fk, birthday, id_schooling_fk, id_department_fk, id_role_fk, id_level_fk, salary) VALUES (1, 89, TRUE, 'Guilherme Augusto Bicalho Faro', 'M', 5, '03/07/1969', 7, 11, 9, NULL, 1285);</v>
      </c>
    </row>
    <row r="94" spans="1:24" ht="14.25" customHeight="1" x14ac:dyDescent="0.2">
      <c r="A94" s="7">
        <v>1</v>
      </c>
      <c r="B94" s="7" t="str">
        <f>$A94 &amp; "-"&amp;VLOOKUP($A94,Company!$A:$B,2,FALSE)</f>
        <v>1-ACME Corporation</v>
      </c>
      <c r="C94" s="5">
        <f t="shared" si="9"/>
        <v>90</v>
      </c>
      <c r="D94" s="6" t="b">
        <v>1</v>
      </c>
      <c r="E94" s="7">
        <f ca="1">IF($C94 = 1 + N("Presidente"),
    127,
    IF($C94 = 2 + N("Vice-Presidente"),
        72,
        IF($C94 = 3 + N("Secretária bilíngue"),
            13,
            RANDBETWEEN(5,COUNT(Name!$A:$A) + 1)
        )
    )
)</f>
        <v>233</v>
      </c>
      <c r="F94" s="7" t="str">
        <f ca="1">VLOOKUP($E94,Name!$A:$B,2,FALSE)</f>
        <v>Lorenzo Augusto</v>
      </c>
      <c r="G94" s="7">
        <f ca="1" xml:space="preserve">
IF($C94 = 1,
    0,
    RANDBETWEEN(5,COUNT('Last name'!$A:$A) + 1)
)</f>
        <v>98</v>
      </c>
      <c r="H94" s="7" t="str">
        <f ca="1" xml:space="preserve">
IF($C94 = 1 + N("Presidente"),
    "de Orléans e Bragança",
    VLOOKUP($G94,'Last name'!$A:$B,2,FALSE) &amp; " " &amp; VLOOKUP(RANDBETWEEN(5,COUNT('Last name'!$A:$A) + 1),'Last name'!$A:$B,2,FALSE)
)</f>
        <v>Giordano Dias</v>
      </c>
      <c r="I94" s="7" t="str">
        <f t="shared" ca="1" si="10"/>
        <v>Lorenzo Augusto Giordano Dias</v>
      </c>
      <c r="J94" s="7" t="str">
        <f ca="1">VLOOKUP($E94,Name!$A:$C,3,FALSE)</f>
        <v>M</v>
      </c>
      <c r="K94" s="7" t="str">
        <f ca="1">VLOOKUP($J94,Gender!$A:$B,2,FALSE)</f>
        <v>Male</v>
      </c>
      <c r="L94" s="7">
        <f t="shared" ca="1" si="11"/>
        <v>5</v>
      </c>
      <c r="M94" s="7" t="str">
        <f ca="1">VLOOKUP($L94,Race!$A:$B,2,FALSE)</f>
        <v>White</v>
      </c>
      <c r="N94" s="8">
        <f t="shared" ca="1" si="12"/>
        <v>21360</v>
      </c>
      <c r="O94" s="6">
        <f t="shared" ca="1" si="13"/>
        <v>7</v>
      </c>
      <c r="P94" s="8" t="str">
        <f ca="1">VLOOKUP($O94,Education!$A:$B,2,FALSE)</f>
        <v>Undergraduate degree</v>
      </c>
      <c r="Q94" s="7">
        <f ca="1" xml:space="preserve">
  IF(OR($S94 = 5, $S94 = 6, $S94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4" s="7" t="str">
        <f ca="1">VLOOKUP($Q94,Department!$A:$B,2,FALSE)</f>
        <v>Communication &amp; Marketing</v>
      </c>
      <c r="S94" s="6">
        <f t="shared" ca="1" si="14"/>
        <v>11</v>
      </c>
      <c r="T94" s="7" t="str">
        <f ca="1">VLOOKUP($S94,Role!$A:$B,2,FALSE)</f>
        <v>Analyst</v>
      </c>
      <c r="U94" s="6">
        <f t="shared" ca="1" si="15"/>
        <v>5</v>
      </c>
      <c r="V94" s="7" t="str">
        <f ca="1" xml:space="preserve">
IF($U94 &lt;&gt; "",
    VLOOKUP($U94,Level!$A:$B,2,FALSE),
    ""
)</f>
        <v>Junior</v>
      </c>
      <c r="W94" s="1">
        <f t="shared" ca="1" si="16"/>
        <v>2580</v>
      </c>
      <c r="X94" s="12" t="str">
        <f t="shared" ca="1" si="17"/>
        <v>INSERT INTO bi4all.fac_employees (id_company_fk, id_employee_pk, flg_active, employee_name, id_gender_fk, id_race_fk, birthday, id_schooling_fk, id_department_fk, id_role_fk, id_level_fk, salary) VALUES (1, 90, TRUE, 'Lorenzo Augusto Giordano Dias', 'M', 5, '24/06/1958', 7, 11, 11, 5, 2580);</v>
      </c>
    </row>
    <row r="95" spans="1:24" ht="14.25" customHeight="1" x14ac:dyDescent="0.2">
      <c r="A95" s="7">
        <v>1</v>
      </c>
      <c r="B95" s="7" t="str">
        <f>$A95 &amp; "-"&amp;VLOOKUP($A95,Company!$A:$B,2,FALSE)</f>
        <v>1-ACME Corporation</v>
      </c>
      <c r="C95" s="5">
        <f t="shared" si="9"/>
        <v>91</v>
      </c>
      <c r="D95" s="6" t="b">
        <v>1</v>
      </c>
      <c r="E95" s="7">
        <f ca="1">IF($C95 = 1 + N("Presidente"),
    127,
    IF($C95 = 2 + N("Vice-Presidente"),
        72,
        IF($C95 = 3 + N("Secretária bilíngue"),
            13,
            RANDBETWEEN(5,COUNT(Name!$A:$A) + 1)
        )
    )
)</f>
        <v>225</v>
      </c>
      <c r="F95" s="7" t="str">
        <f ca="1">VLOOKUP($E95,Name!$A:$B,2,FALSE)</f>
        <v>Levi</v>
      </c>
      <c r="G95" s="7">
        <f ca="1" xml:space="preserve">
IF($C95 = 1,
    0,
    RANDBETWEEN(5,COUNT('Last name'!$A:$A) + 1)
)</f>
        <v>150</v>
      </c>
      <c r="H95" s="7" t="str">
        <f ca="1" xml:space="preserve">
IF($C95 = 1 + N("Presidente"),
    "de Orléans e Bragança",
    VLOOKUP($G95,'Last name'!$A:$B,2,FALSE) &amp; " " &amp; VLOOKUP(RANDBETWEEN(5,COUNT('Last name'!$A:$A) + 1),'Last name'!$A:$B,2,FALSE)
)</f>
        <v>Pellegrini Peçanha</v>
      </c>
      <c r="I95" s="7" t="str">
        <f t="shared" ca="1" si="10"/>
        <v>Levi Pellegrini Peçanha</v>
      </c>
      <c r="J95" s="7" t="str">
        <f ca="1">VLOOKUP($E95,Name!$A:$C,3,FALSE)</f>
        <v>M</v>
      </c>
      <c r="K95" s="7" t="str">
        <f ca="1">VLOOKUP($J95,Gender!$A:$B,2,FALSE)</f>
        <v>Male</v>
      </c>
      <c r="L95" s="7">
        <f t="shared" ca="1" si="11"/>
        <v>8</v>
      </c>
      <c r="M95" s="7" t="str">
        <f ca="1">VLOOKUP($L95,Race!$A:$B,2,FALSE)</f>
        <v>Asian</v>
      </c>
      <c r="N95" s="8">
        <f t="shared" ca="1" si="12"/>
        <v>29944</v>
      </c>
      <c r="O95" s="6">
        <f t="shared" ca="1" si="13"/>
        <v>7</v>
      </c>
      <c r="P95" s="8" t="str">
        <f ca="1">VLOOKUP($O95,Education!$A:$B,2,FALSE)</f>
        <v>Undergraduate degree</v>
      </c>
      <c r="Q95" s="7">
        <f ca="1" xml:space="preserve">
  IF(OR($S95 = 5, $S95 = 6, $S95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5" s="7" t="str">
        <f ca="1">VLOOKUP($Q95,Department!$A:$B,2,FALSE)</f>
        <v>Human Resource</v>
      </c>
      <c r="S95" s="6">
        <f t="shared" ca="1" si="14"/>
        <v>10</v>
      </c>
      <c r="T95" s="7" t="str">
        <f ca="1">VLOOKUP($S95,Role!$A:$B,2,FALSE)</f>
        <v>Trainee</v>
      </c>
      <c r="U95" s="6" t="str">
        <f t="shared" ca="1" si="15"/>
        <v/>
      </c>
      <c r="V95" s="7" t="str">
        <f ca="1" xml:space="preserve">
IF($U95 &lt;&gt; "",
    VLOOKUP($U95,Level!$A:$B,2,FALSE),
    ""
)</f>
        <v/>
      </c>
      <c r="W95" s="1">
        <f t="shared" ca="1" si="16"/>
        <v>1385</v>
      </c>
      <c r="X95" s="12" t="str">
        <f t="shared" ca="1" si="17"/>
        <v>INSERT INTO bi4all.fac_employees (id_company_fk, id_employee_pk, flg_active, employee_name, id_gender_fk, id_race_fk, birthday, id_schooling_fk, id_department_fk, id_role_fk, id_level_fk, salary) VALUES (1, 91, TRUE, 'Levi Pellegrini Peçanha', 'M', 8, '24/12/1981', 7, 8, 10, NULL, 1385);</v>
      </c>
    </row>
    <row r="96" spans="1:24" ht="14.25" customHeight="1" x14ac:dyDescent="0.2">
      <c r="A96" s="7">
        <v>1</v>
      </c>
      <c r="B96" s="7" t="str">
        <f>$A96 &amp; "-"&amp;VLOOKUP($A96,Company!$A:$B,2,FALSE)</f>
        <v>1-ACME Corporation</v>
      </c>
      <c r="C96" s="5">
        <f t="shared" si="9"/>
        <v>92</v>
      </c>
      <c r="D96" s="6" t="b">
        <v>1</v>
      </c>
      <c r="E96" s="7">
        <f ca="1">IF($C96 = 1 + N("Presidente"),
    127,
    IF($C96 = 2 + N("Vice-Presidente"),
        72,
        IF($C96 = 3 + N("Secretária bilíngue"),
            13,
            RANDBETWEEN(5,COUNT(Name!$A:$A) + 1)
        )
    )
)</f>
        <v>49</v>
      </c>
      <c r="F96" s="7" t="str">
        <f ca="1">VLOOKUP($E96,Name!$A:$B,2,FALSE)</f>
        <v>Anthony Gabriel</v>
      </c>
      <c r="G96" s="7">
        <f ca="1" xml:space="preserve">
IF($C96 = 1,
    0,
    RANDBETWEEN(5,COUNT('Last name'!$A:$A) + 1)
)</f>
        <v>64</v>
      </c>
      <c r="H96" s="7" t="str">
        <f ca="1" xml:space="preserve">
IF($C96 = 1 + N("Presidente"),
    "de Orléans e Bragança",
    VLOOKUP($G96,'Last name'!$A:$B,2,FALSE) &amp; " " &amp; VLOOKUP(RANDBETWEEN(5,COUNT('Last name'!$A:$A) + 1),'Last name'!$A:$B,2,FALSE)
)</f>
        <v>Chaves Nascimento</v>
      </c>
      <c r="I96" s="7" t="str">
        <f t="shared" ca="1" si="10"/>
        <v>Anthony Gabriel Chaves Nascimento</v>
      </c>
      <c r="J96" s="7" t="str">
        <f ca="1">VLOOKUP($E96,Name!$A:$C,3,FALSE)</f>
        <v>M</v>
      </c>
      <c r="K96" s="7" t="str">
        <f ca="1">VLOOKUP($J96,Gender!$A:$B,2,FALSE)</f>
        <v>Male</v>
      </c>
      <c r="L96" s="7">
        <f t="shared" ca="1" si="11"/>
        <v>5</v>
      </c>
      <c r="M96" s="7" t="str">
        <f ca="1">VLOOKUP($L96,Race!$A:$B,2,FALSE)</f>
        <v>White</v>
      </c>
      <c r="N96" s="8">
        <f t="shared" ca="1" si="12"/>
        <v>31173</v>
      </c>
      <c r="O96" s="6">
        <f t="shared" ca="1" si="13"/>
        <v>7</v>
      </c>
      <c r="P96" s="8" t="str">
        <f ca="1">VLOOKUP($O96,Education!$A:$B,2,FALSE)</f>
        <v>Undergraduate degree</v>
      </c>
      <c r="Q96" s="7">
        <f ca="1" xml:space="preserve">
  IF(OR($S96 = 5, $S96 = 6, $S96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6" s="7" t="str">
        <f ca="1">VLOOKUP($Q96,Department!$A:$B,2,FALSE)</f>
        <v>Administration</v>
      </c>
      <c r="S96" s="6">
        <f t="shared" ca="1" si="14"/>
        <v>11</v>
      </c>
      <c r="T96" s="7" t="str">
        <f ca="1">VLOOKUP($S96,Role!$A:$B,2,FALSE)</f>
        <v>Analyst</v>
      </c>
      <c r="U96" s="6">
        <f t="shared" ca="1" si="15"/>
        <v>7</v>
      </c>
      <c r="V96" s="7" t="str">
        <f ca="1" xml:space="preserve">
IF($U96 &lt;&gt; "",
    VLOOKUP($U96,Level!$A:$B,2,FALSE),
    ""
)</f>
        <v>Senior</v>
      </c>
      <c r="W96" s="1">
        <f t="shared" ca="1" si="16"/>
        <v>2500</v>
      </c>
      <c r="X96" s="12" t="str">
        <f t="shared" ca="1" si="17"/>
        <v>INSERT INTO bi4all.fac_employees (id_company_fk, id_employee_pk, flg_active, employee_name, id_gender_fk, id_race_fk, birthday, id_schooling_fk, id_department_fk, id_role_fk, id_level_fk, salary) VALUES (1, 92, TRUE, 'Anthony Gabriel Chaves Nascimento', 'M', 5, '06/05/1985', 7, 6, 11, 7, 2500);</v>
      </c>
    </row>
    <row r="97" spans="1:24" ht="14.25" customHeight="1" x14ac:dyDescent="0.2">
      <c r="A97" s="7">
        <v>1</v>
      </c>
      <c r="B97" s="7" t="str">
        <f>$A97 &amp; "-"&amp;VLOOKUP($A97,Company!$A:$B,2,FALSE)</f>
        <v>1-ACME Corporation</v>
      </c>
      <c r="C97" s="5">
        <f t="shared" si="9"/>
        <v>93</v>
      </c>
      <c r="D97" s="6" t="b">
        <v>1</v>
      </c>
      <c r="E97" s="7">
        <f ca="1">IF($C97 = 1 + N("Presidente"),
    127,
    IF($C97 = 2 + N("Vice-Presidente"),
        72,
        IF($C97 = 3 + N("Secretária bilíngue"),
            13,
            RANDBETWEEN(5,COUNT(Name!$A:$A) + 1)
        )
    )
)</f>
        <v>7</v>
      </c>
      <c r="F97" s="7" t="str">
        <f ca="1">VLOOKUP($E97,Name!$A:$B,2,FALSE)</f>
        <v>Adelaide</v>
      </c>
      <c r="G97" s="7">
        <f ca="1" xml:space="preserve">
IF($C97 = 1,
    0,
    RANDBETWEEN(5,COUNT('Last name'!$A:$A) + 1)
)</f>
        <v>11</v>
      </c>
      <c r="H97" s="7" t="str">
        <f ca="1" xml:space="preserve">
IF($C97 = 1 + N("Presidente"),
    "de Orléans e Bragança",
    VLOOKUP($G97,'Last name'!$A:$B,2,FALSE) &amp; " " &amp; VLOOKUP(RANDBETWEEN(5,COUNT('Last name'!$A:$A) + 1),'Last name'!$A:$B,2,FALSE)
)</f>
        <v>Almeida Sá</v>
      </c>
      <c r="I97" s="7" t="str">
        <f t="shared" ca="1" si="10"/>
        <v>Adelaide Almeida Sá</v>
      </c>
      <c r="J97" s="7" t="str">
        <f ca="1">VLOOKUP($E97,Name!$A:$C,3,FALSE)</f>
        <v>F</v>
      </c>
      <c r="K97" s="7" t="str">
        <f ca="1">VLOOKUP($J97,Gender!$A:$B,2,FALSE)</f>
        <v>Female</v>
      </c>
      <c r="L97" s="7">
        <f t="shared" ca="1" si="11"/>
        <v>5</v>
      </c>
      <c r="M97" s="7" t="str">
        <f ca="1">VLOOKUP($L97,Race!$A:$B,2,FALSE)</f>
        <v>White</v>
      </c>
      <c r="N97" s="8">
        <f t="shared" ca="1" si="12"/>
        <v>18524</v>
      </c>
      <c r="O97" s="6">
        <f t="shared" ca="1" si="13"/>
        <v>7</v>
      </c>
      <c r="P97" s="8" t="str">
        <f ca="1">VLOOKUP($O97,Education!$A:$B,2,FALSE)</f>
        <v>Undergraduate degree</v>
      </c>
      <c r="Q97" s="7">
        <f ca="1" xml:space="preserve">
  IF(OR($S97 = 5, $S97 = 6, $S97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7" s="7" t="str">
        <f ca="1">VLOOKUP($Q97,Department!$A:$B,2,FALSE)</f>
        <v>Controlling</v>
      </c>
      <c r="S97" s="6">
        <f t="shared" ca="1" si="14"/>
        <v>10</v>
      </c>
      <c r="T97" s="7" t="str">
        <f ca="1">VLOOKUP($S97,Role!$A:$B,2,FALSE)</f>
        <v>Trainee</v>
      </c>
      <c r="U97" s="6" t="str">
        <f t="shared" ca="1" si="15"/>
        <v/>
      </c>
      <c r="V97" s="7" t="str">
        <f ca="1" xml:space="preserve">
IF($U97 &lt;&gt; "",
    VLOOKUP($U97,Level!$A:$B,2,FALSE),
    ""
)</f>
        <v/>
      </c>
      <c r="W97" s="1">
        <f t="shared" ca="1" si="16"/>
        <v>1305</v>
      </c>
      <c r="X97" s="12" t="str">
        <f t="shared" ca="1" si="17"/>
        <v>INSERT INTO bi4all.fac_employees (id_company_fk, id_employee_pk, flg_active, employee_name, id_gender_fk, id_race_fk, birthday, id_schooling_fk, id_department_fk, id_role_fk, id_level_fk, salary) VALUES (1, 93, TRUE, 'Adelaide Almeida Sá', 'F', 5, '18/09/1950', 7, 12, 10, NULL, 1305);</v>
      </c>
    </row>
    <row r="98" spans="1:24" ht="14.25" customHeight="1" x14ac:dyDescent="0.2">
      <c r="A98" s="7">
        <v>1</v>
      </c>
      <c r="B98" s="7" t="str">
        <f>$A98 &amp; "-"&amp;VLOOKUP($A98,Company!$A:$B,2,FALSE)</f>
        <v>1-ACME Corporation</v>
      </c>
      <c r="C98" s="5">
        <f t="shared" si="9"/>
        <v>94</v>
      </c>
      <c r="D98" s="6" t="b">
        <v>1</v>
      </c>
      <c r="E98" s="7">
        <f ca="1">IF($C98 = 1 + N("Presidente"),
    127,
    IF($C98 = 2 + N("Vice-Presidente"),
        72,
        IF($C98 = 3 + N("Secretária bilíngue"),
            13,
            RANDBETWEEN(5,COUNT(Name!$A:$A) + 1)
        )
    )
)</f>
        <v>192</v>
      </c>
      <c r="F98" s="7" t="str">
        <f ca="1">VLOOKUP($E98,Name!$A:$B,2,FALSE)</f>
        <v>João Pedro</v>
      </c>
      <c r="G98" s="7">
        <f ca="1" xml:space="preserve">
IF($C98 = 1,
    0,
    RANDBETWEEN(5,COUNT('Last name'!$A:$A) + 1)
)</f>
        <v>96</v>
      </c>
      <c r="H98" s="7" t="str">
        <f ca="1" xml:space="preserve">
IF($C98 = 1 + N("Presidente"),
    "de Orléans e Bragança",
    VLOOKUP($G98,'Last name'!$A:$B,2,FALSE) &amp; " " &amp; VLOOKUP(RANDBETWEEN(5,COUNT('Last name'!$A:$A) + 1),'Last name'!$A:$B,2,FALSE)
)</f>
        <v>Gallo Bragança</v>
      </c>
      <c r="I98" s="7" t="str">
        <f t="shared" ca="1" si="10"/>
        <v>João Pedro Gallo Bragança</v>
      </c>
      <c r="J98" s="7" t="str">
        <f ca="1">VLOOKUP($E98,Name!$A:$C,3,FALSE)</f>
        <v>M</v>
      </c>
      <c r="K98" s="7" t="str">
        <f ca="1">VLOOKUP($J98,Gender!$A:$B,2,FALSE)</f>
        <v>Male</v>
      </c>
      <c r="L98" s="7">
        <f t="shared" ca="1" si="11"/>
        <v>6</v>
      </c>
      <c r="M98" s="7" t="str">
        <f ca="1">VLOOKUP($L98,Race!$A:$B,2,FALSE)</f>
        <v>Black or African American</v>
      </c>
      <c r="N98" s="8">
        <f t="shared" ca="1" si="12"/>
        <v>28209</v>
      </c>
      <c r="O98" s="6">
        <f t="shared" ca="1" si="13"/>
        <v>8</v>
      </c>
      <c r="P98" s="8" t="str">
        <f ca="1">VLOOKUP($O98,Education!$A:$B,2,FALSE)</f>
        <v>Graduate school</v>
      </c>
      <c r="Q98" s="7">
        <f ca="1" xml:space="preserve">
  IF(OR($S98 = 5, $S98 = 6, $S98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8" s="7" t="str">
        <f ca="1">VLOOKUP($Q98,Department!$A:$B,2,FALSE)</f>
        <v>Controlling</v>
      </c>
      <c r="S98" s="6">
        <f t="shared" ca="1" si="14"/>
        <v>11</v>
      </c>
      <c r="T98" s="7" t="str">
        <f ca="1">VLOOKUP($S98,Role!$A:$B,2,FALSE)</f>
        <v>Analyst</v>
      </c>
      <c r="U98" s="6">
        <f t="shared" ca="1" si="15"/>
        <v>5</v>
      </c>
      <c r="V98" s="7" t="str">
        <f ca="1" xml:space="preserve">
IF($U98 &lt;&gt; "",
    VLOOKUP($U98,Level!$A:$B,2,FALSE),
    ""
)</f>
        <v>Junior</v>
      </c>
      <c r="W98" s="1">
        <f t="shared" ca="1" si="16"/>
        <v>3000</v>
      </c>
      <c r="X98" s="12" t="str">
        <f t="shared" ca="1" si="17"/>
        <v>INSERT INTO bi4all.fac_employees (id_company_fk, id_employee_pk, flg_active, employee_name, id_gender_fk, id_race_fk, birthday, id_schooling_fk, id_department_fk, id_role_fk, id_level_fk, salary) VALUES (1, 94, TRUE, 'João Pedro Gallo Bragança', 'M', 6, '25/03/1977', 8, 12, 11, 5, 3000);</v>
      </c>
    </row>
    <row r="99" spans="1:24" ht="14.25" customHeight="1" x14ac:dyDescent="0.2">
      <c r="A99" s="7">
        <v>1</v>
      </c>
      <c r="B99" s="7" t="str">
        <f>$A99 &amp; "-"&amp;VLOOKUP($A99,Company!$A:$B,2,FALSE)</f>
        <v>1-ACME Corporation</v>
      </c>
      <c r="C99" s="5">
        <f t="shared" si="9"/>
        <v>95</v>
      </c>
      <c r="D99" s="6" t="b">
        <v>1</v>
      </c>
      <c r="E99" s="7">
        <f ca="1">IF($C99 = 1 + N("Presidente"),
    127,
    IF($C99 = 2 + N("Vice-Presidente"),
        72,
        IF($C99 = 3 + N("Secretária bilíngue"),
            13,
            RANDBETWEEN(5,COUNT(Name!$A:$A) + 1)
        )
    )
)</f>
        <v>126</v>
      </c>
      <c r="F99" s="7" t="str">
        <f ca="1">VLOOKUP($E99,Name!$A:$B,2,FALSE)</f>
        <v>Enrico</v>
      </c>
      <c r="G99" s="7">
        <f ca="1" xml:space="preserve">
IF($C99 = 1,
    0,
    RANDBETWEEN(5,COUNT('Last name'!$A:$A) + 1)
)</f>
        <v>89</v>
      </c>
      <c r="H99" s="7" t="str">
        <f ca="1" xml:space="preserve">
IF($C99 = 1 + N("Presidente"),
    "de Orléans e Bragança",
    VLOOKUP($G99,'Last name'!$A:$B,2,FALSE) &amp; " " &amp; VLOOKUP(RANDBETWEEN(5,COUNT('Last name'!$A:$A) + 1),'Last name'!$A:$B,2,FALSE)
)</f>
        <v>Figo Bragança</v>
      </c>
      <c r="I99" s="7" t="str">
        <f t="shared" ca="1" si="10"/>
        <v>Enrico Figo Bragança</v>
      </c>
      <c r="J99" s="7" t="str">
        <f ca="1">VLOOKUP($E99,Name!$A:$C,3,FALSE)</f>
        <v>M</v>
      </c>
      <c r="K99" s="7" t="str">
        <f ca="1">VLOOKUP($J99,Gender!$A:$B,2,FALSE)</f>
        <v>Male</v>
      </c>
      <c r="L99" s="7">
        <f t="shared" ca="1" si="11"/>
        <v>7</v>
      </c>
      <c r="M99" s="7" t="str">
        <f ca="1">VLOOKUP($L99,Race!$A:$B,2,FALSE)</f>
        <v>Hispanic or Latino</v>
      </c>
      <c r="N99" s="8">
        <f t="shared" ca="1" si="12"/>
        <v>32435</v>
      </c>
      <c r="O99" s="6">
        <f t="shared" ca="1" si="13"/>
        <v>7</v>
      </c>
      <c r="P99" s="8" t="str">
        <f ca="1">VLOOKUP($O99,Education!$A:$B,2,FALSE)</f>
        <v>Undergraduate degree</v>
      </c>
      <c r="Q99" s="7">
        <f ca="1" xml:space="preserve">
  IF(OR($S99 = 5, $S99 = 6, $S99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9" s="7" t="str">
        <f ca="1">VLOOKUP($Q99,Department!$A:$B,2,FALSE)</f>
        <v>Communication &amp; Marketing</v>
      </c>
      <c r="S99" s="6">
        <f t="shared" ca="1" si="14"/>
        <v>9</v>
      </c>
      <c r="T99" s="7" t="str">
        <f ca="1">VLOOKUP($S99,Role!$A:$B,2,FALSE)</f>
        <v>Intern</v>
      </c>
      <c r="U99" s="6" t="str">
        <f t="shared" ca="1" si="15"/>
        <v/>
      </c>
      <c r="V99" s="7" t="str">
        <f ca="1" xml:space="preserve">
IF($U99 &lt;&gt; "",
    VLOOKUP($U99,Level!$A:$B,2,FALSE),
    ""
)</f>
        <v/>
      </c>
      <c r="W99" s="1">
        <f t="shared" ca="1" si="16"/>
        <v>1285</v>
      </c>
      <c r="X99" s="12" t="str">
        <f t="shared" ca="1" si="17"/>
        <v>INSERT INTO bi4all.fac_employees (id_company_fk, id_employee_pk, flg_active, employee_name, id_gender_fk, id_race_fk, birthday, id_schooling_fk, id_department_fk, id_role_fk, id_level_fk, salary) VALUES (1, 95, TRUE, 'Enrico Figo Bragança', 'M', 7, '19/10/1988', 7, 11, 9, NULL, 1285);</v>
      </c>
    </row>
    <row r="100" spans="1:24" ht="14.25" customHeight="1" x14ac:dyDescent="0.2">
      <c r="A100" s="7">
        <v>1</v>
      </c>
      <c r="B100" s="7" t="str">
        <f>$A100 &amp; "-"&amp;VLOOKUP($A100,Company!$A:$B,2,FALSE)</f>
        <v>1-ACME Corporation</v>
      </c>
      <c r="C100" s="5">
        <f t="shared" si="9"/>
        <v>96</v>
      </c>
      <c r="D100" s="6" t="b">
        <v>1</v>
      </c>
      <c r="E100" s="7">
        <f ca="1">IF($C100 = 1 + N("Presidente"),
    127,
    IF($C100 = 2 + N("Vice-Presidente"),
        72,
        IF($C100 = 3 + N("Secretária bilíngue"),
            13,
            RANDBETWEEN(5,COUNT(Name!$A:$A) + 1)
        )
    )
)</f>
        <v>161</v>
      </c>
      <c r="F100" s="7" t="str">
        <f ca="1">VLOOKUP($E100,Name!$A:$B,2,FALSE)</f>
        <v>Heitor</v>
      </c>
      <c r="G100" s="7">
        <f ca="1" xml:space="preserve">
IF($C100 = 1,
    0,
    RANDBETWEEN(5,COUNT('Last name'!$A:$A) + 1)
)</f>
        <v>167</v>
      </c>
      <c r="H100" s="7" t="str">
        <f ca="1" xml:space="preserve">
IF($C100 = 1 + N("Presidente"),
    "de Orléans e Bragança",
    VLOOKUP($G100,'Last name'!$A:$B,2,FALSE) &amp; " " &amp; VLOOKUP(RANDBETWEEN(5,COUNT('Last name'!$A:$A) + 1),'Last name'!$A:$B,2,FALSE)
)</f>
        <v>Romano Brasão</v>
      </c>
      <c r="I100" s="7" t="str">
        <f t="shared" ca="1" si="10"/>
        <v>Heitor Romano Brasão</v>
      </c>
      <c r="J100" s="7" t="str">
        <f ca="1">VLOOKUP($E100,Name!$A:$C,3,FALSE)</f>
        <v>M</v>
      </c>
      <c r="K100" s="7" t="str">
        <f ca="1">VLOOKUP($J100,Gender!$A:$B,2,FALSE)</f>
        <v>Male</v>
      </c>
      <c r="L100" s="7">
        <f t="shared" ca="1" si="11"/>
        <v>5</v>
      </c>
      <c r="M100" s="7" t="str">
        <f ca="1">VLOOKUP($L100,Race!$A:$B,2,FALSE)</f>
        <v>White</v>
      </c>
      <c r="N100" s="8">
        <f t="shared" ca="1" si="12"/>
        <v>17467</v>
      </c>
      <c r="O100" s="6">
        <f t="shared" ca="1" si="13"/>
        <v>8</v>
      </c>
      <c r="P100" s="8" t="str">
        <f ca="1">VLOOKUP($O100,Education!$A:$B,2,FALSE)</f>
        <v>Graduate school</v>
      </c>
      <c r="Q100" s="7">
        <f ca="1" xml:space="preserve">
  IF(OR($S100 = 5, $S100 = 6, $S100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0" s="7" t="str">
        <f ca="1">VLOOKUP($Q100,Department!$A:$B,2,FALSE)</f>
        <v>Human Resource</v>
      </c>
      <c r="S100" s="6">
        <f t="shared" ca="1" si="14"/>
        <v>11</v>
      </c>
      <c r="T100" s="7" t="str">
        <f ca="1">VLOOKUP($S100,Role!$A:$B,2,FALSE)</f>
        <v>Analyst</v>
      </c>
      <c r="U100" s="6">
        <f t="shared" ca="1" si="15"/>
        <v>5</v>
      </c>
      <c r="V100" s="7" t="str">
        <f ca="1" xml:space="preserve">
IF($U100 &lt;&gt; "",
    VLOOKUP($U100,Level!$A:$B,2,FALSE),
    ""
)</f>
        <v>Junior</v>
      </c>
      <c r="W100" s="1">
        <f t="shared" ca="1" si="16"/>
        <v>3080</v>
      </c>
      <c r="X100" s="12" t="str">
        <f t="shared" ca="1" si="17"/>
        <v>INSERT INTO bi4all.fac_employees (id_company_fk, id_employee_pk, flg_active, employee_name, id_gender_fk, id_race_fk, birthday, id_schooling_fk, id_department_fk, id_role_fk, id_level_fk, salary) VALUES (1, 96, TRUE, 'Heitor Romano Brasão', 'M', 5, '27/10/1947', 8, 8, 11, 5, 3080);</v>
      </c>
    </row>
    <row r="101" spans="1:24" ht="14.25" customHeight="1" x14ac:dyDescent="0.2">
      <c r="A101" s="7">
        <v>1</v>
      </c>
      <c r="B101" s="7" t="str">
        <f>$A101 &amp; "-"&amp;VLOOKUP($A101,Company!$A:$B,2,FALSE)</f>
        <v>1-ACME Corporation</v>
      </c>
      <c r="C101" s="5">
        <f t="shared" si="9"/>
        <v>97</v>
      </c>
      <c r="D101" s="6" t="b">
        <v>1</v>
      </c>
      <c r="E101" s="7">
        <f ca="1">IF($C101 = 1 + N("Presidente"),
    127,
    IF($C101 = 2 + N("Vice-Presidente"),
        72,
        IF($C101 = 3 + N("Secretária bilíngue"),
            13,
            RANDBETWEEN(5,COUNT(Name!$A:$A) + 1)
        )
    )
)</f>
        <v>38</v>
      </c>
      <c r="F101" s="7" t="str">
        <f ca="1">VLOOKUP($E101,Name!$A:$B,2,FALSE)</f>
        <v>Analu</v>
      </c>
      <c r="G101" s="7">
        <f ca="1" xml:space="preserve">
IF($C101 = 1,
    0,
    RANDBETWEEN(5,COUNT('Last name'!$A:$A) + 1)
)</f>
        <v>172</v>
      </c>
      <c r="H101" s="7" t="str">
        <f ca="1" xml:space="preserve">
IF($C101 = 1 + N("Presidente"),
    "de Orléans e Bragança",
    VLOOKUP($G101,'Last name'!$A:$B,2,FALSE) &amp; " " &amp; VLOOKUP(RANDBETWEEN(5,COUNT('Last name'!$A:$A) + 1),'Last name'!$A:$B,2,FALSE)
)</f>
        <v>Salvador Alcantara</v>
      </c>
      <c r="I101" s="7" t="str">
        <f t="shared" ca="1" si="10"/>
        <v>Analu Salvador Alcantara</v>
      </c>
      <c r="J101" s="7" t="str">
        <f ca="1">VLOOKUP($E101,Name!$A:$C,3,FALSE)</f>
        <v>F</v>
      </c>
      <c r="K101" s="7" t="str">
        <f ca="1">VLOOKUP($J101,Gender!$A:$B,2,FALSE)</f>
        <v>Female</v>
      </c>
      <c r="L101" s="7">
        <f t="shared" ca="1" si="11"/>
        <v>5</v>
      </c>
      <c r="M101" s="7" t="str">
        <f ca="1">VLOOKUP($L101,Race!$A:$B,2,FALSE)</f>
        <v>White</v>
      </c>
      <c r="N101" s="8">
        <f t="shared" ca="1" si="12"/>
        <v>28845</v>
      </c>
      <c r="O101" s="6">
        <f t="shared" ca="1" si="13"/>
        <v>7</v>
      </c>
      <c r="P101" s="8" t="str">
        <f ca="1">VLOOKUP($O101,Education!$A:$B,2,FALSE)</f>
        <v>Undergraduate degree</v>
      </c>
      <c r="Q101" s="7">
        <f ca="1" xml:space="preserve">
  IF(OR($S101 = 5, $S101 = 6, $S101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1" s="7" t="str">
        <f ca="1">VLOOKUP($Q101,Department!$A:$B,2,FALSE)</f>
        <v>Audit</v>
      </c>
      <c r="S101" s="6">
        <f t="shared" ca="1" si="14"/>
        <v>9</v>
      </c>
      <c r="T101" s="7" t="str">
        <f ca="1">VLOOKUP($S101,Role!$A:$B,2,FALSE)</f>
        <v>Intern</v>
      </c>
      <c r="U101" s="6" t="str">
        <f t="shared" ca="1" si="15"/>
        <v/>
      </c>
      <c r="V101" s="7" t="str">
        <f ca="1" xml:space="preserve">
IF($U101 &lt;&gt; "",
    VLOOKUP($U101,Level!$A:$B,2,FALSE),
    ""
)</f>
        <v/>
      </c>
      <c r="W101" s="1">
        <f t="shared" ca="1" si="16"/>
        <v>1205</v>
      </c>
      <c r="X101" s="12" t="str">
        <f t="shared" ca="1" si="17"/>
        <v>INSERT INTO bi4all.fac_employees (id_company_fk, id_employee_pk, flg_active, employee_name, id_gender_fk, id_race_fk, birthday, id_schooling_fk, id_department_fk, id_role_fk, id_level_fk, salary) VALUES (1, 97, TRUE, 'Analu Salvador Alcantara', 'F', 5, '21/12/1978', 7, 13, 9, NULL, 1205);</v>
      </c>
    </row>
    <row r="102" spans="1:24" ht="14.25" customHeight="1" x14ac:dyDescent="0.2">
      <c r="A102" s="7">
        <v>1</v>
      </c>
      <c r="B102" s="7" t="str">
        <f>$A102 &amp; "-"&amp;VLOOKUP($A102,Company!$A:$B,2,FALSE)</f>
        <v>1-ACME Corporation</v>
      </c>
      <c r="C102" s="5">
        <f t="shared" si="9"/>
        <v>98</v>
      </c>
      <c r="D102" s="6" t="b">
        <v>1</v>
      </c>
      <c r="E102" s="7">
        <f ca="1">IF($C102 = 1 + N("Presidente"),
    127,
    IF($C102 = 2 + N("Vice-Presidente"),
        72,
        IF($C102 = 3 + N("Secretária bilíngue"),
            13,
            RANDBETWEEN(5,COUNT(Name!$A:$A) + 1)
        )
    )
)</f>
        <v>44</v>
      </c>
      <c r="F102" s="7" t="str">
        <f ca="1">VLOOKUP($E102,Name!$A:$B,2,FALSE)</f>
        <v>Anna Carolina</v>
      </c>
      <c r="G102" s="7">
        <f ca="1" xml:space="preserve">
IF($C102 = 1,
    0,
    RANDBETWEEN(5,COUNT('Last name'!$A:$A) + 1)
)</f>
        <v>10</v>
      </c>
      <c r="H102" s="7" t="str">
        <f ca="1" xml:space="preserve">
IF($C102 = 1 + N("Presidente"),
    "de Orléans e Bragança",
    VLOOKUP($G102,'Last name'!$A:$B,2,FALSE) &amp; " " &amp; VLOOKUP(RANDBETWEEN(5,COUNT('Last name'!$A:$A) + 1),'Last name'!$A:$B,2,FALSE)
)</f>
        <v>Alencar Esposito</v>
      </c>
      <c r="I102" s="7" t="str">
        <f t="shared" ca="1" si="10"/>
        <v>Anna Carolina Alencar Esposito</v>
      </c>
      <c r="J102" s="7" t="str">
        <f ca="1">VLOOKUP($E102,Name!$A:$C,3,FALSE)</f>
        <v>F</v>
      </c>
      <c r="K102" s="7" t="str">
        <f ca="1">VLOOKUP($J102,Gender!$A:$B,2,FALSE)</f>
        <v>Female</v>
      </c>
      <c r="L102" s="7">
        <f t="shared" ca="1" si="11"/>
        <v>5</v>
      </c>
      <c r="M102" s="7" t="str">
        <f ca="1">VLOOKUP($L102,Race!$A:$B,2,FALSE)</f>
        <v>White</v>
      </c>
      <c r="N102" s="8">
        <f t="shared" ca="1" si="12"/>
        <v>27073</v>
      </c>
      <c r="O102" s="6">
        <f t="shared" ca="1" si="13"/>
        <v>8</v>
      </c>
      <c r="P102" s="8" t="str">
        <f ca="1">VLOOKUP($O102,Education!$A:$B,2,FALSE)</f>
        <v>Graduate school</v>
      </c>
      <c r="Q102" s="7">
        <f ca="1" xml:space="preserve">
  IF(OR($S102 = 5, $S102 = 6, $S102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2" s="7" t="str">
        <f ca="1">VLOOKUP($Q102,Department!$A:$B,2,FALSE)</f>
        <v>Communication &amp; Marketing</v>
      </c>
      <c r="S102" s="6">
        <f t="shared" ca="1" si="14"/>
        <v>11</v>
      </c>
      <c r="T102" s="7" t="str">
        <f ca="1">VLOOKUP($S102,Role!$A:$B,2,FALSE)</f>
        <v>Analyst</v>
      </c>
      <c r="U102" s="6">
        <f t="shared" ca="1" si="15"/>
        <v>7</v>
      </c>
      <c r="V102" s="7" t="str">
        <f ca="1" xml:space="preserve">
IF($U102 &lt;&gt; "",
    VLOOKUP($U102,Level!$A:$B,2,FALSE),
    ""
)</f>
        <v>Senior</v>
      </c>
      <c r="W102" s="1">
        <f t="shared" ca="1" si="16"/>
        <v>3080</v>
      </c>
      <c r="X102" s="12" t="str">
        <f t="shared" ca="1" si="17"/>
        <v>INSERT INTO bi4all.fac_employees (id_company_fk, id_employee_pk, flg_active, employee_name, id_gender_fk, id_race_fk, birthday, id_schooling_fk, id_department_fk, id_role_fk, id_level_fk, salary) VALUES (1, 98, TRUE, 'Anna Carolina Alencar Esposito', 'F', 5, '13/02/1974', 8, 11, 11, 7, 3080);</v>
      </c>
    </row>
    <row r="103" spans="1:24" ht="14.25" customHeight="1" x14ac:dyDescent="0.2">
      <c r="A103" s="7">
        <v>1</v>
      </c>
      <c r="B103" s="7" t="str">
        <f>$A103 &amp; "-"&amp;VLOOKUP($A103,Company!$A:$B,2,FALSE)</f>
        <v>1-ACME Corporation</v>
      </c>
      <c r="C103" s="5">
        <f t="shared" si="9"/>
        <v>99</v>
      </c>
      <c r="D103" s="6" t="b">
        <v>1</v>
      </c>
      <c r="E103" s="7">
        <f ca="1">IF($C103 = 1 + N("Presidente"),
    127,
    IF($C103 = 2 + N("Vice-Presidente"),
        72,
        IF($C103 = 3 + N("Secretária bilíngue"),
            13,
            RANDBETWEEN(5,COUNT(Name!$A:$A) + 1)
        )
    )
)</f>
        <v>132</v>
      </c>
      <c r="F103" s="7" t="str">
        <f ca="1">VLOOKUP($E103,Name!$A:$B,2,FALSE)</f>
        <v>Eslovênia</v>
      </c>
      <c r="G103" s="7">
        <f ca="1" xml:space="preserve">
IF($C103 = 1,
    0,
    RANDBETWEEN(5,COUNT('Last name'!$A:$A) + 1)
)</f>
        <v>82</v>
      </c>
      <c r="H103" s="7" t="str">
        <f ca="1" xml:space="preserve">
IF($C103 = 1 + N("Presidente"),
    "de Orléans e Bragança",
    VLOOKUP($G103,'Last name'!$A:$B,2,FALSE) &amp; " " &amp; VLOOKUP(RANDBETWEEN(5,COUNT('Last name'!$A:$A) + 1),'Last name'!$A:$B,2,FALSE)
)</f>
        <v>Farina Greco</v>
      </c>
      <c r="I103" s="7" t="str">
        <f t="shared" ca="1" si="10"/>
        <v>Eslovênia Farina Greco</v>
      </c>
      <c r="J103" s="7" t="str">
        <f ca="1">VLOOKUP($E103,Name!$A:$C,3,FALSE)</f>
        <v>F</v>
      </c>
      <c r="K103" s="7" t="str">
        <f ca="1">VLOOKUP($J103,Gender!$A:$B,2,FALSE)</f>
        <v>Female</v>
      </c>
      <c r="L103" s="7">
        <f t="shared" ca="1" si="11"/>
        <v>5</v>
      </c>
      <c r="M103" s="7" t="str">
        <f ca="1">VLOOKUP($L103,Race!$A:$B,2,FALSE)</f>
        <v>White</v>
      </c>
      <c r="N103" s="8">
        <f t="shared" ca="1" si="12"/>
        <v>33150</v>
      </c>
      <c r="O103" s="6">
        <f t="shared" ca="1" si="13"/>
        <v>7</v>
      </c>
      <c r="P103" s="8" t="str">
        <f ca="1">VLOOKUP($O103,Education!$A:$B,2,FALSE)</f>
        <v>Undergraduate degree</v>
      </c>
      <c r="Q103" s="7">
        <f ca="1" xml:space="preserve">
  IF(OR($S103 = 5, $S103 = 6, $S103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3" s="7" t="str">
        <f ca="1">VLOOKUP($Q103,Department!$A:$B,2,FALSE)</f>
        <v>Audit</v>
      </c>
      <c r="S103" s="6">
        <f t="shared" ca="1" si="14"/>
        <v>10</v>
      </c>
      <c r="T103" s="7" t="str">
        <f ca="1">VLOOKUP($S103,Role!$A:$B,2,FALSE)</f>
        <v>Trainee</v>
      </c>
      <c r="U103" s="6" t="str">
        <f t="shared" ca="1" si="15"/>
        <v/>
      </c>
      <c r="V103" s="7" t="str">
        <f ca="1" xml:space="preserve">
IF($U103 &lt;&gt; "",
    VLOOKUP($U103,Level!$A:$B,2,FALSE),
    ""
)</f>
        <v/>
      </c>
      <c r="W103" s="1">
        <f t="shared" ca="1" si="16"/>
        <v>1305</v>
      </c>
      <c r="X103" s="12" t="str">
        <f t="shared" ca="1" si="17"/>
        <v>INSERT INTO bi4all.fac_employees (id_company_fk, id_employee_pk, flg_active, employee_name, id_gender_fk, id_race_fk, birthday, id_schooling_fk, id_department_fk, id_role_fk, id_level_fk, salary) VALUES (1, 99, TRUE, 'Eslovênia Farina Greco', 'F', 5, '04/10/1990', 7, 13, 10, NULL, 1305);</v>
      </c>
    </row>
    <row r="104" spans="1:24" ht="14.25" customHeight="1" x14ac:dyDescent="0.2">
      <c r="A104" s="7">
        <v>1</v>
      </c>
      <c r="B104" s="7" t="str">
        <f>$A104 &amp; "-"&amp;VLOOKUP($A104,Company!$A:$B,2,FALSE)</f>
        <v>1-ACME Corporation</v>
      </c>
      <c r="C104" s="5">
        <f t="shared" si="9"/>
        <v>100</v>
      </c>
      <c r="D104" s="6" t="b">
        <v>1</v>
      </c>
      <c r="E104" s="7">
        <f ca="1">IF($C104 = 1 + N("Presidente"),
    127,
    IF($C104 = 2 + N("Vice-Presidente"),
        72,
        IF($C104 = 3 + N("Secretária bilíngue"),
            13,
            RANDBETWEEN(5,COUNT(Name!$A:$A) + 1)
        )
    )
)</f>
        <v>27</v>
      </c>
      <c r="F104" s="7" t="str">
        <f ca="1">VLOOKUP($E104,Name!$A:$B,2,FALSE)</f>
        <v>Ana Carolina</v>
      </c>
      <c r="G104" s="7">
        <f ca="1" xml:space="preserve">
IF($C104 = 1,
    0,
    RANDBETWEEN(5,COUNT('Last name'!$A:$A) + 1)
)</f>
        <v>81</v>
      </c>
      <c r="H104" s="7" t="str">
        <f ca="1" xml:space="preserve">
IF($C104 = 1 + N("Presidente"),
    "de Orléans e Bragança",
    VLOOKUP($G104,'Last name'!$A:$B,2,FALSE) &amp; " " &amp; VLOOKUP(RANDBETWEEN(5,COUNT('Last name'!$A:$A) + 1),'Last name'!$A:$B,2,FALSE)
)</f>
        <v>Farias Leite</v>
      </c>
      <c r="I104" s="7" t="str">
        <f t="shared" ca="1" si="10"/>
        <v>Ana Carolina Farias Leite</v>
      </c>
      <c r="J104" s="7" t="str">
        <f ca="1">VLOOKUP($E104,Name!$A:$C,3,FALSE)</f>
        <v>F</v>
      </c>
      <c r="K104" s="7" t="str">
        <f ca="1">VLOOKUP($J104,Gender!$A:$B,2,FALSE)</f>
        <v>Female</v>
      </c>
      <c r="L104" s="7">
        <f t="shared" ca="1" si="11"/>
        <v>5</v>
      </c>
      <c r="M104" s="7" t="str">
        <f ca="1">VLOOKUP($L104,Race!$A:$B,2,FALSE)</f>
        <v>White</v>
      </c>
      <c r="N104" s="8">
        <f t="shared" ca="1" si="12"/>
        <v>23343</v>
      </c>
      <c r="O104" s="6">
        <f t="shared" ca="1" si="13"/>
        <v>8</v>
      </c>
      <c r="P104" s="8" t="str">
        <f ca="1">VLOOKUP($O104,Education!$A:$B,2,FALSE)</f>
        <v>Graduate school</v>
      </c>
      <c r="Q104" s="7">
        <f ca="1" xml:space="preserve">
  IF(OR($S104 = 5, $S104 = 6, $S104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4" s="7" t="str">
        <f ca="1">VLOOKUP($Q104,Department!$A:$B,2,FALSE)</f>
        <v>Audit</v>
      </c>
      <c r="S104" s="6">
        <f t="shared" ca="1" si="14"/>
        <v>11</v>
      </c>
      <c r="T104" s="7" t="str">
        <f ca="1">VLOOKUP($S104,Role!$A:$B,2,FALSE)</f>
        <v>Analyst</v>
      </c>
      <c r="U104" s="6">
        <f t="shared" ca="1" si="15"/>
        <v>6</v>
      </c>
      <c r="V104" s="7" t="str">
        <f ca="1" xml:space="preserve">
IF($U104 &lt;&gt; "",
    VLOOKUP($U104,Level!$A:$B,2,FALSE),
    ""
)</f>
        <v>Pleno</v>
      </c>
      <c r="W104" s="1">
        <f t="shared" ca="1" si="16"/>
        <v>3000</v>
      </c>
      <c r="X104" s="12" t="str">
        <f t="shared" ca="1" si="17"/>
        <v>INSERT INTO bi4all.fac_employees (id_company_fk, id_employee_pk, flg_active, employee_name, id_gender_fk, id_race_fk, birthday, id_schooling_fk, id_department_fk, id_role_fk, id_level_fk, salary) VALUES (1, 100, TRUE, 'Ana Carolina Farias Leite', 'F', 5, '28/11/1963', 8, 13, 11, 6, 3000);</v>
      </c>
    </row>
    <row r="105" spans="1:24" ht="14.25" customHeight="1" x14ac:dyDescent="0.2">
      <c r="A105" s="7">
        <v>1</v>
      </c>
      <c r="B105" s="7" t="str">
        <f>$A105 &amp; "-"&amp;VLOOKUP($A105,Company!$A:$B,2,FALSE)</f>
        <v>1-ACME Corporation</v>
      </c>
      <c r="C105" s="5">
        <f t="shared" si="9"/>
        <v>101</v>
      </c>
      <c r="D105" s="6" t="b">
        <v>1</v>
      </c>
      <c r="E105" s="7">
        <f ca="1">IF($C105 = 1 + N("Presidente"),
    127,
    IF($C105 = 2 + N("Vice-Presidente"),
        72,
        IF($C105 = 3 + N("Secretária bilíngue"),
            13,
            RANDBETWEEN(5,COUNT(Name!$A:$A) + 1)
        )
    )
)</f>
        <v>37</v>
      </c>
      <c r="F105" s="7" t="str">
        <f ca="1">VLOOKUP($E105,Name!$A:$B,2,FALSE)</f>
        <v>Ana Vitória</v>
      </c>
      <c r="G105" s="7">
        <f ca="1" xml:space="preserve">
IF($C105 = 1,
    0,
    RANDBETWEEN(5,COUNT('Last name'!$A:$A) + 1)
)</f>
        <v>159</v>
      </c>
      <c r="H105" s="7" t="str">
        <f ca="1" xml:space="preserve">
IF($C105 = 1 + N("Presidente"),
    "de Orléans e Bragança",
    VLOOKUP($G105,'Last name'!$A:$B,2,FALSE) &amp; " " &amp; VLOOKUP(RANDBETWEEN(5,COUNT('Last name'!$A:$A) + 1),'Last name'!$A:$B,2,FALSE)
)</f>
        <v>Reis Junqueira</v>
      </c>
      <c r="I105" s="7" t="str">
        <f t="shared" ca="1" si="10"/>
        <v>Ana Vitória Reis Junqueira</v>
      </c>
      <c r="J105" s="7" t="str">
        <f ca="1">VLOOKUP($E105,Name!$A:$C,3,FALSE)</f>
        <v>F</v>
      </c>
      <c r="K105" s="7" t="str">
        <f ca="1">VLOOKUP($J105,Gender!$A:$B,2,FALSE)</f>
        <v>Female</v>
      </c>
      <c r="L105" s="7">
        <f t="shared" ca="1" si="11"/>
        <v>6</v>
      </c>
      <c r="M105" s="7" t="str">
        <f ca="1">VLOOKUP($L105,Race!$A:$B,2,FALSE)</f>
        <v>Black or African American</v>
      </c>
      <c r="N105" s="8">
        <f t="shared" ca="1" si="12"/>
        <v>18636</v>
      </c>
      <c r="O105" s="6">
        <f t="shared" ca="1" si="13"/>
        <v>7</v>
      </c>
      <c r="P105" s="8" t="str">
        <f ca="1">VLOOKUP($O105,Education!$A:$B,2,FALSE)</f>
        <v>Undergraduate degree</v>
      </c>
      <c r="Q105" s="7">
        <f ca="1" xml:space="preserve">
  IF(OR($S105 = 5, $S105 = 6, $S105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5" s="7" t="str">
        <f ca="1">VLOOKUP($Q105,Department!$A:$B,2,FALSE)</f>
        <v>Human Resource</v>
      </c>
      <c r="S105" s="6">
        <f t="shared" ca="1" si="14"/>
        <v>10</v>
      </c>
      <c r="T105" s="7" t="str">
        <f ca="1">VLOOKUP($S105,Role!$A:$B,2,FALSE)</f>
        <v>Trainee</v>
      </c>
      <c r="U105" s="6" t="str">
        <f t="shared" ca="1" si="15"/>
        <v/>
      </c>
      <c r="V105" s="7" t="str">
        <f ca="1" xml:space="preserve">
IF($U105 &lt;&gt; "",
    VLOOKUP($U105,Level!$A:$B,2,FALSE),
    ""
)</f>
        <v/>
      </c>
      <c r="W105" s="1">
        <f t="shared" ca="1" si="16"/>
        <v>1385</v>
      </c>
      <c r="X105" s="12" t="str">
        <f t="shared" ca="1" si="17"/>
        <v>INSERT INTO bi4all.fac_employees (id_company_fk, id_employee_pk, flg_active, employee_name, id_gender_fk, id_race_fk, birthday, id_schooling_fk, id_department_fk, id_role_fk, id_level_fk, salary) VALUES (1, 101, TRUE, 'Ana Vitória Reis Junqueira', 'F', 6, '08/01/1951', 7, 8, 10, NULL, 1385);</v>
      </c>
    </row>
    <row r="106" spans="1:24" ht="14.25" customHeight="1" x14ac:dyDescent="0.2">
      <c r="A106" s="7">
        <v>1</v>
      </c>
      <c r="B106" s="7" t="str">
        <f>$A106 &amp; "-"&amp;VLOOKUP($A106,Company!$A:$B,2,FALSE)</f>
        <v>1-ACME Corporation</v>
      </c>
      <c r="C106" s="5">
        <f t="shared" si="9"/>
        <v>102</v>
      </c>
      <c r="D106" s="6" t="b">
        <v>1</v>
      </c>
      <c r="E106" s="7">
        <f ca="1">IF($C106 = 1 + N("Presidente"),
    127,
    IF($C106 = 2 + N("Vice-Presidente"),
        72,
        IF($C106 = 3 + N("Secretária bilíngue"),
            13,
            RANDBETWEEN(5,COUNT(Name!$A:$A) + 1)
        )
    )
)</f>
        <v>298</v>
      </c>
      <c r="F106" s="7" t="str">
        <f ca="1">VLOOKUP($E106,Name!$A:$B,2,FALSE)</f>
        <v>Milena</v>
      </c>
      <c r="G106" s="7">
        <f ca="1" xml:space="preserve">
IF($C106 = 1,
    0,
    RANDBETWEEN(5,COUNT('Last name'!$A:$A) + 1)
)</f>
        <v>118</v>
      </c>
      <c r="H106" s="7" t="str">
        <f ca="1" xml:space="preserve">
IF($C106 = 1 + N("Presidente"),
    "de Orléans e Bragança",
    VLOOKUP($G106,'Last name'!$A:$B,2,FALSE) &amp; " " &amp; VLOOKUP(RANDBETWEEN(5,COUNT('Last name'!$A:$A) + 1),'Last name'!$A:$B,2,FALSE)
)</f>
        <v>Mariani Holanda</v>
      </c>
      <c r="I106" s="7" t="str">
        <f t="shared" ca="1" si="10"/>
        <v>Milena Mariani Holanda</v>
      </c>
      <c r="J106" s="7" t="str">
        <f ca="1">VLOOKUP($E106,Name!$A:$C,3,FALSE)</f>
        <v>F</v>
      </c>
      <c r="K106" s="7" t="str">
        <f ca="1">VLOOKUP($J106,Gender!$A:$B,2,FALSE)</f>
        <v>Female</v>
      </c>
      <c r="L106" s="7">
        <f t="shared" ca="1" si="11"/>
        <v>5</v>
      </c>
      <c r="M106" s="7" t="str">
        <f ca="1">VLOOKUP($L106,Race!$A:$B,2,FALSE)</f>
        <v>White</v>
      </c>
      <c r="N106" s="8">
        <f t="shared" ca="1" si="12"/>
        <v>26771</v>
      </c>
      <c r="O106" s="6">
        <f t="shared" ca="1" si="13"/>
        <v>7</v>
      </c>
      <c r="P106" s="8" t="str">
        <f ca="1">VLOOKUP($O106,Education!$A:$B,2,FALSE)</f>
        <v>Undergraduate degree</v>
      </c>
      <c r="Q106" s="7">
        <f ca="1" xml:space="preserve">
  IF(OR($S106 = 5, $S106 = 6, $S106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6" s="7" t="str">
        <f ca="1">VLOOKUP($Q106,Department!$A:$B,2,FALSE)</f>
        <v>Presidency</v>
      </c>
      <c r="S106" s="6">
        <f t="shared" ca="1" si="14"/>
        <v>11</v>
      </c>
      <c r="T106" s="7" t="str">
        <f ca="1">VLOOKUP($S106,Role!$A:$B,2,FALSE)</f>
        <v>Analyst</v>
      </c>
      <c r="U106" s="6">
        <f t="shared" ca="1" si="15"/>
        <v>7</v>
      </c>
      <c r="V106" s="7" t="str">
        <f ca="1" xml:space="preserve">
IF($U106 &lt;&gt; "",
    VLOOKUP($U106,Level!$A:$B,2,FALSE),
    ""
)</f>
        <v>Senior</v>
      </c>
      <c r="W106" s="1">
        <f t="shared" ca="1" si="16"/>
        <v>2500</v>
      </c>
      <c r="X106" s="12" t="str">
        <f t="shared" ca="1" si="17"/>
        <v>INSERT INTO bi4all.fac_employees (id_company_fk, id_employee_pk, flg_active, employee_name, id_gender_fk, id_race_fk, birthday, id_schooling_fk, id_department_fk, id_role_fk, id_level_fk, salary) VALUES (1, 102, TRUE, 'Milena Mariani Holanda', 'F', 5, '17/04/1973', 7, 5, 11, 7, 2500);</v>
      </c>
    </row>
    <row r="107" spans="1:24" ht="14.25" customHeight="1" x14ac:dyDescent="0.2">
      <c r="A107" s="7">
        <v>1</v>
      </c>
      <c r="B107" s="7" t="str">
        <f>$A107 &amp; "-"&amp;VLOOKUP($A107,Company!$A:$B,2,FALSE)</f>
        <v>1-ACME Corporation</v>
      </c>
      <c r="C107" s="5">
        <f t="shared" si="9"/>
        <v>103</v>
      </c>
      <c r="D107" s="6" t="b">
        <v>1</v>
      </c>
      <c r="E107" s="7">
        <f ca="1">IF($C107 = 1 + N("Presidente"),
    127,
    IF($C107 = 2 + N("Vice-Presidente"),
        72,
        IF($C107 = 3 + N("Secretária bilíngue"),
            13,
            RANDBETWEEN(5,COUNT(Name!$A:$A) + 1)
        )
    )
)</f>
        <v>41</v>
      </c>
      <c r="F107" s="7" t="str">
        <f ca="1">VLOOKUP($E107,Name!$A:$B,2,FALSE)</f>
        <v>Ane Caroline</v>
      </c>
      <c r="G107" s="7">
        <f ca="1" xml:space="preserve">
IF($C107 = 1,
    0,
    RANDBETWEEN(5,COUNT('Last name'!$A:$A) + 1)
)</f>
        <v>49</v>
      </c>
      <c r="H107" s="7" t="str">
        <f ca="1" xml:space="preserve">
IF($C107 = 1 + N("Presidente"),
    "de Orléans e Bragança",
    VLOOKUP($G107,'Last name'!$A:$B,2,FALSE) &amp; " " &amp; VLOOKUP(RANDBETWEEN(5,COUNT('Last name'!$A:$A) + 1),'Last name'!$A:$B,2,FALSE)
)</f>
        <v>Brito Rocha</v>
      </c>
      <c r="I107" s="7" t="str">
        <f t="shared" ca="1" si="10"/>
        <v>Ane Caroline Brito Rocha</v>
      </c>
      <c r="J107" s="7" t="str">
        <f ca="1">VLOOKUP($E107,Name!$A:$C,3,FALSE)</f>
        <v>F</v>
      </c>
      <c r="K107" s="7" t="str">
        <f ca="1">VLOOKUP($J107,Gender!$A:$B,2,FALSE)</f>
        <v>Female</v>
      </c>
      <c r="L107" s="7">
        <f t="shared" ca="1" si="11"/>
        <v>5</v>
      </c>
      <c r="M107" s="7" t="str">
        <f ca="1">VLOOKUP($L107,Race!$A:$B,2,FALSE)</f>
        <v>White</v>
      </c>
      <c r="N107" s="8">
        <f t="shared" ca="1" si="12"/>
        <v>17870</v>
      </c>
      <c r="O107" s="6">
        <f t="shared" ca="1" si="13"/>
        <v>7</v>
      </c>
      <c r="P107" s="8" t="str">
        <f ca="1">VLOOKUP($O107,Education!$A:$B,2,FALSE)</f>
        <v>Undergraduate degree</v>
      </c>
      <c r="Q107" s="7">
        <f ca="1" xml:space="preserve">
  IF(OR($S107 = 5, $S107 = 6, $S107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7" s="7" t="str">
        <f ca="1">VLOOKUP($Q107,Department!$A:$B,2,FALSE)</f>
        <v>Administration</v>
      </c>
      <c r="S107" s="6">
        <f t="shared" ca="1" si="14"/>
        <v>9</v>
      </c>
      <c r="T107" s="7" t="str">
        <f ca="1">VLOOKUP($S107,Role!$A:$B,2,FALSE)</f>
        <v>Intern</v>
      </c>
      <c r="U107" s="6" t="str">
        <f t="shared" ca="1" si="15"/>
        <v/>
      </c>
      <c r="V107" s="7" t="str">
        <f ca="1" xml:space="preserve">
IF($U107 &lt;&gt; "",
    VLOOKUP($U107,Level!$A:$B,2,FALSE),
    ""
)</f>
        <v/>
      </c>
      <c r="W107" s="1">
        <f t="shared" ca="1" si="16"/>
        <v>1205</v>
      </c>
      <c r="X107" s="12" t="str">
        <f t="shared" ca="1" si="17"/>
        <v>INSERT INTO bi4all.fac_employees (id_company_fk, id_employee_pk, flg_active, employee_name, id_gender_fk, id_race_fk, birthday, id_schooling_fk, id_department_fk, id_role_fk, id_level_fk, salary) VALUES (1, 103, TRUE, 'Ane Caroline Brito Rocha', 'F', 5, '03/12/1948', 7, 6, 9, NULL, 1205);</v>
      </c>
    </row>
    <row r="108" spans="1:24" ht="14.25" customHeight="1" x14ac:dyDescent="0.2">
      <c r="A108" s="7">
        <v>1</v>
      </c>
      <c r="B108" s="7" t="str">
        <f>$A108 &amp; "-"&amp;VLOOKUP($A108,Company!$A:$B,2,FALSE)</f>
        <v>1-ACME Corporation</v>
      </c>
      <c r="C108" s="5">
        <f t="shared" si="9"/>
        <v>104</v>
      </c>
      <c r="D108" s="6" t="b">
        <v>1</v>
      </c>
      <c r="E108" s="7">
        <f ca="1">IF($C108 = 1 + N("Presidente"),
    127,
    IF($C108 = 2 + N("Vice-Presidente"),
        72,
        IF($C108 = 3 + N("Secretária bilíngue"),
            13,
            RANDBETWEEN(5,COUNT(Name!$A:$A) + 1)
        )
    )
)</f>
        <v>302</v>
      </c>
      <c r="F108" s="7" t="str">
        <f ca="1">VLOOKUP($E108,Name!$A:$B,2,FALSE)</f>
        <v>Natália</v>
      </c>
      <c r="G108" s="7">
        <f ca="1" xml:space="preserve">
IF($C108 = 1,
    0,
    RANDBETWEEN(5,COUNT('Last name'!$A:$A) + 1)
)</f>
        <v>137</v>
      </c>
      <c r="H108" s="7" t="str">
        <f ca="1" xml:space="preserve">
IF($C108 = 1 + N("Presidente"),
    "de Orléans e Bragança",
    VLOOKUP($G108,'Last name'!$A:$B,2,FALSE) &amp; " " &amp; VLOOKUP(RANDBETWEEN(5,COUNT('Last name'!$A:$A) + 1),'Last name'!$A:$B,2,FALSE)
)</f>
        <v>Moura Furtado</v>
      </c>
      <c r="I108" s="7" t="str">
        <f t="shared" ca="1" si="10"/>
        <v>Natália Moura Furtado</v>
      </c>
      <c r="J108" s="7" t="str">
        <f ca="1">VLOOKUP($E108,Name!$A:$C,3,FALSE)</f>
        <v>F</v>
      </c>
      <c r="K108" s="7" t="str">
        <f ca="1">VLOOKUP($J108,Gender!$A:$B,2,FALSE)</f>
        <v>Female</v>
      </c>
      <c r="L108" s="7">
        <f t="shared" ca="1" si="11"/>
        <v>5</v>
      </c>
      <c r="M108" s="7" t="str">
        <f ca="1">VLOOKUP($L108,Race!$A:$B,2,FALSE)</f>
        <v>White</v>
      </c>
      <c r="N108" s="8">
        <f t="shared" ca="1" si="12"/>
        <v>26073</v>
      </c>
      <c r="O108" s="6">
        <f t="shared" ca="1" si="13"/>
        <v>8</v>
      </c>
      <c r="P108" s="8" t="str">
        <f ca="1">VLOOKUP($O108,Education!$A:$B,2,FALSE)</f>
        <v>Graduate school</v>
      </c>
      <c r="Q108" s="7">
        <f ca="1" xml:space="preserve">
  IF(OR($S108 = 5, $S108 = 6, $S108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8" s="7" t="str">
        <f ca="1">VLOOKUP($Q108,Department!$A:$B,2,FALSE)</f>
        <v>Communication &amp; Marketing</v>
      </c>
      <c r="S108" s="6">
        <f t="shared" ca="1" si="14"/>
        <v>11</v>
      </c>
      <c r="T108" s="7" t="str">
        <f ca="1">VLOOKUP($S108,Role!$A:$B,2,FALSE)</f>
        <v>Analyst</v>
      </c>
      <c r="U108" s="6">
        <f t="shared" ca="1" si="15"/>
        <v>6</v>
      </c>
      <c r="V108" s="7" t="str">
        <f ca="1" xml:space="preserve">
IF($U108 &lt;&gt; "",
    VLOOKUP($U108,Level!$A:$B,2,FALSE),
    ""
)</f>
        <v>Pleno</v>
      </c>
      <c r="W108" s="1">
        <f t="shared" ca="1" si="16"/>
        <v>3080</v>
      </c>
      <c r="X108" s="12" t="str">
        <f t="shared" ca="1" si="17"/>
        <v>INSERT INTO bi4all.fac_employees (id_company_fk, id_employee_pk, flg_active, employee_name, id_gender_fk, id_race_fk, birthday, id_schooling_fk, id_department_fk, id_role_fk, id_level_fk, salary) VALUES (1, 104, TRUE, 'Natália Moura Furtado', 'F', 5, '20/05/1971', 8, 11, 11, 6, 3080);</v>
      </c>
    </row>
    <row r="109" spans="1:24" ht="14.25" customHeight="1" x14ac:dyDescent="0.2">
      <c r="A109" s="7">
        <v>1</v>
      </c>
      <c r="B109" s="7" t="str">
        <f>$A109 &amp; "-"&amp;VLOOKUP($A109,Company!$A:$B,2,FALSE)</f>
        <v>1-ACME Corporation</v>
      </c>
      <c r="C109" s="5">
        <f t="shared" si="9"/>
        <v>105</v>
      </c>
      <c r="D109" s="6" t="b">
        <v>1</v>
      </c>
      <c r="E109" s="7">
        <f ca="1">IF($C109 = 1 + N("Presidente"),
    127,
    IF($C109 = 2 + N("Vice-Presidente"),
        72,
        IF($C109 = 3 + N("Secretária bilíngue"),
            13,
            RANDBETWEEN(5,COUNT(Name!$A:$A) + 1)
        )
    )
)</f>
        <v>225</v>
      </c>
      <c r="F109" s="7" t="str">
        <f ca="1">VLOOKUP($E109,Name!$A:$B,2,FALSE)</f>
        <v>Levi</v>
      </c>
      <c r="G109" s="7">
        <f ca="1" xml:space="preserve">
IF($C109 = 1,
    0,
    RANDBETWEEN(5,COUNT('Last name'!$A:$A) + 1)
)</f>
        <v>136</v>
      </c>
      <c r="H109" s="7" t="str">
        <f ca="1" xml:space="preserve">
IF($C109 = 1 + N("Presidente"),
    "de Orléans e Bragança",
    VLOOKUP($G109,'Last name'!$A:$B,2,FALSE) &amp; " " &amp; VLOOKUP(RANDBETWEEN(5,COUNT('Last name'!$A:$A) + 1),'Last name'!$A:$B,2,FALSE)
)</f>
        <v>Moretti Leone</v>
      </c>
      <c r="I109" s="7" t="str">
        <f t="shared" ca="1" si="10"/>
        <v>Levi Moretti Leone</v>
      </c>
      <c r="J109" s="7" t="str">
        <f ca="1">VLOOKUP($E109,Name!$A:$C,3,FALSE)</f>
        <v>M</v>
      </c>
      <c r="K109" s="7" t="str">
        <f ca="1">VLOOKUP($J109,Gender!$A:$B,2,FALSE)</f>
        <v>Male</v>
      </c>
      <c r="L109" s="7">
        <f t="shared" ca="1" si="11"/>
        <v>5</v>
      </c>
      <c r="M109" s="7" t="str">
        <f ca="1">VLOOKUP($L109,Race!$A:$B,2,FALSE)</f>
        <v>White</v>
      </c>
      <c r="N109" s="8">
        <f t="shared" ca="1" si="12"/>
        <v>21623</v>
      </c>
      <c r="O109" s="6">
        <f t="shared" ca="1" si="13"/>
        <v>7</v>
      </c>
      <c r="P109" s="8" t="str">
        <f ca="1">VLOOKUP($O109,Education!$A:$B,2,FALSE)</f>
        <v>Undergraduate degree</v>
      </c>
      <c r="Q109" s="7">
        <f ca="1" xml:space="preserve">
  IF(OR($S109 = 5, $S109 = 6, $S109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9" s="7" t="str">
        <f ca="1">VLOOKUP($Q109,Department!$A:$B,2,FALSE)</f>
        <v>Audit</v>
      </c>
      <c r="S109" s="6">
        <f t="shared" ca="1" si="14"/>
        <v>10</v>
      </c>
      <c r="T109" s="7" t="str">
        <f ca="1">VLOOKUP($S109,Role!$A:$B,2,FALSE)</f>
        <v>Trainee</v>
      </c>
      <c r="U109" s="6" t="str">
        <f t="shared" ca="1" si="15"/>
        <v/>
      </c>
      <c r="V109" s="7" t="str">
        <f ca="1" xml:space="preserve">
IF($U109 &lt;&gt; "",
    VLOOKUP($U109,Level!$A:$B,2,FALSE),
    ""
)</f>
        <v/>
      </c>
      <c r="W109" s="1">
        <f t="shared" ca="1" si="16"/>
        <v>1305</v>
      </c>
      <c r="X109" s="12" t="str">
        <f t="shared" ca="1" si="17"/>
        <v>INSERT INTO bi4all.fac_employees (id_company_fk, id_employee_pk, flg_active, employee_name, id_gender_fk, id_race_fk, birthday, id_schooling_fk, id_department_fk, id_role_fk, id_level_fk, salary) VALUES (1, 105, TRUE, 'Levi Moretti Leone', 'M', 5, '14/03/1959', 7, 13, 10, NULL, 1305);</v>
      </c>
    </row>
    <row r="110" spans="1:24" ht="14.25" customHeight="1" x14ac:dyDescent="0.2">
      <c r="A110" s="7">
        <v>1</v>
      </c>
      <c r="B110" s="7" t="str">
        <f>$A110 &amp; "-"&amp;VLOOKUP($A110,Company!$A:$B,2,FALSE)</f>
        <v>1-ACME Corporation</v>
      </c>
      <c r="C110" s="5">
        <f t="shared" si="9"/>
        <v>106</v>
      </c>
      <c r="D110" s="6" t="b">
        <v>1</v>
      </c>
      <c r="E110" s="7">
        <f ca="1">IF($C110 = 1 + N("Presidente"),
    127,
    IF($C110 = 2 + N("Vice-Presidente"),
        72,
        IF($C110 = 3 + N("Secretária bilíngue"),
            13,
            RANDBETWEEN(5,COUNT(Name!$A:$A) + 1)
        )
    )
)</f>
        <v>305</v>
      </c>
      <c r="F110" s="7" t="str">
        <f ca="1">VLOOKUP($E110,Name!$A:$B,2,FALSE)</f>
        <v>Nathan</v>
      </c>
      <c r="G110" s="7">
        <f ca="1" xml:space="preserve">
IF($C110 = 1,
    0,
    RANDBETWEEN(5,COUNT('Last name'!$A:$A) + 1)
)</f>
        <v>184</v>
      </c>
      <c r="H110" s="7" t="str">
        <f ca="1" xml:space="preserve">
IF($C110 = 1 + N("Presidente"),
    "de Orléans e Bragança",
    VLOOKUP($G110,'Last name'!$A:$B,2,FALSE) &amp; " " &amp; VLOOKUP(RANDBETWEEN(5,COUNT('Last name'!$A:$A) + 1),'Last name'!$A:$B,2,FALSE)
)</f>
        <v>sobrenome Anjos</v>
      </c>
      <c r="I110" s="7" t="str">
        <f t="shared" ca="1" si="10"/>
        <v>Nathan sobrenome Anjos</v>
      </c>
      <c r="J110" s="7" t="str">
        <f ca="1">VLOOKUP($E110,Name!$A:$C,3,FALSE)</f>
        <v>M</v>
      </c>
      <c r="K110" s="7" t="str">
        <f ca="1">VLOOKUP($J110,Gender!$A:$B,2,FALSE)</f>
        <v>Male</v>
      </c>
      <c r="L110" s="7">
        <f t="shared" ca="1" si="11"/>
        <v>7</v>
      </c>
      <c r="M110" s="7" t="str">
        <f ca="1">VLOOKUP($L110,Race!$A:$B,2,FALSE)</f>
        <v>Hispanic or Latino</v>
      </c>
      <c r="N110" s="8">
        <f t="shared" ca="1" si="12"/>
        <v>24164</v>
      </c>
      <c r="O110" s="6">
        <f t="shared" ca="1" si="13"/>
        <v>8</v>
      </c>
      <c r="P110" s="8" t="str">
        <f ca="1">VLOOKUP($O110,Education!$A:$B,2,FALSE)</f>
        <v>Graduate school</v>
      </c>
      <c r="Q110" s="7">
        <f ca="1" xml:space="preserve">
  IF(OR($S110 = 5, $S110 = 6, $S110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0" s="7" t="str">
        <f ca="1">VLOOKUP($Q110,Department!$A:$B,2,FALSE)</f>
        <v>Administration</v>
      </c>
      <c r="S110" s="6">
        <f t="shared" ca="1" si="14"/>
        <v>11</v>
      </c>
      <c r="T110" s="7" t="str">
        <f ca="1">VLOOKUP($S110,Role!$A:$B,2,FALSE)</f>
        <v>Analyst</v>
      </c>
      <c r="U110" s="6">
        <f t="shared" ca="1" si="15"/>
        <v>5</v>
      </c>
      <c r="V110" s="7" t="str">
        <f ca="1" xml:space="preserve">
IF($U110 &lt;&gt; "",
    VLOOKUP($U110,Level!$A:$B,2,FALSE),
    ""
)</f>
        <v>Junior</v>
      </c>
      <c r="W110" s="1">
        <f t="shared" ca="1" si="16"/>
        <v>3000</v>
      </c>
      <c r="X110" s="12" t="str">
        <f t="shared" ca="1" si="17"/>
        <v>INSERT INTO bi4all.fac_employees (id_company_fk, id_employee_pk, flg_active, employee_name, id_gender_fk, id_race_fk, birthday, id_schooling_fk, id_department_fk, id_role_fk, id_level_fk, salary) VALUES (1, 106, TRUE, 'Nathan sobrenome Anjos', 'M', 7, '26/02/1966', 8, 6, 11, 5, 3000);</v>
      </c>
    </row>
    <row r="111" spans="1:24" ht="14.25" customHeight="1" x14ac:dyDescent="0.2">
      <c r="A111" s="7">
        <v>1</v>
      </c>
      <c r="B111" s="7" t="str">
        <f>$A111 &amp; "-"&amp;VLOOKUP($A111,Company!$A:$B,2,FALSE)</f>
        <v>1-ACME Corporation</v>
      </c>
      <c r="C111" s="5">
        <f t="shared" si="9"/>
        <v>107</v>
      </c>
      <c r="D111" s="6" t="b">
        <v>1</v>
      </c>
      <c r="E111" s="7">
        <f ca="1">IF($C111 = 1 + N("Presidente"),
    127,
    IF($C111 = 2 + N("Vice-Presidente"),
        72,
        IF($C111 = 3 + N("Secretária bilíngue"),
            13,
            RANDBETWEEN(5,COUNT(Name!$A:$A) + 1)
        )
    )
)</f>
        <v>144</v>
      </c>
      <c r="F111" s="7" t="str">
        <f ca="1">VLOOKUP($E111,Name!$A:$B,2,FALSE)</f>
        <v>Flávio</v>
      </c>
      <c r="G111" s="7">
        <f ca="1" xml:space="preserve">
IF($C111 = 1,
    0,
    RANDBETWEEN(5,COUNT('Last name'!$A:$A) + 1)
)</f>
        <v>41</v>
      </c>
      <c r="H111" s="7" t="str">
        <f ca="1" xml:space="preserve">
IF($C111 = 1 + N("Presidente"),
    "de Orléans e Bragança",
    VLOOKUP($G111,'Last name'!$A:$B,2,FALSE) &amp; " " &amp; VLOOKUP(RANDBETWEEN(5,COUNT('Last name'!$A:$A) + 1),'Last name'!$A:$B,2,FALSE)
)</f>
        <v>Bispo Trindade</v>
      </c>
      <c r="I111" s="7" t="str">
        <f t="shared" ca="1" si="10"/>
        <v>Flávio Bispo Trindade</v>
      </c>
      <c r="J111" s="7" t="str">
        <f ca="1">VLOOKUP($E111,Name!$A:$C,3,FALSE)</f>
        <v>M</v>
      </c>
      <c r="K111" s="7" t="str">
        <f ca="1">VLOOKUP($J111,Gender!$A:$B,2,FALSE)</f>
        <v>Male</v>
      </c>
      <c r="L111" s="7">
        <f t="shared" ca="1" si="11"/>
        <v>5</v>
      </c>
      <c r="M111" s="7" t="str">
        <f ca="1">VLOOKUP($L111,Race!$A:$B,2,FALSE)</f>
        <v>White</v>
      </c>
      <c r="N111" s="8">
        <f t="shared" ca="1" si="12"/>
        <v>29303</v>
      </c>
      <c r="O111" s="6">
        <f t="shared" ca="1" si="13"/>
        <v>7</v>
      </c>
      <c r="P111" s="8" t="str">
        <f ca="1">VLOOKUP($O111,Education!$A:$B,2,FALSE)</f>
        <v>Undergraduate degree</v>
      </c>
      <c r="Q111" s="7">
        <f ca="1" xml:space="preserve">
  IF(OR($S111 = 5, $S111 = 6, $S111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1" s="7" t="str">
        <f ca="1">VLOOKUP($Q111,Department!$A:$B,2,FALSE)</f>
        <v>Audit</v>
      </c>
      <c r="S111" s="6">
        <f t="shared" ca="1" si="14"/>
        <v>9</v>
      </c>
      <c r="T111" s="7" t="str">
        <f ca="1">VLOOKUP($S111,Role!$A:$B,2,FALSE)</f>
        <v>Intern</v>
      </c>
      <c r="U111" s="6" t="str">
        <f t="shared" ca="1" si="15"/>
        <v/>
      </c>
      <c r="V111" s="7" t="str">
        <f ca="1" xml:space="preserve">
IF($U111 &lt;&gt; "",
    VLOOKUP($U111,Level!$A:$B,2,FALSE),
    ""
)</f>
        <v/>
      </c>
      <c r="W111" s="1">
        <f t="shared" ca="1" si="16"/>
        <v>1205</v>
      </c>
      <c r="X111" s="12" t="str">
        <f t="shared" ca="1" si="17"/>
        <v>INSERT INTO bi4all.fac_employees (id_company_fk, id_employee_pk, flg_active, employee_name, id_gender_fk, id_race_fk, birthday, id_schooling_fk, id_department_fk, id_role_fk, id_level_fk, salary) VALUES (1, 107, TRUE, 'Flávio Bispo Trindade', 'M', 5, '23/03/1980', 7, 13, 9, NULL, 1205);</v>
      </c>
    </row>
    <row r="112" spans="1:24" ht="14.25" customHeight="1" x14ac:dyDescent="0.2">
      <c r="A112" s="7">
        <v>1</v>
      </c>
      <c r="B112" s="7" t="str">
        <f>$A112 &amp; "-"&amp;VLOOKUP($A112,Company!$A:$B,2,FALSE)</f>
        <v>1-ACME Corporation</v>
      </c>
      <c r="C112" s="5">
        <f t="shared" si="9"/>
        <v>108</v>
      </c>
      <c r="D112" s="6" t="b">
        <v>1</v>
      </c>
      <c r="E112" s="7">
        <f ca="1">IF($C112 = 1 + N("Presidente"),
    127,
    IF($C112 = 2 + N("Vice-Presidente"),
        72,
        IF($C112 = 3 + N("Secretária bilíngue"),
            13,
            RANDBETWEEN(5,COUNT(Name!$A:$A) + 1)
        )
    )
)</f>
        <v>308</v>
      </c>
      <c r="F112" s="7" t="str">
        <f ca="1">VLOOKUP($E112,Name!$A:$B,2,FALSE)</f>
        <v>Noah</v>
      </c>
      <c r="G112" s="7">
        <f ca="1" xml:space="preserve">
IF($C112 = 1,
    0,
    RANDBETWEEN(5,COUNT('Last name'!$A:$A) + 1)
)</f>
        <v>82</v>
      </c>
      <c r="H112" s="7" t="str">
        <f ca="1" xml:space="preserve">
IF($C112 = 1 + N("Presidente"),
    "de Orléans e Bragança",
    VLOOKUP($G112,'Last name'!$A:$B,2,FALSE) &amp; " " &amp; VLOOKUP(RANDBETWEEN(5,COUNT('Last name'!$A:$A) + 1),'Last name'!$A:$B,2,FALSE)
)</f>
        <v>Farina Frois</v>
      </c>
      <c r="I112" s="7" t="str">
        <f t="shared" ca="1" si="10"/>
        <v>Noah Farina Frois</v>
      </c>
      <c r="J112" s="7" t="str">
        <f ca="1">VLOOKUP($E112,Name!$A:$C,3,FALSE)</f>
        <v>M</v>
      </c>
      <c r="K112" s="7" t="str">
        <f ca="1">VLOOKUP($J112,Gender!$A:$B,2,FALSE)</f>
        <v>Male</v>
      </c>
      <c r="L112" s="7">
        <f t="shared" ca="1" si="11"/>
        <v>6</v>
      </c>
      <c r="M112" s="7" t="str">
        <f ca="1">VLOOKUP($L112,Race!$A:$B,2,FALSE)</f>
        <v>Black or African American</v>
      </c>
      <c r="N112" s="8">
        <f t="shared" ca="1" si="12"/>
        <v>18656</v>
      </c>
      <c r="O112" s="6">
        <f t="shared" ca="1" si="13"/>
        <v>8</v>
      </c>
      <c r="P112" s="8" t="str">
        <f ca="1">VLOOKUP($O112,Education!$A:$B,2,FALSE)</f>
        <v>Graduate school</v>
      </c>
      <c r="Q112" s="7">
        <f ca="1" xml:space="preserve">
  IF(OR($S112 = 5, $S112 = 6, $S112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2" s="7" t="str">
        <f ca="1">VLOOKUP($Q112,Department!$A:$B,2,FALSE)</f>
        <v>Audit</v>
      </c>
      <c r="S112" s="6">
        <f t="shared" ca="1" si="14"/>
        <v>11</v>
      </c>
      <c r="T112" s="7" t="str">
        <f ca="1">VLOOKUP($S112,Role!$A:$B,2,FALSE)</f>
        <v>Analyst</v>
      </c>
      <c r="U112" s="6">
        <f t="shared" ca="1" si="15"/>
        <v>6</v>
      </c>
      <c r="V112" s="7" t="str">
        <f ca="1" xml:space="preserve">
IF($U112 &lt;&gt; "",
    VLOOKUP($U112,Level!$A:$B,2,FALSE),
    ""
)</f>
        <v>Pleno</v>
      </c>
      <c r="W112" s="1">
        <f t="shared" ca="1" si="16"/>
        <v>3000</v>
      </c>
      <c r="X112" s="12" t="str">
        <f t="shared" ca="1" si="17"/>
        <v>INSERT INTO bi4all.fac_employees (id_company_fk, id_employee_pk, flg_active, employee_name, id_gender_fk, id_race_fk, birthday, id_schooling_fk, id_department_fk, id_role_fk, id_level_fk, salary) VALUES (1, 108, TRUE, 'Noah Farina Frois', 'M', 6, '28/01/1951', 8, 13, 11, 6, 3000);</v>
      </c>
    </row>
    <row r="113" spans="1:24" ht="14.25" customHeight="1" x14ac:dyDescent="0.2">
      <c r="A113" s="7">
        <v>1</v>
      </c>
      <c r="B113" s="7" t="str">
        <f>$A113 &amp; "-"&amp;VLOOKUP($A113,Company!$A:$B,2,FALSE)</f>
        <v>1-ACME Corporation</v>
      </c>
      <c r="C113" s="5">
        <f t="shared" si="9"/>
        <v>109</v>
      </c>
      <c r="D113" s="6" t="b">
        <v>1</v>
      </c>
      <c r="E113" s="7">
        <f ca="1">IF($C113 = 1 + N("Presidente"),
    127,
    IF($C113 = 2 + N("Vice-Presidente"),
        72,
        IF($C113 = 3 + N("Secretária bilíngue"),
            13,
            RANDBETWEEN(5,COUNT(Name!$A:$A) + 1)
        )
    )
)</f>
        <v>334</v>
      </c>
      <c r="F113" s="7" t="str">
        <f ca="1">VLOOKUP($E113,Name!$A:$B,2,FALSE)</f>
        <v>Ryan</v>
      </c>
      <c r="G113" s="7">
        <f ca="1" xml:space="preserve">
IF($C113 = 1,
    0,
    RANDBETWEEN(5,COUNT('Last name'!$A:$A) + 1)
)</f>
        <v>28</v>
      </c>
      <c r="H113" s="7" t="str">
        <f ca="1" xml:space="preserve">
IF($C113 = 1 + N("Presidente"),
    "de Orléans e Bragança",
    VLOOKUP($G113,'Last name'!$A:$B,2,FALSE) &amp; " " &amp; VLOOKUP(RANDBETWEEN(5,COUNT('Last name'!$A:$A) + 1),'Last name'!$A:$B,2,FALSE)
)</f>
        <v>Badu Romano</v>
      </c>
      <c r="I113" s="7" t="str">
        <f t="shared" ca="1" si="10"/>
        <v>Ryan Badu Romano</v>
      </c>
      <c r="J113" s="7" t="str">
        <f ca="1">VLOOKUP($E113,Name!$A:$C,3,FALSE)</f>
        <v>M</v>
      </c>
      <c r="K113" s="7" t="str">
        <f ca="1">VLOOKUP($J113,Gender!$A:$B,2,FALSE)</f>
        <v>Male</v>
      </c>
      <c r="L113" s="7">
        <f t="shared" ca="1" si="11"/>
        <v>5</v>
      </c>
      <c r="M113" s="7" t="str">
        <f ca="1">VLOOKUP($L113,Race!$A:$B,2,FALSE)</f>
        <v>White</v>
      </c>
      <c r="N113" s="8">
        <f t="shared" ca="1" si="12"/>
        <v>26635</v>
      </c>
      <c r="O113" s="6">
        <f t="shared" ca="1" si="13"/>
        <v>7</v>
      </c>
      <c r="P113" s="8" t="str">
        <f ca="1">VLOOKUP($O113,Education!$A:$B,2,FALSE)</f>
        <v>Undergraduate degree</v>
      </c>
      <c r="Q113" s="7">
        <f ca="1" xml:space="preserve">
  IF(OR($S113 = 5, $S113 = 6, $S113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3" s="7" t="str">
        <f ca="1">VLOOKUP($Q113,Department!$A:$B,2,FALSE)</f>
        <v>Operations</v>
      </c>
      <c r="S113" s="6">
        <f t="shared" ca="1" si="14"/>
        <v>10</v>
      </c>
      <c r="T113" s="7" t="str">
        <f ca="1">VLOOKUP($S113,Role!$A:$B,2,FALSE)</f>
        <v>Trainee</v>
      </c>
      <c r="U113" s="6" t="str">
        <f t="shared" ca="1" si="15"/>
        <v/>
      </c>
      <c r="V113" s="7" t="str">
        <f ca="1" xml:space="preserve">
IF($U113 &lt;&gt; "",
    VLOOKUP($U113,Level!$A:$B,2,FALSE),
    ""
)</f>
        <v/>
      </c>
      <c r="W113" s="1">
        <f t="shared" ca="1" si="16"/>
        <v>1305</v>
      </c>
      <c r="X113" s="12" t="str">
        <f t="shared" ca="1" si="17"/>
        <v>INSERT INTO bi4all.fac_employees (id_company_fk, id_employee_pk, flg_active, employee_name, id_gender_fk, id_race_fk, birthday, id_schooling_fk, id_department_fk, id_role_fk, id_level_fk, salary) VALUES (1, 109, TRUE, 'Ryan Badu Romano', 'M', 5, '02/12/1972', 7, 10, 10, NULL, 1305);</v>
      </c>
    </row>
    <row r="114" spans="1:24" ht="14.25" customHeight="1" x14ac:dyDescent="0.2">
      <c r="A114" s="7">
        <v>1</v>
      </c>
      <c r="B114" s="7" t="str">
        <f>$A114 &amp; "-"&amp;VLOOKUP($A114,Company!$A:$B,2,FALSE)</f>
        <v>1-ACME Corporation</v>
      </c>
      <c r="C114" s="5">
        <f t="shared" si="9"/>
        <v>110</v>
      </c>
      <c r="D114" s="6" t="b">
        <v>1</v>
      </c>
      <c r="E114" s="7">
        <f ca="1">IF($C114 = 1 + N("Presidente"),
    127,
    IF($C114 = 2 + N("Vice-Presidente"),
        72,
        IF($C114 = 3 + N("Secretária bilíngue"),
            13,
            RANDBETWEEN(5,COUNT(Name!$A:$A) + 1)
        )
    )
)</f>
        <v>64</v>
      </c>
      <c r="F114" s="7" t="str">
        <f ca="1">VLOOKUP($E114,Name!$A:$B,2,FALSE)</f>
        <v>Ayla</v>
      </c>
      <c r="G114" s="7">
        <f ca="1" xml:space="preserve">
IF($C114 = 1,
    0,
    RANDBETWEEN(5,COUNT('Last name'!$A:$A) + 1)
)</f>
        <v>103</v>
      </c>
      <c r="H114" s="7" t="str">
        <f ca="1" xml:space="preserve">
IF($C114 = 1 + N("Presidente"),
    "de Orléans e Bragança",
    VLOOKUP($G114,'Last name'!$A:$B,2,FALSE) &amp; " " &amp; VLOOKUP(RANDBETWEEN(5,COUNT('Last name'!$A:$A) + 1),'Last name'!$A:$B,2,FALSE)
)</f>
        <v>Holanda Garcia</v>
      </c>
      <c r="I114" s="7" t="str">
        <f t="shared" ca="1" si="10"/>
        <v>Ayla Holanda Garcia</v>
      </c>
      <c r="J114" s="7" t="str">
        <f ca="1">VLOOKUP($E114,Name!$A:$C,3,FALSE)</f>
        <v>F</v>
      </c>
      <c r="K114" s="7" t="str">
        <f ca="1">VLOOKUP($J114,Gender!$A:$B,2,FALSE)</f>
        <v>Female</v>
      </c>
      <c r="L114" s="7">
        <f t="shared" ca="1" si="11"/>
        <v>8</v>
      </c>
      <c r="M114" s="7" t="str">
        <f ca="1">VLOOKUP($L114,Race!$A:$B,2,FALSE)</f>
        <v>Asian</v>
      </c>
      <c r="N114" s="8">
        <f t="shared" ca="1" si="12"/>
        <v>24431</v>
      </c>
      <c r="O114" s="6">
        <f t="shared" ca="1" si="13"/>
        <v>8</v>
      </c>
      <c r="P114" s="8" t="str">
        <f ca="1">VLOOKUP($O114,Education!$A:$B,2,FALSE)</f>
        <v>Graduate school</v>
      </c>
      <c r="Q114" s="7">
        <f ca="1" xml:space="preserve">
  IF(OR($S114 = 5, $S114 = 6, $S114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4" s="7" t="str">
        <f ca="1">VLOOKUP($Q114,Department!$A:$B,2,FALSE)</f>
        <v>Audit</v>
      </c>
      <c r="S114" s="6">
        <f t="shared" ca="1" si="14"/>
        <v>11</v>
      </c>
      <c r="T114" s="7" t="str">
        <f ca="1">VLOOKUP($S114,Role!$A:$B,2,FALSE)</f>
        <v>Analyst</v>
      </c>
      <c r="U114" s="6">
        <f t="shared" ca="1" si="15"/>
        <v>5</v>
      </c>
      <c r="V114" s="7" t="str">
        <f ca="1" xml:space="preserve">
IF($U114 &lt;&gt; "",
    VLOOKUP($U114,Level!$A:$B,2,FALSE),
    ""
)</f>
        <v>Junior</v>
      </c>
      <c r="W114" s="1">
        <f t="shared" ca="1" si="16"/>
        <v>3000</v>
      </c>
      <c r="X114" s="12" t="str">
        <f t="shared" ca="1" si="17"/>
        <v>INSERT INTO bi4all.fac_employees (id_company_fk, id_employee_pk, flg_active, employee_name, id_gender_fk, id_race_fk, birthday, id_schooling_fk, id_department_fk, id_role_fk, id_level_fk, salary) VALUES (1, 110, TRUE, 'Ayla Holanda Garcia', 'F', 8, '20/11/1966', 8, 13, 11, 5, 3000);</v>
      </c>
    </row>
    <row r="115" spans="1:24" ht="14.25" customHeight="1" x14ac:dyDescent="0.2">
      <c r="A115" s="7">
        <v>1</v>
      </c>
      <c r="B115" s="7" t="str">
        <f>$A115 &amp; "-"&amp;VLOOKUP($A115,Company!$A:$B,2,FALSE)</f>
        <v>1-ACME Corporation</v>
      </c>
      <c r="C115" s="5">
        <f t="shared" si="9"/>
        <v>111</v>
      </c>
      <c r="D115" s="6" t="b">
        <v>1</v>
      </c>
      <c r="E115" s="7">
        <f ca="1">IF($C115 = 1 + N("Presidente"),
    127,
    IF($C115 = 2 + N("Vice-Presidente"),
        72,
        IF($C115 = 3 + N("Secretária bilíngue"),
            13,
            RANDBETWEEN(5,COUNT(Name!$A:$A) + 1)
        )
    )
)</f>
        <v>224</v>
      </c>
      <c r="F115" s="7" t="str">
        <f ca="1">VLOOKUP($E115,Name!$A:$B,2,FALSE)</f>
        <v>Letícia</v>
      </c>
      <c r="G115" s="7">
        <f ca="1" xml:space="preserve">
IF($C115 = 1,
    0,
    RANDBETWEEN(5,COUNT('Last name'!$A:$A) + 1)
)</f>
        <v>142</v>
      </c>
      <c r="H115" s="7" t="str">
        <f ca="1" xml:space="preserve">
IF($C115 = 1 + N("Presidente"),
    "de Orléans e Bragança",
    VLOOKUP($G115,'Last name'!$A:$B,2,FALSE) &amp; " " &amp; VLOOKUP(RANDBETWEEN(5,COUNT('Last name'!$A:$A) + 1),'Last name'!$A:$B,2,FALSE)
)</f>
        <v>Nunes Ferreira</v>
      </c>
      <c r="I115" s="7" t="str">
        <f t="shared" ca="1" si="10"/>
        <v>Letícia Nunes Ferreira</v>
      </c>
      <c r="J115" s="7" t="str">
        <f ca="1">VLOOKUP($E115,Name!$A:$C,3,FALSE)</f>
        <v>F</v>
      </c>
      <c r="K115" s="7" t="str">
        <f ca="1">VLOOKUP($J115,Gender!$A:$B,2,FALSE)</f>
        <v>Female</v>
      </c>
      <c r="L115" s="7">
        <f t="shared" ca="1" si="11"/>
        <v>5</v>
      </c>
      <c r="M115" s="7" t="str">
        <f ca="1">VLOOKUP($L115,Race!$A:$B,2,FALSE)</f>
        <v>White</v>
      </c>
      <c r="N115" s="8">
        <f t="shared" ca="1" si="12"/>
        <v>31912</v>
      </c>
      <c r="O115" s="6">
        <f t="shared" ca="1" si="13"/>
        <v>7</v>
      </c>
      <c r="P115" s="8" t="str">
        <f ca="1">VLOOKUP($O115,Education!$A:$B,2,FALSE)</f>
        <v>Undergraduate degree</v>
      </c>
      <c r="Q115" s="7">
        <f ca="1" xml:space="preserve">
  IF(OR($S115 = 5, $S115 = 6, $S115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5" s="7" t="str">
        <f ca="1">VLOOKUP($Q115,Department!$A:$B,2,FALSE)</f>
        <v>Administration</v>
      </c>
      <c r="S115" s="6">
        <f t="shared" ca="1" si="14"/>
        <v>10</v>
      </c>
      <c r="T115" s="7" t="str">
        <f ca="1">VLOOKUP($S115,Role!$A:$B,2,FALSE)</f>
        <v>Trainee</v>
      </c>
      <c r="U115" s="6" t="str">
        <f t="shared" ca="1" si="15"/>
        <v/>
      </c>
      <c r="V115" s="7" t="str">
        <f ca="1" xml:space="preserve">
IF($U115 &lt;&gt; "",
    VLOOKUP($U115,Level!$A:$B,2,FALSE),
    ""
)</f>
        <v/>
      </c>
      <c r="W115" s="1">
        <f t="shared" ca="1" si="16"/>
        <v>1305</v>
      </c>
      <c r="X115" s="12" t="str">
        <f t="shared" ca="1" si="17"/>
        <v>INSERT INTO bi4all.fac_employees (id_company_fk, id_employee_pk, flg_active, employee_name, id_gender_fk, id_race_fk, birthday, id_schooling_fk, id_department_fk, id_role_fk, id_level_fk, salary) VALUES (1, 111, TRUE, 'Letícia Nunes Ferreira', 'F', 5, '15/05/1987', 7, 6, 10, NULL, 1305);</v>
      </c>
    </row>
    <row r="116" spans="1:24" ht="14.25" customHeight="1" x14ac:dyDescent="0.2">
      <c r="A116" s="7">
        <v>1</v>
      </c>
      <c r="B116" s="7" t="str">
        <f>$A116 &amp; "-"&amp;VLOOKUP($A116,Company!$A:$B,2,FALSE)</f>
        <v>1-ACME Corporation</v>
      </c>
      <c r="C116" s="5">
        <f t="shared" si="9"/>
        <v>112</v>
      </c>
      <c r="D116" s="6" t="b">
        <v>1</v>
      </c>
      <c r="E116" s="7">
        <f ca="1">IF($C116 = 1 + N("Presidente"),
    127,
    IF($C116 = 2 + N("Vice-Presidente"),
        72,
        IF($C116 = 3 + N("Secretária bilíngue"),
            13,
            RANDBETWEEN(5,COUNT(Name!$A:$A) + 1)
        )
    )
)</f>
        <v>181</v>
      </c>
      <c r="F116" s="7" t="str">
        <f ca="1">VLOOKUP($E116,Name!$A:$B,2,FALSE)</f>
        <v>Isys</v>
      </c>
      <c r="G116" s="7">
        <f ca="1" xml:space="preserve">
IF($C116 = 1,
    0,
    RANDBETWEEN(5,COUNT('Last name'!$A:$A) + 1)
)</f>
        <v>11</v>
      </c>
      <c r="H116" s="7" t="str">
        <f ca="1" xml:space="preserve">
IF($C116 = 1 + N("Presidente"),
    "de Orléans e Bragança",
    VLOOKUP($G116,'Last name'!$A:$B,2,FALSE) &amp; " " &amp; VLOOKUP(RANDBETWEEN(5,COUNT('Last name'!$A:$A) + 1),'Last name'!$A:$B,2,FALSE)
)</f>
        <v>Almeida Braga</v>
      </c>
      <c r="I116" s="7" t="str">
        <f t="shared" ca="1" si="10"/>
        <v>Isys Almeida Braga</v>
      </c>
      <c r="J116" s="7" t="str">
        <f ca="1">VLOOKUP($E116,Name!$A:$C,3,FALSE)</f>
        <v>F</v>
      </c>
      <c r="K116" s="7" t="str">
        <f ca="1">VLOOKUP($J116,Gender!$A:$B,2,FALSE)</f>
        <v>Female</v>
      </c>
      <c r="L116" s="7">
        <f t="shared" ca="1" si="11"/>
        <v>5</v>
      </c>
      <c r="M116" s="7" t="str">
        <f ca="1">VLOOKUP($L116,Race!$A:$B,2,FALSE)</f>
        <v>White</v>
      </c>
      <c r="N116" s="8">
        <f t="shared" ca="1" si="12"/>
        <v>21213</v>
      </c>
      <c r="O116" s="6">
        <f t="shared" ca="1" si="13"/>
        <v>7</v>
      </c>
      <c r="P116" s="8" t="str">
        <f ca="1">VLOOKUP($O116,Education!$A:$B,2,FALSE)</f>
        <v>Undergraduate degree</v>
      </c>
      <c r="Q116" s="7">
        <f ca="1" xml:space="preserve">
  IF(OR($S116 = 5, $S116 = 6, $S116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6" s="7" t="str">
        <f ca="1">VLOOKUP($Q116,Department!$A:$B,2,FALSE)</f>
        <v>Operations</v>
      </c>
      <c r="S116" s="6">
        <f t="shared" ca="1" si="14"/>
        <v>11</v>
      </c>
      <c r="T116" s="7" t="str">
        <f ca="1">VLOOKUP($S116,Role!$A:$B,2,FALSE)</f>
        <v>Analyst</v>
      </c>
      <c r="U116" s="6">
        <f t="shared" ca="1" si="15"/>
        <v>7</v>
      </c>
      <c r="V116" s="7" t="str">
        <f ca="1" xml:space="preserve">
IF($U116 &lt;&gt; "",
    VLOOKUP($U116,Level!$A:$B,2,FALSE),
    ""
)</f>
        <v>Senior</v>
      </c>
      <c r="W116" s="1">
        <f t="shared" ca="1" si="16"/>
        <v>2500</v>
      </c>
      <c r="X116" s="12" t="str">
        <f t="shared" ca="1" si="17"/>
        <v>INSERT INTO bi4all.fac_employees (id_company_fk, id_employee_pk, flg_active, employee_name, id_gender_fk, id_race_fk, birthday, id_schooling_fk, id_department_fk, id_role_fk, id_level_fk, salary) VALUES (1, 112, TRUE, 'Isys Almeida Braga', 'F', 5, '28/01/1958', 7, 10, 11, 7, 2500);</v>
      </c>
    </row>
    <row r="117" spans="1:24" ht="14.25" customHeight="1" x14ac:dyDescent="0.2">
      <c r="A117" s="7">
        <v>1</v>
      </c>
      <c r="B117" s="7" t="str">
        <f>$A117 &amp; "-"&amp;VLOOKUP($A117,Company!$A:$B,2,FALSE)</f>
        <v>1-ACME Corporation</v>
      </c>
      <c r="C117" s="5">
        <f t="shared" si="9"/>
        <v>113</v>
      </c>
      <c r="D117" s="6" t="b">
        <v>1</v>
      </c>
      <c r="E117" s="7">
        <f ca="1">IF($C117 = 1 + N("Presidente"),
    127,
    IF($C117 = 2 + N("Vice-Presidente"),
        72,
        IF($C117 = 3 + N("Secretária bilíngue"),
            13,
            RANDBETWEEN(5,COUNT(Name!$A:$A) + 1)
        )
    )
)</f>
        <v>138</v>
      </c>
      <c r="F117" s="7" t="str">
        <f ca="1">VLOOKUP($E117,Name!$A:$B,2,FALSE)</f>
        <v>Fernando</v>
      </c>
      <c r="G117" s="7">
        <f ca="1" xml:space="preserve">
IF($C117 = 1,
    0,
    RANDBETWEEN(5,COUNT('Last name'!$A:$A) + 1)
)</f>
        <v>93</v>
      </c>
      <c r="H117" s="7" t="str">
        <f ca="1" xml:space="preserve">
IF($C117 = 1 + N("Presidente"),
    "de Orléans e Bragança",
    VLOOKUP($G117,'Last name'!$A:$B,2,FALSE) &amp; " " &amp; VLOOKUP(RANDBETWEEN(5,COUNT('Last name'!$A:$A) + 1),'Last name'!$A:$B,2,FALSE)
)</f>
        <v>Frois Marino</v>
      </c>
      <c r="I117" s="7" t="str">
        <f t="shared" ca="1" si="10"/>
        <v>Fernando Frois Marino</v>
      </c>
      <c r="J117" s="7" t="str">
        <f ca="1">VLOOKUP($E117,Name!$A:$C,3,FALSE)</f>
        <v>M</v>
      </c>
      <c r="K117" s="7" t="str">
        <f ca="1">VLOOKUP($J117,Gender!$A:$B,2,FALSE)</f>
        <v>Male</v>
      </c>
      <c r="L117" s="7">
        <f t="shared" ca="1" si="11"/>
        <v>5</v>
      </c>
      <c r="M117" s="7" t="str">
        <f ca="1">VLOOKUP($L117,Race!$A:$B,2,FALSE)</f>
        <v>White</v>
      </c>
      <c r="N117" s="8">
        <f t="shared" ca="1" si="12"/>
        <v>29684</v>
      </c>
      <c r="O117" s="6">
        <f t="shared" ca="1" si="13"/>
        <v>7</v>
      </c>
      <c r="P117" s="8" t="str">
        <f ca="1">VLOOKUP($O117,Education!$A:$B,2,FALSE)</f>
        <v>Undergraduate degree</v>
      </c>
      <c r="Q117" s="7">
        <f ca="1" xml:space="preserve">
  IF(OR($S117 = 5, $S117 = 6, $S117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7" s="7" t="str">
        <f ca="1">VLOOKUP($Q117,Department!$A:$B,2,FALSE)</f>
        <v>Controlling</v>
      </c>
      <c r="S117" s="6">
        <f t="shared" ca="1" si="14"/>
        <v>9</v>
      </c>
      <c r="T117" s="7" t="str">
        <f ca="1">VLOOKUP($S117,Role!$A:$B,2,FALSE)</f>
        <v>Intern</v>
      </c>
      <c r="U117" s="6" t="str">
        <f t="shared" ca="1" si="15"/>
        <v/>
      </c>
      <c r="V117" s="7" t="str">
        <f ca="1" xml:space="preserve">
IF($U117 &lt;&gt; "",
    VLOOKUP($U117,Level!$A:$B,2,FALSE),
    ""
)</f>
        <v/>
      </c>
      <c r="W117" s="1">
        <f t="shared" ca="1" si="16"/>
        <v>1205</v>
      </c>
      <c r="X117" s="12" t="str">
        <f t="shared" ca="1" si="17"/>
        <v>INSERT INTO bi4all.fac_employees (id_company_fk, id_employee_pk, flg_active, employee_name, id_gender_fk, id_race_fk, birthday, id_schooling_fk, id_department_fk, id_role_fk, id_level_fk, salary) VALUES (1, 113, TRUE, 'Fernando Frois Marino', 'M', 5, '08/04/1981', 7, 12, 9, NULL, 1205);</v>
      </c>
    </row>
    <row r="118" spans="1:24" ht="14.25" customHeight="1" x14ac:dyDescent="0.2">
      <c r="A118" s="7">
        <v>1</v>
      </c>
      <c r="B118" s="7" t="str">
        <f>$A118 &amp; "-"&amp;VLOOKUP($A118,Company!$A:$B,2,FALSE)</f>
        <v>1-ACME Corporation</v>
      </c>
      <c r="C118" s="5">
        <f t="shared" si="9"/>
        <v>114</v>
      </c>
      <c r="D118" s="6" t="b">
        <v>1</v>
      </c>
      <c r="E118" s="7">
        <f ca="1">IF($C118 = 1 + N("Presidente"),
    127,
    IF($C118 = 2 + N("Vice-Presidente"),
        72,
        IF($C118 = 3 + N("Secretária bilíngue"),
            13,
            RANDBETWEEN(5,COUNT(Name!$A:$A) + 1)
        )
    )
)</f>
        <v>213</v>
      </c>
      <c r="F118" s="7" t="str">
        <f ca="1">VLOOKUP($E118,Name!$A:$B,2,FALSE)</f>
        <v>Kelvin</v>
      </c>
      <c r="G118" s="7">
        <f ca="1" xml:space="preserve">
IF($C118 = 1,
    0,
    RANDBETWEEN(5,COUNT('Last name'!$A:$A) + 1)
)</f>
        <v>111</v>
      </c>
      <c r="H118" s="7" t="str">
        <f ca="1" xml:space="preserve">
IF($C118 = 1 + N("Presidente"),
    "de Orléans e Bragança",
    VLOOKUP($G118,'Last name'!$A:$B,2,FALSE) &amp; " " &amp; VLOOKUP(RANDBETWEEN(5,COUNT('Last name'!$A:$A) + 1),'Last name'!$A:$B,2,FALSE)
)</f>
        <v>Longo Dantas</v>
      </c>
      <c r="I118" s="7" t="str">
        <f t="shared" ca="1" si="10"/>
        <v>Kelvin Longo Dantas</v>
      </c>
      <c r="J118" s="7" t="str">
        <f ca="1">VLOOKUP($E118,Name!$A:$C,3,FALSE)</f>
        <v>M</v>
      </c>
      <c r="K118" s="7" t="str">
        <f ca="1">VLOOKUP($J118,Gender!$A:$B,2,FALSE)</f>
        <v>Male</v>
      </c>
      <c r="L118" s="7">
        <f t="shared" ca="1" si="11"/>
        <v>5</v>
      </c>
      <c r="M118" s="7" t="str">
        <f ca="1">VLOOKUP($L118,Race!$A:$B,2,FALSE)</f>
        <v>White</v>
      </c>
      <c r="N118" s="8">
        <f t="shared" ca="1" si="12"/>
        <v>19445</v>
      </c>
      <c r="O118" s="6">
        <f t="shared" ca="1" si="13"/>
        <v>7</v>
      </c>
      <c r="P118" s="8" t="str">
        <f ca="1">VLOOKUP($O118,Education!$A:$B,2,FALSE)</f>
        <v>Undergraduate degree</v>
      </c>
      <c r="Q118" s="7">
        <f ca="1" xml:space="preserve">
  IF(OR($S118 = 5, $S118 = 6, $S118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8" s="7" t="str">
        <f ca="1">VLOOKUP($Q118,Department!$A:$B,2,FALSE)</f>
        <v>Commercial</v>
      </c>
      <c r="S118" s="6">
        <f t="shared" ca="1" si="14"/>
        <v>11</v>
      </c>
      <c r="T118" s="7" t="str">
        <f ca="1">VLOOKUP($S118,Role!$A:$B,2,FALSE)</f>
        <v>Analyst</v>
      </c>
      <c r="U118" s="6">
        <f t="shared" ca="1" si="15"/>
        <v>7</v>
      </c>
      <c r="V118" s="7" t="str">
        <f ca="1" xml:space="preserve">
IF($U118 &lt;&gt; "",
    VLOOKUP($U118,Level!$A:$B,2,FALSE),
    ""
)</f>
        <v>Senior</v>
      </c>
      <c r="W118" s="1">
        <f t="shared" ca="1" si="16"/>
        <v>2580</v>
      </c>
      <c r="X118" s="12" t="str">
        <f t="shared" ca="1" si="17"/>
        <v>INSERT INTO bi4all.fac_employees (id_company_fk, id_employee_pk, flg_active, employee_name, id_gender_fk, id_race_fk, birthday, id_schooling_fk, id_department_fk, id_role_fk, id_level_fk, salary) VALUES (1, 114, TRUE, 'Kelvin Longo Dantas', 'M', 5, '27/03/1953', 7, 9, 11, 7, 2580);</v>
      </c>
    </row>
    <row r="119" spans="1:24" ht="14.25" customHeight="1" x14ac:dyDescent="0.2">
      <c r="A119" s="7">
        <v>1</v>
      </c>
      <c r="B119" s="7" t="str">
        <f>$A119 &amp; "-"&amp;VLOOKUP($A119,Company!$A:$B,2,FALSE)</f>
        <v>1-ACME Corporation</v>
      </c>
      <c r="C119" s="5">
        <f t="shared" si="9"/>
        <v>115</v>
      </c>
      <c r="D119" s="6" t="b">
        <v>1</v>
      </c>
      <c r="E119" s="7">
        <f ca="1">IF($C119 = 1 + N("Presidente"),
    127,
    IF($C119 = 2 + N("Vice-Presidente"),
        72,
        IF($C119 = 3 + N("Secretária bilíngue"),
            13,
            RANDBETWEEN(5,COUNT(Name!$A:$A) + 1)
        )
    )
)</f>
        <v>29</v>
      </c>
      <c r="F119" s="7" t="str">
        <f ca="1">VLOOKUP($E119,Name!$A:$B,2,FALSE)</f>
        <v>Ana Cecília</v>
      </c>
      <c r="G119" s="7">
        <f ca="1" xml:space="preserve">
IF($C119 = 1,
    0,
    RANDBETWEEN(5,COUNT('Last name'!$A:$A) + 1)
)</f>
        <v>114</v>
      </c>
      <c r="H119" s="7" t="str">
        <f ca="1" xml:space="preserve">
IF($C119 = 1 + N("Presidente"),
    "de Orléans e Bragança",
    VLOOKUP($G119,'Last name'!$A:$B,2,FALSE) &amp; " " &amp; VLOOKUP(RANDBETWEEN(5,COUNT('Last name'!$A:$A) + 1),'Last name'!$A:$B,2,FALSE)
)</f>
        <v>Machado Poeta</v>
      </c>
      <c r="I119" s="7" t="str">
        <f t="shared" ca="1" si="10"/>
        <v>Ana Cecília Machado Poeta</v>
      </c>
      <c r="J119" s="7" t="str">
        <f ca="1">VLOOKUP($E119,Name!$A:$C,3,FALSE)</f>
        <v>F</v>
      </c>
      <c r="K119" s="7" t="str">
        <f ca="1">VLOOKUP($J119,Gender!$A:$B,2,FALSE)</f>
        <v>Female</v>
      </c>
      <c r="L119" s="7">
        <f t="shared" ca="1" si="11"/>
        <v>6</v>
      </c>
      <c r="M119" s="7" t="str">
        <f ca="1">VLOOKUP($L119,Race!$A:$B,2,FALSE)</f>
        <v>Black or African American</v>
      </c>
      <c r="N119" s="8">
        <f t="shared" ca="1" si="12"/>
        <v>21008</v>
      </c>
      <c r="O119" s="6">
        <f t="shared" ca="1" si="13"/>
        <v>7</v>
      </c>
      <c r="P119" s="8" t="str">
        <f ca="1">VLOOKUP($O119,Education!$A:$B,2,FALSE)</f>
        <v>Undergraduate degree</v>
      </c>
      <c r="Q119" s="7">
        <f ca="1" xml:space="preserve">
  IF(OR($S119 = 5, $S119 = 6, $S119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9" s="7" t="str">
        <f ca="1">VLOOKUP($Q119,Department!$A:$B,2,FALSE)</f>
        <v>Human Resource</v>
      </c>
      <c r="S119" s="6">
        <f t="shared" ca="1" si="14"/>
        <v>9</v>
      </c>
      <c r="T119" s="7" t="str">
        <f ca="1">VLOOKUP($S119,Role!$A:$B,2,FALSE)</f>
        <v>Intern</v>
      </c>
      <c r="U119" s="6" t="str">
        <f t="shared" ca="1" si="15"/>
        <v/>
      </c>
      <c r="V119" s="7" t="str">
        <f ca="1" xml:space="preserve">
IF($U119 &lt;&gt; "",
    VLOOKUP($U119,Level!$A:$B,2,FALSE),
    ""
)</f>
        <v/>
      </c>
      <c r="W119" s="1">
        <f t="shared" ca="1" si="16"/>
        <v>1285</v>
      </c>
      <c r="X119" s="12" t="str">
        <f t="shared" ca="1" si="17"/>
        <v>INSERT INTO bi4all.fac_employees (id_company_fk, id_employee_pk, flg_active, employee_name, id_gender_fk, id_race_fk, birthday, id_schooling_fk, id_department_fk, id_role_fk, id_level_fk, salary) VALUES (1, 115, TRUE, 'Ana Cecília Machado Poeta', 'F', 6, '07/07/1957', 7, 8, 9, NULL, 1285);</v>
      </c>
    </row>
    <row r="120" spans="1:24" ht="14.25" customHeight="1" x14ac:dyDescent="0.2">
      <c r="A120" s="7">
        <v>1</v>
      </c>
      <c r="B120" s="7" t="str">
        <f>$A120 &amp; "-"&amp;VLOOKUP($A120,Company!$A:$B,2,FALSE)</f>
        <v>1-ACME Corporation</v>
      </c>
      <c r="C120" s="5">
        <f t="shared" si="9"/>
        <v>116</v>
      </c>
      <c r="D120" s="6" t="b">
        <v>1</v>
      </c>
      <c r="E120" s="7">
        <f ca="1">IF($C120 = 1 + N("Presidente"),
    127,
    IF($C120 = 2 + N("Vice-Presidente"),
        72,
        IF($C120 = 3 + N("Secretária bilíngue"),
            13,
            RANDBETWEEN(5,COUNT(Name!$A:$A) + 1)
        )
    )
)</f>
        <v>276</v>
      </c>
      <c r="F120" s="7" t="str">
        <f ca="1">VLOOKUP($E120,Name!$A:$B,2,FALSE)</f>
        <v>Mariah</v>
      </c>
      <c r="G120" s="7">
        <f ca="1" xml:space="preserve">
IF($C120 = 1,
    0,
    RANDBETWEEN(5,COUNT('Last name'!$A:$A) + 1)
)</f>
        <v>39</v>
      </c>
      <c r="H120" s="7" t="str">
        <f ca="1" xml:space="preserve">
IF($C120 = 1 + N("Presidente"),
    "de Orléans e Bragança",
    VLOOKUP($G120,'Last name'!$A:$B,2,FALSE) &amp; " " &amp; VLOOKUP(RANDBETWEEN(5,COUNT('Last name'!$A:$A) + 1),'Last name'!$A:$B,2,FALSE)
)</f>
        <v>Bianchi sobrenome</v>
      </c>
      <c r="I120" s="7" t="str">
        <f t="shared" ca="1" si="10"/>
        <v>Mariah Bianchi sobrenome</v>
      </c>
      <c r="J120" s="7" t="str">
        <f ca="1">VLOOKUP($E120,Name!$A:$C,3,FALSE)</f>
        <v>F</v>
      </c>
      <c r="K120" s="7" t="str">
        <f ca="1">VLOOKUP($J120,Gender!$A:$B,2,FALSE)</f>
        <v>Female</v>
      </c>
      <c r="L120" s="7">
        <f t="shared" ca="1" si="11"/>
        <v>5</v>
      </c>
      <c r="M120" s="7" t="str">
        <f ca="1">VLOOKUP($L120,Race!$A:$B,2,FALSE)</f>
        <v>White</v>
      </c>
      <c r="N120" s="8">
        <f t="shared" ca="1" si="12"/>
        <v>23019</v>
      </c>
      <c r="O120" s="6">
        <f t="shared" ca="1" si="13"/>
        <v>7</v>
      </c>
      <c r="P120" s="8" t="str">
        <f ca="1">VLOOKUP($O120,Education!$A:$B,2,FALSE)</f>
        <v>Undergraduate degree</v>
      </c>
      <c r="Q120" s="7">
        <f ca="1" xml:space="preserve">
  IF(OR($S120 = 5, $S120 = 6, $S120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0" s="7" t="str">
        <f ca="1">VLOOKUP($Q120,Department!$A:$B,2,FALSE)</f>
        <v>Human Resource</v>
      </c>
      <c r="S120" s="6">
        <f t="shared" ca="1" si="14"/>
        <v>11</v>
      </c>
      <c r="T120" s="7" t="str">
        <f ca="1">VLOOKUP($S120,Role!$A:$B,2,FALSE)</f>
        <v>Analyst</v>
      </c>
      <c r="U120" s="6">
        <f t="shared" ca="1" si="15"/>
        <v>7</v>
      </c>
      <c r="V120" s="7" t="str">
        <f ca="1" xml:space="preserve">
IF($U120 &lt;&gt; "",
    VLOOKUP($U120,Level!$A:$B,2,FALSE),
    ""
)</f>
        <v>Senior</v>
      </c>
      <c r="W120" s="1">
        <f t="shared" ca="1" si="16"/>
        <v>2580</v>
      </c>
      <c r="X120" s="12" t="str">
        <f t="shared" ca="1" si="17"/>
        <v>INSERT INTO bi4all.fac_employees (id_company_fk, id_employee_pk, flg_active, employee_name, id_gender_fk, id_race_fk, birthday, id_schooling_fk, id_department_fk, id_role_fk, id_level_fk, salary) VALUES (1, 116, TRUE, 'Mariah Bianchi sobrenome', 'F', 5, '08/01/1963', 7, 8, 11, 7, 2580);</v>
      </c>
    </row>
    <row r="121" spans="1:24" ht="14.25" customHeight="1" x14ac:dyDescent="0.2">
      <c r="A121" s="7">
        <v>1</v>
      </c>
      <c r="B121" s="7" t="str">
        <f>$A121 &amp; "-"&amp;VLOOKUP($A121,Company!$A:$B,2,FALSE)</f>
        <v>1-ACME Corporation</v>
      </c>
      <c r="C121" s="5">
        <f t="shared" si="9"/>
        <v>117</v>
      </c>
      <c r="D121" s="6" t="b">
        <v>1</v>
      </c>
      <c r="E121" s="7">
        <f ca="1">IF($C121 = 1 + N("Presidente"),
    127,
    IF($C121 = 2 + N("Vice-Presidente"),
        72,
        IF($C121 = 3 + N("Secretária bilíngue"),
            13,
            RANDBETWEEN(5,COUNT(Name!$A:$A) + 1)
        )
    )
)</f>
        <v>83</v>
      </c>
      <c r="F121" s="7" t="str">
        <f ca="1">VLOOKUP($E121,Name!$A:$B,2,FALSE)</f>
        <v>Camila</v>
      </c>
      <c r="G121" s="7">
        <f ca="1" xml:space="preserve">
IF($C121 = 1,
    0,
    RANDBETWEEN(5,COUNT('Last name'!$A:$A) + 1)
)</f>
        <v>6</v>
      </c>
      <c r="H121" s="7" t="str">
        <f ca="1" xml:space="preserve">
IF($C121 = 1 + N("Presidente"),
    "de Orléans e Bragança",
    VLOOKUP($G121,'Last name'!$A:$B,2,FALSE) &amp; " " &amp; VLOOKUP(RANDBETWEEN(5,COUNT('Last name'!$A:$A) + 1),'Last name'!$A:$B,2,FALSE)
)</f>
        <v>Aguiar Colombo</v>
      </c>
      <c r="I121" s="7" t="str">
        <f t="shared" ca="1" si="10"/>
        <v>Camila Aguiar Colombo</v>
      </c>
      <c r="J121" s="7" t="str">
        <f ca="1">VLOOKUP($E121,Name!$A:$C,3,FALSE)</f>
        <v>F</v>
      </c>
      <c r="K121" s="7" t="str">
        <f ca="1">VLOOKUP($J121,Gender!$A:$B,2,FALSE)</f>
        <v>Female</v>
      </c>
      <c r="L121" s="7">
        <f t="shared" ca="1" si="11"/>
        <v>7</v>
      </c>
      <c r="M121" s="7" t="str">
        <f ca="1">VLOOKUP($L121,Race!$A:$B,2,FALSE)</f>
        <v>Hispanic or Latino</v>
      </c>
      <c r="N121" s="8">
        <f t="shared" ca="1" si="12"/>
        <v>18056</v>
      </c>
      <c r="O121" s="6">
        <f t="shared" ca="1" si="13"/>
        <v>7</v>
      </c>
      <c r="P121" s="8" t="str">
        <f ca="1">VLOOKUP($O121,Education!$A:$B,2,FALSE)</f>
        <v>Undergraduate degree</v>
      </c>
      <c r="Q121" s="7">
        <f ca="1" xml:space="preserve">
  IF(OR($S121 = 5, $S121 = 6, $S121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1" s="7" t="str">
        <f ca="1">VLOOKUP($Q121,Department!$A:$B,2,FALSE)</f>
        <v>Presidency</v>
      </c>
      <c r="S121" s="6">
        <f t="shared" ca="1" si="14"/>
        <v>10</v>
      </c>
      <c r="T121" s="7" t="str">
        <f ca="1">VLOOKUP($S121,Role!$A:$B,2,FALSE)</f>
        <v>Trainee</v>
      </c>
      <c r="U121" s="6" t="str">
        <f t="shared" ca="1" si="15"/>
        <v/>
      </c>
      <c r="V121" s="7" t="str">
        <f ca="1" xml:space="preserve">
IF($U121 &lt;&gt; "",
    VLOOKUP($U121,Level!$A:$B,2,FALSE),
    ""
)</f>
        <v/>
      </c>
      <c r="W121" s="1">
        <f t="shared" ca="1" si="16"/>
        <v>1305</v>
      </c>
      <c r="X121" s="12" t="str">
        <f t="shared" ca="1" si="17"/>
        <v>INSERT INTO bi4all.fac_employees (id_company_fk, id_employee_pk, flg_active, employee_name, id_gender_fk, id_race_fk, birthday, id_schooling_fk, id_department_fk, id_role_fk, id_level_fk, salary) VALUES (1, 117, TRUE, 'Camila Aguiar Colombo', 'F', 7, '07/06/1949', 7, 5, 10, NULL, 1305);</v>
      </c>
    </row>
    <row r="122" spans="1:24" ht="14.25" customHeight="1" x14ac:dyDescent="0.2">
      <c r="A122" s="7">
        <v>1</v>
      </c>
      <c r="B122" s="7" t="str">
        <f>$A122 &amp; "-"&amp;VLOOKUP($A122,Company!$A:$B,2,FALSE)</f>
        <v>1-ACME Corporation</v>
      </c>
      <c r="C122" s="5">
        <f t="shared" si="9"/>
        <v>118</v>
      </c>
      <c r="D122" s="6" t="b">
        <v>1</v>
      </c>
      <c r="E122" s="7">
        <f ca="1">IF($C122 = 1 + N("Presidente"),
    127,
    IF($C122 = 2 + N("Vice-Presidente"),
        72,
        IF($C122 = 3 + N("Secretária bilíngue"),
            13,
            RANDBETWEEN(5,COUNT(Name!$A:$A) + 1)
        )
    )
)</f>
        <v>6</v>
      </c>
      <c r="F122" s="7" t="str">
        <f ca="1">VLOOKUP($E122,Name!$A:$B,2,FALSE)</f>
        <v>Abigail</v>
      </c>
      <c r="G122" s="7">
        <f ca="1" xml:space="preserve">
IF($C122 = 1,
    0,
    RANDBETWEEN(5,COUNT('Last name'!$A:$A) + 1)
)</f>
        <v>63</v>
      </c>
      <c r="H122" s="7" t="str">
        <f ca="1" xml:space="preserve">
IF($C122 = 1 + N("Presidente"),
    "de Orléans e Bragança",
    VLOOKUP($G122,'Last name'!$A:$B,2,FALSE) &amp; " " &amp; VLOOKUP(RANDBETWEEN(5,COUNT('Last name'!$A:$A) + 1),'Last name'!$A:$B,2,FALSE)
)</f>
        <v>Castro Leone</v>
      </c>
      <c r="I122" s="7" t="str">
        <f t="shared" ca="1" si="10"/>
        <v>Abigail Castro Leone</v>
      </c>
      <c r="J122" s="7" t="str">
        <f ca="1">VLOOKUP($E122,Name!$A:$C,3,FALSE)</f>
        <v>F</v>
      </c>
      <c r="K122" s="7" t="str">
        <f ca="1">VLOOKUP($J122,Gender!$A:$B,2,FALSE)</f>
        <v>Female</v>
      </c>
      <c r="L122" s="7">
        <f t="shared" ca="1" si="11"/>
        <v>5</v>
      </c>
      <c r="M122" s="7" t="str">
        <f ca="1">VLOOKUP($L122,Race!$A:$B,2,FALSE)</f>
        <v>White</v>
      </c>
      <c r="N122" s="8">
        <f t="shared" ca="1" si="12"/>
        <v>26078</v>
      </c>
      <c r="O122" s="6">
        <f t="shared" ca="1" si="13"/>
        <v>8</v>
      </c>
      <c r="P122" s="8" t="str">
        <f ca="1">VLOOKUP($O122,Education!$A:$B,2,FALSE)</f>
        <v>Graduate school</v>
      </c>
      <c r="Q122" s="7">
        <f ca="1" xml:space="preserve">
  IF(OR($S122 = 5, $S122 = 6, $S122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2" s="7" t="str">
        <f ca="1">VLOOKUP($Q122,Department!$A:$B,2,FALSE)</f>
        <v>Operations</v>
      </c>
      <c r="S122" s="6">
        <f t="shared" ca="1" si="14"/>
        <v>11</v>
      </c>
      <c r="T122" s="7" t="str">
        <f ca="1">VLOOKUP($S122,Role!$A:$B,2,FALSE)</f>
        <v>Analyst</v>
      </c>
      <c r="U122" s="6">
        <f t="shared" ca="1" si="15"/>
        <v>7</v>
      </c>
      <c r="V122" s="7" t="str">
        <f ca="1" xml:space="preserve">
IF($U122 &lt;&gt; "",
    VLOOKUP($U122,Level!$A:$B,2,FALSE),
    ""
)</f>
        <v>Senior</v>
      </c>
      <c r="W122" s="1">
        <f t="shared" ca="1" si="16"/>
        <v>3000</v>
      </c>
      <c r="X122" s="12" t="str">
        <f t="shared" ca="1" si="17"/>
        <v>INSERT INTO bi4all.fac_employees (id_company_fk, id_employee_pk, flg_active, employee_name, id_gender_fk, id_race_fk, birthday, id_schooling_fk, id_department_fk, id_role_fk, id_level_fk, salary) VALUES (1, 118, TRUE, 'Abigail Castro Leone', 'F', 5, '25/05/1971', 8, 10, 11, 7, 3000);</v>
      </c>
    </row>
    <row r="123" spans="1:24" ht="14.25" customHeight="1" x14ac:dyDescent="0.2">
      <c r="A123" s="7">
        <v>1</v>
      </c>
      <c r="B123" s="7" t="str">
        <f>$A123 &amp; "-"&amp;VLOOKUP($A123,Company!$A:$B,2,FALSE)</f>
        <v>1-ACME Corporation</v>
      </c>
      <c r="C123" s="5">
        <f t="shared" si="9"/>
        <v>119</v>
      </c>
      <c r="D123" s="6" t="b">
        <v>1</v>
      </c>
      <c r="E123" s="7">
        <f ca="1">IF($C123 = 1 + N("Presidente"),
    127,
    IF($C123 = 2 + N("Vice-Presidente"),
        72,
        IF($C123 = 3 + N("Secretária bilíngue"),
            13,
            RANDBETWEEN(5,COUNT(Name!$A:$A) + 1)
        )
    )
)</f>
        <v>153</v>
      </c>
      <c r="F123" s="7" t="str">
        <f ca="1">VLOOKUP($E123,Name!$A:$B,2,FALSE)</f>
        <v>Giovana</v>
      </c>
      <c r="G123" s="7">
        <f ca="1" xml:space="preserve">
IF($C123 = 1,
    0,
    RANDBETWEEN(5,COUNT('Last name'!$A:$A) + 1)
)</f>
        <v>175</v>
      </c>
      <c r="H123" s="7" t="str">
        <f ca="1" xml:space="preserve">
IF($C123 = 1 + N("Presidente"),
    "de Orléans e Bragança",
    VLOOKUP($G123,'Last name'!$A:$B,2,FALSE) &amp; " " &amp; VLOOKUP(RANDBETWEEN(5,COUNT('Last name'!$A:$A) + 1),'Last name'!$A:$B,2,FALSE)
)</f>
        <v>Santoro Camões</v>
      </c>
      <c r="I123" s="7" t="str">
        <f t="shared" ca="1" si="10"/>
        <v>Giovana Santoro Camões</v>
      </c>
      <c r="J123" s="7" t="str">
        <f ca="1">VLOOKUP($E123,Name!$A:$C,3,FALSE)</f>
        <v>F</v>
      </c>
      <c r="K123" s="7" t="str">
        <f ca="1">VLOOKUP($J123,Gender!$A:$B,2,FALSE)</f>
        <v>Female</v>
      </c>
      <c r="L123" s="7">
        <f t="shared" ca="1" si="11"/>
        <v>5</v>
      </c>
      <c r="M123" s="7" t="str">
        <f ca="1">VLOOKUP($L123,Race!$A:$B,2,FALSE)</f>
        <v>White</v>
      </c>
      <c r="N123" s="8">
        <f t="shared" ca="1" si="12"/>
        <v>19680</v>
      </c>
      <c r="O123" s="6">
        <f t="shared" ca="1" si="13"/>
        <v>7</v>
      </c>
      <c r="P123" s="8" t="str">
        <f ca="1">VLOOKUP($O123,Education!$A:$B,2,FALSE)</f>
        <v>Undergraduate degree</v>
      </c>
      <c r="Q123" s="7">
        <f ca="1" xml:space="preserve">
  IF(OR($S123 = 5, $S123 = 6, $S123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3" s="7" t="str">
        <f ca="1">VLOOKUP($Q123,Department!$A:$B,2,FALSE)</f>
        <v>Commercial</v>
      </c>
      <c r="S123" s="6">
        <f t="shared" ca="1" si="14"/>
        <v>9</v>
      </c>
      <c r="T123" s="7" t="str">
        <f ca="1">VLOOKUP($S123,Role!$A:$B,2,FALSE)</f>
        <v>Intern</v>
      </c>
      <c r="U123" s="6" t="str">
        <f t="shared" ca="1" si="15"/>
        <v/>
      </c>
      <c r="V123" s="7" t="str">
        <f ca="1" xml:space="preserve">
IF($U123 &lt;&gt; "",
    VLOOKUP($U123,Level!$A:$B,2,FALSE),
    ""
)</f>
        <v/>
      </c>
      <c r="W123" s="1">
        <f t="shared" ca="1" si="16"/>
        <v>1285</v>
      </c>
      <c r="X123" s="12" t="str">
        <f t="shared" ca="1" si="17"/>
        <v>INSERT INTO bi4all.fac_employees (id_company_fk, id_employee_pk, flg_active, employee_name, id_gender_fk, id_race_fk, birthday, id_schooling_fk, id_department_fk, id_role_fk, id_level_fk, salary) VALUES (1, 119, TRUE, 'Giovana Santoro Camões', 'F', 5, '17/11/1953', 7, 9, 9, NULL, 1285);</v>
      </c>
    </row>
    <row r="124" spans="1:24" ht="14.25" customHeight="1" x14ac:dyDescent="0.2">
      <c r="A124" s="7">
        <v>1</v>
      </c>
      <c r="B124" s="7" t="str">
        <f>$A124 &amp; "-"&amp;VLOOKUP($A124,Company!$A:$B,2,FALSE)</f>
        <v>1-ACME Corporation</v>
      </c>
      <c r="C124" s="5">
        <f t="shared" si="9"/>
        <v>120</v>
      </c>
      <c r="D124" s="6" t="b">
        <v>1</v>
      </c>
      <c r="E124" s="7">
        <f ca="1">IF($C124 = 1 + N("Presidente"),
    127,
    IF($C124 = 2 + N("Vice-Presidente"),
        72,
        IF($C124 = 3 + N("Secretária bilíngue"),
            13,
            RANDBETWEEN(5,COUNT(Name!$A:$A) + 1)
        )
    )
)</f>
        <v>255</v>
      </c>
      <c r="F124" s="7" t="str">
        <f ca="1">VLOOKUP($E124,Name!$A:$B,2,FALSE)</f>
        <v>Manuela</v>
      </c>
      <c r="G124" s="7">
        <f ca="1" xml:space="preserve">
IF($C124 = 1,
    0,
    RANDBETWEEN(5,COUNT('Last name'!$A:$A) + 1)
)</f>
        <v>66</v>
      </c>
      <c r="H124" s="7" t="str">
        <f ca="1" xml:space="preserve">
IF($C124 = 1 + N("Presidente"),
    "de Orléans e Bragança",
    VLOOKUP($G124,'Last name'!$A:$B,2,FALSE) &amp; " " &amp; VLOOKUP(RANDBETWEEN(5,COUNT('Last name'!$A:$A) + 1),'Last name'!$A:$B,2,FALSE)
)</f>
        <v>Colombo Poeta</v>
      </c>
      <c r="I124" s="7" t="str">
        <f t="shared" ca="1" si="10"/>
        <v>Manuela Colombo Poeta</v>
      </c>
      <c r="J124" s="7" t="str">
        <f ca="1">VLOOKUP($E124,Name!$A:$C,3,FALSE)</f>
        <v>F</v>
      </c>
      <c r="K124" s="7" t="str">
        <f ca="1">VLOOKUP($J124,Gender!$A:$B,2,FALSE)</f>
        <v>Female</v>
      </c>
      <c r="L124" s="7">
        <f t="shared" ca="1" si="11"/>
        <v>5</v>
      </c>
      <c r="M124" s="7" t="str">
        <f ca="1">VLOOKUP($L124,Race!$A:$B,2,FALSE)</f>
        <v>White</v>
      </c>
      <c r="N124" s="8">
        <f t="shared" ca="1" si="12"/>
        <v>21314</v>
      </c>
      <c r="O124" s="6">
        <f t="shared" ca="1" si="13"/>
        <v>7</v>
      </c>
      <c r="P124" s="8" t="str">
        <f ca="1">VLOOKUP($O124,Education!$A:$B,2,FALSE)</f>
        <v>Undergraduate degree</v>
      </c>
      <c r="Q124" s="7">
        <f ca="1" xml:space="preserve">
  IF(OR($S124 = 5, $S124 = 6, $S124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4" s="7" t="str">
        <f ca="1">VLOOKUP($Q124,Department!$A:$B,2,FALSE)</f>
        <v>Communication &amp; Marketing</v>
      </c>
      <c r="S124" s="6">
        <f t="shared" ca="1" si="14"/>
        <v>11</v>
      </c>
      <c r="T124" s="7" t="str">
        <f ca="1">VLOOKUP($S124,Role!$A:$B,2,FALSE)</f>
        <v>Analyst</v>
      </c>
      <c r="U124" s="6">
        <f t="shared" ca="1" si="15"/>
        <v>6</v>
      </c>
      <c r="V124" s="7" t="str">
        <f ca="1" xml:space="preserve">
IF($U124 &lt;&gt; "",
    VLOOKUP($U124,Level!$A:$B,2,FALSE),
    ""
)</f>
        <v>Pleno</v>
      </c>
      <c r="W124" s="1">
        <f t="shared" ca="1" si="16"/>
        <v>2580</v>
      </c>
      <c r="X124" s="12" t="str">
        <f t="shared" ca="1" si="17"/>
        <v>INSERT INTO bi4all.fac_employees (id_company_fk, id_employee_pk, flg_active, employee_name, id_gender_fk, id_race_fk, birthday, id_schooling_fk, id_department_fk, id_role_fk, id_level_fk, salary) VALUES (1, 120, TRUE, 'Manuela Colombo Poeta', 'F', 5, '09/05/1958', 7, 11, 11, 6, 2580);</v>
      </c>
    </row>
    <row r="125" spans="1:24" ht="14.25" customHeight="1" x14ac:dyDescent="0.2">
      <c r="A125" s="7">
        <v>1</v>
      </c>
      <c r="B125" s="7" t="str">
        <f>$A125 &amp; "-"&amp;VLOOKUP($A125,Company!$A:$B,2,FALSE)</f>
        <v>1-ACME Corporation</v>
      </c>
      <c r="C125" s="5">
        <f t="shared" si="9"/>
        <v>121</v>
      </c>
      <c r="D125" s="6" t="b">
        <v>1</v>
      </c>
      <c r="E125" s="7">
        <f ca="1">IF($C125 = 1 + N("Presidente"),
    127,
    IF($C125 = 2 + N("Vice-Presidente"),
        72,
        IF($C125 = 3 + N("Secretária bilíngue"),
            13,
            RANDBETWEEN(5,COUNT(Name!$A:$A) + 1)
        )
    )
)</f>
        <v>224</v>
      </c>
      <c r="F125" s="7" t="str">
        <f ca="1">VLOOKUP($E125,Name!$A:$B,2,FALSE)</f>
        <v>Letícia</v>
      </c>
      <c r="G125" s="7">
        <f ca="1" xml:space="preserve">
IF($C125 = 1,
    0,
    RANDBETWEEN(5,COUNT('Last name'!$A:$A) + 1)
)</f>
        <v>94</v>
      </c>
      <c r="H125" s="7" t="str">
        <f ca="1" xml:space="preserve">
IF($C125 = 1 + N("Presidente"),
    "de Orléans e Bragança",
    VLOOKUP($G125,'Last name'!$A:$B,2,FALSE) &amp; " " &amp; VLOOKUP(RANDBETWEEN(5,COUNT('Last name'!$A:$A) + 1),'Last name'!$A:$B,2,FALSE)
)</f>
        <v>Furtado Ricci</v>
      </c>
      <c r="I125" s="7" t="str">
        <f t="shared" ca="1" si="10"/>
        <v>Letícia Furtado Ricci</v>
      </c>
      <c r="J125" s="7" t="str">
        <f ca="1">VLOOKUP($E125,Name!$A:$C,3,FALSE)</f>
        <v>F</v>
      </c>
      <c r="K125" s="7" t="str">
        <f ca="1">VLOOKUP($J125,Gender!$A:$B,2,FALSE)</f>
        <v>Female</v>
      </c>
      <c r="L125" s="7">
        <f t="shared" ca="1" si="11"/>
        <v>5</v>
      </c>
      <c r="M125" s="7" t="str">
        <f ca="1">VLOOKUP($L125,Race!$A:$B,2,FALSE)</f>
        <v>White</v>
      </c>
      <c r="N125" s="8">
        <f t="shared" ca="1" si="12"/>
        <v>24874</v>
      </c>
      <c r="O125" s="6">
        <f t="shared" ca="1" si="13"/>
        <v>7</v>
      </c>
      <c r="P125" s="8" t="str">
        <f ca="1">VLOOKUP($O125,Education!$A:$B,2,FALSE)</f>
        <v>Undergraduate degree</v>
      </c>
      <c r="Q125" s="7">
        <f ca="1" xml:space="preserve">
  IF(OR($S125 = 5, $S125 = 6, $S125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5" s="7" t="str">
        <f ca="1">VLOOKUP($Q125,Department!$A:$B,2,FALSE)</f>
        <v>Controlling</v>
      </c>
      <c r="S125" s="6">
        <f t="shared" ca="1" si="14"/>
        <v>9</v>
      </c>
      <c r="T125" s="7" t="str">
        <f ca="1">VLOOKUP($S125,Role!$A:$B,2,FALSE)</f>
        <v>Intern</v>
      </c>
      <c r="U125" s="6" t="str">
        <f t="shared" ca="1" si="15"/>
        <v/>
      </c>
      <c r="V125" s="7" t="str">
        <f ca="1" xml:space="preserve">
IF($U125 &lt;&gt; "",
    VLOOKUP($U125,Level!$A:$B,2,FALSE),
    ""
)</f>
        <v/>
      </c>
      <c r="W125" s="1">
        <f t="shared" ca="1" si="16"/>
        <v>1205</v>
      </c>
      <c r="X125" s="12" t="str">
        <f t="shared" ca="1" si="17"/>
        <v>INSERT INTO bi4all.fac_employees (id_company_fk, id_employee_pk, flg_active, employee_name, id_gender_fk, id_race_fk, birthday, id_schooling_fk, id_department_fk, id_role_fk, id_level_fk, salary) VALUES (1, 121, TRUE, 'Letícia Furtado Ricci', 'F', 5, '06/02/1968', 7, 12, 9, NULL, 1205);</v>
      </c>
    </row>
    <row r="126" spans="1:24" ht="14.25" customHeight="1" x14ac:dyDescent="0.2">
      <c r="A126" s="7">
        <v>1</v>
      </c>
      <c r="B126" s="7" t="str">
        <f>$A126 &amp; "-"&amp;VLOOKUP($A126,Company!$A:$B,2,FALSE)</f>
        <v>1-ACME Corporation</v>
      </c>
      <c r="C126" s="5">
        <f t="shared" si="9"/>
        <v>122</v>
      </c>
      <c r="D126" s="6" t="b">
        <v>1</v>
      </c>
      <c r="E126" s="7">
        <f ca="1">IF($C126 = 1 + N("Presidente"),
    127,
    IF($C126 = 2 + N("Vice-Presidente"),
        72,
        IF($C126 = 3 + N("Secretária bilíngue"),
            13,
            RANDBETWEEN(5,COUNT(Name!$A:$A) + 1)
        )
    )
)</f>
        <v>291</v>
      </c>
      <c r="F126" s="7" t="str">
        <f ca="1">VLOOKUP($E126,Name!$A:$B,2,FALSE)</f>
        <v>Melyssa</v>
      </c>
      <c r="G126" s="7">
        <f ca="1" xml:space="preserve">
IF($C126 = 1,
    0,
    RANDBETWEEN(5,COUNT('Last name'!$A:$A) + 1)
)</f>
        <v>168</v>
      </c>
      <c r="H126" s="7" t="str">
        <f ca="1" xml:space="preserve">
IF($C126 = 1 + N("Presidente"),
    "de Orléans e Bragança",
    VLOOKUP($G126,'Last name'!$A:$B,2,FALSE) &amp; " " &amp; VLOOKUP(RANDBETWEEN(5,COUNT('Last name'!$A:$A) + 1),'Last name'!$A:$B,2,FALSE)
)</f>
        <v>Rossi Cunha</v>
      </c>
      <c r="I126" s="7" t="str">
        <f t="shared" ca="1" si="10"/>
        <v>Melyssa Rossi Cunha</v>
      </c>
      <c r="J126" s="7" t="str">
        <f ca="1">VLOOKUP($E126,Name!$A:$C,3,FALSE)</f>
        <v>F</v>
      </c>
      <c r="K126" s="7" t="str">
        <f ca="1">VLOOKUP($J126,Gender!$A:$B,2,FALSE)</f>
        <v>Female</v>
      </c>
      <c r="L126" s="7">
        <f t="shared" ca="1" si="11"/>
        <v>6</v>
      </c>
      <c r="M126" s="7" t="str">
        <f ca="1">VLOOKUP($L126,Race!$A:$B,2,FALSE)</f>
        <v>Black or African American</v>
      </c>
      <c r="N126" s="8">
        <f t="shared" ca="1" si="12"/>
        <v>28479</v>
      </c>
      <c r="O126" s="6">
        <f t="shared" ca="1" si="13"/>
        <v>8</v>
      </c>
      <c r="P126" s="8" t="str">
        <f ca="1">VLOOKUP($O126,Education!$A:$B,2,FALSE)</f>
        <v>Graduate school</v>
      </c>
      <c r="Q126" s="7">
        <f ca="1" xml:space="preserve">
  IF(OR($S126 = 5, $S126 = 6, $S126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6" s="7" t="str">
        <f ca="1">VLOOKUP($Q126,Department!$A:$B,2,FALSE)</f>
        <v>Audit</v>
      </c>
      <c r="S126" s="6">
        <f t="shared" ca="1" si="14"/>
        <v>11</v>
      </c>
      <c r="T126" s="7" t="str">
        <f ca="1">VLOOKUP($S126,Role!$A:$B,2,FALSE)</f>
        <v>Analyst</v>
      </c>
      <c r="U126" s="6">
        <f t="shared" ca="1" si="15"/>
        <v>7</v>
      </c>
      <c r="V126" s="7" t="str">
        <f ca="1" xml:space="preserve">
IF($U126 &lt;&gt; "",
    VLOOKUP($U126,Level!$A:$B,2,FALSE),
    ""
)</f>
        <v>Senior</v>
      </c>
      <c r="W126" s="1">
        <f t="shared" ca="1" si="16"/>
        <v>3000</v>
      </c>
      <c r="X126" s="12" t="str">
        <f t="shared" ca="1" si="17"/>
        <v>INSERT INTO bi4all.fac_employees (id_company_fk, id_employee_pk, flg_active, employee_name, id_gender_fk, id_race_fk, birthday, id_schooling_fk, id_department_fk, id_role_fk, id_level_fk, salary) VALUES (1, 122, TRUE, 'Melyssa Rossi Cunha', 'F', 6, '20/12/1977', 8, 13, 11, 7, 3000);</v>
      </c>
    </row>
    <row r="127" spans="1:24" ht="14.25" customHeight="1" x14ac:dyDescent="0.2">
      <c r="A127" s="7">
        <v>1</v>
      </c>
      <c r="B127" s="7" t="str">
        <f>$A127 &amp; "-"&amp;VLOOKUP($A127,Company!$A:$B,2,FALSE)</f>
        <v>1-ACME Corporation</v>
      </c>
      <c r="C127" s="5">
        <f t="shared" si="9"/>
        <v>123</v>
      </c>
      <c r="D127" s="6" t="b">
        <v>1</v>
      </c>
      <c r="E127" s="7">
        <f ca="1">IF($C127 = 1 + N("Presidente"),
    127,
    IF($C127 = 2 + N("Vice-Presidente"),
        72,
        IF($C127 = 3 + N("Secretária bilíngue"),
            13,
            RANDBETWEEN(5,COUNT(Name!$A:$A) + 1)
        )
    )
)</f>
        <v>325</v>
      </c>
      <c r="F127" s="7" t="str">
        <f ca="1">VLOOKUP($E127,Name!$A:$B,2,FALSE)</f>
        <v>Rafaela</v>
      </c>
      <c r="G127" s="7">
        <f ca="1" xml:space="preserve">
IF($C127 = 1,
    0,
    RANDBETWEEN(5,COUNT('Last name'!$A:$A) + 1)
)</f>
        <v>108</v>
      </c>
      <c r="H127" s="7" t="str">
        <f ca="1" xml:space="preserve">
IF($C127 = 1 + N("Presidente"),
    "de Orléans e Bragança",
    VLOOKUP($G127,'Last name'!$A:$B,2,FALSE) &amp; " " &amp; VLOOKUP(RANDBETWEEN(5,COUNT('Last name'!$A:$A) + 1),'Last name'!$A:$B,2,FALSE)
)</f>
        <v>Leone Cândido</v>
      </c>
      <c r="I127" s="7" t="str">
        <f t="shared" ca="1" si="10"/>
        <v>Rafaela Leone Cândido</v>
      </c>
      <c r="J127" s="7" t="str">
        <f ca="1">VLOOKUP($E127,Name!$A:$C,3,FALSE)</f>
        <v>F</v>
      </c>
      <c r="K127" s="7" t="str">
        <f ca="1">VLOOKUP($J127,Gender!$A:$B,2,FALSE)</f>
        <v>Female</v>
      </c>
      <c r="L127" s="7">
        <f t="shared" ca="1" si="11"/>
        <v>5</v>
      </c>
      <c r="M127" s="7" t="str">
        <f ca="1">VLOOKUP($L127,Race!$A:$B,2,FALSE)</f>
        <v>White</v>
      </c>
      <c r="N127" s="8">
        <f t="shared" ca="1" si="12"/>
        <v>21374</v>
      </c>
      <c r="O127" s="6">
        <f t="shared" ca="1" si="13"/>
        <v>7</v>
      </c>
      <c r="P127" s="8" t="str">
        <f ca="1">VLOOKUP($O127,Education!$A:$B,2,FALSE)</f>
        <v>Undergraduate degree</v>
      </c>
      <c r="Q127" s="7">
        <f ca="1" xml:space="preserve">
  IF(OR($S127 = 5, $S127 = 6, $S127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7" s="7" t="str">
        <f ca="1">VLOOKUP($Q127,Department!$A:$B,2,FALSE)</f>
        <v>Human Resource</v>
      </c>
      <c r="S127" s="6">
        <f t="shared" ca="1" si="14"/>
        <v>9</v>
      </c>
      <c r="T127" s="7" t="str">
        <f ca="1">VLOOKUP($S127,Role!$A:$B,2,FALSE)</f>
        <v>Intern</v>
      </c>
      <c r="U127" s="6" t="str">
        <f t="shared" ca="1" si="15"/>
        <v/>
      </c>
      <c r="V127" s="7" t="str">
        <f ca="1" xml:space="preserve">
IF($U127 &lt;&gt; "",
    VLOOKUP($U127,Level!$A:$B,2,FALSE),
    ""
)</f>
        <v/>
      </c>
      <c r="W127" s="1">
        <f t="shared" ca="1" si="16"/>
        <v>1285</v>
      </c>
      <c r="X127" s="12" t="str">
        <f t="shared" ca="1" si="17"/>
        <v>INSERT INTO bi4all.fac_employees (id_company_fk, id_employee_pk, flg_active, employee_name, id_gender_fk, id_race_fk, birthday, id_schooling_fk, id_department_fk, id_role_fk, id_level_fk, salary) VALUES (1, 123, TRUE, 'Rafaela Leone Cândido', 'F', 5, '08/07/1958', 7, 8, 9, NULL, 1285);</v>
      </c>
    </row>
    <row r="128" spans="1:24" ht="14.25" customHeight="1" x14ac:dyDescent="0.2">
      <c r="A128" s="7">
        <v>1</v>
      </c>
      <c r="B128" s="7" t="str">
        <f>$A128 &amp; "-"&amp;VLOOKUP($A128,Company!$A:$B,2,FALSE)</f>
        <v>1-ACME Corporation</v>
      </c>
      <c r="C128" s="5">
        <f t="shared" si="9"/>
        <v>124</v>
      </c>
      <c r="D128" s="6" t="b">
        <v>1</v>
      </c>
      <c r="E128" s="7">
        <f ca="1">IF($C128 = 1 + N("Presidente"),
    127,
    IF($C128 = 2 + N("Vice-Presidente"),
        72,
        IF($C128 = 3 + N("Secretária bilíngue"),
            13,
            RANDBETWEEN(5,COUNT(Name!$A:$A) + 1)
        )
    )
)</f>
        <v>148</v>
      </c>
      <c r="F128" s="7" t="str">
        <f ca="1">VLOOKUP($E128,Name!$A:$B,2,FALSE)</f>
        <v>Frankin</v>
      </c>
      <c r="G128" s="7">
        <f ca="1" xml:space="preserve">
IF($C128 = 1,
    0,
    RANDBETWEEN(5,COUNT('Last name'!$A:$A) + 1)
)</f>
        <v>190</v>
      </c>
      <c r="H128" s="7" t="str">
        <f ca="1" xml:space="preserve">
IF($C128 = 1 + N("Presidente"),
    "de Orléans e Bragança",
    VLOOKUP($G128,'Last name'!$A:$B,2,FALSE) &amp; " " &amp; VLOOKUP(RANDBETWEEN(5,COUNT('Last name'!$A:$A) + 1),'Last name'!$A:$B,2,FALSE)
)</f>
        <v>Testa Bermudes</v>
      </c>
      <c r="I128" s="7" t="str">
        <f t="shared" ca="1" si="10"/>
        <v>Frankin Testa Bermudes</v>
      </c>
      <c r="J128" s="7" t="str">
        <f ca="1">VLOOKUP($E128,Name!$A:$C,3,FALSE)</f>
        <v>M</v>
      </c>
      <c r="K128" s="7" t="str">
        <f ca="1">VLOOKUP($J128,Gender!$A:$B,2,FALSE)</f>
        <v>Male</v>
      </c>
      <c r="L128" s="7">
        <f t="shared" ca="1" si="11"/>
        <v>5</v>
      </c>
      <c r="M128" s="7" t="str">
        <f ca="1">VLOOKUP($L128,Race!$A:$B,2,FALSE)</f>
        <v>White</v>
      </c>
      <c r="N128" s="8">
        <f t="shared" ca="1" si="12"/>
        <v>28207</v>
      </c>
      <c r="O128" s="6">
        <f t="shared" ca="1" si="13"/>
        <v>8</v>
      </c>
      <c r="P128" s="8" t="str">
        <f ca="1">VLOOKUP($O128,Education!$A:$B,2,FALSE)</f>
        <v>Graduate school</v>
      </c>
      <c r="Q128" s="7">
        <f ca="1" xml:space="preserve">
  IF(OR($S128 = 5, $S128 = 6, $S128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8" s="7" t="str">
        <f ca="1">VLOOKUP($Q128,Department!$A:$B,2,FALSE)</f>
        <v>Commercial</v>
      </c>
      <c r="S128" s="6">
        <f t="shared" ca="1" si="14"/>
        <v>11</v>
      </c>
      <c r="T128" s="7" t="str">
        <f ca="1">VLOOKUP($S128,Role!$A:$B,2,FALSE)</f>
        <v>Analyst</v>
      </c>
      <c r="U128" s="6">
        <f t="shared" ca="1" si="15"/>
        <v>6</v>
      </c>
      <c r="V128" s="7" t="str">
        <f ca="1" xml:space="preserve">
IF($U128 &lt;&gt; "",
    VLOOKUP($U128,Level!$A:$B,2,FALSE),
    ""
)</f>
        <v>Pleno</v>
      </c>
      <c r="W128" s="1">
        <f t="shared" ca="1" si="16"/>
        <v>3080</v>
      </c>
      <c r="X128" s="12" t="str">
        <f t="shared" ca="1" si="17"/>
        <v>INSERT INTO bi4all.fac_employees (id_company_fk, id_employee_pk, flg_active, employee_name, id_gender_fk, id_race_fk, birthday, id_schooling_fk, id_department_fk, id_role_fk, id_level_fk, salary) VALUES (1, 124, TRUE, 'Frankin Testa Bermudes', 'M', 5, '23/03/1977', 8, 9, 11, 6, 3080);</v>
      </c>
    </row>
    <row r="129" spans="1:24" ht="14.25" customHeight="1" x14ac:dyDescent="0.2">
      <c r="A129" s="7">
        <v>1</v>
      </c>
      <c r="B129" s="7" t="str">
        <f>$A129 &amp; "-"&amp;VLOOKUP($A129,Company!$A:$B,2,FALSE)</f>
        <v>1-ACME Corporation</v>
      </c>
      <c r="C129" s="5">
        <f t="shared" si="9"/>
        <v>125</v>
      </c>
      <c r="D129" s="6" t="b">
        <v>1</v>
      </c>
      <c r="E129" s="7">
        <f ca="1">IF($C129 = 1 + N("Presidente"),
    127,
    IF($C129 = 2 + N("Vice-Presidente"),
        72,
        IF($C129 = 3 + N("Secretária bilíngue"),
            13,
            RANDBETWEEN(5,COUNT(Name!$A:$A) + 1)
        )
    )
)</f>
        <v>50</v>
      </c>
      <c r="F129" s="7" t="str">
        <f ca="1">VLOOKUP($E129,Name!$A:$B,2,FALSE)</f>
        <v>Antonella</v>
      </c>
      <c r="G129" s="7">
        <f ca="1" xml:space="preserve">
IF($C129 = 1,
    0,
    RANDBETWEEN(5,COUNT('Last name'!$A:$A) + 1)
)</f>
        <v>54</v>
      </c>
      <c r="H129" s="7" t="str">
        <f ca="1" xml:space="preserve">
IF($C129 = 1 + N("Presidente"),
    "de Orléans e Bragança",
    VLOOKUP($G129,'Last name'!$A:$B,2,FALSE) &amp; " " &amp; VLOOKUP(RANDBETWEEN(5,COUNT('Last name'!$A:$A) + 1),'Last name'!$A:$B,2,FALSE)
)</f>
        <v>Caminha Longo</v>
      </c>
      <c r="I129" s="7" t="str">
        <f t="shared" ca="1" si="10"/>
        <v>Antonella Caminha Longo</v>
      </c>
      <c r="J129" s="7" t="str">
        <f ca="1">VLOOKUP($E129,Name!$A:$C,3,FALSE)</f>
        <v>F</v>
      </c>
      <c r="K129" s="7" t="str">
        <f ca="1">VLOOKUP($J129,Gender!$A:$B,2,FALSE)</f>
        <v>Female</v>
      </c>
      <c r="L129" s="7">
        <f t="shared" ca="1" si="11"/>
        <v>5</v>
      </c>
      <c r="M129" s="7" t="str">
        <f ca="1">VLOOKUP($L129,Race!$A:$B,2,FALSE)</f>
        <v>White</v>
      </c>
      <c r="N129" s="8">
        <f t="shared" ca="1" si="12"/>
        <v>25416</v>
      </c>
      <c r="O129" s="6">
        <f t="shared" ca="1" si="13"/>
        <v>7</v>
      </c>
      <c r="P129" s="8" t="str">
        <f ca="1">VLOOKUP($O129,Education!$A:$B,2,FALSE)</f>
        <v>Undergraduate degree</v>
      </c>
      <c r="Q129" s="7">
        <f ca="1" xml:space="preserve">
  IF(OR($S129 = 5, $S129 = 6, $S129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9" s="7" t="str">
        <f ca="1">VLOOKUP($Q129,Department!$A:$B,2,FALSE)</f>
        <v>Presidency</v>
      </c>
      <c r="S129" s="6">
        <f t="shared" ca="1" si="14"/>
        <v>10</v>
      </c>
      <c r="T129" s="7" t="str">
        <f ca="1">VLOOKUP($S129,Role!$A:$B,2,FALSE)</f>
        <v>Trainee</v>
      </c>
      <c r="U129" s="6" t="str">
        <f t="shared" ca="1" si="15"/>
        <v/>
      </c>
      <c r="V129" s="7" t="str">
        <f ca="1" xml:space="preserve">
IF($U129 &lt;&gt; "",
    VLOOKUP($U129,Level!$A:$B,2,FALSE),
    ""
)</f>
        <v/>
      </c>
      <c r="W129" s="1">
        <f t="shared" ca="1" si="16"/>
        <v>1305</v>
      </c>
      <c r="X129" s="12" t="str">
        <f t="shared" ca="1" si="17"/>
        <v>INSERT INTO bi4all.fac_employees (id_company_fk, id_employee_pk, flg_active, employee_name, id_gender_fk, id_race_fk, birthday, id_schooling_fk, id_department_fk, id_role_fk, id_level_fk, salary) VALUES (1, 125, TRUE, 'Antonella Caminha Longo', 'F', 5, '01/08/1969', 7, 5, 10, NULL, 1305);</v>
      </c>
    </row>
    <row r="130" spans="1:24" ht="14.25" customHeight="1" x14ac:dyDescent="0.2">
      <c r="A130" s="7">
        <v>1</v>
      </c>
      <c r="B130" s="7" t="str">
        <f>$A130 &amp; "-"&amp;VLOOKUP($A130,Company!$A:$B,2,FALSE)</f>
        <v>1-ACME Corporation</v>
      </c>
      <c r="C130" s="5">
        <f t="shared" si="9"/>
        <v>126</v>
      </c>
      <c r="D130" s="6" t="b">
        <v>1</v>
      </c>
      <c r="E130" s="7">
        <f ca="1">IF($C130 = 1 + N("Presidente"),
    127,
    IF($C130 = 2 + N("Vice-Presidente"),
        72,
        IF($C130 = 3 + N("Secretária bilíngue"),
            13,
            RANDBETWEEN(5,COUNT(Name!$A:$A) + 1)
        )
    )
)</f>
        <v>305</v>
      </c>
      <c r="F130" s="7" t="str">
        <f ca="1">VLOOKUP($E130,Name!$A:$B,2,FALSE)</f>
        <v>Nathan</v>
      </c>
      <c r="G130" s="7">
        <f ca="1" xml:space="preserve">
IF($C130 = 1,
    0,
    RANDBETWEEN(5,COUNT('Last name'!$A:$A) + 1)
)</f>
        <v>128</v>
      </c>
      <c r="H130" s="7" t="str">
        <f ca="1" xml:space="preserve">
IF($C130 = 1 + N("Presidente"),
    "de Orléans e Bragança",
    VLOOKUP($G130,'Last name'!$A:$B,2,FALSE) &amp; " " &amp; VLOOKUP(RANDBETWEEN(5,COUNT('Last name'!$A:$A) + 1),'Last name'!$A:$B,2,FALSE)
)</f>
        <v>Mendes Fernandes</v>
      </c>
      <c r="I130" s="7" t="str">
        <f t="shared" ca="1" si="10"/>
        <v>Nathan Mendes Fernandes</v>
      </c>
      <c r="J130" s="7" t="str">
        <f ca="1">VLOOKUP($E130,Name!$A:$C,3,FALSE)</f>
        <v>M</v>
      </c>
      <c r="K130" s="7" t="str">
        <f ca="1">VLOOKUP($J130,Gender!$A:$B,2,FALSE)</f>
        <v>Male</v>
      </c>
      <c r="L130" s="7">
        <f t="shared" ca="1" si="11"/>
        <v>5</v>
      </c>
      <c r="M130" s="7" t="str">
        <f ca="1">VLOOKUP($L130,Race!$A:$B,2,FALSE)</f>
        <v>White</v>
      </c>
      <c r="N130" s="8">
        <f t="shared" ca="1" si="12"/>
        <v>21419</v>
      </c>
      <c r="O130" s="6">
        <f t="shared" ca="1" si="13"/>
        <v>7</v>
      </c>
      <c r="P130" s="8" t="str">
        <f ca="1">VLOOKUP($O130,Education!$A:$B,2,FALSE)</f>
        <v>Undergraduate degree</v>
      </c>
      <c r="Q130" s="7">
        <f ca="1" xml:space="preserve">
  IF(OR($S130 = 5, $S130 = 6, $S130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0" s="7" t="str">
        <f ca="1">VLOOKUP($Q130,Department!$A:$B,2,FALSE)</f>
        <v>Controlling</v>
      </c>
      <c r="S130" s="6">
        <f t="shared" ca="1" si="14"/>
        <v>11</v>
      </c>
      <c r="T130" s="7" t="str">
        <f ca="1">VLOOKUP($S130,Role!$A:$B,2,FALSE)</f>
        <v>Analyst</v>
      </c>
      <c r="U130" s="6">
        <f t="shared" ca="1" si="15"/>
        <v>6</v>
      </c>
      <c r="V130" s="7" t="str">
        <f ca="1" xml:space="preserve">
IF($U130 &lt;&gt; "",
    VLOOKUP($U130,Level!$A:$B,2,FALSE),
    ""
)</f>
        <v>Pleno</v>
      </c>
      <c r="W130" s="1">
        <f t="shared" ca="1" si="16"/>
        <v>2500</v>
      </c>
      <c r="X130" s="12" t="str">
        <f t="shared" ca="1" si="17"/>
        <v>INSERT INTO bi4all.fac_employees (id_company_fk, id_employee_pk, flg_active, employee_name, id_gender_fk, id_race_fk, birthday, id_schooling_fk, id_department_fk, id_role_fk, id_level_fk, salary) VALUES (1, 126, TRUE, 'Nathan Mendes Fernandes', 'M', 5, '22/08/1958', 7, 12, 11, 6, 2500);</v>
      </c>
    </row>
    <row r="131" spans="1:24" ht="14.25" customHeight="1" x14ac:dyDescent="0.2">
      <c r="A131" s="7">
        <v>1</v>
      </c>
      <c r="B131" s="7" t="str">
        <f>$A131 &amp; "-"&amp;VLOOKUP($A131,Company!$A:$B,2,FALSE)</f>
        <v>1-ACME Corporation</v>
      </c>
      <c r="C131" s="5">
        <f t="shared" si="9"/>
        <v>127</v>
      </c>
      <c r="D131" s="6" t="b">
        <v>1</v>
      </c>
      <c r="E131" s="7">
        <f ca="1">IF($C131 = 1 + N("Presidente"),
    127,
    IF($C131 = 2 + N("Vice-Presidente"),
        72,
        IF($C131 = 3 + N("Secretária bilíngue"),
            13,
            RANDBETWEEN(5,COUNT(Name!$A:$A) + 1)
        )
    )
)</f>
        <v>105</v>
      </c>
      <c r="F131" s="7" t="str">
        <f ca="1">VLOOKUP($E131,Name!$A:$B,2,FALSE)</f>
        <v>Davi</v>
      </c>
      <c r="G131" s="7">
        <f ca="1" xml:space="preserve">
IF($C131 = 1,
    0,
    RANDBETWEEN(5,COUNT('Last name'!$A:$A) + 1)
)</f>
        <v>58</v>
      </c>
      <c r="H131" s="7" t="str">
        <f ca="1" xml:space="preserve">
IF($C131 = 1 + N("Presidente"),
    "de Orléans e Bragança",
    VLOOKUP($G131,'Last name'!$A:$B,2,FALSE) &amp; " " &amp; VLOOKUP(RANDBETWEEN(5,COUNT('Last name'!$A:$A) + 1),'Last name'!$A:$B,2,FALSE)
)</f>
        <v>Cardoso de Oliveira</v>
      </c>
      <c r="I131" s="7" t="str">
        <f t="shared" ca="1" si="10"/>
        <v>Davi Cardoso de Oliveira</v>
      </c>
      <c r="J131" s="7" t="str">
        <f ca="1">VLOOKUP($E131,Name!$A:$C,3,FALSE)</f>
        <v>M</v>
      </c>
      <c r="K131" s="7" t="str">
        <f ca="1">VLOOKUP($J131,Gender!$A:$B,2,FALSE)</f>
        <v>Male</v>
      </c>
      <c r="L131" s="7">
        <f t="shared" ca="1" si="11"/>
        <v>5</v>
      </c>
      <c r="M131" s="7" t="str">
        <f ca="1">VLOOKUP($L131,Race!$A:$B,2,FALSE)</f>
        <v>White</v>
      </c>
      <c r="N131" s="8">
        <f t="shared" ca="1" si="12"/>
        <v>20995</v>
      </c>
      <c r="O131" s="6">
        <f t="shared" ca="1" si="13"/>
        <v>7</v>
      </c>
      <c r="P131" s="8" t="str">
        <f ca="1">VLOOKUP($O131,Education!$A:$B,2,FALSE)</f>
        <v>Undergraduate degree</v>
      </c>
      <c r="Q131" s="7">
        <f ca="1" xml:space="preserve">
  IF(OR($S131 = 5, $S131 = 6, $S131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1" s="7" t="str">
        <f ca="1">VLOOKUP($Q131,Department!$A:$B,2,FALSE)</f>
        <v>Controlling</v>
      </c>
      <c r="S131" s="6">
        <f t="shared" ca="1" si="14"/>
        <v>9</v>
      </c>
      <c r="T131" s="7" t="str">
        <f ca="1">VLOOKUP($S131,Role!$A:$B,2,FALSE)</f>
        <v>Intern</v>
      </c>
      <c r="U131" s="6" t="str">
        <f t="shared" ca="1" si="15"/>
        <v/>
      </c>
      <c r="V131" s="7" t="str">
        <f ca="1" xml:space="preserve">
IF($U131 &lt;&gt; "",
    VLOOKUP($U131,Level!$A:$B,2,FALSE),
    ""
)</f>
        <v/>
      </c>
      <c r="W131" s="1">
        <f t="shared" ca="1" si="16"/>
        <v>1205</v>
      </c>
      <c r="X131" s="12" t="str">
        <f t="shared" ca="1" si="17"/>
        <v>INSERT INTO bi4all.fac_employees (id_company_fk, id_employee_pk, flg_active, employee_name, id_gender_fk, id_race_fk, birthday, id_schooling_fk, id_department_fk, id_role_fk, id_level_fk, salary) VALUES (1, 127, TRUE, 'Davi Cardoso de Oliveira', 'M', 5, '24/06/1957', 7, 12, 9, NULL, 1205);</v>
      </c>
    </row>
    <row r="132" spans="1:24" ht="14.25" customHeight="1" x14ac:dyDescent="0.2">
      <c r="A132" s="7">
        <v>1</v>
      </c>
      <c r="B132" s="7" t="str">
        <f>$A132 &amp; "-"&amp;VLOOKUP($A132,Company!$A:$B,2,FALSE)</f>
        <v>1-ACME Corporation</v>
      </c>
      <c r="C132" s="5">
        <f t="shared" si="9"/>
        <v>128</v>
      </c>
      <c r="D132" s="6" t="b">
        <v>1</v>
      </c>
      <c r="E132" s="7">
        <f ca="1">IF($C132 = 1 + N("Presidente"),
    127,
    IF($C132 = 2 + N("Vice-Presidente"),
        72,
        IF($C132 = 3 + N("Secretária bilíngue"),
            13,
            RANDBETWEEN(5,COUNT(Name!$A:$A) + 1)
        )
    )
)</f>
        <v>135</v>
      </c>
      <c r="F132" s="7" t="str">
        <f ca="1">VLOOKUP($E132,Name!$A:$B,2,FALSE)</f>
        <v>Felipe</v>
      </c>
      <c r="G132" s="7">
        <f ca="1" xml:space="preserve">
IF($C132 = 1,
    0,
    RANDBETWEEN(5,COUNT('Last name'!$A:$A) + 1)
)</f>
        <v>88</v>
      </c>
      <c r="H132" s="7" t="str">
        <f ca="1" xml:space="preserve">
IF($C132 = 1 + N("Presidente"),
    "de Orléans e Bragança",
    VLOOKUP($G132,'Last name'!$A:$B,2,FALSE) &amp; " " &amp; VLOOKUP(RANDBETWEEN(5,COUNT('Last name'!$A:$A) + 1),'Last name'!$A:$B,2,FALSE)
)</f>
        <v>Ferreira Galli</v>
      </c>
      <c r="I132" s="7" t="str">
        <f t="shared" ca="1" si="10"/>
        <v>Felipe Ferreira Galli</v>
      </c>
      <c r="J132" s="7" t="str">
        <f ca="1">VLOOKUP($E132,Name!$A:$C,3,FALSE)</f>
        <v>M</v>
      </c>
      <c r="K132" s="7" t="str">
        <f ca="1">VLOOKUP($J132,Gender!$A:$B,2,FALSE)</f>
        <v>Male</v>
      </c>
      <c r="L132" s="7">
        <f t="shared" ca="1" si="11"/>
        <v>7</v>
      </c>
      <c r="M132" s="7" t="str">
        <f ca="1">VLOOKUP($L132,Race!$A:$B,2,FALSE)</f>
        <v>Hispanic or Latino</v>
      </c>
      <c r="N132" s="8">
        <f t="shared" ca="1" si="12"/>
        <v>30536</v>
      </c>
      <c r="O132" s="6">
        <f t="shared" ca="1" si="13"/>
        <v>7</v>
      </c>
      <c r="P132" s="8" t="str">
        <f ca="1">VLOOKUP($O132,Education!$A:$B,2,FALSE)</f>
        <v>Undergraduate degree</v>
      </c>
      <c r="Q132" s="7">
        <f ca="1" xml:space="preserve">
  IF(OR($S132 = 5, $S132 = 6, $S132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2" s="7" t="str">
        <f ca="1">VLOOKUP($Q132,Department!$A:$B,2,FALSE)</f>
        <v>Human Resource</v>
      </c>
      <c r="S132" s="6">
        <f t="shared" ca="1" si="14"/>
        <v>11</v>
      </c>
      <c r="T132" s="7" t="str">
        <f ca="1">VLOOKUP($S132,Role!$A:$B,2,FALSE)</f>
        <v>Analyst</v>
      </c>
      <c r="U132" s="6">
        <f t="shared" ca="1" si="15"/>
        <v>5</v>
      </c>
      <c r="V132" s="7" t="str">
        <f ca="1" xml:space="preserve">
IF($U132 &lt;&gt; "",
    VLOOKUP($U132,Level!$A:$B,2,FALSE),
    ""
)</f>
        <v>Junior</v>
      </c>
      <c r="W132" s="1">
        <f t="shared" ca="1" si="16"/>
        <v>2580</v>
      </c>
      <c r="X132" s="12" t="str">
        <f t="shared" ca="1" si="17"/>
        <v>INSERT INTO bi4all.fac_employees (id_company_fk, id_employee_pk, flg_active, employee_name, id_gender_fk, id_race_fk, birthday, id_schooling_fk, id_department_fk, id_role_fk, id_level_fk, salary) VALUES (1, 128, TRUE, 'Felipe Ferreira Galli', 'M', 7, '08/08/1983', 7, 8, 11, 5, 2580);</v>
      </c>
    </row>
    <row r="133" spans="1:24" ht="14.25" customHeight="1" x14ac:dyDescent="0.2">
      <c r="A133" s="7">
        <v>1</v>
      </c>
      <c r="B133" s="7" t="str">
        <f>$A133 &amp; "-"&amp;VLOOKUP($A133,Company!$A:$B,2,FALSE)</f>
        <v>1-ACME Corporation</v>
      </c>
      <c r="C133" s="5">
        <f t="shared" si="9"/>
        <v>129</v>
      </c>
      <c r="D133" s="6" t="b">
        <v>1</v>
      </c>
      <c r="E133" s="7">
        <f ca="1">IF($C133 = 1 + N("Presidente"),
    127,
    IF($C133 = 2 + N("Vice-Presidente"),
        72,
        IF($C133 = 3 + N("Secretária bilíngue"),
            13,
            RANDBETWEEN(5,COUNT(Name!$A:$A) + 1)
        )
    )
)</f>
        <v>150</v>
      </c>
      <c r="F133" s="7" t="str">
        <f ca="1">VLOOKUP($E133,Name!$A:$B,2,FALSE)</f>
        <v>Gabriela</v>
      </c>
      <c r="G133" s="7">
        <f ca="1" xml:space="preserve">
IF($C133 = 1,
    0,
    RANDBETWEEN(5,COUNT('Last name'!$A:$A) + 1)
)</f>
        <v>134</v>
      </c>
      <c r="H133" s="7" t="str">
        <f ca="1" xml:space="preserve">
IF($C133 = 1 + N("Presidente"),
    "de Orléans e Bragança",
    VLOOKUP($G133,'Last name'!$A:$B,2,FALSE) &amp; " " &amp; VLOOKUP(RANDBETWEEN(5,COUNT('Last name'!$A:$A) + 1),'Last name'!$A:$B,2,FALSE)
)</f>
        <v>Morato Romano</v>
      </c>
      <c r="I133" s="7" t="str">
        <f t="shared" ca="1" si="10"/>
        <v>Gabriela Morato Romano</v>
      </c>
      <c r="J133" s="7" t="str">
        <f ca="1">VLOOKUP($E133,Name!$A:$C,3,FALSE)</f>
        <v>F</v>
      </c>
      <c r="K133" s="7" t="str">
        <f ca="1">VLOOKUP($J133,Gender!$A:$B,2,FALSE)</f>
        <v>Female</v>
      </c>
      <c r="L133" s="7">
        <f t="shared" ca="1" si="11"/>
        <v>8</v>
      </c>
      <c r="M133" s="7" t="str">
        <f ca="1">VLOOKUP($L133,Race!$A:$B,2,FALSE)</f>
        <v>Asian</v>
      </c>
      <c r="N133" s="8">
        <f t="shared" ca="1" si="12"/>
        <v>18059</v>
      </c>
      <c r="O133" s="6">
        <f t="shared" ca="1" si="13"/>
        <v>7</v>
      </c>
      <c r="P133" s="8" t="str">
        <f ca="1">VLOOKUP($O133,Education!$A:$B,2,FALSE)</f>
        <v>Undergraduate degree</v>
      </c>
      <c r="Q133" s="7">
        <f ca="1" xml:space="preserve">
  IF(OR($S133 = 5, $S133 = 6, $S133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3" s="7" t="str">
        <f ca="1">VLOOKUP($Q133,Department!$A:$B,2,FALSE)</f>
        <v>Audit</v>
      </c>
      <c r="S133" s="6">
        <f t="shared" ca="1" si="14"/>
        <v>9</v>
      </c>
      <c r="T133" s="7" t="str">
        <f ca="1">VLOOKUP($S133,Role!$A:$B,2,FALSE)</f>
        <v>Intern</v>
      </c>
      <c r="U133" s="6" t="str">
        <f t="shared" ca="1" si="15"/>
        <v/>
      </c>
      <c r="V133" s="7" t="str">
        <f ca="1" xml:space="preserve">
IF($U133 &lt;&gt; "",
    VLOOKUP($U133,Level!$A:$B,2,FALSE),
    ""
)</f>
        <v/>
      </c>
      <c r="W133" s="1">
        <f t="shared" ca="1" si="16"/>
        <v>1205</v>
      </c>
      <c r="X133" s="12" t="str">
        <f t="shared" ca="1" si="17"/>
        <v>INSERT INTO bi4all.fac_employees (id_company_fk, id_employee_pk, flg_active, employee_name, id_gender_fk, id_race_fk, birthday, id_schooling_fk, id_department_fk, id_role_fk, id_level_fk, salary) VALUES (1, 129, TRUE, 'Gabriela Morato Romano', 'F', 8, '10/06/1949', 7, 13, 9, NULL, 1205);</v>
      </c>
    </row>
    <row r="134" spans="1:24" ht="14.25" customHeight="1" x14ac:dyDescent="0.2">
      <c r="A134" s="7">
        <v>1</v>
      </c>
      <c r="B134" s="7" t="str">
        <f>$A134 &amp; "-"&amp;VLOOKUP($A134,Company!$A:$B,2,FALSE)</f>
        <v>1-ACME Corporation</v>
      </c>
      <c r="C134" s="5">
        <f t="shared" ref="C134:C197" si="18">ROW() - 4</f>
        <v>130</v>
      </c>
      <c r="D134" s="6" t="b">
        <v>1</v>
      </c>
      <c r="E134" s="7">
        <f ca="1">IF($C134 = 1 + N("Presidente"),
    127,
    IF($C134 = 2 + N("Vice-Presidente"),
        72,
        IF($C134 = 3 + N("Secretária bilíngue"),
            13,
            RANDBETWEEN(5,COUNT(Name!$A:$A) + 1)
        )
    )
)</f>
        <v>88</v>
      </c>
      <c r="F134" s="7" t="str">
        <f ca="1">VLOOKUP($E134,Name!$A:$B,2,FALSE)</f>
        <v>Catarina</v>
      </c>
      <c r="G134" s="7">
        <f ca="1" xml:space="preserve">
IF($C134 = 1,
    0,
    RANDBETWEEN(5,COUNT('Last name'!$A:$A) + 1)
)</f>
        <v>65</v>
      </c>
      <c r="H134" s="7" t="str">
        <f ca="1" xml:space="preserve">
IF($C134 = 1 + N("Presidente"),
    "de Orléans e Bragança",
    VLOOKUP($G134,'Last name'!$A:$B,2,FALSE) &amp; " " &amp; VLOOKUP(RANDBETWEEN(5,COUNT('Last name'!$A:$A) + 1),'Last name'!$A:$B,2,FALSE)
)</f>
        <v>Coelho Battaglia</v>
      </c>
      <c r="I134" s="7" t="str">
        <f t="shared" ref="I134:I197" ca="1" si="19">$F134 &amp; " " &amp; $H134</f>
        <v>Catarina Coelho Battaglia</v>
      </c>
      <c r="J134" s="7" t="str">
        <f ca="1">VLOOKUP($E134,Name!$A:$C,3,FALSE)</f>
        <v>F</v>
      </c>
      <c r="K134" s="7" t="str">
        <f ca="1">VLOOKUP($J134,Gender!$A:$B,2,FALSE)</f>
        <v>Female</v>
      </c>
      <c r="L134" s="7">
        <f t="shared" ref="L134:L197" ca="1" si="20" xml:space="preserve">
IF(AND($S134 &gt;= 5, $S134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34" s="7" t="str">
        <f ca="1">VLOOKUP($L134,Race!$A:$B,2,FALSE)</f>
        <v>White</v>
      </c>
      <c r="N134" s="8">
        <f t="shared" ref="N134:N197" ca="1" si="21" xml:space="preserve">
IF($S134 = 5 + N("CEO"),
    TODAY() - 16340,
    IF($S134 = 8 + N("Secretary"),
        RANDBETWEEN(TODAY() - 12418.5, TODAY()-6574.5),
        IF(OR($S134 = 7, $S134 = 14),
            RANDBETWEEN(TODAY() - 16071, TODAY() - 8766),
            IF(OR($S134 = 13, $S134 = 12, $S134 = 11),
                RANDBETWEEN(TODAY() - 27393.75, TODAY() - 12783.75),
                RANDBETWEEN(TODAY() - 27393.75, TODAY()-10957.5)
            )
        )
    )
)</f>
        <v>28403</v>
      </c>
      <c r="O134" s="6">
        <f t="shared" ref="O134:O197" ca="1" si="22" xml:space="preserve">
IF(OR($S134 = 5, $S134 = 6) + N("Se for presidente ou vice-presidente"),
    10 + N("Doutor"),
    IF($S134 = 7 + N("Se for diretor"),
        RANDBETWEEN(8,10) + N("Graduate school or Master’s degree or Doctorate"),
        IF($S134 = 14 + N("If a manager"),
            RANDBETWEEN(7,9),
            IF(OR($S134 = 13, $S134 = 12, $S134 = 11) + N("If coordinator or specialist or analyst"),
                RANDBETWEEN(7,8),
                7
            )
        )
    )
)</f>
        <v>7</v>
      </c>
      <c r="P134" s="8" t="str">
        <f ca="1">VLOOKUP($O134,Education!$A:$B,2,FALSE)</f>
        <v>Undergraduate degree</v>
      </c>
      <c r="Q134" s="7">
        <f ca="1" xml:space="preserve">
  IF(OR($S134 = 5, $S134 = 6, $S134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4" s="7" t="str">
        <f ca="1">VLOOKUP($Q134,Department!$A:$B,2,FALSE)</f>
        <v>Operations</v>
      </c>
      <c r="S134" s="6">
        <f t="shared" ref="S134:S197" ca="1" si="23" xml:space="preserve">
IF($C134 = 1 + N("Se matrícula for 1"),
  5 + N("Presidente"),
  IF($C134 = 2 + N("Se matrícula for 2"),
    6 + N("Vice-presidente"),
    IF($C134 = 3 + N("Se matrícula for 3"),
      8 + N("Secretária bilíngue"),
      IF(AND($C134 &gt;= 4, $C134 &lt;=14),
        7 + N("Diretor"),
        IF(AND($C134 &gt;= 15, $C134 &lt;= 25),
          14 + N("Manager"),
          IF(AND($C134 &gt;= 26, $C134 &lt;= 36),
            13 + N("Coordinador"),
            IF(AND($C134 &gt;= 37, $C134 &lt;= 47),
              12 + N("Especialista"),
                IF(MOD($C134,2) = 0,
                  11 + N("Analista"),
                  RANDBETWEEN(9,10) + N("Estagiário ou Trainee")
                )
            )
          )
        )
      )
    )
  )
)</f>
        <v>11</v>
      </c>
      <c r="T134" s="7" t="str">
        <f ca="1">VLOOKUP($S134,Role!$A:$B,2,FALSE)</f>
        <v>Analyst</v>
      </c>
      <c r="U134" s="6">
        <f t="shared" ref="U134:U197" ca="1" si="24" xml:space="preserve">
IF($S134 = 11 + N("Analyst"),
    RANDBETWEEN(5, 7) + N("Jr, Pleno, Sr"),
    ""
)</f>
        <v>7</v>
      </c>
      <c r="V134" s="7" t="str">
        <f ca="1" xml:space="preserve">
IF($U134 &lt;&gt; "",
    VLOOKUP($U134,Level!$A:$B,2,FALSE),
    ""
)</f>
        <v>Senior</v>
      </c>
      <c r="W134" s="1">
        <f t="shared" ref="W134:W197" ca="1" si="25" xml:space="preserve">
IF($S134 = 5 + N("Presidente"),
    27000,
    IF($S134 = 6 + N("Vice-presidente"),
        23000,
        IF(OR($S134 = 8, $S134= 13, $S134 = 12) + N("Secretária bilíngue ou coordenador ou especialista"),
            8000,
            IF($S134 = 7 + N("Diretor"),
                15000,
                IF($S134 = 14 + N("Gerente"),
                    12000,
                    IF($S134 = 9 + N("Estagiário"),
                        705,
                        IF($S134 = 10 + N("Trainee"),
                            805,
                            IF($S134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IF($O134 = 7,
  500,
  IF($O134 = 8,
    1000,
    IF($O134 = 9,
      1500,
      IF($O134 = 10,
        2000,
        0
      )
    )
  )
)
+
N("Adicional no salário por área")
+
IF($Q134 = 14 + N("Tecnologia da Informação"),
  120,
  IF($Q134 = 16 + N("Vendas"),
    110,
    IF($Q134 = 15 + N("Jurídico"),
      100,
      IF(OR($Q134 = 8, $Q134 = 9, $Q134 = 11) + N("Recursos humanos ou comercial ou comunicação e marketing"),
        80,
        0
      )
    )
  )
)
+
N("Adicionando pegadinha")
+
IF(AND($Q134 = 16, $O134 = 9, $S134 = 11, $U134 = 5) + N("Se for de vendas, com mestrado, analista sênior"),
  IF($L134 = 5,
    100,
    0
  )
  +
  IF($J134 = "M",
    200,
    0
  ),
  0
)</f>
        <v>2500</v>
      </c>
      <c r="X134" s="12" t="str">
        <f t="shared" ref="X134:X197" ca="1" si="26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$A134  &amp; ", "   &amp;
$C134  &amp; ", "   &amp;
$D134  &amp; ", '"  &amp;
$I134  &amp; "', '" &amp;
$J134  &amp; "', "  &amp;
$L134  &amp; ", '"  &amp;
TEXT($N134,"dd/mm/aaaa")  &amp; "', "   &amp;
$O134  &amp; ", "   &amp;
$Q134  &amp; ", "   &amp;
$S134  &amp; ", "   &amp;
IF($U134 &lt;&gt; "", $U134, "NULL")  &amp; ", "   &amp;
$W134  &amp; ");"</f>
        <v>INSERT INTO bi4all.fac_employees (id_company_fk, id_employee_pk, flg_active, employee_name, id_gender_fk, id_race_fk, birthday, id_schooling_fk, id_department_fk, id_role_fk, id_level_fk, salary) VALUES (1, 130, TRUE, 'Catarina Coelho Battaglia', 'F', 5, '05/10/1977', 7, 10, 11, 7, 2500);</v>
      </c>
    </row>
    <row r="135" spans="1:24" ht="14.25" customHeight="1" x14ac:dyDescent="0.2">
      <c r="A135" s="7">
        <v>1</v>
      </c>
      <c r="B135" s="7" t="str">
        <f>$A135 &amp; "-"&amp;VLOOKUP($A135,Company!$A:$B,2,FALSE)</f>
        <v>1-ACME Corporation</v>
      </c>
      <c r="C135" s="5">
        <f t="shared" si="18"/>
        <v>131</v>
      </c>
      <c r="D135" s="6" t="b">
        <v>1</v>
      </c>
      <c r="E135" s="7">
        <f ca="1">IF($C135 = 1 + N("Presidente"),
    127,
    IF($C135 = 2 + N("Vice-Presidente"),
        72,
        IF($C135 = 3 + N("Secretária bilíngue"),
            13,
            RANDBETWEEN(5,COUNT(Name!$A:$A) + 1)
        )
    )
)</f>
        <v>174</v>
      </c>
      <c r="F135" s="7" t="str">
        <f ca="1">VLOOKUP($E135,Name!$A:$B,2,FALSE)</f>
        <v>Isabel</v>
      </c>
      <c r="G135" s="7">
        <f ca="1" xml:space="preserve">
IF($C135 = 1,
    0,
    RANDBETWEEN(5,COUNT('Last name'!$A:$A) + 1)
)</f>
        <v>6</v>
      </c>
      <c r="H135" s="7" t="str">
        <f ca="1" xml:space="preserve">
IF($C135 = 1 + N("Presidente"),
    "de Orléans e Bragança",
    VLOOKUP($G135,'Last name'!$A:$B,2,FALSE) &amp; " " &amp; VLOOKUP(RANDBETWEEN(5,COUNT('Last name'!$A:$A) + 1),'Last name'!$A:$B,2,FALSE)
)</f>
        <v>Aguiar Bragança</v>
      </c>
      <c r="I135" s="7" t="str">
        <f t="shared" ca="1" si="19"/>
        <v>Isabel Aguiar Bragança</v>
      </c>
      <c r="J135" s="7" t="str">
        <f ca="1">VLOOKUP($E135,Name!$A:$C,3,FALSE)</f>
        <v>F</v>
      </c>
      <c r="K135" s="7" t="str">
        <f ca="1">VLOOKUP($J135,Gender!$A:$B,2,FALSE)</f>
        <v>Female</v>
      </c>
      <c r="L135" s="7">
        <f t="shared" ca="1" si="20"/>
        <v>5</v>
      </c>
      <c r="M135" s="7" t="str">
        <f ca="1">VLOOKUP($L135,Race!$A:$B,2,FALSE)</f>
        <v>White</v>
      </c>
      <c r="N135" s="8">
        <f t="shared" ca="1" si="21"/>
        <v>30562</v>
      </c>
      <c r="O135" s="6">
        <f t="shared" ca="1" si="22"/>
        <v>7</v>
      </c>
      <c r="P135" s="8" t="str">
        <f ca="1">VLOOKUP($O135,Education!$A:$B,2,FALSE)</f>
        <v>Undergraduate degree</v>
      </c>
      <c r="Q135" s="7">
        <f ca="1" xml:space="preserve">
  IF(OR($S135 = 5, $S135 = 6, $S135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5" s="7" t="str">
        <f ca="1">VLOOKUP($Q135,Department!$A:$B,2,FALSE)</f>
        <v>Human Resource</v>
      </c>
      <c r="S135" s="6">
        <f t="shared" ca="1" si="23"/>
        <v>9</v>
      </c>
      <c r="T135" s="7" t="str">
        <f ca="1">VLOOKUP($S135,Role!$A:$B,2,FALSE)</f>
        <v>Intern</v>
      </c>
      <c r="U135" s="6" t="str">
        <f t="shared" ca="1" si="24"/>
        <v/>
      </c>
      <c r="V135" s="7" t="str">
        <f ca="1" xml:space="preserve">
IF($U135 &lt;&gt; "",
    VLOOKUP($U135,Level!$A:$B,2,FALSE),
    ""
)</f>
        <v/>
      </c>
      <c r="W135" s="1">
        <f t="shared" ca="1" si="25"/>
        <v>1285</v>
      </c>
      <c r="X135" s="12" t="str">
        <f t="shared" ca="1" si="26"/>
        <v>INSERT INTO bi4all.fac_employees (id_company_fk, id_employee_pk, flg_active, employee_name, id_gender_fk, id_race_fk, birthday, id_schooling_fk, id_department_fk, id_role_fk, id_level_fk, salary) VALUES (1, 131, TRUE, 'Isabel Aguiar Bragança', 'F', 5, '03/09/1983', 7, 8, 9, NULL, 1285);</v>
      </c>
    </row>
    <row r="136" spans="1:24" ht="14.25" customHeight="1" x14ac:dyDescent="0.2">
      <c r="A136" s="7">
        <v>1</v>
      </c>
      <c r="B136" s="7" t="str">
        <f>$A136 &amp; "-"&amp;VLOOKUP($A136,Company!$A:$B,2,FALSE)</f>
        <v>1-ACME Corporation</v>
      </c>
      <c r="C136" s="5">
        <f t="shared" si="18"/>
        <v>132</v>
      </c>
      <c r="D136" s="6" t="b">
        <v>1</v>
      </c>
      <c r="E136" s="7">
        <f ca="1">IF($C136 = 1 + N("Presidente"),
    127,
    IF($C136 = 2 + N("Vice-Presidente"),
        72,
        IF($C136 = 3 + N("Secretária bilíngue"),
            13,
            RANDBETWEEN(5,COUNT(Name!$A:$A) + 1)
        )
    )
)</f>
        <v>105</v>
      </c>
      <c r="F136" s="7" t="str">
        <f ca="1">VLOOKUP($E136,Name!$A:$B,2,FALSE)</f>
        <v>Davi</v>
      </c>
      <c r="G136" s="7">
        <f ca="1" xml:space="preserve">
IF($C136 = 1,
    0,
    RANDBETWEEN(5,COUNT('Last name'!$A:$A) + 1)
)</f>
        <v>63</v>
      </c>
      <c r="H136" s="7" t="str">
        <f ca="1" xml:space="preserve">
IF($C136 = 1 + N("Presidente"),
    "de Orléans e Bragança",
    VLOOKUP($G136,'Last name'!$A:$B,2,FALSE) &amp; " " &amp; VLOOKUP(RANDBETWEEN(5,COUNT('Last name'!$A:$A) + 1),'Last name'!$A:$B,2,FALSE)
)</f>
        <v>Castro Leite</v>
      </c>
      <c r="I136" s="7" t="str">
        <f t="shared" ca="1" si="19"/>
        <v>Davi Castro Leite</v>
      </c>
      <c r="J136" s="7" t="str">
        <f ca="1">VLOOKUP($E136,Name!$A:$C,3,FALSE)</f>
        <v>M</v>
      </c>
      <c r="K136" s="7" t="str">
        <f ca="1">VLOOKUP($J136,Gender!$A:$B,2,FALSE)</f>
        <v>Male</v>
      </c>
      <c r="L136" s="7">
        <f t="shared" ca="1" si="20"/>
        <v>5</v>
      </c>
      <c r="M136" s="7" t="str">
        <f ca="1">VLOOKUP($L136,Race!$A:$B,2,FALSE)</f>
        <v>White</v>
      </c>
      <c r="N136" s="8">
        <f t="shared" ca="1" si="21"/>
        <v>30757</v>
      </c>
      <c r="O136" s="6">
        <f t="shared" ca="1" si="22"/>
        <v>8</v>
      </c>
      <c r="P136" s="8" t="str">
        <f ca="1">VLOOKUP($O136,Education!$A:$B,2,FALSE)</f>
        <v>Graduate school</v>
      </c>
      <c r="Q136" s="7">
        <f ca="1" xml:space="preserve">
  IF(OR($S136 = 5, $S136 = 6, $S136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6" s="7" t="str">
        <f ca="1">VLOOKUP($Q136,Department!$A:$B,2,FALSE)</f>
        <v>Human Resource</v>
      </c>
      <c r="S136" s="6">
        <f t="shared" ca="1" si="23"/>
        <v>11</v>
      </c>
      <c r="T136" s="7" t="str">
        <f ca="1">VLOOKUP($S136,Role!$A:$B,2,FALSE)</f>
        <v>Analyst</v>
      </c>
      <c r="U136" s="6">
        <f t="shared" ca="1" si="24"/>
        <v>7</v>
      </c>
      <c r="V136" s="7" t="str">
        <f ca="1" xml:space="preserve">
IF($U136 &lt;&gt; "",
    VLOOKUP($U136,Level!$A:$B,2,FALSE),
    ""
)</f>
        <v>Senior</v>
      </c>
      <c r="W136" s="1">
        <f t="shared" ca="1" si="25"/>
        <v>3080</v>
      </c>
      <c r="X136" s="12" t="str">
        <f t="shared" ca="1" si="26"/>
        <v>INSERT INTO bi4all.fac_employees (id_company_fk, id_employee_pk, flg_active, employee_name, id_gender_fk, id_race_fk, birthday, id_schooling_fk, id_department_fk, id_role_fk, id_level_fk, salary) VALUES (1, 132, TRUE, 'Davi Castro Leite', 'M', 5, '16/03/1984', 8, 8, 11, 7, 3080);</v>
      </c>
    </row>
    <row r="137" spans="1:24" ht="14.25" customHeight="1" x14ac:dyDescent="0.2">
      <c r="A137" s="7">
        <v>1</v>
      </c>
      <c r="B137" s="7" t="str">
        <f>$A137 &amp; "-"&amp;VLOOKUP($A137,Company!$A:$B,2,FALSE)</f>
        <v>1-ACME Corporation</v>
      </c>
      <c r="C137" s="5">
        <f t="shared" si="18"/>
        <v>133</v>
      </c>
      <c r="D137" s="6" t="b">
        <v>1</v>
      </c>
      <c r="E137" s="7">
        <f ca="1">IF($C137 = 1 + N("Presidente"),
    127,
    IF($C137 = 2 + N("Vice-Presidente"),
        72,
        IF($C137 = 3 + N("Secretária bilíngue"),
            13,
            RANDBETWEEN(5,COUNT(Name!$A:$A) + 1)
        )
    )
)</f>
        <v>35</v>
      </c>
      <c r="F137" s="7" t="str">
        <f ca="1">VLOOKUP($E137,Name!$A:$B,2,FALSE)</f>
        <v>Ana Luiza</v>
      </c>
      <c r="G137" s="7">
        <f ca="1" xml:space="preserve">
IF($C137 = 1,
    0,
    RANDBETWEEN(5,COUNT('Last name'!$A:$A) + 1)
)</f>
        <v>53</v>
      </c>
      <c r="H137" s="7" t="str">
        <f ca="1" xml:space="preserve">
IF($C137 = 1 + N("Presidente"),
    "de Orléans e Bragança",
    VLOOKUP($G137,'Last name'!$A:$B,2,FALSE) &amp; " " &amp; VLOOKUP(RANDBETWEEN(5,COUNT('Last name'!$A:$A) + 1),'Last name'!$A:$B,2,FALSE)
)</f>
        <v>Camargo Brasão</v>
      </c>
      <c r="I137" s="7" t="str">
        <f t="shared" ca="1" si="19"/>
        <v>Ana Luiza Camargo Brasão</v>
      </c>
      <c r="J137" s="7" t="str">
        <f ca="1">VLOOKUP($E137,Name!$A:$C,3,FALSE)</f>
        <v>F</v>
      </c>
      <c r="K137" s="7" t="str">
        <f ca="1">VLOOKUP($J137,Gender!$A:$B,2,FALSE)</f>
        <v>Female</v>
      </c>
      <c r="L137" s="7">
        <f t="shared" ca="1" si="20"/>
        <v>5</v>
      </c>
      <c r="M137" s="7" t="str">
        <f ca="1">VLOOKUP($L137,Race!$A:$B,2,FALSE)</f>
        <v>White</v>
      </c>
      <c r="N137" s="8">
        <f t="shared" ca="1" si="21"/>
        <v>33270</v>
      </c>
      <c r="O137" s="6">
        <f t="shared" ca="1" si="22"/>
        <v>7</v>
      </c>
      <c r="P137" s="8" t="str">
        <f ca="1">VLOOKUP($O137,Education!$A:$B,2,FALSE)</f>
        <v>Undergraduate degree</v>
      </c>
      <c r="Q137" s="7">
        <f ca="1" xml:space="preserve">
  IF(OR($S137 = 5, $S137 = 6, $S137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7" s="7" t="str">
        <f ca="1">VLOOKUP($Q137,Department!$A:$B,2,FALSE)</f>
        <v>Operations</v>
      </c>
      <c r="S137" s="6">
        <f t="shared" ca="1" si="23"/>
        <v>9</v>
      </c>
      <c r="T137" s="7" t="str">
        <f ca="1">VLOOKUP($S137,Role!$A:$B,2,FALSE)</f>
        <v>Intern</v>
      </c>
      <c r="U137" s="6" t="str">
        <f t="shared" ca="1" si="24"/>
        <v/>
      </c>
      <c r="V137" s="7" t="str">
        <f ca="1" xml:space="preserve">
IF($U137 &lt;&gt; "",
    VLOOKUP($U137,Level!$A:$B,2,FALSE),
    ""
)</f>
        <v/>
      </c>
      <c r="W137" s="1">
        <f t="shared" ca="1" si="25"/>
        <v>1205</v>
      </c>
      <c r="X137" s="12" t="str">
        <f t="shared" ca="1" si="26"/>
        <v>INSERT INTO bi4all.fac_employees (id_company_fk, id_employee_pk, flg_active, employee_name, id_gender_fk, id_race_fk, birthday, id_schooling_fk, id_department_fk, id_role_fk, id_level_fk, salary) VALUES (1, 133, TRUE, 'Ana Luiza Camargo Brasão', 'F', 5, '01/02/1991', 7, 10, 9, NULL, 1205);</v>
      </c>
    </row>
    <row r="138" spans="1:24" ht="14.25" customHeight="1" x14ac:dyDescent="0.2">
      <c r="A138" s="7">
        <v>1</v>
      </c>
      <c r="B138" s="7" t="str">
        <f>$A138 &amp; "-"&amp;VLOOKUP($A138,Company!$A:$B,2,FALSE)</f>
        <v>1-ACME Corporation</v>
      </c>
      <c r="C138" s="5">
        <f t="shared" si="18"/>
        <v>134</v>
      </c>
      <c r="D138" s="6" t="b">
        <v>1</v>
      </c>
      <c r="E138" s="7">
        <f ca="1">IF($C138 = 1 + N("Presidente"),
    127,
    IF($C138 = 2 + N("Vice-Presidente"),
        72,
        IF($C138 = 3 + N("Secretária bilíngue"),
            13,
            RANDBETWEEN(5,COUNT(Name!$A:$A) + 1)
        )
    )
)</f>
        <v>51</v>
      </c>
      <c r="F138" s="7" t="str">
        <f ca="1">VLOOKUP($E138,Name!$A:$B,2,FALSE)</f>
        <v>Antônia</v>
      </c>
      <c r="G138" s="7">
        <f ca="1" xml:space="preserve">
IF($C138 = 1,
    0,
    RANDBETWEEN(5,COUNT('Last name'!$A:$A) + 1)
)</f>
        <v>9</v>
      </c>
      <c r="H138" s="7" t="str">
        <f ca="1" xml:space="preserve">
IF($C138 = 1 + N("Presidente"),
    "de Orléans e Bragança",
    VLOOKUP($G138,'Last name'!$A:$B,2,FALSE) &amp; " " &amp; VLOOKUP(RANDBETWEEN(5,COUNT('Last name'!$A:$A) + 1),'Last name'!$A:$B,2,FALSE)
)</f>
        <v>Aleluia dos Santos</v>
      </c>
      <c r="I138" s="7" t="str">
        <f t="shared" ca="1" si="19"/>
        <v>Antônia Aleluia dos Santos</v>
      </c>
      <c r="J138" s="7" t="str">
        <f ca="1">VLOOKUP($E138,Name!$A:$C,3,FALSE)</f>
        <v>F</v>
      </c>
      <c r="K138" s="7" t="str">
        <f ca="1">VLOOKUP($J138,Gender!$A:$B,2,FALSE)</f>
        <v>Female</v>
      </c>
      <c r="L138" s="7">
        <f t="shared" ca="1" si="20"/>
        <v>5</v>
      </c>
      <c r="M138" s="7" t="str">
        <f ca="1">VLOOKUP($L138,Race!$A:$B,2,FALSE)</f>
        <v>White</v>
      </c>
      <c r="N138" s="8">
        <f t="shared" ca="1" si="21"/>
        <v>28451</v>
      </c>
      <c r="O138" s="6">
        <f t="shared" ca="1" si="22"/>
        <v>8</v>
      </c>
      <c r="P138" s="8" t="str">
        <f ca="1">VLOOKUP($O138,Education!$A:$B,2,FALSE)</f>
        <v>Graduate school</v>
      </c>
      <c r="Q138" s="7">
        <f ca="1" xml:space="preserve">
  IF(OR($S138 = 5, $S138 = 6, $S138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8" s="7" t="str">
        <f ca="1">VLOOKUP($Q138,Department!$A:$B,2,FALSE)</f>
        <v>Audit</v>
      </c>
      <c r="S138" s="6">
        <f t="shared" ca="1" si="23"/>
        <v>11</v>
      </c>
      <c r="T138" s="7" t="str">
        <f ca="1">VLOOKUP($S138,Role!$A:$B,2,FALSE)</f>
        <v>Analyst</v>
      </c>
      <c r="U138" s="6">
        <f t="shared" ca="1" si="24"/>
        <v>7</v>
      </c>
      <c r="V138" s="7" t="str">
        <f ca="1" xml:space="preserve">
IF($U138 &lt;&gt; "",
    VLOOKUP($U138,Level!$A:$B,2,FALSE),
    ""
)</f>
        <v>Senior</v>
      </c>
      <c r="W138" s="1">
        <f t="shared" ca="1" si="25"/>
        <v>3000</v>
      </c>
      <c r="X138" s="12" t="str">
        <f t="shared" ca="1" si="26"/>
        <v>INSERT INTO bi4all.fac_employees (id_company_fk, id_employee_pk, flg_active, employee_name, id_gender_fk, id_race_fk, birthday, id_schooling_fk, id_department_fk, id_role_fk, id_level_fk, salary) VALUES (1, 134, TRUE, 'Antônia Aleluia dos Santos', 'F', 5, '22/11/1977', 8, 13, 11, 7, 3000);</v>
      </c>
    </row>
    <row r="139" spans="1:24" ht="14.25" customHeight="1" x14ac:dyDescent="0.2">
      <c r="A139" s="7">
        <v>1</v>
      </c>
      <c r="B139" s="7" t="str">
        <f>$A139 &amp; "-"&amp;VLOOKUP($A139,Company!$A:$B,2,FALSE)</f>
        <v>1-ACME Corporation</v>
      </c>
      <c r="C139" s="5">
        <f t="shared" si="18"/>
        <v>135</v>
      </c>
      <c r="D139" s="6" t="b">
        <v>1</v>
      </c>
      <c r="E139" s="7">
        <f ca="1">IF($C139 = 1 + N("Presidente"),
    127,
    IF($C139 = 2 + N("Vice-Presidente"),
        72,
        IF($C139 = 3 + N("Secretária bilíngue"),
            13,
            RANDBETWEEN(5,COUNT(Name!$A:$A) + 1)
        )
    )
)</f>
        <v>224</v>
      </c>
      <c r="F139" s="7" t="str">
        <f ca="1">VLOOKUP($E139,Name!$A:$B,2,FALSE)</f>
        <v>Letícia</v>
      </c>
      <c r="G139" s="7">
        <f ca="1" xml:space="preserve">
IF($C139 = 1,
    0,
    RANDBETWEEN(5,COUNT('Last name'!$A:$A) + 1)
)</f>
        <v>115</v>
      </c>
      <c r="H139" s="7" t="str">
        <f ca="1" xml:space="preserve">
IF($C139 = 1 + N("Presidente"),
    "de Orléans e Bragança",
    VLOOKUP($G139,'Last name'!$A:$B,2,FALSE) &amp; " " &amp; VLOOKUP(RANDBETWEEN(5,COUNT('Last name'!$A:$A) + 1),'Last name'!$A:$B,2,FALSE)
)</f>
        <v>Madureira Morato</v>
      </c>
      <c r="I139" s="7" t="str">
        <f t="shared" ca="1" si="19"/>
        <v>Letícia Madureira Morato</v>
      </c>
      <c r="J139" s="7" t="str">
        <f ca="1">VLOOKUP($E139,Name!$A:$C,3,FALSE)</f>
        <v>F</v>
      </c>
      <c r="K139" s="7" t="str">
        <f ca="1">VLOOKUP($J139,Gender!$A:$B,2,FALSE)</f>
        <v>Female</v>
      </c>
      <c r="L139" s="7">
        <f t="shared" ca="1" si="20"/>
        <v>5</v>
      </c>
      <c r="M139" s="7" t="str">
        <f ca="1">VLOOKUP($L139,Race!$A:$B,2,FALSE)</f>
        <v>White</v>
      </c>
      <c r="N139" s="8">
        <f t="shared" ca="1" si="21"/>
        <v>20636</v>
      </c>
      <c r="O139" s="6">
        <f t="shared" ca="1" si="22"/>
        <v>7</v>
      </c>
      <c r="P139" s="8" t="str">
        <f ca="1">VLOOKUP($O139,Education!$A:$B,2,FALSE)</f>
        <v>Undergraduate degree</v>
      </c>
      <c r="Q139" s="7">
        <f ca="1" xml:space="preserve">
  IF(OR($S139 = 5, $S139 = 6, $S139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9" s="7" t="str">
        <f ca="1">VLOOKUP($Q139,Department!$A:$B,2,FALSE)</f>
        <v>Presidency</v>
      </c>
      <c r="S139" s="6">
        <f t="shared" ca="1" si="23"/>
        <v>10</v>
      </c>
      <c r="T139" s="7" t="str">
        <f ca="1">VLOOKUP($S139,Role!$A:$B,2,FALSE)</f>
        <v>Trainee</v>
      </c>
      <c r="U139" s="6" t="str">
        <f t="shared" ca="1" si="24"/>
        <v/>
      </c>
      <c r="V139" s="7" t="str">
        <f ca="1" xml:space="preserve">
IF($U139 &lt;&gt; "",
    VLOOKUP($U139,Level!$A:$B,2,FALSE),
    ""
)</f>
        <v/>
      </c>
      <c r="W139" s="1">
        <f t="shared" ca="1" si="25"/>
        <v>1305</v>
      </c>
      <c r="X139" s="12" t="str">
        <f t="shared" ca="1" si="26"/>
        <v>INSERT INTO bi4all.fac_employees (id_company_fk, id_employee_pk, flg_active, employee_name, id_gender_fk, id_race_fk, birthday, id_schooling_fk, id_department_fk, id_role_fk, id_level_fk, salary) VALUES (1, 135, TRUE, 'Letícia Madureira Morato', 'F', 5, '30/06/1956', 7, 5, 10, NULL, 1305);</v>
      </c>
    </row>
    <row r="140" spans="1:24" ht="14.25" customHeight="1" x14ac:dyDescent="0.2">
      <c r="A140" s="7">
        <v>1</v>
      </c>
      <c r="B140" s="7" t="str">
        <f>$A140 &amp; "-"&amp;VLOOKUP($A140,Company!$A:$B,2,FALSE)</f>
        <v>1-ACME Corporation</v>
      </c>
      <c r="C140" s="5">
        <f t="shared" si="18"/>
        <v>136</v>
      </c>
      <c r="D140" s="6" t="b">
        <v>1</v>
      </c>
      <c r="E140" s="7">
        <f ca="1">IF($C140 = 1 + N("Presidente"),
    127,
    IF($C140 = 2 + N("Vice-Presidente"),
        72,
        IF($C140 = 3 + N("Secretária bilíngue"),
            13,
            RANDBETWEEN(5,COUNT(Name!$A:$A) + 1)
        )
    )
)</f>
        <v>119</v>
      </c>
      <c r="F140" s="7" t="str">
        <f ca="1">VLOOKUP($E140,Name!$A:$B,2,FALSE)</f>
        <v>Elisa</v>
      </c>
      <c r="G140" s="7">
        <f ca="1" xml:space="preserve">
IF($C140 = 1,
    0,
    RANDBETWEEN(5,COUNT('Last name'!$A:$A) + 1)
)</f>
        <v>114</v>
      </c>
      <c r="H140" s="7" t="str">
        <f ca="1" xml:space="preserve">
IF($C140 = 1 + N("Presidente"),
    "de Orléans e Bragança",
    VLOOKUP($G140,'Last name'!$A:$B,2,FALSE) &amp; " " &amp; VLOOKUP(RANDBETWEEN(5,COUNT('Last name'!$A:$A) + 1),'Last name'!$A:$B,2,FALSE)
)</f>
        <v>Machado Pasquim</v>
      </c>
      <c r="I140" s="7" t="str">
        <f t="shared" ca="1" si="19"/>
        <v>Elisa Machado Pasquim</v>
      </c>
      <c r="J140" s="7" t="str">
        <f ca="1">VLOOKUP($E140,Name!$A:$C,3,FALSE)</f>
        <v>F</v>
      </c>
      <c r="K140" s="7" t="str">
        <f ca="1">VLOOKUP($J140,Gender!$A:$B,2,FALSE)</f>
        <v>Female</v>
      </c>
      <c r="L140" s="7">
        <f t="shared" ca="1" si="20"/>
        <v>6</v>
      </c>
      <c r="M140" s="7" t="str">
        <f ca="1">VLOOKUP($L140,Race!$A:$B,2,FALSE)</f>
        <v>Black or African American</v>
      </c>
      <c r="N140" s="8">
        <f t="shared" ca="1" si="21"/>
        <v>22967</v>
      </c>
      <c r="O140" s="6">
        <f t="shared" ca="1" si="22"/>
        <v>7</v>
      </c>
      <c r="P140" s="8" t="str">
        <f ca="1">VLOOKUP($O140,Education!$A:$B,2,FALSE)</f>
        <v>Undergraduate degree</v>
      </c>
      <c r="Q140" s="7">
        <f ca="1" xml:space="preserve">
  IF(OR($S140 = 5, $S140 = 6, $S140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0" s="7" t="str">
        <f ca="1">VLOOKUP($Q140,Department!$A:$B,2,FALSE)</f>
        <v>Human Resource</v>
      </c>
      <c r="S140" s="6">
        <f t="shared" ca="1" si="23"/>
        <v>11</v>
      </c>
      <c r="T140" s="7" t="str">
        <f ca="1">VLOOKUP($S140,Role!$A:$B,2,FALSE)</f>
        <v>Analyst</v>
      </c>
      <c r="U140" s="6">
        <f t="shared" ca="1" si="24"/>
        <v>6</v>
      </c>
      <c r="V140" s="7" t="str">
        <f ca="1" xml:space="preserve">
IF($U140 &lt;&gt; "",
    VLOOKUP($U140,Level!$A:$B,2,FALSE),
    ""
)</f>
        <v>Pleno</v>
      </c>
      <c r="W140" s="1">
        <f t="shared" ca="1" si="25"/>
        <v>2580</v>
      </c>
      <c r="X140" s="12" t="str">
        <f t="shared" ca="1" si="26"/>
        <v>INSERT INTO bi4all.fac_employees (id_company_fk, id_employee_pk, flg_active, employee_name, id_gender_fk, id_race_fk, birthday, id_schooling_fk, id_department_fk, id_role_fk, id_level_fk, salary) VALUES (1, 136, TRUE, 'Elisa Machado Pasquim', 'F', 6, '17/11/1962', 7, 8, 11, 6, 2580);</v>
      </c>
    </row>
    <row r="141" spans="1:24" ht="14.25" customHeight="1" x14ac:dyDescent="0.2">
      <c r="A141" s="7">
        <v>1</v>
      </c>
      <c r="B141" s="7" t="str">
        <f>$A141 &amp; "-"&amp;VLOOKUP($A141,Company!$A:$B,2,FALSE)</f>
        <v>1-ACME Corporation</v>
      </c>
      <c r="C141" s="5">
        <f t="shared" si="18"/>
        <v>137</v>
      </c>
      <c r="D141" s="6" t="b">
        <v>1</v>
      </c>
      <c r="E141" s="7">
        <f ca="1">IF($C141 = 1 + N("Presidente"),
    127,
    IF($C141 = 2 + N("Vice-Presidente"),
        72,
        IF($C141 = 3 + N("Secretária bilíngue"),
            13,
            RANDBETWEEN(5,COUNT(Name!$A:$A) + 1)
        )
    )
)</f>
        <v>337</v>
      </c>
      <c r="F141" s="7" t="str">
        <f ca="1">VLOOKUP($E141,Name!$A:$B,2,FALSE)</f>
        <v>Sarah</v>
      </c>
      <c r="G141" s="7">
        <f ca="1" xml:space="preserve">
IF($C141 = 1,
    0,
    RANDBETWEEN(5,COUNT('Last name'!$A:$A) + 1)
)</f>
        <v>154</v>
      </c>
      <c r="H141" s="7" t="str">
        <f ca="1" xml:space="preserve">
IF($C141 = 1 + N("Presidente"),
    "de Orléans e Bragança",
    VLOOKUP($G141,'Last name'!$A:$B,2,FALSE) &amp; " " &amp; VLOOKUP(RANDBETWEEN(5,COUNT('Last name'!$A:$A) + 1),'Last name'!$A:$B,2,FALSE)
)</f>
        <v>Pinheiro Frasão</v>
      </c>
      <c r="I141" s="7" t="str">
        <f t="shared" ca="1" si="19"/>
        <v>Sarah Pinheiro Frasão</v>
      </c>
      <c r="J141" s="7" t="str">
        <f ca="1">VLOOKUP($E141,Name!$A:$C,3,FALSE)</f>
        <v>F</v>
      </c>
      <c r="K141" s="7" t="str">
        <f ca="1">VLOOKUP($J141,Gender!$A:$B,2,FALSE)</f>
        <v>Female</v>
      </c>
      <c r="L141" s="7">
        <f t="shared" ca="1" si="20"/>
        <v>5</v>
      </c>
      <c r="M141" s="7" t="str">
        <f ca="1">VLOOKUP($L141,Race!$A:$B,2,FALSE)</f>
        <v>White</v>
      </c>
      <c r="N141" s="8">
        <f t="shared" ca="1" si="21"/>
        <v>30571</v>
      </c>
      <c r="O141" s="6">
        <f t="shared" ca="1" si="22"/>
        <v>7</v>
      </c>
      <c r="P141" s="8" t="str">
        <f ca="1">VLOOKUP($O141,Education!$A:$B,2,FALSE)</f>
        <v>Undergraduate degree</v>
      </c>
      <c r="Q141" s="7">
        <f ca="1" xml:space="preserve">
  IF(OR($S141 = 5, $S141 = 6, $S141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1" s="7" t="str">
        <f ca="1">VLOOKUP($Q141,Department!$A:$B,2,FALSE)</f>
        <v>Administration</v>
      </c>
      <c r="S141" s="6">
        <f t="shared" ca="1" si="23"/>
        <v>9</v>
      </c>
      <c r="T141" s="7" t="str">
        <f ca="1">VLOOKUP($S141,Role!$A:$B,2,FALSE)</f>
        <v>Intern</v>
      </c>
      <c r="U141" s="6" t="str">
        <f t="shared" ca="1" si="24"/>
        <v/>
      </c>
      <c r="V141" s="7" t="str">
        <f ca="1" xml:space="preserve">
IF($U141 &lt;&gt; "",
    VLOOKUP($U141,Level!$A:$B,2,FALSE),
    ""
)</f>
        <v/>
      </c>
      <c r="W141" s="1">
        <f t="shared" ca="1" si="25"/>
        <v>1205</v>
      </c>
      <c r="X141" s="12" t="str">
        <f t="shared" ca="1" si="26"/>
        <v>INSERT INTO bi4all.fac_employees (id_company_fk, id_employee_pk, flg_active, employee_name, id_gender_fk, id_race_fk, birthday, id_schooling_fk, id_department_fk, id_role_fk, id_level_fk, salary) VALUES (1, 137, TRUE, 'Sarah Pinheiro Frasão', 'F', 5, '12/09/1983', 7, 6, 9, NULL, 1205);</v>
      </c>
    </row>
    <row r="142" spans="1:24" ht="14.25" customHeight="1" x14ac:dyDescent="0.2">
      <c r="A142" s="7">
        <v>1</v>
      </c>
      <c r="B142" s="7" t="str">
        <f>$A142 &amp; "-"&amp;VLOOKUP($A142,Company!$A:$B,2,FALSE)</f>
        <v>1-ACME Corporation</v>
      </c>
      <c r="C142" s="5">
        <f t="shared" si="18"/>
        <v>138</v>
      </c>
      <c r="D142" s="6" t="b">
        <v>1</v>
      </c>
      <c r="E142" s="7">
        <f ca="1">IF($C142 = 1 + N("Presidente"),
    127,
    IF($C142 = 2 + N("Vice-Presidente"),
        72,
        IF($C142 = 3 + N("Secretária bilíngue"),
            13,
            RANDBETWEEN(5,COUNT(Name!$A:$A) + 1)
        )
    )
)</f>
        <v>80</v>
      </c>
      <c r="F142" s="7" t="str">
        <f ca="1">VLOOKUP($E142,Name!$A:$B,2,FALSE)</f>
        <v>Byatriz</v>
      </c>
      <c r="G142" s="7">
        <f ca="1" xml:space="preserve">
IF($C142 = 1,
    0,
    RANDBETWEEN(5,COUNT('Last name'!$A:$A) + 1)
)</f>
        <v>120</v>
      </c>
      <c r="H142" s="7" t="str">
        <f ca="1" xml:space="preserve">
IF($C142 = 1 + N("Presidente"),
    "de Orléans e Bragança",
    VLOOKUP($G142,'Last name'!$A:$B,2,FALSE) &amp; " " &amp; VLOOKUP(RANDBETWEEN(5,COUNT('Last name'!$A:$A) + 1),'Last name'!$A:$B,2,FALSE)
)</f>
        <v>Marques Borba</v>
      </c>
      <c r="I142" s="7" t="str">
        <f t="shared" ca="1" si="19"/>
        <v>Byatriz Marques Borba</v>
      </c>
      <c r="J142" s="7" t="str">
        <f ca="1">VLOOKUP($E142,Name!$A:$C,3,FALSE)</f>
        <v>F</v>
      </c>
      <c r="K142" s="7" t="str">
        <f ca="1">VLOOKUP($J142,Gender!$A:$B,2,FALSE)</f>
        <v>Female</v>
      </c>
      <c r="L142" s="7">
        <f t="shared" ca="1" si="20"/>
        <v>5</v>
      </c>
      <c r="M142" s="7" t="str">
        <f ca="1">VLOOKUP($L142,Race!$A:$B,2,FALSE)</f>
        <v>White</v>
      </c>
      <c r="N142" s="8">
        <f t="shared" ca="1" si="21"/>
        <v>17877</v>
      </c>
      <c r="O142" s="6">
        <f t="shared" ca="1" si="22"/>
        <v>7</v>
      </c>
      <c r="P142" s="8" t="str">
        <f ca="1">VLOOKUP($O142,Education!$A:$B,2,FALSE)</f>
        <v>Undergraduate degree</v>
      </c>
      <c r="Q142" s="7">
        <f ca="1" xml:space="preserve">
  IF(OR($S142 = 5, $S142 = 6, $S142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2" s="7" t="str">
        <f ca="1">VLOOKUP($Q142,Department!$A:$B,2,FALSE)</f>
        <v>Finance</v>
      </c>
      <c r="S142" s="6">
        <f t="shared" ca="1" si="23"/>
        <v>11</v>
      </c>
      <c r="T142" s="7" t="str">
        <f ca="1">VLOOKUP($S142,Role!$A:$B,2,FALSE)</f>
        <v>Analyst</v>
      </c>
      <c r="U142" s="6">
        <f t="shared" ca="1" si="24"/>
        <v>6</v>
      </c>
      <c r="V142" s="7" t="str">
        <f ca="1" xml:space="preserve">
IF($U142 &lt;&gt; "",
    VLOOKUP($U142,Level!$A:$B,2,FALSE),
    ""
)</f>
        <v>Pleno</v>
      </c>
      <c r="W142" s="1">
        <f t="shared" ca="1" si="25"/>
        <v>2500</v>
      </c>
      <c r="X142" s="12" t="str">
        <f t="shared" ca="1" si="26"/>
        <v>INSERT INTO bi4all.fac_employees (id_company_fk, id_employee_pk, flg_active, employee_name, id_gender_fk, id_race_fk, birthday, id_schooling_fk, id_department_fk, id_role_fk, id_level_fk, salary) VALUES (1, 138, TRUE, 'Byatriz Marques Borba', 'F', 5, '10/12/1948', 7, 7, 11, 6, 2500);</v>
      </c>
    </row>
    <row r="143" spans="1:24" ht="14.25" customHeight="1" x14ac:dyDescent="0.2">
      <c r="A143" s="7">
        <v>1</v>
      </c>
      <c r="B143" s="7" t="str">
        <f>$A143 &amp; "-"&amp;VLOOKUP($A143,Company!$A:$B,2,FALSE)</f>
        <v>1-ACME Corporation</v>
      </c>
      <c r="C143" s="5">
        <f t="shared" si="18"/>
        <v>139</v>
      </c>
      <c r="D143" s="6" t="b">
        <v>1</v>
      </c>
      <c r="E143" s="7">
        <f ca="1">IF($C143 = 1 + N("Presidente"),
    127,
    IF($C143 = 2 + N("Vice-Presidente"),
        72,
        IF($C143 = 3 + N("Secretária bilíngue"),
            13,
            RANDBETWEEN(5,COUNT(Name!$A:$A) + 1)
        )
    )
)</f>
        <v>112</v>
      </c>
      <c r="F143" s="7" t="str">
        <f ca="1">VLOOKUP($E143,Name!$A:$B,2,FALSE)</f>
        <v>Deborah</v>
      </c>
      <c r="G143" s="7">
        <f ca="1" xml:space="preserve">
IF($C143 = 1,
    0,
    RANDBETWEEN(5,COUNT('Last name'!$A:$A) + 1)
)</f>
        <v>38</v>
      </c>
      <c r="H143" s="7" t="str">
        <f ca="1" xml:space="preserve">
IF($C143 = 1 + N("Presidente"),
    "de Orléans e Bragança",
    VLOOKUP($G143,'Last name'!$A:$B,2,FALSE) &amp; " " &amp; VLOOKUP(RANDBETWEEN(5,COUNT('Last name'!$A:$A) + 1),'Last name'!$A:$B,2,FALSE)
)</f>
        <v>Bermudes Farina</v>
      </c>
      <c r="I143" s="7" t="str">
        <f t="shared" ca="1" si="19"/>
        <v>Deborah Bermudes Farina</v>
      </c>
      <c r="J143" s="7" t="str">
        <f ca="1">VLOOKUP($E143,Name!$A:$C,3,FALSE)</f>
        <v>F</v>
      </c>
      <c r="K143" s="7" t="str">
        <f ca="1">VLOOKUP($J143,Gender!$A:$B,2,FALSE)</f>
        <v>Female</v>
      </c>
      <c r="L143" s="7">
        <f t="shared" ca="1" si="20"/>
        <v>7</v>
      </c>
      <c r="M143" s="7" t="str">
        <f ca="1">VLOOKUP($L143,Race!$A:$B,2,FALSE)</f>
        <v>Hispanic or Latino</v>
      </c>
      <c r="N143" s="8">
        <f t="shared" ca="1" si="21"/>
        <v>26520</v>
      </c>
      <c r="O143" s="6">
        <f t="shared" ca="1" si="22"/>
        <v>7</v>
      </c>
      <c r="P143" s="8" t="str">
        <f ca="1">VLOOKUP($O143,Education!$A:$B,2,FALSE)</f>
        <v>Undergraduate degree</v>
      </c>
      <c r="Q143" s="7">
        <f ca="1" xml:space="preserve">
  IF(OR($S143 = 5, $S143 = 6, $S143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3" s="7" t="str">
        <f ca="1">VLOOKUP($Q143,Department!$A:$B,2,FALSE)</f>
        <v>Controlling</v>
      </c>
      <c r="S143" s="6">
        <f t="shared" ca="1" si="23"/>
        <v>10</v>
      </c>
      <c r="T143" s="7" t="str">
        <f ca="1">VLOOKUP($S143,Role!$A:$B,2,FALSE)</f>
        <v>Trainee</v>
      </c>
      <c r="U143" s="6" t="str">
        <f t="shared" ca="1" si="24"/>
        <v/>
      </c>
      <c r="V143" s="7" t="str">
        <f ca="1" xml:space="preserve">
IF($U143 &lt;&gt; "",
    VLOOKUP($U143,Level!$A:$B,2,FALSE),
    ""
)</f>
        <v/>
      </c>
      <c r="W143" s="1">
        <f t="shared" ca="1" si="25"/>
        <v>1305</v>
      </c>
      <c r="X143" s="12" t="str">
        <f t="shared" ca="1" si="26"/>
        <v>INSERT INTO bi4all.fac_employees (id_company_fk, id_employee_pk, flg_active, employee_name, id_gender_fk, id_race_fk, birthday, id_schooling_fk, id_department_fk, id_role_fk, id_level_fk, salary) VALUES (1, 139, TRUE, 'Deborah Bermudes Farina', 'F', 7, '09/08/1972', 7, 12, 10, NULL, 1305);</v>
      </c>
    </row>
    <row r="144" spans="1:24" ht="14.25" customHeight="1" x14ac:dyDescent="0.2">
      <c r="A144" s="7">
        <v>1</v>
      </c>
      <c r="B144" s="7" t="str">
        <f>$A144 &amp; "-"&amp;VLOOKUP($A144,Company!$A:$B,2,FALSE)</f>
        <v>1-ACME Corporation</v>
      </c>
      <c r="C144" s="5">
        <f t="shared" si="18"/>
        <v>140</v>
      </c>
      <c r="D144" s="6" t="b">
        <v>1</v>
      </c>
      <c r="E144" s="7">
        <f ca="1">IF($C144 = 1 + N("Presidente"),
    127,
    IF($C144 = 2 + N("Vice-Presidente"),
        72,
        IF($C144 = 3 + N("Secretária bilíngue"),
            13,
            RANDBETWEEN(5,COUNT(Name!$A:$A) + 1)
        )
    )
)</f>
        <v>28</v>
      </c>
      <c r="F144" s="7" t="str">
        <f ca="1">VLOOKUP($E144,Name!$A:$B,2,FALSE)</f>
        <v>Ana Caroline</v>
      </c>
      <c r="G144" s="7">
        <f ca="1" xml:space="preserve">
IF($C144 = 1,
    0,
    RANDBETWEEN(5,COUNT('Last name'!$A:$A) + 1)
)</f>
        <v>88</v>
      </c>
      <c r="H144" s="7" t="str">
        <f ca="1" xml:space="preserve">
IF($C144 = 1 + N("Presidente"),
    "de Orléans e Bragança",
    VLOOKUP($G144,'Last name'!$A:$B,2,FALSE) &amp; " " &amp; VLOOKUP(RANDBETWEEN(5,COUNT('Last name'!$A:$A) + 1),'Last name'!$A:$B,2,FALSE)
)</f>
        <v>Ferreira Padrão</v>
      </c>
      <c r="I144" s="7" t="str">
        <f t="shared" ca="1" si="19"/>
        <v>Ana Caroline Ferreira Padrão</v>
      </c>
      <c r="J144" s="7" t="str">
        <f ca="1">VLOOKUP($E144,Name!$A:$C,3,FALSE)</f>
        <v>F</v>
      </c>
      <c r="K144" s="7" t="str">
        <f ca="1">VLOOKUP($J144,Gender!$A:$B,2,FALSE)</f>
        <v>Female</v>
      </c>
      <c r="L144" s="7">
        <f t="shared" ca="1" si="20"/>
        <v>5</v>
      </c>
      <c r="M144" s="7" t="str">
        <f ca="1">VLOOKUP($L144,Race!$A:$B,2,FALSE)</f>
        <v>White</v>
      </c>
      <c r="N144" s="8">
        <f t="shared" ca="1" si="21"/>
        <v>25881</v>
      </c>
      <c r="O144" s="6">
        <f t="shared" ca="1" si="22"/>
        <v>7</v>
      </c>
      <c r="P144" s="8" t="str">
        <f ca="1">VLOOKUP($O144,Education!$A:$B,2,FALSE)</f>
        <v>Undergraduate degree</v>
      </c>
      <c r="Q144" s="7">
        <f ca="1" xml:space="preserve">
  IF(OR($S144 = 5, $S144 = 6, $S144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4" s="7" t="str">
        <f ca="1">VLOOKUP($Q144,Department!$A:$B,2,FALSE)</f>
        <v>Operations</v>
      </c>
      <c r="S144" s="6">
        <f t="shared" ca="1" si="23"/>
        <v>11</v>
      </c>
      <c r="T144" s="7" t="str">
        <f ca="1">VLOOKUP($S144,Role!$A:$B,2,FALSE)</f>
        <v>Analyst</v>
      </c>
      <c r="U144" s="6">
        <f t="shared" ca="1" si="24"/>
        <v>7</v>
      </c>
      <c r="V144" s="7" t="str">
        <f ca="1" xml:space="preserve">
IF($U144 &lt;&gt; "",
    VLOOKUP($U144,Level!$A:$B,2,FALSE),
    ""
)</f>
        <v>Senior</v>
      </c>
      <c r="W144" s="1">
        <f t="shared" ca="1" si="25"/>
        <v>2500</v>
      </c>
      <c r="X144" s="12" t="str">
        <f t="shared" ca="1" si="26"/>
        <v>INSERT INTO bi4all.fac_employees (id_company_fk, id_employee_pk, flg_active, employee_name, id_gender_fk, id_race_fk, birthday, id_schooling_fk, id_department_fk, id_role_fk, id_level_fk, salary) VALUES (1, 140, TRUE, 'Ana Caroline Ferreira Padrão', 'F', 5, '09/11/1970', 7, 10, 11, 7, 2500);</v>
      </c>
    </row>
    <row r="145" spans="1:24" ht="14.25" customHeight="1" x14ac:dyDescent="0.2">
      <c r="A145" s="7">
        <v>1</v>
      </c>
      <c r="B145" s="7" t="str">
        <f>$A145 &amp; "-"&amp;VLOOKUP($A145,Company!$A:$B,2,FALSE)</f>
        <v>1-ACME Corporation</v>
      </c>
      <c r="C145" s="5">
        <f t="shared" si="18"/>
        <v>141</v>
      </c>
      <c r="D145" s="6" t="b">
        <v>1</v>
      </c>
      <c r="E145" s="7">
        <f ca="1">IF($C145 = 1 + N("Presidente"),
    127,
    IF($C145 = 2 + N("Vice-Presidente"),
        72,
        IF($C145 = 3 + N("Secretária bilíngue"),
            13,
            RANDBETWEEN(5,COUNT(Name!$A:$A) + 1)
        )
    )
)</f>
        <v>5</v>
      </c>
      <c r="F145" s="7" t="str">
        <f ca="1">VLOOKUP($E145,Name!$A:$B,2,FALSE)</f>
        <v>Abel</v>
      </c>
      <c r="G145" s="7">
        <f ca="1" xml:space="preserve">
IF($C145 = 1,
    0,
    RANDBETWEEN(5,COUNT('Last name'!$A:$A) + 1)
)</f>
        <v>70</v>
      </c>
      <c r="H145" s="7" t="str">
        <f ca="1" xml:space="preserve">
IF($C145 = 1 + N("Presidente"),
    "de Orléans e Bragança",
    VLOOKUP($G145,'Last name'!$A:$B,2,FALSE) &amp; " " &amp; VLOOKUP(RANDBETWEEN(5,COUNT('Last name'!$A:$A) + 1),'Last name'!$A:$B,2,FALSE)
)</f>
        <v>Cunha Bicalho</v>
      </c>
      <c r="I145" s="7" t="str">
        <f t="shared" ca="1" si="19"/>
        <v>Abel Cunha Bicalho</v>
      </c>
      <c r="J145" s="7" t="str">
        <f ca="1">VLOOKUP($E145,Name!$A:$C,3,FALSE)</f>
        <v>M</v>
      </c>
      <c r="K145" s="7" t="str">
        <f ca="1">VLOOKUP($J145,Gender!$A:$B,2,FALSE)</f>
        <v>Male</v>
      </c>
      <c r="L145" s="7">
        <f t="shared" ca="1" si="20"/>
        <v>5</v>
      </c>
      <c r="M145" s="7" t="str">
        <f ca="1">VLOOKUP($L145,Race!$A:$B,2,FALSE)</f>
        <v>White</v>
      </c>
      <c r="N145" s="8">
        <f t="shared" ca="1" si="21"/>
        <v>33374</v>
      </c>
      <c r="O145" s="6">
        <f t="shared" ca="1" si="22"/>
        <v>7</v>
      </c>
      <c r="P145" s="8" t="str">
        <f ca="1">VLOOKUP($O145,Education!$A:$B,2,FALSE)</f>
        <v>Undergraduate degree</v>
      </c>
      <c r="Q145" s="7">
        <f ca="1" xml:space="preserve">
  IF(OR($S145 = 5, $S145 = 6, $S145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5" s="7" t="str">
        <f ca="1">VLOOKUP($Q145,Department!$A:$B,2,FALSE)</f>
        <v>Controlling</v>
      </c>
      <c r="S145" s="6">
        <f t="shared" ca="1" si="23"/>
        <v>9</v>
      </c>
      <c r="T145" s="7" t="str">
        <f ca="1">VLOOKUP($S145,Role!$A:$B,2,FALSE)</f>
        <v>Intern</v>
      </c>
      <c r="U145" s="6" t="str">
        <f t="shared" ca="1" si="24"/>
        <v/>
      </c>
      <c r="V145" s="7" t="str">
        <f ca="1" xml:space="preserve">
IF($U145 &lt;&gt; "",
    VLOOKUP($U145,Level!$A:$B,2,FALSE),
    ""
)</f>
        <v/>
      </c>
      <c r="W145" s="1">
        <f t="shared" ca="1" si="25"/>
        <v>1205</v>
      </c>
      <c r="X145" s="12" t="str">
        <f t="shared" ca="1" si="26"/>
        <v>INSERT INTO bi4all.fac_employees (id_company_fk, id_employee_pk, flg_active, employee_name, id_gender_fk, id_race_fk, birthday, id_schooling_fk, id_department_fk, id_role_fk, id_level_fk, salary) VALUES (1, 141, TRUE, 'Abel Cunha Bicalho', 'M', 5, '16/05/1991', 7, 12, 9, NULL, 1205);</v>
      </c>
    </row>
    <row r="146" spans="1:24" ht="14.25" customHeight="1" x14ac:dyDescent="0.2">
      <c r="A146" s="7">
        <v>1</v>
      </c>
      <c r="B146" s="7" t="str">
        <f>$A146 &amp; "-"&amp;VLOOKUP($A146,Company!$A:$B,2,FALSE)</f>
        <v>1-ACME Corporation</v>
      </c>
      <c r="C146" s="5">
        <f t="shared" si="18"/>
        <v>142</v>
      </c>
      <c r="D146" s="6" t="b">
        <v>1</v>
      </c>
      <c r="E146" s="7">
        <f ca="1">IF($C146 = 1 + N("Presidente"),
    127,
    IF($C146 = 2 + N("Vice-Presidente"),
        72,
        IF($C146 = 3 + N("Secretária bilíngue"),
            13,
            RANDBETWEEN(5,COUNT(Name!$A:$A) + 1)
        )
    )
)</f>
        <v>156</v>
      </c>
      <c r="F146" s="7" t="str">
        <f ca="1">VLOOKUP($E146,Name!$A:$B,2,FALSE)</f>
        <v>Glória Maria</v>
      </c>
      <c r="G146" s="7">
        <f ca="1" xml:space="preserve">
IF($C146 = 1,
    0,
    RANDBETWEEN(5,COUNT('Last name'!$A:$A) + 1)
)</f>
        <v>88</v>
      </c>
      <c r="H146" s="7" t="str">
        <f ca="1" xml:space="preserve">
IF($C146 = 1 + N("Presidente"),
    "de Orléans e Bragança",
    VLOOKUP($G146,'Last name'!$A:$B,2,FALSE) &amp; " " &amp; VLOOKUP(RANDBETWEEN(5,COUNT('Last name'!$A:$A) + 1),'Last name'!$A:$B,2,FALSE)
)</f>
        <v>Ferreira Saragoça</v>
      </c>
      <c r="I146" s="7" t="str">
        <f t="shared" ca="1" si="19"/>
        <v>Glória Maria Ferreira Saragoça</v>
      </c>
      <c r="J146" s="7" t="str">
        <f ca="1">VLOOKUP($E146,Name!$A:$C,3,FALSE)</f>
        <v>F</v>
      </c>
      <c r="K146" s="7" t="str">
        <f ca="1">VLOOKUP($J146,Gender!$A:$B,2,FALSE)</f>
        <v>Female</v>
      </c>
      <c r="L146" s="7">
        <f t="shared" ca="1" si="20"/>
        <v>5</v>
      </c>
      <c r="M146" s="7" t="str">
        <f ca="1">VLOOKUP($L146,Race!$A:$B,2,FALSE)</f>
        <v>White</v>
      </c>
      <c r="N146" s="8">
        <f t="shared" ca="1" si="21"/>
        <v>25109</v>
      </c>
      <c r="O146" s="6">
        <f t="shared" ca="1" si="22"/>
        <v>7</v>
      </c>
      <c r="P146" s="8" t="str">
        <f ca="1">VLOOKUP($O146,Education!$A:$B,2,FALSE)</f>
        <v>Undergraduate degree</v>
      </c>
      <c r="Q146" s="7">
        <f ca="1" xml:space="preserve">
  IF(OR($S146 = 5, $S146 = 6, $S146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6" s="7" t="str">
        <f ca="1">VLOOKUP($Q146,Department!$A:$B,2,FALSE)</f>
        <v>Communication &amp; Marketing</v>
      </c>
      <c r="S146" s="6">
        <f t="shared" ca="1" si="23"/>
        <v>11</v>
      </c>
      <c r="T146" s="7" t="str">
        <f ca="1">VLOOKUP($S146,Role!$A:$B,2,FALSE)</f>
        <v>Analyst</v>
      </c>
      <c r="U146" s="6">
        <f t="shared" ca="1" si="24"/>
        <v>7</v>
      </c>
      <c r="V146" s="7" t="str">
        <f ca="1" xml:space="preserve">
IF($U146 &lt;&gt; "",
    VLOOKUP($U146,Level!$A:$B,2,FALSE),
    ""
)</f>
        <v>Senior</v>
      </c>
      <c r="W146" s="1">
        <f t="shared" ca="1" si="25"/>
        <v>2580</v>
      </c>
      <c r="X146" s="12" t="str">
        <f t="shared" ca="1" si="26"/>
        <v>INSERT INTO bi4all.fac_employees (id_company_fk, id_employee_pk, flg_active, employee_name, id_gender_fk, id_race_fk, birthday, id_schooling_fk, id_department_fk, id_role_fk, id_level_fk, salary) VALUES (1, 142, TRUE, 'Glória Maria Ferreira Saragoça', 'F', 5, '28/09/1968', 7, 11, 11, 7, 2580);</v>
      </c>
    </row>
    <row r="147" spans="1:24" ht="14.25" customHeight="1" x14ac:dyDescent="0.2">
      <c r="A147" s="7">
        <v>1</v>
      </c>
      <c r="B147" s="7" t="str">
        <f>$A147 &amp; "-"&amp;VLOOKUP($A147,Company!$A:$B,2,FALSE)</f>
        <v>1-ACME Corporation</v>
      </c>
      <c r="C147" s="5">
        <f t="shared" si="18"/>
        <v>143</v>
      </c>
      <c r="D147" s="6" t="b">
        <v>1</v>
      </c>
      <c r="E147" s="7">
        <f ca="1">IF($C147 = 1 + N("Presidente"),
    127,
    IF($C147 = 2 + N("Vice-Presidente"),
        72,
        IF($C147 = 3 + N("Secretária bilíngue"),
            13,
            RANDBETWEEN(5,COUNT(Name!$A:$A) + 1)
        )
    )
)</f>
        <v>317</v>
      </c>
      <c r="F147" s="7" t="str">
        <f ca="1">VLOOKUP($E147,Name!$A:$B,2,FALSE)</f>
        <v>Pedro Henrique</v>
      </c>
      <c r="G147" s="7">
        <f ca="1" xml:space="preserve">
IF($C147 = 1,
    0,
    RANDBETWEEN(5,COUNT('Last name'!$A:$A) + 1)
)</f>
        <v>12</v>
      </c>
      <c r="H147" s="7" t="str">
        <f ca="1" xml:space="preserve">
IF($C147 = 1 + N("Presidente"),
    "de Orléans e Bragança",
    VLOOKUP($G147,'Last name'!$A:$B,2,FALSE) &amp; " " &amp; VLOOKUP(RANDBETWEEN(5,COUNT('Last name'!$A:$A) + 1),'Last name'!$A:$B,2,FALSE)
)</f>
        <v>Alvaregna Castro</v>
      </c>
      <c r="I147" s="7" t="str">
        <f t="shared" ca="1" si="19"/>
        <v>Pedro Henrique Alvaregna Castro</v>
      </c>
      <c r="J147" s="7" t="str">
        <f ca="1">VLOOKUP($E147,Name!$A:$C,3,FALSE)</f>
        <v>M</v>
      </c>
      <c r="K147" s="7" t="str">
        <f ca="1">VLOOKUP($J147,Gender!$A:$B,2,FALSE)</f>
        <v>Male</v>
      </c>
      <c r="L147" s="7">
        <f t="shared" ca="1" si="20"/>
        <v>6</v>
      </c>
      <c r="M147" s="7" t="str">
        <f ca="1">VLOOKUP($L147,Race!$A:$B,2,FALSE)</f>
        <v>Black or African American</v>
      </c>
      <c r="N147" s="8">
        <f t="shared" ca="1" si="21"/>
        <v>33500</v>
      </c>
      <c r="O147" s="6">
        <f t="shared" ca="1" si="22"/>
        <v>7</v>
      </c>
      <c r="P147" s="8" t="str">
        <f ca="1">VLOOKUP($O147,Education!$A:$B,2,FALSE)</f>
        <v>Undergraduate degree</v>
      </c>
      <c r="Q147" s="7">
        <f ca="1" xml:space="preserve">
  IF(OR($S147 = 5, $S147 = 6, $S147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7" s="7" t="str">
        <f ca="1">VLOOKUP($Q147,Department!$A:$B,2,FALSE)</f>
        <v>Audit</v>
      </c>
      <c r="S147" s="6">
        <f t="shared" ca="1" si="23"/>
        <v>9</v>
      </c>
      <c r="T147" s="7" t="str">
        <f ca="1">VLOOKUP($S147,Role!$A:$B,2,FALSE)</f>
        <v>Intern</v>
      </c>
      <c r="U147" s="6" t="str">
        <f t="shared" ca="1" si="24"/>
        <v/>
      </c>
      <c r="V147" s="7" t="str">
        <f ca="1" xml:space="preserve">
IF($U147 &lt;&gt; "",
    VLOOKUP($U147,Level!$A:$B,2,FALSE),
    ""
)</f>
        <v/>
      </c>
      <c r="W147" s="1">
        <f t="shared" ca="1" si="25"/>
        <v>1205</v>
      </c>
      <c r="X147" s="12" t="str">
        <f t="shared" ca="1" si="26"/>
        <v>INSERT INTO bi4all.fac_employees (id_company_fk, id_employee_pk, flg_active, employee_name, id_gender_fk, id_race_fk, birthday, id_schooling_fk, id_department_fk, id_role_fk, id_level_fk, salary) VALUES (1, 143, TRUE, 'Pedro Henrique Alvaregna Castro', 'M', 6, '19/09/1991', 7, 13, 9, NULL, 1205);</v>
      </c>
    </row>
    <row r="148" spans="1:24" ht="14.25" customHeight="1" x14ac:dyDescent="0.2">
      <c r="A148" s="7">
        <v>1</v>
      </c>
      <c r="B148" s="7" t="str">
        <f>$A148 &amp; "-"&amp;VLOOKUP($A148,Company!$A:$B,2,FALSE)</f>
        <v>1-ACME Corporation</v>
      </c>
      <c r="C148" s="5">
        <f t="shared" si="18"/>
        <v>144</v>
      </c>
      <c r="D148" s="6" t="b">
        <v>1</v>
      </c>
      <c r="E148" s="7">
        <f ca="1">IF($C148 = 1 + N("Presidente"),
    127,
    IF($C148 = 2 + N("Vice-Presidente"),
        72,
        IF($C148 = 3 + N("Secretária bilíngue"),
            13,
            RANDBETWEEN(5,COUNT(Name!$A:$A) + 1)
        )
    )
)</f>
        <v>198</v>
      </c>
      <c r="F148" s="7" t="str">
        <f ca="1">VLOOKUP($E148,Name!$A:$B,2,FALSE)</f>
        <v>José Emanuel</v>
      </c>
      <c r="G148" s="7">
        <f ca="1" xml:space="preserve">
IF($C148 = 1,
    0,
    RANDBETWEEN(5,COUNT('Last name'!$A:$A) + 1)
)</f>
        <v>162</v>
      </c>
      <c r="H148" s="7" t="str">
        <f ca="1" xml:space="preserve">
IF($C148 = 1 + N("Presidente"),
    "de Orléans e Bragança",
    VLOOKUP($G148,'Last name'!$A:$B,2,FALSE) &amp; " " &amp; VLOOKUP(RANDBETWEEN(5,COUNT('Last name'!$A:$A) + 1),'Last name'!$A:$B,2,FALSE)
)</f>
        <v>Ricci Tavarez</v>
      </c>
      <c r="I148" s="7" t="str">
        <f t="shared" ca="1" si="19"/>
        <v>José Emanuel Ricci Tavarez</v>
      </c>
      <c r="J148" s="7" t="str">
        <f ca="1">VLOOKUP($E148,Name!$A:$C,3,FALSE)</f>
        <v>M</v>
      </c>
      <c r="K148" s="7" t="str">
        <f ca="1">VLOOKUP($J148,Gender!$A:$B,2,FALSE)</f>
        <v>Male</v>
      </c>
      <c r="L148" s="7">
        <f t="shared" ca="1" si="20"/>
        <v>5</v>
      </c>
      <c r="M148" s="7" t="str">
        <f ca="1">VLOOKUP($L148,Race!$A:$B,2,FALSE)</f>
        <v>White</v>
      </c>
      <c r="N148" s="8">
        <f t="shared" ca="1" si="21"/>
        <v>19643</v>
      </c>
      <c r="O148" s="6">
        <f t="shared" ca="1" si="22"/>
        <v>7</v>
      </c>
      <c r="P148" s="8" t="str">
        <f ca="1">VLOOKUP($O148,Education!$A:$B,2,FALSE)</f>
        <v>Undergraduate degree</v>
      </c>
      <c r="Q148" s="7">
        <f ca="1" xml:space="preserve">
  IF(OR($S148 = 5, $S148 = 6, $S148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8" s="7" t="str">
        <f ca="1">VLOOKUP($Q148,Department!$A:$B,2,FALSE)</f>
        <v>Finance</v>
      </c>
      <c r="S148" s="6">
        <f t="shared" ca="1" si="23"/>
        <v>11</v>
      </c>
      <c r="T148" s="7" t="str">
        <f ca="1">VLOOKUP($S148,Role!$A:$B,2,FALSE)</f>
        <v>Analyst</v>
      </c>
      <c r="U148" s="6">
        <f t="shared" ca="1" si="24"/>
        <v>7</v>
      </c>
      <c r="V148" s="7" t="str">
        <f ca="1" xml:space="preserve">
IF($U148 &lt;&gt; "",
    VLOOKUP($U148,Level!$A:$B,2,FALSE),
    ""
)</f>
        <v>Senior</v>
      </c>
      <c r="W148" s="1">
        <f t="shared" ca="1" si="25"/>
        <v>2500</v>
      </c>
      <c r="X148" s="12" t="str">
        <f t="shared" ca="1" si="26"/>
        <v>INSERT INTO bi4all.fac_employees (id_company_fk, id_employee_pk, flg_active, employee_name, id_gender_fk, id_race_fk, birthday, id_schooling_fk, id_department_fk, id_role_fk, id_level_fk, salary) VALUES (1, 144, TRUE, 'José Emanuel Ricci Tavarez', 'M', 5, '11/10/1953', 7, 7, 11, 7, 2500);</v>
      </c>
    </row>
    <row r="149" spans="1:24" ht="14.25" customHeight="1" x14ac:dyDescent="0.2">
      <c r="A149" s="7">
        <v>1</v>
      </c>
      <c r="B149" s="7" t="str">
        <f>$A149 &amp; "-"&amp;VLOOKUP($A149,Company!$A:$B,2,FALSE)</f>
        <v>1-ACME Corporation</v>
      </c>
      <c r="C149" s="5">
        <f t="shared" si="18"/>
        <v>145</v>
      </c>
      <c r="D149" s="6" t="b">
        <v>1</v>
      </c>
      <c r="E149" s="7">
        <f ca="1">IF($C149 = 1 + N("Presidente"),
    127,
    IF($C149 = 2 + N("Vice-Presidente"),
        72,
        IF($C149 = 3 + N("Secretária bilíngue"),
            13,
            RANDBETWEEN(5,COUNT(Name!$A:$A) + 1)
        )
    )
)</f>
        <v>169</v>
      </c>
      <c r="F149" s="7" t="str">
        <f ca="1">VLOOKUP($E149,Name!$A:$B,2,FALSE)</f>
        <v>Ian</v>
      </c>
      <c r="G149" s="7">
        <f ca="1" xml:space="preserve">
IF($C149 = 1,
    0,
    RANDBETWEEN(5,COUNT('Last name'!$A:$A) + 1)
)</f>
        <v>47</v>
      </c>
      <c r="H149" s="7" t="str">
        <f ca="1" xml:space="preserve">
IF($C149 = 1 + N("Presidente"),
    "de Orléans e Bragança",
    VLOOKUP($G149,'Last name'!$A:$B,2,FALSE) &amp; " " &amp; VLOOKUP(RANDBETWEEN(5,COUNT('Last name'!$A:$A) + 1),'Last name'!$A:$B,2,FALSE)
)</f>
        <v>Brasão Mendes</v>
      </c>
      <c r="I149" s="7" t="str">
        <f t="shared" ca="1" si="19"/>
        <v>Ian Brasão Mendes</v>
      </c>
      <c r="J149" s="7" t="str">
        <f ca="1">VLOOKUP($E149,Name!$A:$C,3,FALSE)</f>
        <v>M</v>
      </c>
      <c r="K149" s="7" t="str">
        <f ca="1">VLOOKUP($J149,Gender!$A:$B,2,FALSE)</f>
        <v>Male</v>
      </c>
      <c r="L149" s="7">
        <f t="shared" ca="1" si="20"/>
        <v>5</v>
      </c>
      <c r="M149" s="7" t="str">
        <f ca="1">VLOOKUP($L149,Race!$A:$B,2,FALSE)</f>
        <v>White</v>
      </c>
      <c r="N149" s="8">
        <f t="shared" ca="1" si="21"/>
        <v>32908</v>
      </c>
      <c r="O149" s="6">
        <f t="shared" ca="1" si="22"/>
        <v>7</v>
      </c>
      <c r="P149" s="8" t="str">
        <f ca="1">VLOOKUP($O149,Education!$A:$B,2,FALSE)</f>
        <v>Undergraduate degree</v>
      </c>
      <c r="Q149" s="7">
        <f ca="1" xml:space="preserve">
  IF(OR($S149 = 5, $S149 = 6, $S149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9" s="7" t="str">
        <f ca="1">VLOOKUP($Q149,Department!$A:$B,2,FALSE)</f>
        <v>Audit</v>
      </c>
      <c r="S149" s="6">
        <f t="shared" ca="1" si="23"/>
        <v>9</v>
      </c>
      <c r="T149" s="7" t="str">
        <f ca="1">VLOOKUP($S149,Role!$A:$B,2,FALSE)</f>
        <v>Intern</v>
      </c>
      <c r="U149" s="6" t="str">
        <f t="shared" ca="1" si="24"/>
        <v/>
      </c>
      <c r="V149" s="7" t="str">
        <f ca="1" xml:space="preserve">
IF($U149 &lt;&gt; "",
    VLOOKUP($U149,Level!$A:$B,2,FALSE),
    ""
)</f>
        <v/>
      </c>
      <c r="W149" s="1">
        <f t="shared" ca="1" si="25"/>
        <v>1205</v>
      </c>
      <c r="X149" s="12" t="str">
        <f t="shared" ca="1" si="26"/>
        <v>INSERT INTO bi4all.fac_employees (id_company_fk, id_employee_pk, flg_active, employee_name, id_gender_fk, id_race_fk, birthday, id_schooling_fk, id_department_fk, id_role_fk, id_level_fk, salary) VALUES (1, 145, TRUE, 'Ian Brasão Mendes', 'M', 5, '04/02/1990', 7, 13, 9, NULL, 1205);</v>
      </c>
    </row>
    <row r="150" spans="1:24" ht="14.25" customHeight="1" x14ac:dyDescent="0.2">
      <c r="A150" s="7">
        <v>1</v>
      </c>
      <c r="B150" s="7" t="str">
        <f>$A150 &amp; "-"&amp;VLOOKUP($A150,Company!$A:$B,2,FALSE)</f>
        <v>1-ACME Corporation</v>
      </c>
      <c r="C150" s="5">
        <f t="shared" si="18"/>
        <v>146</v>
      </c>
      <c r="D150" s="6" t="b">
        <v>1</v>
      </c>
      <c r="E150" s="7">
        <f ca="1">IF($C150 = 1 + N("Presidente"),
    127,
    IF($C150 = 2 + N("Vice-Presidente"),
        72,
        IF($C150 = 3 + N("Secretária bilíngue"),
            13,
            RANDBETWEEN(5,COUNT(Name!$A:$A) + 1)
        )
    )
)</f>
        <v>96</v>
      </c>
      <c r="F150" s="7" t="str">
        <f ca="1">VLOOKUP($E150,Name!$A:$B,2,FALSE)</f>
        <v>Clarisse</v>
      </c>
      <c r="G150" s="7">
        <f ca="1" xml:space="preserve">
IF($C150 = 1,
    0,
    RANDBETWEEN(5,COUNT('Last name'!$A:$A) + 1)
)</f>
        <v>81</v>
      </c>
      <c r="H150" s="7" t="str">
        <f ca="1" xml:space="preserve">
IF($C150 = 1 + N("Presidente"),
    "de Orléans e Bragança",
    VLOOKUP($G150,'Last name'!$A:$B,2,FALSE) &amp; " " &amp; VLOOKUP(RANDBETWEEN(5,COUNT('Last name'!$A:$A) + 1),'Last name'!$A:$B,2,FALSE)
)</f>
        <v>Farias Costatini</v>
      </c>
      <c r="I150" s="7" t="str">
        <f t="shared" ca="1" si="19"/>
        <v>Clarisse Farias Costatini</v>
      </c>
      <c r="J150" s="7" t="str">
        <f ca="1">VLOOKUP($E150,Name!$A:$C,3,FALSE)</f>
        <v>F</v>
      </c>
      <c r="K150" s="7" t="str">
        <f ca="1">VLOOKUP($J150,Gender!$A:$B,2,FALSE)</f>
        <v>Female</v>
      </c>
      <c r="L150" s="7">
        <f t="shared" ca="1" si="20"/>
        <v>5</v>
      </c>
      <c r="M150" s="7" t="str">
        <f ca="1">VLOOKUP($L150,Race!$A:$B,2,FALSE)</f>
        <v>White</v>
      </c>
      <c r="N150" s="8">
        <f t="shared" ca="1" si="21"/>
        <v>25184</v>
      </c>
      <c r="O150" s="6">
        <f t="shared" ca="1" si="22"/>
        <v>8</v>
      </c>
      <c r="P150" s="8" t="str">
        <f ca="1">VLOOKUP($O150,Education!$A:$B,2,FALSE)</f>
        <v>Graduate school</v>
      </c>
      <c r="Q150" s="7">
        <f ca="1" xml:space="preserve">
  IF(OR($S150 = 5, $S150 = 6, $S150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0" s="7" t="str">
        <f ca="1">VLOOKUP($Q150,Department!$A:$B,2,FALSE)</f>
        <v>Communication &amp; Marketing</v>
      </c>
      <c r="S150" s="6">
        <f t="shared" ca="1" si="23"/>
        <v>11</v>
      </c>
      <c r="T150" s="7" t="str">
        <f ca="1">VLOOKUP($S150,Role!$A:$B,2,FALSE)</f>
        <v>Analyst</v>
      </c>
      <c r="U150" s="6">
        <f t="shared" ca="1" si="24"/>
        <v>5</v>
      </c>
      <c r="V150" s="7" t="str">
        <f ca="1" xml:space="preserve">
IF($U150 &lt;&gt; "",
    VLOOKUP($U150,Level!$A:$B,2,FALSE),
    ""
)</f>
        <v>Junior</v>
      </c>
      <c r="W150" s="1">
        <f t="shared" ca="1" si="25"/>
        <v>3080</v>
      </c>
      <c r="X150" s="12" t="str">
        <f t="shared" ca="1" si="26"/>
        <v>INSERT INTO bi4all.fac_employees (id_company_fk, id_employee_pk, flg_active, employee_name, id_gender_fk, id_race_fk, birthday, id_schooling_fk, id_department_fk, id_role_fk, id_level_fk, salary) VALUES (1, 146, TRUE, 'Clarisse Farias Costatini', 'F', 5, '12/12/1968', 8, 11, 11, 5, 3080);</v>
      </c>
    </row>
    <row r="151" spans="1:24" ht="14.25" customHeight="1" x14ac:dyDescent="0.2">
      <c r="A151" s="7">
        <v>1</v>
      </c>
      <c r="B151" s="7" t="str">
        <f>$A151 &amp; "-"&amp;VLOOKUP($A151,Company!$A:$B,2,FALSE)</f>
        <v>1-ACME Corporation</v>
      </c>
      <c r="C151" s="5">
        <f t="shared" si="18"/>
        <v>147</v>
      </c>
      <c r="D151" s="6" t="b">
        <v>1</v>
      </c>
      <c r="E151" s="7">
        <f ca="1">IF($C151 = 1 + N("Presidente"),
    127,
    IF($C151 = 2 + N("Vice-Presidente"),
        72,
        IF($C151 = 3 + N("Secretária bilíngue"),
            13,
            RANDBETWEEN(5,COUNT(Name!$A:$A) + 1)
        )
    )
)</f>
        <v>359</v>
      </c>
      <c r="F151" s="7" t="str">
        <f ca="1">VLOOKUP($E151,Name!$A:$B,2,FALSE)</f>
        <v>Vitor</v>
      </c>
      <c r="G151" s="7">
        <f ca="1" xml:space="preserve">
IF($C151 = 1,
    0,
    RANDBETWEEN(5,COUNT('Last name'!$A:$A) + 1)
)</f>
        <v>49</v>
      </c>
      <c r="H151" s="7" t="str">
        <f ca="1" xml:space="preserve">
IF($C151 = 1 + N("Presidente"),
    "de Orléans e Bragança",
    VLOOKUP($G151,'Last name'!$A:$B,2,FALSE) &amp; " " &amp; VLOOKUP(RANDBETWEEN(5,COUNT('Last name'!$A:$A) + 1),'Last name'!$A:$B,2,FALSE)
)</f>
        <v>Brito Pasquim</v>
      </c>
      <c r="I151" s="7" t="str">
        <f t="shared" ca="1" si="19"/>
        <v>Vitor Brito Pasquim</v>
      </c>
      <c r="J151" s="7" t="str">
        <f ca="1">VLOOKUP($E151,Name!$A:$C,3,FALSE)</f>
        <v>M</v>
      </c>
      <c r="K151" s="7" t="str">
        <f ca="1">VLOOKUP($J151,Gender!$A:$B,2,FALSE)</f>
        <v>Male</v>
      </c>
      <c r="L151" s="7">
        <f t="shared" ca="1" si="20"/>
        <v>5</v>
      </c>
      <c r="M151" s="7" t="str">
        <f ca="1">VLOOKUP($L151,Race!$A:$B,2,FALSE)</f>
        <v>White</v>
      </c>
      <c r="N151" s="8">
        <f t="shared" ca="1" si="21"/>
        <v>18938</v>
      </c>
      <c r="O151" s="6">
        <f t="shared" ca="1" si="22"/>
        <v>7</v>
      </c>
      <c r="P151" s="8" t="str">
        <f ca="1">VLOOKUP($O151,Education!$A:$B,2,FALSE)</f>
        <v>Undergraduate degree</v>
      </c>
      <c r="Q151" s="7">
        <f ca="1" xml:space="preserve">
  IF(OR($S151 = 5, $S151 = 6, $S151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1" s="7" t="str">
        <f ca="1">VLOOKUP($Q151,Department!$A:$B,2,FALSE)</f>
        <v>Operations</v>
      </c>
      <c r="S151" s="6">
        <f t="shared" ca="1" si="23"/>
        <v>9</v>
      </c>
      <c r="T151" s="7" t="str">
        <f ca="1">VLOOKUP($S151,Role!$A:$B,2,FALSE)</f>
        <v>Intern</v>
      </c>
      <c r="U151" s="6" t="str">
        <f t="shared" ca="1" si="24"/>
        <v/>
      </c>
      <c r="V151" s="7" t="str">
        <f ca="1" xml:space="preserve">
IF($U151 &lt;&gt; "",
    VLOOKUP($U151,Level!$A:$B,2,FALSE),
    ""
)</f>
        <v/>
      </c>
      <c r="W151" s="1">
        <f t="shared" ca="1" si="25"/>
        <v>1205</v>
      </c>
      <c r="X151" s="12" t="str">
        <f t="shared" ca="1" si="26"/>
        <v>INSERT INTO bi4all.fac_employees (id_company_fk, id_employee_pk, flg_active, employee_name, id_gender_fk, id_race_fk, birthday, id_schooling_fk, id_department_fk, id_role_fk, id_level_fk, salary) VALUES (1, 147, TRUE, 'Vitor Brito Pasquim', 'M', 5, '06/11/1951', 7, 10, 9, NULL, 1205);</v>
      </c>
    </row>
    <row r="152" spans="1:24" ht="14.25" customHeight="1" x14ac:dyDescent="0.2">
      <c r="A152" s="7">
        <v>1</v>
      </c>
      <c r="B152" s="7" t="str">
        <f>$A152 &amp; "-"&amp;VLOOKUP($A152,Company!$A:$B,2,FALSE)</f>
        <v>1-ACME Corporation</v>
      </c>
      <c r="C152" s="5">
        <f t="shared" si="18"/>
        <v>148</v>
      </c>
      <c r="D152" s="6" t="b">
        <v>1</v>
      </c>
      <c r="E152" s="7">
        <f ca="1">IF($C152 = 1 + N("Presidente"),
    127,
    IF($C152 = 2 + N("Vice-Presidente"),
        72,
        IF($C152 = 3 + N("Secretária bilíngue"),
            13,
            RANDBETWEEN(5,COUNT(Name!$A:$A) + 1)
        )
    )
)</f>
        <v>364</v>
      </c>
      <c r="F152" s="7" t="str">
        <f ca="1">VLOOKUP($E152,Name!$A:$B,2,FALSE)</f>
        <v>Yasmin</v>
      </c>
      <c r="G152" s="7">
        <f ca="1" xml:space="preserve">
IF($C152 = 1,
    0,
    RANDBETWEEN(5,COUNT('Last name'!$A:$A) + 1)
)</f>
        <v>31</v>
      </c>
      <c r="H152" s="7" t="str">
        <f ca="1" xml:space="preserve">
IF($C152 = 1 + N("Presidente"),
    "de Orléans e Bragança",
    VLOOKUP($G152,'Last name'!$A:$B,2,FALSE) &amp; " " &amp; VLOOKUP(RANDBETWEEN(5,COUNT('Last name'!$A:$A) + 1),'Last name'!$A:$B,2,FALSE)
)</f>
        <v>Barbosa Rodrigues</v>
      </c>
      <c r="I152" s="7" t="str">
        <f t="shared" ca="1" si="19"/>
        <v>Yasmin Barbosa Rodrigues</v>
      </c>
      <c r="J152" s="7" t="str">
        <f ca="1">VLOOKUP($E152,Name!$A:$C,3,FALSE)</f>
        <v>F</v>
      </c>
      <c r="K152" s="7" t="str">
        <f ca="1">VLOOKUP($J152,Gender!$A:$B,2,FALSE)</f>
        <v>Female</v>
      </c>
      <c r="L152" s="7">
        <f t="shared" ca="1" si="20"/>
        <v>8</v>
      </c>
      <c r="M152" s="7" t="str">
        <f ca="1">VLOOKUP($L152,Race!$A:$B,2,FALSE)</f>
        <v>Asian</v>
      </c>
      <c r="N152" s="8">
        <f t="shared" ca="1" si="21"/>
        <v>26941</v>
      </c>
      <c r="O152" s="6">
        <f t="shared" ca="1" si="22"/>
        <v>8</v>
      </c>
      <c r="P152" s="8" t="str">
        <f ca="1">VLOOKUP($O152,Education!$A:$B,2,FALSE)</f>
        <v>Graduate school</v>
      </c>
      <c r="Q152" s="7">
        <f ca="1" xml:space="preserve">
  IF(OR($S152 = 5, $S152 = 6, $S152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2" s="7" t="str">
        <f ca="1">VLOOKUP($Q152,Department!$A:$B,2,FALSE)</f>
        <v>Presidency</v>
      </c>
      <c r="S152" s="6">
        <f t="shared" ca="1" si="23"/>
        <v>11</v>
      </c>
      <c r="T152" s="7" t="str">
        <f ca="1">VLOOKUP($S152,Role!$A:$B,2,FALSE)</f>
        <v>Analyst</v>
      </c>
      <c r="U152" s="6">
        <f t="shared" ca="1" si="24"/>
        <v>5</v>
      </c>
      <c r="V152" s="7" t="str">
        <f ca="1" xml:space="preserve">
IF($U152 &lt;&gt; "",
    VLOOKUP($U152,Level!$A:$B,2,FALSE),
    ""
)</f>
        <v>Junior</v>
      </c>
      <c r="W152" s="1">
        <f t="shared" ca="1" si="25"/>
        <v>3000</v>
      </c>
      <c r="X152" s="12" t="str">
        <f t="shared" ca="1" si="26"/>
        <v>INSERT INTO bi4all.fac_employees (id_company_fk, id_employee_pk, flg_active, employee_name, id_gender_fk, id_race_fk, birthday, id_schooling_fk, id_department_fk, id_role_fk, id_level_fk, salary) VALUES (1, 148, TRUE, 'Yasmin Barbosa Rodrigues', 'F', 8, '04/10/1973', 8, 5, 11, 5, 3000);</v>
      </c>
    </row>
    <row r="153" spans="1:24" ht="14.25" customHeight="1" x14ac:dyDescent="0.2">
      <c r="A153" s="7">
        <v>1</v>
      </c>
      <c r="B153" s="7" t="str">
        <f>$A153 &amp; "-"&amp;VLOOKUP($A153,Company!$A:$B,2,FALSE)</f>
        <v>1-ACME Corporation</v>
      </c>
      <c r="C153" s="5">
        <f t="shared" si="18"/>
        <v>149</v>
      </c>
      <c r="D153" s="6" t="b">
        <v>1</v>
      </c>
      <c r="E153" s="7">
        <f ca="1">IF($C153 = 1 + N("Presidente"),
    127,
    IF($C153 = 2 + N("Vice-Presidente"),
        72,
        IF($C153 = 3 + N("Secretária bilíngue"),
            13,
            RANDBETWEEN(5,COUNT(Name!$A:$A) + 1)
        )
    )
)</f>
        <v>23</v>
      </c>
      <c r="F153" s="7" t="str">
        <f ca="1">VLOOKUP($E153,Name!$A:$B,2,FALSE)</f>
        <v>Amanda</v>
      </c>
      <c r="G153" s="7">
        <f ca="1" xml:space="preserve">
IF($C153 = 1,
    0,
    RANDBETWEEN(5,COUNT('Last name'!$A:$A) + 1)
)</f>
        <v>161</v>
      </c>
      <c r="H153" s="7" t="str">
        <f ca="1" xml:space="preserve">
IF($C153 = 1 + N("Presidente"),
    "de Orléans e Bragança",
    VLOOKUP($G153,'Last name'!$A:$B,2,FALSE) &amp; " " &amp; VLOOKUP(RANDBETWEEN(5,COUNT('Last name'!$A:$A) + 1),'Last name'!$A:$B,2,FALSE)
)</f>
        <v>Ribeiro Rinaldi</v>
      </c>
      <c r="I153" s="7" t="str">
        <f t="shared" ca="1" si="19"/>
        <v>Amanda Ribeiro Rinaldi</v>
      </c>
      <c r="J153" s="7" t="str">
        <f ca="1">VLOOKUP($E153,Name!$A:$C,3,FALSE)</f>
        <v>F</v>
      </c>
      <c r="K153" s="7" t="str">
        <f ca="1">VLOOKUP($J153,Gender!$A:$B,2,FALSE)</f>
        <v>Female</v>
      </c>
      <c r="L153" s="7">
        <f t="shared" ca="1" si="20"/>
        <v>5</v>
      </c>
      <c r="M153" s="7" t="str">
        <f ca="1">VLOOKUP($L153,Race!$A:$B,2,FALSE)</f>
        <v>White</v>
      </c>
      <c r="N153" s="8">
        <f t="shared" ca="1" si="21"/>
        <v>20468</v>
      </c>
      <c r="O153" s="6">
        <f t="shared" ca="1" si="22"/>
        <v>7</v>
      </c>
      <c r="P153" s="8" t="str">
        <f ca="1">VLOOKUP($O153,Education!$A:$B,2,FALSE)</f>
        <v>Undergraduate degree</v>
      </c>
      <c r="Q153" s="7">
        <f ca="1" xml:space="preserve">
  IF(OR($S153 = 5, $S153 = 6, $S153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3" s="7" t="str">
        <f ca="1">VLOOKUP($Q153,Department!$A:$B,2,FALSE)</f>
        <v>Commercial</v>
      </c>
      <c r="S153" s="6">
        <f t="shared" ca="1" si="23"/>
        <v>9</v>
      </c>
      <c r="T153" s="7" t="str">
        <f ca="1">VLOOKUP($S153,Role!$A:$B,2,FALSE)</f>
        <v>Intern</v>
      </c>
      <c r="U153" s="6" t="str">
        <f t="shared" ca="1" si="24"/>
        <v/>
      </c>
      <c r="V153" s="7" t="str">
        <f ca="1" xml:space="preserve">
IF($U153 &lt;&gt; "",
    VLOOKUP($U153,Level!$A:$B,2,FALSE),
    ""
)</f>
        <v/>
      </c>
      <c r="W153" s="1">
        <f t="shared" ca="1" si="25"/>
        <v>1285</v>
      </c>
      <c r="X153" s="12" t="str">
        <f t="shared" ca="1" si="26"/>
        <v>INSERT INTO bi4all.fac_employees (id_company_fk, id_employee_pk, flg_active, employee_name, id_gender_fk, id_race_fk, birthday, id_schooling_fk, id_department_fk, id_role_fk, id_level_fk, salary) VALUES (1, 149, TRUE, 'Amanda Ribeiro Rinaldi', 'F', 5, '14/01/1956', 7, 9, 9, NULL, 1285);</v>
      </c>
    </row>
    <row r="154" spans="1:24" ht="14.25" customHeight="1" x14ac:dyDescent="0.2">
      <c r="A154" s="7">
        <v>1</v>
      </c>
      <c r="B154" s="7" t="str">
        <f>$A154 &amp; "-"&amp;VLOOKUP($A154,Company!$A:$B,2,FALSE)</f>
        <v>1-ACME Corporation</v>
      </c>
      <c r="C154" s="5">
        <f t="shared" si="18"/>
        <v>150</v>
      </c>
      <c r="D154" s="6" t="b">
        <v>1</v>
      </c>
      <c r="E154" s="7">
        <f ca="1">IF($C154 = 1 + N("Presidente"),
    127,
    IF($C154 = 2 + N("Vice-Presidente"),
        72,
        IF($C154 = 3 + N("Secretária bilíngue"),
            13,
            RANDBETWEEN(5,COUNT(Name!$A:$A) + 1)
        )
    )
)</f>
        <v>139</v>
      </c>
      <c r="F154" s="7" t="str">
        <f ca="1">VLOOKUP($E154,Name!$A:$B,2,FALSE)</f>
        <v>Fernando Mariano</v>
      </c>
      <c r="G154" s="7">
        <f ca="1" xml:space="preserve">
IF($C154 = 1,
    0,
    RANDBETWEEN(5,COUNT('Last name'!$A:$A) + 1)
)</f>
        <v>146</v>
      </c>
      <c r="H154" s="7" t="str">
        <f ca="1" xml:space="preserve">
IF($C154 = 1 + N("Presidente"),
    "de Orléans e Bragança",
    VLOOKUP($G154,'Last name'!$A:$B,2,FALSE) &amp; " " &amp; VLOOKUP(RANDBETWEEN(5,COUNT('Last name'!$A:$A) + 1),'Last name'!$A:$B,2,FALSE)
)</f>
        <v>Paulista Morato</v>
      </c>
      <c r="I154" s="7" t="str">
        <f t="shared" ca="1" si="19"/>
        <v>Fernando Mariano Paulista Morato</v>
      </c>
      <c r="J154" s="7" t="str">
        <f ca="1">VLOOKUP($E154,Name!$A:$C,3,FALSE)</f>
        <v>M</v>
      </c>
      <c r="K154" s="7" t="str">
        <f ca="1">VLOOKUP($J154,Gender!$A:$B,2,FALSE)</f>
        <v>Male</v>
      </c>
      <c r="L154" s="7">
        <f t="shared" ca="1" si="20"/>
        <v>7</v>
      </c>
      <c r="M154" s="7" t="str">
        <f ca="1">VLOOKUP($L154,Race!$A:$B,2,FALSE)</f>
        <v>Hispanic or Latino</v>
      </c>
      <c r="N154" s="8">
        <f t="shared" ca="1" si="21"/>
        <v>24822</v>
      </c>
      <c r="O154" s="6">
        <f t="shared" ca="1" si="22"/>
        <v>7</v>
      </c>
      <c r="P154" s="8" t="str">
        <f ca="1">VLOOKUP($O154,Education!$A:$B,2,FALSE)</f>
        <v>Undergraduate degree</v>
      </c>
      <c r="Q154" s="7">
        <f ca="1" xml:space="preserve">
  IF(OR($S154 = 5, $S154 = 6, $S154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4" s="7" t="str">
        <f ca="1">VLOOKUP($Q154,Department!$A:$B,2,FALSE)</f>
        <v>Operations</v>
      </c>
      <c r="S154" s="6">
        <f t="shared" ca="1" si="23"/>
        <v>11</v>
      </c>
      <c r="T154" s="7" t="str">
        <f ca="1">VLOOKUP($S154,Role!$A:$B,2,FALSE)</f>
        <v>Analyst</v>
      </c>
      <c r="U154" s="6">
        <f t="shared" ca="1" si="24"/>
        <v>7</v>
      </c>
      <c r="V154" s="7" t="str">
        <f ca="1" xml:space="preserve">
IF($U154 &lt;&gt; "",
    VLOOKUP($U154,Level!$A:$B,2,FALSE),
    ""
)</f>
        <v>Senior</v>
      </c>
      <c r="W154" s="1">
        <f t="shared" ca="1" si="25"/>
        <v>2500</v>
      </c>
      <c r="X154" s="12" t="str">
        <f t="shared" ca="1" si="26"/>
        <v>INSERT INTO bi4all.fac_employees (id_company_fk, id_employee_pk, flg_active, employee_name, id_gender_fk, id_race_fk, birthday, id_schooling_fk, id_department_fk, id_role_fk, id_level_fk, salary) VALUES (1, 150, TRUE, 'Fernando Mariano Paulista Morato', 'M', 7, '16/12/1967', 7, 10, 11, 7, 2500);</v>
      </c>
    </row>
    <row r="155" spans="1:24" ht="14.25" customHeight="1" x14ac:dyDescent="0.2">
      <c r="A155" s="7">
        <v>1</v>
      </c>
      <c r="B155" s="7" t="str">
        <f>$A155 &amp; "-"&amp;VLOOKUP($A155,Company!$A:$B,2,FALSE)</f>
        <v>1-ACME Corporation</v>
      </c>
      <c r="C155" s="5">
        <f t="shared" si="18"/>
        <v>151</v>
      </c>
      <c r="D155" s="6" t="b">
        <v>1</v>
      </c>
      <c r="E155" s="7">
        <f ca="1">IF($C155 = 1 + N("Presidente"),
    127,
    IF($C155 = 2 + N("Vice-Presidente"),
        72,
        IF($C155 = 3 + N("Secretária bilíngue"),
            13,
            RANDBETWEEN(5,COUNT(Name!$A:$A) + 1)
        )
    )
)</f>
        <v>75</v>
      </c>
      <c r="F155" s="7" t="str">
        <f ca="1">VLOOKUP($E155,Name!$A:$B,2,FALSE)</f>
        <v>Breno</v>
      </c>
      <c r="G155" s="7">
        <f ca="1" xml:space="preserve">
IF($C155 = 1,
    0,
    RANDBETWEEN(5,COUNT('Last name'!$A:$A) + 1)
)</f>
        <v>161</v>
      </c>
      <c r="H155" s="7" t="str">
        <f ca="1" xml:space="preserve">
IF($C155 = 1 + N("Presidente"),
    "de Orléans e Bragança",
    VLOOKUP($G155,'Last name'!$A:$B,2,FALSE) &amp; " " &amp; VLOOKUP(RANDBETWEEN(5,COUNT('Last name'!$A:$A) + 1),'Last name'!$A:$B,2,FALSE)
)</f>
        <v>Ribeiro Greco</v>
      </c>
      <c r="I155" s="7" t="str">
        <f t="shared" ca="1" si="19"/>
        <v>Breno Ribeiro Greco</v>
      </c>
      <c r="J155" s="7" t="str">
        <f ca="1">VLOOKUP($E155,Name!$A:$C,3,FALSE)</f>
        <v>M</v>
      </c>
      <c r="K155" s="7" t="str">
        <f ca="1">VLOOKUP($J155,Gender!$A:$B,2,FALSE)</f>
        <v>Male</v>
      </c>
      <c r="L155" s="7">
        <f t="shared" ca="1" si="20"/>
        <v>5</v>
      </c>
      <c r="M155" s="7" t="str">
        <f ca="1">VLOOKUP($L155,Race!$A:$B,2,FALSE)</f>
        <v>White</v>
      </c>
      <c r="N155" s="8">
        <f t="shared" ca="1" si="21"/>
        <v>29195</v>
      </c>
      <c r="O155" s="6">
        <f t="shared" ca="1" si="22"/>
        <v>7</v>
      </c>
      <c r="P155" s="8" t="str">
        <f ca="1">VLOOKUP($O155,Education!$A:$B,2,FALSE)</f>
        <v>Undergraduate degree</v>
      </c>
      <c r="Q155" s="7">
        <f ca="1" xml:space="preserve">
  IF(OR($S155 = 5, $S155 = 6, $S155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5" s="7" t="str">
        <f ca="1">VLOOKUP($Q155,Department!$A:$B,2,FALSE)</f>
        <v>Human Resource</v>
      </c>
      <c r="S155" s="6">
        <f t="shared" ca="1" si="23"/>
        <v>9</v>
      </c>
      <c r="T155" s="7" t="str">
        <f ca="1">VLOOKUP($S155,Role!$A:$B,2,FALSE)</f>
        <v>Intern</v>
      </c>
      <c r="U155" s="6" t="str">
        <f t="shared" ca="1" si="24"/>
        <v/>
      </c>
      <c r="V155" s="7" t="str">
        <f ca="1" xml:space="preserve">
IF($U155 &lt;&gt; "",
    VLOOKUP($U155,Level!$A:$B,2,FALSE),
    ""
)</f>
        <v/>
      </c>
      <c r="W155" s="1">
        <f t="shared" ca="1" si="25"/>
        <v>1285</v>
      </c>
      <c r="X155" s="12" t="str">
        <f t="shared" ca="1" si="26"/>
        <v>INSERT INTO bi4all.fac_employees (id_company_fk, id_employee_pk, flg_active, employee_name, id_gender_fk, id_race_fk, birthday, id_schooling_fk, id_department_fk, id_role_fk, id_level_fk, salary) VALUES (1, 151, TRUE, 'Breno Ribeiro Greco', 'M', 5, '06/12/1979', 7, 8, 9, NULL, 1285);</v>
      </c>
    </row>
    <row r="156" spans="1:24" ht="14.25" customHeight="1" x14ac:dyDescent="0.2">
      <c r="A156" s="7">
        <v>1</v>
      </c>
      <c r="B156" s="7" t="str">
        <f>$A156 &amp; "-"&amp;VLOOKUP($A156,Company!$A:$B,2,FALSE)</f>
        <v>1-ACME Corporation</v>
      </c>
      <c r="C156" s="5">
        <f t="shared" si="18"/>
        <v>152</v>
      </c>
      <c r="D156" s="6" t="b">
        <v>1</v>
      </c>
      <c r="E156" s="7">
        <f ca="1">IF($C156 = 1 + N("Presidente"),
    127,
    IF($C156 = 2 + N("Vice-Presidente"),
        72,
        IF($C156 = 3 + N("Secretária bilíngue"),
            13,
            RANDBETWEEN(5,COUNT(Name!$A:$A) + 1)
        )
    )
)</f>
        <v>82</v>
      </c>
      <c r="F156" s="7" t="str">
        <f ca="1">VLOOKUP($E156,Name!$A:$B,2,FALSE)</f>
        <v>Caleb</v>
      </c>
      <c r="G156" s="7">
        <f ca="1" xml:space="preserve">
IF($C156 = 1,
    0,
    RANDBETWEEN(5,COUNT('Last name'!$A:$A) + 1)
)</f>
        <v>68</v>
      </c>
      <c r="H156" s="7" t="str">
        <f ca="1" xml:space="preserve">
IF($C156 = 1 + N("Presidente"),
    "de Orléans e Bragança",
    VLOOKUP($G156,'Last name'!$A:$B,2,FALSE) &amp; " " &amp; VLOOKUP(RANDBETWEEN(5,COUNT('Last name'!$A:$A) + 1),'Last name'!$A:$B,2,FALSE)
)</f>
        <v>Costa Barreto</v>
      </c>
      <c r="I156" s="7" t="str">
        <f t="shared" ca="1" si="19"/>
        <v>Caleb Costa Barreto</v>
      </c>
      <c r="J156" s="7" t="str">
        <f ca="1">VLOOKUP($E156,Name!$A:$C,3,FALSE)</f>
        <v>M</v>
      </c>
      <c r="K156" s="7" t="str">
        <f ca="1">VLOOKUP($J156,Gender!$A:$B,2,FALSE)</f>
        <v>Male</v>
      </c>
      <c r="L156" s="7">
        <f t="shared" ca="1" si="20"/>
        <v>5</v>
      </c>
      <c r="M156" s="7" t="str">
        <f ca="1">VLOOKUP($L156,Race!$A:$B,2,FALSE)</f>
        <v>White</v>
      </c>
      <c r="N156" s="8">
        <f t="shared" ca="1" si="21"/>
        <v>19530</v>
      </c>
      <c r="O156" s="6">
        <f t="shared" ca="1" si="22"/>
        <v>8</v>
      </c>
      <c r="P156" s="8" t="str">
        <f ca="1">VLOOKUP($O156,Education!$A:$B,2,FALSE)</f>
        <v>Graduate school</v>
      </c>
      <c r="Q156" s="7">
        <f ca="1" xml:space="preserve">
  IF(OR($S156 = 5, $S156 = 6, $S156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6" s="7" t="str">
        <f ca="1">VLOOKUP($Q156,Department!$A:$B,2,FALSE)</f>
        <v>Presidency</v>
      </c>
      <c r="S156" s="6">
        <f t="shared" ca="1" si="23"/>
        <v>11</v>
      </c>
      <c r="T156" s="7" t="str">
        <f ca="1">VLOOKUP($S156,Role!$A:$B,2,FALSE)</f>
        <v>Analyst</v>
      </c>
      <c r="U156" s="6">
        <f t="shared" ca="1" si="24"/>
        <v>7</v>
      </c>
      <c r="V156" s="7" t="str">
        <f ca="1" xml:space="preserve">
IF($U156 &lt;&gt; "",
    VLOOKUP($U156,Level!$A:$B,2,FALSE),
    ""
)</f>
        <v>Senior</v>
      </c>
      <c r="W156" s="1">
        <f t="shared" ca="1" si="25"/>
        <v>3000</v>
      </c>
      <c r="X156" s="12" t="str">
        <f t="shared" ca="1" si="26"/>
        <v>INSERT INTO bi4all.fac_employees (id_company_fk, id_employee_pk, flg_active, employee_name, id_gender_fk, id_race_fk, birthday, id_schooling_fk, id_department_fk, id_role_fk, id_level_fk, salary) VALUES (1, 152, TRUE, 'Caleb Costa Barreto', 'M', 5, '20/06/1953', 8, 5, 11, 7, 3000);</v>
      </c>
    </row>
    <row r="157" spans="1:24" ht="14.25" customHeight="1" x14ac:dyDescent="0.2">
      <c r="A157" s="7">
        <v>1</v>
      </c>
      <c r="B157" s="7" t="str">
        <f>$A157 &amp; "-"&amp;VLOOKUP($A157,Company!$A:$B,2,FALSE)</f>
        <v>1-ACME Corporation</v>
      </c>
      <c r="C157" s="5">
        <f t="shared" si="18"/>
        <v>153</v>
      </c>
      <c r="D157" s="6" t="b">
        <v>1</v>
      </c>
      <c r="E157" s="7">
        <f ca="1">IF($C157 = 1 + N("Presidente"),
    127,
    IF($C157 = 2 + N("Vice-Presidente"),
        72,
        IF($C157 = 3 + N("Secretária bilíngue"),
            13,
            RANDBETWEEN(5,COUNT(Name!$A:$A) + 1)
        )
    )
)</f>
        <v>44</v>
      </c>
      <c r="F157" s="7" t="str">
        <f ca="1">VLOOKUP($E157,Name!$A:$B,2,FALSE)</f>
        <v>Anna Carolina</v>
      </c>
      <c r="G157" s="7">
        <f ca="1" xml:space="preserve">
IF($C157 = 1,
    0,
    RANDBETWEEN(5,COUNT('Last name'!$A:$A) + 1)
)</f>
        <v>18</v>
      </c>
      <c r="H157" s="7" t="str">
        <f ca="1" xml:space="preserve">
IF($C157 = 1 + N("Presidente"),
    "de Orléans e Bragança",
    VLOOKUP($G157,'Last name'!$A:$B,2,FALSE) &amp; " " &amp; VLOOKUP(RANDBETWEEN(5,COUNT('Last name'!$A:$A) + 1),'Last name'!$A:$B,2,FALSE)
)</f>
        <v>Andrioli Cândido</v>
      </c>
      <c r="I157" s="7" t="str">
        <f t="shared" ca="1" si="19"/>
        <v>Anna Carolina Andrioli Cândido</v>
      </c>
      <c r="J157" s="7" t="str">
        <f ca="1">VLOOKUP($E157,Name!$A:$C,3,FALSE)</f>
        <v>F</v>
      </c>
      <c r="K157" s="7" t="str">
        <f ca="1">VLOOKUP($J157,Gender!$A:$B,2,FALSE)</f>
        <v>Female</v>
      </c>
      <c r="L157" s="7">
        <f t="shared" ca="1" si="20"/>
        <v>5</v>
      </c>
      <c r="M157" s="7" t="str">
        <f ca="1">VLOOKUP($L157,Race!$A:$B,2,FALSE)</f>
        <v>White</v>
      </c>
      <c r="N157" s="8">
        <f t="shared" ca="1" si="21"/>
        <v>31911</v>
      </c>
      <c r="O157" s="6">
        <f t="shared" ca="1" si="22"/>
        <v>7</v>
      </c>
      <c r="P157" s="8" t="str">
        <f ca="1">VLOOKUP($O157,Education!$A:$B,2,FALSE)</f>
        <v>Undergraduate degree</v>
      </c>
      <c r="Q157" s="7">
        <f ca="1" xml:space="preserve">
  IF(OR($S157 = 5, $S157 = 6, $S157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7" s="7" t="str">
        <f ca="1">VLOOKUP($Q157,Department!$A:$B,2,FALSE)</f>
        <v>Commercial</v>
      </c>
      <c r="S157" s="6">
        <f t="shared" ca="1" si="23"/>
        <v>10</v>
      </c>
      <c r="T157" s="7" t="str">
        <f ca="1">VLOOKUP($S157,Role!$A:$B,2,FALSE)</f>
        <v>Trainee</v>
      </c>
      <c r="U157" s="6" t="str">
        <f t="shared" ca="1" si="24"/>
        <v/>
      </c>
      <c r="V157" s="7" t="str">
        <f ca="1" xml:space="preserve">
IF($U157 &lt;&gt; "",
    VLOOKUP($U157,Level!$A:$B,2,FALSE),
    ""
)</f>
        <v/>
      </c>
      <c r="W157" s="1">
        <f t="shared" ca="1" si="25"/>
        <v>1385</v>
      </c>
      <c r="X157" s="12" t="str">
        <f t="shared" ca="1" si="26"/>
        <v>INSERT INTO bi4all.fac_employees (id_company_fk, id_employee_pk, flg_active, employee_name, id_gender_fk, id_race_fk, birthday, id_schooling_fk, id_department_fk, id_role_fk, id_level_fk, salary) VALUES (1, 153, TRUE, 'Anna Carolina Andrioli Cândido', 'F', 5, '14/05/1987', 7, 9, 10, NULL, 1385);</v>
      </c>
    </row>
    <row r="158" spans="1:24" ht="14.25" customHeight="1" x14ac:dyDescent="0.2">
      <c r="A158" s="7">
        <v>1</v>
      </c>
      <c r="B158" s="7" t="str">
        <f>$A158 &amp; "-"&amp;VLOOKUP($A158,Company!$A:$B,2,FALSE)</f>
        <v>1-ACME Corporation</v>
      </c>
      <c r="C158" s="5">
        <f t="shared" si="18"/>
        <v>154</v>
      </c>
      <c r="D158" s="6" t="b">
        <v>1</v>
      </c>
      <c r="E158" s="7">
        <f ca="1">IF($C158 = 1 + N("Presidente"),
    127,
    IF($C158 = 2 + N("Vice-Presidente"),
        72,
        IF($C158 = 3 + N("Secretária bilíngue"),
            13,
            RANDBETWEEN(5,COUNT(Name!$A:$A) + 1)
        )
    )
)</f>
        <v>172</v>
      </c>
      <c r="F158" s="7" t="str">
        <f ca="1">VLOOKUP($E158,Name!$A:$B,2,FALSE)</f>
        <v>Isa</v>
      </c>
      <c r="G158" s="7">
        <f ca="1" xml:space="preserve">
IF($C158 = 1,
    0,
    RANDBETWEEN(5,COUNT('Last name'!$A:$A) + 1)
)</f>
        <v>19</v>
      </c>
      <c r="H158" s="7" t="str">
        <f ca="1" xml:space="preserve">
IF($C158 = 1 + N("Presidente"),
    "de Orléans e Bragança",
    VLOOKUP($G158,'Last name'!$A:$B,2,FALSE) &amp; " " &amp; VLOOKUP(RANDBETWEEN(5,COUNT('Last name'!$A:$A) + 1),'Last name'!$A:$B,2,FALSE)
)</f>
        <v>Anjos Morato</v>
      </c>
      <c r="I158" s="7" t="str">
        <f t="shared" ca="1" si="19"/>
        <v>Isa Anjos Morato</v>
      </c>
      <c r="J158" s="7" t="str">
        <f ca="1">VLOOKUP($E158,Name!$A:$C,3,FALSE)</f>
        <v>F</v>
      </c>
      <c r="K158" s="7" t="str">
        <f ca="1">VLOOKUP($J158,Gender!$A:$B,2,FALSE)</f>
        <v>Female</v>
      </c>
      <c r="L158" s="7">
        <f t="shared" ca="1" si="20"/>
        <v>5</v>
      </c>
      <c r="M158" s="7" t="str">
        <f ca="1">VLOOKUP($L158,Race!$A:$B,2,FALSE)</f>
        <v>White</v>
      </c>
      <c r="N158" s="8">
        <f t="shared" ca="1" si="21"/>
        <v>30107</v>
      </c>
      <c r="O158" s="6">
        <f t="shared" ca="1" si="22"/>
        <v>7</v>
      </c>
      <c r="P158" s="8" t="str">
        <f ca="1">VLOOKUP($O158,Education!$A:$B,2,FALSE)</f>
        <v>Undergraduate degree</v>
      </c>
      <c r="Q158" s="7">
        <f ca="1" xml:space="preserve">
  IF(OR($S158 = 5, $S158 = 6, $S158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8" s="7" t="str">
        <f ca="1">VLOOKUP($Q158,Department!$A:$B,2,FALSE)</f>
        <v>Operations</v>
      </c>
      <c r="S158" s="6">
        <f t="shared" ca="1" si="23"/>
        <v>11</v>
      </c>
      <c r="T158" s="7" t="str">
        <f ca="1">VLOOKUP($S158,Role!$A:$B,2,FALSE)</f>
        <v>Analyst</v>
      </c>
      <c r="U158" s="6">
        <f t="shared" ca="1" si="24"/>
        <v>5</v>
      </c>
      <c r="V158" s="7" t="str">
        <f ca="1" xml:space="preserve">
IF($U158 &lt;&gt; "",
    VLOOKUP($U158,Level!$A:$B,2,FALSE),
    ""
)</f>
        <v>Junior</v>
      </c>
      <c r="W158" s="1">
        <f t="shared" ca="1" si="25"/>
        <v>2500</v>
      </c>
      <c r="X158" s="12" t="str">
        <f t="shared" ca="1" si="26"/>
        <v>INSERT INTO bi4all.fac_employees (id_company_fk, id_employee_pk, flg_active, employee_name, id_gender_fk, id_race_fk, birthday, id_schooling_fk, id_department_fk, id_role_fk, id_level_fk, salary) VALUES (1, 154, TRUE, 'Isa Anjos Morato', 'F', 5, '05/06/1982', 7, 10, 11, 5, 2500);</v>
      </c>
    </row>
    <row r="159" spans="1:24" ht="14.25" customHeight="1" x14ac:dyDescent="0.2">
      <c r="A159" s="7">
        <v>1</v>
      </c>
      <c r="B159" s="7" t="str">
        <f>$A159 &amp; "-"&amp;VLOOKUP($A159,Company!$A:$B,2,FALSE)</f>
        <v>1-ACME Corporation</v>
      </c>
      <c r="C159" s="5">
        <f t="shared" si="18"/>
        <v>155</v>
      </c>
      <c r="D159" s="6" t="b">
        <v>1</v>
      </c>
      <c r="E159" s="7">
        <f ca="1">IF($C159 = 1 + N("Presidente"),
    127,
    IF($C159 = 2 + N("Vice-Presidente"),
        72,
        IF($C159 = 3 + N("Secretária bilíngue"),
            13,
            RANDBETWEEN(5,COUNT(Name!$A:$A) + 1)
        )
    )
)</f>
        <v>360</v>
      </c>
      <c r="F159" s="7" t="str">
        <f ca="1">VLOOKUP($E159,Name!$A:$B,2,FALSE)</f>
        <v>Vitória</v>
      </c>
      <c r="G159" s="7">
        <f ca="1" xml:space="preserve">
IF($C159 = 1,
    0,
    RANDBETWEEN(5,COUNT('Last name'!$A:$A) + 1)
)</f>
        <v>138</v>
      </c>
      <c r="H159" s="7" t="str">
        <f ca="1" xml:space="preserve">
IF($C159 = 1 + N("Presidente"),
    "de Orléans e Bragança",
    VLOOKUP($G159,'Last name'!$A:$B,2,FALSE) &amp; " " &amp; VLOOKUP(RANDBETWEEN(5,COUNT('Last name'!$A:$A) + 1),'Last name'!$A:$B,2,FALSE)
)</f>
        <v>Nascimento Alvim</v>
      </c>
      <c r="I159" s="7" t="str">
        <f t="shared" ca="1" si="19"/>
        <v>Vitória Nascimento Alvim</v>
      </c>
      <c r="J159" s="7" t="str">
        <f ca="1">VLOOKUP($E159,Name!$A:$C,3,FALSE)</f>
        <v>F</v>
      </c>
      <c r="K159" s="7" t="str">
        <f ca="1">VLOOKUP($J159,Gender!$A:$B,2,FALSE)</f>
        <v>Female</v>
      </c>
      <c r="L159" s="7">
        <f t="shared" ca="1" si="20"/>
        <v>5</v>
      </c>
      <c r="M159" s="7" t="str">
        <f ca="1">VLOOKUP($L159,Race!$A:$B,2,FALSE)</f>
        <v>White</v>
      </c>
      <c r="N159" s="8">
        <f t="shared" ca="1" si="21"/>
        <v>32873</v>
      </c>
      <c r="O159" s="6">
        <f t="shared" ca="1" si="22"/>
        <v>7</v>
      </c>
      <c r="P159" s="8" t="str">
        <f ca="1">VLOOKUP($O159,Education!$A:$B,2,FALSE)</f>
        <v>Undergraduate degree</v>
      </c>
      <c r="Q159" s="7">
        <f ca="1" xml:space="preserve">
  IF(OR($S159 = 5, $S159 = 6, $S159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9" s="7" t="str">
        <f ca="1">VLOOKUP($Q159,Department!$A:$B,2,FALSE)</f>
        <v>Administration</v>
      </c>
      <c r="S159" s="6">
        <f t="shared" ca="1" si="23"/>
        <v>10</v>
      </c>
      <c r="T159" s="7" t="str">
        <f ca="1">VLOOKUP($S159,Role!$A:$B,2,FALSE)</f>
        <v>Trainee</v>
      </c>
      <c r="U159" s="6" t="str">
        <f t="shared" ca="1" si="24"/>
        <v/>
      </c>
      <c r="V159" s="7" t="str">
        <f ca="1" xml:space="preserve">
IF($U159 &lt;&gt; "",
    VLOOKUP($U159,Level!$A:$B,2,FALSE),
    ""
)</f>
        <v/>
      </c>
      <c r="W159" s="1">
        <f t="shared" ca="1" si="25"/>
        <v>1305</v>
      </c>
      <c r="X159" s="12" t="str">
        <f t="shared" ca="1" si="26"/>
        <v>INSERT INTO bi4all.fac_employees (id_company_fk, id_employee_pk, flg_active, employee_name, id_gender_fk, id_race_fk, birthday, id_schooling_fk, id_department_fk, id_role_fk, id_level_fk, salary) VALUES (1, 155, TRUE, 'Vitória Nascimento Alvim', 'F', 5, '31/12/1989', 7, 6, 10, NULL, 1305);</v>
      </c>
    </row>
    <row r="160" spans="1:24" ht="14.25" customHeight="1" x14ac:dyDescent="0.2">
      <c r="A160" s="7">
        <v>1</v>
      </c>
      <c r="B160" s="7" t="str">
        <f>$A160 &amp; "-"&amp;VLOOKUP($A160,Company!$A:$B,2,FALSE)</f>
        <v>1-ACME Corporation</v>
      </c>
      <c r="C160" s="5">
        <f t="shared" si="18"/>
        <v>156</v>
      </c>
      <c r="D160" s="6" t="b">
        <v>1</v>
      </c>
      <c r="E160" s="7">
        <f ca="1">IF($C160 = 1 + N("Presidente"),
    127,
    IF($C160 = 2 + N("Vice-Presidente"),
        72,
        IF($C160 = 3 + N("Secretária bilíngue"),
            13,
            RANDBETWEEN(5,COUNT(Name!$A:$A) + 1)
        )
    )
)</f>
        <v>202</v>
      </c>
      <c r="F160" s="7" t="str">
        <f ca="1">VLOOKUP($E160,Name!$A:$B,2,FALSE)</f>
        <v>Júlia Clara</v>
      </c>
      <c r="G160" s="7">
        <f ca="1" xml:space="preserve">
IF($C160 = 1,
    0,
    RANDBETWEEN(5,COUNT('Last name'!$A:$A) + 1)
)</f>
        <v>19</v>
      </c>
      <c r="H160" s="7" t="str">
        <f ca="1" xml:space="preserve">
IF($C160 = 1 + N("Presidente"),
    "de Orléans e Bragança",
    VLOOKUP($G160,'Last name'!$A:$B,2,FALSE) &amp; " " &amp; VLOOKUP(RANDBETWEEN(5,COUNT('Last name'!$A:$A) + 1),'Last name'!$A:$B,2,FALSE)
)</f>
        <v>Anjos Gomes</v>
      </c>
      <c r="I160" s="7" t="str">
        <f t="shared" ca="1" si="19"/>
        <v>Júlia Clara Anjos Gomes</v>
      </c>
      <c r="J160" s="7" t="str">
        <f ca="1">VLOOKUP($E160,Name!$A:$C,3,FALSE)</f>
        <v>F</v>
      </c>
      <c r="K160" s="7" t="str">
        <f ca="1">VLOOKUP($J160,Gender!$A:$B,2,FALSE)</f>
        <v>Female</v>
      </c>
      <c r="L160" s="7">
        <f t="shared" ca="1" si="20"/>
        <v>5</v>
      </c>
      <c r="M160" s="7" t="str">
        <f ca="1">VLOOKUP($L160,Race!$A:$B,2,FALSE)</f>
        <v>White</v>
      </c>
      <c r="N160" s="8">
        <f t="shared" ca="1" si="21"/>
        <v>27852</v>
      </c>
      <c r="O160" s="6">
        <f t="shared" ca="1" si="22"/>
        <v>8</v>
      </c>
      <c r="P160" s="8" t="str">
        <f ca="1">VLOOKUP($O160,Education!$A:$B,2,FALSE)</f>
        <v>Graduate school</v>
      </c>
      <c r="Q160" s="7">
        <f ca="1" xml:space="preserve">
  IF(OR($S160 = 5, $S160 = 6, $S160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0" s="7" t="str">
        <f ca="1">VLOOKUP($Q160,Department!$A:$B,2,FALSE)</f>
        <v>Commercial</v>
      </c>
      <c r="S160" s="6">
        <f t="shared" ca="1" si="23"/>
        <v>11</v>
      </c>
      <c r="T160" s="7" t="str">
        <f ca="1">VLOOKUP($S160,Role!$A:$B,2,FALSE)</f>
        <v>Analyst</v>
      </c>
      <c r="U160" s="6">
        <f t="shared" ca="1" si="24"/>
        <v>7</v>
      </c>
      <c r="V160" s="7" t="str">
        <f ca="1" xml:space="preserve">
IF($U160 &lt;&gt; "",
    VLOOKUP($U160,Level!$A:$B,2,FALSE),
    ""
)</f>
        <v>Senior</v>
      </c>
      <c r="W160" s="1">
        <f t="shared" ca="1" si="25"/>
        <v>3080</v>
      </c>
      <c r="X160" s="12" t="str">
        <f t="shared" ca="1" si="26"/>
        <v>INSERT INTO bi4all.fac_employees (id_company_fk, id_employee_pk, flg_active, employee_name, id_gender_fk, id_race_fk, birthday, id_schooling_fk, id_department_fk, id_role_fk, id_level_fk, salary) VALUES (1, 156, TRUE, 'Júlia Clara Anjos Gomes', 'F', 5, '02/04/1976', 8, 9, 11, 7, 3080);</v>
      </c>
    </row>
    <row r="161" spans="1:24" ht="14.25" customHeight="1" x14ac:dyDescent="0.2">
      <c r="A161" s="7">
        <v>1</v>
      </c>
      <c r="B161" s="7" t="str">
        <f>$A161 &amp; "-"&amp;VLOOKUP($A161,Company!$A:$B,2,FALSE)</f>
        <v>1-ACME Corporation</v>
      </c>
      <c r="C161" s="5">
        <f t="shared" si="18"/>
        <v>157</v>
      </c>
      <c r="D161" s="6" t="b">
        <v>1</v>
      </c>
      <c r="E161" s="7">
        <f ca="1">IF($C161 = 1 + N("Presidente"),
    127,
    IF($C161 = 2 + N("Vice-Presidente"),
        72,
        IF($C161 = 3 + N("Secretária bilíngue"),
            13,
            RANDBETWEEN(5,COUNT(Name!$A:$A) + 1)
        )
    )
)</f>
        <v>110</v>
      </c>
      <c r="F161" s="7" t="str">
        <f ca="1">VLOOKUP($E161,Name!$A:$B,2,FALSE)</f>
        <v>Davi Miguel</v>
      </c>
      <c r="G161" s="7">
        <f ca="1" xml:space="preserve">
IF($C161 = 1,
    0,
    RANDBETWEEN(5,COUNT('Last name'!$A:$A) + 1)
)</f>
        <v>158</v>
      </c>
      <c r="H161" s="7" t="str">
        <f ca="1" xml:space="preserve">
IF($C161 = 1 + N("Presidente"),
    "de Orléans e Bragança",
    VLOOKUP($G161,'Last name'!$A:$B,2,FALSE) &amp; " " &amp; VLOOKUP(RANDBETWEEN(5,COUNT('Last name'!$A:$A) + 1),'Last name'!$A:$B,2,FALSE)
)</f>
        <v>Rangel Cunha</v>
      </c>
      <c r="I161" s="7" t="str">
        <f t="shared" ca="1" si="19"/>
        <v>Davi Miguel Rangel Cunha</v>
      </c>
      <c r="J161" s="7" t="str">
        <f ca="1">VLOOKUP($E161,Name!$A:$C,3,FALSE)</f>
        <v>M</v>
      </c>
      <c r="K161" s="7" t="str">
        <f ca="1">VLOOKUP($J161,Gender!$A:$B,2,FALSE)</f>
        <v>Male</v>
      </c>
      <c r="L161" s="7">
        <f t="shared" ca="1" si="20"/>
        <v>6</v>
      </c>
      <c r="M161" s="7" t="str">
        <f ca="1">VLOOKUP($L161,Race!$A:$B,2,FALSE)</f>
        <v>Black or African American</v>
      </c>
      <c r="N161" s="8">
        <f t="shared" ca="1" si="21"/>
        <v>23336</v>
      </c>
      <c r="O161" s="6">
        <f t="shared" ca="1" si="22"/>
        <v>7</v>
      </c>
      <c r="P161" s="8" t="str">
        <f ca="1">VLOOKUP($O161,Education!$A:$B,2,FALSE)</f>
        <v>Undergraduate degree</v>
      </c>
      <c r="Q161" s="7">
        <f ca="1" xml:space="preserve">
  IF(OR($S161 = 5, $S161 = 6, $S161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1" s="7" t="str">
        <f ca="1">VLOOKUP($Q161,Department!$A:$B,2,FALSE)</f>
        <v>Human Resource</v>
      </c>
      <c r="S161" s="6">
        <f t="shared" ca="1" si="23"/>
        <v>10</v>
      </c>
      <c r="T161" s="7" t="str">
        <f ca="1">VLOOKUP($S161,Role!$A:$B,2,FALSE)</f>
        <v>Trainee</v>
      </c>
      <c r="U161" s="6" t="str">
        <f t="shared" ca="1" si="24"/>
        <v/>
      </c>
      <c r="V161" s="7" t="str">
        <f ca="1" xml:space="preserve">
IF($U161 &lt;&gt; "",
    VLOOKUP($U161,Level!$A:$B,2,FALSE),
    ""
)</f>
        <v/>
      </c>
      <c r="W161" s="1">
        <f t="shared" ca="1" si="25"/>
        <v>1385</v>
      </c>
      <c r="X161" s="12" t="str">
        <f t="shared" ca="1" si="26"/>
        <v>INSERT INTO bi4all.fac_employees (id_company_fk, id_employee_pk, flg_active, employee_name, id_gender_fk, id_race_fk, birthday, id_schooling_fk, id_department_fk, id_role_fk, id_level_fk, salary) VALUES (1, 157, TRUE, 'Davi Miguel Rangel Cunha', 'M', 6, '21/11/1963', 7, 8, 10, NULL, 1385);</v>
      </c>
    </row>
    <row r="162" spans="1:24" ht="14.25" customHeight="1" x14ac:dyDescent="0.2">
      <c r="A162" s="7">
        <v>1</v>
      </c>
      <c r="B162" s="7" t="str">
        <f>$A162 &amp; "-"&amp;VLOOKUP($A162,Company!$A:$B,2,FALSE)</f>
        <v>1-ACME Corporation</v>
      </c>
      <c r="C162" s="5">
        <f t="shared" si="18"/>
        <v>158</v>
      </c>
      <c r="D162" s="6" t="b">
        <v>1</v>
      </c>
      <c r="E162" s="7">
        <f ca="1">IF($C162 = 1 + N("Presidente"),
    127,
    IF($C162 = 2 + N("Vice-Presidente"),
        72,
        IF($C162 = 3 + N("Secretária bilíngue"),
            13,
            RANDBETWEEN(5,COUNT(Name!$A:$A) + 1)
        )
    )
)</f>
        <v>146</v>
      </c>
      <c r="F162" s="7" t="str">
        <f ca="1">VLOOKUP($E162,Name!$A:$B,2,FALSE)</f>
        <v>Francisco</v>
      </c>
      <c r="G162" s="7">
        <f ca="1" xml:space="preserve">
IF($C162 = 1,
    0,
    RANDBETWEEN(5,COUNT('Last name'!$A:$A) + 1)
)</f>
        <v>156</v>
      </c>
      <c r="H162" s="7" t="str">
        <f ca="1" xml:space="preserve">
IF($C162 = 1 + N("Presidente"),
    "de Orléans e Bragança",
    VLOOKUP($G162,'Last name'!$A:$B,2,FALSE) &amp; " " &amp; VLOOKUP(RANDBETWEEN(5,COUNT('Last name'!$A:$A) + 1),'Last name'!$A:$B,2,FALSE)
)</f>
        <v>Poeta Dias</v>
      </c>
      <c r="I162" s="7" t="str">
        <f t="shared" ca="1" si="19"/>
        <v>Francisco Poeta Dias</v>
      </c>
      <c r="J162" s="7" t="str">
        <f ca="1">VLOOKUP($E162,Name!$A:$C,3,FALSE)</f>
        <v>M</v>
      </c>
      <c r="K162" s="7" t="str">
        <f ca="1">VLOOKUP($J162,Gender!$A:$B,2,FALSE)</f>
        <v>Male</v>
      </c>
      <c r="L162" s="7">
        <f t="shared" ca="1" si="20"/>
        <v>5</v>
      </c>
      <c r="M162" s="7" t="str">
        <f ca="1">VLOOKUP($L162,Race!$A:$B,2,FALSE)</f>
        <v>White</v>
      </c>
      <c r="N162" s="8">
        <f t="shared" ca="1" si="21"/>
        <v>23323</v>
      </c>
      <c r="O162" s="6">
        <f t="shared" ca="1" si="22"/>
        <v>8</v>
      </c>
      <c r="P162" s="8" t="str">
        <f ca="1">VLOOKUP($O162,Education!$A:$B,2,FALSE)</f>
        <v>Graduate school</v>
      </c>
      <c r="Q162" s="7">
        <f ca="1" xml:space="preserve">
  IF(OR($S162 = 5, $S162 = 6, $S162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2" s="7" t="str">
        <f ca="1">VLOOKUP($Q162,Department!$A:$B,2,FALSE)</f>
        <v>Human Resource</v>
      </c>
      <c r="S162" s="6">
        <f t="shared" ca="1" si="23"/>
        <v>11</v>
      </c>
      <c r="T162" s="7" t="str">
        <f ca="1">VLOOKUP($S162,Role!$A:$B,2,FALSE)</f>
        <v>Analyst</v>
      </c>
      <c r="U162" s="6">
        <f t="shared" ca="1" si="24"/>
        <v>7</v>
      </c>
      <c r="V162" s="7" t="str">
        <f ca="1" xml:space="preserve">
IF($U162 &lt;&gt; "",
    VLOOKUP($U162,Level!$A:$B,2,FALSE),
    ""
)</f>
        <v>Senior</v>
      </c>
      <c r="W162" s="1">
        <f t="shared" ca="1" si="25"/>
        <v>3080</v>
      </c>
      <c r="X162" s="12" t="str">
        <f t="shared" ca="1" si="26"/>
        <v>INSERT INTO bi4all.fac_employees (id_company_fk, id_employee_pk, flg_active, employee_name, id_gender_fk, id_race_fk, birthday, id_schooling_fk, id_department_fk, id_role_fk, id_level_fk, salary) VALUES (1, 158, TRUE, 'Francisco Poeta Dias', 'M', 5, '08/11/1963', 8, 8, 11, 7, 3080);</v>
      </c>
    </row>
    <row r="163" spans="1:24" ht="14.25" customHeight="1" x14ac:dyDescent="0.2">
      <c r="A163" s="7">
        <v>1</v>
      </c>
      <c r="B163" s="7" t="str">
        <f>$A163 &amp; "-"&amp;VLOOKUP($A163,Company!$A:$B,2,FALSE)</f>
        <v>1-ACME Corporation</v>
      </c>
      <c r="C163" s="5">
        <f t="shared" si="18"/>
        <v>159</v>
      </c>
      <c r="D163" s="6" t="b">
        <v>1</v>
      </c>
      <c r="E163" s="7">
        <f ca="1">IF($C163 = 1 + N("Presidente"),
    127,
    IF($C163 = 2 + N("Vice-Presidente"),
        72,
        IF($C163 = 3 + N("Secretária bilíngue"),
            13,
            RANDBETWEEN(5,COUNT(Name!$A:$A) + 1)
        )
    )
)</f>
        <v>200</v>
      </c>
      <c r="F163" s="7" t="str">
        <f ca="1">VLOOKUP($E163,Name!$A:$B,2,FALSE)</f>
        <v>José Heleno</v>
      </c>
      <c r="G163" s="7">
        <f ca="1" xml:space="preserve">
IF($C163 = 1,
    0,
    RANDBETWEEN(5,COUNT('Last name'!$A:$A) + 1)
)</f>
        <v>185</v>
      </c>
      <c r="H163" s="7" t="str">
        <f ca="1" xml:space="preserve">
IF($C163 = 1 + N("Presidente"),
    "de Orléans e Bragança",
    VLOOKUP($G163,'Last name'!$A:$B,2,FALSE) &amp; " " &amp; VLOOKUP(RANDBETWEEN(5,COUNT('Last name'!$A:$A) + 1),'Last name'!$A:$B,2,FALSE)
)</f>
        <v>Sousa Brasão</v>
      </c>
      <c r="I163" s="7" t="str">
        <f t="shared" ca="1" si="19"/>
        <v>José Heleno Sousa Brasão</v>
      </c>
      <c r="J163" s="7" t="str">
        <f ca="1">VLOOKUP($E163,Name!$A:$C,3,FALSE)</f>
        <v>M</v>
      </c>
      <c r="K163" s="7" t="str">
        <f ca="1">VLOOKUP($J163,Gender!$A:$B,2,FALSE)</f>
        <v>Male</v>
      </c>
      <c r="L163" s="7">
        <f t="shared" ca="1" si="20"/>
        <v>5</v>
      </c>
      <c r="M163" s="7" t="str">
        <f ca="1">VLOOKUP($L163,Race!$A:$B,2,FALSE)</f>
        <v>White</v>
      </c>
      <c r="N163" s="8">
        <f t="shared" ca="1" si="21"/>
        <v>20915</v>
      </c>
      <c r="O163" s="6">
        <f t="shared" ca="1" si="22"/>
        <v>7</v>
      </c>
      <c r="P163" s="8" t="str">
        <f ca="1">VLOOKUP($O163,Education!$A:$B,2,FALSE)</f>
        <v>Undergraduate degree</v>
      </c>
      <c r="Q163" s="7">
        <f ca="1" xml:space="preserve">
  IF(OR($S163 = 5, $S163 = 6, $S163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3" s="7" t="str">
        <f ca="1">VLOOKUP($Q163,Department!$A:$B,2,FALSE)</f>
        <v>Audit</v>
      </c>
      <c r="S163" s="6">
        <f t="shared" ca="1" si="23"/>
        <v>9</v>
      </c>
      <c r="T163" s="7" t="str">
        <f ca="1">VLOOKUP($S163,Role!$A:$B,2,FALSE)</f>
        <v>Intern</v>
      </c>
      <c r="U163" s="6" t="str">
        <f t="shared" ca="1" si="24"/>
        <v/>
      </c>
      <c r="V163" s="7" t="str">
        <f ca="1" xml:space="preserve">
IF($U163 &lt;&gt; "",
    VLOOKUP($U163,Level!$A:$B,2,FALSE),
    ""
)</f>
        <v/>
      </c>
      <c r="W163" s="1">
        <f t="shared" ca="1" si="25"/>
        <v>1205</v>
      </c>
      <c r="X163" s="12" t="str">
        <f t="shared" ca="1" si="26"/>
        <v>INSERT INTO bi4all.fac_employees (id_company_fk, id_employee_pk, flg_active, employee_name, id_gender_fk, id_race_fk, birthday, id_schooling_fk, id_department_fk, id_role_fk, id_level_fk, salary) VALUES (1, 159, TRUE, 'José Heleno Sousa Brasão', 'M', 5, '05/04/1957', 7, 13, 9, NULL, 1205);</v>
      </c>
    </row>
    <row r="164" spans="1:24" ht="14.25" customHeight="1" x14ac:dyDescent="0.2">
      <c r="A164" s="7">
        <v>1</v>
      </c>
      <c r="B164" s="7" t="str">
        <f>$A164 &amp; "-"&amp;VLOOKUP($A164,Company!$A:$B,2,FALSE)</f>
        <v>1-ACME Corporation</v>
      </c>
      <c r="C164" s="5">
        <f t="shared" si="18"/>
        <v>160</v>
      </c>
      <c r="D164" s="6" t="b">
        <v>1</v>
      </c>
      <c r="E164" s="7">
        <f ca="1">IF($C164 = 1 + N("Presidente"),
    127,
    IF($C164 = 2 + N("Vice-Presidente"),
        72,
        IF($C164 = 3 + N("Secretária bilíngue"),
            13,
            RANDBETWEEN(5,COUNT(Name!$A:$A) + 1)
        )
    )
)</f>
        <v>94</v>
      </c>
      <c r="F164" s="7" t="str">
        <f ca="1">VLOOKUP($E164,Name!$A:$B,2,FALSE)</f>
        <v>Clara</v>
      </c>
      <c r="G164" s="7">
        <f ca="1" xml:space="preserve">
IF($C164 = 1,
    0,
    RANDBETWEEN(5,COUNT('Last name'!$A:$A) + 1)
)</f>
        <v>46</v>
      </c>
      <c r="H164" s="7" t="str">
        <f ca="1" xml:space="preserve">
IF($C164 = 1 + N("Presidente"),
    "de Orléans e Bragança",
    VLOOKUP($G164,'Last name'!$A:$B,2,FALSE) &amp; " " &amp; VLOOKUP(RANDBETWEEN(5,COUNT('Last name'!$A:$A) + 1),'Last name'!$A:$B,2,FALSE)
)</f>
        <v>Bragança Monteiro</v>
      </c>
      <c r="I164" s="7" t="str">
        <f t="shared" ca="1" si="19"/>
        <v>Clara Bragança Monteiro</v>
      </c>
      <c r="J164" s="7" t="str">
        <f ca="1">VLOOKUP($E164,Name!$A:$C,3,FALSE)</f>
        <v>F</v>
      </c>
      <c r="K164" s="7" t="str">
        <f ca="1">VLOOKUP($J164,Gender!$A:$B,2,FALSE)</f>
        <v>Female</v>
      </c>
      <c r="L164" s="7">
        <f t="shared" ca="1" si="20"/>
        <v>5</v>
      </c>
      <c r="M164" s="7" t="str">
        <f ca="1">VLOOKUP($L164,Race!$A:$B,2,FALSE)</f>
        <v>White</v>
      </c>
      <c r="N164" s="8">
        <f t="shared" ca="1" si="21"/>
        <v>31510</v>
      </c>
      <c r="O164" s="6">
        <f t="shared" ca="1" si="22"/>
        <v>8</v>
      </c>
      <c r="P164" s="8" t="str">
        <f ca="1">VLOOKUP($O164,Education!$A:$B,2,FALSE)</f>
        <v>Graduate school</v>
      </c>
      <c r="Q164" s="7">
        <f ca="1" xml:space="preserve">
  IF(OR($S164 = 5, $S164 = 6, $S164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4" s="7" t="str">
        <f ca="1">VLOOKUP($Q164,Department!$A:$B,2,FALSE)</f>
        <v>Controlling</v>
      </c>
      <c r="S164" s="6">
        <f t="shared" ca="1" si="23"/>
        <v>11</v>
      </c>
      <c r="T164" s="7" t="str">
        <f ca="1">VLOOKUP($S164,Role!$A:$B,2,FALSE)</f>
        <v>Analyst</v>
      </c>
      <c r="U164" s="6">
        <f t="shared" ca="1" si="24"/>
        <v>5</v>
      </c>
      <c r="V164" s="7" t="str">
        <f ca="1" xml:space="preserve">
IF($U164 &lt;&gt; "",
    VLOOKUP($U164,Level!$A:$B,2,FALSE),
    ""
)</f>
        <v>Junior</v>
      </c>
      <c r="W164" s="1">
        <f t="shared" ca="1" si="25"/>
        <v>3000</v>
      </c>
      <c r="X164" s="12" t="str">
        <f t="shared" ca="1" si="26"/>
        <v>INSERT INTO bi4all.fac_employees (id_company_fk, id_employee_pk, flg_active, employee_name, id_gender_fk, id_race_fk, birthday, id_schooling_fk, id_department_fk, id_role_fk, id_level_fk, salary) VALUES (1, 160, TRUE, 'Clara Bragança Monteiro', 'F', 5, '08/04/1986', 8, 12, 11, 5, 3000);</v>
      </c>
    </row>
    <row r="165" spans="1:24" ht="14.25" customHeight="1" x14ac:dyDescent="0.2">
      <c r="A165" s="7">
        <v>1</v>
      </c>
      <c r="B165" s="7" t="str">
        <f>$A165 &amp; "-"&amp;VLOOKUP($A165,Company!$A:$B,2,FALSE)</f>
        <v>1-ACME Corporation</v>
      </c>
      <c r="C165" s="5">
        <f t="shared" si="18"/>
        <v>161</v>
      </c>
      <c r="D165" s="6" t="b">
        <v>1</v>
      </c>
      <c r="E165" s="7">
        <f ca="1">IF($C165 = 1 + N("Presidente"),
    127,
    IF($C165 = 2 + N("Vice-Presidente"),
        72,
        IF($C165 = 3 + N("Secretária bilíngue"),
            13,
            RANDBETWEEN(5,COUNT(Name!$A:$A) + 1)
        )
    )
)</f>
        <v>315</v>
      </c>
      <c r="F165" s="7" t="str">
        <f ca="1">VLOOKUP($E165,Name!$A:$B,2,FALSE)</f>
        <v>Peter</v>
      </c>
      <c r="G165" s="7">
        <f ca="1" xml:space="preserve">
IF($C165 = 1,
    0,
    RANDBETWEEN(5,COUNT('Last name'!$A:$A) + 1)
)</f>
        <v>28</v>
      </c>
      <c r="H165" s="7" t="str">
        <f ca="1" xml:space="preserve">
IF($C165 = 1 + N("Presidente"),
    "de Orléans e Bragança",
    VLOOKUP($G165,'Last name'!$A:$B,2,FALSE) &amp; " " &amp; VLOOKUP(RANDBETWEEN(5,COUNT('Last name'!$A:$A) + 1),'Last name'!$A:$B,2,FALSE)
)</f>
        <v>Badu Madureira</v>
      </c>
      <c r="I165" s="7" t="str">
        <f t="shared" ca="1" si="19"/>
        <v>Peter Badu Madureira</v>
      </c>
      <c r="J165" s="7" t="str">
        <f ca="1">VLOOKUP($E165,Name!$A:$C,3,FALSE)</f>
        <v>M</v>
      </c>
      <c r="K165" s="7" t="str">
        <f ca="1">VLOOKUP($J165,Gender!$A:$B,2,FALSE)</f>
        <v>Male</v>
      </c>
      <c r="L165" s="7">
        <f t="shared" ca="1" si="20"/>
        <v>7</v>
      </c>
      <c r="M165" s="7" t="str">
        <f ca="1">VLOOKUP($L165,Race!$A:$B,2,FALSE)</f>
        <v>Hispanic or Latino</v>
      </c>
      <c r="N165" s="8">
        <f t="shared" ca="1" si="21"/>
        <v>28360</v>
      </c>
      <c r="O165" s="6">
        <f t="shared" ca="1" si="22"/>
        <v>7</v>
      </c>
      <c r="P165" s="8" t="str">
        <f ca="1">VLOOKUP($O165,Education!$A:$B,2,FALSE)</f>
        <v>Undergraduate degree</v>
      </c>
      <c r="Q165" s="7">
        <f ca="1" xml:space="preserve">
  IF(OR($S165 = 5, $S165 = 6, $S165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5" s="7" t="str">
        <f ca="1">VLOOKUP($Q165,Department!$A:$B,2,FALSE)</f>
        <v>Administration</v>
      </c>
      <c r="S165" s="6">
        <f t="shared" ca="1" si="23"/>
        <v>9</v>
      </c>
      <c r="T165" s="7" t="str">
        <f ca="1">VLOOKUP($S165,Role!$A:$B,2,FALSE)</f>
        <v>Intern</v>
      </c>
      <c r="U165" s="6" t="str">
        <f t="shared" ca="1" si="24"/>
        <v/>
      </c>
      <c r="V165" s="7" t="str">
        <f ca="1" xml:space="preserve">
IF($U165 &lt;&gt; "",
    VLOOKUP($U165,Level!$A:$B,2,FALSE),
    ""
)</f>
        <v/>
      </c>
      <c r="W165" s="1">
        <f t="shared" ca="1" si="25"/>
        <v>1205</v>
      </c>
      <c r="X165" s="12" t="str">
        <f t="shared" ca="1" si="26"/>
        <v>INSERT INTO bi4all.fac_employees (id_company_fk, id_employee_pk, flg_active, employee_name, id_gender_fk, id_race_fk, birthday, id_schooling_fk, id_department_fk, id_role_fk, id_level_fk, salary) VALUES (1, 161, TRUE, 'Peter Badu Madureira', 'M', 7, '23/08/1977', 7, 6, 9, NULL, 1205);</v>
      </c>
    </row>
    <row r="166" spans="1:24" ht="14.25" customHeight="1" x14ac:dyDescent="0.2">
      <c r="A166" s="7">
        <v>1</v>
      </c>
      <c r="B166" s="7" t="str">
        <f>$A166 &amp; "-"&amp;VLOOKUP($A166,Company!$A:$B,2,FALSE)</f>
        <v>1-ACME Corporation</v>
      </c>
      <c r="C166" s="5">
        <f t="shared" si="18"/>
        <v>162</v>
      </c>
      <c r="D166" s="6" t="b">
        <v>1</v>
      </c>
      <c r="E166" s="7">
        <f ca="1">IF($C166 = 1 + N("Presidente"),
    127,
    IF($C166 = 2 + N("Vice-Presidente"),
        72,
        IF($C166 = 3 + N("Secretária bilíngue"),
            13,
            RANDBETWEEN(5,COUNT(Name!$A:$A) + 1)
        )
    )
)</f>
        <v>126</v>
      </c>
      <c r="F166" s="7" t="str">
        <f ca="1">VLOOKUP($E166,Name!$A:$B,2,FALSE)</f>
        <v>Enrico</v>
      </c>
      <c r="G166" s="7">
        <f ca="1" xml:space="preserve">
IF($C166 = 1,
    0,
    RANDBETWEEN(5,COUNT('Last name'!$A:$A) + 1)
)</f>
        <v>36</v>
      </c>
      <c r="H166" s="7" t="str">
        <f ca="1" xml:space="preserve">
IF($C166 = 1 + N("Presidente"),
    "de Orléans e Bragança",
    VLOOKUP($G166,'Last name'!$A:$B,2,FALSE) &amp; " " &amp; VLOOKUP(RANDBETWEEN(5,COUNT('Last name'!$A:$A) + 1),'Last name'!$A:$B,2,FALSE)
)</f>
        <v>Batista Colombo</v>
      </c>
      <c r="I166" s="7" t="str">
        <f t="shared" ca="1" si="19"/>
        <v>Enrico Batista Colombo</v>
      </c>
      <c r="J166" s="7" t="str">
        <f ca="1">VLOOKUP($E166,Name!$A:$C,3,FALSE)</f>
        <v>M</v>
      </c>
      <c r="K166" s="7" t="str">
        <f ca="1">VLOOKUP($J166,Gender!$A:$B,2,FALSE)</f>
        <v>Male</v>
      </c>
      <c r="L166" s="7">
        <f t="shared" ca="1" si="20"/>
        <v>5</v>
      </c>
      <c r="M166" s="7" t="str">
        <f ca="1">VLOOKUP($L166,Race!$A:$B,2,FALSE)</f>
        <v>White</v>
      </c>
      <c r="N166" s="8">
        <f t="shared" ca="1" si="21"/>
        <v>17965</v>
      </c>
      <c r="O166" s="6">
        <f t="shared" ca="1" si="22"/>
        <v>8</v>
      </c>
      <c r="P166" s="8" t="str">
        <f ca="1">VLOOKUP($O166,Education!$A:$B,2,FALSE)</f>
        <v>Graduate school</v>
      </c>
      <c r="Q166" s="7">
        <f ca="1" xml:space="preserve">
  IF(OR($S166 = 5, $S166 = 6, $S166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6" s="7" t="str">
        <f ca="1">VLOOKUP($Q166,Department!$A:$B,2,FALSE)</f>
        <v>Finance</v>
      </c>
      <c r="S166" s="6">
        <f t="shared" ca="1" si="23"/>
        <v>11</v>
      </c>
      <c r="T166" s="7" t="str">
        <f ca="1">VLOOKUP($S166,Role!$A:$B,2,FALSE)</f>
        <v>Analyst</v>
      </c>
      <c r="U166" s="6">
        <f t="shared" ca="1" si="24"/>
        <v>6</v>
      </c>
      <c r="V166" s="7" t="str">
        <f ca="1" xml:space="preserve">
IF($U166 &lt;&gt; "",
    VLOOKUP($U166,Level!$A:$B,2,FALSE),
    ""
)</f>
        <v>Pleno</v>
      </c>
      <c r="W166" s="1">
        <f t="shared" ca="1" si="25"/>
        <v>3000</v>
      </c>
      <c r="X166" s="12" t="str">
        <f t="shared" ca="1" si="26"/>
        <v>INSERT INTO bi4all.fac_employees (id_company_fk, id_employee_pk, flg_active, employee_name, id_gender_fk, id_race_fk, birthday, id_schooling_fk, id_department_fk, id_role_fk, id_level_fk, salary) VALUES (1, 162, TRUE, 'Enrico Batista Colombo', 'M', 5, '08/03/1949', 8, 7, 11, 6, 3000);</v>
      </c>
    </row>
    <row r="167" spans="1:24" ht="14.25" customHeight="1" x14ac:dyDescent="0.2">
      <c r="A167" s="7">
        <v>1</v>
      </c>
      <c r="B167" s="7" t="str">
        <f>$A167 &amp; "-"&amp;VLOOKUP($A167,Company!$A:$B,2,FALSE)</f>
        <v>1-ACME Corporation</v>
      </c>
      <c r="C167" s="5">
        <f t="shared" si="18"/>
        <v>163</v>
      </c>
      <c r="D167" s="6" t="b">
        <v>1</v>
      </c>
      <c r="E167" s="7">
        <f ca="1">IF($C167 = 1 + N("Presidente"),
    127,
    IF($C167 = 2 + N("Vice-Presidente"),
        72,
        IF($C167 = 3 + N("Secretária bilíngue"),
            13,
            RANDBETWEEN(5,COUNT(Name!$A:$A) + 1)
        )
    )
)</f>
        <v>160</v>
      </c>
      <c r="F167" s="7" t="str">
        <f ca="1">VLOOKUP($E167,Name!$A:$B,2,FALSE)</f>
        <v>Hector</v>
      </c>
      <c r="G167" s="7">
        <f ca="1" xml:space="preserve">
IF($C167 = 1,
    0,
    RANDBETWEEN(5,COUNT('Last name'!$A:$A) + 1)
)</f>
        <v>118</v>
      </c>
      <c r="H167" s="7" t="str">
        <f ca="1" xml:space="preserve">
IF($C167 = 1 + N("Presidente"),
    "de Orléans e Bragança",
    VLOOKUP($G167,'Last name'!$A:$B,2,FALSE) &amp; " " &amp; VLOOKUP(RANDBETWEEN(5,COUNT('Last name'!$A:$A) + 1),'Last name'!$A:$B,2,FALSE)
)</f>
        <v>Mariani Pereira</v>
      </c>
      <c r="I167" s="7" t="str">
        <f t="shared" ca="1" si="19"/>
        <v>Hector Mariani Pereira</v>
      </c>
      <c r="J167" s="7" t="str">
        <f ca="1">VLOOKUP($E167,Name!$A:$C,3,FALSE)</f>
        <v>M</v>
      </c>
      <c r="K167" s="7" t="str">
        <f ca="1">VLOOKUP($J167,Gender!$A:$B,2,FALSE)</f>
        <v>Male</v>
      </c>
      <c r="L167" s="7">
        <f t="shared" ca="1" si="20"/>
        <v>5</v>
      </c>
      <c r="M167" s="7" t="str">
        <f ca="1">VLOOKUP($L167,Race!$A:$B,2,FALSE)</f>
        <v>White</v>
      </c>
      <c r="N167" s="8">
        <f t="shared" ca="1" si="21"/>
        <v>24654</v>
      </c>
      <c r="O167" s="6">
        <f t="shared" ca="1" si="22"/>
        <v>7</v>
      </c>
      <c r="P167" s="8" t="str">
        <f ca="1">VLOOKUP($O167,Education!$A:$B,2,FALSE)</f>
        <v>Undergraduate degree</v>
      </c>
      <c r="Q167" s="7">
        <f ca="1" xml:space="preserve">
  IF(OR($S167 = 5, $S167 = 6, $S167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7" s="7" t="str">
        <f ca="1">VLOOKUP($Q167,Department!$A:$B,2,FALSE)</f>
        <v>Operations</v>
      </c>
      <c r="S167" s="6">
        <f t="shared" ca="1" si="23"/>
        <v>9</v>
      </c>
      <c r="T167" s="7" t="str">
        <f ca="1">VLOOKUP($S167,Role!$A:$B,2,FALSE)</f>
        <v>Intern</v>
      </c>
      <c r="U167" s="6" t="str">
        <f t="shared" ca="1" si="24"/>
        <v/>
      </c>
      <c r="V167" s="7" t="str">
        <f ca="1" xml:space="preserve">
IF($U167 &lt;&gt; "",
    VLOOKUP($U167,Level!$A:$B,2,FALSE),
    ""
)</f>
        <v/>
      </c>
      <c r="W167" s="1">
        <f t="shared" ca="1" si="25"/>
        <v>1205</v>
      </c>
      <c r="X167" s="12" t="str">
        <f t="shared" ca="1" si="26"/>
        <v>INSERT INTO bi4all.fac_employees (id_company_fk, id_employee_pk, flg_active, employee_name, id_gender_fk, id_race_fk, birthday, id_schooling_fk, id_department_fk, id_role_fk, id_level_fk, salary) VALUES (1, 163, TRUE, 'Hector Mariani Pereira', 'M', 5, '01/07/1967', 7, 10, 9, NULL, 1205);</v>
      </c>
    </row>
    <row r="168" spans="1:24" ht="14.25" customHeight="1" x14ac:dyDescent="0.2">
      <c r="A168" s="7">
        <v>1</v>
      </c>
      <c r="B168" s="7" t="str">
        <f>$A168 &amp; "-"&amp;VLOOKUP($A168,Company!$A:$B,2,FALSE)</f>
        <v>1-ACME Corporation</v>
      </c>
      <c r="C168" s="5">
        <f t="shared" si="18"/>
        <v>164</v>
      </c>
      <c r="D168" s="6" t="b">
        <v>1</v>
      </c>
      <c r="E168" s="7">
        <f ca="1">IF($C168 = 1 + N("Presidente"),
    127,
    IF($C168 = 2 + N("Vice-Presidente"),
        72,
        IF($C168 = 3 + N("Secretária bilíngue"),
            13,
            RANDBETWEEN(5,COUNT(Name!$A:$A) + 1)
        )
    )
)</f>
        <v>263</v>
      </c>
      <c r="F168" s="7" t="str">
        <f ca="1">VLOOKUP($E168,Name!$A:$B,2,FALSE)</f>
        <v>Maria Fernanda</v>
      </c>
      <c r="G168" s="7">
        <f ca="1" xml:space="preserve">
IF($C168 = 1,
    0,
    RANDBETWEEN(5,COUNT('Last name'!$A:$A) + 1)
)</f>
        <v>163</v>
      </c>
      <c r="H168" s="7" t="str">
        <f ca="1" xml:space="preserve">
IF($C168 = 1 + N("Presidente"),
    "de Orléans e Bragança",
    VLOOKUP($G168,'Last name'!$A:$B,2,FALSE) &amp; " " &amp; VLOOKUP(RANDBETWEEN(5,COUNT('Last name'!$A:$A) + 1),'Last name'!$A:$B,2,FALSE)
)</f>
        <v>Rinaldi Negrão</v>
      </c>
      <c r="I168" s="7" t="str">
        <f t="shared" ca="1" si="19"/>
        <v>Maria Fernanda Rinaldi Negrão</v>
      </c>
      <c r="J168" s="7" t="str">
        <f ca="1">VLOOKUP($E168,Name!$A:$C,3,FALSE)</f>
        <v>F</v>
      </c>
      <c r="K168" s="7" t="str">
        <f ca="1">VLOOKUP($J168,Gender!$A:$B,2,FALSE)</f>
        <v>Female</v>
      </c>
      <c r="L168" s="7">
        <f t="shared" ca="1" si="20"/>
        <v>6</v>
      </c>
      <c r="M168" s="7" t="str">
        <f ca="1">VLOOKUP($L168,Race!$A:$B,2,FALSE)</f>
        <v>Black or African American</v>
      </c>
      <c r="N168" s="8">
        <f t="shared" ca="1" si="21"/>
        <v>18209</v>
      </c>
      <c r="O168" s="6">
        <f t="shared" ca="1" si="22"/>
        <v>7</v>
      </c>
      <c r="P168" s="8" t="str">
        <f ca="1">VLOOKUP($O168,Education!$A:$B,2,FALSE)</f>
        <v>Undergraduate degree</v>
      </c>
      <c r="Q168" s="7">
        <f ca="1" xml:space="preserve">
  IF(OR($S168 = 5, $S168 = 6, $S168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8" s="7" t="str">
        <f ca="1">VLOOKUP($Q168,Department!$A:$B,2,FALSE)</f>
        <v>Administration</v>
      </c>
      <c r="S168" s="6">
        <f t="shared" ca="1" si="23"/>
        <v>11</v>
      </c>
      <c r="T168" s="7" t="str">
        <f ca="1">VLOOKUP($S168,Role!$A:$B,2,FALSE)</f>
        <v>Analyst</v>
      </c>
      <c r="U168" s="6">
        <f t="shared" ca="1" si="24"/>
        <v>5</v>
      </c>
      <c r="V168" s="7" t="str">
        <f ca="1" xml:space="preserve">
IF($U168 &lt;&gt; "",
    VLOOKUP($U168,Level!$A:$B,2,FALSE),
    ""
)</f>
        <v>Junior</v>
      </c>
      <c r="W168" s="1">
        <f t="shared" ca="1" si="25"/>
        <v>2500</v>
      </c>
      <c r="X168" s="12" t="str">
        <f t="shared" ca="1" si="26"/>
        <v>INSERT INTO bi4all.fac_employees (id_company_fk, id_employee_pk, flg_active, employee_name, id_gender_fk, id_race_fk, birthday, id_schooling_fk, id_department_fk, id_role_fk, id_level_fk, salary) VALUES (1, 164, TRUE, 'Maria Fernanda Rinaldi Negrão', 'F', 6, '07/11/1949', 7, 6, 11, 5, 2500);</v>
      </c>
    </row>
    <row r="169" spans="1:24" ht="14.25" customHeight="1" x14ac:dyDescent="0.2">
      <c r="A169" s="7">
        <v>1</v>
      </c>
      <c r="B169" s="7" t="str">
        <f>$A169 &amp; "-"&amp;VLOOKUP($A169,Company!$A:$B,2,FALSE)</f>
        <v>1-ACME Corporation</v>
      </c>
      <c r="C169" s="5">
        <f t="shared" si="18"/>
        <v>165</v>
      </c>
      <c r="D169" s="6" t="b">
        <v>1</v>
      </c>
      <c r="E169" s="7">
        <f ca="1">IF($C169 = 1 + N("Presidente"),
    127,
    IF($C169 = 2 + N("Vice-Presidente"),
        72,
        IF($C169 = 3 + N("Secretária bilíngue"),
            13,
            RANDBETWEEN(5,COUNT(Name!$A:$A) + 1)
        )
    )
)</f>
        <v>287</v>
      </c>
      <c r="F169" s="7" t="str">
        <f ca="1">VLOOKUP($E169,Name!$A:$B,2,FALSE)</f>
        <v>Matheus</v>
      </c>
      <c r="G169" s="7">
        <f ca="1" xml:space="preserve">
IF($C169 = 1,
    0,
    RANDBETWEEN(5,COUNT('Last name'!$A:$A) + 1)
)</f>
        <v>190</v>
      </c>
      <c r="H169" s="7" t="str">
        <f ca="1" xml:space="preserve">
IF($C169 = 1 + N("Presidente"),
    "de Orléans e Bragança",
    VLOOKUP($G169,'Last name'!$A:$B,2,FALSE) &amp; " " &amp; VLOOKUP(RANDBETWEEN(5,COUNT('Last name'!$A:$A) + 1),'Last name'!$A:$B,2,FALSE)
)</f>
        <v>Testa Vaz</v>
      </c>
      <c r="I169" s="7" t="str">
        <f t="shared" ca="1" si="19"/>
        <v>Matheus Testa Vaz</v>
      </c>
      <c r="J169" s="7" t="str">
        <f ca="1">VLOOKUP($E169,Name!$A:$C,3,FALSE)</f>
        <v>M</v>
      </c>
      <c r="K169" s="7" t="str">
        <f ca="1">VLOOKUP($J169,Gender!$A:$B,2,FALSE)</f>
        <v>Male</v>
      </c>
      <c r="L169" s="7">
        <f t="shared" ca="1" si="20"/>
        <v>5</v>
      </c>
      <c r="M169" s="7" t="str">
        <f ca="1">VLOOKUP($L169,Race!$A:$B,2,FALSE)</f>
        <v>White</v>
      </c>
      <c r="N169" s="8">
        <f t="shared" ca="1" si="21"/>
        <v>28356</v>
      </c>
      <c r="O169" s="6">
        <f t="shared" ca="1" si="22"/>
        <v>7</v>
      </c>
      <c r="P169" s="8" t="str">
        <f ca="1">VLOOKUP($O169,Education!$A:$B,2,FALSE)</f>
        <v>Undergraduate degree</v>
      </c>
      <c r="Q169" s="7">
        <f ca="1" xml:space="preserve">
  IF(OR($S169 = 5, $S169 = 6, $S169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9" s="7" t="str">
        <f ca="1">VLOOKUP($Q169,Department!$A:$B,2,FALSE)</f>
        <v>Finance</v>
      </c>
      <c r="S169" s="6">
        <f t="shared" ca="1" si="23"/>
        <v>10</v>
      </c>
      <c r="T169" s="7" t="str">
        <f ca="1">VLOOKUP($S169,Role!$A:$B,2,FALSE)</f>
        <v>Trainee</v>
      </c>
      <c r="U169" s="6" t="str">
        <f t="shared" ca="1" si="24"/>
        <v/>
      </c>
      <c r="V169" s="7" t="str">
        <f ca="1" xml:space="preserve">
IF($U169 &lt;&gt; "",
    VLOOKUP($U169,Level!$A:$B,2,FALSE),
    ""
)</f>
        <v/>
      </c>
      <c r="W169" s="1">
        <f t="shared" ca="1" si="25"/>
        <v>1305</v>
      </c>
      <c r="X169" s="12" t="str">
        <f t="shared" ca="1" si="26"/>
        <v>INSERT INTO bi4all.fac_employees (id_company_fk, id_employee_pk, flg_active, employee_name, id_gender_fk, id_race_fk, birthday, id_schooling_fk, id_department_fk, id_role_fk, id_level_fk, salary) VALUES (1, 165, TRUE, 'Matheus Testa Vaz', 'M', 5, '19/08/1977', 7, 7, 10, NULL, 1305);</v>
      </c>
    </row>
    <row r="170" spans="1:24" ht="14.25" customHeight="1" x14ac:dyDescent="0.2">
      <c r="A170" s="7">
        <v>1</v>
      </c>
      <c r="B170" s="7" t="str">
        <f>$A170 &amp; "-"&amp;VLOOKUP($A170,Company!$A:$B,2,FALSE)</f>
        <v>1-ACME Corporation</v>
      </c>
      <c r="C170" s="5">
        <f t="shared" si="18"/>
        <v>166</v>
      </c>
      <c r="D170" s="6" t="b">
        <v>1</v>
      </c>
      <c r="E170" s="7">
        <f ca="1">IF($C170 = 1 + N("Presidente"),
    127,
    IF($C170 = 2 + N("Vice-Presidente"),
        72,
        IF($C170 = 3 + N("Secretária bilíngue"),
            13,
            RANDBETWEEN(5,COUNT(Name!$A:$A) + 1)
        )
    )
)</f>
        <v>290</v>
      </c>
      <c r="F170" s="7" t="str">
        <f ca="1">VLOOKUP($E170,Name!$A:$B,2,FALSE)</f>
        <v>Melissa</v>
      </c>
      <c r="G170" s="7">
        <f ca="1" xml:space="preserve">
IF($C170 = 1,
    0,
    RANDBETWEEN(5,COUNT('Last name'!$A:$A) + 1)
)</f>
        <v>88</v>
      </c>
      <c r="H170" s="7" t="str">
        <f ca="1" xml:space="preserve">
IF($C170 = 1 + N("Presidente"),
    "de Orléans e Bragança",
    VLOOKUP($G170,'Last name'!$A:$B,2,FALSE) &amp; " " &amp; VLOOKUP(RANDBETWEEN(5,COUNT('Last name'!$A:$A) + 1),'Last name'!$A:$B,2,FALSE)
)</f>
        <v>Ferreira Mazza</v>
      </c>
      <c r="I170" s="7" t="str">
        <f t="shared" ca="1" si="19"/>
        <v>Melissa Ferreira Mazza</v>
      </c>
      <c r="J170" s="7" t="str">
        <f ca="1">VLOOKUP($E170,Name!$A:$C,3,FALSE)</f>
        <v>F</v>
      </c>
      <c r="K170" s="7" t="str">
        <f ca="1">VLOOKUP($J170,Gender!$A:$B,2,FALSE)</f>
        <v>Female</v>
      </c>
      <c r="L170" s="7">
        <f t="shared" ca="1" si="20"/>
        <v>5</v>
      </c>
      <c r="M170" s="7" t="str">
        <f ca="1">VLOOKUP($L170,Race!$A:$B,2,FALSE)</f>
        <v>White</v>
      </c>
      <c r="N170" s="8">
        <f t="shared" ca="1" si="21"/>
        <v>17709</v>
      </c>
      <c r="O170" s="6">
        <f t="shared" ca="1" si="22"/>
        <v>7</v>
      </c>
      <c r="P170" s="8" t="str">
        <f ca="1">VLOOKUP($O170,Education!$A:$B,2,FALSE)</f>
        <v>Undergraduate degree</v>
      </c>
      <c r="Q170" s="7">
        <f ca="1" xml:space="preserve">
  IF(OR($S170 = 5, $S170 = 6, $S170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0" s="7" t="str">
        <f ca="1">VLOOKUP($Q170,Department!$A:$B,2,FALSE)</f>
        <v>Commercial</v>
      </c>
      <c r="S170" s="6">
        <f t="shared" ca="1" si="23"/>
        <v>11</v>
      </c>
      <c r="T170" s="7" t="str">
        <f ca="1">VLOOKUP($S170,Role!$A:$B,2,FALSE)</f>
        <v>Analyst</v>
      </c>
      <c r="U170" s="6">
        <f t="shared" ca="1" si="24"/>
        <v>7</v>
      </c>
      <c r="V170" s="7" t="str">
        <f ca="1" xml:space="preserve">
IF($U170 &lt;&gt; "",
    VLOOKUP($U170,Level!$A:$B,2,FALSE),
    ""
)</f>
        <v>Senior</v>
      </c>
      <c r="W170" s="1">
        <f t="shared" ca="1" si="25"/>
        <v>2580</v>
      </c>
      <c r="X170" s="12" t="str">
        <f t="shared" ca="1" si="26"/>
        <v>INSERT INTO bi4all.fac_employees (id_company_fk, id_employee_pk, flg_active, employee_name, id_gender_fk, id_race_fk, birthday, id_schooling_fk, id_department_fk, id_role_fk, id_level_fk, salary) VALUES (1, 166, TRUE, 'Melissa Ferreira Mazza', 'F', 5, '25/06/1948', 7, 9, 11, 7, 2580);</v>
      </c>
    </row>
    <row r="171" spans="1:24" ht="14.25" customHeight="1" x14ac:dyDescent="0.2">
      <c r="A171" s="7">
        <v>1</v>
      </c>
      <c r="B171" s="7" t="str">
        <f>$A171 &amp; "-"&amp;VLOOKUP($A171,Company!$A:$B,2,FALSE)</f>
        <v>1-ACME Corporation</v>
      </c>
      <c r="C171" s="5">
        <f t="shared" si="18"/>
        <v>167</v>
      </c>
      <c r="D171" s="6" t="b">
        <v>1</v>
      </c>
      <c r="E171" s="7">
        <f ca="1">IF($C171 = 1 + N("Presidente"),
    127,
    IF($C171 = 2 + N("Vice-Presidente"),
        72,
        IF($C171 = 3 + N("Secretária bilíngue"),
            13,
            RANDBETWEEN(5,COUNT(Name!$A:$A) + 1)
        )
    )
)</f>
        <v>68</v>
      </c>
      <c r="F171" s="7" t="str">
        <f ca="1">VLOOKUP($E171,Name!$A:$B,2,FALSE)</f>
        <v>Benício</v>
      </c>
      <c r="G171" s="7">
        <f ca="1" xml:space="preserve">
IF($C171 = 1,
    0,
    RANDBETWEEN(5,COUNT('Last name'!$A:$A) + 1)
)</f>
        <v>181</v>
      </c>
      <c r="H171" s="7" t="str">
        <f ca="1" xml:space="preserve">
IF($C171 = 1 + N("Presidente"),
    "de Orléans e Bragança",
    VLOOKUP($G171,'Last name'!$A:$B,2,FALSE) &amp; " " &amp; VLOOKUP(RANDBETWEEN(5,COUNT('Last name'!$A:$A) + 1),'Last name'!$A:$B,2,FALSE)
)</f>
        <v>Simões Dias</v>
      </c>
      <c r="I171" s="7" t="str">
        <f t="shared" ca="1" si="19"/>
        <v>Benício Simões Dias</v>
      </c>
      <c r="J171" s="7" t="str">
        <f ca="1">VLOOKUP($E171,Name!$A:$C,3,FALSE)</f>
        <v>M</v>
      </c>
      <c r="K171" s="7" t="str">
        <f ca="1">VLOOKUP($J171,Gender!$A:$B,2,FALSE)</f>
        <v>Male</v>
      </c>
      <c r="L171" s="7">
        <f t="shared" ca="1" si="20"/>
        <v>8</v>
      </c>
      <c r="M171" s="7" t="str">
        <f ca="1">VLOOKUP($L171,Race!$A:$B,2,FALSE)</f>
        <v>Asian</v>
      </c>
      <c r="N171" s="8">
        <f t="shared" ca="1" si="21"/>
        <v>24308</v>
      </c>
      <c r="O171" s="6">
        <f t="shared" ca="1" si="22"/>
        <v>7</v>
      </c>
      <c r="P171" s="8" t="str">
        <f ca="1">VLOOKUP($O171,Education!$A:$B,2,FALSE)</f>
        <v>Undergraduate degree</v>
      </c>
      <c r="Q171" s="7">
        <f ca="1" xml:space="preserve">
  IF(OR($S171 = 5, $S171 = 6, $S171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1" s="7" t="str">
        <f ca="1">VLOOKUP($Q171,Department!$A:$B,2,FALSE)</f>
        <v>Presidency</v>
      </c>
      <c r="S171" s="6">
        <f t="shared" ca="1" si="23"/>
        <v>10</v>
      </c>
      <c r="T171" s="7" t="str">
        <f ca="1">VLOOKUP($S171,Role!$A:$B,2,FALSE)</f>
        <v>Trainee</v>
      </c>
      <c r="U171" s="6" t="str">
        <f t="shared" ca="1" si="24"/>
        <v/>
      </c>
      <c r="V171" s="7" t="str">
        <f ca="1" xml:space="preserve">
IF($U171 &lt;&gt; "",
    VLOOKUP($U171,Level!$A:$B,2,FALSE),
    ""
)</f>
        <v/>
      </c>
      <c r="W171" s="1">
        <f t="shared" ca="1" si="25"/>
        <v>1305</v>
      </c>
      <c r="X171" s="12" t="str">
        <f t="shared" ca="1" si="26"/>
        <v>INSERT INTO bi4all.fac_employees (id_company_fk, id_employee_pk, flg_active, employee_name, id_gender_fk, id_race_fk, birthday, id_schooling_fk, id_department_fk, id_role_fk, id_level_fk, salary) VALUES (1, 167, TRUE, 'Benício Simões Dias', 'M', 8, '20/07/1966', 7, 5, 10, NULL, 1305);</v>
      </c>
    </row>
    <row r="172" spans="1:24" ht="14.25" customHeight="1" x14ac:dyDescent="0.2">
      <c r="A172" s="7">
        <v>1</v>
      </c>
      <c r="B172" s="7" t="str">
        <f>$A172 &amp; "-"&amp;VLOOKUP($A172,Company!$A:$B,2,FALSE)</f>
        <v>1-ACME Corporation</v>
      </c>
      <c r="C172" s="5">
        <f t="shared" si="18"/>
        <v>168</v>
      </c>
      <c r="D172" s="6" t="b">
        <v>1</v>
      </c>
      <c r="E172" s="7">
        <f ca="1">IF($C172 = 1 + N("Presidente"),
    127,
    IF($C172 = 2 + N("Vice-Presidente"),
        72,
        IF($C172 = 3 + N("Secretária bilíngue"),
            13,
            RANDBETWEEN(5,COUNT(Name!$A:$A) + 1)
        )
    )
)</f>
        <v>107</v>
      </c>
      <c r="F172" s="7" t="str">
        <f ca="1">VLOOKUP($E172,Name!$A:$B,2,FALSE)</f>
        <v>Davi Lucca</v>
      </c>
      <c r="G172" s="7">
        <f ca="1" xml:space="preserve">
IF($C172 = 1,
    0,
    RANDBETWEEN(5,COUNT('Last name'!$A:$A) + 1)
)</f>
        <v>47</v>
      </c>
      <c r="H172" s="7" t="str">
        <f ca="1" xml:space="preserve">
IF($C172 = 1 + N("Presidente"),
    "de Orléans e Bragança",
    VLOOKUP($G172,'Last name'!$A:$B,2,FALSE) &amp; " " &amp; VLOOKUP(RANDBETWEEN(5,COUNT('Last name'!$A:$A) + 1),'Last name'!$A:$B,2,FALSE)
)</f>
        <v>Brasão Faro</v>
      </c>
      <c r="I172" s="7" t="str">
        <f t="shared" ca="1" si="19"/>
        <v>Davi Lucca Brasão Faro</v>
      </c>
      <c r="J172" s="7" t="str">
        <f ca="1">VLOOKUP($E172,Name!$A:$C,3,FALSE)</f>
        <v>M</v>
      </c>
      <c r="K172" s="7" t="str">
        <f ca="1">VLOOKUP($J172,Gender!$A:$B,2,FALSE)</f>
        <v>Male</v>
      </c>
      <c r="L172" s="7">
        <f t="shared" ca="1" si="20"/>
        <v>5</v>
      </c>
      <c r="M172" s="7" t="str">
        <f ca="1">VLOOKUP($L172,Race!$A:$B,2,FALSE)</f>
        <v>White</v>
      </c>
      <c r="N172" s="8">
        <f t="shared" ca="1" si="21"/>
        <v>26127</v>
      </c>
      <c r="O172" s="6">
        <f t="shared" ca="1" si="22"/>
        <v>8</v>
      </c>
      <c r="P172" s="8" t="str">
        <f ca="1">VLOOKUP($O172,Education!$A:$B,2,FALSE)</f>
        <v>Graduate school</v>
      </c>
      <c r="Q172" s="7">
        <f ca="1" xml:space="preserve">
  IF(OR($S172 = 5, $S172 = 6, $S172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2" s="7" t="str">
        <f ca="1">VLOOKUP($Q172,Department!$A:$B,2,FALSE)</f>
        <v>Audit</v>
      </c>
      <c r="S172" s="6">
        <f t="shared" ca="1" si="23"/>
        <v>11</v>
      </c>
      <c r="T172" s="7" t="str">
        <f ca="1">VLOOKUP($S172,Role!$A:$B,2,FALSE)</f>
        <v>Analyst</v>
      </c>
      <c r="U172" s="6">
        <f t="shared" ca="1" si="24"/>
        <v>7</v>
      </c>
      <c r="V172" s="7" t="str">
        <f ca="1" xml:space="preserve">
IF($U172 &lt;&gt; "",
    VLOOKUP($U172,Level!$A:$B,2,FALSE),
    ""
)</f>
        <v>Senior</v>
      </c>
      <c r="W172" s="1">
        <f t="shared" ca="1" si="25"/>
        <v>3000</v>
      </c>
      <c r="X172" s="12" t="str">
        <f t="shared" ca="1" si="26"/>
        <v>INSERT INTO bi4all.fac_employees (id_company_fk, id_employee_pk, flg_active, employee_name, id_gender_fk, id_race_fk, birthday, id_schooling_fk, id_department_fk, id_role_fk, id_level_fk, salary) VALUES (1, 168, TRUE, 'Davi Lucca Brasão Faro', 'M', 5, '13/07/1971', 8, 13, 11, 7, 3000);</v>
      </c>
    </row>
    <row r="173" spans="1:24" ht="14.25" customHeight="1" x14ac:dyDescent="0.2">
      <c r="A173" s="7">
        <v>1</v>
      </c>
      <c r="B173" s="7" t="str">
        <f>$A173 &amp; "-"&amp;VLOOKUP($A173,Company!$A:$B,2,FALSE)</f>
        <v>1-ACME Corporation</v>
      </c>
      <c r="C173" s="5">
        <f t="shared" si="18"/>
        <v>169</v>
      </c>
      <c r="D173" s="6" t="b">
        <v>1</v>
      </c>
      <c r="E173" s="7">
        <f ca="1">IF($C173 = 1 + N("Presidente"),
    127,
    IF($C173 = 2 + N("Vice-Presidente"),
        72,
        IF($C173 = 3 + N("Secretária bilíngue"),
            13,
            RANDBETWEEN(5,COUNT(Name!$A:$A) + 1)
        )
    )
)</f>
        <v>191</v>
      </c>
      <c r="F173" s="7" t="str">
        <f ca="1">VLOOKUP($E173,Name!$A:$B,2,FALSE)</f>
        <v>João Paulo</v>
      </c>
      <c r="G173" s="7">
        <f ca="1" xml:space="preserve">
IF($C173 = 1,
    0,
    RANDBETWEEN(5,COUNT('Last name'!$A:$A) + 1)
)</f>
        <v>97</v>
      </c>
      <c r="H173" s="7" t="str">
        <f ca="1" xml:space="preserve">
IF($C173 = 1 + N("Presidente"),
    "de Orléans e Bragança",
    VLOOKUP($G173,'Last name'!$A:$B,2,FALSE) &amp; " " &amp; VLOOKUP(RANDBETWEEN(5,COUNT('Last name'!$A:$A) + 1),'Last name'!$A:$B,2,FALSE)
)</f>
        <v>Garcia Camargo</v>
      </c>
      <c r="I173" s="7" t="str">
        <f t="shared" ca="1" si="19"/>
        <v>João Paulo Garcia Camargo</v>
      </c>
      <c r="J173" s="7" t="str">
        <f ca="1">VLOOKUP($E173,Name!$A:$C,3,FALSE)</f>
        <v>M</v>
      </c>
      <c r="K173" s="7" t="str">
        <f ca="1">VLOOKUP($J173,Gender!$A:$B,2,FALSE)</f>
        <v>Male</v>
      </c>
      <c r="L173" s="7">
        <f t="shared" ca="1" si="20"/>
        <v>5</v>
      </c>
      <c r="M173" s="7" t="str">
        <f ca="1">VLOOKUP($L173,Race!$A:$B,2,FALSE)</f>
        <v>White</v>
      </c>
      <c r="N173" s="8">
        <f t="shared" ca="1" si="21"/>
        <v>23576</v>
      </c>
      <c r="O173" s="6">
        <f t="shared" ca="1" si="22"/>
        <v>7</v>
      </c>
      <c r="P173" s="8" t="str">
        <f ca="1">VLOOKUP($O173,Education!$A:$B,2,FALSE)</f>
        <v>Undergraduate degree</v>
      </c>
      <c r="Q173" s="7">
        <f ca="1" xml:space="preserve">
  IF(OR($S173 = 5, $S173 = 6, $S173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3" s="7" t="str">
        <f ca="1">VLOOKUP($Q173,Department!$A:$B,2,FALSE)</f>
        <v>Administration</v>
      </c>
      <c r="S173" s="6">
        <f t="shared" ca="1" si="23"/>
        <v>9</v>
      </c>
      <c r="T173" s="7" t="str">
        <f ca="1">VLOOKUP($S173,Role!$A:$B,2,FALSE)</f>
        <v>Intern</v>
      </c>
      <c r="U173" s="6" t="str">
        <f t="shared" ca="1" si="24"/>
        <v/>
      </c>
      <c r="V173" s="7" t="str">
        <f ca="1" xml:space="preserve">
IF($U173 &lt;&gt; "",
    VLOOKUP($U173,Level!$A:$B,2,FALSE),
    ""
)</f>
        <v/>
      </c>
      <c r="W173" s="1">
        <f t="shared" ca="1" si="25"/>
        <v>1205</v>
      </c>
      <c r="X173" s="12" t="str">
        <f t="shared" ca="1" si="26"/>
        <v>INSERT INTO bi4all.fac_employees (id_company_fk, id_employee_pk, flg_active, employee_name, id_gender_fk, id_race_fk, birthday, id_schooling_fk, id_department_fk, id_role_fk, id_level_fk, salary) VALUES (1, 169, TRUE, 'João Paulo Garcia Camargo', 'M', 5, '18/07/1964', 7, 6, 9, NULL, 1205);</v>
      </c>
    </row>
    <row r="174" spans="1:24" ht="14.25" customHeight="1" x14ac:dyDescent="0.2">
      <c r="A174" s="7">
        <v>1</v>
      </c>
      <c r="B174" s="7" t="str">
        <f>$A174 &amp; "-"&amp;VLOOKUP($A174,Company!$A:$B,2,FALSE)</f>
        <v>1-ACME Corporation</v>
      </c>
      <c r="C174" s="5">
        <f t="shared" si="18"/>
        <v>170</v>
      </c>
      <c r="D174" s="6" t="b">
        <v>1</v>
      </c>
      <c r="E174" s="7">
        <f ca="1">IF($C174 = 1 + N("Presidente"),
    127,
    IF($C174 = 2 + N("Vice-Presidente"),
        72,
        IF($C174 = 3 + N("Secretária bilíngue"),
            13,
            RANDBETWEEN(5,COUNT(Name!$A:$A) + 1)
        )
    )
)</f>
        <v>246</v>
      </c>
      <c r="F174" s="7" t="str">
        <f ca="1">VLOOKUP($E174,Name!$A:$B,2,FALSE)</f>
        <v>Luiz Miguel</v>
      </c>
      <c r="G174" s="7">
        <f ca="1" xml:space="preserve">
IF($C174 = 1,
    0,
    RANDBETWEEN(5,COUNT('Last name'!$A:$A) + 1)
)</f>
        <v>74</v>
      </c>
      <c r="H174" s="7" t="str">
        <f ca="1" xml:space="preserve">
IF($C174 = 1 + N("Presidente"),
    "de Orléans e Bragança",
    VLOOKUP($G174,'Last name'!$A:$B,2,FALSE) &amp; " " &amp; VLOOKUP(RANDBETWEEN(5,COUNT('Last name'!$A:$A) + 1),'Last name'!$A:$B,2,FALSE)
)</f>
        <v>Dias Santacruz</v>
      </c>
      <c r="I174" s="7" t="str">
        <f t="shared" ca="1" si="19"/>
        <v>Luiz Miguel Dias Santacruz</v>
      </c>
      <c r="J174" s="7" t="str">
        <f ca="1">VLOOKUP($E174,Name!$A:$C,3,FALSE)</f>
        <v>M</v>
      </c>
      <c r="K174" s="7" t="str">
        <f ca="1">VLOOKUP($J174,Gender!$A:$B,2,FALSE)</f>
        <v>Male</v>
      </c>
      <c r="L174" s="7">
        <f t="shared" ca="1" si="20"/>
        <v>5</v>
      </c>
      <c r="M174" s="7" t="str">
        <f ca="1">VLOOKUP($L174,Race!$A:$B,2,FALSE)</f>
        <v>White</v>
      </c>
      <c r="N174" s="8">
        <f t="shared" ca="1" si="21"/>
        <v>25595</v>
      </c>
      <c r="O174" s="6">
        <f t="shared" ca="1" si="22"/>
        <v>7</v>
      </c>
      <c r="P174" s="8" t="str">
        <f ca="1">VLOOKUP($O174,Education!$A:$B,2,FALSE)</f>
        <v>Undergraduate degree</v>
      </c>
      <c r="Q174" s="7">
        <f ca="1" xml:space="preserve">
  IF(OR($S174 = 5, $S174 = 6, $S174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4" s="7" t="str">
        <f ca="1">VLOOKUP($Q174,Department!$A:$B,2,FALSE)</f>
        <v>Presidency</v>
      </c>
      <c r="S174" s="6">
        <f t="shared" ca="1" si="23"/>
        <v>11</v>
      </c>
      <c r="T174" s="7" t="str">
        <f ca="1">VLOOKUP($S174,Role!$A:$B,2,FALSE)</f>
        <v>Analyst</v>
      </c>
      <c r="U174" s="6">
        <f t="shared" ca="1" si="24"/>
        <v>6</v>
      </c>
      <c r="V174" s="7" t="str">
        <f ca="1" xml:space="preserve">
IF($U174 &lt;&gt; "",
    VLOOKUP($U174,Level!$A:$B,2,FALSE),
    ""
)</f>
        <v>Pleno</v>
      </c>
      <c r="W174" s="1">
        <f t="shared" ca="1" si="25"/>
        <v>2500</v>
      </c>
      <c r="X174" s="12" t="str">
        <f t="shared" ca="1" si="26"/>
        <v>INSERT INTO bi4all.fac_employees (id_company_fk, id_employee_pk, flg_active, employee_name, id_gender_fk, id_race_fk, birthday, id_schooling_fk, id_department_fk, id_role_fk, id_level_fk, salary) VALUES (1, 170, TRUE, 'Luiz Miguel Dias Santacruz', 'M', 5, '27/01/1970', 7, 5, 11, 6, 2500);</v>
      </c>
    </row>
    <row r="175" spans="1:24" ht="14.25" customHeight="1" x14ac:dyDescent="0.2">
      <c r="A175" s="7">
        <v>1</v>
      </c>
      <c r="B175" s="7" t="str">
        <f>$A175 &amp; "-"&amp;VLOOKUP($A175,Company!$A:$B,2,FALSE)</f>
        <v>1-ACME Corporation</v>
      </c>
      <c r="C175" s="5">
        <f t="shared" si="18"/>
        <v>171</v>
      </c>
      <c r="D175" s="6" t="b">
        <v>1</v>
      </c>
      <c r="E175" s="7">
        <f ca="1">IF($C175 = 1 + N("Presidente"),
    127,
    IF($C175 = 2 + N("Vice-Presidente"),
        72,
        IF($C175 = 3 + N("Secretária bilíngue"),
            13,
            RANDBETWEEN(5,COUNT(Name!$A:$A) + 1)
        )
    )
)</f>
        <v>268</v>
      </c>
      <c r="F175" s="7" t="str">
        <f ca="1">VLOOKUP($E175,Name!$A:$B,2,FALSE)</f>
        <v>Maria Isis</v>
      </c>
      <c r="G175" s="7">
        <f ca="1" xml:space="preserve">
IF($C175 = 1,
    0,
    RANDBETWEEN(5,COUNT('Last name'!$A:$A) + 1)
)</f>
        <v>158</v>
      </c>
      <c r="H175" s="7" t="str">
        <f ca="1" xml:space="preserve">
IF($C175 = 1 + N("Presidente"),
    "de Orléans e Bragança",
    VLOOKUP($G175,'Last name'!$A:$B,2,FALSE) &amp; " " &amp; VLOOKUP(RANDBETWEEN(5,COUNT('Last name'!$A:$A) + 1),'Last name'!$A:$B,2,FALSE)
)</f>
        <v>Rangel Azeredo</v>
      </c>
      <c r="I175" s="7" t="str">
        <f t="shared" ca="1" si="19"/>
        <v>Maria Isis Rangel Azeredo</v>
      </c>
      <c r="J175" s="7" t="str">
        <f ca="1">VLOOKUP($E175,Name!$A:$C,3,FALSE)</f>
        <v>F</v>
      </c>
      <c r="K175" s="7" t="str">
        <f ca="1">VLOOKUP($J175,Gender!$A:$B,2,FALSE)</f>
        <v>Female</v>
      </c>
      <c r="L175" s="7">
        <f t="shared" ca="1" si="20"/>
        <v>6</v>
      </c>
      <c r="M175" s="7" t="str">
        <f ca="1">VLOOKUP($L175,Race!$A:$B,2,FALSE)</f>
        <v>Black or African American</v>
      </c>
      <c r="N175" s="8">
        <f t="shared" ca="1" si="21"/>
        <v>30909</v>
      </c>
      <c r="O175" s="6">
        <f t="shared" ca="1" si="22"/>
        <v>7</v>
      </c>
      <c r="P175" s="8" t="str">
        <f ca="1">VLOOKUP($O175,Education!$A:$B,2,FALSE)</f>
        <v>Undergraduate degree</v>
      </c>
      <c r="Q175" s="7">
        <f ca="1" xml:space="preserve">
  IF(OR($S175 = 5, $S175 = 6, $S175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5" s="7" t="str">
        <f ca="1">VLOOKUP($Q175,Department!$A:$B,2,FALSE)</f>
        <v>Communication &amp; Marketing</v>
      </c>
      <c r="S175" s="6">
        <f t="shared" ca="1" si="23"/>
        <v>9</v>
      </c>
      <c r="T175" s="7" t="str">
        <f ca="1">VLOOKUP($S175,Role!$A:$B,2,FALSE)</f>
        <v>Intern</v>
      </c>
      <c r="U175" s="6" t="str">
        <f t="shared" ca="1" si="24"/>
        <v/>
      </c>
      <c r="V175" s="7" t="str">
        <f ca="1" xml:space="preserve">
IF($U175 &lt;&gt; "",
    VLOOKUP($U175,Level!$A:$B,2,FALSE),
    ""
)</f>
        <v/>
      </c>
      <c r="W175" s="1">
        <f t="shared" ca="1" si="25"/>
        <v>1285</v>
      </c>
      <c r="X175" s="12" t="str">
        <f t="shared" ca="1" si="26"/>
        <v>INSERT INTO bi4all.fac_employees (id_company_fk, id_employee_pk, flg_active, employee_name, id_gender_fk, id_race_fk, birthday, id_schooling_fk, id_department_fk, id_role_fk, id_level_fk, salary) VALUES (1, 171, TRUE, 'Maria Isis Rangel Azeredo', 'F', 6, '15/08/1984', 7, 11, 9, NULL, 1285);</v>
      </c>
    </row>
    <row r="176" spans="1:24" ht="14.25" customHeight="1" x14ac:dyDescent="0.2">
      <c r="A176" s="7">
        <v>1</v>
      </c>
      <c r="B176" s="7" t="str">
        <f>$A176 &amp; "-"&amp;VLOOKUP($A176,Company!$A:$B,2,FALSE)</f>
        <v>1-ACME Corporation</v>
      </c>
      <c r="C176" s="5">
        <f t="shared" si="18"/>
        <v>172</v>
      </c>
      <c r="D176" s="6" t="b">
        <v>1</v>
      </c>
      <c r="E176" s="7">
        <f ca="1">IF($C176 = 1 + N("Presidente"),
    127,
    IF($C176 = 2 + N("Vice-Presidente"),
        72,
        IF($C176 = 3 + N("Secretária bilíngue"),
            13,
            RANDBETWEEN(5,COUNT(Name!$A:$A) + 1)
        )
    )
)</f>
        <v>98</v>
      </c>
      <c r="F176" s="7" t="str">
        <f ca="1">VLOOKUP($E176,Name!$A:$B,2,FALSE)</f>
        <v>Claudio</v>
      </c>
      <c r="G176" s="7">
        <f ca="1" xml:space="preserve">
IF($C176 = 1,
    0,
    RANDBETWEEN(5,COUNT('Last name'!$A:$A) + 1)
)</f>
        <v>78</v>
      </c>
      <c r="H176" s="7" t="str">
        <f ca="1" xml:space="preserve">
IF($C176 = 1 + N("Presidente"),
    "de Orléans e Bragança",
    VLOOKUP($G176,'Last name'!$A:$B,2,FALSE) &amp; " " &amp; VLOOKUP(RANDBETWEEN(5,COUNT('Last name'!$A:$A) + 1),'Last name'!$A:$B,2,FALSE)
)</f>
        <v>Esteves Bragança</v>
      </c>
      <c r="I176" s="7" t="str">
        <f t="shared" ca="1" si="19"/>
        <v>Claudio Esteves Bragança</v>
      </c>
      <c r="J176" s="7" t="str">
        <f ca="1">VLOOKUP($E176,Name!$A:$C,3,FALSE)</f>
        <v>M</v>
      </c>
      <c r="K176" s="7" t="str">
        <f ca="1">VLOOKUP($J176,Gender!$A:$B,2,FALSE)</f>
        <v>Male</v>
      </c>
      <c r="L176" s="7">
        <f t="shared" ca="1" si="20"/>
        <v>7</v>
      </c>
      <c r="M176" s="7" t="str">
        <f ca="1">VLOOKUP($L176,Race!$A:$B,2,FALSE)</f>
        <v>Hispanic or Latino</v>
      </c>
      <c r="N176" s="8">
        <f t="shared" ca="1" si="21"/>
        <v>31998</v>
      </c>
      <c r="O176" s="6">
        <f t="shared" ca="1" si="22"/>
        <v>7</v>
      </c>
      <c r="P176" s="8" t="str">
        <f ca="1">VLOOKUP($O176,Education!$A:$B,2,FALSE)</f>
        <v>Undergraduate degree</v>
      </c>
      <c r="Q176" s="7">
        <f ca="1" xml:space="preserve">
  IF(OR($S176 = 5, $S176 = 6, $S176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6" s="7" t="str">
        <f ca="1">VLOOKUP($Q176,Department!$A:$B,2,FALSE)</f>
        <v>Audit</v>
      </c>
      <c r="S176" s="6">
        <f t="shared" ca="1" si="23"/>
        <v>11</v>
      </c>
      <c r="T176" s="7" t="str">
        <f ca="1">VLOOKUP($S176,Role!$A:$B,2,FALSE)</f>
        <v>Analyst</v>
      </c>
      <c r="U176" s="6">
        <f t="shared" ca="1" si="24"/>
        <v>7</v>
      </c>
      <c r="V176" s="7" t="str">
        <f ca="1" xml:space="preserve">
IF($U176 &lt;&gt; "",
    VLOOKUP($U176,Level!$A:$B,2,FALSE),
    ""
)</f>
        <v>Senior</v>
      </c>
      <c r="W176" s="1">
        <f t="shared" ca="1" si="25"/>
        <v>2500</v>
      </c>
      <c r="X176" s="12" t="str">
        <f t="shared" ca="1" si="26"/>
        <v>INSERT INTO bi4all.fac_employees (id_company_fk, id_employee_pk, flg_active, employee_name, id_gender_fk, id_race_fk, birthday, id_schooling_fk, id_department_fk, id_role_fk, id_level_fk, salary) VALUES (1, 172, TRUE, 'Claudio Esteves Bragança', 'M', 7, '09/08/1987', 7, 13, 11, 7, 2500);</v>
      </c>
    </row>
    <row r="177" spans="1:24" ht="14.25" customHeight="1" x14ac:dyDescent="0.2">
      <c r="A177" s="7">
        <v>1</v>
      </c>
      <c r="B177" s="7" t="str">
        <f>$A177 &amp; "-"&amp;VLOOKUP($A177,Company!$A:$B,2,FALSE)</f>
        <v>1-ACME Corporation</v>
      </c>
      <c r="C177" s="5">
        <f t="shared" si="18"/>
        <v>173</v>
      </c>
      <c r="D177" s="6" t="b">
        <v>1</v>
      </c>
      <c r="E177" s="7">
        <f ca="1">IF($C177 = 1 + N("Presidente"),
    127,
    IF($C177 = 2 + N("Vice-Presidente"),
        72,
        IF($C177 = 3 + N("Secretária bilíngue"),
            13,
            RANDBETWEEN(5,COUNT(Name!$A:$A) + 1)
        )
    )
)</f>
        <v>224</v>
      </c>
      <c r="F177" s="7" t="str">
        <f ca="1">VLOOKUP($E177,Name!$A:$B,2,FALSE)</f>
        <v>Letícia</v>
      </c>
      <c r="G177" s="7">
        <f ca="1" xml:space="preserve">
IF($C177 = 1,
    0,
    RANDBETWEEN(5,COUNT('Last name'!$A:$A) + 1)
)</f>
        <v>113</v>
      </c>
      <c r="H177" s="7" t="str">
        <f ca="1" xml:space="preserve">
IF($C177 = 1 + N("Presidente"),
    "de Orléans e Bragança",
    VLOOKUP($G177,'Last name'!$A:$B,2,FALSE) &amp; " " &amp; VLOOKUP(RANDBETWEEN(5,COUNT('Last name'!$A:$A) + 1),'Last name'!$A:$B,2,FALSE)
)</f>
        <v>Luz Ferrão</v>
      </c>
      <c r="I177" s="7" t="str">
        <f t="shared" ca="1" si="19"/>
        <v>Letícia Luz Ferrão</v>
      </c>
      <c r="J177" s="7" t="str">
        <f ca="1">VLOOKUP($E177,Name!$A:$C,3,FALSE)</f>
        <v>F</v>
      </c>
      <c r="K177" s="7" t="str">
        <f ca="1">VLOOKUP($J177,Gender!$A:$B,2,FALSE)</f>
        <v>Female</v>
      </c>
      <c r="L177" s="7">
        <f t="shared" ca="1" si="20"/>
        <v>5</v>
      </c>
      <c r="M177" s="7" t="str">
        <f ca="1">VLOOKUP($L177,Race!$A:$B,2,FALSE)</f>
        <v>White</v>
      </c>
      <c r="N177" s="8">
        <f t="shared" ca="1" si="21"/>
        <v>28509</v>
      </c>
      <c r="O177" s="6">
        <f t="shared" ca="1" si="22"/>
        <v>7</v>
      </c>
      <c r="P177" s="8" t="str">
        <f ca="1">VLOOKUP($O177,Education!$A:$B,2,FALSE)</f>
        <v>Undergraduate degree</v>
      </c>
      <c r="Q177" s="7">
        <f ca="1" xml:space="preserve">
  IF(OR($S177 = 5, $S177 = 6, $S177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7" s="7" t="str">
        <f ca="1">VLOOKUP($Q177,Department!$A:$B,2,FALSE)</f>
        <v>Finance</v>
      </c>
      <c r="S177" s="6">
        <f t="shared" ca="1" si="23"/>
        <v>10</v>
      </c>
      <c r="T177" s="7" t="str">
        <f ca="1">VLOOKUP($S177,Role!$A:$B,2,FALSE)</f>
        <v>Trainee</v>
      </c>
      <c r="U177" s="6" t="str">
        <f t="shared" ca="1" si="24"/>
        <v/>
      </c>
      <c r="V177" s="7" t="str">
        <f ca="1" xml:space="preserve">
IF($U177 &lt;&gt; "",
    VLOOKUP($U177,Level!$A:$B,2,FALSE),
    ""
)</f>
        <v/>
      </c>
      <c r="W177" s="1">
        <f t="shared" ca="1" si="25"/>
        <v>1305</v>
      </c>
      <c r="X177" s="12" t="str">
        <f t="shared" ca="1" si="26"/>
        <v>INSERT INTO bi4all.fac_employees (id_company_fk, id_employee_pk, flg_active, employee_name, id_gender_fk, id_race_fk, birthday, id_schooling_fk, id_department_fk, id_role_fk, id_level_fk, salary) VALUES (1, 173, TRUE, 'Letícia Luz Ferrão', 'F', 5, '19/01/1978', 7, 7, 10, NULL, 1305);</v>
      </c>
    </row>
    <row r="178" spans="1:24" ht="14.25" customHeight="1" x14ac:dyDescent="0.2">
      <c r="A178" s="7">
        <v>1</v>
      </c>
      <c r="B178" s="7" t="str">
        <f>$A178 &amp; "-"&amp;VLOOKUP($A178,Company!$A:$B,2,FALSE)</f>
        <v>1-ACME Corporation</v>
      </c>
      <c r="C178" s="5">
        <f t="shared" si="18"/>
        <v>174</v>
      </c>
      <c r="D178" s="6" t="b">
        <v>1</v>
      </c>
      <c r="E178" s="7">
        <f ca="1">IF($C178 = 1 + N("Presidente"),
    127,
    IF($C178 = 2 + N("Vice-Presidente"),
        72,
        IF($C178 = 3 + N("Secretária bilíngue"),
            13,
            RANDBETWEEN(5,COUNT(Name!$A:$A) + 1)
        )
    )
)</f>
        <v>246</v>
      </c>
      <c r="F178" s="7" t="str">
        <f ca="1">VLOOKUP($E178,Name!$A:$B,2,FALSE)</f>
        <v>Luiz Miguel</v>
      </c>
      <c r="G178" s="7">
        <f ca="1" xml:space="preserve">
IF($C178 = 1,
    0,
    RANDBETWEEN(5,COUNT('Last name'!$A:$A) + 1)
)</f>
        <v>124</v>
      </c>
      <c r="H178" s="7" t="str">
        <f ca="1" xml:space="preserve">
IF($C178 = 1 + N("Presidente"),
    "de Orléans e Bragança",
    VLOOKUP($G178,'Last name'!$A:$B,2,FALSE) &amp; " " &amp; VLOOKUP(RANDBETWEEN(5,COUNT('Last name'!$A:$A) + 1),'Last name'!$A:$B,2,FALSE)
)</f>
        <v>Mazza Pedrosa</v>
      </c>
      <c r="I178" s="7" t="str">
        <f t="shared" ca="1" si="19"/>
        <v>Luiz Miguel Mazza Pedrosa</v>
      </c>
      <c r="J178" s="7" t="str">
        <f ca="1">VLOOKUP($E178,Name!$A:$C,3,FALSE)</f>
        <v>M</v>
      </c>
      <c r="K178" s="7" t="str">
        <f ca="1">VLOOKUP($J178,Gender!$A:$B,2,FALSE)</f>
        <v>Male</v>
      </c>
      <c r="L178" s="7">
        <f t="shared" ca="1" si="20"/>
        <v>5</v>
      </c>
      <c r="M178" s="7" t="str">
        <f ca="1">VLOOKUP($L178,Race!$A:$B,2,FALSE)</f>
        <v>White</v>
      </c>
      <c r="N178" s="8">
        <f t="shared" ca="1" si="21"/>
        <v>22177</v>
      </c>
      <c r="O178" s="6">
        <f t="shared" ca="1" si="22"/>
        <v>8</v>
      </c>
      <c r="P178" s="8" t="str">
        <f ca="1">VLOOKUP($O178,Education!$A:$B,2,FALSE)</f>
        <v>Graduate school</v>
      </c>
      <c r="Q178" s="7">
        <f ca="1" xml:space="preserve">
  IF(OR($S178 = 5, $S178 = 6, $S178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8" s="7" t="str">
        <f ca="1">VLOOKUP($Q178,Department!$A:$B,2,FALSE)</f>
        <v>Finance</v>
      </c>
      <c r="S178" s="6">
        <f t="shared" ca="1" si="23"/>
        <v>11</v>
      </c>
      <c r="T178" s="7" t="str">
        <f ca="1">VLOOKUP($S178,Role!$A:$B,2,FALSE)</f>
        <v>Analyst</v>
      </c>
      <c r="U178" s="6">
        <f t="shared" ca="1" si="24"/>
        <v>6</v>
      </c>
      <c r="V178" s="7" t="str">
        <f ca="1" xml:space="preserve">
IF($U178 &lt;&gt; "",
    VLOOKUP($U178,Level!$A:$B,2,FALSE),
    ""
)</f>
        <v>Pleno</v>
      </c>
      <c r="W178" s="1">
        <f t="shared" ca="1" si="25"/>
        <v>3000</v>
      </c>
      <c r="X178" s="12" t="str">
        <f t="shared" ca="1" si="26"/>
        <v>INSERT INTO bi4all.fac_employees (id_company_fk, id_employee_pk, flg_active, employee_name, id_gender_fk, id_race_fk, birthday, id_schooling_fk, id_department_fk, id_role_fk, id_level_fk, salary) VALUES (1, 174, TRUE, 'Luiz Miguel Mazza Pedrosa', 'M', 5, '18/09/1960', 8, 7, 11, 6, 3000);</v>
      </c>
    </row>
    <row r="179" spans="1:24" ht="14.25" customHeight="1" x14ac:dyDescent="0.2">
      <c r="A179" s="7">
        <v>1</v>
      </c>
      <c r="B179" s="7" t="str">
        <f>$A179 &amp; "-"&amp;VLOOKUP($A179,Company!$A:$B,2,FALSE)</f>
        <v>1-ACME Corporation</v>
      </c>
      <c r="C179" s="5">
        <f t="shared" si="18"/>
        <v>175</v>
      </c>
      <c r="D179" s="6" t="b">
        <v>1</v>
      </c>
      <c r="E179" s="7">
        <f ca="1">IF($C179 = 1 + N("Presidente"),
    127,
    IF($C179 = 2 + N("Vice-Presidente"),
        72,
        IF($C179 = 3 + N("Secretária bilíngue"),
            13,
            RANDBETWEEN(5,COUNT(Name!$A:$A) + 1)
        )
    )
)</f>
        <v>246</v>
      </c>
      <c r="F179" s="7" t="str">
        <f ca="1">VLOOKUP($E179,Name!$A:$B,2,FALSE)</f>
        <v>Luiz Miguel</v>
      </c>
      <c r="G179" s="7">
        <f ca="1" xml:space="preserve">
IF($C179 = 1,
    0,
    RANDBETWEEN(5,COUNT('Last name'!$A:$A) + 1)
)</f>
        <v>38</v>
      </c>
      <c r="H179" s="7" t="str">
        <f ca="1" xml:space="preserve">
IF($C179 = 1 + N("Presidente"),
    "de Orléans e Bragança",
    VLOOKUP($G179,'Last name'!$A:$B,2,FALSE) &amp; " " &amp; VLOOKUP(RANDBETWEEN(5,COUNT('Last name'!$A:$A) + 1),'Last name'!$A:$B,2,FALSE)
)</f>
        <v>Bermudes Oliveira</v>
      </c>
      <c r="I179" s="7" t="str">
        <f t="shared" ca="1" si="19"/>
        <v>Luiz Miguel Bermudes Oliveira</v>
      </c>
      <c r="J179" s="7" t="str">
        <f ca="1">VLOOKUP($E179,Name!$A:$C,3,FALSE)</f>
        <v>M</v>
      </c>
      <c r="K179" s="7" t="str">
        <f ca="1">VLOOKUP($J179,Gender!$A:$B,2,FALSE)</f>
        <v>Male</v>
      </c>
      <c r="L179" s="7">
        <f t="shared" ca="1" si="20"/>
        <v>5</v>
      </c>
      <c r="M179" s="7" t="str">
        <f ca="1">VLOOKUP($L179,Race!$A:$B,2,FALSE)</f>
        <v>White</v>
      </c>
      <c r="N179" s="8">
        <f t="shared" ca="1" si="21"/>
        <v>30615</v>
      </c>
      <c r="O179" s="6">
        <f t="shared" ca="1" si="22"/>
        <v>7</v>
      </c>
      <c r="P179" s="8" t="str">
        <f ca="1">VLOOKUP($O179,Education!$A:$B,2,FALSE)</f>
        <v>Undergraduate degree</v>
      </c>
      <c r="Q179" s="7">
        <f ca="1" xml:space="preserve">
  IF(OR($S179 = 5, $S179 = 6, $S179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9" s="7" t="str">
        <f ca="1">VLOOKUP($Q179,Department!$A:$B,2,FALSE)</f>
        <v>Administration</v>
      </c>
      <c r="S179" s="6">
        <f t="shared" ca="1" si="23"/>
        <v>9</v>
      </c>
      <c r="T179" s="7" t="str">
        <f ca="1">VLOOKUP($S179,Role!$A:$B,2,FALSE)</f>
        <v>Intern</v>
      </c>
      <c r="U179" s="6" t="str">
        <f t="shared" ca="1" si="24"/>
        <v/>
      </c>
      <c r="V179" s="7" t="str">
        <f ca="1" xml:space="preserve">
IF($U179 &lt;&gt; "",
    VLOOKUP($U179,Level!$A:$B,2,FALSE),
    ""
)</f>
        <v/>
      </c>
      <c r="W179" s="1">
        <f t="shared" ca="1" si="25"/>
        <v>1205</v>
      </c>
      <c r="X179" s="12" t="str">
        <f t="shared" ca="1" si="26"/>
        <v>INSERT INTO bi4all.fac_employees (id_company_fk, id_employee_pk, flg_active, employee_name, id_gender_fk, id_race_fk, birthday, id_schooling_fk, id_department_fk, id_role_fk, id_level_fk, salary) VALUES (1, 175, TRUE, 'Luiz Miguel Bermudes Oliveira', 'M', 5, '26/10/1983', 7, 6, 9, NULL, 1205);</v>
      </c>
    </row>
    <row r="180" spans="1:24" ht="14.25" customHeight="1" x14ac:dyDescent="0.2">
      <c r="A180" s="7">
        <v>1</v>
      </c>
      <c r="B180" s="7" t="str">
        <f>$A180 &amp; "-"&amp;VLOOKUP($A180,Company!$A:$B,2,FALSE)</f>
        <v>1-ACME Corporation</v>
      </c>
      <c r="C180" s="5">
        <f t="shared" si="18"/>
        <v>176</v>
      </c>
      <c r="D180" s="6" t="b">
        <v>1</v>
      </c>
      <c r="E180" s="7">
        <f ca="1">IF($C180 = 1 + N("Presidente"),
    127,
    IF($C180 = 2 + N("Vice-Presidente"),
        72,
        IF($C180 = 3 + N("Secretária bilíngue"),
            13,
            RANDBETWEEN(5,COUNT(Name!$A:$A) + 1)
        )
    )
)</f>
        <v>251</v>
      </c>
      <c r="F180" s="7" t="str">
        <f ca="1">VLOOKUP($E180,Name!$A:$B,2,FALSE)</f>
        <v>Maitê</v>
      </c>
      <c r="G180" s="7">
        <f ca="1" xml:space="preserve">
IF($C180 = 1,
    0,
    RANDBETWEEN(5,COUNT('Last name'!$A:$A) + 1)
)</f>
        <v>180</v>
      </c>
      <c r="H180" s="7" t="str">
        <f ca="1" xml:space="preserve">
IF($C180 = 1 + N("Presidente"),
    "de Orléans e Bragança",
    VLOOKUP($G180,'Last name'!$A:$B,2,FALSE) &amp; " " &amp; VLOOKUP(RANDBETWEEN(5,COUNT('Last name'!$A:$A) + 1),'Last name'!$A:$B,2,FALSE)
)</f>
        <v>Silva Lopes</v>
      </c>
      <c r="I180" s="7" t="str">
        <f t="shared" ca="1" si="19"/>
        <v>Maitê Silva Lopes</v>
      </c>
      <c r="J180" s="7" t="str">
        <f ca="1">VLOOKUP($E180,Name!$A:$C,3,FALSE)</f>
        <v>F</v>
      </c>
      <c r="K180" s="7" t="str">
        <f ca="1">VLOOKUP($J180,Gender!$A:$B,2,FALSE)</f>
        <v>Female</v>
      </c>
      <c r="L180" s="7">
        <f t="shared" ca="1" si="20"/>
        <v>5</v>
      </c>
      <c r="M180" s="7" t="str">
        <f ca="1">VLOOKUP($L180,Race!$A:$B,2,FALSE)</f>
        <v>White</v>
      </c>
      <c r="N180" s="8">
        <f t="shared" ca="1" si="21"/>
        <v>30345</v>
      </c>
      <c r="O180" s="6">
        <f t="shared" ca="1" si="22"/>
        <v>7</v>
      </c>
      <c r="P180" s="8" t="str">
        <f ca="1">VLOOKUP($O180,Education!$A:$B,2,FALSE)</f>
        <v>Undergraduate degree</v>
      </c>
      <c r="Q180" s="7">
        <f ca="1" xml:space="preserve">
  IF(OR($S180 = 5, $S180 = 6, $S180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0" s="7" t="str">
        <f ca="1">VLOOKUP($Q180,Department!$A:$B,2,FALSE)</f>
        <v>Audit</v>
      </c>
      <c r="S180" s="6">
        <f t="shared" ca="1" si="23"/>
        <v>11</v>
      </c>
      <c r="T180" s="7" t="str">
        <f ca="1">VLOOKUP($S180,Role!$A:$B,2,FALSE)</f>
        <v>Analyst</v>
      </c>
      <c r="U180" s="6">
        <f t="shared" ca="1" si="24"/>
        <v>5</v>
      </c>
      <c r="V180" s="7" t="str">
        <f ca="1" xml:space="preserve">
IF($U180 &lt;&gt; "",
    VLOOKUP($U180,Level!$A:$B,2,FALSE),
    ""
)</f>
        <v>Junior</v>
      </c>
      <c r="W180" s="1">
        <f t="shared" ca="1" si="25"/>
        <v>2500</v>
      </c>
      <c r="X180" s="12" t="str">
        <f t="shared" ca="1" si="26"/>
        <v>INSERT INTO bi4all.fac_employees (id_company_fk, id_employee_pk, flg_active, employee_name, id_gender_fk, id_race_fk, birthday, id_schooling_fk, id_department_fk, id_role_fk, id_level_fk, salary) VALUES (1, 176, TRUE, 'Maitê Silva Lopes', 'F', 5, '29/01/1983', 7, 13, 11, 5, 2500);</v>
      </c>
    </row>
    <row r="181" spans="1:24" ht="14.25" customHeight="1" x14ac:dyDescent="0.2">
      <c r="A181" s="7">
        <v>1</v>
      </c>
      <c r="B181" s="7" t="str">
        <f>$A181 &amp; "-"&amp;VLOOKUP($A181,Company!$A:$B,2,FALSE)</f>
        <v>1-ACME Corporation</v>
      </c>
      <c r="C181" s="5">
        <f t="shared" si="18"/>
        <v>177</v>
      </c>
      <c r="D181" s="6" t="b">
        <v>1</v>
      </c>
      <c r="E181" s="7">
        <f ca="1">IF($C181 = 1 + N("Presidente"),
    127,
    IF($C181 = 2 + N("Vice-Presidente"),
        72,
        IF($C181 = 3 + N("Secretária bilíngue"),
            13,
            RANDBETWEEN(5,COUNT(Name!$A:$A) + 1)
        )
    )
)</f>
        <v>137</v>
      </c>
      <c r="F181" s="7" t="str">
        <f ca="1">VLOOKUP($E181,Name!$A:$B,2,FALSE)</f>
        <v>Fernanda</v>
      </c>
      <c r="G181" s="7">
        <f ca="1" xml:space="preserve">
IF($C181 = 1,
    0,
    RANDBETWEEN(5,COUNT('Last name'!$A:$A) + 1)
)</f>
        <v>145</v>
      </c>
      <c r="H181" s="7" t="str">
        <f ca="1" xml:space="preserve">
IF($C181 = 1 + N("Presidente"),
    "de Orléans e Bragança",
    VLOOKUP($G181,'Last name'!$A:$B,2,FALSE) &amp; " " &amp; VLOOKUP(RANDBETWEEN(5,COUNT('Last name'!$A:$A) + 1),'Last name'!$A:$B,2,FALSE)
)</f>
        <v>Pasquim Salvador</v>
      </c>
      <c r="I181" s="7" t="str">
        <f t="shared" ca="1" si="19"/>
        <v>Fernanda Pasquim Salvador</v>
      </c>
      <c r="J181" s="7" t="str">
        <f ca="1">VLOOKUP($E181,Name!$A:$C,3,FALSE)</f>
        <v>F</v>
      </c>
      <c r="K181" s="7" t="str">
        <f ca="1">VLOOKUP($J181,Gender!$A:$B,2,FALSE)</f>
        <v>Female</v>
      </c>
      <c r="L181" s="7">
        <f t="shared" ca="1" si="20"/>
        <v>5</v>
      </c>
      <c r="M181" s="7" t="str">
        <f ca="1">VLOOKUP($L181,Race!$A:$B,2,FALSE)</f>
        <v>White</v>
      </c>
      <c r="N181" s="8">
        <f t="shared" ca="1" si="21"/>
        <v>29977</v>
      </c>
      <c r="O181" s="6">
        <f t="shared" ca="1" si="22"/>
        <v>7</v>
      </c>
      <c r="P181" s="8" t="str">
        <f ca="1">VLOOKUP($O181,Education!$A:$B,2,FALSE)</f>
        <v>Undergraduate degree</v>
      </c>
      <c r="Q181" s="7">
        <f ca="1" xml:space="preserve">
  IF(OR($S181 = 5, $S181 = 6, $S181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1" s="7" t="str">
        <f ca="1">VLOOKUP($Q181,Department!$A:$B,2,FALSE)</f>
        <v>Human Resource</v>
      </c>
      <c r="S181" s="6">
        <f t="shared" ca="1" si="23"/>
        <v>10</v>
      </c>
      <c r="T181" s="7" t="str">
        <f ca="1">VLOOKUP($S181,Role!$A:$B,2,FALSE)</f>
        <v>Trainee</v>
      </c>
      <c r="U181" s="6" t="str">
        <f t="shared" ca="1" si="24"/>
        <v/>
      </c>
      <c r="V181" s="7" t="str">
        <f ca="1" xml:space="preserve">
IF($U181 &lt;&gt; "",
    VLOOKUP($U181,Level!$A:$B,2,FALSE),
    ""
)</f>
        <v/>
      </c>
      <c r="W181" s="1">
        <f t="shared" ca="1" si="25"/>
        <v>1385</v>
      </c>
      <c r="X181" s="12" t="str">
        <f t="shared" ca="1" si="26"/>
        <v>INSERT INTO bi4all.fac_employees (id_company_fk, id_employee_pk, flg_active, employee_name, id_gender_fk, id_race_fk, birthday, id_schooling_fk, id_department_fk, id_role_fk, id_level_fk, salary) VALUES (1, 177, TRUE, 'Fernanda Pasquim Salvador', 'F', 5, '26/01/1982', 7, 8, 10, NULL, 1385);</v>
      </c>
    </row>
    <row r="182" spans="1:24" ht="14.25" customHeight="1" x14ac:dyDescent="0.2">
      <c r="A182" s="7">
        <v>1</v>
      </c>
      <c r="B182" s="7" t="str">
        <f>$A182 &amp; "-"&amp;VLOOKUP($A182,Company!$A:$B,2,FALSE)</f>
        <v>1-ACME Corporation</v>
      </c>
      <c r="C182" s="5">
        <f t="shared" si="18"/>
        <v>178</v>
      </c>
      <c r="D182" s="6" t="b">
        <v>1</v>
      </c>
      <c r="E182" s="7">
        <f ca="1">IF($C182 = 1 + N("Presidente"),
    127,
    IF($C182 = 2 + N("Vice-Presidente"),
        72,
        IF($C182 = 3 + N("Secretária bilíngue"),
            13,
            RANDBETWEEN(5,COUNT(Name!$A:$A) + 1)
        )
    )
)</f>
        <v>282</v>
      </c>
      <c r="F182" s="7" t="str">
        <f ca="1">VLOOKUP($E182,Name!$A:$B,2,FALSE)</f>
        <v>Marinah</v>
      </c>
      <c r="G182" s="7">
        <f ca="1" xml:space="preserve">
IF($C182 = 1,
    0,
    RANDBETWEEN(5,COUNT('Last name'!$A:$A) + 1)
)</f>
        <v>47</v>
      </c>
      <c r="H182" s="7" t="str">
        <f ca="1" xml:space="preserve">
IF($C182 = 1 + N("Presidente"),
    "de Orléans e Bragança",
    VLOOKUP($G182,'Last name'!$A:$B,2,FALSE) &amp; " " &amp; VLOOKUP(RANDBETWEEN(5,COUNT('Last name'!$A:$A) + 1),'Last name'!$A:$B,2,FALSE)
)</f>
        <v>Brasão Brasão</v>
      </c>
      <c r="I182" s="7" t="str">
        <f t="shared" ca="1" si="19"/>
        <v>Marinah Brasão Brasão</v>
      </c>
      <c r="J182" s="7" t="str">
        <f ca="1">VLOOKUP($E182,Name!$A:$C,3,FALSE)</f>
        <v>F</v>
      </c>
      <c r="K182" s="7" t="str">
        <f ca="1">VLOOKUP($J182,Gender!$A:$B,2,FALSE)</f>
        <v>Female</v>
      </c>
      <c r="L182" s="7">
        <f t="shared" ca="1" si="20"/>
        <v>6</v>
      </c>
      <c r="M182" s="7" t="str">
        <f ca="1">VLOOKUP($L182,Race!$A:$B,2,FALSE)</f>
        <v>Black or African American</v>
      </c>
      <c r="N182" s="8">
        <f t="shared" ca="1" si="21"/>
        <v>24248</v>
      </c>
      <c r="O182" s="6">
        <f t="shared" ca="1" si="22"/>
        <v>8</v>
      </c>
      <c r="P182" s="8" t="str">
        <f ca="1">VLOOKUP($O182,Education!$A:$B,2,FALSE)</f>
        <v>Graduate school</v>
      </c>
      <c r="Q182" s="7">
        <f ca="1" xml:space="preserve">
  IF(OR($S182 = 5, $S182 = 6, $S182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2" s="7" t="str">
        <f ca="1">VLOOKUP($Q182,Department!$A:$B,2,FALSE)</f>
        <v>Commercial</v>
      </c>
      <c r="S182" s="6">
        <f t="shared" ca="1" si="23"/>
        <v>11</v>
      </c>
      <c r="T182" s="7" t="str">
        <f ca="1">VLOOKUP($S182,Role!$A:$B,2,FALSE)</f>
        <v>Analyst</v>
      </c>
      <c r="U182" s="6">
        <f t="shared" ca="1" si="24"/>
        <v>5</v>
      </c>
      <c r="V182" s="7" t="str">
        <f ca="1" xml:space="preserve">
IF($U182 &lt;&gt; "",
    VLOOKUP($U182,Level!$A:$B,2,FALSE),
    ""
)</f>
        <v>Junior</v>
      </c>
      <c r="W182" s="1">
        <f t="shared" ca="1" si="25"/>
        <v>3080</v>
      </c>
      <c r="X182" s="12" t="str">
        <f t="shared" ca="1" si="26"/>
        <v>INSERT INTO bi4all.fac_employees (id_company_fk, id_employee_pk, flg_active, employee_name, id_gender_fk, id_race_fk, birthday, id_schooling_fk, id_department_fk, id_role_fk, id_level_fk, salary) VALUES (1, 178, TRUE, 'Marinah Brasão Brasão', 'F', 6, '21/05/1966', 8, 9, 11, 5, 3080);</v>
      </c>
    </row>
    <row r="183" spans="1:24" ht="14.25" customHeight="1" x14ac:dyDescent="0.2">
      <c r="A183" s="7">
        <v>1</v>
      </c>
      <c r="B183" s="7" t="str">
        <f>$A183 &amp; "-"&amp;VLOOKUP($A183,Company!$A:$B,2,FALSE)</f>
        <v>1-ACME Corporation</v>
      </c>
      <c r="C183" s="5">
        <f t="shared" si="18"/>
        <v>179</v>
      </c>
      <c r="D183" s="6" t="b">
        <v>1</v>
      </c>
      <c r="E183" s="7">
        <f ca="1">IF($C183 = 1 + N("Presidente"),
    127,
    IF($C183 = 2 + N("Vice-Presidente"),
        72,
        IF($C183 = 3 + N("Secretária bilíngue"),
            13,
            RANDBETWEEN(5,COUNT(Name!$A:$A) + 1)
        )
    )
)</f>
        <v>339</v>
      </c>
      <c r="F183" s="7" t="str">
        <f ca="1">VLOOKUP($E183,Name!$A:$B,2,FALSE)</f>
        <v>Sophie</v>
      </c>
      <c r="G183" s="7">
        <f ca="1" xml:space="preserve">
IF($C183 = 1,
    0,
    RANDBETWEEN(5,COUNT('Last name'!$A:$A) + 1)
)</f>
        <v>30</v>
      </c>
      <c r="H183" s="7" t="str">
        <f ca="1" xml:space="preserve">
IF($C183 = 1 + N("Presidente"),
    "de Orléans e Bragança",
    VLOOKUP($G183,'Last name'!$A:$B,2,FALSE) &amp; " " &amp; VLOOKUP(RANDBETWEEN(5,COUNT('Last name'!$A:$A) + 1),'Last name'!$A:$B,2,FALSE)
)</f>
        <v>Barbieri Testa</v>
      </c>
      <c r="I183" s="7" t="str">
        <f t="shared" ca="1" si="19"/>
        <v>Sophie Barbieri Testa</v>
      </c>
      <c r="J183" s="7" t="str">
        <f ca="1">VLOOKUP($E183,Name!$A:$C,3,FALSE)</f>
        <v>F</v>
      </c>
      <c r="K183" s="7" t="str">
        <f ca="1">VLOOKUP($J183,Gender!$A:$B,2,FALSE)</f>
        <v>Female</v>
      </c>
      <c r="L183" s="7">
        <f t="shared" ca="1" si="20"/>
        <v>5</v>
      </c>
      <c r="M183" s="7" t="str">
        <f ca="1">VLOOKUP($L183,Race!$A:$B,2,FALSE)</f>
        <v>White</v>
      </c>
      <c r="N183" s="8">
        <f t="shared" ca="1" si="21"/>
        <v>21145</v>
      </c>
      <c r="O183" s="6">
        <f t="shared" ca="1" si="22"/>
        <v>7</v>
      </c>
      <c r="P183" s="8" t="str">
        <f ca="1">VLOOKUP($O183,Education!$A:$B,2,FALSE)</f>
        <v>Undergraduate degree</v>
      </c>
      <c r="Q183" s="7">
        <f ca="1" xml:space="preserve">
  IF(OR($S183 = 5, $S183 = 6, $S183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3" s="7" t="str">
        <f ca="1">VLOOKUP($Q183,Department!$A:$B,2,FALSE)</f>
        <v>Communication &amp; Marketing</v>
      </c>
      <c r="S183" s="6">
        <f t="shared" ca="1" si="23"/>
        <v>9</v>
      </c>
      <c r="T183" s="7" t="str">
        <f ca="1">VLOOKUP($S183,Role!$A:$B,2,FALSE)</f>
        <v>Intern</v>
      </c>
      <c r="U183" s="6" t="str">
        <f t="shared" ca="1" si="24"/>
        <v/>
      </c>
      <c r="V183" s="7" t="str">
        <f ca="1" xml:space="preserve">
IF($U183 &lt;&gt; "",
    VLOOKUP($U183,Level!$A:$B,2,FALSE),
    ""
)</f>
        <v/>
      </c>
      <c r="W183" s="1">
        <f t="shared" ca="1" si="25"/>
        <v>1285</v>
      </c>
      <c r="X183" s="12" t="str">
        <f t="shared" ca="1" si="26"/>
        <v>INSERT INTO bi4all.fac_employees (id_company_fk, id_employee_pk, flg_active, employee_name, id_gender_fk, id_race_fk, birthday, id_schooling_fk, id_department_fk, id_role_fk, id_level_fk, salary) VALUES (1, 179, TRUE, 'Sophie Barbieri Testa', 'F', 5, '21/11/1957', 7, 11, 9, NULL, 1285);</v>
      </c>
    </row>
    <row r="184" spans="1:24" ht="14.25" customHeight="1" x14ac:dyDescent="0.2">
      <c r="A184" s="7">
        <v>1</v>
      </c>
      <c r="B184" s="7" t="str">
        <f>$A184 &amp; "-"&amp;VLOOKUP($A184,Company!$A:$B,2,FALSE)</f>
        <v>1-ACME Corporation</v>
      </c>
      <c r="C184" s="5">
        <f t="shared" si="18"/>
        <v>180</v>
      </c>
      <c r="D184" s="6" t="b">
        <v>1</v>
      </c>
      <c r="E184" s="7">
        <f ca="1">IF($C184 = 1 + N("Presidente"),
    127,
    IF($C184 = 2 + N("Vice-Presidente"),
        72,
        IF($C184 = 3 + N("Secretária bilíngue"),
            13,
            RANDBETWEEN(5,COUNT(Name!$A:$A) + 1)
        )
    )
)</f>
        <v>170</v>
      </c>
      <c r="F184" s="7" t="str">
        <f ca="1">VLOOKUP($E184,Name!$A:$B,2,FALSE)</f>
        <v>Iara</v>
      </c>
      <c r="G184" s="7">
        <f ca="1" xml:space="preserve">
IF($C184 = 1,
    0,
    RANDBETWEEN(5,COUNT('Last name'!$A:$A) + 1)
)</f>
        <v>30</v>
      </c>
      <c r="H184" s="7" t="str">
        <f ca="1" xml:space="preserve">
IF($C184 = 1 + N("Presidente"),
    "de Orléans e Bragança",
    VLOOKUP($G184,'Last name'!$A:$B,2,FALSE) &amp; " " &amp; VLOOKUP(RANDBETWEEN(5,COUNT('Last name'!$A:$A) + 1),'Last name'!$A:$B,2,FALSE)
)</f>
        <v>Barbieri Carneiro</v>
      </c>
      <c r="I184" s="7" t="str">
        <f t="shared" ca="1" si="19"/>
        <v>Iara Barbieri Carneiro</v>
      </c>
      <c r="J184" s="7" t="str">
        <f ca="1">VLOOKUP($E184,Name!$A:$C,3,FALSE)</f>
        <v>F</v>
      </c>
      <c r="K184" s="7" t="str">
        <f ca="1">VLOOKUP($J184,Gender!$A:$B,2,FALSE)</f>
        <v>Female</v>
      </c>
      <c r="L184" s="7">
        <f t="shared" ca="1" si="20"/>
        <v>5</v>
      </c>
      <c r="M184" s="7" t="str">
        <f ca="1">VLOOKUP($L184,Race!$A:$B,2,FALSE)</f>
        <v>White</v>
      </c>
      <c r="N184" s="8">
        <f t="shared" ca="1" si="21"/>
        <v>24223</v>
      </c>
      <c r="O184" s="6">
        <f t="shared" ca="1" si="22"/>
        <v>7</v>
      </c>
      <c r="P184" s="8" t="str">
        <f ca="1">VLOOKUP($O184,Education!$A:$B,2,FALSE)</f>
        <v>Undergraduate degree</v>
      </c>
      <c r="Q184" s="7">
        <f ca="1" xml:space="preserve">
  IF(OR($S184 = 5, $S184 = 6, $S184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4" s="7" t="str">
        <f ca="1">VLOOKUP($Q184,Department!$A:$B,2,FALSE)</f>
        <v>Human Resource</v>
      </c>
      <c r="S184" s="6">
        <f t="shared" ca="1" si="23"/>
        <v>11</v>
      </c>
      <c r="T184" s="7" t="str">
        <f ca="1">VLOOKUP($S184,Role!$A:$B,2,FALSE)</f>
        <v>Analyst</v>
      </c>
      <c r="U184" s="6">
        <f t="shared" ca="1" si="24"/>
        <v>6</v>
      </c>
      <c r="V184" s="7" t="str">
        <f ca="1" xml:space="preserve">
IF($U184 &lt;&gt; "",
    VLOOKUP($U184,Level!$A:$B,2,FALSE),
    ""
)</f>
        <v>Pleno</v>
      </c>
      <c r="W184" s="1">
        <f t="shared" ca="1" si="25"/>
        <v>2580</v>
      </c>
      <c r="X184" s="12" t="str">
        <f t="shared" ca="1" si="26"/>
        <v>INSERT INTO bi4all.fac_employees (id_company_fk, id_employee_pk, flg_active, employee_name, id_gender_fk, id_race_fk, birthday, id_schooling_fk, id_department_fk, id_role_fk, id_level_fk, salary) VALUES (1, 180, TRUE, 'Iara Barbieri Carneiro', 'F', 5, '26/04/1966', 7, 8, 11, 6, 2580);</v>
      </c>
    </row>
    <row r="185" spans="1:24" ht="14.25" customHeight="1" x14ac:dyDescent="0.2">
      <c r="A185" s="7">
        <v>1</v>
      </c>
      <c r="B185" s="7" t="str">
        <f>$A185 &amp; "-"&amp;VLOOKUP($A185,Company!$A:$B,2,FALSE)</f>
        <v>1-ACME Corporation</v>
      </c>
      <c r="C185" s="5">
        <f t="shared" si="18"/>
        <v>181</v>
      </c>
      <c r="D185" s="6" t="b">
        <v>1</v>
      </c>
      <c r="E185" s="7">
        <f ca="1">IF($C185 = 1 + N("Presidente"),
    127,
    IF($C185 = 2 + N("Vice-Presidente"),
        72,
        IF($C185 = 3 + N("Secretária bilíngue"),
            13,
            RANDBETWEEN(5,COUNT(Name!$A:$A) + 1)
        )
    )
)</f>
        <v>306</v>
      </c>
      <c r="F185" s="7" t="str">
        <f ca="1">VLOOKUP($E185,Name!$A:$B,2,FALSE)</f>
        <v>Nicolas</v>
      </c>
      <c r="G185" s="7">
        <f ca="1" xml:space="preserve">
IF($C185 = 1,
    0,
    RANDBETWEEN(5,COUNT('Last name'!$A:$A) + 1)
)</f>
        <v>157</v>
      </c>
      <c r="H185" s="7" t="str">
        <f ca="1" xml:space="preserve">
IF($C185 = 1 + N("Presidente"),
    "de Orléans e Bragança",
    VLOOKUP($G185,'Last name'!$A:$B,2,FALSE) &amp; " " &amp; VLOOKUP(RANDBETWEEN(5,COUNT('Last name'!$A:$A) + 1),'Last name'!$A:$B,2,FALSE)
)</f>
        <v>Ramos Peçanha</v>
      </c>
      <c r="I185" s="7" t="str">
        <f t="shared" ca="1" si="19"/>
        <v>Nicolas Ramos Peçanha</v>
      </c>
      <c r="J185" s="7" t="str">
        <f ca="1">VLOOKUP($E185,Name!$A:$C,3,FALSE)</f>
        <v>M</v>
      </c>
      <c r="K185" s="7" t="str">
        <f ca="1">VLOOKUP($J185,Gender!$A:$B,2,FALSE)</f>
        <v>Male</v>
      </c>
      <c r="L185" s="7">
        <f t="shared" ca="1" si="20"/>
        <v>5</v>
      </c>
      <c r="M185" s="7" t="str">
        <f ca="1">VLOOKUP($L185,Race!$A:$B,2,FALSE)</f>
        <v>White</v>
      </c>
      <c r="N185" s="8">
        <f t="shared" ca="1" si="21"/>
        <v>29525</v>
      </c>
      <c r="O185" s="6">
        <f t="shared" ca="1" si="22"/>
        <v>7</v>
      </c>
      <c r="P185" s="8" t="str">
        <f ca="1">VLOOKUP($O185,Education!$A:$B,2,FALSE)</f>
        <v>Undergraduate degree</v>
      </c>
      <c r="Q185" s="7">
        <f ca="1" xml:space="preserve">
  IF(OR($S185 = 5, $S185 = 6, $S185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5" s="7" t="str">
        <f ca="1">VLOOKUP($Q185,Department!$A:$B,2,FALSE)</f>
        <v>Operations</v>
      </c>
      <c r="S185" s="6">
        <f t="shared" ca="1" si="23"/>
        <v>9</v>
      </c>
      <c r="T185" s="7" t="str">
        <f ca="1">VLOOKUP($S185,Role!$A:$B,2,FALSE)</f>
        <v>Intern</v>
      </c>
      <c r="U185" s="6" t="str">
        <f t="shared" ca="1" si="24"/>
        <v/>
      </c>
      <c r="V185" s="7" t="str">
        <f ca="1" xml:space="preserve">
IF($U185 &lt;&gt; "",
    VLOOKUP($U185,Level!$A:$B,2,FALSE),
    ""
)</f>
        <v/>
      </c>
      <c r="W185" s="1">
        <f t="shared" ca="1" si="25"/>
        <v>1205</v>
      </c>
      <c r="X185" s="12" t="str">
        <f t="shared" ca="1" si="26"/>
        <v>INSERT INTO bi4all.fac_employees (id_company_fk, id_employee_pk, flg_active, employee_name, id_gender_fk, id_race_fk, birthday, id_schooling_fk, id_department_fk, id_role_fk, id_level_fk, salary) VALUES (1, 181, TRUE, 'Nicolas Ramos Peçanha', 'M', 5, '31/10/1980', 7, 10, 9, NULL, 1205);</v>
      </c>
    </row>
    <row r="186" spans="1:24" ht="14.25" customHeight="1" x14ac:dyDescent="0.2">
      <c r="A186" s="7">
        <v>1</v>
      </c>
      <c r="B186" s="7" t="str">
        <f>$A186 &amp; "-"&amp;VLOOKUP($A186,Company!$A:$B,2,FALSE)</f>
        <v>1-ACME Corporation</v>
      </c>
      <c r="C186" s="5">
        <f t="shared" si="18"/>
        <v>182</v>
      </c>
      <c r="D186" s="6" t="b">
        <v>1</v>
      </c>
      <c r="E186" s="7">
        <f ca="1">IF($C186 = 1 + N("Presidente"),
    127,
    IF($C186 = 2 + N("Vice-Presidente"),
        72,
        IF($C186 = 3 + N("Secretária bilíngue"),
            13,
            RANDBETWEEN(5,COUNT(Name!$A:$A) + 1)
        )
    )
)</f>
        <v>232</v>
      </c>
      <c r="F186" s="7" t="str">
        <f ca="1">VLOOKUP($E186,Name!$A:$B,2,FALSE)</f>
        <v>Lorenzo</v>
      </c>
      <c r="G186" s="7">
        <f ca="1" xml:space="preserve">
IF($C186 = 1,
    0,
    RANDBETWEEN(5,COUNT('Last name'!$A:$A) + 1)
)</f>
        <v>161</v>
      </c>
      <c r="H186" s="7" t="str">
        <f ca="1" xml:space="preserve">
IF($C186 = 1 + N("Presidente"),
    "de Orléans e Bragança",
    VLOOKUP($G186,'Last name'!$A:$B,2,FALSE) &amp; " " &amp; VLOOKUP(RANDBETWEEN(5,COUNT('Last name'!$A:$A) + 1),'Last name'!$A:$B,2,FALSE)
)</f>
        <v>Ribeiro Borba</v>
      </c>
      <c r="I186" s="7" t="str">
        <f t="shared" ca="1" si="19"/>
        <v>Lorenzo Ribeiro Borba</v>
      </c>
      <c r="J186" s="7" t="str">
        <f ca="1">VLOOKUP($E186,Name!$A:$C,3,FALSE)</f>
        <v>M</v>
      </c>
      <c r="K186" s="7" t="str">
        <f ca="1">VLOOKUP($J186,Gender!$A:$B,2,FALSE)</f>
        <v>Male</v>
      </c>
      <c r="L186" s="7">
        <f t="shared" ca="1" si="20"/>
        <v>5</v>
      </c>
      <c r="M186" s="7" t="str">
        <f ca="1">VLOOKUP($L186,Race!$A:$B,2,FALSE)</f>
        <v>White</v>
      </c>
      <c r="N186" s="8">
        <f t="shared" ca="1" si="21"/>
        <v>24224</v>
      </c>
      <c r="O186" s="6">
        <f t="shared" ca="1" si="22"/>
        <v>7</v>
      </c>
      <c r="P186" s="8" t="str">
        <f ca="1">VLOOKUP($O186,Education!$A:$B,2,FALSE)</f>
        <v>Undergraduate degree</v>
      </c>
      <c r="Q186" s="7">
        <f ca="1" xml:space="preserve">
  IF(OR($S186 = 5, $S186 = 6, $S186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6" s="7" t="str">
        <f ca="1">VLOOKUP($Q186,Department!$A:$B,2,FALSE)</f>
        <v>Commercial</v>
      </c>
      <c r="S186" s="6">
        <f t="shared" ca="1" si="23"/>
        <v>11</v>
      </c>
      <c r="T186" s="7" t="str">
        <f ca="1">VLOOKUP($S186,Role!$A:$B,2,FALSE)</f>
        <v>Analyst</v>
      </c>
      <c r="U186" s="6">
        <f t="shared" ca="1" si="24"/>
        <v>5</v>
      </c>
      <c r="V186" s="7" t="str">
        <f ca="1" xml:space="preserve">
IF($U186 &lt;&gt; "",
    VLOOKUP($U186,Level!$A:$B,2,FALSE),
    ""
)</f>
        <v>Junior</v>
      </c>
      <c r="W186" s="1">
        <f t="shared" ca="1" si="25"/>
        <v>2580</v>
      </c>
      <c r="X186" s="12" t="str">
        <f t="shared" ca="1" si="26"/>
        <v>INSERT INTO bi4all.fac_employees (id_company_fk, id_employee_pk, flg_active, employee_name, id_gender_fk, id_race_fk, birthday, id_schooling_fk, id_department_fk, id_role_fk, id_level_fk, salary) VALUES (1, 182, TRUE, 'Lorenzo Ribeiro Borba', 'M', 5, '27/04/1966', 7, 9, 11, 5, 2580);</v>
      </c>
    </row>
    <row r="187" spans="1:24" ht="14.25" customHeight="1" x14ac:dyDescent="0.2">
      <c r="A187" s="7">
        <v>1</v>
      </c>
      <c r="B187" s="7" t="str">
        <f>$A187 &amp; "-"&amp;VLOOKUP($A187,Company!$A:$B,2,FALSE)</f>
        <v>1-ACME Corporation</v>
      </c>
      <c r="C187" s="5">
        <f t="shared" si="18"/>
        <v>183</v>
      </c>
      <c r="D187" s="6" t="b">
        <v>1</v>
      </c>
      <c r="E187" s="7">
        <f ca="1">IF($C187 = 1 + N("Presidente"),
    127,
    IF($C187 = 2 + N("Vice-Presidente"),
        72,
        IF($C187 = 3 + N("Secretária bilíngue"),
            13,
            RANDBETWEEN(5,COUNT(Name!$A:$A) + 1)
        )
    )
)</f>
        <v>339</v>
      </c>
      <c r="F187" s="7" t="str">
        <f ca="1">VLOOKUP($E187,Name!$A:$B,2,FALSE)</f>
        <v>Sophie</v>
      </c>
      <c r="G187" s="7">
        <f ca="1" xml:space="preserve">
IF($C187 = 1,
    0,
    RANDBETWEEN(5,COUNT('Last name'!$A:$A) + 1)
)</f>
        <v>116</v>
      </c>
      <c r="H187" s="7" t="str">
        <f ca="1" xml:space="preserve">
IF($C187 = 1 + N("Presidente"),
    "de Orléans e Bragança",
    VLOOKUP($G187,'Last name'!$A:$B,2,FALSE) &amp; " " &amp; VLOOKUP(RANDBETWEEN(5,COUNT('Last name'!$A:$A) + 1),'Last name'!$A:$B,2,FALSE)
)</f>
        <v>Malafaia Esposito</v>
      </c>
      <c r="I187" s="7" t="str">
        <f t="shared" ca="1" si="19"/>
        <v>Sophie Malafaia Esposito</v>
      </c>
      <c r="J187" s="7" t="str">
        <f ca="1">VLOOKUP($E187,Name!$A:$C,3,FALSE)</f>
        <v>F</v>
      </c>
      <c r="K187" s="7" t="str">
        <f ca="1">VLOOKUP($J187,Gender!$A:$B,2,FALSE)</f>
        <v>Female</v>
      </c>
      <c r="L187" s="7">
        <f t="shared" ca="1" si="20"/>
        <v>7</v>
      </c>
      <c r="M187" s="7" t="str">
        <f ca="1">VLOOKUP($L187,Race!$A:$B,2,FALSE)</f>
        <v>Hispanic or Latino</v>
      </c>
      <c r="N187" s="8">
        <f t="shared" ca="1" si="21"/>
        <v>19243</v>
      </c>
      <c r="O187" s="6">
        <f t="shared" ca="1" si="22"/>
        <v>7</v>
      </c>
      <c r="P187" s="8" t="str">
        <f ca="1">VLOOKUP($O187,Education!$A:$B,2,FALSE)</f>
        <v>Undergraduate degree</v>
      </c>
      <c r="Q187" s="7">
        <f ca="1" xml:space="preserve">
  IF(OR($S187 = 5, $S187 = 6, $S187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7" s="7" t="str">
        <f ca="1">VLOOKUP($Q187,Department!$A:$B,2,FALSE)</f>
        <v>Operations</v>
      </c>
      <c r="S187" s="6">
        <f t="shared" ca="1" si="23"/>
        <v>10</v>
      </c>
      <c r="T187" s="7" t="str">
        <f ca="1">VLOOKUP($S187,Role!$A:$B,2,FALSE)</f>
        <v>Trainee</v>
      </c>
      <c r="U187" s="6" t="str">
        <f t="shared" ca="1" si="24"/>
        <v/>
      </c>
      <c r="V187" s="7" t="str">
        <f ca="1" xml:space="preserve">
IF($U187 &lt;&gt; "",
    VLOOKUP($U187,Level!$A:$B,2,FALSE),
    ""
)</f>
        <v/>
      </c>
      <c r="W187" s="1">
        <f t="shared" ca="1" si="25"/>
        <v>1305</v>
      </c>
      <c r="X187" s="12" t="str">
        <f t="shared" ca="1" si="26"/>
        <v>INSERT INTO bi4all.fac_employees (id_company_fk, id_employee_pk, flg_active, employee_name, id_gender_fk, id_race_fk, birthday, id_schooling_fk, id_department_fk, id_role_fk, id_level_fk, salary) VALUES (1, 183, TRUE, 'Sophie Malafaia Esposito', 'F', 7, '06/09/1952', 7, 10, 10, NULL, 1305);</v>
      </c>
    </row>
    <row r="188" spans="1:24" ht="14.25" customHeight="1" x14ac:dyDescent="0.2">
      <c r="A188" s="7">
        <v>1</v>
      </c>
      <c r="B188" s="7" t="str">
        <f>$A188 &amp; "-"&amp;VLOOKUP($A188,Company!$A:$B,2,FALSE)</f>
        <v>1-ACME Corporation</v>
      </c>
      <c r="C188" s="5">
        <f t="shared" si="18"/>
        <v>184</v>
      </c>
      <c r="D188" s="6" t="b">
        <v>1</v>
      </c>
      <c r="E188" s="7">
        <f ca="1">IF($C188 = 1 + N("Presidente"),
    127,
    IF($C188 = 2 + N("Vice-Presidente"),
        72,
        IF($C188 = 3 + N("Secretária bilíngue"),
            13,
            RANDBETWEEN(5,COUNT(Name!$A:$A) + 1)
        )
    )
)</f>
        <v>104</v>
      </c>
      <c r="F188" s="7" t="str">
        <f ca="1">VLOOKUP($E188,Name!$A:$B,2,FALSE)</f>
        <v>Danylo</v>
      </c>
      <c r="G188" s="7">
        <f ca="1" xml:space="preserve">
IF($C188 = 1,
    0,
    RANDBETWEEN(5,COUNT('Last name'!$A:$A) + 1)
)</f>
        <v>140</v>
      </c>
      <c r="H188" s="7" t="str">
        <f ca="1" xml:space="preserve">
IF($C188 = 1 + N("Presidente"),
    "de Orléans e Bragança",
    VLOOKUP($G188,'Last name'!$A:$B,2,FALSE) &amp; " " &amp; VLOOKUP(RANDBETWEEN(5,COUNT('Last name'!$A:$A) + 1),'Last name'!$A:$B,2,FALSE)
)</f>
        <v>Negreiros Teixeira</v>
      </c>
      <c r="I188" s="7" t="str">
        <f t="shared" ca="1" si="19"/>
        <v>Danylo Negreiros Teixeira</v>
      </c>
      <c r="J188" s="7" t="str">
        <f ca="1">VLOOKUP($E188,Name!$A:$C,3,FALSE)</f>
        <v>M</v>
      </c>
      <c r="K188" s="7" t="str">
        <f ca="1">VLOOKUP($J188,Gender!$A:$B,2,FALSE)</f>
        <v>Male</v>
      </c>
      <c r="L188" s="7">
        <f t="shared" ca="1" si="20"/>
        <v>5</v>
      </c>
      <c r="M188" s="7" t="str">
        <f ca="1">VLOOKUP($L188,Race!$A:$B,2,FALSE)</f>
        <v>White</v>
      </c>
      <c r="N188" s="8">
        <f t="shared" ca="1" si="21"/>
        <v>31459</v>
      </c>
      <c r="O188" s="6">
        <f t="shared" ca="1" si="22"/>
        <v>7</v>
      </c>
      <c r="P188" s="8" t="str">
        <f ca="1">VLOOKUP($O188,Education!$A:$B,2,FALSE)</f>
        <v>Undergraduate degree</v>
      </c>
      <c r="Q188" s="7">
        <f ca="1" xml:space="preserve">
  IF(OR($S188 = 5, $S188 = 6, $S188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8" s="7" t="str">
        <f ca="1">VLOOKUP($Q188,Department!$A:$B,2,FALSE)</f>
        <v>Operations</v>
      </c>
      <c r="S188" s="6">
        <f t="shared" ca="1" si="23"/>
        <v>11</v>
      </c>
      <c r="T188" s="7" t="str">
        <f ca="1">VLOOKUP($S188,Role!$A:$B,2,FALSE)</f>
        <v>Analyst</v>
      </c>
      <c r="U188" s="6">
        <f t="shared" ca="1" si="24"/>
        <v>7</v>
      </c>
      <c r="V188" s="7" t="str">
        <f ca="1" xml:space="preserve">
IF($U188 &lt;&gt; "",
    VLOOKUP($U188,Level!$A:$B,2,FALSE),
    ""
)</f>
        <v>Senior</v>
      </c>
      <c r="W188" s="1">
        <f t="shared" ca="1" si="25"/>
        <v>2500</v>
      </c>
      <c r="X188" s="12" t="str">
        <f t="shared" ca="1" si="26"/>
        <v>INSERT INTO bi4all.fac_employees (id_company_fk, id_employee_pk, flg_active, employee_name, id_gender_fk, id_race_fk, birthday, id_schooling_fk, id_department_fk, id_role_fk, id_level_fk, salary) VALUES (1, 184, TRUE, 'Danylo Negreiros Teixeira', 'M', 5, '16/02/1986', 7, 10, 11, 7, 2500);</v>
      </c>
    </row>
    <row r="189" spans="1:24" ht="14.25" customHeight="1" x14ac:dyDescent="0.2">
      <c r="A189" s="7">
        <v>1</v>
      </c>
      <c r="B189" s="7" t="str">
        <f>$A189 &amp; "-"&amp;VLOOKUP($A189,Company!$A:$B,2,FALSE)</f>
        <v>1-ACME Corporation</v>
      </c>
      <c r="C189" s="5">
        <f t="shared" si="18"/>
        <v>185</v>
      </c>
      <c r="D189" s="6" t="b">
        <v>1</v>
      </c>
      <c r="E189" s="7">
        <f ca="1">IF($C189 = 1 + N("Presidente"),
    127,
    IF($C189 = 2 + N("Vice-Presidente"),
        72,
        IF($C189 = 3 + N("Secretária bilíngue"),
            13,
            RANDBETWEEN(5,COUNT(Name!$A:$A) + 1)
        )
    )
)</f>
        <v>133</v>
      </c>
      <c r="F189" s="7" t="str">
        <f ca="1">VLOOKUP($E189,Name!$A:$B,2,FALSE)</f>
        <v>Esther</v>
      </c>
      <c r="G189" s="7">
        <f ca="1" xml:space="preserve">
IF($C189 = 1,
    0,
    RANDBETWEEN(5,COUNT('Last name'!$A:$A) + 1)
)</f>
        <v>94</v>
      </c>
      <c r="H189" s="7" t="str">
        <f ca="1" xml:space="preserve">
IF($C189 = 1 + N("Presidente"),
    "de Orléans e Bragança",
    VLOOKUP($G189,'Last name'!$A:$B,2,FALSE) &amp; " " &amp; VLOOKUP(RANDBETWEEN(5,COUNT('Last name'!$A:$A) + 1),'Last name'!$A:$B,2,FALSE)
)</f>
        <v>Furtado Moreira</v>
      </c>
      <c r="I189" s="7" t="str">
        <f t="shared" ca="1" si="19"/>
        <v>Esther Furtado Moreira</v>
      </c>
      <c r="J189" s="7" t="str">
        <f ca="1">VLOOKUP($E189,Name!$A:$C,3,FALSE)</f>
        <v>F</v>
      </c>
      <c r="K189" s="7" t="str">
        <f ca="1">VLOOKUP($J189,Gender!$A:$B,2,FALSE)</f>
        <v>Female</v>
      </c>
      <c r="L189" s="7">
        <f t="shared" ca="1" si="20"/>
        <v>6</v>
      </c>
      <c r="M189" s="7" t="str">
        <f ca="1">VLOOKUP($L189,Race!$A:$B,2,FALSE)</f>
        <v>Black or African American</v>
      </c>
      <c r="N189" s="8">
        <f t="shared" ca="1" si="21"/>
        <v>26945</v>
      </c>
      <c r="O189" s="6">
        <f t="shared" ca="1" si="22"/>
        <v>7</v>
      </c>
      <c r="P189" s="8" t="str">
        <f ca="1">VLOOKUP($O189,Education!$A:$B,2,FALSE)</f>
        <v>Undergraduate degree</v>
      </c>
      <c r="Q189" s="7">
        <f ca="1" xml:space="preserve">
  IF(OR($S189 = 5, $S189 = 6, $S189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9" s="7" t="str">
        <f ca="1">VLOOKUP($Q189,Department!$A:$B,2,FALSE)</f>
        <v>Controlling</v>
      </c>
      <c r="S189" s="6">
        <f t="shared" ca="1" si="23"/>
        <v>9</v>
      </c>
      <c r="T189" s="7" t="str">
        <f ca="1">VLOOKUP($S189,Role!$A:$B,2,FALSE)</f>
        <v>Intern</v>
      </c>
      <c r="U189" s="6" t="str">
        <f t="shared" ca="1" si="24"/>
        <v/>
      </c>
      <c r="V189" s="7" t="str">
        <f ca="1" xml:space="preserve">
IF($U189 &lt;&gt; "",
    VLOOKUP($U189,Level!$A:$B,2,FALSE),
    ""
)</f>
        <v/>
      </c>
      <c r="W189" s="1">
        <f t="shared" ca="1" si="25"/>
        <v>1205</v>
      </c>
      <c r="X189" s="12" t="str">
        <f t="shared" ca="1" si="26"/>
        <v>INSERT INTO bi4all.fac_employees (id_company_fk, id_employee_pk, flg_active, employee_name, id_gender_fk, id_race_fk, birthday, id_schooling_fk, id_department_fk, id_role_fk, id_level_fk, salary) VALUES (1, 185, TRUE, 'Esther Furtado Moreira', 'F', 6, '08/10/1973', 7, 12, 9, NULL, 1205);</v>
      </c>
    </row>
    <row r="190" spans="1:24" ht="14.25" customHeight="1" x14ac:dyDescent="0.2">
      <c r="A190" s="7">
        <v>1</v>
      </c>
      <c r="B190" s="7" t="str">
        <f>$A190 &amp; "-"&amp;VLOOKUP($A190,Company!$A:$B,2,FALSE)</f>
        <v>1-ACME Corporation</v>
      </c>
      <c r="C190" s="5">
        <f t="shared" si="18"/>
        <v>186</v>
      </c>
      <c r="D190" s="6" t="b">
        <v>1</v>
      </c>
      <c r="E190" s="7">
        <f ca="1">IF($C190 = 1 + N("Presidente"),
    127,
    IF($C190 = 2 + N("Vice-Presidente"),
        72,
        IF($C190 = 3 + N("Secretária bilíngue"),
            13,
            RANDBETWEEN(5,COUNT(Name!$A:$A) + 1)
        )
    )
)</f>
        <v>337</v>
      </c>
      <c r="F190" s="7" t="str">
        <f ca="1">VLOOKUP($E190,Name!$A:$B,2,FALSE)</f>
        <v>Sarah</v>
      </c>
      <c r="G190" s="7">
        <f ca="1" xml:space="preserve">
IF($C190 = 1,
    0,
    RANDBETWEEN(5,COUNT('Last name'!$A:$A) + 1)
)</f>
        <v>65</v>
      </c>
      <c r="H190" s="7" t="str">
        <f ca="1" xml:space="preserve">
IF($C190 = 1 + N("Presidente"),
    "de Orléans e Bragança",
    VLOOKUP($G190,'Last name'!$A:$B,2,FALSE) &amp; " " &amp; VLOOKUP(RANDBETWEEN(5,COUNT('Last name'!$A:$A) + 1),'Last name'!$A:$B,2,FALSE)
)</f>
        <v>Coelho Esposito</v>
      </c>
      <c r="I190" s="7" t="str">
        <f t="shared" ca="1" si="19"/>
        <v>Sarah Coelho Esposito</v>
      </c>
      <c r="J190" s="7" t="str">
        <f ca="1">VLOOKUP($E190,Name!$A:$C,3,FALSE)</f>
        <v>F</v>
      </c>
      <c r="K190" s="7" t="str">
        <f ca="1">VLOOKUP($J190,Gender!$A:$B,2,FALSE)</f>
        <v>Female</v>
      </c>
      <c r="L190" s="7">
        <f t="shared" ca="1" si="20"/>
        <v>8</v>
      </c>
      <c r="M190" s="7" t="str">
        <f ca="1">VLOOKUP($L190,Race!$A:$B,2,FALSE)</f>
        <v>Asian</v>
      </c>
      <c r="N190" s="8">
        <f t="shared" ca="1" si="21"/>
        <v>22262</v>
      </c>
      <c r="O190" s="6">
        <f t="shared" ca="1" si="22"/>
        <v>8</v>
      </c>
      <c r="P190" s="8" t="str">
        <f ca="1">VLOOKUP($O190,Education!$A:$B,2,FALSE)</f>
        <v>Graduate school</v>
      </c>
      <c r="Q190" s="7">
        <f ca="1" xml:space="preserve">
  IF(OR($S190 = 5, $S190 = 6, $S190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0" s="7" t="str">
        <f ca="1">VLOOKUP($Q190,Department!$A:$B,2,FALSE)</f>
        <v>Finance</v>
      </c>
      <c r="S190" s="6">
        <f t="shared" ca="1" si="23"/>
        <v>11</v>
      </c>
      <c r="T190" s="7" t="str">
        <f ca="1">VLOOKUP($S190,Role!$A:$B,2,FALSE)</f>
        <v>Analyst</v>
      </c>
      <c r="U190" s="6">
        <f t="shared" ca="1" si="24"/>
        <v>7</v>
      </c>
      <c r="V190" s="7" t="str">
        <f ca="1" xml:space="preserve">
IF($U190 &lt;&gt; "",
    VLOOKUP($U190,Level!$A:$B,2,FALSE),
    ""
)</f>
        <v>Senior</v>
      </c>
      <c r="W190" s="1">
        <f t="shared" ca="1" si="25"/>
        <v>3000</v>
      </c>
      <c r="X190" s="12" t="str">
        <f t="shared" ca="1" si="26"/>
        <v>INSERT INTO bi4all.fac_employees (id_company_fk, id_employee_pk, flg_active, employee_name, id_gender_fk, id_race_fk, birthday, id_schooling_fk, id_department_fk, id_role_fk, id_level_fk, salary) VALUES (1, 186, TRUE, 'Sarah Coelho Esposito', 'F', 8, '12/12/1960', 8, 7, 11, 7, 3000);</v>
      </c>
    </row>
    <row r="191" spans="1:24" ht="14.25" customHeight="1" x14ac:dyDescent="0.2">
      <c r="A191" s="7">
        <v>1</v>
      </c>
      <c r="B191" s="7" t="str">
        <f>$A191 &amp; "-"&amp;VLOOKUP($A191,Company!$A:$B,2,FALSE)</f>
        <v>1-ACME Corporation</v>
      </c>
      <c r="C191" s="5">
        <f t="shared" si="18"/>
        <v>187</v>
      </c>
      <c r="D191" s="6" t="b">
        <v>1</v>
      </c>
      <c r="E191" s="7">
        <f ca="1">IF($C191 = 1 + N("Presidente"),
    127,
    IF($C191 = 2 + N("Vice-Presidente"),
        72,
        IF($C191 = 3 + N("Secretária bilíngue"),
            13,
            RANDBETWEEN(5,COUNT(Name!$A:$A) + 1)
        )
    )
)</f>
        <v>92</v>
      </c>
      <c r="F191" s="7" t="str">
        <f ca="1">VLOOKUP($E191,Name!$A:$B,2,FALSE)</f>
        <v>Cecília</v>
      </c>
      <c r="G191" s="7">
        <f ca="1" xml:space="preserve">
IF($C191 = 1,
    0,
    RANDBETWEEN(5,COUNT('Last name'!$A:$A) + 1)
)</f>
        <v>95</v>
      </c>
      <c r="H191" s="7" t="str">
        <f ca="1" xml:space="preserve">
IF($C191 = 1 + N("Presidente"),
    "de Orléans e Bragança",
    VLOOKUP($G191,'Last name'!$A:$B,2,FALSE) &amp; " " &amp; VLOOKUP(RANDBETWEEN(5,COUNT('Last name'!$A:$A) + 1),'Last name'!$A:$B,2,FALSE)
)</f>
        <v>Galli Bactista</v>
      </c>
      <c r="I191" s="7" t="str">
        <f t="shared" ca="1" si="19"/>
        <v>Cecília Galli Bactista</v>
      </c>
      <c r="J191" s="7" t="str">
        <f ca="1">VLOOKUP($E191,Name!$A:$C,3,FALSE)</f>
        <v>F</v>
      </c>
      <c r="K191" s="7" t="str">
        <f ca="1">VLOOKUP($J191,Gender!$A:$B,2,FALSE)</f>
        <v>Female</v>
      </c>
      <c r="L191" s="7">
        <f t="shared" ca="1" si="20"/>
        <v>5</v>
      </c>
      <c r="M191" s="7" t="str">
        <f ca="1">VLOOKUP($L191,Race!$A:$B,2,FALSE)</f>
        <v>White</v>
      </c>
      <c r="N191" s="8">
        <f t="shared" ca="1" si="21"/>
        <v>27824</v>
      </c>
      <c r="O191" s="6">
        <f t="shared" ca="1" si="22"/>
        <v>7</v>
      </c>
      <c r="P191" s="8" t="str">
        <f ca="1">VLOOKUP($O191,Education!$A:$B,2,FALSE)</f>
        <v>Undergraduate degree</v>
      </c>
      <c r="Q191" s="7">
        <f ca="1" xml:space="preserve">
  IF(OR($S191 = 5, $S191 = 6, $S191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1" s="7" t="str">
        <f ca="1">VLOOKUP($Q191,Department!$A:$B,2,FALSE)</f>
        <v>Audit</v>
      </c>
      <c r="S191" s="6">
        <f t="shared" ca="1" si="23"/>
        <v>9</v>
      </c>
      <c r="T191" s="7" t="str">
        <f ca="1">VLOOKUP($S191,Role!$A:$B,2,FALSE)</f>
        <v>Intern</v>
      </c>
      <c r="U191" s="6" t="str">
        <f t="shared" ca="1" si="24"/>
        <v/>
      </c>
      <c r="V191" s="7" t="str">
        <f ca="1" xml:space="preserve">
IF($U191 &lt;&gt; "",
    VLOOKUP($U191,Level!$A:$B,2,FALSE),
    ""
)</f>
        <v/>
      </c>
      <c r="W191" s="1">
        <f t="shared" ca="1" si="25"/>
        <v>1205</v>
      </c>
      <c r="X191" s="12" t="str">
        <f t="shared" ca="1" si="26"/>
        <v>INSERT INTO bi4all.fac_employees (id_company_fk, id_employee_pk, flg_active, employee_name, id_gender_fk, id_race_fk, birthday, id_schooling_fk, id_department_fk, id_role_fk, id_level_fk, salary) VALUES (1, 187, TRUE, 'Cecília Galli Bactista', 'F', 5, '05/03/1976', 7, 13, 9, NULL, 1205);</v>
      </c>
    </row>
    <row r="192" spans="1:24" ht="14.25" customHeight="1" x14ac:dyDescent="0.2">
      <c r="A192" s="7">
        <v>1</v>
      </c>
      <c r="B192" s="7" t="str">
        <f>$A192 &amp; "-"&amp;VLOOKUP($A192,Company!$A:$B,2,FALSE)</f>
        <v>1-ACME Corporation</v>
      </c>
      <c r="C192" s="5">
        <f t="shared" si="18"/>
        <v>188</v>
      </c>
      <c r="D192" s="6" t="b">
        <v>1</v>
      </c>
      <c r="E192" s="7">
        <f ca="1">IF($C192 = 1 + N("Presidente"),
    127,
    IF($C192 = 2 + N("Vice-Presidente"),
        72,
        IF($C192 = 3 + N("Secretária bilíngue"),
            13,
            RANDBETWEEN(5,COUNT(Name!$A:$A) + 1)
        )
    )
)</f>
        <v>47</v>
      </c>
      <c r="F192" s="7" t="str">
        <f ca="1">VLOOKUP($E192,Name!$A:$B,2,FALSE)</f>
        <v>Anne Caroline</v>
      </c>
      <c r="G192" s="7">
        <f ca="1" xml:space="preserve">
IF($C192 = 1,
    0,
    RANDBETWEEN(5,COUNT('Last name'!$A:$A) + 1)
)</f>
        <v>158</v>
      </c>
      <c r="H192" s="7" t="str">
        <f ca="1" xml:space="preserve">
IF($C192 = 1 + N("Presidente"),
    "de Orléans e Bragança",
    VLOOKUP($G192,'Last name'!$A:$B,2,FALSE) &amp; " " &amp; VLOOKUP(RANDBETWEEN(5,COUNT('Last name'!$A:$A) + 1),'Last name'!$A:$B,2,FALSE)
)</f>
        <v>Rangel Martins</v>
      </c>
      <c r="I192" s="7" t="str">
        <f t="shared" ca="1" si="19"/>
        <v>Anne Caroline Rangel Martins</v>
      </c>
      <c r="J192" s="7" t="str">
        <f ca="1">VLOOKUP($E192,Name!$A:$C,3,FALSE)</f>
        <v>F</v>
      </c>
      <c r="K192" s="7" t="str">
        <f ca="1">VLOOKUP($J192,Gender!$A:$B,2,FALSE)</f>
        <v>Female</v>
      </c>
      <c r="L192" s="7">
        <f t="shared" ca="1" si="20"/>
        <v>5</v>
      </c>
      <c r="M192" s="7" t="str">
        <f ca="1">VLOOKUP($L192,Race!$A:$B,2,FALSE)</f>
        <v>White</v>
      </c>
      <c r="N192" s="8">
        <f t="shared" ca="1" si="21"/>
        <v>31174</v>
      </c>
      <c r="O192" s="6">
        <f t="shared" ca="1" si="22"/>
        <v>7</v>
      </c>
      <c r="P192" s="8" t="str">
        <f ca="1">VLOOKUP($O192,Education!$A:$B,2,FALSE)</f>
        <v>Undergraduate degree</v>
      </c>
      <c r="Q192" s="7">
        <f ca="1" xml:space="preserve">
  IF(OR($S192 = 5, $S192 = 6, $S192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2" s="7" t="str">
        <f ca="1">VLOOKUP($Q192,Department!$A:$B,2,FALSE)</f>
        <v>Audit</v>
      </c>
      <c r="S192" s="6">
        <f t="shared" ca="1" si="23"/>
        <v>11</v>
      </c>
      <c r="T192" s="7" t="str">
        <f ca="1">VLOOKUP($S192,Role!$A:$B,2,FALSE)</f>
        <v>Analyst</v>
      </c>
      <c r="U192" s="6">
        <f t="shared" ca="1" si="24"/>
        <v>5</v>
      </c>
      <c r="V192" s="7" t="str">
        <f ca="1" xml:space="preserve">
IF($U192 &lt;&gt; "",
    VLOOKUP($U192,Level!$A:$B,2,FALSE),
    ""
)</f>
        <v>Junior</v>
      </c>
      <c r="W192" s="1">
        <f t="shared" ca="1" si="25"/>
        <v>2500</v>
      </c>
      <c r="X192" s="12" t="str">
        <f t="shared" ca="1" si="26"/>
        <v>INSERT INTO bi4all.fac_employees (id_company_fk, id_employee_pk, flg_active, employee_name, id_gender_fk, id_race_fk, birthday, id_schooling_fk, id_department_fk, id_role_fk, id_level_fk, salary) VALUES (1, 188, TRUE, 'Anne Caroline Rangel Martins', 'F', 5, '07/05/1985', 7, 13, 11, 5, 2500);</v>
      </c>
    </row>
    <row r="193" spans="1:24" ht="14.25" customHeight="1" x14ac:dyDescent="0.2">
      <c r="A193" s="7">
        <v>1</v>
      </c>
      <c r="B193" s="7" t="str">
        <f>$A193 &amp; "-"&amp;VLOOKUP($A193,Company!$A:$B,2,FALSE)</f>
        <v>1-ACME Corporation</v>
      </c>
      <c r="C193" s="5">
        <f t="shared" si="18"/>
        <v>189</v>
      </c>
      <c r="D193" s="6" t="b">
        <v>1</v>
      </c>
      <c r="E193" s="7">
        <f ca="1">IF($C193 = 1 + N("Presidente"),
    127,
    IF($C193 = 2 + N("Vice-Presidente"),
        72,
        IF($C193 = 3 + N("Secretária bilíngue"),
            13,
            RANDBETWEEN(5,COUNT(Name!$A:$A) + 1)
        )
    )
)</f>
        <v>74</v>
      </c>
      <c r="F193" s="7" t="str">
        <f ca="1">VLOOKUP($E193,Name!$A:$B,2,FALSE)</f>
        <v>Brenda</v>
      </c>
      <c r="G193" s="7">
        <f ca="1" xml:space="preserve">
IF($C193 = 1,
    0,
    RANDBETWEEN(5,COUNT('Last name'!$A:$A) + 1)
)</f>
        <v>103</v>
      </c>
      <c r="H193" s="7" t="str">
        <f ca="1" xml:space="preserve">
IF($C193 = 1 + N("Presidente"),
    "de Orléans e Bragança",
    VLOOKUP($G193,'Last name'!$A:$B,2,FALSE) &amp; " " &amp; VLOOKUP(RANDBETWEEN(5,COUNT('Last name'!$A:$A) + 1),'Last name'!$A:$B,2,FALSE)
)</f>
        <v>Holanda Pinheiro</v>
      </c>
      <c r="I193" s="7" t="str">
        <f t="shared" ca="1" si="19"/>
        <v>Brenda Holanda Pinheiro</v>
      </c>
      <c r="J193" s="7" t="str">
        <f ca="1">VLOOKUP($E193,Name!$A:$C,3,FALSE)</f>
        <v>F</v>
      </c>
      <c r="K193" s="7" t="str">
        <f ca="1">VLOOKUP($J193,Gender!$A:$B,2,FALSE)</f>
        <v>Female</v>
      </c>
      <c r="L193" s="7">
        <f t="shared" ca="1" si="20"/>
        <v>5</v>
      </c>
      <c r="M193" s="7" t="str">
        <f ca="1">VLOOKUP($L193,Race!$A:$B,2,FALSE)</f>
        <v>White</v>
      </c>
      <c r="N193" s="8">
        <f t="shared" ca="1" si="21"/>
        <v>23017</v>
      </c>
      <c r="O193" s="6">
        <f t="shared" ca="1" si="22"/>
        <v>7</v>
      </c>
      <c r="P193" s="8" t="str">
        <f ca="1">VLOOKUP($O193,Education!$A:$B,2,FALSE)</f>
        <v>Undergraduate degree</v>
      </c>
      <c r="Q193" s="7">
        <f ca="1" xml:space="preserve">
  IF(OR($S193 = 5, $S193 = 6, $S193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3" s="7" t="str">
        <f ca="1">VLOOKUP($Q193,Department!$A:$B,2,FALSE)</f>
        <v>Audit</v>
      </c>
      <c r="S193" s="6">
        <f t="shared" ca="1" si="23"/>
        <v>9</v>
      </c>
      <c r="T193" s="7" t="str">
        <f ca="1">VLOOKUP($S193,Role!$A:$B,2,FALSE)</f>
        <v>Intern</v>
      </c>
      <c r="U193" s="6" t="str">
        <f t="shared" ca="1" si="24"/>
        <v/>
      </c>
      <c r="V193" s="7" t="str">
        <f ca="1" xml:space="preserve">
IF($U193 &lt;&gt; "",
    VLOOKUP($U193,Level!$A:$B,2,FALSE),
    ""
)</f>
        <v/>
      </c>
      <c r="W193" s="1">
        <f t="shared" ca="1" si="25"/>
        <v>1205</v>
      </c>
      <c r="X193" s="12" t="str">
        <f t="shared" ca="1" si="26"/>
        <v>INSERT INTO bi4all.fac_employees (id_company_fk, id_employee_pk, flg_active, employee_name, id_gender_fk, id_race_fk, birthday, id_schooling_fk, id_department_fk, id_role_fk, id_level_fk, salary) VALUES (1, 189, TRUE, 'Brenda Holanda Pinheiro', 'F', 5, '06/01/1963', 7, 13, 9, NULL, 1205);</v>
      </c>
    </row>
    <row r="194" spans="1:24" ht="14.25" customHeight="1" x14ac:dyDescent="0.2">
      <c r="A194" s="7">
        <v>1</v>
      </c>
      <c r="B194" s="7" t="str">
        <f>$A194 &amp; "-"&amp;VLOOKUP($A194,Company!$A:$B,2,FALSE)</f>
        <v>1-ACME Corporation</v>
      </c>
      <c r="C194" s="5">
        <f t="shared" si="18"/>
        <v>190</v>
      </c>
      <c r="D194" s="6" t="b">
        <v>1</v>
      </c>
      <c r="E194" s="7">
        <f ca="1">IF($C194 = 1 + N("Presidente"),
    127,
    IF($C194 = 2 + N("Vice-Presidente"),
        72,
        IF($C194 = 3 + N("Secretária bilíngue"),
            13,
            RANDBETWEEN(5,COUNT(Name!$A:$A) + 1)
        )
    )
)</f>
        <v>49</v>
      </c>
      <c r="F194" s="7" t="str">
        <f ca="1">VLOOKUP($E194,Name!$A:$B,2,FALSE)</f>
        <v>Anthony Gabriel</v>
      </c>
      <c r="G194" s="7">
        <f ca="1" xml:space="preserve">
IF($C194 = 1,
    0,
    RANDBETWEEN(5,COUNT('Last name'!$A:$A) + 1)
)</f>
        <v>35</v>
      </c>
      <c r="H194" s="7" t="str">
        <f ca="1" xml:space="preserve">
IF($C194 = 1 + N("Presidente"),
    "de Orléans e Bragança",
    VLOOKUP($G194,'Last name'!$A:$B,2,FALSE) &amp; " " &amp; VLOOKUP(RANDBETWEEN(5,COUNT('Last name'!$A:$A) + 1),'Last name'!$A:$B,2,FALSE)
)</f>
        <v>Barroso Andrioli</v>
      </c>
      <c r="I194" s="7" t="str">
        <f t="shared" ca="1" si="19"/>
        <v>Anthony Gabriel Barroso Andrioli</v>
      </c>
      <c r="J194" s="7" t="str">
        <f ca="1">VLOOKUP($E194,Name!$A:$C,3,FALSE)</f>
        <v>M</v>
      </c>
      <c r="K194" s="7" t="str">
        <f ca="1">VLOOKUP($J194,Gender!$A:$B,2,FALSE)</f>
        <v>Male</v>
      </c>
      <c r="L194" s="7">
        <f t="shared" ca="1" si="20"/>
        <v>5</v>
      </c>
      <c r="M194" s="7" t="str">
        <f ca="1">VLOOKUP($L194,Race!$A:$B,2,FALSE)</f>
        <v>White</v>
      </c>
      <c r="N194" s="8">
        <f t="shared" ca="1" si="21"/>
        <v>30670</v>
      </c>
      <c r="O194" s="6">
        <f t="shared" ca="1" si="22"/>
        <v>8</v>
      </c>
      <c r="P194" s="8" t="str">
        <f ca="1">VLOOKUP($O194,Education!$A:$B,2,FALSE)</f>
        <v>Graduate school</v>
      </c>
      <c r="Q194" s="7">
        <f ca="1" xml:space="preserve">
  IF(OR($S194 = 5, $S194 = 6, $S194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4" s="7" t="str">
        <f ca="1">VLOOKUP($Q194,Department!$A:$B,2,FALSE)</f>
        <v>Finance</v>
      </c>
      <c r="S194" s="6">
        <f t="shared" ca="1" si="23"/>
        <v>11</v>
      </c>
      <c r="T194" s="7" t="str">
        <f ca="1">VLOOKUP($S194,Role!$A:$B,2,FALSE)</f>
        <v>Analyst</v>
      </c>
      <c r="U194" s="6">
        <f t="shared" ca="1" si="24"/>
        <v>5</v>
      </c>
      <c r="V194" s="7" t="str">
        <f ca="1" xml:space="preserve">
IF($U194 &lt;&gt; "",
    VLOOKUP($U194,Level!$A:$B,2,FALSE),
    ""
)</f>
        <v>Junior</v>
      </c>
      <c r="W194" s="1">
        <f t="shared" ca="1" si="25"/>
        <v>3000</v>
      </c>
      <c r="X194" s="12" t="str">
        <f t="shared" ca="1" si="26"/>
        <v>INSERT INTO bi4all.fac_employees (id_company_fk, id_employee_pk, flg_active, employee_name, id_gender_fk, id_race_fk, birthday, id_schooling_fk, id_department_fk, id_role_fk, id_level_fk, salary) VALUES (1, 190, TRUE, 'Anthony Gabriel Barroso Andrioli', 'M', 5, '20/12/1983', 8, 7, 11, 5, 3000);</v>
      </c>
    </row>
    <row r="195" spans="1:24" ht="14.25" customHeight="1" x14ac:dyDescent="0.2">
      <c r="A195" s="7">
        <v>1</v>
      </c>
      <c r="B195" s="7" t="str">
        <f>$A195 &amp; "-"&amp;VLOOKUP($A195,Company!$A:$B,2,FALSE)</f>
        <v>1-ACME Corporation</v>
      </c>
      <c r="C195" s="5">
        <f t="shared" si="18"/>
        <v>191</v>
      </c>
      <c r="D195" s="6" t="b">
        <v>1</v>
      </c>
      <c r="E195" s="7">
        <f ca="1">IF($C195 = 1 + N("Presidente"),
    127,
    IF($C195 = 2 + N("Vice-Presidente"),
        72,
        IF($C195 = 3 + N("Secretária bilíngue"),
            13,
            RANDBETWEEN(5,COUNT(Name!$A:$A) + 1)
        )
    )
)</f>
        <v>57</v>
      </c>
      <c r="F195" s="7" t="str">
        <f ca="1">VLOOKUP($E195,Name!$A:$B,2,FALSE)</f>
        <v>Arthur Henrique</v>
      </c>
      <c r="G195" s="7">
        <f ca="1" xml:space="preserve">
IF($C195 = 1,
    0,
    RANDBETWEEN(5,COUNT('Last name'!$A:$A) + 1)
)</f>
        <v>42</v>
      </c>
      <c r="H195" s="7" t="str">
        <f ca="1" xml:space="preserve">
IF($C195 = 1 + N("Presidente"),
    "de Orléans e Bragança",
    VLOOKUP($G195,'Last name'!$A:$B,2,FALSE) &amp; " " &amp; VLOOKUP(RANDBETWEEN(5,COUNT('Last name'!$A:$A) + 1),'Last name'!$A:$B,2,FALSE)
)</f>
        <v>Borba Abranches</v>
      </c>
      <c r="I195" s="7" t="str">
        <f t="shared" ca="1" si="19"/>
        <v>Arthur Henrique Borba Abranches</v>
      </c>
      <c r="J195" s="7" t="str">
        <f ca="1">VLOOKUP($E195,Name!$A:$C,3,FALSE)</f>
        <v>M</v>
      </c>
      <c r="K195" s="7" t="str">
        <f ca="1">VLOOKUP($J195,Gender!$A:$B,2,FALSE)</f>
        <v>Male</v>
      </c>
      <c r="L195" s="7">
        <f t="shared" ca="1" si="20"/>
        <v>5</v>
      </c>
      <c r="M195" s="7" t="str">
        <f ca="1">VLOOKUP($L195,Race!$A:$B,2,FALSE)</f>
        <v>White</v>
      </c>
      <c r="N195" s="8">
        <f t="shared" ca="1" si="21"/>
        <v>27839</v>
      </c>
      <c r="O195" s="6">
        <f t="shared" ca="1" si="22"/>
        <v>7</v>
      </c>
      <c r="P195" s="8" t="str">
        <f ca="1">VLOOKUP($O195,Education!$A:$B,2,FALSE)</f>
        <v>Undergraduate degree</v>
      </c>
      <c r="Q195" s="7">
        <f ca="1" xml:space="preserve">
  IF(OR($S195 = 5, $S195 = 6, $S195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5" s="7" t="str">
        <f ca="1">VLOOKUP($Q195,Department!$A:$B,2,FALSE)</f>
        <v>Human Resource</v>
      </c>
      <c r="S195" s="6">
        <f t="shared" ca="1" si="23"/>
        <v>10</v>
      </c>
      <c r="T195" s="7" t="str">
        <f ca="1">VLOOKUP($S195,Role!$A:$B,2,FALSE)</f>
        <v>Trainee</v>
      </c>
      <c r="U195" s="6" t="str">
        <f t="shared" ca="1" si="24"/>
        <v/>
      </c>
      <c r="V195" s="7" t="str">
        <f ca="1" xml:space="preserve">
IF($U195 &lt;&gt; "",
    VLOOKUP($U195,Level!$A:$B,2,FALSE),
    ""
)</f>
        <v/>
      </c>
      <c r="W195" s="1">
        <f t="shared" ca="1" si="25"/>
        <v>1385</v>
      </c>
      <c r="X195" s="12" t="str">
        <f t="shared" ca="1" si="26"/>
        <v>INSERT INTO bi4all.fac_employees (id_company_fk, id_employee_pk, flg_active, employee_name, id_gender_fk, id_race_fk, birthday, id_schooling_fk, id_department_fk, id_role_fk, id_level_fk, salary) VALUES (1, 191, TRUE, 'Arthur Henrique Borba Abranches', 'M', 5, '20/03/1976', 7, 8, 10, NULL, 1385);</v>
      </c>
    </row>
    <row r="196" spans="1:24" ht="14.25" customHeight="1" x14ac:dyDescent="0.2">
      <c r="A196" s="7">
        <v>1</v>
      </c>
      <c r="B196" s="7" t="str">
        <f>$A196 &amp; "-"&amp;VLOOKUP($A196,Company!$A:$B,2,FALSE)</f>
        <v>1-ACME Corporation</v>
      </c>
      <c r="C196" s="5">
        <f t="shared" si="18"/>
        <v>192</v>
      </c>
      <c r="D196" s="6" t="b">
        <v>1</v>
      </c>
      <c r="E196" s="7">
        <f ca="1">IF($C196 = 1 + N("Presidente"),
    127,
    IF($C196 = 2 + N("Vice-Presidente"),
        72,
        IF($C196 = 3 + N("Secretária bilíngue"),
            13,
            RANDBETWEEN(5,COUNT(Name!$A:$A) + 1)
        )
    )
)</f>
        <v>359</v>
      </c>
      <c r="F196" s="7" t="str">
        <f ca="1">VLOOKUP($E196,Name!$A:$B,2,FALSE)</f>
        <v>Vitor</v>
      </c>
      <c r="G196" s="7">
        <f ca="1" xml:space="preserve">
IF($C196 = 1,
    0,
    RANDBETWEEN(5,COUNT('Last name'!$A:$A) + 1)
)</f>
        <v>32</v>
      </c>
      <c r="H196" s="7" t="str">
        <f ca="1" xml:space="preserve">
IF($C196 = 1 + N("Presidente"),
    "de Orléans e Bragança",
    VLOOKUP($G196,'Last name'!$A:$B,2,FALSE) &amp; " " &amp; VLOOKUP(RANDBETWEEN(5,COUNT('Last name'!$A:$A) + 1),'Last name'!$A:$B,2,FALSE)
)</f>
        <v>Barboza Sousa</v>
      </c>
      <c r="I196" s="7" t="str">
        <f t="shared" ca="1" si="19"/>
        <v>Vitor Barboza Sousa</v>
      </c>
      <c r="J196" s="7" t="str">
        <f ca="1">VLOOKUP($E196,Name!$A:$C,3,FALSE)</f>
        <v>M</v>
      </c>
      <c r="K196" s="7" t="str">
        <f ca="1">VLOOKUP($J196,Gender!$A:$B,2,FALSE)</f>
        <v>Male</v>
      </c>
      <c r="L196" s="7">
        <f t="shared" ca="1" si="20"/>
        <v>6</v>
      </c>
      <c r="M196" s="7" t="str">
        <f ca="1">VLOOKUP($L196,Race!$A:$B,2,FALSE)</f>
        <v>Black or African American</v>
      </c>
      <c r="N196" s="8">
        <f t="shared" ca="1" si="21"/>
        <v>18155</v>
      </c>
      <c r="O196" s="6">
        <f t="shared" ca="1" si="22"/>
        <v>8</v>
      </c>
      <c r="P196" s="8" t="str">
        <f ca="1">VLOOKUP($O196,Education!$A:$B,2,FALSE)</f>
        <v>Graduate school</v>
      </c>
      <c r="Q196" s="7">
        <f ca="1" xml:space="preserve">
  IF(OR($S196 = 5, $S196 = 6, $S196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6" s="7" t="str">
        <f ca="1">VLOOKUP($Q196,Department!$A:$B,2,FALSE)</f>
        <v>Audit</v>
      </c>
      <c r="S196" s="6">
        <f t="shared" ca="1" si="23"/>
        <v>11</v>
      </c>
      <c r="T196" s="7" t="str">
        <f ca="1">VLOOKUP($S196,Role!$A:$B,2,FALSE)</f>
        <v>Analyst</v>
      </c>
      <c r="U196" s="6">
        <f t="shared" ca="1" si="24"/>
        <v>7</v>
      </c>
      <c r="V196" s="7" t="str">
        <f ca="1" xml:space="preserve">
IF($U196 &lt;&gt; "",
    VLOOKUP($U196,Level!$A:$B,2,FALSE),
    ""
)</f>
        <v>Senior</v>
      </c>
      <c r="W196" s="1">
        <f t="shared" ca="1" si="25"/>
        <v>3000</v>
      </c>
      <c r="X196" s="12" t="str">
        <f t="shared" ca="1" si="26"/>
        <v>INSERT INTO bi4all.fac_employees (id_company_fk, id_employee_pk, flg_active, employee_name, id_gender_fk, id_race_fk, birthday, id_schooling_fk, id_department_fk, id_role_fk, id_level_fk, salary) VALUES (1, 192, TRUE, 'Vitor Barboza Sousa', 'M', 6, '14/09/1949', 8, 13, 11, 7, 3000);</v>
      </c>
    </row>
    <row r="197" spans="1:24" ht="14.25" customHeight="1" x14ac:dyDescent="0.2">
      <c r="A197" s="7">
        <v>1</v>
      </c>
      <c r="B197" s="7" t="str">
        <f>$A197 &amp; "-"&amp;VLOOKUP($A197,Company!$A:$B,2,FALSE)</f>
        <v>1-ACME Corporation</v>
      </c>
      <c r="C197" s="5">
        <f t="shared" si="18"/>
        <v>193</v>
      </c>
      <c r="D197" s="6" t="b">
        <v>1</v>
      </c>
      <c r="E197" s="7">
        <f ca="1">IF($C197 = 1 + N("Presidente"),
    127,
    IF($C197 = 2 + N("Vice-Presidente"),
        72,
        IF($C197 = 3 + N("Secretária bilíngue"),
            13,
            RANDBETWEEN(5,COUNT(Name!$A:$A) + 1)
        )
    )
)</f>
        <v>359</v>
      </c>
      <c r="F197" s="7" t="str">
        <f ca="1">VLOOKUP($E197,Name!$A:$B,2,FALSE)</f>
        <v>Vitor</v>
      </c>
      <c r="G197" s="7">
        <f ca="1" xml:space="preserve">
IF($C197 = 1,
    0,
    RANDBETWEEN(5,COUNT('Last name'!$A:$A) + 1)
)</f>
        <v>66</v>
      </c>
      <c r="H197" s="7" t="str">
        <f ca="1" xml:space="preserve">
IF($C197 = 1 + N("Presidente"),
    "de Orléans e Bragança",
    VLOOKUP($G197,'Last name'!$A:$B,2,FALSE) &amp; " " &amp; VLOOKUP(RANDBETWEEN(5,COUNT('Last name'!$A:$A) + 1),'Last name'!$A:$B,2,FALSE)
)</f>
        <v>Colombo Battaglia</v>
      </c>
      <c r="I197" s="7" t="str">
        <f t="shared" ca="1" si="19"/>
        <v>Vitor Colombo Battaglia</v>
      </c>
      <c r="J197" s="7" t="str">
        <f ca="1">VLOOKUP($E197,Name!$A:$C,3,FALSE)</f>
        <v>M</v>
      </c>
      <c r="K197" s="7" t="str">
        <f ca="1">VLOOKUP($J197,Gender!$A:$B,2,FALSE)</f>
        <v>Male</v>
      </c>
      <c r="L197" s="7">
        <f t="shared" ca="1" si="20"/>
        <v>5</v>
      </c>
      <c r="M197" s="7" t="str">
        <f ca="1">VLOOKUP($L197,Race!$A:$B,2,FALSE)</f>
        <v>White</v>
      </c>
      <c r="N197" s="8">
        <f t="shared" ca="1" si="21"/>
        <v>28318</v>
      </c>
      <c r="O197" s="6">
        <f t="shared" ca="1" si="22"/>
        <v>7</v>
      </c>
      <c r="P197" s="8" t="str">
        <f ca="1">VLOOKUP($O197,Education!$A:$B,2,FALSE)</f>
        <v>Undergraduate degree</v>
      </c>
      <c r="Q197" s="7">
        <f ca="1" xml:space="preserve">
  IF(OR($S197 = 5, $S197 = 6, $S197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7" s="7" t="str">
        <f ca="1">VLOOKUP($Q197,Department!$A:$B,2,FALSE)</f>
        <v>Human Resource</v>
      </c>
      <c r="S197" s="6">
        <f t="shared" ca="1" si="23"/>
        <v>10</v>
      </c>
      <c r="T197" s="7" t="str">
        <f ca="1">VLOOKUP($S197,Role!$A:$B,2,FALSE)</f>
        <v>Trainee</v>
      </c>
      <c r="U197" s="6" t="str">
        <f t="shared" ca="1" si="24"/>
        <v/>
      </c>
      <c r="V197" s="7" t="str">
        <f ca="1" xml:space="preserve">
IF($U197 &lt;&gt; "",
    VLOOKUP($U197,Level!$A:$B,2,FALSE),
    ""
)</f>
        <v/>
      </c>
      <c r="W197" s="1">
        <f t="shared" ca="1" si="25"/>
        <v>1385</v>
      </c>
      <c r="X197" s="12" t="str">
        <f t="shared" ca="1" si="26"/>
        <v>INSERT INTO bi4all.fac_employees (id_company_fk, id_employee_pk, flg_active, employee_name, id_gender_fk, id_race_fk, birthday, id_schooling_fk, id_department_fk, id_role_fk, id_level_fk, salary) VALUES (1, 193, TRUE, 'Vitor Colombo Battaglia', 'M', 5, '12/07/1977', 7, 8, 10, NULL, 1385);</v>
      </c>
    </row>
    <row r="198" spans="1:24" ht="14.25" customHeight="1" x14ac:dyDescent="0.2">
      <c r="A198" s="7">
        <v>1</v>
      </c>
      <c r="B198" s="7" t="str">
        <f>$A198 &amp; "-"&amp;VLOOKUP($A198,Company!$A:$B,2,FALSE)</f>
        <v>1-ACME Corporation</v>
      </c>
      <c r="C198" s="5">
        <f t="shared" ref="C198:C261" si="27">ROW() - 4</f>
        <v>194</v>
      </c>
      <c r="D198" s="6" t="b">
        <v>1</v>
      </c>
      <c r="E198" s="7">
        <f ca="1">IF($C198 = 1 + N("Presidente"),
    127,
    IF($C198 = 2 + N("Vice-Presidente"),
        72,
        IF($C198 = 3 + N("Secretária bilíngue"),
            13,
            RANDBETWEEN(5,COUNT(Name!$A:$A) + 1)
        )
    )
)</f>
        <v>343</v>
      </c>
      <c r="F198" s="7" t="str">
        <f ca="1">VLOOKUP($E198,Name!$A:$B,2,FALSE)</f>
        <v>Thiago</v>
      </c>
      <c r="G198" s="7">
        <f ca="1" xml:space="preserve">
IF($C198 = 1,
    0,
    RANDBETWEEN(5,COUNT('Last name'!$A:$A) + 1)
)</f>
        <v>90</v>
      </c>
      <c r="H198" s="7" t="str">
        <f ca="1" xml:space="preserve">
IF($C198 = 1 + N("Presidente"),
    "de Orléans e Bragança",
    VLOOKUP($G198,'Last name'!$A:$B,2,FALSE) &amp; " " &amp; VLOOKUP(RANDBETWEEN(5,COUNT('Last name'!$A:$A) + 1),'Last name'!$A:$B,2,FALSE)
)</f>
        <v>Fontana Aragão</v>
      </c>
      <c r="I198" s="7" t="str">
        <f t="shared" ref="I198:I261" ca="1" si="28">$F198 &amp; " " &amp; $H198</f>
        <v>Thiago Fontana Aragão</v>
      </c>
      <c r="J198" s="7" t="str">
        <f ca="1">VLOOKUP($E198,Name!$A:$C,3,FALSE)</f>
        <v>M</v>
      </c>
      <c r="K198" s="7" t="str">
        <f ca="1">VLOOKUP($J198,Gender!$A:$B,2,FALSE)</f>
        <v>Male</v>
      </c>
      <c r="L198" s="7">
        <f t="shared" ref="L198:L261" ca="1" si="29" xml:space="preserve">
IF(AND($S198 &gt;= 5, $S198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7</v>
      </c>
      <c r="M198" s="7" t="str">
        <f ca="1">VLOOKUP($L198,Race!$A:$B,2,FALSE)</f>
        <v>Hispanic or Latino</v>
      </c>
      <c r="N198" s="8">
        <f t="shared" ref="N198:N261" ca="1" si="30" xml:space="preserve">
IF($S198 = 5 + N("CEO"),
    TODAY() - 16340,
    IF($S198 = 8 + N("Secretary"),
        RANDBETWEEN(TODAY() - 12418.5, TODAY()-6574.5),
        IF(OR($S198 = 7, $S198 = 14),
            RANDBETWEEN(TODAY() - 16071, TODAY() - 8766),
            IF(OR($S198 = 13, $S198 = 12, $S198 = 11),
                RANDBETWEEN(TODAY() - 27393.75, TODAY() - 12783.75),
                RANDBETWEEN(TODAY() - 27393.75, TODAY()-10957.5)
            )
        )
    )
)</f>
        <v>25230</v>
      </c>
      <c r="O198" s="6">
        <f t="shared" ref="O198:O261" ca="1" si="31" xml:space="preserve">
IF(OR($S198 = 5, $S198 = 6) + N("Se for presidente ou vice-presidente"),
    10 + N("Doutor"),
    IF($S198 = 7 + N("Se for diretor"),
        RANDBETWEEN(8,10) + N("Graduate school or Master’s degree or Doctorate"),
        IF($S198 = 14 + N("If a manager"),
            RANDBETWEEN(7,9),
            IF(OR($S198 = 13, $S198 = 12, $S198 = 11) + N("If coordinator or specialist or analyst"),
                RANDBETWEEN(7,8),
                7
            )
        )
    )
)</f>
        <v>7</v>
      </c>
      <c r="P198" s="8" t="str">
        <f ca="1">VLOOKUP($O198,Education!$A:$B,2,FALSE)</f>
        <v>Undergraduate degree</v>
      </c>
      <c r="Q198" s="7">
        <f ca="1" xml:space="preserve">
  IF(OR($S198 = 5, $S198 = 6, $S198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8" s="7" t="str">
        <f ca="1">VLOOKUP($Q198,Department!$A:$B,2,FALSE)</f>
        <v>Presidency</v>
      </c>
      <c r="S198" s="6">
        <f t="shared" ref="S198:S261" ca="1" si="32" xml:space="preserve">
IF($C198 = 1 + N("Se matrícula for 1"),
  5 + N("Presidente"),
  IF($C198 = 2 + N("Se matrícula for 2"),
    6 + N("Vice-presidente"),
    IF($C198 = 3 + N("Se matrícula for 3"),
      8 + N("Secretária bilíngue"),
      IF(AND($C198 &gt;= 4, $C198 &lt;=14),
        7 + N("Diretor"),
        IF(AND($C198 &gt;= 15, $C198 &lt;= 25),
          14 + N("Manager"),
          IF(AND($C198 &gt;= 26, $C198 &lt;= 36),
            13 + N("Coordinador"),
            IF(AND($C198 &gt;= 37, $C198 &lt;= 47),
              12 + N("Especialista"),
                IF(MOD($C198,2) = 0,
                  11 + N("Analista"),
                  RANDBETWEEN(9,10) + N("Estagiário ou Trainee")
                )
            )
          )
        )
      )
    )
  )
)</f>
        <v>11</v>
      </c>
      <c r="T198" s="7" t="str">
        <f ca="1">VLOOKUP($S198,Role!$A:$B,2,FALSE)</f>
        <v>Analyst</v>
      </c>
      <c r="U198" s="6">
        <f t="shared" ref="U198:U261" ca="1" si="33" xml:space="preserve">
IF($S198 = 11 + N("Analyst"),
    RANDBETWEEN(5, 7) + N("Jr, Pleno, Sr"),
    ""
)</f>
        <v>6</v>
      </c>
      <c r="V198" s="7" t="str">
        <f ca="1" xml:space="preserve">
IF($U198 &lt;&gt; "",
    VLOOKUP($U198,Level!$A:$B,2,FALSE),
    ""
)</f>
        <v>Pleno</v>
      </c>
      <c r="W198" s="1">
        <f t="shared" ref="W198:W261" ca="1" si="34" xml:space="preserve">
IF($S198 = 5 + N("Presidente"),
    27000,
    IF($S198 = 6 + N("Vice-presidente"),
        23000,
        IF(OR($S198 = 8, $S198= 13, $S198 = 12) + N("Secretária bilíngue ou coordenador ou especialista"),
            8000,
            IF($S198 = 7 + N("Diretor"),
                15000,
                IF($S198 = 14 + N("Gerente"),
                    12000,
                    IF($S198 = 9 + N("Estagiário"),
                        705,
                        IF($S198 = 10 + N("Trainee"),
                            805,
                            IF($S198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IF($O198 = 7,
  500,
  IF($O198 = 8,
    1000,
    IF($O198 = 9,
      1500,
      IF($O198 = 10,
        2000,
        0
      )
    )
  )
)
+
N("Adicional no salário por área")
+
IF($Q198 = 14 + N("Tecnologia da Informação"),
  120,
  IF($Q198 = 16 + N("Vendas"),
    110,
    IF($Q198 = 15 + N("Jurídico"),
      100,
      IF(OR($Q198 = 8, $Q198 = 9, $Q198 = 11) + N("Recursos humanos ou comercial ou comunicação e marketing"),
        80,
        0
      )
    )
  )
)
+
N("Adicionando pegadinha")
+
IF(AND($Q198 = 16, $O198 = 9, $S198 = 11, $U198 = 5) + N("Se for de vendas, com mestrado, analista sênior"),
  IF($L198 = 5,
    100,
    0
  )
  +
  IF($J198 = "M",
    200,
    0
  ),
  0
)</f>
        <v>2500</v>
      </c>
      <c r="X198" s="12" t="str">
        <f t="shared" ref="X198:X261" ca="1" si="35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$A198  &amp; ", "   &amp;
$C198  &amp; ", "   &amp;
$D198  &amp; ", '"  &amp;
$I198  &amp; "', '" &amp;
$J198  &amp; "', "  &amp;
$L198  &amp; ", '"  &amp;
TEXT($N198,"dd/mm/aaaa")  &amp; "', "   &amp;
$O198  &amp; ", "   &amp;
$Q198  &amp; ", "   &amp;
$S198  &amp; ", "   &amp;
IF($U198 &lt;&gt; "", $U198, "NULL")  &amp; ", "   &amp;
$W198  &amp; ");"</f>
        <v>INSERT INTO bi4all.fac_employees (id_company_fk, id_employee_pk, flg_active, employee_name, id_gender_fk, id_race_fk, birthday, id_schooling_fk, id_department_fk, id_role_fk, id_level_fk, salary) VALUES (1, 194, TRUE, 'Thiago Fontana Aragão', 'M', 7, '27/01/1969', 7, 5, 11, 6, 2500);</v>
      </c>
    </row>
    <row r="199" spans="1:24" ht="14.25" customHeight="1" x14ac:dyDescent="0.2">
      <c r="A199" s="7">
        <v>1</v>
      </c>
      <c r="B199" s="7" t="str">
        <f>$A199 &amp; "-"&amp;VLOOKUP($A199,Company!$A:$B,2,FALSE)</f>
        <v>1-ACME Corporation</v>
      </c>
      <c r="C199" s="5">
        <f t="shared" si="27"/>
        <v>195</v>
      </c>
      <c r="D199" s="6" t="b">
        <v>1</v>
      </c>
      <c r="E199" s="7">
        <f ca="1">IF($C199 = 1 + N("Presidente"),
    127,
    IF($C199 = 2 + N("Vice-Presidente"),
        72,
        IF($C199 = 3 + N("Secretária bilíngue"),
            13,
            RANDBETWEEN(5,COUNT(Name!$A:$A) + 1)
        )
    )
)</f>
        <v>20</v>
      </c>
      <c r="F199" s="7" t="str">
        <f ca="1">VLOOKUP($E199,Name!$A:$B,2,FALSE)</f>
        <v>Alini</v>
      </c>
      <c r="G199" s="7">
        <f ca="1" xml:space="preserve">
IF($C199 = 1,
    0,
    RANDBETWEEN(5,COUNT('Last name'!$A:$A) + 1)
)</f>
        <v>74</v>
      </c>
      <c r="H199" s="7" t="str">
        <f ca="1" xml:space="preserve">
IF($C199 = 1 + N("Presidente"),
    "de Orléans e Bragança",
    VLOOKUP($G199,'Last name'!$A:$B,2,FALSE) &amp; " " &amp; VLOOKUP(RANDBETWEEN(5,COUNT('Last name'!$A:$A) + 1),'Last name'!$A:$B,2,FALSE)
)</f>
        <v>Dias Aleluia</v>
      </c>
      <c r="I199" s="7" t="str">
        <f t="shared" ca="1" si="28"/>
        <v>Alini Dias Aleluia</v>
      </c>
      <c r="J199" s="7" t="str">
        <f ca="1">VLOOKUP($E199,Name!$A:$C,3,FALSE)</f>
        <v>F</v>
      </c>
      <c r="K199" s="7" t="str">
        <f ca="1">VLOOKUP($J199,Gender!$A:$B,2,FALSE)</f>
        <v>Female</v>
      </c>
      <c r="L199" s="7">
        <f t="shared" ca="1" si="29"/>
        <v>5</v>
      </c>
      <c r="M199" s="7" t="str">
        <f ca="1">VLOOKUP($L199,Race!$A:$B,2,FALSE)</f>
        <v>White</v>
      </c>
      <c r="N199" s="8">
        <f t="shared" ca="1" si="30"/>
        <v>27306</v>
      </c>
      <c r="O199" s="6">
        <f t="shared" ca="1" si="31"/>
        <v>7</v>
      </c>
      <c r="P199" s="8" t="str">
        <f ca="1">VLOOKUP($O199,Education!$A:$B,2,FALSE)</f>
        <v>Undergraduate degree</v>
      </c>
      <c r="Q199" s="7">
        <f ca="1" xml:space="preserve">
  IF(OR($S199 = 5, $S199 = 6, $S199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9" s="7" t="str">
        <f ca="1">VLOOKUP($Q199,Department!$A:$B,2,FALSE)</f>
        <v>Presidency</v>
      </c>
      <c r="S199" s="6">
        <f t="shared" ca="1" si="32"/>
        <v>9</v>
      </c>
      <c r="T199" s="7" t="str">
        <f ca="1">VLOOKUP($S199,Role!$A:$B,2,FALSE)</f>
        <v>Intern</v>
      </c>
      <c r="U199" s="6" t="str">
        <f t="shared" ca="1" si="33"/>
        <v/>
      </c>
      <c r="V199" s="7" t="str">
        <f ca="1" xml:space="preserve">
IF($U199 &lt;&gt; "",
    VLOOKUP($U199,Level!$A:$B,2,FALSE),
    ""
)</f>
        <v/>
      </c>
      <c r="W199" s="1">
        <f t="shared" ca="1" si="34"/>
        <v>1205</v>
      </c>
      <c r="X199" s="12" t="str">
        <f t="shared" ca="1" si="35"/>
        <v>INSERT INTO bi4all.fac_employees (id_company_fk, id_employee_pk, flg_active, employee_name, id_gender_fk, id_race_fk, birthday, id_schooling_fk, id_department_fk, id_role_fk, id_level_fk, salary) VALUES (1, 195, TRUE, 'Alini Dias Aleluia', 'F', 5, '04/10/1974', 7, 5, 9, NULL, 1205);</v>
      </c>
    </row>
    <row r="200" spans="1:24" ht="14.25" customHeight="1" x14ac:dyDescent="0.2">
      <c r="A200" s="7">
        <v>1</v>
      </c>
      <c r="B200" s="7" t="str">
        <f>$A200 &amp; "-"&amp;VLOOKUP($A200,Company!$A:$B,2,FALSE)</f>
        <v>1-ACME Corporation</v>
      </c>
      <c r="C200" s="5">
        <f t="shared" si="27"/>
        <v>196</v>
      </c>
      <c r="D200" s="6" t="b">
        <v>1</v>
      </c>
      <c r="E200" s="7">
        <f ca="1">IF($C200 = 1 + N("Presidente"),
    127,
    IF($C200 = 2 + N("Vice-Presidente"),
        72,
        IF($C200 = 3 + N("Secretária bilíngue"),
            13,
            RANDBETWEEN(5,COUNT(Name!$A:$A) + 1)
        )
    )
)</f>
        <v>70</v>
      </c>
      <c r="F200" s="7" t="str">
        <f ca="1">VLOOKUP($E200,Name!$A:$B,2,FALSE)</f>
        <v>Bento</v>
      </c>
      <c r="G200" s="7">
        <f ca="1" xml:space="preserve">
IF($C200 = 1,
    0,
    RANDBETWEEN(5,COUNT('Last name'!$A:$A) + 1)
)</f>
        <v>107</v>
      </c>
      <c r="H200" s="7" t="str">
        <f ca="1" xml:space="preserve">
IF($C200 = 1 + N("Presidente"),
    "de Orléans e Bragança",
    VLOOKUP($G200,'Last name'!$A:$B,2,FALSE) &amp; " " &amp; VLOOKUP(RANDBETWEEN(5,COUNT('Last name'!$A:$A) + 1),'Last name'!$A:$B,2,FALSE)
)</f>
        <v>Leite Esposito</v>
      </c>
      <c r="I200" s="7" t="str">
        <f t="shared" ca="1" si="28"/>
        <v>Bento Leite Esposito</v>
      </c>
      <c r="J200" s="7" t="str">
        <f ca="1">VLOOKUP($E200,Name!$A:$C,3,FALSE)</f>
        <v>M</v>
      </c>
      <c r="K200" s="7" t="str">
        <f ca="1">VLOOKUP($J200,Gender!$A:$B,2,FALSE)</f>
        <v>Male</v>
      </c>
      <c r="L200" s="7">
        <f t="shared" ca="1" si="29"/>
        <v>5</v>
      </c>
      <c r="M200" s="7" t="str">
        <f ca="1">VLOOKUP($L200,Race!$A:$B,2,FALSE)</f>
        <v>White</v>
      </c>
      <c r="N200" s="8">
        <f t="shared" ca="1" si="30"/>
        <v>18835</v>
      </c>
      <c r="O200" s="6">
        <f t="shared" ca="1" si="31"/>
        <v>7</v>
      </c>
      <c r="P200" s="8" t="str">
        <f ca="1">VLOOKUP($O200,Education!$A:$B,2,FALSE)</f>
        <v>Undergraduate degree</v>
      </c>
      <c r="Q200" s="7">
        <f ca="1" xml:space="preserve">
  IF(OR($S200 = 5, $S200 = 6, $S200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00" s="7" t="str">
        <f ca="1">VLOOKUP($Q200,Department!$A:$B,2,FALSE)</f>
        <v>Commercial</v>
      </c>
      <c r="S200" s="6">
        <f t="shared" ca="1" si="32"/>
        <v>11</v>
      </c>
      <c r="T200" s="7" t="str">
        <f ca="1">VLOOKUP($S200,Role!$A:$B,2,FALSE)</f>
        <v>Analyst</v>
      </c>
      <c r="U200" s="6">
        <f t="shared" ca="1" si="33"/>
        <v>6</v>
      </c>
      <c r="V200" s="7" t="str">
        <f ca="1" xml:space="preserve">
IF($U200 &lt;&gt; "",
    VLOOKUP($U200,Level!$A:$B,2,FALSE),
    ""
)</f>
        <v>Pleno</v>
      </c>
      <c r="W200" s="1">
        <f t="shared" ca="1" si="34"/>
        <v>2580</v>
      </c>
      <c r="X200" s="12" t="str">
        <f t="shared" ca="1" si="35"/>
        <v>INSERT INTO bi4all.fac_employees (id_company_fk, id_employee_pk, flg_active, employee_name, id_gender_fk, id_race_fk, birthday, id_schooling_fk, id_department_fk, id_role_fk, id_level_fk, salary) VALUES (1, 196, TRUE, 'Bento Leite Esposito', 'M', 5, '26/07/1951', 7, 9, 11, 6, 2580);</v>
      </c>
    </row>
    <row r="201" spans="1:24" ht="14.25" customHeight="1" x14ac:dyDescent="0.2">
      <c r="A201" s="7">
        <v>1</v>
      </c>
      <c r="B201" s="7" t="str">
        <f>$A201 &amp; "-"&amp;VLOOKUP($A201,Company!$A:$B,2,FALSE)</f>
        <v>1-ACME Corporation</v>
      </c>
      <c r="C201" s="5">
        <f t="shared" si="27"/>
        <v>197</v>
      </c>
      <c r="D201" s="6" t="b">
        <v>1</v>
      </c>
      <c r="E201" s="7">
        <f ca="1">IF($C201 = 1 + N("Presidente"),
    127,
    IF($C201 = 2 + N("Vice-Presidente"),
        72,
        IF($C201 = 3 + N("Secretária bilíngue"),
            13,
            RANDBETWEEN(5,COUNT(Name!$A:$A) + 1)
        )
    )
)</f>
        <v>80</v>
      </c>
      <c r="F201" s="7" t="str">
        <f ca="1">VLOOKUP($E201,Name!$A:$B,2,FALSE)</f>
        <v>Byatriz</v>
      </c>
      <c r="G201" s="7">
        <f ca="1" xml:space="preserve">
IF($C201 = 1,
    0,
    RANDBETWEEN(5,COUNT('Last name'!$A:$A) + 1)
)</f>
        <v>146</v>
      </c>
      <c r="H201" s="7" t="str">
        <f ca="1" xml:space="preserve">
IF($C201 = 1 + N("Presidente"),
    "de Orléans e Bragança",
    VLOOKUP($G201,'Last name'!$A:$B,2,FALSE) &amp; " " &amp; VLOOKUP(RANDBETWEEN(5,COUNT('Last name'!$A:$A) + 1),'Last name'!$A:$B,2,FALSE)
)</f>
        <v>Paulista Tavares</v>
      </c>
      <c r="I201" s="7" t="str">
        <f t="shared" ca="1" si="28"/>
        <v>Byatriz Paulista Tavares</v>
      </c>
      <c r="J201" s="7" t="str">
        <f ca="1">VLOOKUP($E201,Name!$A:$C,3,FALSE)</f>
        <v>F</v>
      </c>
      <c r="K201" s="7" t="str">
        <f ca="1">VLOOKUP($J201,Gender!$A:$B,2,FALSE)</f>
        <v>Female</v>
      </c>
      <c r="L201" s="7">
        <f t="shared" ca="1" si="29"/>
        <v>5</v>
      </c>
      <c r="M201" s="7" t="str">
        <f ca="1">VLOOKUP($L201,Race!$A:$B,2,FALSE)</f>
        <v>White</v>
      </c>
      <c r="N201" s="8">
        <f t="shared" ca="1" si="30"/>
        <v>24379</v>
      </c>
      <c r="O201" s="6">
        <f t="shared" ca="1" si="31"/>
        <v>7</v>
      </c>
      <c r="P201" s="8" t="str">
        <f ca="1">VLOOKUP($O201,Education!$A:$B,2,FALSE)</f>
        <v>Undergraduate degree</v>
      </c>
      <c r="Q201" s="7">
        <f ca="1" xml:space="preserve">
  IF(OR($S201 = 5, $S201 = 6, $S201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01" s="7" t="str">
        <f ca="1">VLOOKUP($Q201,Department!$A:$B,2,FALSE)</f>
        <v>Audit</v>
      </c>
      <c r="S201" s="6">
        <f t="shared" ca="1" si="32"/>
        <v>10</v>
      </c>
      <c r="T201" s="7" t="str">
        <f ca="1">VLOOKUP($S201,Role!$A:$B,2,FALSE)</f>
        <v>Trainee</v>
      </c>
      <c r="U201" s="6" t="str">
        <f t="shared" ca="1" si="33"/>
        <v/>
      </c>
      <c r="V201" s="7" t="str">
        <f ca="1" xml:space="preserve">
IF($U201 &lt;&gt; "",
    VLOOKUP($U201,Level!$A:$B,2,FALSE),
    ""
)</f>
        <v/>
      </c>
      <c r="W201" s="1">
        <f t="shared" ca="1" si="34"/>
        <v>1305</v>
      </c>
      <c r="X201" s="12" t="str">
        <f t="shared" ca="1" si="35"/>
        <v>INSERT INTO bi4all.fac_employees (id_company_fk, id_employee_pk, flg_active, employee_name, id_gender_fk, id_race_fk, birthday, id_schooling_fk, id_department_fk, id_role_fk, id_level_fk, salary) VALUES (1, 197, TRUE, 'Byatriz Paulista Tavares', 'F', 5, '29/09/1966', 7, 13, 10, NULL, 1305);</v>
      </c>
    </row>
    <row r="202" spans="1:24" ht="14.25" customHeight="1" x14ac:dyDescent="0.2">
      <c r="A202" s="7">
        <v>1</v>
      </c>
      <c r="B202" s="7" t="str">
        <f>$A202 &amp; "-"&amp;VLOOKUP($A202,Company!$A:$B,2,FALSE)</f>
        <v>1-ACME Corporation</v>
      </c>
      <c r="C202" s="5">
        <f t="shared" si="27"/>
        <v>198</v>
      </c>
      <c r="D202" s="6" t="b">
        <v>1</v>
      </c>
      <c r="E202" s="7">
        <f ca="1">IF($C202 = 1 + N("Presidente"),
    127,
    IF($C202 = 2 + N("Vice-Presidente"),
        72,
        IF($C202 = 3 + N("Secretária bilíngue"),
            13,
            RANDBETWEEN(5,COUNT(Name!$A:$A) + 1)
        )
    )
)</f>
        <v>76</v>
      </c>
      <c r="F202" s="7" t="str">
        <f ca="1">VLOOKUP($E202,Name!$A:$B,2,FALSE)</f>
        <v>Bruna</v>
      </c>
      <c r="G202" s="7">
        <f ca="1" xml:space="preserve">
IF($C202 = 1,
    0,
    RANDBETWEEN(5,COUNT('Last name'!$A:$A) + 1)
)</f>
        <v>168</v>
      </c>
      <c r="H202" s="7" t="str">
        <f ca="1" xml:space="preserve">
IF($C202 = 1 + N("Presidente"),
    "de Orléans e Bragança",
    VLOOKUP($G202,'Last name'!$A:$B,2,FALSE) &amp; " " &amp; VLOOKUP(RANDBETWEEN(5,COUNT('Last name'!$A:$A) + 1),'Last name'!$A:$B,2,FALSE)
)</f>
        <v>Rossi Alvaregna</v>
      </c>
      <c r="I202" s="7" t="str">
        <f t="shared" ca="1" si="28"/>
        <v>Bruna Rossi Alvaregna</v>
      </c>
      <c r="J202" s="7" t="str">
        <f ca="1">VLOOKUP($E202,Name!$A:$C,3,FALSE)</f>
        <v>F</v>
      </c>
      <c r="K202" s="7" t="str">
        <f ca="1">VLOOKUP($J202,Gender!$A:$B,2,FALSE)</f>
        <v>Female</v>
      </c>
      <c r="L202" s="7">
        <f t="shared" ca="1" si="29"/>
        <v>5</v>
      </c>
      <c r="M202" s="7" t="str">
        <f ca="1">VLOOKUP($L202,Race!$A:$B,2,FALSE)</f>
        <v>White</v>
      </c>
      <c r="N202" s="8">
        <f t="shared" ca="1" si="30"/>
        <v>30980</v>
      </c>
      <c r="O202" s="6">
        <f t="shared" ca="1" si="31"/>
        <v>7</v>
      </c>
      <c r="P202" s="8" t="str">
        <f ca="1">VLOOKUP($O202,Education!$A:$B,2,FALSE)</f>
        <v>Undergraduate degree</v>
      </c>
      <c r="Q202" s="7">
        <f ca="1" xml:space="preserve">
  IF(OR($S202 = 5, $S202 = 6, $S202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02" s="7" t="str">
        <f ca="1">VLOOKUP($Q202,Department!$A:$B,2,FALSE)</f>
        <v>Audit</v>
      </c>
      <c r="S202" s="6">
        <f t="shared" ca="1" si="32"/>
        <v>11</v>
      </c>
      <c r="T202" s="7" t="str">
        <f ca="1">VLOOKUP($S202,Role!$A:$B,2,FALSE)</f>
        <v>Analyst</v>
      </c>
      <c r="U202" s="6">
        <f t="shared" ca="1" si="33"/>
        <v>7</v>
      </c>
      <c r="V202" s="7" t="str">
        <f ca="1" xml:space="preserve">
IF($U202 &lt;&gt; "",
    VLOOKUP($U202,Level!$A:$B,2,FALSE),
    ""
)</f>
        <v>Senior</v>
      </c>
      <c r="W202" s="1">
        <f t="shared" ca="1" si="34"/>
        <v>2500</v>
      </c>
      <c r="X202" s="12" t="str">
        <f t="shared" ca="1" si="35"/>
        <v>INSERT INTO bi4all.fac_employees (id_company_fk, id_employee_pk, flg_active, employee_name, id_gender_fk, id_race_fk, birthday, id_schooling_fk, id_department_fk, id_role_fk, id_level_fk, salary) VALUES (1, 198, TRUE, 'Bruna Rossi Alvaregna', 'F', 5, '25/10/1984', 7, 13, 11, 7, 2500);</v>
      </c>
    </row>
    <row r="203" spans="1:24" ht="14.25" customHeight="1" x14ac:dyDescent="0.2">
      <c r="A203" s="7">
        <v>1</v>
      </c>
      <c r="B203" s="7" t="str">
        <f>$A203 &amp; "-"&amp;VLOOKUP($A203,Company!$A:$B,2,FALSE)</f>
        <v>1-ACME Corporation</v>
      </c>
      <c r="C203" s="5">
        <f t="shared" si="27"/>
        <v>199</v>
      </c>
      <c r="D203" s="6" t="b">
        <v>1</v>
      </c>
      <c r="E203" s="7">
        <f ca="1">IF($C203 = 1 + N("Presidente"),
    127,
    IF($C203 = 2 + N("Vice-Presidente"),
        72,
        IF($C203 = 3 + N("Secretária bilíngue"),
            13,
            RANDBETWEEN(5,COUNT(Name!$A:$A) + 1)
        )
    )
)</f>
        <v>254</v>
      </c>
      <c r="F203" s="7" t="str">
        <f ca="1">VLOOKUP($E203,Name!$A:$B,2,FALSE)</f>
        <v>Manuel</v>
      </c>
      <c r="G203" s="7">
        <f ca="1" xml:space="preserve">
IF($C203 = 1,
    0,
    RANDBETWEEN(5,COUNT('Last name'!$A:$A) + 1)
)</f>
        <v>85</v>
      </c>
      <c r="H203" s="7" t="str">
        <f ca="1" xml:space="preserve">
IF($C203 = 1 + N("Presidente"),
    "de Orléans e Bragança",
    VLOOKUP($G203,'Last name'!$A:$B,2,FALSE) &amp; " " &amp; VLOOKUP(RANDBETWEEN(5,COUNT('Last name'!$A:$A) + 1),'Last name'!$A:$B,2,FALSE)
)</f>
        <v>Ferrão Miranda</v>
      </c>
      <c r="I203" s="7" t="str">
        <f t="shared" ca="1" si="28"/>
        <v>Manuel Ferrão Miranda</v>
      </c>
      <c r="J203" s="7" t="str">
        <f ca="1">VLOOKUP($E203,Name!$A:$C,3,FALSE)</f>
        <v>M</v>
      </c>
      <c r="K203" s="7" t="str">
        <f ca="1">VLOOKUP($J203,Gender!$A:$B,2,FALSE)</f>
        <v>Male</v>
      </c>
      <c r="L203" s="7">
        <f t="shared" ca="1" si="29"/>
        <v>6</v>
      </c>
      <c r="M203" s="7" t="str">
        <f ca="1">VLOOKUP($L203,Race!$A:$B,2,FALSE)</f>
        <v>Black or African American</v>
      </c>
      <c r="N203" s="8">
        <f t="shared" ca="1" si="30"/>
        <v>31779</v>
      </c>
      <c r="O203" s="6">
        <f t="shared" ca="1" si="31"/>
        <v>7</v>
      </c>
      <c r="P203" s="8" t="str">
        <f ca="1">VLOOKUP($O203,Education!$A:$B,2,FALSE)</f>
        <v>Undergraduate degree</v>
      </c>
      <c r="Q203" s="7">
        <f ca="1" xml:space="preserve">
  IF(OR($S203 = 5, $S203 = 6, $S203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03" s="7" t="str">
        <f ca="1">VLOOKUP($Q203,Department!$A:$B,2,FALSE)</f>
        <v>Controlling</v>
      </c>
      <c r="S203" s="6">
        <f t="shared" ca="1" si="32"/>
        <v>10</v>
      </c>
      <c r="T203" s="7" t="str">
        <f ca="1">VLOOKUP($S203,Role!$A:$B,2,FALSE)</f>
        <v>Trainee</v>
      </c>
      <c r="U203" s="6" t="str">
        <f t="shared" ca="1" si="33"/>
        <v/>
      </c>
      <c r="V203" s="7" t="str">
        <f ca="1" xml:space="preserve">
IF($U203 &lt;&gt; "",
    VLOOKUP($U203,Level!$A:$B,2,FALSE),
    ""
)</f>
        <v/>
      </c>
      <c r="W203" s="1">
        <f t="shared" ca="1" si="34"/>
        <v>1305</v>
      </c>
      <c r="X203" s="12" t="str">
        <f t="shared" ca="1" si="35"/>
        <v>INSERT INTO bi4all.fac_employees (id_company_fk, id_employee_pk, flg_active, employee_name, id_gender_fk, id_race_fk, birthday, id_schooling_fk, id_department_fk, id_role_fk, id_level_fk, salary) VALUES (1, 199, TRUE, 'Manuel Ferrão Miranda', 'M', 6, '02/01/1987', 7, 12, 10, NULL, 1305);</v>
      </c>
    </row>
    <row r="204" spans="1:24" ht="14.25" customHeight="1" x14ac:dyDescent="0.2">
      <c r="A204" s="7">
        <v>1</v>
      </c>
      <c r="B204" s="7" t="str">
        <f>$A204 &amp; "-"&amp;VLOOKUP($A204,Company!$A:$B,2,FALSE)</f>
        <v>1-ACME Corporation</v>
      </c>
      <c r="C204" s="5">
        <f t="shared" si="27"/>
        <v>200</v>
      </c>
      <c r="D204" s="6" t="b">
        <v>1</v>
      </c>
      <c r="E204" s="7">
        <f ca="1">IF($C204 = 1 + N("Presidente"),
    127,
    IF($C204 = 2 + N("Vice-Presidente"),
        72,
        IF($C204 = 3 + N("Secretária bilíngue"),
            13,
            RANDBETWEEN(5,COUNT(Name!$A:$A) + 1)
        )
    )
)</f>
        <v>266</v>
      </c>
      <c r="F204" s="7" t="str">
        <f ca="1">VLOOKUP($E204,Name!$A:$B,2,FALSE)</f>
        <v>Maria Helena</v>
      </c>
      <c r="G204" s="7">
        <f ca="1" xml:space="preserve">
IF($C204 = 1,
    0,
    RANDBETWEEN(5,COUNT('Last name'!$A:$A) + 1)
)</f>
        <v>136</v>
      </c>
      <c r="H204" s="7" t="str">
        <f ca="1" xml:space="preserve">
IF($C204 = 1 + N("Presidente"),
    "de Orléans e Bragança",
    VLOOKUP($G204,'Last name'!$A:$B,2,FALSE) &amp; " " &amp; VLOOKUP(RANDBETWEEN(5,COUNT('Last name'!$A:$A) + 1),'Last name'!$A:$B,2,FALSE)
)</f>
        <v>Moretti Sousa</v>
      </c>
      <c r="I204" s="7" t="str">
        <f t="shared" ca="1" si="28"/>
        <v>Maria Helena Moretti Sousa</v>
      </c>
      <c r="J204" s="7" t="str">
        <f ca="1">VLOOKUP($E204,Name!$A:$C,3,FALSE)</f>
        <v>F</v>
      </c>
      <c r="K204" s="7" t="str">
        <f ca="1">VLOOKUP($J204,Gender!$A:$B,2,FALSE)</f>
        <v>Female</v>
      </c>
      <c r="L204" s="7">
        <f t="shared" ca="1" si="29"/>
        <v>5</v>
      </c>
      <c r="M204" s="7" t="str">
        <f ca="1">VLOOKUP($L204,Race!$A:$B,2,FALSE)</f>
        <v>White</v>
      </c>
      <c r="N204" s="8">
        <f t="shared" ca="1" si="30"/>
        <v>18171</v>
      </c>
      <c r="O204" s="6">
        <f t="shared" ca="1" si="31"/>
        <v>8</v>
      </c>
      <c r="P204" s="8" t="str">
        <f ca="1">VLOOKUP($O204,Education!$A:$B,2,FALSE)</f>
        <v>Graduate school</v>
      </c>
      <c r="Q204" s="7">
        <f ca="1" xml:space="preserve">
  IF(OR($S204 = 5, $S204 = 6, $S204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04" s="7" t="str">
        <f ca="1">VLOOKUP($Q204,Department!$A:$B,2,FALSE)</f>
        <v>Human Resource</v>
      </c>
      <c r="S204" s="6">
        <f t="shared" ca="1" si="32"/>
        <v>11</v>
      </c>
      <c r="T204" s="7" t="str">
        <f ca="1">VLOOKUP($S204,Role!$A:$B,2,FALSE)</f>
        <v>Analyst</v>
      </c>
      <c r="U204" s="6">
        <f t="shared" ca="1" si="33"/>
        <v>5</v>
      </c>
      <c r="V204" s="7" t="str">
        <f ca="1" xml:space="preserve">
IF($U204 &lt;&gt; "",
    VLOOKUP($U204,Level!$A:$B,2,FALSE),
    ""
)</f>
        <v>Junior</v>
      </c>
      <c r="W204" s="1">
        <f t="shared" ca="1" si="34"/>
        <v>3080</v>
      </c>
      <c r="X204" s="12" t="str">
        <f t="shared" ca="1" si="35"/>
        <v>INSERT INTO bi4all.fac_employees (id_company_fk, id_employee_pk, flg_active, employee_name, id_gender_fk, id_race_fk, birthday, id_schooling_fk, id_department_fk, id_role_fk, id_level_fk, salary) VALUES (1, 200, TRUE, 'Maria Helena Moretti Sousa', 'F', 5, '30/09/1949', 8, 8, 11, 5, 3080);</v>
      </c>
    </row>
    <row r="205" spans="1:24" ht="14.25" customHeight="1" x14ac:dyDescent="0.2">
      <c r="A205" s="7">
        <v>1</v>
      </c>
      <c r="B205" s="7" t="str">
        <f>$A205 &amp; "-"&amp;VLOOKUP($A205,Company!$A:$B,2,FALSE)</f>
        <v>1-ACME Corporation</v>
      </c>
      <c r="C205" s="5">
        <f t="shared" si="27"/>
        <v>201</v>
      </c>
      <c r="D205" s="6" t="b">
        <v>1</v>
      </c>
      <c r="E205" s="7">
        <f ca="1">IF($C205 = 1 + N("Presidente"),
    127,
    IF($C205 = 2 + N("Vice-Presidente"),
        72,
        IF($C205 = 3 + N("Secretária bilíngue"),
            13,
            RANDBETWEEN(5,COUNT(Name!$A:$A) + 1)
        )
    )
)</f>
        <v>210</v>
      </c>
      <c r="F205" s="7" t="str">
        <f ca="1">VLOOKUP($E205,Name!$A:$B,2,FALSE)</f>
        <v>Kauã</v>
      </c>
      <c r="G205" s="7">
        <f ca="1" xml:space="preserve">
IF($C205 = 1,
    0,
    RANDBETWEEN(5,COUNT('Last name'!$A:$A) + 1)
)</f>
        <v>62</v>
      </c>
      <c r="H205" s="7" t="str">
        <f ca="1" xml:space="preserve">
IF($C205 = 1 + N("Presidente"),
    "de Orléans e Bragança",
    VLOOKUP($G205,'Last name'!$A:$B,2,FALSE) &amp; " " &amp; VLOOKUP(RANDBETWEEN(5,COUNT('Last name'!$A:$A) + 1),'Last name'!$A:$B,2,FALSE)
)</f>
        <v>Carvalho Farina</v>
      </c>
      <c r="I205" s="7" t="str">
        <f t="shared" ca="1" si="28"/>
        <v>Kauã Carvalho Farina</v>
      </c>
      <c r="J205" s="7" t="str">
        <f ca="1">VLOOKUP($E205,Name!$A:$C,3,FALSE)</f>
        <v>M</v>
      </c>
      <c r="K205" s="7" t="str">
        <f ca="1">VLOOKUP($J205,Gender!$A:$B,2,FALSE)</f>
        <v>Male</v>
      </c>
      <c r="L205" s="7">
        <f t="shared" ca="1" si="29"/>
        <v>5</v>
      </c>
      <c r="M205" s="7" t="str">
        <f ca="1">VLOOKUP($L205,Race!$A:$B,2,FALSE)</f>
        <v>White</v>
      </c>
      <c r="N205" s="8">
        <f t="shared" ca="1" si="30"/>
        <v>17459</v>
      </c>
      <c r="O205" s="6">
        <f t="shared" ca="1" si="31"/>
        <v>7</v>
      </c>
      <c r="P205" s="8" t="str">
        <f ca="1">VLOOKUP($O205,Education!$A:$B,2,FALSE)</f>
        <v>Undergraduate degree</v>
      </c>
      <c r="Q205" s="7">
        <f ca="1" xml:space="preserve">
  IF(OR($S205 = 5, $S205 = 6, $S205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05" s="7" t="str">
        <f ca="1">VLOOKUP($Q205,Department!$A:$B,2,FALSE)</f>
        <v>Controlling</v>
      </c>
      <c r="S205" s="6">
        <f t="shared" ca="1" si="32"/>
        <v>9</v>
      </c>
      <c r="T205" s="7" t="str">
        <f ca="1">VLOOKUP($S205,Role!$A:$B,2,FALSE)</f>
        <v>Intern</v>
      </c>
      <c r="U205" s="6" t="str">
        <f t="shared" ca="1" si="33"/>
        <v/>
      </c>
      <c r="V205" s="7" t="str">
        <f ca="1" xml:space="preserve">
IF($U205 &lt;&gt; "",
    VLOOKUP($U205,Level!$A:$B,2,FALSE),
    ""
)</f>
        <v/>
      </c>
      <c r="W205" s="1">
        <f t="shared" ca="1" si="34"/>
        <v>1205</v>
      </c>
      <c r="X205" s="12" t="str">
        <f t="shared" ca="1" si="35"/>
        <v>INSERT INTO bi4all.fac_employees (id_company_fk, id_employee_pk, flg_active, employee_name, id_gender_fk, id_race_fk, birthday, id_schooling_fk, id_department_fk, id_role_fk, id_level_fk, salary) VALUES (1, 201, TRUE, 'Kauã Carvalho Farina', 'M', 5, '19/10/1947', 7, 12, 9, NULL, 1205);</v>
      </c>
    </row>
    <row r="206" spans="1:24" ht="14.25" customHeight="1" x14ac:dyDescent="0.2">
      <c r="A206" s="7">
        <v>1</v>
      </c>
      <c r="B206" s="7" t="str">
        <f>$A206 &amp; "-"&amp;VLOOKUP($A206,Company!$A:$B,2,FALSE)</f>
        <v>1-ACME Corporation</v>
      </c>
      <c r="C206" s="5">
        <f t="shared" si="27"/>
        <v>202</v>
      </c>
      <c r="D206" s="6" t="b">
        <v>1</v>
      </c>
      <c r="E206" s="7">
        <f ca="1">IF($C206 = 1 + N("Presidente"),
    127,
    IF($C206 = 2 + N("Vice-Presidente"),
        72,
        IF($C206 = 3 + N("Secretária bilíngue"),
            13,
            RANDBETWEEN(5,COUNT(Name!$A:$A) + 1)
        )
    )
)</f>
        <v>56</v>
      </c>
      <c r="F206" s="7" t="str">
        <f ca="1">VLOOKUP($E206,Name!$A:$B,2,FALSE)</f>
        <v>Arthur Gabriel</v>
      </c>
      <c r="G206" s="7">
        <f ca="1" xml:space="preserve">
IF($C206 = 1,
    0,
    RANDBETWEEN(5,COUNT('Last name'!$A:$A) + 1)
)</f>
        <v>124</v>
      </c>
      <c r="H206" s="7" t="str">
        <f ca="1" xml:space="preserve">
IF($C206 = 1 + N("Presidente"),
    "de Orléans e Bragança",
    VLOOKUP($G206,'Last name'!$A:$B,2,FALSE) &amp; " " &amp; VLOOKUP(RANDBETWEEN(5,COUNT('Last name'!$A:$A) + 1),'Last name'!$A:$B,2,FALSE)
)</f>
        <v>Mazza Frois</v>
      </c>
      <c r="I206" s="7" t="str">
        <f t="shared" ca="1" si="28"/>
        <v>Arthur Gabriel Mazza Frois</v>
      </c>
      <c r="J206" s="7" t="str">
        <f ca="1">VLOOKUP($E206,Name!$A:$C,3,FALSE)</f>
        <v>M</v>
      </c>
      <c r="K206" s="7" t="str">
        <f ca="1">VLOOKUP($J206,Gender!$A:$B,2,FALSE)</f>
        <v>Male</v>
      </c>
      <c r="L206" s="7">
        <f t="shared" ca="1" si="29"/>
        <v>5</v>
      </c>
      <c r="M206" s="7" t="str">
        <f ca="1">VLOOKUP($L206,Race!$A:$B,2,FALSE)</f>
        <v>White</v>
      </c>
      <c r="N206" s="8">
        <f t="shared" ca="1" si="30"/>
        <v>25286</v>
      </c>
      <c r="O206" s="6">
        <f t="shared" ca="1" si="31"/>
        <v>7</v>
      </c>
      <c r="P206" s="8" t="str">
        <f ca="1">VLOOKUP($O206,Education!$A:$B,2,FALSE)</f>
        <v>Undergraduate degree</v>
      </c>
      <c r="Q206" s="7">
        <f ca="1" xml:space="preserve">
  IF(OR($S206 = 5, $S206 = 6, $S206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06" s="7" t="str">
        <f ca="1">VLOOKUP($Q206,Department!$A:$B,2,FALSE)</f>
        <v>Finance</v>
      </c>
      <c r="S206" s="6">
        <f t="shared" ca="1" si="32"/>
        <v>11</v>
      </c>
      <c r="T206" s="7" t="str">
        <f ca="1">VLOOKUP($S206,Role!$A:$B,2,FALSE)</f>
        <v>Analyst</v>
      </c>
      <c r="U206" s="6">
        <f t="shared" ca="1" si="33"/>
        <v>7</v>
      </c>
      <c r="V206" s="7" t="str">
        <f ca="1" xml:space="preserve">
IF($U206 &lt;&gt; "",
    VLOOKUP($U206,Level!$A:$B,2,FALSE),
    ""
)</f>
        <v>Senior</v>
      </c>
      <c r="W206" s="1">
        <f t="shared" ca="1" si="34"/>
        <v>2500</v>
      </c>
      <c r="X206" s="12" t="str">
        <f t="shared" ca="1" si="35"/>
        <v>INSERT INTO bi4all.fac_employees (id_company_fk, id_employee_pk, flg_active, employee_name, id_gender_fk, id_race_fk, birthday, id_schooling_fk, id_department_fk, id_role_fk, id_level_fk, salary) VALUES (1, 202, TRUE, 'Arthur Gabriel Mazza Frois', 'M', 5, '24/03/1969', 7, 7, 11, 7, 2500);</v>
      </c>
    </row>
    <row r="207" spans="1:24" ht="14.25" customHeight="1" x14ac:dyDescent="0.2">
      <c r="A207" s="7">
        <v>1</v>
      </c>
      <c r="B207" s="7" t="str">
        <f>$A207 &amp; "-"&amp;VLOOKUP($A207,Company!$A:$B,2,FALSE)</f>
        <v>1-ACME Corporation</v>
      </c>
      <c r="C207" s="5">
        <f t="shared" si="27"/>
        <v>203</v>
      </c>
      <c r="D207" s="6" t="b">
        <v>1</v>
      </c>
      <c r="E207" s="7">
        <f ca="1">IF($C207 = 1 + N("Presidente"),
    127,
    IF($C207 = 2 + N("Vice-Presidente"),
        72,
        IF($C207 = 3 + N("Secretária bilíngue"),
            13,
            RANDBETWEEN(5,COUNT(Name!$A:$A) + 1)
        )
    )
)</f>
        <v>74</v>
      </c>
      <c r="F207" s="7" t="str">
        <f ca="1">VLOOKUP($E207,Name!$A:$B,2,FALSE)</f>
        <v>Brenda</v>
      </c>
      <c r="G207" s="7">
        <f ca="1" xml:space="preserve">
IF($C207 = 1,
    0,
    RANDBETWEEN(5,COUNT('Last name'!$A:$A) + 1)
)</f>
        <v>157</v>
      </c>
      <c r="H207" s="7" t="str">
        <f ca="1" xml:space="preserve">
IF($C207 = 1 + N("Presidente"),
    "de Orléans e Bragança",
    VLOOKUP($G207,'Last name'!$A:$B,2,FALSE) &amp; " " &amp; VLOOKUP(RANDBETWEEN(5,COUNT('Last name'!$A:$A) + 1),'Last name'!$A:$B,2,FALSE)
)</f>
        <v>Ramos Miranda</v>
      </c>
      <c r="I207" s="7" t="str">
        <f t="shared" ca="1" si="28"/>
        <v>Brenda Ramos Miranda</v>
      </c>
      <c r="J207" s="7" t="str">
        <f ca="1">VLOOKUP($E207,Name!$A:$C,3,FALSE)</f>
        <v>F</v>
      </c>
      <c r="K207" s="7" t="str">
        <f ca="1">VLOOKUP($J207,Gender!$A:$B,2,FALSE)</f>
        <v>Female</v>
      </c>
      <c r="L207" s="7">
        <f t="shared" ca="1" si="29"/>
        <v>5</v>
      </c>
      <c r="M207" s="7" t="str">
        <f ca="1">VLOOKUP($L207,Race!$A:$B,2,FALSE)</f>
        <v>White</v>
      </c>
      <c r="N207" s="8">
        <f t="shared" ca="1" si="30"/>
        <v>27109</v>
      </c>
      <c r="O207" s="6">
        <f t="shared" ca="1" si="31"/>
        <v>7</v>
      </c>
      <c r="P207" s="8" t="str">
        <f ca="1">VLOOKUP($O207,Education!$A:$B,2,FALSE)</f>
        <v>Undergraduate degree</v>
      </c>
      <c r="Q207" s="7">
        <f ca="1" xml:space="preserve">
  IF(OR($S207 = 5, $S207 = 6, $S207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07" s="7" t="str">
        <f ca="1">VLOOKUP($Q207,Department!$A:$B,2,FALSE)</f>
        <v>Human Resource</v>
      </c>
      <c r="S207" s="6">
        <f t="shared" ca="1" si="32"/>
        <v>9</v>
      </c>
      <c r="T207" s="7" t="str">
        <f ca="1">VLOOKUP($S207,Role!$A:$B,2,FALSE)</f>
        <v>Intern</v>
      </c>
      <c r="U207" s="6" t="str">
        <f t="shared" ca="1" si="33"/>
        <v/>
      </c>
      <c r="V207" s="7" t="str">
        <f ca="1" xml:space="preserve">
IF($U207 &lt;&gt; "",
    VLOOKUP($U207,Level!$A:$B,2,FALSE),
    ""
)</f>
        <v/>
      </c>
      <c r="W207" s="1">
        <f t="shared" ca="1" si="34"/>
        <v>1285</v>
      </c>
      <c r="X207" s="12" t="str">
        <f t="shared" ca="1" si="35"/>
        <v>INSERT INTO bi4all.fac_employees (id_company_fk, id_employee_pk, flg_active, employee_name, id_gender_fk, id_race_fk, birthday, id_schooling_fk, id_department_fk, id_role_fk, id_level_fk, salary) VALUES (1, 203, TRUE, 'Brenda Ramos Miranda', 'F', 5, '21/03/1974', 7, 8, 9, NULL, 1285);</v>
      </c>
    </row>
    <row r="208" spans="1:24" ht="14.25" customHeight="1" x14ac:dyDescent="0.2">
      <c r="A208" s="7">
        <v>1</v>
      </c>
      <c r="B208" s="7" t="str">
        <f>$A208 &amp; "-"&amp;VLOOKUP($A208,Company!$A:$B,2,FALSE)</f>
        <v>1-ACME Corporation</v>
      </c>
      <c r="C208" s="5">
        <f t="shared" si="27"/>
        <v>204</v>
      </c>
      <c r="D208" s="6" t="b">
        <v>1</v>
      </c>
      <c r="E208" s="7">
        <f ca="1">IF($C208 = 1 + N("Presidente"),
    127,
    IF($C208 = 2 + N("Vice-Presidente"),
        72,
        IF($C208 = 3 + N("Secretária bilíngue"),
            13,
            RANDBETWEEN(5,COUNT(Name!$A:$A) + 1)
        )
    )
)</f>
        <v>269</v>
      </c>
      <c r="F208" s="7" t="str">
        <f ca="1">VLOOKUP($E208,Name!$A:$B,2,FALSE)</f>
        <v>Maria Júlia</v>
      </c>
      <c r="G208" s="7">
        <f ca="1" xml:space="preserve">
IF($C208 = 1,
    0,
    RANDBETWEEN(5,COUNT('Last name'!$A:$A) + 1)
)</f>
        <v>26</v>
      </c>
      <c r="H208" s="7" t="str">
        <f ca="1" xml:space="preserve">
IF($C208 = 1 + N("Presidente"),
    "de Orléans e Bragança",
    VLOOKUP($G208,'Last name'!$A:$B,2,FALSE) &amp; " " &amp; VLOOKUP(RANDBETWEEN(5,COUNT('Last name'!$A:$A) + 1),'Last name'!$A:$B,2,FALSE)
)</f>
        <v>Azeredo Marino</v>
      </c>
      <c r="I208" s="7" t="str">
        <f t="shared" ca="1" si="28"/>
        <v>Maria Júlia Azeredo Marino</v>
      </c>
      <c r="J208" s="7" t="str">
        <f ca="1">VLOOKUP($E208,Name!$A:$C,3,FALSE)</f>
        <v>F</v>
      </c>
      <c r="K208" s="7" t="str">
        <f ca="1">VLOOKUP($J208,Gender!$A:$B,2,FALSE)</f>
        <v>Female</v>
      </c>
      <c r="L208" s="7">
        <f t="shared" ca="1" si="29"/>
        <v>5</v>
      </c>
      <c r="M208" s="7" t="str">
        <f ca="1">VLOOKUP($L208,Race!$A:$B,2,FALSE)</f>
        <v>White</v>
      </c>
      <c r="N208" s="8">
        <f t="shared" ca="1" si="30"/>
        <v>26138</v>
      </c>
      <c r="O208" s="6">
        <f t="shared" ca="1" si="31"/>
        <v>8</v>
      </c>
      <c r="P208" s="8" t="str">
        <f ca="1">VLOOKUP($O208,Education!$A:$B,2,FALSE)</f>
        <v>Graduate school</v>
      </c>
      <c r="Q208" s="7">
        <f ca="1" xml:space="preserve">
  IF(OR($S208 = 5, $S208 = 6, $S208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08" s="7" t="str">
        <f ca="1">VLOOKUP($Q208,Department!$A:$B,2,FALSE)</f>
        <v>Communication &amp; Marketing</v>
      </c>
      <c r="S208" s="6">
        <f t="shared" ca="1" si="32"/>
        <v>11</v>
      </c>
      <c r="T208" s="7" t="str">
        <f ca="1">VLOOKUP($S208,Role!$A:$B,2,FALSE)</f>
        <v>Analyst</v>
      </c>
      <c r="U208" s="6">
        <f t="shared" ca="1" si="33"/>
        <v>5</v>
      </c>
      <c r="V208" s="7" t="str">
        <f ca="1" xml:space="preserve">
IF($U208 &lt;&gt; "",
    VLOOKUP($U208,Level!$A:$B,2,FALSE),
    ""
)</f>
        <v>Junior</v>
      </c>
      <c r="W208" s="1">
        <f t="shared" ca="1" si="34"/>
        <v>3080</v>
      </c>
      <c r="X208" s="12" t="str">
        <f t="shared" ca="1" si="35"/>
        <v>INSERT INTO bi4all.fac_employees (id_company_fk, id_employee_pk, flg_active, employee_name, id_gender_fk, id_race_fk, birthday, id_schooling_fk, id_department_fk, id_role_fk, id_level_fk, salary) VALUES (1, 204, TRUE, 'Maria Júlia Azeredo Marino', 'F', 5, '24/07/1971', 8, 11, 11, 5, 3080);</v>
      </c>
    </row>
    <row r="209" spans="1:24" ht="14.25" customHeight="1" x14ac:dyDescent="0.2">
      <c r="A209" s="7">
        <v>1</v>
      </c>
      <c r="B209" s="7" t="str">
        <f>$A209 &amp; "-"&amp;VLOOKUP($A209,Company!$A:$B,2,FALSE)</f>
        <v>1-ACME Corporation</v>
      </c>
      <c r="C209" s="5">
        <f t="shared" si="27"/>
        <v>205</v>
      </c>
      <c r="D209" s="6" t="b">
        <v>1</v>
      </c>
      <c r="E209" s="7">
        <f ca="1">IF($C209 = 1 + N("Presidente"),
    127,
    IF($C209 = 2 + N("Vice-Presidente"),
        72,
        IF($C209 = 3 + N("Secretária bilíngue"),
            13,
            RANDBETWEEN(5,COUNT(Name!$A:$A) + 1)
        )
    )
)</f>
        <v>143</v>
      </c>
      <c r="F209" s="7" t="str">
        <f ca="1">VLOOKUP($E209,Name!$A:$B,2,FALSE)</f>
        <v>Flavio</v>
      </c>
      <c r="G209" s="7">
        <f ca="1" xml:space="preserve">
IF($C209 = 1,
    0,
    RANDBETWEEN(5,COUNT('Last name'!$A:$A) + 1)
)</f>
        <v>192</v>
      </c>
      <c r="H209" s="7" t="str">
        <f ca="1" xml:space="preserve">
IF($C209 = 1 + N("Presidente"),
    "de Orléans e Bragança",
    VLOOKUP($G209,'Last name'!$A:$B,2,FALSE) &amp; " " &amp; VLOOKUP(RANDBETWEEN(5,COUNT('Last name'!$A:$A) + 1),'Last name'!$A:$B,2,FALSE)
)</f>
        <v>Vaz Resende</v>
      </c>
      <c r="I209" s="7" t="str">
        <f t="shared" ca="1" si="28"/>
        <v>Flavio Vaz Resende</v>
      </c>
      <c r="J209" s="7" t="str">
        <f ca="1">VLOOKUP($E209,Name!$A:$C,3,FALSE)</f>
        <v>M</v>
      </c>
      <c r="K209" s="7" t="str">
        <f ca="1">VLOOKUP($J209,Gender!$A:$B,2,FALSE)</f>
        <v>Male</v>
      </c>
      <c r="L209" s="7">
        <f t="shared" ca="1" si="29"/>
        <v>8</v>
      </c>
      <c r="M209" s="7" t="str">
        <f ca="1">VLOOKUP($L209,Race!$A:$B,2,FALSE)</f>
        <v>Asian</v>
      </c>
      <c r="N209" s="8">
        <f t="shared" ca="1" si="30"/>
        <v>27267</v>
      </c>
      <c r="O209" s="6">
        <f t="shared" ca="1" si="31"/>
        <v>7</v>
      </c>
      <c r="P209" s="8" t="str">
        <f ca="1">VLOOKUP($O209,Education!$A:$B,2,FALSE)</f>
        <v>Undergraduate degree</v>
      </c>
      <c r="Q209" s="7">
        <f ca="1" xml:space="preserve">
  IF(OR($S209 = 5, $S209 = 6, $S209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09" s="7" t="str">
        <f ca="1">VLOOKUP($Q209,Department!$A:$B,2,FALSE)</f>
        <v>Communication &amp; Marketing</v>
      </c>
      <c r="S209" s="6">
        <f t="shared" ca="1" si="32"/>
        <v>10</v>
      </c>
      <c r="T209" s="7" t="str">
        <f ca="1">VLOOKUP($S209,Role!$A:$B,2,FALSE)</f>
        <v>Trainee</v>
      </c>
      <c r="U209" s="6" t="str">
        <f t="shared" ca="1" si="33"/>
        <v/>
      </c>
      <c r="V209" s="7" t="str">
        <f ca="1" xml:space="preserve">
IF($U209 &lt;&gt; "",
    VLOOKUP($U209,Level!$A:$B,2,FALSE),
    ""
)</f>
        <v/>
      </c>
      <c r="W209" s="1">
        <f t="shared" ca="1" si="34"/>
        <v>1385</v>
      </c>
      <c r="X209" s="12" t="str">
        <f t="shared" ca="1" si="35"/>
        <v>INSERT INTO bi4all.fac_employees (id_company_fk, id_employee_pk, flg_active, employee_name, id_gender_fk, id_race_fk, birthday, id_schooling_fk, id_department_fk, id_role_fk, id_level_fk, salary) VALUES (1, 205, TRUE, 'Flavio Vaz Resende', 'M', 8, '26/08/1974', 7, 11, 10, NULL, 1385);</v>
      </c>
    </row>
    <row r="210" spans="1:24" ht="14.25" customHeight="1" x14ac:dyDescent="0.2">
      <c r="A210" s="7">
        <v>1</v>
      </c>
      <c r="B210" s="7" t="str">
        <f>$A210 &amp; "-"&amp;VLOOKUP($A210,Company!$A:$B,2,FALSE)</f>
        <v>1-ACME Corporation</v>
      </c>
      <c r="C210" s="5">
        <f t="shared" si="27"/>
        <v>206</v>
      </c>
      <c r="D210" s="6" t="b">
        <v>1</v>
      </c>
      <c r="E210" s="7">
        <f ca="1">IF($C210 = 1 + N("Presidente"),
    127,
    IF($C210 = 2 + N("Vice-Presidente"),
        72,
        IF($C210 = 3 + N("Secretária bilíngue"),
            13,
            RANDBETWEEN(5,COUNT(Name!$A:$A) + 1)
        )
    )
)</f>
        <v>208</v>
      </c>
      <c r="F210" s="7" t="str">
        <f ca="1">VLOOKUP($E210,Name!$A:$B,2,FALSE)</f>
        <v>Katarina</v>
      </c>
      <c r="G210" s="7">
        <f ca="1" xml:space="preserve">
IF($C210 = 1,
    0,
    RANDBETWEEN(5,COUNT('Last name'!$A:$A) + 1)
)</f>
        <v>82</v>
      </c>
      <c r="H210" s="7" t="str">
        <f ca="1" xml:space="preserve">
IF($C210 = 1 + N("Presidente"),
    "de Orléans e Bragança",
    VLOOKUP($G210,'Last name'!$A:$B,2,FALSE) &amp; " " &amp; VLOOKUP(RANDBETWEEN(5,COUNT('Last name'!$A:$A) + 1),'Last name'!$A:$B,2,FALSE)
)</f>
        <v>Farina Cardoso</v>
      </c>
      <c r="I210" s="7" t="str">
        <f t="shared" ca="1" si="28"/>
        <v>Katarina Farina Cardoso</v>
      </c>
      <c r="J210" s="7" t="str">
        <f ca="1">VLOOKUP($E210,Name!$A:$C,3,FALSE)</f>
        <v>F</v>
      </c>
      <c r="K210" s="7" t="str">
        <f ca="1">VLOOKUP($J210,Gender!$A:$B,2,FALSE)</f>
        <v>Female</v>
      </c>
      <c r="L210" s="7">
        <f t="shared" ca="1" si="29"/>
        <v>6</v>
      </c>
      <c r="M210" s="7" t="str">
        <f ca="1">VLOOKUP($L210,Race!$A:$B,2,FALSE)</f>
        <v>Black or African American</v>
      </c>
      <c r="N210" s="8">
        <f t="shared" ca="1" si="30"/>
        <v>26252</v>
      </c>
      <c r="O210" s="6">
        <f t="shared" ca="1" si="31"/>
        <v>7</v>
      </c>
      <c r="P210" s="8" t="str">
        <f ca="1">VLOOKUP($O210,Education!$A:$B,2,FALSE)</f>
        <v>Undergraduate degree</v>
      </c>
      <c r="Q210" s="7">
        <f ca="1" xml:space="preserve">
  IF(OR($S210 = 5, $S210 = 6, $S210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10" s="7" t="str">
        <f ca="1">VLOOKUP($Q210,Department!$A:$B,2,FALSE)</f>
        <v>Communication &amp; Marketing</v>
      </c>
      <c r="S210" s="6">
        <f t="shared" ca="1" si="32"/>
        <v>11</v>
      </c>
      <c r="T210" s="7" t="str">
        <f ca="1">VLOOKUP($S210,Role!$A:$B,2,FALSE)</f>
        <v>Analyst</v>
      </c>
      <c r="U210" s="6">
        <f t="shared" ca="1" si="33"/>
        <v>5</v>
      </c>
      <c r="V210" s="7" t="str">
        <f ca="1" xml:space="preserve">
IF($U210 &lt;&gt; "",
    VLOOKUP($U210,Level!$A:$B,2,FALSE),
    ""
)</f>
        <v>Junior</v>
      </c>
      <c r="W210" s="1">
        <f t="shared" ca="1" si="34"/>
        <v>2580</v>
      </c>
      <c r="X210" s="12" t="str">
        <f t="shared" ca="1" si="35"/>
        <v>INSERT INTO bi4all.fac_employees (id_company_fk, id_employee_pk, flg_active, employee_name, id_gender_fk, id_race_fk, birthday, id_schooling_fk, id_department_fk, id_role_fk, id_level_fk, salary) VALUES (1, 206, TRUE, 'Katarina Farina Cardoso', 'F', 6, '15/11/1971', 7, 11, 11, 5, 2580);</v>
      </c>
    </row>
    <row r="211" spans="1:24" ht="14.25" customHeight="1" x14ac:dyDescent="0.2">
      <c r="A211" s="7">
        <v>1</v>
      </c>
      <c r="B211" s="7" t="str">
        <f>$A211 &amp; "-"&amp;VLOOKUP($A211,Company!$A:$B,2,FALSE)</f>
        <v>1-ACME Corporation</v>
      </c>
      <c r="C211" s="5">
        <f t="shared" si="27"/>
        <v>207</v>
      </c>
      <c r="D211" s="6" t="b">
        <v>1</v>
      </c>
      <c r="E211" s="7">
        <f ca="1">IF($C211 = 1 + N("Presidente"),
    127,
    IF($C211 = 2 + N("Vice-Presidente"),
        72,
        IF($C211 = 3 + N("Secretária bilíngue"),
            13,
            RANDBETWEEN(5,COUNT(Name!$A:$A) + 1)
        )
    )
)</f>
        <v>320</v>
      </c>
      <c r="F211" s="7" t="str">
        <f ca="1">VLOOKUP($E211,Name!$A:$B,2,FALSE)</f>
        <v>Péricles</v>
      </c>
      <c r="G211" s="7">
        <f ca="1" xml:space="preserve">
IF($C211 = 1,
    0,
    RANDBETWEEN(5,COUNT('Last name'!$A:$A) + 1)
)</f>
        <v>60</v>
      </c>
      <c r="H211" s="7" t="str">
        <f ca="1" xml:space="preserve">
IF($C211 = 1 + N("Presidente"),
    "de Orléans e Bragança",
    VLOOKUP($G211,'Last name'!$A:$B,2,FALSE) &amp; " " &amp; VLOOKUP(RANDBETWEEN(5,COUNT('Last name'!$A:$A) + 1),'Last name'!$A:$B,2,FALSE)
)</f>
        <v>Carneiro Alvaregna</v>
      </c>
      <c r="I211" s="7" t="str">
        <f t="shared" ca="1" si="28"/>
        <v>Péricles Carneiro Alvaregna</v>
      </c>
      <c r="J211" s="7" t="str">
        <f ca="1">VLOOKUP($E211,Name!$A:$C,3,FALSE)</f>
        <v>M</v>
      </c>
      <c r="K211" s="7" t="str">
        <f ca="1">VLOOKUP($J211,Gender!$A:$B,2,FALSE)</f>
        <v>Male</v>
      </c>
      <c r="L211" s="7">
        <f t="shared" ca="1" si="29"/>
        <v>5</v>
      </c>
      <c r="M211" s="7" t="str">
        <f ca="1">VLOOKUP($L211,Race!$A:$B,2,FALSE)</f>
        <v>White</v>
      </c>
      <c r="N211" s="8">
        <f t="shared" ca="1" si="30"/>
        <v>33078</v>
      </c>
      <c r="O211" s="6">
        <f t="shared" ca="1" si="31"/>
        <v>7</v>
      </c>
      <c r="P211" s="8" t="str">
        <f ca="1">VLOOKUP($O211,Education!$A:$B,2,FALSE)</f>
        <v>Undergraduate degree</v>
      </c>
      <c r="Q211" s="7">
        <f ca="1" xml:space="preserve">
  IF(OR($S211 = 5, $S211 = 6, $S211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11" s="7" t="str">
        <f ca="1">VLOOKUP($Q211,Department!$A:$B,2,FALSE)</f>
        <v>Finance</v>
      </c>
      <c r="S211" s="6">
        <f t="shared" ca="1" si="32"/>
        <v>10</v>
      </c>
      <c r="T211" s="7" t="str">
        <f ca="1">VLOOKUP($S211,Role!$A:$B,2,FALSE)</f>
        <v>Trainee</v>
      </c>
      <c r="U211" s="6" t="str">
        <f t="shared" ca="1" si="33"/>
        <v/>
      </c>
      <c r="V211" s="7" t="str">
        <f ca="1" xml:space="preserve">
IF($U211 &lt;&gt; "",
    VLOOKUP($U211,Level!$A:$B,2,FALSE),
    ""
)</f>
        <v/>
      </c>
      <c r="W211" s="1">
        <f t="shared" ca="1" si="34"/>
        <v>1305</v>
      </c>
      <c r="X211" s="12" t="str">
        <f t="shared" ca="1" si="35"/>
        <v>INSERT INTO bi4all.fac_employees (id_company_fk, id_employee_pk, flg_active, employee_name, id_gender_fk, id_race_fk, birthday, id_schooling_fk, id_department_fk, id_role_fk, id_level_fk, salary) VALUES (1, 207, TRUE, 'Péricles Carneiro Alvaregna', 'M', 5, '24/07/1990', 7, 7, 10, NULL, 1305);</v>
      </c>
    </row>
    <row r="212" spans="1:24" ht="14.25" customHeight="1" x14ac:dyDescent="0.2">
      <c r="A212" s="7">
        <v>1</v>
      </c>
      <c r="B212" s="7" t="str">
        <f>$A212 &amp; "-"&amp;VLOOKUP($A212,Company!$A:$B,2,FALSE)</f>
        <v>1-ACME Corporation</v>
      </c>
      <c r="C212" s="5">
        <f t="shared" si="27"/>
        <v>208</v>
      </c>
      <c r="D212" s="6" t="b">
        <v>1</v>
      </c>
      <c r="E212" s="7">
        <f ca="1">IF($C212 = 1 + N("Presidente"),
    127,
    IF($C212 = 2 + N("Vice-Presidente"),
        72,
        IF($C212 = 3 + N("Secretária bilíngue"),
            13,
            RANDBETWEEN(5,COUNT(Name!$A:$A) + 1)
        )
    )
)</f>
        <v>90</v>
      </c>
      <c r="F212" s="7" t="str">
        <f ca="1">VLOOKUP($E212,Name!$A:$B,2,FALSE)</f>
        <v>Caue</v>
      </c>
      <c r="G212" s="7">
        <f ca="1" xml:space="preserve">
IF($C212 = 1,
    0,
    RANDBETWEEN(5,COUNT('Last name'!$A:$A) + 1)
)</f>
        <v>180</v>
      </c>
      <c r="H212" s="7" t="str">
        <f ca="1" xml:space="preserve">
IF($C212 = 1 + N("Presidente"),
    "de Orléans e Bragança",
    VLOOKUP($G212,'Last name'!$A:$B,2,FALSE) &amp; " " &amp; VLOOKUP(RANDBETWEEN(5,COUNT('Last name'!$A:$A) + 1),'Last name'!$A:$B,2,FALSE)
)</f>
        <v>Silva Ricci</v>
      </c>
      <c r="I212" s="7" t="str">
        <f t="shared" ca="1" si="28"/>
        <v>Caue Silva Ricci</v>
      </c>
      <c r="J212" s="7" t="str">
        <f ca="1">VLOOKUP($E212,Name!$A:$C,3,FALSE)</f>
        <v>M</v>
      </c>
      <c r="K212" s="7" t="str">
        <f ca="1">VLOOKUP($J212,Gender!$A:$B,2,FALSE)</f>
        <v>Male</v>
      </c>
      <c r="L212" s="7">
        <f t="shared" ca="1" si="29"/>
        <v>5</v>
      </c>
      <c r="M212" s="7" t="str">
        <f ca="1">VLOOKUP($L212,Race!$A:$B,2,FALSE)</f>
        <v>White</v>
      </c>
      <c r="N212" s="8">
        <f t="shared" ca="1" si="30"/>
        <v>21729</v>
      </c>
      <c r="O212" s="6">
        <f t="shared" ca="1" si="31"/>
        <v>7</v>
      </c>
      <c r="P212" s="8" t="str">
        <f ca="1">VLOOKUP($O212,Education!$A:$B,2,FALSE)</f>
        <v>Undergraduate degree</v>
      </c>
      <c r="Q212" s="7">
        <f ca="1" xml:space="preserve">
  IF(OR($S212 = 5, $S212 = 6, $S212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12" s="7" t="str">
        <f ca="1">VLOOKUP($Q212,Department!$A:$B,2,FALSE)</f>
        <v>Presidency</v>
      </c>
      <c r="S212" s="6">
        <f t="shared" ca="1" si="32"/>
        <v>11</v>
      </c>
      <c r="T212" s="7" t="str">
        <f ca="1">VLOOKUP($S212,Role!$A:$B,2,FALSE)</f>
        <v>Analyst</v>
      </c>
      <c r="U212" s="6">
        <f t="shared" ca="1" si="33"/>
        <v>6</v>
      </c>
      <c r="V212" s="7" t="str">
        <f ca="1" xml:space="preserve">
IF($U212 &lt;&gt; "",
    VLOOKUP($U212,Level!$A:$B,2,FALSE),
    ""
)</f>
        <v>Pleno</v>
      </c>
      <c r="W212" s="1">
        <f t="shared" ca="1" si="34"/>
        <v>2500</v>
      </c>
      <c r="X212" s="12" t="str">
        <f t="shared" ca="1" si="35"/>
        <v>INSERT INTO bi4all.fac_employees (id_company_fk, id_employee_pk, flg_active, employee_name, id_gender_fk, id_race_fk, birthday, id_schooling_fk, id_department_fk, id_role_fk, id_level_fk, salary) VALUES (1, 208, TRUE, 'Caue Silva Ricci', 'M', 5, '28/06/1959', 7, 5, 11, 6, 2500);</v>
      </c>
    </row>
    <row r="213" spans="1:24" ht="14.25" customHeight="1" x14ac:dyDescent="0.2">
      <c r="A213" s="7">
        <v>1</v>
      </c>
      <c r="B213" s="7" t="str">
        <f>$A213 &amp; "-"&amp;VLOOKUP($A213,Company!$A:$B,2,FALSE)</f>
        <v>1-ACME Corporation</v>
      </c>
      <c r="C213" s="5">
        <f t="shared" si="27"/>
        <v>209</v>
      </c>
      <c r="D213" s="6" t="b">
        <v>1</v>
      </c>
      <c r="E213" s="7">
        <f ca="1">IF($C213 = 1 + N("Presidente"),
    127,
    IF($C213 = 2 + N("Vice-Presidente"),
        72,
        IF($C213 = 3 + N("Secretária bilíngue"),
            13,
            RANDBETWEEN(5,COUNT(Name!$A:$A) + 1)
        )
    )
)</f>
        <v>31</v>
      </c>
      <c r="F213" s="7" t="str">
        <f ca="1">VLOOKUP($E213,Name!$A:$B,2,FALSE)</f>
        <v>Ana Júlia</v>
      </c>
      <c r="G213" s="7">
        <f ca="1" xml:space="preserve">
IF($C213 = 1,
    0,
    RANDBETWEEN(5,COUNT('Last name'!$A:$A) + 1)
)</f>
        <v>181</v>
      </c>
      <c r="H213" s="7" t="str">
        <f ca="1" xml:space="preserve">
IF($C213 = 1 + N("Presidente"),
    "de Orléans e Bragança",
    VLOOKUP($G213,'Last name'!$A:$B,2,FALSE) &amp; " " &amp; VLOOKUP(RANDBETWEEN(5,COUNT('Last name'!$A:$A) + 1),'Last name'!$A:$B,2,FALSE)
)</f>
        <v>Simões Ribeiro</v>
      </c>
      <c r="I213" s="7" t="str">
        <f t="shared" ca="1" si="28"/>
        <v>Ana Júlia Simões Ribeiro</v>
      </c>
      <c r="J213" s="7" t="str">
        <f ca="1">VLOOKUP($E213,Name!$A:$C,3,FALSE)</f>
        <v>F</v>
      </c>
      <c r="K213" s="7" t="str">
        <f ca="1">VLOOKUP($J213,Gender!$A:$B,2,FALSE)</f>
        <v>Female</v>
      </c>
      <c r="L213" s="7">
        <f t="shared" ca="1" si="29"/>
        <v>5</v>
      </c>
      <c r="M213" s="7" t="str">
        <f ca="1">VLOOKUP($L213,Race!$A:$B,2,FALSE)</f>
        <v>White</v>
      </c>
      <c r="N213" s="8">
        <f t="shared" ca="1" si="30"/>
        <v>31672</v>
      </c>
      <c r="O213" s="6">
        <f t="shared" ca="1" si="31"/>
        <v>7</v>
      </c>
      <c r="P213" s="8" t="str">
        <f ca="1">VLOOKUP($O213,Education!$A:$B,2,FALSE)</f>
        <v>Undergraduate degree</v>
      </c>
      <c r="Q213" s="7">
        <f ca="1" xml:space="preserve">
  IF(OR($S213 = 5, $S213 = 6, $S213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13" s="7" t="str">
        <f ca="1">VLOOKUP($Q213,Department!$A:$B,2,FALSE)</f>
        <v>Administration</v>
      </c>
      <c r="S213" s="6">
        <f t="shared" ca="1" si="32"/>
        <v>10</v>
      </c>
      <c r="T213" s="7" t="str">
        <f ca="1">VLOOKUP($S213,Role!$A:$B,2,FALSE)</f>
        <v>Trainee</v>
      </c>
      <c r="U213" s="6" t="str">
        <f t="shared" ca="1" si="33"/>
        <v/>
      </c>
      <c r="V213" s="7" t="str">
        <f ca="1" xml:space="preserve">
IF($U213 &lt;&gt; "",
    VLOOKUP($U213,Level!$A:$B,2,FALSE),
    ""
)</f>
        <v/>
      </c>
      <c r="W213" s="1">
        <f t="shared" ca="1" si="34"/>
        <v>1305</v>
      </c>
      <c r="X213" s="12" t="str">
        <f t="shared" ca="1" si="35"/>
        <v>INSERT INTO bi4all.fac_employees (id_company_fk, id_employee_pk, flg_active, employee_name, id_gender_fk, id_race_fk, birthday, id_schooling_fk, id_department_fk, id_role_fk, id_level_fk, salary) VALUES (1, 209, TRUE, 'Ana Júlia Simões Ribeiro', 'F', 5, '17/09/1986', 7, 6, 10, NULL, 1305);</v>
      </c>
    </row>
    <row r="214" spans="1:24" ht="14.25" customHeight="1" x14ac:dyDescent="0.2">
      <c r="A214" s="7">
        <v>1</v>
      </c>
      <c r="B214" s="7" t="str">
        <f>$A214 &amp; "-"&amp;VLOOKUP($A214,Company!$A:$B,2,FALSE)</f>
        <v>1-ACME Corporation</v>
      </c>
      <c r="C214" s="5">
        <f t="shared" si="27"/>
        <v>210</v>
      </c>
      <c r="D214" s="6" t="b">
        <v>1</v>
      </c>
      <c r="E214" s="7">
        <f ca="1">IF($C214 = 1 + N("Presidente"),
    127,
    IF($C214 = 2 + N("Vice-Presidente"),
        72,
        IF($C214 = 3 + N("Secretária bilíngue"),
            13,
            RANDBETWEEN(5,COUNT(Name!$A:$A) + 1)
        )
    )
)</f>
        <v>258</v>
      </c>
      <c r="F214" s="7" t="str">
        <f ca="1">VLOOKUP($E214,Name!$A:$B,2,FALSE)</f>
        <v>Maria Alice</v>
      </c>
      <c r="G214" s="7">
        <f ca="1" xml:space="preserve">
IF($C214 = 1,
    0,
    RANDBETWEEN(5,COUNT('Last name'!$A:$A) + 1)
)</f>
        <v>91</v>
      </c>
      <c r="H214" s="7" t="str">
        <f ca="1" xml:space="preserve">
IF($C214 = 1 + N("Presidente"),
    "de Orléans e Bragança",
    VLOOKUP($G214,'Last name'!$A:$B,2,FALSE) &amp; " " &amp; VLOOKUP(RANDBETWEEN(5,COUNT('Last name'!$A:$A) + 1),'Last name'!$A:$B,2,FALSE)
)</f>
        <v>Frasão Pimentel</v>
      </c>
      <c r="I214" s="7" t="str">
        <f t="shared" ca="1" si="28"/>
        <v>Maria Alice Frasão Pimentel</v>
      </c>
      <c r="J214" s="7" t="str">
        <f ca="1">VLOOKUP($E214,Name!$A:$C,3,FALSE)</f>
        <v>F</v>
      </c>
      <c r="K214" s="7" t="str">
        <f ca="1">VLOOKUP($J214,Gender!$A:$B,2,FALSE)</f>
        <v>Female</v>
      </c>
      <c r="L214" s="7">
        <f t="shared" ca="1" si="29"/>
        <v>5</v>
      </c>
      <c r="M214" s="7" t="str">
        <f ca="1">VLOOKUP($L214,Race!$A:$B,2,FALSE)</f>
        <v>White</v>
      </c>
      <c r="N214" s="8">
        <f t="shared" ca="1" si="30"/>
        <v>30206</v>
      </c>
      <c r="O214" s="6">
        <f t="shared" ca="1" si="31"/>
        <v>7</v>
      </c>
      <c r="P214" s="8" t="str">
        <f ca="1">VLOOKUP($O214,Education!$A:$B,2,FALSE)</f>
        <v>Undergraduate degree</v>
      </c>
      <c r="Q214" s="7">
        <f ca="1" xml:space="preserve">
  IF(OR($S214 = 5, $S214 = 6, $S214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14" s="7" t="str">
        <f ca="1">VLOOKUP($Q214,Department!$A:$B,2,FALSE)</f>
        <v>Finance</v>
      </c>
      <c r="S214" s="6">
        <f t="shared" ca="1" si="32"/>
        <v>11</v>
      </c>
      <c r="T214" s="7" t="str">
        <f ca="1">VLOOKUP($S214,Role!$A:$B,2,FALSE)</f>
        <v>Analyst</v>
      </c>
      <c r="U214" s="6">
        <f t="shared" ca="1" si="33"/>
        <v>5</v>
      </c>
      <c r="V214" s="7" t="str">
        <f ca="1" xml:space="preserve">
IF($U214 &lt;&gt; "",
    VLOOKUP($U214,Level!$A:$B,2,FALSE),
    ""
)</f>
        <v>Junior</v>
      </c>
      <c r="W214" s="1">
        <f t="shared" ca="1" si="34"/>
        <v>2500</v>
      </c>
      <c r="X214" s="12" t="str">
        <f t="shared" ca="1" si="35"/>
        <v>INSERT INTO bi4all.fac_employees (id_company_fk, id_employee_pk, flg_active, employee_name, id_gender_fk, id_race_fk, birthday, id_schooling_fk, id_department_fk, id_role_fk, id_level_fk, salary) VALUES (1, 210, TRUE, 'Maria Alice Frasão Pimentel', 'F', 5, '12/09/1982', 7, 7, 11, 5, 2500);</v>
      </c>
    </row>
    <row r="215" spans="1:24" ht="14.25" customHeight="1" x14ac:dyDescent="0.2">
      <c r="A215" s="7">
        <v>1</v>
      </c>
      <c r="B215" s="7" t="str">
        <f>$A215 &amp; "-"&amp;VLOOKUP($A215,Company!$A:$B,2,FALSE)</f>
        <v>1-ACME Corporation</v>
      </c>
      <c r="C215" s="5">
        <f t="shared" si="27"/>
        <v>211</v>
      </c>
      <c r="D215" s="6" t="b">
        <v>1</v>
      </c>
      <c r="E215" s="7">
        <f ca="1">IF($C215 = 1 + N("Presidente"),
    127,
    IF($C215 = 2 + N("Vice-Presidente"),
        72,
        IF($C215 = 3 + N("Secretária bilíngue"),
            13,
            RANDBETWEEN(5,COUNT(Name!$A:$A) + 1)
        )
    )
)</f>
        <v>260</v>
      </c>
      <c r="F215" s="7" t="str">
        <f ca="1">VLOOKUP($E215,Name!$A:$B,2,FALSE)</f>
        <v>Maria Cecília</v>
      </c>
      <c r="G215" s="7">
        <f ca="1" xml:space="preserve">
IF($C215 = 1,
    0,
    RANDBETWEEN(5,COUNT('Last name'!$A:$A) + 1)
)</f>
        <v>68</v>
      </c>
      <c r="H215" s="7" t="str">
        <f ca="1" xml:space="preserve">
IF($C215 = 1 + N("Presidente"),
    "de Orléans e Bragança",
    VLOOKUP($G215,'Last name'!$A:$B,2,FALSE) &amp; " " &amp; VLOOKUP(RANDBETWEEN(5,COUNT('Last name'!$A:$A) + 1),'Last name'!$A:$B,2,FALSE)
)</f>
        <v>Costa Gouveia</v>
      </c>
      <c r="I215" s="7" t="str">
        <f t="shared" ca="1" si="28"/>
        <v>Maria Cecília Costa Gouveia</v>
      </c>
      <c r="J215" s="7" t="str">
        <f ca="1">VLOOKUP($E215,Name!$A:$C,3,FALSE)</f>
        <v>F</v>
      </c>
      <c r="K215" s="7" t="str">
        <f ca="1">VLOOKUP($J215,Gender!$A:$B,2,FALSE)</f>
        <v>Female</v>
      </c>
      <c r="L215" s="7">
        <f t="shared" ca="1" si="29"/>
        <v>5</v>
      </c>
      <c r="M215" s="7" t="str">
        <f ca="1">VLOOKUP($L215,Race!$A:$B,2,FALSE)</f>
        <v>White</v>
      </c>
      <c r="N215" s="8">
        <f t="shared" ca="1" si="30"/>
        <v>31839</v>
      </c>
      <c r="O215" s="6">
        <f t="shared" ca="1" si="31"/>
        <v>7</v>
      </c>
      <c r="P215" s="8" t="str">
        <f ca="1">VLOOKUP($O215,Education!$A:$B,2,FALSE)</f>
        <v>Undergraduate degree</v>
      </c>
      <c r="Q215" s="7">
        <f ca="1" xml:space="preserve">
  IF(OR($S215 = 5, $S215 = 6, $S215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15" s="7" t="str">
        <f ca="1">VLOOKUP($Q215,Department!$A:$B,2,FALSE)</f>
        <v>Human Resource</v>
      </c>
      <c r="S215" s="6">
        <f t="shared" ca="1" si="32"/>
        <v>10</v>
      </c>
      <c r="T215" s="7" t="str">
        <f ca="1">VLOOKUP($S215,Role!$A:$B,2,FALSE)</f>
        <v>Trainee</v>
      </c>
      <c r="U215" s="6" t="str">
        <f t="shared" ca="1" si="33"/>
        <v/>
      </c>
      <c r="V215" s="7" t="str">
        <f ca="1" xml:space="preserve">
IF($U215 &lt;&gt; "",
    VLOOKUP($U215,Level!$A:$B,2,FALSE),
    ""
)</f>
        <v/>
      </c>
      <c r="W215" s="1">
        <f t="shared" ca="1" si="34"/>
        <v>1385</v>
      </c>
      <c r="X215" s="12" t="str">
        <f t="shared" ca="1" si="35"/>
        <v>INSERT INTO bi4all.fac_employees (id_company_fk, id_employee_pk, flg_active, employee_name, id_gender_fk, id_race_fk, birthday, id_schooling_fk, id_department_fk, id_role_fk, id_level_fk, salary) VALUES (1, 211, TRUE, 'Maria Cecília Costa Gouveia', 'F', 5, '03/03/1987', 7, 8, 10, NULL, 1385);</v>
      </c>
    </row>
    <row r="216" spans="1:24" ht="14.25" customHeight="1" x14ac:dyDescent="0.2">
      <c r="A216" s="7">
        <v>1</v>
      </c>
      <c r="B216" s="7" t="str">
        <f>$A216 &amp; "-"&amp;VLOOKUP($A216,Company!$A:$B,2,FALSE)</f>
        <v>1-ACME Corporation</v>
      </c>
      <c r="C216" s="5">
        <f t="shared" si="27"/>
        <v>212</v>
      </c>
      <c r="D216" s="6" t="b">
        <v>1</v>
      </c>
      <c r="E216" s="7">
        <f ca="1">IF($C216 = 1 + N("Presidente"),
    127,
    IF($C216 = 2 + N("Vice-Presidente"),
        72,
        IF($C216 = 3 + N("Secretária bilíngue"),
            13,
            RANDBETWEEN(5,COUNT(Name!$A:$A) + 1)
        )
    )
)</f>
        <v>20</v>
      </c>
      <c r="F216" s="7" t="str">
        <f ca="1">VLOOKUP($E216,Name!$A:$B,2,FALSE)</f>
        <v>Alini</v>
      </c>
      <c r="G216" s="7">
        <f ca="1" xml:space="preserve">
IF($C216 = 1,
    0,
    RANDBETWEEN(5,COUNT('Last name'!$A:$A) + 1)
)</f>
        <v>163</v>
      </c>
      <c r="H216" s="7" t="str">
        <f ca="1" xml:space="preserve">
IF($C216 = 1 + N("Presidente"),
    "de Orléans e Bragança",
    VLOOKUP($G216,'Last name'!$A:$B,2,FALSE) &amp; " " &amp; VLOOKUP(RANDBETWEEN(5,COUNT('Last name'!$A:$A) + 1),'Last name'!$A:$B,2,FALSE)
)</f>
        <v>Rinaldi Salvador</v>
      </c>
      <c r="I216" s="7" t="str">
        <f t="shared" ca="1" si="28"/>
        <v>Alini Rinaldi Salvador</v>
      </c>
      <c r="J216" s="7" t="str">
        <f ca="1">VLOOKUP($E216,Name!$A:$C,3,FALSE)</f>
        <v>F</v>
      </c>
      <c r="K216" s="7" t="str">
        <f ca="1">VLOOKUP($J216,Gender!$A:$B,2,FALSE)</f>
        <v>Female</v>
      </c>
      <c r="L216" s="7">
        <f t="shared" ca="1" si="29"/>
        <v>5</v>
      </c>
      <c r="M216" s="7" t="str">
        <f ca="1">VLOOKUP($L216,Race!$A:$B,2,FALSE)</f>
        <v>White</v>
      </c>
      <c r="N216" s="8">
        <f t="shared" ca="1" si="30"/>
        <v>26996</v>
      </c>
      <c r="O216" s="6">
        <f t="shared" ca="1" si="31"/>
        <v>8</v>
      </c>
      <c r="P216" s="8" t="str">
        <f ca="1">VLOOKUP($O216,Education!$A:$B,2,FALSE)</f>
        <v>Graduate school</v>
      </c>
      <c r="Q216" s="7">
        <f ca="1" xml:space="preserve">
  IF(OR($S216 = 5, $S216 = 6, $S216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16" s="7" t="str">
        <f ca="1">VLOOKUP($Q216,Department!$A:$B,2,FALSE)</f>
        <v>Operations</v>
      </c>
      <c r="S216" s="6">
        <f t="shared" ca="1" si="32"/>
        <v>11</v>
      </c>
      <c r="T216" s="7" t="str">
        <f ca="1">VLOOKUP($S216,Role!$A:$B,2,FALSE)</f>
        <v>Analyst</v>
      </c>
      <c r="U216" s="6">
        <f t="shared" ca="1" si="33"/>
        <v>5</v>
      </c>
      <c r="V216" s="7" t="str">
        <f ca="1" xml:space="preserve">
IF($U216 &lt;&gt; "",
    VLOOKUP($U216,Level!$A:$B,2,FALSE),
    ""
)</f>
        <v>Junior</v>
      </c>
      <c r="W216" s="1">
        <f t="shared" ca="1" si="34"/>
        <v>3000</v>
      </c>
      <c r="X216" s="12" t="str">
        <f t="shared" ca="1" si="35"/>
        <v>INSERT INTO bi4all.fac_employees (id_company_fk, id_employee_pk, flg_active, employee_name, id_gender_fk, id_race_fk, birthday, id_schooling_fk, id_department_fk, id_role_fk, id_level_fk, salary) VALUES (1, 212, TRUE, 'Alini Rinaldi Salvador', 'F', 5, '28/11/1973', 8, 10, 11, 5, 3000);</v>
      </c>
    </row>
    <row r="217" spans="1:24" ht="14.25" customHeight="1" x14ac:dyDescent="0.2">
      <c r="A217" s="7">
        <v>1</v>
      </c>
      <c r="B217" s="7" t="str">
        <f>$A217 &amp; "-"&amp;VLOOKUP($A217,Company!$A:$B,2,FALSE)</f>
        <v>1-ACME Corporation</v>
      </c>
      <c r="C217" s="5">
        <f t="shared" si="27"/>
        <v>213</v>
      </c>
      <c r="D217" s="6" t="b">
        <v>1</v>
      </c>
      <c r="E217" s="7">
        <f ca="1">IF($C217 = 1 + N("Presidente"),
    127,
    IF($C217 = 2 + N("Vice-Presidente"),
        72,
        IF($C217 = 3 + N("Secretária bilíngue"),
            13,
            RANDBETWEEN(5,COUNT(Name!$A:$A) + 1)
        )
    )
)</f>
        <v>111</v>
      </c>
      <c r="F217" s="7" t="str">
        <f ca="1">VLOOKUP($E217,Name!$A:$B,2,FALSE)</f>
        <v>Débora</v>
      </c>
      <c r="G217" s="7">
        <f ca="1" xml:space="preserve">
IF($C217 = 1,
    0,
    RANDBETWEEN(5,COUNT('Last name'!$A:$A) + 1)
)</f>
        <v>73</v>
      </c>
      <c r="H217" s="7" t="str">
        <f ca="1" xml:space="preserve">
IF($C217 = 1 + N("Presidente"),
    "de Orléans e Bragança",
    VLOOKUP($G217,'Last name'!$A:$B,2,FALSE) &amp; " " &amp; VLOOKUP(RANDBETWEEN(5,COUNT('Last name'!$A:$A) + 1),'Last name'!$A:$B,2,FALSE)
)</f>
        <v>de Oliveira Mendes</v>
      </c>
      <c r="I217" s="7" t="str">
        <f t="shared" ca="1" si="28"/>
        <v>Débora de Oliveira Mendes</v>
      </c>
      <c r="J217" s="7" t="str">
        <f ca="1">VLOOKUP($E217,Name!$A:$C,3,FALSE)</f>
        <v>F</v>
      </c>
      <c r="K217" s="7" t="str">
        <f ca="1">VLOOKUP($J217,Gender!$A:$B,2,FALSE)</f>
        <v>Female</v>
      </c>
      <c r="L217" s="7">
        <f t="shared" ca="1" si="29"/>
        <v>6</v>
      </c>
      <c r="M217" s="7" t="str">
        <f ca="1">VLOOKUP($L217,Race!$A:$B,2,FALSE)</f>
        <v>Black or African American</v>
      </c>
      <c r="N217" s="8">
        <f t="shared" ca="1" si="30"/>
        <v>17913</v>
      </c>
      <c r="O217" s="6">
        <f t="shared" ca="1" si="31"/>
        <v>7</v>
      </c>
      <c r="P217" s="8" t="str">
        <f ca="1">VLOOKUP($O217,Education!$A:$B,2,FALSE)</f>
        <v>Undergraduate degree</v>
      </c>
      <c r="Q217" s="7">
        <f ca="1" xml:space="preserve">
  IF(OR($S217 = 5, $S217 = 6, $S217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17" s="7" t="str">
        <f ca="1">VLOOKUP($Q217,Department!$A:$B,2,FALSE)</f>
        <v>Administration</v>
      </c>
      <c r="S217" s="6">
        <f t="shared" ca="1" si="32"/>
        <v>10</v>
      </c>
      <c r="T217" s="7" t="str">
        <f ca="1">VLOOKUP($S217,Role!$A:$B,2,FALSE)</f>
        <v>Trainee</v>
      </c>
      <c r="U217" s="6" t="str">
        <f t="shared" ca="1" si="33"/>
        <v/>
      </c>
      <c r="V217" s="7" t="str">
        <f ca="1" xml:space="preserve">
IF($U217 &lt;&gt; "",
    VLOOKUP($U217,Level!$A:$B,2,FALSE),
    ""
)</f>
        <v/>
      </c>
      <c r="W217" s="1">
        <f t="shared" ca="1" si="34"/>
        <v>1305</v>
      </c>
      <c r="X217" s="12" t="str">
        <f t="shared" ca="1" si="35"/>
        <v>INSERT INTO bi4all.fac_employees (id_company_fk, id_employee_pk, flg_active, employee_name, id_gender_fk, id_race_fk, birthday, id_schooling_fk, id_department_fk, id_role_fk, id_level_fk, salary) VALUES (1, 213, TRUE, 'Débora de Oliveira Mendes', 'F', 6, '15/01/1949', 7, 6, 10, NULL, 1305);</v>
      </c>
    </row>
    <row r="218" spans="1:24" ht="14.25" customHeight="1" x14ac:dyDescent="0.2">
      <c r="A218" s="7">
        <v>1</v>
      </c>
      <c r="B218" s="7" t="str">
        <f>$A218 &amp; "-"&amp;VLOOKUP($A218,Company!$A:$B,2,FALSE)</f>
        <v>1-ACME Corporation</v>
      </c>
      <c r="C218" s="5">
        <f t="shared" si="27"/>
        <v>214</v>
      </c>
      <c r="D218" s="6" t="b">
        <v>1</v>
      </c>
      <c r="E218" s="7">
        <f ca="1">IF($C218 = 1 + N("Presidente"),
    127,
    IF($C218 = 2 + N("Vice-Presidente"),
        72,
        IF($C218 = 3 + N("Secretária bilíngue"),
            13,
            RANDBETWEEN(5,COUNT(Name!$A:$A) + 1)
        )
    )
)</f>
        <v>168</v>
      </c>
      <c r="F218" s="7" t="str">
        <f ca="1">VLOOKUP($E218,Name!$A:$B,2,FALSE)</f>
        <v>Henry</v>
      </c>
      <c r="G218" s="7">
        <f ca="1" xml:space="preserve">
IF($C218 = 1,
    0,
    RANDBETWEEN(5,COUNT('Last name'!$A:$A) + 1)
)</f>
        <v>166</v>
      </c>
      <c r="H218" s="7" t="str">
        <f ca="1" xml:space="preserve">
IF($C218 = 1 + N("Presidente"),
    "de Orléans e Bragança",
    VLOOKUP($G218,'Last name'!$A:$B,2,FALSE) &amp; " " &amp; VLOOKUP(RANDBETWEEN(5,COUNT('Last name'!$A:$A) + 1),'Last name'!$A:$B,2,FALSE)
)</f>
        <v>Rodrigues Barbieri</v>
      </c>
      <c r="I218" s="7" t="str">
        <f t="shared" ca="1" si="28"/>
        <v>Henry Rodrigues Barbieri</v>
      </c>
      <c r="J218" s="7" t="str">
        <f ca="1">VLOOKUP($E218,Name!$A:$C,3,FALSE)</f>
        <v>M</v>
      </c>
      <c r="K218" s="7" t="str">
        <f ca="1">VLOOKUP($J218,Gender!$A:$B,2,FALSE)</f>
        <v>Male</v>
      </c>
      <c r="L218" s="7">
        <f t="shared" ca="1" si="29"/>
        <v>5</v>
      </c>
      <c r="M218" s="7" t="str">
        <f ca="1">VLOOKUP($L218,Race!$A:$B,2,FALSE)</f>
        <v>White</v>
      </c>
      <c r="N218" s="8">
        <f t="shared" ca="1" si="30"/>
        <v>23393</v>
      </c>
      <c r="O218" s="6">
        <f t="shared" ca="1" si="31"/>
        <v>7</v>
      </c>
      <c r="P218" s="8" t="str">
        <f ca="1">VLOOKUP($O218,Education!$A:$B,2,FALSE)</f>
        <v>Undergraduate degree</v>
      </c>
      <c r="Q218" s="7">
        <f ca="1" xml:space="preserve">
  IF(OR($S218 = 5, $S218 = 6, $S218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18" s="7" t="str">
        <f ca="1">VLOOKUP($Q218,Department!$A:$B,2,FALSE)</f>
        <v>Human Resource</v>
      </c>
      <c r="S218" s="6">
        <f t="shared" ca="1" si="32"/>
        <v>11</v>
      </c>
      <c r="T218" s="7" t="str">
        <f ca="1">VLOOKUP($S218,Role!$A:$B,2,FALSE)</f>
        <v>Analyst</v>
      </c>
      <c r="U218" s="6">
        <f t="shared" ca="1" si="33"/>
        <v>6</v>
      </c>
      <c r="V218" s="7" t="str">
        <f ca="1" xml:space="preserve">
IF($U218 &lt;&gt; "",
    VLOOKUP($U218,Level!$A:$B,2,FALSE),
    ""
)</f>
        <v>Pleno</v>
      </c>
      <c r="W218" s="1">
        <f t="shared" ca="1" si="34"/>
        <v>2580</v>
      </c>
      <c r="X218" s="12" t="str">
        <f t="shared" ca="1" si="35"/>
        <v>INSERT INTO bi4all.fac_employees (id_company_fk, id_employee_pk, flg_active, employee_name, id_gender_fk, id_race_fk, birthday, id_schooling_fk, id_department_fk, id_role_fk, id_level_fk, salary) VALUES (1, 214, TRUE, 'Henry Rodrigues Barbieri', 'M', 5, '17/01/1964', 7, 8, 11, 6, 2580);</v>
      </c>
    </row>
    <row r="219" spans="1:24" ht="14.25" customHeight="1" x14ac:dyDescent="0.2">
      <c r="A219" s="7">
        <v>1</v>
      </c>
      <c r="B219" s="7" t="str">
        <f>$A219 &amp; "-"&amp;VLOOKUP($A219,Company!$A:$B,2,FALSE)</f>
        <v>1-ACME Corporation</v>
      </c>
      <c r="C219" s="5">
        <f t="shared" si="27"/>
        <v>215</v>
      </c>
      <c r="D219" s="6" t="b">
        <v>1</v>
      </c>
      <c r="E219" s="7">
        <f ca="1">IF($C219 = 1 + N("Presidente"),
    127,
    IF($C219 = 2 + N("Vice-Presidente"),
        72,
        IF($C219 = 3 + N("Secretária bilíngue"),
            13,
            RANDBETWEEN(5,COUNT(Name!$A:$A) + 1)
        )
    )
)</f>
        <v>362</v>
      </c>
      <c r="F219" s="7" t="str">
        <f ca="1">VLOOKUP($E219,Name!$A:$B,2,FALSE)</f>
        <v>Wilian</v>
      </c>
      <c r="G219" s="7">
        <f ca="1" xml:space="preserve">
IF($C219 = 1,
    0,
    RANDBETWEEN(5,COUNT('Last name'!$A:$A) + 1)
)</f>
        <v>95</v>
      </c>
      <c r="H219" s="7" t="str">
        <f ca="1" xml:space="preserve">
IF($C219 = 1 + N("Presidente"),
    "de Orléans e Bragança",
    VLOOKUP($G219,'Last name'!$A:$B,2,FALSE) &amp; " " &amp; VLOOKUP(RANDBETWEEN(5,COUNT('Last name'!$A:$A) + 1),'Last name'!$A:$B,2,FALSE)
)</f>
        <v>Galli dos Santos</v>
      </c>
      <c r="I219" s="7" t="str">
        <f t="shared" ca="1" si="28"/>
        <v>Wilian Galli dos Santos</v>
      </c>
      <c r="J219" s="7" t="str">
        <f ca="1">VLOOKUP($E219,Name!$A:$C,3,FALSE)</f>
        <v>M</v>
      </c>
      <c r="K219" s="7" t="str">
        <f ca="1">VLOOKUP($J219,Gender!$A:$B,2,FALSE)</f>
        <v>Male</v>
      </c>
      <c r="L219" s="7">
        <f t="shared" ca="1" si="29"/>
        <v>5</v>
      </c>
      <c r="M219" s="7" t="str">
        <f ca="1">VLOOKUP($L219,Race!$A:$B,2,FALSE)</f>
        <v>White</v>
      </c>
      <c r="N219" s="8">
        <f t="shared" ca="1" si="30"/>
        <v>22323</v>
      </c>
      <c r="O219" s="6">
        <f t="shared" ca="1" si="31"/>
        <v>7</v>
      </c>
      <c r="P219" s="8" t="str">
        <f ca="1">VLOOKUP($O219,Education!$A:$B,2,FALSE)</f>
        <v>Undergraduate degree</v>
      </c>
      <c r="Q219" s="7">
        <f ca="1" xml:space="preserve">
  IF(OR($S219 = 5, $S219 = 6, $S219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19" s="7" t="str">
        <f ca="1">VLOOKUP($Q219,Department!$A:$B,2,FALSE)</f>
        <v>Audit</v>
      </c>
      <c r="S219" s="6">
        <f t="shared" ca="1" si="32"/>
        <v>10</v>
      </c>
      <c r="T219" s="7" t="str">
        <f ca="1">VLOOKUP($S219,Role!$A:$B,2,FALSE)</f>
        <v>Trainee</v>
      </c>
      <c r="U219" s="6" t="str">
        <f t="shared" ca="1" si="33"/>
        <v/>
      </c>
      <c r="V219" s="7" t="str">
        <f ca="1" xml:space="preserve">
IF($U219 &lt;&gt; "",
    VLOOKUP($U219,Level!$A:$B,2,FALSE),
    ""
)</f>
        <v/>
      </c>
      <c r="W219" s="1">
        <f t="shared" ca="1" si="34"/>
        <v>1305</v>
      </c>
      <c r="X219" s="12" t="str">
        <f t="shared" ca="1" si="35"/>
        <v>INSERT INTO bi4all.fac_employees (id_company_fk, id_employee_pk, flg_active, employee_name, id_gender_fk, id_race_fk, birthday, id_schooling_fk, id_department_fk, id_role_fk, id_level_fk, salary) VALUES (1, 215, TRUE, 'Wilian Galli dos Santos', 'M', 5, '11/02/1961', 7, 13, 10, NULL, 1305);</v>
      </c>
    </row>
    <row r="220" spans="1:24" ht="14.25" customHeight="1" x14ac:dyDescent="0.2">
      <c r="A220" s="7">
        <v>1</v>
      </c>
      <c r="B220" s="7" t="str">
        <f>$A220 &amp; "-"&amp;VLOOKUP($A220,Company!$A:$B,2,FALSE)</f>
        <v>1-ACME Corporation</v>
      </c>
      <c r="C220" s="5">
        <f t="shared" si="27"/>
        <v>216</v>
      </c>
      <c r="D220" s="6" t="b">
        <v>1</v>
      </c>
      <c r="E220" s="7">
        <f ca="1">IF($C220 = 1 + N("Presidente"),
    127,
    IF($C220 = 2 + N("Vice-Presidente"),
        72,
        IF($C220 = 3 + N("Secretária bilíngue"),
            13,
            RANDBETWEEN(5,COUNT(Name!$A:$A) + 1)
        )
    )
)</f>
        <v>266</v>
      </c>
      <c r="F220" s="7" t="str">
        <f ca="1">VLOOKUP($E220,Name!$A:$B,2,FALSE)</f>
        <v>Maria Helena</v>
      </c>
      <c r="G220" s="7">
        <f ca="1" xml:space="preserve">
IF($C220 = 1,
    0,
    RANDBETWEEN(5,COUNT('Last name'!$A:$A) + 1)
)</f>
        <v>105</v>
      </c>
      <c r="H220" s="7" t="str">
        <f ca="1" xml:space="preserve">
IF($C220 = 1 + N("Presidente"),
    "de Orléans e Bragança",
    VLOOKUP($G220,'Last name'!$A:$B,2,FALSE) &amp; " " &amp; VLOOKUP(RANDBETWEEN(5,COUNT('Last name'!$A:$A) + 1),'Last name'!$A:$B,2,FALSE)
)</f>
        <v>Junqueira Pinheiro</v>
      </c>
      <c r="I220" s="7" t="str">
        <f t="shared" ca="1" si="28"/>
        <v>Maria Helena Junqueira Pinheiro</v>
      </c>
      <c r="J220" s="7" t="str">
        <f ca="1">VLOOKUP($E220,Name!$A:$C,3,FALSE)</f>
        <v>F</v>
      </c>
      <c r="K220" s="7" t="str">
        <f ca="1">VLOOKUP($J220,Gender!$A:$B,2,FALSE)</f>
        <v>Female</v>
      </c>
      <c r="L220" s="7">
        <f t="shared" ca="1" si="29"/>
        <v>7</v>
      </c>
      <c r="M220" s="7" t="str">
        <f ca="1">VLOOKUP($L220,Race!$A:$B,2,FALSE)</f>
        <v>Hispanic or Latino</v>
      </c>
      <c r="N220" s="8">
        <f t="shared" ca="1" si="30"/>
        <v>28817</v>
      </c>
      <c r="O220" s="6">
        <f t="shared" ca="1" si="31"/>
        <v>7</v>
      </c>
      <c r="P220" s="8" t="str">
        <f ca="1">VLOOKUP($O220,Education!$A:$B,2,FALSE)</f>
        <v>Undergraduate degree</v>
      </c>
      <c r="Q220" s="7">
        <f ca="1" xml:space="preserve">
  IF(OR($S220 = 5, $S220 = 6, $S220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20" s="7" t="str">
        <f ca="1">VLOOKUP($Q220,Department!$A:$B,2,FALSE)</f>
        <v>Audit</v>
      </c>
      <c r="S220" s="6">
        <f t="shared" ca="1" si="32"/>
        <v>11</v>
      </c>
      <c r="T220" s="7" t="str">
        <f ca="1">VLOOKUP($S220,Role!$A:$B,2,FALSE)</f>
        <v>Analyst</v>
      </c>
      <c r="U220" s="6">
        <f t="shared" ca="1" si="33"/>
        <v>5</v>
      </c>
      <c r="V220" s="7" t="str">
        <f ca="1" xml:space="preserve">
IF($U220 &lt;&gt; "",
    VLOOKUP($U220,Level!$A:$B,2,FALSE),
    ""
)</f>
        <v>Junior</v>
      </c>
      <c r="W220" s="1">
        <f t="shared" ca="1" si="34"/>
        <v>2500</v>
      </c>
      <c r="X220" s="12" t="str">
        <f t="shared" ca="1" si="35"/>
        <v>INSERT INTO bi4all.fac_employees (id_company_fk, id_employee_pk, flg_active, employee_name, id_gender_fk, id_race_fk, birthday, id_schooling_fk, id_department_fk, id_role_fk, id_level_fk, salary) VALUES (1, 216, TRUE, 'Maria Helena Junqueira Pinheiro', 'F', 7, '23/11/1978', 7, 13, 11, 5, 2500);</v>
      </c>
    </row>
    <row r="221" spans="1:24" ht="14.25" customHeight="1" x14ac:dyDescent="0.2">
      <c r="A221" s="7">
        <v>1</v>
      </c>
      <c r="B221" s="7" t="str">
        <f>$A221 &amp; "-"&amp;VLOOKUP($A221,Company!$A:$B,2,FALSE)</f>
        <v>1-ACME Corporation</v>
      </c>
      <c r="C221" s="5">
        <f t="shared" si="27"/>
        <v>217</v>
      </c>
      <c r="D221" s="6" t="b">
        <v>1</v>
      </c>
      <c r="E221" s="7">
        <f ca="1">IF($C221 = 1 + N("Presidente"),
    127,
    IF($C221 = 2 + N("Vice-Presidente"),
        72,
        IF($C221 = 3 + N("Secretária bilíngue"),
            13,
            RANDBETWEEN(5,COUNT(Name!$A:$A) + 1)
        )
    )
)</f>
        <v>83</v>
      </c>
      <c r="F221" s="7" t="str">
        <f ca="1">VLOOKUP($E221,Name!$A:$B,2,FALSE)</f>
        <v>Camila</v>
      </c>
      <c r="G221" s="7">
        <f ca="1" xml:space="preserve">
IF($C221 = 1,
    0,
    RANDBETWEEN(5,COUNT('Last name'!$A:$A) + 1)
)</f>
        <v>123</v>
      </c>
      <c r="H221" s="7" t="str">
        <f ca="1" xml:space="preserve">
IF($C221 = 1 + N("Presidente"),
    "de Orléans e Bragança",
    VLOOKUP($G221,'Last name'!$A:$B,2,FALSE) &amp; " " &amp; VLOOKUP(RANDBETWEEN(5,COUNT('Last name'!$A:$A) + 1),'Last name'!$A:$B,2,FALSE)
)</f>
        <v>Martins Gonçalves</v>
      </c>
      <c r="I221" s="7" t="str">
        <f t="shared" ca="1" si="28"/>
        <v>Camila Martins Gonçalves</v>
      </c>
      <c r="J221" s="7" t="str">
        <f ca="1">VLOOKUP($E221,Name!$A:$C,3,FALSE)</f>
        <v>F</v>
      </c>
      <c r="K221" s="7" t="str">
        <f ca="1">VLOOKUP($J221,Gender!$A:$B,2,FALSE)</f>
        <v>Female</v>
      </c>
      <c r="L221" s="7">
        <f t="shared" ca="1" si="29"/>
        <v>5</v>
      </c>
      <c r="M221" s="7" t="str">
        <f ca="1">VLOOKUP($L221,Race!$A:$B,2,FALSE)</f>
        <v>White</v>
      </c>
      <c r="N221" s="8">
        <f t="shared" ca="1" si="30"/>
        <v>32008</v>
      </c>
      <c r="O221" s="6">
        <f t="shared" ca="1" si="31"/>
        <v>7</v>
      </c>
      <c r="P221" s="8" t="str">
        <f ca="1">VLOOKUP($O221,Education!$A:$B,2,FALSE)</f>
        <v>Undergraduate degree</v>
      </c>
      <c r="Q221" s="7">
        <f ca="1" xml:space="preserve">
  IF(OR($S221 = 5, $S221 = 6, $S221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21" s="7" t="str">
        <f ca="1">VLOOKUP($Q221,Department!$A:$B,2,FALSE)</f>
        <v>Controlling</v>
      </c>
      <c r="S221" s="6">
        <f t="shared" ca="1" si="32"/>
        <v>10</v>
      </c>
      <c r="T221" s="7" t="str">
        <f ca="1">VLOOKUP($S221,Role!$A:$B,2,FALSE)</f>
        <v>Trainee</v>
      </c>
      <c r="U221" s="6" t="str">
        <f t="shared" ca="1" si="33"/>
        <v/>
      </c>
      <c r="V221" s="7" t="str">
        <f ca="1" xml:space="preserve">
IF($U221 &lt;&gt; "",
    VLOOKUP($U221,Level!$A:$B,2,FALSE),
    ""
)</f>
        <v/>
      </c>
      <c r="W221" s="1">
        <f t="shared" ca="1" si="34"/>
        <v>1305</v>
      </c>
      <c r="X221" s="12" t="str">
        <f t="shared" ca="1" si="35"/>
        <v>INSERT INTO bi4all.fac_employees (id_company_fk, id_employee_pk, flg_active, employee_name, id_gender_fk, id_race_fk, birthday, id_schooling_fk, id_department_fk, id_role_fk, id_level_fk, salary) VALUES (1, 217, TRUE, 'Camila Martins Gonçalves', 'F', 5, '19/08/1987', 7, 12, 10, NULL, 1305);</v>
      </c>
    </row>
    <row r="222" spans="1:24" ht="14.25" customHeight="1" x14ac:dyDescent="0.2">
      <c r="A222" s="7">
        <v>1</v>
      </c>
      <c r="B222" s="7" t="str">
        <f>$A222 &amp; "-"&amp;VLOOKUP($A222,Company!$A:$B,2,FALSE)</f>
        <v>1-ACME Corporation</v>
      </c>
      <c r="C222" s="5">
        <f t="shared" si="27"/>
        <v>218</v>
      </c>
      <c r="D222" s="6" t="b">
        <v>1</v>
      </c>
      <c r="E222" s="7">
        <f ca="1">IF($C222 = 1 + N("Presidente"),
    127,
    IF($C222 = 2 + N("Vice-Presidente"),
        72,
        IF($C222 = 3 + N("Secretária bilíngue"),
            13,
            RANDBETWEEN(5,COUNT(Name!$A:$A) + 1)
        )
    )
)</f>
        <v>347</v>
      </c>
      <c r="F222" s="7" t="str">
        <f ca="1">VLOOKUP($E222,Name!$A:$B,2,FALSE)</f>
        <v>Tomás</v>
      </c>
      <c r="G222" s="7">
        <f ca="1" xml:space="preserve">
IF($C222 = 1,
    0,
    RANDBETWEEN(5,COUNT('Last name'!$A:$A) + 1)
)</f>
        <v>68</v>
      </c>
      <c r="H222" s="7" t="str">
        <f ca="1" xml:space="preserve">
IF($C222 = 1 + N("Presidente"),
    "de Orléans e Bragança",
    VLOOKUP($G222,'Last name'!$A:$B,2,FALSE) &amp; " " &amp; VLOOKUP(RANDBETWEEN(5,COUNT('Last name'!$A:$A) + 1),'Last name'!$A:$B,2,FALSE)
)</f>
        <v>Costa Tavares</v>
      </c>
      <c r="I222" s="7" t="str">
        <f t="shared" ca="1" si="28"/>
        <v>Tomás Costa Tavares</v>
      </c>
      <c r="J222" s="7" t="str">
        <f ca="1">VLOOKUP($E222,Name!$A:$C,3,FALSE)</f>
        <v>M</v>
      </c>
      <c r="K222" s="7" t="str">
        <f ca="1">VLOOKUP($J222,Gender!$A:$B,2,FALSE)</f>
        <v>Male</v>
      </c>
      <c r="L222" s="7">
        <f t="shared" ca="1" si="29"/>
        <v>5</v>
      </c>
      <c r="M222" s="7" t="str">
        <f ca="1">VLOOKUP($L222,Race!$A:$B,2,FALSE)</f>
        <v>White</v>
      </c>
      <c r="N222" s="8">
        <f t="shared" ca="1" si="30"/>
        <v>31237</v>
      </c>
      <c r="O222" s="6">
        <f t="shared" ca="1" si="31"/>
        <v>7</v>
      </c>
      <c r="P222" s="8" t="str">
        <f ca="1">VLOOKUP($O222,Education!$A:$B,2,FALSE)</f>
        <v>Undergraduate degree</v>
      </c>
      <c r="Q222" s="7">
        <f ca="1" xml:space="preserve">
  IF(OR($S222 = 5, $S222 = 6, $S222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22" s="7" t="str">
        <f ca="1">VLOOKUP($Q222,Department!$A:$B,2,FALSE)</f>
        <v>Audit</v>
      </c>
      <c r="S222" s="6">
        <f t="shared" ca="1" si="32"/>
        <v>11</v>
      </c>
      <c r="T222" s="7" t="str">
        <f ca="1">VLOOKUP($S222,Role!$A:$B,2,FALSE)</f>
        <v>Analyst</v>
      </c>
      <c r="U222" s="6">
        <f t="shared" ca="1" si="33"/>
        <v>7</v>
      </c>
      <c r="V222" s="7" t="str">
        <f ca="1" xml:space="preserve">
IF($U222 &lt;&gt; "",
    VLOOKUP($U222,Level!$A:$B,2,FALSE),
    ""
)</f>
        <v>Senior</v>
      </c>
      <c r="W222" s="1">
        <f t="shared" ca="1" si="34"/>
        <v>2500</v>
      </c>
      <c r="X222" s="12" t="str">
        <f t="shared" ca="1" si="35"/>
        <v>INSERT INTO bi4all.fac_employees (id_company_fk, id_employee_pk, flg_active, employee_name, id_gender_fk, id_race_fk, birthday, id_schooling_fk, id_department_fk, id_role_fk, id_level_fk, salary) VALUES (1, 218, TRUE, 'Tomás Costa Tavares', 'M', 5, '09/07/1985', 7, 13, 11, 7, 2500);</v>
      </c>
    </row>
    <row r="223" spans="1:24" ht="14.25" customHeight="1" x14ac:dyDescent="0.2">
      <c r="A223" s="7">
        <v>1</v>
      </c>
      <c r="B223" s="7" t="str">
        <f>$A223 &amp; "-"&amp;VLOOKUP($A223,Company!$A:$B,2,FALSE)</f>
        <v>1-ACME Corporation</v>
      </c>
      <c r="C223" s="5">
        <f t="shared" si="27"/>
        <v>219</v>
      </c>
      <c r="D223" s="6" t="b">
        <v>1</v>
      </c>
      <c r="E223" s="7">
        <f ca="1">IF($C223 = 1 + N("Presidente"),
    127,
    IF($C223 = 2 + N("Vice-Presidente"),
        72,
        IF($C223 = 3 + N("Secretária bilíngue"),
            13,
            RANDBETWEEN(5,COUNT(Name!$A:$A) + 1)
        )
    )
)</f>
        <v>264</v>
      </c>
      <c r="F223" s="7" t="str">
        <f ca="1">VLOOKUP($E223,Name!$A:$B,2,FALSE)</f>
        <v>Maria Flor</v>
      </c>
      <c r="G223" s="7">
        <f ca="1" xml:space="preserve">
IF($C223 = 1,
    0,
    RANDBETWEEN(5,COUNT('Last name'!$A:$A) + 1)
)</f>
        <v>73</v>
      </c>
      <c r="H223" s="7" t="str">
        <f ca="1" xml:space="preserve">
IF($C223 = 1 + N("Presidente"),
    "de Orléans e Bragança",
    VLOOKUP($G223,'Last name'!$A:$B,2,FALSE) &amp; " " &amp; VLOOKUP(RANDBETWEEN(5,COUNT('Last name'!$A:$A) + 1),'Last name'!$A:$B,2,FALSE)
)</f>
        <v>de Oliveira Tavares</v>
      </c>
      <c r="I223" s="7" t="str">
        <f t="shared" ca="1" si="28"/>
        <v>Maria Flor de Oliveira Tavares</v>
      </c>
      <c r="J223" s="7" t="str">
        <f ca="1">VLOOKUP($E223,Name!$A:$C,3,FALSE)</f>
        <v>F</v>
      </c>
      <c r="K223" s="7" t="str">
        <f ca="1">VLOOKUP($J223,Gender!$A:$B,2,FALSE)</f>
        <v>Female</v>
      </c>
      <c r="L223" s="7">
        <f t="shared" ca="1" si="29"/>
        <v>5</v>
      </c>
      <c r="M223" s="7" t="str">
        <f ca="1">VLOOKUP($L223,Race!$A:$B,2,FALSE)</f>
        <v>White</v>
      </c>
      <c r="N223" s="8">
        <f t="shared" ca="1" si="30"/>
        <v>32432</v>
      </c>
      <c r="O223" s="6">
        <f t="shared" ca="1" si="31"/>
        <v>7</v>
      </c>
      <c r="P223" s="8" t="str">
        <f ca="1">VLOOKUP($O223,Education!$A:$B,2,FALSE)</f>
        <v>Undergraduate degree</v>
      </c>
      <c r="Q223" s="7">
        <f ca="1" xml:space="preserve">
  IF(OR($S223 = 5, $S223 = 6, $S223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23" s="7" t="str">
        <f ca="1">VLOOKUP($Q223,Department!$A:$B,2,FALSE)</f>
        <v>Commercial</v>
      </c>
      <c r="S223" s="6">
        <f t="shared" ca="1" si="32"/>
        <v>10</v>
      </c>
      <c r="T223" s="7" t="str">
        <f ca="1">VLOOKUP($S223,Role!$A:$B,2,FALSE)</f>
        <v>Trainee</v>
      </c>
      <c r="U223" s="6" t="str">
        <f t="shared" ca="1" si="33"/>
        <v/>
      </c>
      <c r="V223" s="7" t="str">
        <f ca="1" xml:space="preserve">
IF($U223 &lt;&gt; "",
    VLOOKUP($U223,Level!$A:$B,2,FALSE),
    ""
)</f>
        <v/>
      </c>
      <c r="W223" s="1">
        <f t="shared" ca="1" si="34"/>
        <v>1385</v>
      </c>
      <c r="X223" s="12" t="str">
        <f t="shared" ca="1" si="35"/>
        <v>INSERT INTO bi4all.fac_employees (id_company_fk, id_employee_pk, flg_active, employee_name, id_gender_fk, id_race_fk, birthday, id_schooling_fk, id_department_fk, id_role_fk, id_level_fk, salary) VALUES (1, 219, TRUE, 'Maria Flor de Oliveira Tavares', 'F', 5, '16/10/1988', 7, 9, 10, NULL, 1385);</v>
      </c>
    </row>
    <row r="224" spans="1:24" ht="14.25" customHeight="1" x14ac:dyDescent="0.2">
      <c r="A224" s="7">
        <v>1</v>
      </c>
      <c r="B224" s="7" t="str">
        <f>$A224 &amp; "-"&amp;VLOOKUP($A224,Company!$A:$B,2,FALSE)</f>
        <v>1-ACME Corporation</v>
      </c>
      <c r="C224" s="5">
        <f t="shared" si="27"/>
        <v>220</v>
      </c>
      <c r="D224" s="6" t="b">
        <v>1</v>
      </c>
      <c r="E224" s="7">
        <f ca="1">IF($C224 = 1 + N("Presidente"),
    127,
    IF($C224 = 2 + N("Vice-Presidente"),
        72,
        IF($C224 = 3 + N("Secretária bilíngue"),
            13,
            RANDBETWEEN(5,COUNT(Name!$A:$A) + 1)
        )
    )
)</f>
        <v>162</v>
      </c>
      <c r="F224" s="7" t="str">
        <f ca="1">VLOOKUP($E224,Name!$A:$B,2,FALSE)</f>
        <v>Helena</v>
      </c>
      <c r="G224" s="7">
        <f ca="1" xml:space="preserve">
IF($C224 = 1,
    0,
    RANDBETWEEN(5,COUNT('Last name'!$A:$A) + 1)
)</f>
        <v>63</v>
      </c>
      <c r="H224" s="7" t="str">
        <f ca="1" xml:space="preserve">
IF($C224 = 1 + N("Presidente"),
    "de Orléans e Bragança",
    VLOOKUP($G224,'Last name'!$A:$B,2,FALSE) &amp; " " &amp; VLOOKUP(RANDBETWEEN(5,COUNT('Last name'!$A:$A) + 1),'Last name'!$A:$B,2,FALSE)
)</f>
        <v>Castro de Oliveira</v>
      </c>
      <c r="I224" s="7" t="str">
        <f t="shared" ca="1" si="28"/>
        <v>Helena Castro de Oliveira</v>
      </c>
      <c r="J224" s="7" t="str">
        <f ca="1">VLOOKUP($E224,Name!$A:$C,3,FALSE)</f>
        <v>F</v>
      </c>
      <c r="K224" s="7" t="str">
        <f ca="1">VLOOKUP($J224,Gender!$A:$B,2,FALSE)</f>
        <v>Female</v>
      </c>
      <c r="L224" s="7">
        <f t="shared" ca="1" si="29"/>
        <v>6</v>
      </c>
      <c r="M224" s="7" t="str">
        <f ca="1">VLOOKUP($L224,Race!$A:$B,2,FALSE)</f>
        <v>Black or African American</v>
      </c>
      <c r="N224" s="8">
        <f t="shared" ca="1" si="30"/>
        <v>22098</v>
      </c>
      <c r="O224" s="6">
        <f t="shared" ca="1" si="31"/>
        <v>7</v>
      </c>
      <c r="P224" s="8" t="str">
        <f ca="1">VLOOKUP($O224,Education!$A:$B,2,FALSE)</f>
        <v>Undergraduate degree</v>
      </c>
      <c r="Q224" s="7">
        <f ca="1" xml:space="preserve">
  IF(OR($S224 = 5, $S224 = 6, $S224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24" s="7" t="str">
        <f ca="1">VLOOKUP($Q224,Department!$A:$B,2,FALSE)</f>
        <v>Communication &amp; Marketing</v>
      </c>
      <c r="S224" s="6">
        <f t="shared" ca="1" si="32"/>
        <v>11</v>
      </c>
      <c r="T224" s="7" t="str">
        <f ca="1">VLOOKUP($S224,Role!$A:$B,2,FALSE)</f>
        <v>Analyst</v>
      </c>
      <c r="U224" s="6">
        <f t="shared" ca="1" si="33"/>
        <v>5</v>
      </c>
      <c r="V224" s="7" t="str">
        <f ca="1" xml:space="preserve">
IF($U224 &lt;&gt; "",
    VLOOKUP($U224,Level!$A:$B,2,FALSE),
    ""
)</f>
        <v>Junior</v>
      </c>
      <c r="W224" s="1">
        <f t="shared" ca="1" si="34"/>
        <v>2580</v>
      </c>
      <c r="X224" s="12" t="str">
        <f t="shared" ca="1" si="35"/>
        <v>INSERT INTO bi4all.fac_employees (id_company_fk, id_employee_pk, flg_active, employee_name, id_gender_fk, id_race_fk, birthday, id_schooling_fk, id_department_fk, id_role_fk, id_level_fk, salary) VALUES (1, 220, TRUE, 'Helena Castro de Oliveira', 'F', 6, '01/07/1960', 7, 11, 11, 5, 2580);</v>
      </c>
    </row>
    <row r="225" spans="1:24" ht="14.25" customHeight="1" x14ac:dyDescent="0.2">
      <c r="A225" s="7">
        <v>1</v>
      </c>
      <c r="B225" s="7" t="str">
        <f>$A225 &amp; "-"&amp;VLOOKUP($A225,Company!$A:$B,2,FALSE)</f>
        <v>1-ACME Corporation</v>
      </c>
      <c r="C225" s="5">
        <f t="shared" si="27"/>
        <v>221</v>
      </c>
      <c r="D225" s="6" t="b">
        <v>1</v>
      </c>
      <c r="E225" s="7">
        <f ca="1">IF($C225 = 1 + N("Presidente"),
    127,
    IF($C225 = 2 + N("Vice-Presidente"),
        72,
        IF($C225 = 3 + N("Secretária bilíngue"),
            13,
            RANDBETWEEN(5,COUNT(Name!$A:$A) + 1)
        )
    )
)</f>
        <v>359</v>
      </c>
      <c r="F225" s="7" t="str">
        <f ca="1">VLOOKUP($E225,Name!$A:$B,2,FALSE)</f>
        <v>Vitor</v>
      </c>
      <c r="G225" s="7">
        <f ca="1" xml:space="preserve">
IF($C225 = 1,
    0,
    RANDBETWEEN(5,COUNT('Last name'!$A:$A) + 1)
)</f>
        <v>91</v>
      </c>
      <c r="H225" s="7" t="str">
        <f ca="1" xml:space="preserve">
IF($C225 = 1 + N("Presidente"),
    "de Orléans e Bragança",
    VLOOKUP($G225,'Last name'!$A:$B,2,FALSE) &amp; " " &amp; VLOOKUP(RANDBETWEEN(5,COUNT('Last name'!$A:$A) + 1),'Last name'!$A:$B,2,FALSE)
)</f>
        <v>Frasão Testa</v>
      </c>
      <c r="I225" s="7" t="str">
        <f t="shared" ca="1" si="28"/>
        <v>Vitor Frasão Testa</v>
      </c>
      <c r="J225" s="7" t="str">
        <f ca="1">VLOOKUP($E225,Name!$A:$C,3,FALSE)</f>
        <v>M</v>
      </c>
      <c r="K225" s="7" t="str">
        <f ca="1">VLOOKUP($J225,Gender!$A:$B,2,FALSE)</f>
        <v>Male</v>
      </c>
      <c r="L225" s="7">
        <f t="shared" ca="1" si="29"/>
        <v>5</v>
      </c>
      <c r="M225" s="7" t="str">
        <f ca="1">VLOOKUP($L225,Race!$A:$B,2,FALSE)</f>
        <v>White</v>
      </c>
      <c r="N225" s="8">
        <f t="shared" ca="1" si="30"/>
        <v>21595</v>
      </c>
      <c r="O225" s="6">
        <f t="shared" ca="1" si="31"/>
        <v>7</v>
      </c>
      <c r="P225" s="8" t="str">
        <f ca="1">VLOOKUP($O225,Education!$A:$B,2,FALSE)</f>
        <v>Undergraduate degree</v>
      </c>
      <c r="Q225" s="7">
        <f ca="1" xml:space="preserve">
  IF(OR($S225 = 5, $S225 = 6, $S225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25" s="7" t="str">
        <f ca="1">VLOOKUP($Q225,Department!$A:$B,2,FALSE)</f>
        <v>Finance</v>
      </c>
      <c r="S225" s="6">
        <f t="shared" ca="1" si="32"/>
        <v>9</v>
      </c>
      <c r="T225" s="7" t="str">
        <f ca="1">VLOOKUP($S225,Role!$A:$B,2,FALSE)</f>
        <v>Intern</v>
      </c>
      <c r="U225" s="6" t="str">
        <f t="shared" ca="1" si="33"/>
        <v/>
      </c>
      <c r="V225" s="7" t="str">
        <f ca="1" xml:space="preserve">
IF($U225 &lt;&gt; "",
    VLOOKUP($U225,Level!$A:$B,2,FALSE),
    ""
)</f>
        <v/>
      </c>
      <c r="W225" s="1">
        <f t="shared" ca="1" si="34"/>
        <v>1205</v>
      </c>
      <c r="X225" s="12" t="str">
        <f t="shared" ca="1" si="35"/>
        <v>INSERT INTO bi4all.fac_employees (id_company_fk, id_employee_pk, flg_active, employee_name, id_gender_fk, id_race_fk, birthday, id_schooling_fk, id_department_fk, id_role_fk, id_level_fk, salary) VALUES (1, 221, TRUE, 'Vitor Frasão Testa', 'M', 5, '14/02/1959', 7, 7, 9, NULL, 1205);</v>
      </c>
    </row>
    <row r="226" spans="1:24" ht="14.25" customHeight="1" x14ac:dyDescent="0.2">
      <c r="A226" s="7">
        <v>1</v>
      </c>
      <c r="B226" s="7" t="str">
        <f>$A226 &amp; "-"&amp;VLOOKUP($A226,Company!$A:$B,2,FALSE)</f>
        <v>1-ACME Corporation</v>
      </c>
      <c r="C226" s="5">
        <f t="shared" si="27"/>
        <v>222</v>
      </c>
      <c r="D226" s="6" t="b">
        <v>1</v>
      </c>
      <c r="E226" s="7">
        <f ca="1">IF($C226 = 1 + N("Presidente"),
    127,
    IF($C226 = 2 + N("Vice-Presidente"),
        72,
        IF($C226 = 3 + N("Secretária bilíngue"),
            13,
            RANDBETWEEN(5,COUNT(Name!$A:$A) + 1)
        )
    )
)</f>
        <v>170</v>
      </c>
      <c r="F226" s="7" t="str">
        <f ca="1">VLOOKUP($E226,Name!$A:$B,2,FALSE)</f>
        <v>Iara</v>
      </c>
      <c r="G226" s="7">
        <f ca="1" xml:space="preserve">
IF($C226 = 1,
    0,
    RANDBETWEEN(5,COUNT('Last name'!$A:$A) + 1)
)</f>
        <v>29</v>
      </c>
      <c r="H226" s="7" t="str">
        <f ca="1" xml:space="preserve">
IF($C226 = 1 + N("Presidente"),
    "de Orléans e Bragança",
    VLOOKUP($G226,'Last name'!$A:$B,2,FALSE) &amp; " " &amp; VLOOKUP(RANDBETWEEN(5,COUNT('Last name'!$A:$A) + 1),'Last name'!$A:$B,2,FALSE)
)</f>
        <v>Bandeira Amor</v>
      </c>
      <c r="I226" s="7" t="str">
        <f t="shared" ca="1" si="28"/>
        <v>Iara Bandeira Amor</v>
      </c>
      <c r="J226" s="7" t="str">
        <f ca="1">VLOOKUP($E226,Name!$A:$C,3,FALSE)</f>
        <v>F</v>
      </c>
      <c r="K226" s="7" t="str">
        <f ca="1">VLOOKUP($J226,Gender!$A:$B,2,FALSE)</f>
        <v>Female</v>
      </c>
      <c r="L226" s="7">
        <f t="shared" ca="1" si="29"/>
        <v>5</v>
      </c>
      <c r="M226" s="7" t="str">
        <f ca="1">VLOOKUP($L226,Race!$A:$B,2,FALSE)</f>
        <v>White</v>
      </c>
      <c r="N226" s="8">
        <f t="shared" ca="1" si="30"/>
        <v>17798</v>
      </c>
      <c r="O226" s="6">
        <f t="shared" ca="1" si="31"/>
        <v>7</v>
      </c>
      <c r="P226" s="8" t="str">
        <f ca="1">VLOOKUP($O226,Education!$A:$B,2,FALSE)</f>
        <v>Undergraduate degree</v>
      </c>
      <c r="Q226" s="7">
        <f ca="1" xml:space="preserve">
  IF(OR($S226 = 5, $S226 = 6, $S226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26" s="7" t="str">
        <f ca="1">VLOOKUP($Q226,Department!$A:$B,2,FALSE)</f>
        <v>Human Resource</v>
      </c>
      <c r="S226" s="6">
        <f t="shared" ca="1" si="32"/>
        <v>11</v>
      </c>
      <c r="T226" s="7" t="str">
        <f ca="1">VLOOKUP($S226,Role!$A:$B,2,FALSE)</f>
        <v>Analyst</v>
      </c>
      <c r="U226" s="6">
        <f t="shared" ca="1" si="33"/>
        <v>5</v>
      </c>
      <c r="V226" s="7" t="str">
        <f ca="1" xml:space="preserve">
IF($U226 &lt;&gt; "",
    VLOOKUP($U226,Level!$A:$B,2,FALSE),
    ""
)</f>
        <v>Junior</v>
      </c>
      <c r="W226" s="1">
        <f t="shared" ca="1" si="34"/>
        <v>2580</v>
      </c>
      <c r="X226" s="12" t="str">
        <f t="shared" ca="1" si="35"/>
        <v>INSERT INTO bi4all.fac_employees (id_company_fk, id_employee_pk, flg_active, employee_name, id_gender_fk, id_race_fk, birthday, id_schooling_fk, id_department_fk, id_role_fk, id_level_fk, salary) VALUES (1, 222, TRUE, 'Iara Bandeira Amor', 'F', 5, '22/09/1948', 7, 8, 11, 5, 2580);</v>
      </c>
    </row>
    <row r="227" spans="1:24" ht="14.25" customHeight="1" x14ac:dyDescent="0.2">
      <c r="A227" s="7">
        <v>1</v>
      </c>
      <c r="B227" s="7" t="str">
        <f>$A227 &amp; "-"&amp;VLOOKUP($A227,Company!$A:$B,2,FALSE)</f>
        <v>1-ACME Corporation</v>
      </c>
      <c r="C227" s="5">
        <f t="shared" si="27"/>
        <v>223</v>
      </c>
      <c r="D227" s="6" t="b">
        <v>1</v>
      </c>
      <c r="E227" s="7">
        <f ca="1">IF($C227 = 1 + N("Presidente"),
    127,
    IF($C227 = 2 + N("Vice-Presidente"),
        72,
        IF($C227 = 3 + N("Secretária bilíngue"),
            13,
            RANDBETWEEN(5,COUNT(Name!$A:$A) + 1)
        )
    )
)</f>
        <v>64</v>
      </c>
      <c r="F227" s="7" t="str">
        <f ca="1">VLOOKUP($E227,Name!$A:$B,2,FALSE)</f>
        <v>Ayla</v>
      </c>
      <c r="G227" s="7">
        <f ca="1" xml:space="preserve">
IF($C227 = 1,
    0,
    RANDBETWEEN(5,COUNT('Last name'!$A:$A) + 1)
)</f>
        <v>80</v>
      </c>
      <c r="H227" s="7" t="str">
        <f ca="1" xml:space="preserve">
IF($C227 = 1 + N("Presidente"),
    "de Orléans e Bragança",
    VLOOKUP($G227,'Last name'!$A:$B,2,FALSE) &amp; " " &amp; VLOOKUP(RANDBETWEEN(5,COUNT('Last name'!$A:$A) + 1),'Last name'!$A:$B,2,FALSE)
)</f>
        <v>Faria Café</v>
      </c>
      <c r="I227" s="7" t="str">
        <f t="shared" ca="1" si="28"/>
        <v>Ayla Faria Café</v>
      </c>
      <c r="J227" s="7" t="str">
        <f ca="1">VLOOKUP($E227,Name!$A:$C,3,FALSE)</f>
        <v>F</v>
      </c>
      <c r="K227" s="7" t="str">
        <f ca="1">VLOOKUP($J227,Gender!$A:$B,2,FALSE)</f>
        <v>Female</v>
      </c>
      <c r="L227" s="7">
        <f t="shared" ca="1" si="29"/>
        <v>5</v>
      </c>
      <c r="M227" s="7" t="str">
        <f ca="1">VLOOKUP($L227,Race!$A:$B,2,FALSE)</f>
        <v>White</v>
      </c>
      <c r="N227" s="8">
        <f t="shared" ca="1" si="30"/>
        <v>30620</v>
      </c>
      <c r="O227" s="6">
        <f t="shared" ca="1" si="31"/>
        <v>7</v>
      </c>
      <c r="P227" s="8" t="str">
        <f ca="1">VLOOKUP($O227,Education!$A:$B,2,FALSE)</f>
        <v>Undergraduate degree</v>
      </c>
      <c r="Q227" s="7">
        <f ca="1" xml:space="preserve">
  IF(OR($S227 = 5, $S227 = 6, $S227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27" s="7" t="str">
        <f ca="1">VLOOKUP($Q227,Department!$A:$B,2,FALSE)</f>
        <v>Administration</v>
      </c>
      <c r="S227" s="6">
        <f t="shared" ca="1" si="32"/>
        <v>10</v>
      </c>
      <c r="T227" s="7" t="str">
        <f ca="1">VLOOKUP($S227,Role!$A:$B,2,FALSE)</f>
        <v>Trainee</v>
      </c>
      <c r="U227" s="6" t="str">
        <f t="shared" ca="1" si="33"/>
        <v/>
      </c>
      <c r="V227" s="7" t="str">
        <f ca="1" xml:space="preserve">
IF($U227 &lt;&gt; "",
    VLOOKUP($U227,Level!$A:$B,2,FALSE),
    ""
)</f>
        <v/>
      </c>
      <c r="W227" s="1">
        <f t="shared" ca="1" si="34"/>
        <v>1305</v>
      </c>
      <c r="X227" s="12" t="str">
        <f t="shared" ca="1" si="35"/>
        <v>INSERT INTO bi4all.fac_employees (id_company_fk, id_employee_pk, flg_active, employee_name, id_gender_fk, id_race_fk, birthday, id_schooling_fk, id_department_fk, id_role_fk, id_level_fk, salary) VALUES (1, 223, TRUE, 'Ayla Faria Café', 'F', 5, '31/10/1983', 7, 6, 10, NULL, 1305);</v>
      </c>
    </row>
    <row r="228" spans="1:24" ht="14.25" customHeight="1" x14ac:dyDescent="0.2">
      <c r="A228" s="7">
        <v>1</v>
      </c>
      <c r="B228" s="7" t="str">
        <f>$A228 &amp; "-"&amp;VLOOKUP($A228,Company!$A:$B,2,FALSE)</f>
        <v>1-ACME Corporation</v>
      </c>
      <c r="C228" s="5">
        <f t="shared" si="27"/>
        <v>224</v>
      </c>
      <c r="D228" s="6" t="b">
        <v>1</v>
      </c>
      <c r="E228" s="7">
        <f ca="1">IF($C228 = 1 + N("Presidente"),
    127,
    IF($C228 = 2 + N("Vice-Presidente"),
        72,
        IF($C228 = 3 + N("Secretária bilíngue"),
            13,
            RANDBETWEEN(5,COUNT(Name!$A:$A) + 1)
        )
    )
)</f>
        <v>334</v>
      </c>
      <c r="F228" s="7" t="str">
        <f ca="1">VLOOKUP($E228,Name!$A:$B,2,FALSE)</f>
        <v>Ryan</v>
      </c>
      <c r="G228" s="7">
        <f ca="1" xml:space="preserve">
IF($C228 = 1,
    0,
    RANDBETWEEN(5,COUNT('Last name'!$A:$A) + 1)
)</f>
        <v>21</v>
      </c>
      <c r="H228" s="7" t="str">
        <f ca="1" xml:space="preserve">
IF($C228 = 1 + N("Presidente"),
    "de Orléans e Bragança",
    VLOOKUP($G228,'Last name'!$A:$B,2,FALSE) &amp; " " &amp; VLOOKUP(RANDBETWEEN(5,COUNT('Last name'!$A:$A) + 1),'Last name'!$A:$B,2,FALSE)
)</f>
        <v>Aragão Figo</v>
      </c>
      <c r="I228" s="7" t="str">
        <f t="shared" ca="1" si="28"/>
        <v>Ryan Aragão Figo</v>
      </c>
      <c r="J228" s="7" t="str">
        <f ca="1">VLOOKUP($E228,Name!$A:$C,3,FALSE)</f>
        <v>M</v>
      </c>
      <c r="K228" s="7" t="str">
        <f ca="1">VLOOKUP($J228,Gender!$A:$B,2,FALSE)</f>
        <v>Male</v>
      </c>
      <c r="L228" s="7">
        <f t="shared" ca="1" si="29"/>
        <v>8</v>
      </c>
      <c r="M228" s="7" t="str">
        <f ca="1">VLOOKUP($L228,Race!$A:$B,2,FALSE)</f>
        <v>Asian</v>
      </c>
      <c r="N228" s="8">
        <f t="shared" ca="1" si="30"/>
        <v>31234</v>
      </c>
      <c r="O228" s="6">
        <f t="shared" ca="1" si="31"/>
        <v>7</v>
      </c>
      <c r="P228" s="8" t="str">
        <f ca="1">VLOOKUP($O228,Education!$A:$B,2,FALSE)</f>
        <v>Undergraduate degree</v>
      </c>
      <c r="Q228" s="7">
        <f ca="1" xml:space="preserve">
  IF(OR($S228 = 5, $S228 = 6, $S228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28" s="7" t="str">
        <f ca="1">VLOOKUP($Q228,Department!$A:$B,2,FALSE)</f>
        <v>Finance</v>
      </c>
      <c r="S228" s="6">
        <f t="shared" ca="1" si="32"/>
        <v>11</v>
      </c>
      <c r="T228" s="7" t="str">
        <f ca="1">VLOOKUP($S228,Role!$A:$B,2,FALSE)</f>
        <v>Analyst</v>
      </c>
      <c r="U228" s="6">
        <f t="shared" ca="1" si="33"/>
        <v>5</v>
      </c>
      <c r="V228" s="7" t="str">
        <f ca="1" xml:space="preserve">
IF($U228 &lt;&gt; "",
    VLOOKUP($U228,Level!$A:$B,2,FALSE),
    ""
)</f>
        <v>Junior</v>
      </c>
      <c r="W228" s="1">
        <f t="shared" ca="1" si="34"/>
        <v>2500</v>
      </c>
      <c r="X228" s="12" t="str">
        <f t="shared" ca="1" si="35"/>
        <v>INSERT INTO bi4all.fac_employees (id_company_fk, id_employee_pk, flg_active, employee_name, id_gender_fk, id_race_fk, birthday, id_schooling_fk, id_department_fk, id_role_fk, id_level_fk, salary) VALUES (1, 224, TRUE, 'Ryan Aragão Figo', 'M', 8, '06/07/1985', 7, 7, 11, 5, 2500);</v>
      </c>
    </row>
    <row r="229" spans="1:24" ht="14.25" customHeight="1" x14ac:dyDescent="0.2">
      <c r="A229" s="7">
        <v>1</v>
      </c>
      <c r="B229" s="7" t="str">
        <f>$A229 &amp; "-"&amp;VLOOKUP($A229,Company!$A:$B,2,FALSE)</f>
        <v>1-ACME Corporation</v>
      </c>
      <c r="C229" s="5">
        <f t="shared" si="27"/>
        <v>225</v>
      </c>
      <c r="D229" s="6" t="b">
        <v>1</v>
      </c>
      <c r="E229" s="7">
        <f ca="1">IF($C229 = 1 + N("Presidente"),
    127,
    IF($C229 = 2 + N("Vice-Presidente"),
        72,
        IF($C229 = 3 + N("Secretária bilíngue"),
            13,
            RANDBETWEEN(5,COUNT(Name!$A:$A) + 1)
        )
    )
)</f>
        <v>71</v>
      </c>
      <c r="F229" s="7" t="str">
        <f ca="1">VLOOKUP($E229,Name!$A:$B,2,FALSE)</f>
        <v>Bernardo</v>
      </c>
      <c r="G229" s="7">
        <f ca="1" xml:space="preserve">
IF($C229 = 1,
    0,
    RANDBETWEEN(5,COUNT('Last name'!$A:$A) + 1)
)</f>
        <v>137</v>
      </c>
      <c r="H229" s="7" t="str">
        <f ca="1" xml:space="preserve">
IF($C229 = 1 + N("Presidente"),
    "de Orléans e Bragança",
    VLOOKUP($G229,'Last name'!$A:$B,2,FALSE) &amp; " " &amp; VLOOKUP(RANDBETWEEN(5,COUNT('Last name'!$A:$A) + 1),'Last name'!$A:$B,2,FALSE)
)</f>
        <v>Moura Rizzo</v>
      </c>
      <c r="I229" s="7" t="str">
        <f t="shared" ca="1" si="28"/>
        <v>Bernardo Moura Rizzo</v>
      </c>
      <c r="J229" s="7" t="str">
        <f ca="1">VLOOKUP($E229,Name!$A:$C,3,FALSE)</f>
        <v>M</v>
      </c>
      <c r="K229" s="7" t="str">
        <f ca="1">VLOOKUP($J229,Gender!$A:$B,2,FALSE)</f>
        <v>Male</v>
      </c>
      <c r="L229" s="7">
        <f t="shared" ca="1" si="29"/>
        <v>5</v>
      </c>
      <c r="M229" s="7" t="str">
        <f ca="1">VLOOKUP($L229,Race!$A:$B,2,FALSE)</f>
        <v>White</v>
      </c>
      <c r="N229" s="8">
        <f t="shared" ca="1" si="30"/>
        <v>27450</v>
      </c>
      <c r="O229" s="6">
        <f t="shared" ca="1" si="31"/>
        <v>7</v>
      </c>
      <c r="P229" s="8" t="str">
        <f ca="1">VLOOKUP($O229,Education!$A:$B,2,FALSE)</f>
        <v>Undergraduate degree</v>
      </c>
      <c r="Q229" s="7">
        <f ca="1" xml:space="preserve">
  IF(OR($S229 = 5, $S229 = 6, $S229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29" s="7" t="str">
        <f ca="1">VLOOKUP($Q229,Department!$A:$B,2,FALSE)</f>
        <v>Finance</v>
      </c>
      <c r="S229" s="6">
        <f t="shared" ca="1" si="32"/>
        <v>9</v>
      </c>
      <c r="T229" s="7" t="str">
        <f ca="1">VLOOKUP($S229,Role!$A:$B,2,FALSE)</f>
        <v>Intern</v>
      </c>
      <c r="U229" s="6" t="str">
        <f t="shared" ca="1" si="33"/>
        <v/>
      </c>
      <c r="V229" s="7" t="str">
        <f ca="1" xml:space="preserve">
IF($U229 &lt;&gt; "",
    VLOOKUP($U229,Level!$A:$B,2,FALSE),
    ""
)</f>
        <v/>
      </c>
      <c r="W229" s="1">
        <f t="shared" ca="1" si="34"/>
        <v>1205</v>
      </c>
      <c r="X229" s="12" t="str">
        <f t="shared" ca="1" si="35"/>
        <v>INSERT INTO bi4all.fac_employees (id_company_fk, id_employee_pk, flg_active, employee_name, id_gender_fk, id_race_fk, birthday, id_schooling_fk, id_department_fk, id_role_fk, id_level_fk, salary) VALUES (1, 225, TRUE, 'Bernardo Moura Rizzo', 'M', 5, '25/02/1975', 7, 7, 9, NULL, 1205);</v>
      </c>
    </row>
    <row r="230" spans="1:24" ht="14.25" customHeight="1" x14ac:dyDescent="0.2">
      <c r="A230" s="7">
        <v>1</v>
      </c>
      <c r="B230" s="7" t="str">
        <f>$A230 &amp; "-"&amp;VLOOKUP($A230,Company!$A:$B,2,FALSE)</f>
        <v>1-ACME Corporation</v>
      </c>
      <c r="C230" s="5">
        <f t="shared" si="27"/>
        <v>226</v>
      </c>
      <c r="D230" s="6" t="b">
        <v>1</v>
      </c>
      <c r="E230" s="7">
        <f ca="1">IF($C230 = 1 + N("Presidente"),
    127,
    IF($C230 = 2 + N("Vice-Presidente"),
        72,
        IF($C230 = 3 + N("Secretária bilíngue"),
            13,
            RANDBETWEEN(5,COUNT(Name!$A:$A) + 1)
        )
    )
)</f>
        <v>142</v>
      </c>
      <c r="F230" s="7" t="str">
        <f ca="1">VLOOKUP($E230,Name!$A:$B,2,FALSE)</f>
        <v>Flaviano</v>
      </c>
      <c r="G230" s="7">
        <f ca="1" xml:space="preserve">
IF($C230 = 1,
    0,
    RANDBETWEEN(5,COUNT('Last name'!$A:$A) + 1)
)</f>
        <v>50</v>
      </c>
      <c r="H230" s="7" t="str">
        <f ca="1" xml:space="preserve">
IF($C230 = 1 + N("Presidente"),
    "de Orléans e Bragança",
    VLOOKUP($G230,'Last name'!$A:$B,2,FALSE) &amp; " " &amp; VLOOKUP(RANDBETWEEN(5,COUNT('Last name'!$A:$A) + 1),'Last name'!$A:$B,2,FALSE)
)</f>
        <v>Cabral Braga</v>
      </c>
      <c r="I230" s="7" t="str">
        <f t="shared" ca="1" si="28"/>
        <v>Flaviano Cabral Braga</v>
      </c>
      <c r="J230" s="7" t="str">
        <f ca="1">VLOOKUP($E230,Name!$A:$C,3,FALSE)</f>
        <v>M</v>
      </c>
      <c r="K230" s="7" t="str">
        <f ca="1">VLOOKUP($J230,Gender!$A:$B,2,FALSE)</f>
        <v>Male</v>
      </c>
      <c r="L230" s="7">
        <f t="shared" ca="1" si="29"/>
        <v>5</v>
      </c>
      <c r="M230" s="7" t="str">
        <f ca="1">VLOOKUP($L230,Race!$A:$B,2,FALSE)</f>
        <v>White</v>
      </c>
      <c r="N230" s="8">
        <f t="shared" ca="1" si="30"/>
        <v>22908</v>
      </c>
      <c r="O230" s="6">
        <f t="shared" ca="1" si="31"/>
        <v>7</v>
      </c>
      <c r="P230" s="8" t="str">
        <f ca="1">VLOOKUP($O230,Education!$A:$B,2,FALSE)</f>
        <v>Undergraduate degree</v>
      </c>
      <c r="Q230" s="7">
        <f ca="1" xml:space="preserve">
  IF(OR($S230 = 5, $S230 = 6, $S230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30" s="7" t="str">
        <f ca="1">VLOOKUP($Q230,Department!$A:$B,2,FALSE)</f>
        <v>Operations</v>
      </c>
      <c r="S230" s="6">
        <f t="shared" ca="1" si="32"/>
        <v>11</v>
      </c>
      <c r="T230" s="7" t="str">
        <f ca="1">VLOOKUP($S230,Role!$A:$B,2,FALSE)</f>
        <v>Analyst</v>
      </c>
      <c r="U230" s="6">
        <f t="shared" ca="1" si="33"/>
        <v>6</v>
      </c>
      <c r="V230" s="7" t="str">
        <f ca="1" xml:space="preserve">
IF($U230 &lt;&gt; "",
    VLOOKUP($U230,Level!$A:$B,2,FALSE),
    ""
)</f>
        <v>Pleno</v>
      </c>
      <c r="W230" s="1">
        <f t="shared" ca="1" si="34"/>
        <v>2500</v>
      </c>
      <c r="X230" s="12" t="str">
        <f t="shared" ca="1" si="35"/>
        <v>INSERT INTO bi4all.fac_employees (id_company_fk, id_employee_pk, flg_active, employee_name, id_gender_fk, id_race_fk, birthday, id_schooling_fk, id_department_fk, id_role_fk, id_level_fk, salary) VALUES (1, 226, TRUE, 'Flaviano Cabral Braga', 'M', 5, '19/09/1962', 7, 10, 11, 6, 2500);</v>
      </c>
    </row>
    <row r="231" spans="1:24" ht="14.25" customHeight="1" x14ac:dyDescent="0.2">
      <c r="A231" s="7">
        <v>1</v>
      </c>
      <c r="B231" s="7" t="str">
        <f>$A231 &amp; "-"&amp;VLOOKUP($A231,Company!$A:$B,2,FALSE)</f>
        <v>1-ACME Corporation</v>
      </c>
      <c r="C231" s="5">
        <f t="shared" si="27"/>
        <v>227</v>
      </c>
      <c r="D231" s="6" t="b">
        <v>1</v>
      </c>
      <c r="E231" s="7">
        <f ca="1">IF($C231 = 1 + N("Presidente"),
    127,
    IF($C231 = 2 + N("Vice-Presidente"),
        72,
        IF($C231 = 3 + N("Secretária bilíngue"),
            13,
            RANDBETWEEN(5,COUNT(Name!$A:$A) + 1)
        )
    )
)</f>
        <v>102</v>
      </c>
      <c r="F231" s="7" t="str">
        <f ca="1">VLOOKUP($E231,Name!$A:$B,2,FALSE)</f>
        <v>Danilo</v>
      </c>
      <c r="G231" s="7">
        <f ca="1" xml:space="preserve">
IF($C231 = 1,
    0,
    RANDBETWEEN(5,COUNT('Last name'!$A:$A) + 1)
)</f>
        <v>155</v>
      </c>
      <c r="H231" s="7" t="str">
        <f ca="1" xml:space="preserve">
IF($C231 = 1 + N("Presidente"),
    "de Orléans e Bragança",
    VLOOKUP($G231,'Last name'!$A:$B,2,FALSE) &amp; " " &amp; VLOOKUP(RANDBETWEEN(5,COUNT('Last name'!$A:$A) + 1),'Last name'!$A:$B,2,FALSE)
)</f>
        <v>Pinto Amor</v>
      </c>
      <c r="I231" s="7" t="str">
        <f t="shared" ca="1" si="28"/>
        <v>Danilo Pinto Amor</v>
      </c>
      <c r="J231" s="7" t="str">
        <f ca="1">VLOOKUP($E231,Name!$A:$C,3,FALSE)</f>
        <v>M</v>
      </c>
      <c r="K231" s="7" t="str">
        <f ca="1">VLOOKUP($J231,Gender!$A:$B,2,FALSE)</f>
        <v>Male</v>
      </c>
      <c r="L231" s="7">
        <f t="shared" ca="1" si="29"/>
        <v>7</v>
      </c>
      <c r="M231" s="7" t="str">
        <f ca="1">VLOOKUP($L231,Race!$A:$B,2,FALSE)</f>
        <v>Hispanic or Latino</v>
      </c>
      <c r="N231" s="8">
        <f t="shared" ca="1" si="30"/>
        <v>28893</v>
      </c>
      <c r="O231" s="6">
        <f t="shared" ca="1" si="31"/>
        <v>7</v>
      </c>
      <c r="P231" s="8" t="str">
        <f ca="1">VLOOKUP($O231,Education!$A:$B,2,FALSE)</f>
        <v>Undergraduate degree</v>
      </c>
      <c r="Q231" s="7">
        <f ca="1" xml:space="preserve">
  IF(OR($S231 = 5, $S231 = 6, $S231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31" s="7" t="str">
        <f ca="1">VLOOKUP($Q231,Department!$A:$B,2,FALSE)</f>
        <v>Operations</v>
      </c>
      <c r="S231" s="6">
        <f t="shared" ca="1" si="32"/>
        <v>9</v>
      </c>
      <c r="T231" s="7" t="str">
        <f ca="1">VLOOKUP($S231,Role!$A:$B,2,FALSE)</f>
        <v>Intern</v>
      </c>
      <c r="U231" s="6" t="str">
        <f t="shared" ca="1" si="33"/>
        <v/>
      </c>
      <c r="V231" s="7" t="str">
        <f ca="1" xml:space="preserve">
IF($U231 &lt;&gt; "",
    VLOOKUP($U231,Level!$A:$B,2,FALSE),
    ""
)</f>
        <v/>
      </c>
      <c r="W231" s="1">
        <f t="shared" ca="1" si="34"/>
        <v>1205</v>
      </c>
      <c r="X231" s="12" t="str">
        <f t="shared" ca="1" si="35"/>
        <v>INSERT INTO bi4all.fac_employees (id_company_fk, id_employee_pk, flg_active, employee_name, id_gender_fk, id_race_fk, birthday, id_schooling_fk, id_department_fk, id_role_fk, id_level_fk, salary) VALUES (1, 227, TRUE, 'Danilo Pinto Amor', 'M', 7, '07/02/1979', 7, 10, 9, NULL, 1205);</v>
      </c>
    </row>
    <row r="232" spans="1:24" ht="14.25" customHeight="1" x14ac:dyDescent="0.2">
      <c r="A232" s="7">
        <v>1</v>
      </c>
      <c r="B232" s="7" t="str">
        <f>$A232 &amp; "-"&amp;VLOOKUP($A232,Company!$A:$B,2,FALSE)</f>
        <v>1-ACME Corporation</v>
      </c>
      <c r="C232" s="5">
        <f t="shared" si="27"/>
        <v>228</v>
      </c>
      <c r="D232" s="6" t="b">
        <v>1</v>
      </c>
      <c r="E232" s="7">
        <f ca="1">IF($C232 = 1 + N("Presidente"),
    127,
    IF($C232 = 2 + N("Vice-Presidente"),
        72,
        IF($C232 = 3 + N("Secretária bilíngue"),
            13,
            RANDBETWEEN(5,COUNT(Name!$A:$A) + 1)
        )
    )
)</f>
        <v>230</v>
      </c>
      <c r="F232" s="7" t="str">
        <f ca="1">VLOOKUP($E232,Name!$A:$B,2,FALSE)</f>
        <v>Lorena</v>
      </c>
      <c r="G232" s="7">
        <f ca="1" xml:space="preserve">
IF($C232 = 1,
    0,
    RANDBETWEEN(5,COUNT('Last name'!$A:$A) + 1)
)</f>
        <v>154</v>
      </c>
      <c r="H232" s="7" t="str">
        <f ca="1" xml:space="preserve">
IF($C232 = 1 + N("Presidente"),
    "de Orléans e Bragança",
    VLOOKUP($G232,'Last name'!$A:$B,2,FALSE) &amp; " " &amp; VLOOKUP(RANDBETWEEN(5,COUNT('Last name'!$A:$A) + 1),'Last name'!$A:$B,2,FALSE)
)</f>
        <v>Pinheiro Tavares</v>
      </c>
      <c r="I232" s="7" t="str">
        <f t="shared" ca="1" si="28"/>
        <v>Lorena Pinheiro Tavares</v>
      </c>
      <c r="J232" s="7" t="str">
        <f ca="1">VLOOKUP($E232,Name!$A:$C,3,FALSE)</f>
        <v>F</v>
      </c>
      <c r="K232" s="7" t="str">
        <f ca="1">VLOOKUP($J232,Gender!$A:$B,2,FALSE)</f>
        <v>Female</v>
      </c>
      <c r="L232" s="7">
        <f t="shared" ca="1" si="29"/>
        <v>5</v>
      </c>
      <c r="M232" s="7" t="str">
        <f ca="1">VLOOKUP($L232,Race!$A:$B,2,FALSE)</f>
        <v>White</v>
      </c>
      <c r="N232" s="8">
        <f t="shared" ca="1" si="30"/>
        <v>24407</v>
      </c>
      <c r="O232" s="6">
        <f t="shared" ca="1" si="31"/>
        <v>8</v>
      </c>
      <c r="P232" s="8" t="str">
        <f ca="1">VLOOKUP($O232,Education!$A:$B,2,FALSE)</f>
        <v>Graduate school</v>
      </c>
      <c r="Q232" s="7">
        <f ca="1" xml:space="preserve">
  IF(OR($S232 = 5, $S232 = 6, $S232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32" s="7" t="str">
        <f ca="1">VLOOKUP($Q232,Department!$A:$B,2,FALSE)</f>
        <v>Audit</v>
      </c>
      <c r="S232" s="6">
        <f t="shared" ca="1" si="32"/>
        <v>11</v>
      </c>
      <c r="T232" s="7" t="str">
        <f ca="1">VLOOKUP($S232,Role!$A:$B,2,FALSE)</f>
        <v>Analyst</v>
      </c>
      <c r="U232" s="6">
        <f t="shared" ca="1" si="33"/>
        <v>7</v>
      </c>
      <c r="V232" s="7" t="str">
        <f ca="1" xml:space="preserve">
IF($U232 &lt;&gt; "",
    VLOOKUP($U232,Level!$A:$B,2,FALSE),
    ""
)</f>
        <v>Senior</v>
      </c>
      <c r="W232" s="1">
        <f t="shared" ca="1" si="34"/>
        <v>3000</v>
      </c>
      <c r="X232" s="12" t="str">
        <f t="shared" ca="1" si="35"/>
        <v>INSERT INTO bi4all.fac_employees (id_company_fk, id_employee_pk, flg_active, employee_name, id_gender_fk, id_race_fk, birthday, id_schooling_fk, id_department_fk, id_role_fk, id_level_fk, salary) VALUES (1, 228, TRUE, 'Lorena Pinheiro Tavares', 'F', 5, '27/10/1966', 8, 13, 11, 7, 3000);</v>
      </c>
    </row>
    <row r="233" spans="1:24" ht="14.25" customHeight="1" x14ac:dyDescent="0.2">
      <c r="A233" s="7">
        <v>1</v>
      </c>
      <c r="B233" s="7" t="str">
        <f>$A233 &amp; "-"&amp;VLOOKUP($A233,Company!$A:$B,2,FALSE)</f>
        <v>1-ACME Corporation</v>
      </c>
      <c r="C233" s="5">
        <f t="shared" si="27"/>
        <v>229</v>
      </c>
      <c r="D233" s="6" t="b">
        <v>1</v>
      </c>
      <c r="E233" s="7">
        <f ca="1">IF($C233 = 1 + N("Presidente"),
    127,
    IF($C233 = 2 + N("Vice-Presidente"),
        72,
        IF($C233 = 3 + N("Secretária bilíngue"),
            13,
            RANDBETWEEN(5,COUNT(Name!$A:$A) + 1)
        )
    )
)</f>
        <v>81</v>
      </c>
      <c r="F233" s="7" t="str">
        <f ca="1">VLOOKUP($E233,Name!$A:$B,2,FALSE)</f>
        <v>Caio</v>
      </c>
      <c r="G233" s="7">
        <f ca="1" xml:space="preserve">
IF($C233 = 1,
    0,
    RANDBETWEEN(5,COUNT('Last name'!$A:$A) + 1)
)</f>
        <v>72</v>
      </c>
      <c r="H233" s="7" t="str">
        <f ca="1" xml:space="preserve">
IF($C233 = 1 + N("Presidente"),
    "de Orléans e Bragança",
    VLOOKUP($G233,'Last name'!$A:$B,2,FALSE) &amp; " " &amp; VLOOKUP(RANDBETWEEN(5,COUNT('Last name'!$A:$A) + 1),'Last name'!$A:$B,2,FALSE)
)</f>
        <v>De Luca Giordano</v>
      </c>
      <c r="I233" s="7" t="str">
        <f t="shared" ca="1" si="28"/>
        <v>Caio De Luca Giordano</v>
      </c>
      <c r="J233" s="7" t="str">
        <f ca="1">VLOOKUP($E233,Name!$A:$C,3,FALSE)</f>
        <v>M</v>
      </c>
      <c r="K233" s="7" t="str">
        <f ca="1">VLOOKUP($J233,Gender!$A:$B,2,FALSE)</f>
        <v>Male</v>
      </c>
      <c r="L233" s="7">
        <f t="shared" ca="1" si="29"/>
        <v>5</v>
      </c>
      <c r="M233" s="7" t="str">
        <f ca="1">VLOOKUP($L233,Race!$A:$B,2,FALSE)</f>
        <v>White</v>
      </c>
      <c r="N233" s="8">
        <f t="shared" ca="1" si="30"/>
        <v>22381</v>
      </c>
      <c r="O233" s="6">
        <f t="shared" ca="1" si="31"/>
        <v>7</v>
      </c>
      <c r="P233" s="8" t="str">
        <f ca="1">VLOOKUP($O233,Education!$A:$B,2,FALSE)</f>
        <v>Undergraduate degree</v>
      </c>
      <c r="Q233" s="7">
        <f ca="1" xml:space="preserve">
  IF(OR($S233 = 5, $S233 = 6, $S233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33" s="7" t="str">
        <f ca="1">VLOOKUP($Q233,Department!$A:$B,2,FALSE)</f>
        <v>Controlling</v>
      </c>
      <c r="S233" s="6">
        <f t="shared" ca="1" si="32"/>
        <v>10</v>
      </c>
      <c r="T233" s="7" t="str">
        <f ca="1">VLOOKUP($S233,Role!$A:$B,2,FALSE)</f>
        <v>Trainee</v>
      </c>
      <c r="U233" s="6" t="str">
        <f t="shared" ca="1" si="33"/>
        <v/>
      </c>
      <c r="V233" s="7" t="str">
        <f ca="1" xml:space="preserve">
IF($U233 &lt;&gt; "",
    VLOOKUP($U233,Level!$A:$B,2,FALSE),
    ""
)</f>
        <v/>
      </c>
      <c r="W233" s="1">
        <f t="shared" ca="1" si="34"/>
        <v>1305</v>
      </c>
      <c r="X233" s="12" t="str">
        <f t="shared" ca="1" si="35"/>
        <v>INSERT INTO bi4all.fac_employees (id_company_fk, id_employee_pk, flg_active, employee_name, id_gender_fk, id_race_fk, birthday, id_schooling_fk, id_department_fk, id_role_fk, id_level_fk, salary) VALUES (1, 229, TRUE, 'Caio De Luca Giordano', 'M', 5, '10/04/1961', 7, 12, 10, NULL, 1305);</v>
      </c>
    </row>
    <row r="234" spans="1:24" ht="14.25" customHeight="1" x14ac:dyDescent="0.2">
      <c r="A234" s="7">
        <v>1</v>
      </c>
      <c r="B234" s="7" t="str">
        <f>$A234 &amp; "-"&amp;VLOOKUP($A234,Company!$A:$B,2,FALSE)</f>
        <v>1-ACME Corporation</v>
      </c>
      <c r="C234" s="5">
        <f t="shared" si="27"/>
        <v>230</v>
      </c>
      <c r="D234" s="6" t="b">
        <v>1</v>
      </c>
      <c r="E234" s="7">
        <f ca="1">IF($C234 = 1 + N("Presidente"),
    127,
    IF($C234 = 2 + N("Vice-Presidente"),
        72,
        IF($C234 = 3 + N("Secretária bilíngue"),
            13,
            RANDBETWEEN(5,COUNT(Name!$A:$A) + 1)
        )
    )
)</f>
        <v>328</v>
      </c>
      <c r="F234" s="7" t="str">
        <f ca="1">VLOOKUP($E234,Name!$A:$B,2,FALSE)</f>
        <v>Raul</v>
      </c>
      <c r="G234" s="7">
        <f ca="1" xml:space="preserve">
IF($C234 = 1,
    0,
    RANDBETWEEN(5,COUNT('Last name'!$A:$A) + 1)
)</f>
        <v>133</v>
      </c>
      <c r="H234" s="7" t="str">
        <f ca="1" xml:space="preserve">
IF($C234 = 1 + N("Presidente"),
    "de Orléans e Bragança",
    VLOOKUP($G234,'Last name'!$A:$B,2,FALSE) &amp; " " &amp; VLOOKUP(RANDBETWEEN(5,COUNT('Last name'!$A:$A) + 1),'Last name'!$A:$B,2,FALSE)
)</f>
        <v>Morais Café</v>
      </c>
      <c r="I234" s="7" t="str">
        <f t="shared" ca="1" si="28"/>
        <v>Raul Morais Café</v>
      </c>
      <c r="J234" s="7" t="str">
        <f ca="1">VLOOKUP($E234,Name!$A:$C,3,FALSE)</f>
        <v>M</v>
      </c>
      <c r="K234" s="7" t="str">
        <f ca="1">VLOOKUP($J234,Gender!$A:$B,2,FALSE)</f>
        <v>Male</v>
      </c>
      <c r="L234" s="7">
        <f t="shared" ca="1" si="29"/>
        <v>5</v>
      </c>
      <c r="M234" s="7" t="str">
        <f ca="1">VLOOKUP($L234,Race!$A:$B,2,FALSE)</f>
        <v>White</v>
      </c>
      <c r="N234" s="8">
        <f t="shared" ca="1" si="30"/>
        <v>19644</v>
      </c>
      <c r="O234" s="6">
        <f t="shared" ca="1" si="31"/>
        <v>7</v>
      </c>
      <c r="P234" s="8" t="str">
        <f ca="1">VLOOKUP($O234,Education!$A:$B,2,FALSE)</f>
        <v>Undergraduate degree</v>
      </c>
      <c r="Q234" s="7">
        <f ca="1" xml:space="preserve">
  IF(OR($S234 = 5, $S234 = 6, $S234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34" s="7" t="str">
        <f ca="1">VLOOKUP($Q234,Department!$A:$B,2,FALSE)</f>
        <v>Human Resource</v>
      </c>
      <c r="S234" s="6">
        <f t="shared" ca="1" si="32"/>
        <v>11</v>
      </c>
      <c r="T234" s="7" t="str">
        <f ca="1">VLOOKUP($S234,Role!$A:$B,2,FALSE)</f>
        <v>Analyst</v>
      </c>
      <c r="U234" s="6">
        <f t="shared" ca="1" si="33"/>
        <v>6</v>
      </c>
      <c r="V234" s="7" t="str">
        <f ca="1" xml:space="preserve">
IF($U234 &lt;&gt; "",
    VLOOKUP($U234,Level!$A:$B,2,FALSE),
    ""
)</f>
        <v>Pleno</v>
      </c>
      <c r="W234" s="1">
        <f t="shared" ca="1" si="34"/>
        <v>2580</v>
      </c>
      <c r="X234" s="12" t="str">
        <f t="shared" ca="1" si="35"/>
        <v>INSERT INTO bi4all.fac_employees (id_company_fk, id_employee_pk, flg_active, employee_name, id_gender_fk, id_race_fk, birthday, id_schooling_fk, id_department_fk, id_role_fk, id_level_fk, salary) VALUES (1, 230, TRUE, 'Raul Morais Café', 'M', 5, '12/10/1953', 7, 8, 11, 6, 2580);</v>
      </c>
    </row>
    <row r="235" spans="1:24" ht="14.25" customHeight="1" x14ac:dyDescent="0.2">
      <c r="A235" s="7">
        <v>1</v>
      </c>
      <c r="B235" s="7" t="str">
        <f>$A235 &amp; "-"&amp;VLOOKUP($A235,Company!$A:$B,2,FALSE)</f>
        <v>1-ACME Corporation</v>
      </c>
      <c r="C235" s="5">
        <f t="shared" si="27"/>
        <v>231</v>
      </c>
      <c r="D235" s="6" t="b">
        <v>1</v>
      </c>
      <c r="E235" s="7">
        <f ca="1">IF($C235 = 1 + N("Presidente"),
    127,
    IF($C235 = 2 + N("Vice-Presidente"),
        72,
        IF($C235 = 3 + N("Secretária bilíngue"),
            13,
            RANDBETWEEN(5,COUNT(Name!$A:$A) + 1)
        )
    )
)</f>
        <v>323</v>
      </c>
      <c r="F235" s="7" t="str">
        <f ca="1">VLOOKUP($E235,Name!$A:$B,2,FALSE)</f>
        <v>Rachel</v>
      </c>
      <c r="G235" s="7">
        <f ca="1" xml:space="preserve">
IF($C235 = 1,
    0,
    RANDBETWEEN(5,COUNT('Last name'!$A:$A) + 1)
)</f>
        <v>49</v>
      </c>
      <c r="H235" s="7" t="str">
        <f ca="1" xml:space="preserve">
IF($C235 = 1 + N("Presidente"),
    "de Orléans e Bragança",
    VLOOKUP($G235,'Last name'!$A:$B,2,FALSE) &amp; " " &amp; VLOOKUP(RANDBETWEEN(5,COUNT('Last name'!$A:$A) + 1),'Last name'!$A:$B,2,FALSE)
)</f>
        <v>Brito Mancini</v>
      </c>
      <c r="I235" s="7" t="str">
        <f t="shared" ca="1" si="28"/>
        <v>Rachel Brito Mancini</v>
      </c>
      <c r="J235" s="7" t="str">
        <f ca="1">VLOOKUP($E235,Name!$A:$C,3,FALSE)</f>
        <v>F</v>
      </c>
      <c r="K235" s="7" t="str">
        <f ca="1">VLOOKUP($J235,Gender!$A:$B,2,FALSE)</f>
        <v>Female</v>
      </c>
      <c r="L235" s="7">
        <f t="shared" ca="1" si="29"/>
        <v>5</v>
      </c>
      <c r="M235" s="7" t="str">
        <f ca="1">VLOOKUP($L235,Race!$A:$B,2,FALSE)</f>
        <v>White</v>
      </c>
      <c r="N235" s="8">
        <f t="shared" ca="1" si="30"/>
        <v>23744</v>
      </c>
      <c r="O235" s="6">
        <f t="shared" ca="1" si="31"/>
        <v>7</v>
      </c>
      <c r="P235" s="8" t="str">
        <f ca="1">VLOOKUP($O235,Education!$A:$B,2,FALSE)</f>
        <v>Undergraduate degree</v>
      </c>
      <c r="Q235" s="7">
        <f ca="1" xml:space="preserve">
  IF(OR($S235 = 5, $S235 = 6, $S235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35" s="7" t="str">
        <f ca="1">VLOOKUP($Q235,Department!$A:$B,2,FALSE)</f>
        <v>Human Resource</v>
      </c>
      <c r="S235" s="6">
        <f t="shared" ca="1" si="32"/>
        <v>9</v>
      </c>
      <c r="T235" s="7" t="str">
        <f ca="1">VLOOKUP($S235,Role!$A:$B,2,FALSE)</f>
        <v>Intern</v>
      </c>
      <c r="U235" s="6" t="str">
        <f t="shared" ca="1" si="33"/>
        <v/>
      </c>
      <c r="V235" s="7" t="str">
        <f ca="1" xml:space="preserve">
IF($U235 &lt;&gt; "",
    VLOOKUP($U235,Level!$A:$B,2,FALSE),
    ""
)</f>
        <v/>
      </c>
      <c r="W235" s="1">
        <f t="shared" ca="1" si="34"/>
        <v>1285</v>
      </c>
      <c r="X235" s="12" t="str">
        <f t="shared" ca="1" si="35"/>
        <v>INSERT INTO bi4all.fac_employees (id_company_fk, id_employee_pk, flg_active, employee_name, id_gender_fk, id_race_fk, birthday, id_schooling_fk, id_department_fk, id_role_fk, id_level_fk, salary) VALUES (1, 231, TRUE, 'Rachel Brito Mancini', 'F', 5, '02/01/1965', 7, 8, 9, NULL, 1285);</v>
      </c>
    </row>
    <row r="236" spans="1:24" ht="14.25" customHeight="1" x14ac:dyDescent="0.2">
      <c r="A236" s="7">
        <v>1</v>
      </c>
      <c r="B236" s="7" t="str">
        <f>$A236 &amp; "-"&amp;VLOOKUP($A236,Company!$A:$B,2,FALSE)</f>
        <v>1-ACME Corporation</v>
      </c>
      <c r="C236" s="5">
        <f t="shared" si="27"/>
        <v>232</v>
      </c>
      <c r="D236" s="6" t="b">
        <v>1</v>
      </c>
      <c r="E236" s="7">
        <f ca="1">IF($C236 = 1 + N("Presidente"),
    127,
    IF($C236 = 2 + N("Vice-Presidente"),
        72,
        IF($C236 = 3 + N("Secretária bilíngue"),
            13,
            RANDBETWEEN(5,COUNT(Name!$A:$A) + 1)
        )
    )
)</f>
        <v>157</v>
      </c>
      <c r="F236" s="7" t="str">
        <f ca="1">VLOOKUP($E236,Name!$A:$B,2,FALSE)</f>
        <v>Guilherme</v>
      </c>
      <c r="G236" s="7">
        <f ca="1" xml:space="preserve">
IF($C236 = 1,
    0,
    RANDBETWEEN(5,COUNT('Last name'!$A:$A) + 1)
)</f>
        <v>97</v>
      </c>
      <c r="H236" s="7" t="str">
        <f ca="1" xml:space="preserve">
IF($C236 = 1 + N("Presidente"),
    "de Orléans e Bragança",
    VLOOKUP($G236,'Last name'!$A:$B,2,FALSE) &amp; " " &amp; VLOOKUP(RANDBETWEEN(5,COUNT('Last name'!$A:$A) + 1),'Last name'!$A:$B,2,FALSE)
)</f>
        <v>Garcia Ferrara</v>
      </c>
      <c r="I236" s="7" t="str">
        <f t="shared" ca="1" si="28"/>
        <v>Guilherme Garcia Ferrara</v>
      </c>
      <c r="J236" s="7" t="str">
        <f ca="1">VLOOKUP($E236,Name!$A:$C,3,FALSE)</f>
        <v>M</v>
      </c>
      <c r="K236" s="7" t="str">
        <f ca="1">VLOOKUP($J236,Gender!$A:$B,2,FALSE)</f>
        <v>Male</v>
      </c>
      <c r="L236" s="7">
        <f t="shared" ca="1" si="29"/>
        <v>5</v>
      </c>
      <c r="M236" s="7" t="str">
        <f ca="1">VLOOKUP($L236,Race!$A:$B,2,FALSE)</f>
        <v>White</v>
      </c>
      <c r="N236" s="8">
        <f t="shared" ca="1" si="30"/>
        <v>23194</v>
      </c>
      <c r="O236" s="6">
        <f t="shared" ca="1" si="31"/>
        <v>8</v>
      </c>
      <c r="P236" s="8" t="str">
        <f ca="1">VLOOKUP($O236,Education!$A:$B,2,FALSE)</f>
        <v>Graduate school</v>
      </c>
      <c r="Q236" s="7">
        <f ca="1" xml:space="preserve">
  IF(OR($S236 = 5, $S236 = 6, $S236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36" s="7" t="str">
        <f ca="1">VLOOKUP($Q236,Department!$A:$B,2,FALSE)</f>
        <v>Finance</v>
      </c>
      <c r="S236" s="6">
        <f t="shared" ca="1" si="32"/>
        <v>11</v>
      </c>
      <c r="T236" s="7" t="str">
        <f ca="1">VLOOKUP($S236,Role!$A:$B,2,FALSE)</f>
        <v>Analyst</v>
      </c>
      <c r="U236" s="6">
        <f t="shared" ca="1" si="33"/>
        <v>7</v>
      </c>
      <c r="V236" s="7" t="str">
        <f ca="1" xml:space="preserve">
IF($U236 &lt;&gt; "",
    VLOOKUP($U236,Level!$A:$B,2,FALSE),
    ""
)</f>
        <v>Senior</v>
      </c>
      <c r="W236" s="1">
        <f t="shared" ca="1" si="34"/>
        <v>3000</v>
      </c>
      <c r="X236" s="12" t="str">
        <f t="shared" ca="1" si="35"/>
        <v>INSERT INTO bi4all.fac_employees (id_company_fk, id_employee_pk, flg_active, employee_name, id_gender_fk, id_race_fk, birthday, id_schooling_fk, id_department_fk, id_role_fk, id_level_fk, salary) VALUES (1, 232, TRUE, 'Guilherme Garcia Ferrara', 'M', 5, '02/07/1963', 8, 7, 11, 7, 3000);</v>
      </c>
    </row>
    <row r="237" spans="1:24" ht="14.25" customHeight="1" x14ac:dyDescent="0.2">
      <c r="A237" s="7">
        <v>1</v>
      </c>
      <c r="B237" s="7" t="str">
        <f>$A237 &amp; "-"&amp;VLOOKUP($A237,Company!$A:$B,2,FALSE)</f>
        <v>1-ACME Corporation</v>
      </c>
      <c r="C237" s="5">
        <f t="shared" si="27"/>
        <v>233</v>
      </c>
      <c r="D237" s="6" t="b">
        <v>1</v>
      </c>
      <c r="E237" s="7">
        <f ca="1">IF($C237 = 1 + N("Presidente"),
    127,
    IF($C237 = 2 + N("Vice-Presidente"),
        72,
        IF($C237 = 3 + N("Secretária bilíngue"),
            13,
            RANDBETWEEN(5,COUNT(Name!$A:$A) + 1)
        )
    )
)</f>
        <v>243</v>
      </c>
      <c r="F237" s="7" t="str">
        <f ca="1">VLOOKUP($E237,Name!$A:$B,2,FALSE)</f>
        <v>Luiz Felipe</v>
      </c>
      <c r="G237" s="7">
        <f ca="1" xml:space="preserve">
IF($C237 = 1,
    0,
    RANDBETWEEN(5,COUNT('Last name'!$A:$A) + 1)
)</f>
        <v>189</v>
      </c>
      <c r="H237" s="7" t="str">
        <f ca="1" xml:space="preserve">
IF($C237 = 1 + N("Presidente"),
    "de Orléans e Bragança",
    VLOOKUP($G237,'Last name'!$A:$B,2,FALSE) &amp; " " &amp; VLOOKUP(RANDBETWEEN(5,COUNT('Last name'!$A:$A) + 1),'Last name'!$A:$B,2,FALSE)
)</f>
        <v>Teixeira Caruso</v>
      </c>
      <c r="I237" s="7" t="str">
        <f t="shared" ca="1" si="28"/>
        <v>Luiz Felipe Teixeira Caruso</v>
      </c>
      <c r="J237" s="7" t="str">
        <f ca="1">VLOOKUP($E237,Name!$A:$C,3,FALSE)</f>
        <v>M</v>
      </c>
      <c r="K237" s="7" t="str">
        <f ca="1">VLOOKUP($J237,Gender!$A:$B,2,FALSE)</f>
        <v>Male</v>
      </c>
      <c r="L237" s="7">
        <f t="shared" ca="1" si="29"/>
        <v>5</v>
      </c>
      <c r="M237" s="7" t="str">
        <f ca="1">VLOOKUP($L237,Race!$A:$B,2,FALSE)</f>
        <v>White</v>
      </c>
      <c r="N237" s="8">
        <f t="shared" ca="1" si="30"/>
        <v>23243</v>
      </c>
      <c r="O237" s="6">
        <f t="shared" ca="1" si="31"/>
        <v>7</v>
      </c>
      <c r="P237" s="8" t="str">
        <f ca="1">VLOOKUP($O237,Education!$A:$B,2,FALSE)</f>
        <v>Undergraduate degree</v>
      </c>
      <c r="Q237" s="7">
        <f ca="1" xml:space="preserve">
  IF(OR($S237 = 5, $S237 = 6, $S237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37" s="7" t="str">
        <f ca="1">VLOOKUP($Q237,Department!$A:$B,2,FALSE)</f>
        <v>Communication &amp; Marketing</v>
      </c>
      <c r="S237" s="6">
        <f t="shared" ca="1" si="32"/>
        <v>9</v>
      </c>
      <c r="T237" s="7" t="str">
        <f ca="1">VLOOKUP($S237,Role!$A:$B,2,FALSE)</f>
        <v>Intern</v>
      </c>
      <c r="U237" s="6" t="str">
        <f t="shared" ca="1" si="33"/>
        <v/>
      </c>
      <c r="V237" s="7" t="str">
        <f ca="1" xml:space="preserve">
IF($U237 &lt;&gt; "",
    VLOOKUP($U237,Level!$A:$B,2,FALSE),
    ""
)</f>
        <v/>
      </c>
      <c r="W237" s="1">
        <f t="shared" ca="1" si="34"/>
        <v>1285</v>
      </c>
      <c r="X237" s="12" t="str">
        <f t="shared" ca="1" si="35"/>
        <v>INSERT INTO bi4all.fac_employees (id_company_fk, id_employee_pk, flg_active, employee_name, id_gender_fk, id_race_fk, birthday, id_schooling_fk, id_department_fk, id_role_fk, id_level_fk, salary) VALUES (1, 233, TRUE, 'Luiz Felipe Teixeira Caruso', 'M', 5, '20/08/1963', 7, 11, 9, NULL, 1285);</v>
      </c>
    </row>
    <row r="238" spans="1:24" ht="14.25" customHeight="1" x14ac:dyDescent="0.2">
      <c r="A238" s="7">
        <v>1</v>
      </c>
      <c r="B238" s="7" t="str">
        <f>$A238 &amp; "-"&amp;VLOOKUP($A238,Company!$A:$B,2,FALSE)</f>
        <v>1-ACME Corporation</v>
      </c>
      <c r="C238" s="5">
        <f t="shared" si="27"/>
        <v>234</v>
      </c>
      <c r="D238" s="6" t="b">
        <v>1</v>
      </c>
      <c r="E238" s="7">
        <f ca="1">IF($C238 = 1 + N("Presidente"),
    127,
    IF($C238 = 2 + N("Vice-Presidente"),
        72,
        IF($C238 = 3 + N("Secretária bilíngue"),
            13,
            RANDBETWEEN(5,COUNT(Name!$A:$A) + 1)
        )
    )
)</f>
        <v>41</v>
      </c>
      <c r="F238" s="7" t="str">
        <f ca="1">VLOOKUP($E238,Name!$A:$B,2,FALSE)</f>
        <v>Ane Caroline</v>
      </c>
      <c r="G238" s="7">
        <f ca="1" xml:space="preserve">
IF($C238 = 1,
    0,
    RANDBETWEEN(5,COUNT('Last name'!$A:$A) + 1)
)</f>
        <v>149</v>
      </c>
      <c r="H238" s="7" t="str">
        <f ca="1" xml:space="preserve">
IF($C238 = 1 + N("Presidente"),
    "de Orléans e Bragança",
    VLOOKUP($G238,'Last name'!$A:$B,2,FALSE) &amp; " " &amp; VLOOKUP(RANDBETWEEN(5,COUNT('Last name'!$A:$A) + 1),'Last name'!$A:$B,2,FALSE)
)</f>
        <v>Pedroso Arruda</v>
      </c>
      <c r="I238" s="7" t="str">
        <f t="shared" ca="1" si="28"/>
        <v>Ane Caroline Pedroso Arruda</v>
      </c>
      <c r="J238" s="7" t="str">
        <f ca="1">VLOOKUP($E238,Name!$A:$C,3,FALSE)</f>
        <v>F</v>
      </c>
      <c r="K238" s="7" t="str">
        <f ca="1">VLOOKUP($J238,Gender!$A:$B,2,FALSE)</f>
        <v>Female</v>
      </c>
      <c r="L238" s="7">
        <f t="shared" ca="1" si="29"/>
        <v>6</v>
      </c>
      <c r="M238" s="7" t="str">
        <f ca="1">VLOOKUP($L238,Race!$A:$B,2,FALSE)</f>
        <v>Black or African American</v>
      </c>
      <c r="N238" s="8">
        <f t="shared" ca="1" si="30"/>
        <v>23915</v>
      </c>
      <c r="O238" s="6">
        <f t="shared" ca="1" si="31"/>
        <v>7</v>
      </c>
      <c r="P238" s="8" t="str">
        <f ca="1">VLOOKUP($O238,Education!$A:$B,2,FALSE)</f>
        <v>Undergraduate degree</v>
      </c>
      <c r="Q238" s="7">
        <f ca="1" xml:space="preserve">
  IF(OR($S238 = 5, $S238 = 6, $S238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38" s="7" t="str">
        <f ca="1">VLOOKUP($Q238,Department!$A:$B,2,FALSE)</f>
        <v>Operations</v>
      </c>
      <c r="S238" s="6">
        <f t="shared" ca="1" si="32"/>
        <v>11</v>
      </c>
      <c r="T238" s="7" t="str">
        <f ca="1">VLOOKUP($S238,Role!$A:$B,2,FALSE)</f>
        <v>Analyst</v>
      </c>
      <c r="U238" s="6">
        <f t="shared" ca="1" si="33"/>
        <v>6</v>
      </c>
      <c r="V238" s="7" t="str">
        <f ca="1" xml:space="preserve">
IF($U238 &lt;&gt; "",
    VLOOKUP($U238,Level!$A:$B,2,FALSE),
    ""
)</f>
        <v>Pleno</v>
      </c>
      <c r="W238" s="1">
        <f t="shared" ca="1" si="34"/>
        <v>2500</v>
      </c>
      <c r="X238" s="12" t="str">
        <f t="shared" ca="1" si="35"/>
        <v>INSERT INTO bi4all.fac_employees (id_company_fk, id_employee_pk, flg_active, employee_name, id_gender_fk, id_race_fk, birthday, id_schooling_fk, id_department_fk, id_role_fk, id_level_fk, salary) VALUES (1, 234, TRUE, 'Ane Caroline Pedroso Arruda', 'F', 6, '22/06/1965', 7, 10, 11, 6, 2500);</v>
      </c>
    </row>
    <row r="239" spans="1:24" ht="14.25" customHeight="1" x14ac:dyDescent="0.2">
      <c r="A239" s="7">
        <v>1</v>
      </c>
      <c r="B239" s="7" t="str">
        <f>$A239 &amp; "-"&amp;VLOOKUP($A239,Company!$A:$B,2,FALSE)</f>
        <v>1-ACME Corporation</v>
      </c>
      <c r="C239" s="5">
        <f t="shared" si="27"/>
        <v>235</v>
      </c>
      <c r="D239" s="6" t="b">
        <v>1</v>
      </c>
      <c r="E239" s="7">
        <f ca="1">IF($C239 = 1 + N("Presidente"),
    127,
    IF($C239 = 2 + N("Vice-Presidente"),
        72,
        IF($C239 = 3 + N("Secretária bilíngue"),
            13,
            RANDBETWEEN(5,COUNT(Name!$A:$A) + 1)
        )
    )
)</f>
        <v>224</v>
      </c>
      <c r="F239" s="7" t="str">
        <f ca="1">VLOOKUP($E239,Name!$A:$B,2,FALSE)</f>
        <v>Letícia</v>
      </c>
      <c r="G239" s="7">
        <f ca="1" xml:space="preserve">
IF($C239 = 1,
    0,
    RANDBETWEEN(5,COUNT('Last name'!$A:$A) + 1)
)</f>
        <v>22</v>
      </c>
      <c r="H239" s="7" t="str">
        <f ca="1" xml:space="preserve">
IF($C239 = 1 + N("Presidente"),
    "de Orléans e Bragança",
    VLOOKUP($G239,'Last name'!$A:$B,2,FALSE) &amp; " " &amp; VLOOKUP(RANDBETWEEN(5,COUNT('Last name'!$A:$A) + 1),'Last name'!$A:$B,2,FALSE)
)</f>
        <v>Araújo Anjos</v>
      </c>
      <c r="I239" s="7" t="str">
        <f t="shared" ca="1" si="28"/>
        <v>Letícia Araújo Anjos</v>
      </c>
      <c r="J239" s="7" t="str">
        <f ca="1">VLOOKUP($E239,Name!$A:$C,3,FALSE)</f>
        <v>F</v>
      </c>
      <c r="K239" s="7" t="str">
        <f ca="1">VLOOKUP($J239,Gender!$A:$B,2,FALSE)</f>
        <v>Female</v>
      </c>
      <c r="L239" s="7">
        <f t="shared" ca="1" si="29"/>
        <v>5</v>
      </c>
      <c r="M239" s="7" t="str">
        <f ca="1">VLOOKUP($L239,Race!$A:$B,2,FALSE)</f>
        <v>White</v>
      </c>
      <c r="N239" s="8">
        <f t="shared" ca="1" si="30"/>
        <v>30477</v>
      </c>
      <c r="O239" s="6">
        <f t="shared" ca="1" si="31"/>
        <v>7</v>
      </c>
      <c r="P239" s="8" t="str">
        <f ca="1">VLOOKUP($O239,Education!$A:$B,2,FALSE)</f>
        <v>Undergraduate degree</v>
      </c>
      <c r="Q239" s="7">
        <f ca="1" xml:space="preserve">
  IF(OR($S239 = 5, $S239 = 6, $S239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39" s="7" t="str">
        <f ca="1">VLOOKUP($Q239,Department!$A:$B,2,FALSE)</f>
        <v>Controlling</v>
      </c>
      <c r="S239" s="6">
        <f t="shared" ca="1" si="32"/>
        <v>10</v>
      </c>
      <c r="T239" s="7" t="str">
        <f ca="1">VLOOKUP($S239,Role!$A:$B,2,FALSE)</f>
        <v>Trainee</v>
      </c>
      <c r="U239" s="6" t="str">
        <f t="shared" ca="1" si="33"/>
        <v/>
      </c>
      <c r="V239" s="7" t="str">
        <f ca="1" xml:space="preserve">
IF($U239 &lt;&gt; "",
    VLOOKUP($U239,Level!$A:$B,2,FALSE),
    ""
)</f>
        <v/>
      </c>
      <c r="W239" s="1">
        <f t="shared" ca="1" si="34"/>
        <v>1305</v>
      </c>
      <c r="X239" s="12" t="str">
        <f t="shared" ca="1" si="35"/>
        <v>INSERT INTO bi4all.fac_employees (id_company_fk, id_employee_pk, flg_active, employee_name, id_gender_fk, id_race_fk, birthday, id_schooling_fk, id_department_fk, id_role_fk, id_level_fk, salary) VALUES (1, 235, TRUE, 'Letícia Araújo Anjos', 'F', 5, '10/06/1983', 7, 12, 10, NULL, 1305);</v>
      </c>
    </row>
    <row r="240" spans="1:24" ht="14.25" customHeight="1" x14ac:dyDescent="0.2">
      <c r="A240" s="7">
        <v>1</v>
      </c>
      <c r="B240" s="7" t="str">
        <f>$A240 &amp; "-"&amp;VLOOKUP($A240,Company!$A:$B,2,FALSE)</f>
        <v>1-ACME Corporation</v>
      </c>
      <c r="C240" s="5">
        <f t="shared" si="27"/>
        <v>236</v>
      </c>
      <c r="D240" s="6" t="b">
        <v>1</v>
      </c>
      <c r="E240" s="7">
        <f ca="1">IF($C240 = 1 + N("Presidente"),
    127,
    IF($C240 = 2 + N("Vice-Presidente"),
        72,
        IF($C240 = 3 + N("Secretária bilíngue"),
            13,
            RANDBETWEEN(5,COUNT(Name!$A:$A) + 1)
        )
    )
)</f>
        <v>87</v>
      </c>
      <c r="F240" s="7" t="str">
        <f ca="1">VLOOKUP($E240,Name!$A:$B,2,FALSE)</f>
        <v>Caroline</v>
      </c>
      <c r="G240" s="7">
        <f ca="1" xml:space="preserve">
IF($C240 = 1,
    0,
    RANDBETWEEN(5,COUNT('Last name'!$A:$A) + 1)
)</f>
        <v>147</v>
      </c>
      <c r="H240" s="7" t="str">
        <f ca="1" xml:space="preserve">
IF($C240 = 1 + N("Presidente"),
    "de Orléans e Bragança",
    VLOOKUP($G240,'Last name'!$A:$B,2,FALSE) &amp; " " &amp; VLOOKUP(RANDBETWEEN(5,COUNT('Last name'!$A:$A) + 1),'Last name'!$A:$B,2,FALSE)
)</f>
        <v>Peçanha Pinheiro</v>
      </c>
      <c r="I240" s="7" t="str">
        <f t="shared" ca="1" si="28"/>
        <v>Caroline Peçanha Pinheiro</v>
      </c>
      <c r="J240" s="7" t="str">
        <f ca="1">VLOOKUP($E240,Name!$A:$C,3,FALSE)</f>
        <v>F</v>
      </c>
      <c r="K240" s="7" t="str">
        <f ca="1">VLOOKUP($J240,Gender!$A:$B,2,FALSE)</f>
        <v>Female</v>
      </c>
      <c r="L240" s="7">
        <f t="shared" ca="1" si="29"/>
        <v>5</v>
      </c>
      <c r="M240" s="7" t="str">
        <f ca="1">VLOOKUP($L240,Race!$A:$B,2,FALSE)</f>
        <v>White</v>
      </c>
      <c r="N240" s="8">
        <f t="shared" ca="1" si="30"/>
        <v>27512</v>
      </c>
      <c r="O240" s="6">
        <f t="shared" ca="1" si="31"/>
        <v>7</v>
      </c>
      <c r="P240" s="8" t="str">
        <f ca="1">VLOOKUP($O240,Education!$A:$B,2,FALSE)</f>
        <v>Undergraduate degree</v>
      </c>
      <c r="Q240" s="7">
        <f ca="1" xml:space="preserve">
  IF(OR($S240 = 5, $S240 = 6, $S240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40" s="7" t="str">
        <f ca="1">VLOOKUP($Q240,Department!$A:$B,2,FALSE)</f>
        <v>Administration</v>
      </c>
      <c r="S240" s="6">
        <f t="shared" ca="1" si="32"/>
        <v>11</v>
      </c>
      <c r="T240" s="7" t="str">
        <f ca="1">VLOOKUP($S240,Role!$A:$B,2,FALSE)</f>
        <v>Analyst</v>
      </c>
      <c r="U240" s="6">
        <f t="shared" ca="1" si="33"/>
        <v>6</v>
      </c>
      <c r="V240" s="7" t="str">
        <f ca="1" xml:space="preserve">
IF($U240 &lt;&gt; "",
    VLOOKUP($U240,Level!$A:$B,2,FALSE),
    ""
)</f>
        <v>Pleno</v>
      </c>
      <c r="W240" s="1">
        <f t="shared" ca="1" si="34"/>
        <v>2500</v>
      </c>
      <c r="X240" s="12" t="str">
        <f t="shared" ca="1" si="35"/>
        <v>INSERT INTO bi4all.fac_employees (id_company_fk, id_employee_pk, flg_active, employee_name, id_gender_fk, id_race_fk, birthday, id_schooling_fk, id_department_fk, id_role_fk, id_level_fk, salary) VALUES (1, 236, TRUE, 'Caroline Peçanha Pinheiro', 'F', 5, '28/04/1975', 7, 6, 11, 6, 2500);</v>
      </c>
    </row>
    <row r="241" spans="1:24" ht="14.25" customHeight="1" x14ac:dyDescent="0.2">
      <c r="A241" s="7">
        <v>1</v>
      </c>
      <c r="B241" s="7" t="str">
        <f>$A241 &amp; "-"&amp;VLOOKUP($A241,Company!$A:$B,2,FALSE)</f>
        <v>1-ACME Corporation</v>
      </c>
      <c r="C241" s="5">
        <f t="shared" si="27"/>
        <v>237</v>
      </c>
      <c r="D241" s="6" t="b">
        <v>1</v>
      </c>
      <c r="E241" s="7">
        <f ca="1">IF($C241 = 1 + N("Presidente"),
    127,
    IF($C241 = 2 + N("Vice-Presidente"),
        72,
        IF($C241 = 3 + N("Secretária bilíngue"),
            13,
            RANDBETWEEN(5,COUNT(Name!$A:$A) + 1)
        )
    )
)</f>
        <v>349</v>
      </c>
      <c r="F241" s="7" t="str">
        <f ca="1">VLOOKUP($E241,Name!$A:$B,2,FALSE)</f>
        <v>Valentina</v>
      </c>
      <c r="G241" s="7">
        <f ca="1" xml:space="preserve">
IF($C241 = 1,
    0,
    RANDBETWEEN(5,COUNT('Last name'!$A:$A) + 1)
)</f>
        <v>97</v>
      </c>
      <c r="H241" s="7" t="str">
        <f ca="1" xml:space="preserve">
IF($C241 = 1 + N("Presidente"),
    "de Orléans e Bragança",
    VLOOKUP($G241,'Last name'!$A:$B,2,FALSE) &amp; " " &amp; VLOOKUP(RANDBETWEEN(5,COUNT('Last name'!$A:$A) + 1),'Last name'!$A:$B,2,FALSE)
)</f>
        <v>Garcia Machado</v>
      </c>
      <c r="I241" s="7" t="str">
        <f t="shared" ca="1" si="28"/>
        <v>Valentina Garcia Machado</v>
      </c>
      <c r="J241" s="7" t="str">
        <f ca="1">VLOOKUP($E241,Name!$A:$C,3,FALSE)</f>
        <v>F</v>
      </c>
      <c r="K241" s="7" t="str">
        <f ca="1">VLOOKUP($J241,Gender!$A:$B,2,FALSE)</f>
        <v>Female</v>
      </c>
      <c r="L241" s="7">
        <f t="shared" ca="1" si="29"/>
        <v>5</v>
      </c>
      <c r="M241" s="7" t="str">
        <f ca="1">VLOOKUP($L241,Race!$A:$B,2,FALSE)</f>
        <v>White</v>
      </c>
      <c r="N241" s="8">
        <f t="shared" ca="1" si="30"/>
        <v>26753</v>
      </c>
      <c r="O241" s="6">
        <f t="shared" ca="1" si="31"/>
        <v>7</v>
      </c>
      <c r="P241" s="8" t="str">
        <f ca="1">VLOOKUP($O241,Education!$A:$B,2,FALSE)</f>
        <v>Undergraduate degree</v>
      </c>
      <c r="Q241" s="7">
        <f ca="1" xml:space="preserve">
  IF(OR($S241 = 5, $S241 = 6, $S241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41" s="7" t="str">
        <f ca="1">VLOOKUP($Q241,Department!$A:$B,2,FALSE)</f>
        <v>Operations</v>
      </c>
      <c r="S241" s="6">
        <f t="shared" ca="1" si="32"/>
        <v>9</v>
      </c>
      <c r="T241" s="7" t="str">
        <f ca="1">VLOOKUP($S241,Role!$A:$B,2,FALSE)</f>
        <v>Intern</v>
      </c>
      <c r="U241" s="6" t="str">
        <f t="shared" ca="1" si="33"/>
        <v/>
      </c>
      <c r="V241" s="7" t="str">
        <f ca="1" xml:space="preserve">
IF($U241 &lt;&gt; "",
    VLOOKUP($U241,Level!$A:$B,2,FALSE),
    ""
)</f>
        <v/>
      </c>
      <c r="W241" s="1">
        <f t="shared" ca="1" si="34"/>
        <v>1205</v>
      </c>
      <c r="X241" s="12" t="str">
        <f t="shared" ca="1" si="35"/>
        <v>INSERT INTO bi4all.fac_employees (id_company_fk, id_employee_pk, flg_active, employee_name, id_gender_fk, id_race_fk, birthday, id_schooling_fk, id_department_fk, id_role_fk, id_level_fk, salary) VALUES (1, 237, TRUE, 'Valentina Garcia Machado', 'F', 5, '30/03/1973', 7, 10, 9, NULL, 1205);</v>
      </c>
    </row>
    <row r="242" spans="1:24" ht="14.25" customHeight="1" x14ac:dyDescent="0.2">
      <c r="A242" s="7">
        <v>1</v>
      </c>
      <c r="B242" s="7" t="str">
        <f>$A242 &amp; "-"&amp;VLOOKUP($A242,Company!$A:$B,2,FALSE)</f>
        <v>1-ACME Corporation</v>
      </c>
      <c r="C242" s="5">
        <f t="shared" si="27"/>
        <v>238</v>
      </c>
      <c r="D242" s="6" t="b">
        <v>1</v>
      </c>
      <c r="E242" s="7">
        <f ca="1">IF($C242 = 1 + N("Presidente"),
    127,
    IF($C242 = 2 + N("Vice-Presidente"),
        72,
        IF($C242 = 3 + N("Secretária bilíngue"),
            13,
            RANDBETWEEN(5,COUNT(Name!$A:$A) + 1)
        )
    )
)</f>
        <v>82</v>
      </c>
      <c r="F242" s="7" t="str">
        <f ca="1">VLOOKUP($E242,Name!$A:$B,2,FALSE)</f>
        <v>Caleb</v>
      </c>
      <c r="G242" s="7">
        <f ca="1" xml:space="preserve">
IF($C242 = 1,
    0,
    RANDBETWEEN(5,COUNT('Last name'!$A:$A) + 1)
)</f>
        <v>161</v>
      </c>
      <c r="H242" s="7" t="str">
        <f ca="1" xml:space="preserve">
IF($C242 = 1 + N("Presidente"),
    "de Orléans e Bragança",
    VLOOKUP($G242,'Last name'!$A:$B,2,FALSE) &amp; " " &amp; VLOOKUP(RANDBETWEEN(5,COUNT('Last name'!$A:$A) + 1),'Last name'!$A:$B,2,FALSE)
)</f>
        <v>Ribeiro Pedrosa</v>
      </c>
      <c r="I242" s="7" t="str">
        <f t="shared" ca="1" si="28"/>
        <v>Caleb Ribeiro Pedrosa</v>
      </c>
      <c r="J242" s="7" t="str">
        <f ca="1">VLOOKUP($E242,Name!$A:$C,3,FALSE)</f>
        <v>M</v>
      </c>
      <c r="K242" s="7" t="str">
        <f ca="1">VLOOKUP($J242,Gender!$A:$B,2,FALSE)</f>
        <v>Male</v>
      </c>
      <c r="L242" s="7">
        <f t="shared" ca="1" si="29"/>
        <v>7</v>
      </c>
      <c r="M242" s="7" t="str">
        <f ca="1">VLOOKUP($L242,Race!$A:$B,2,FALSE)</f>
        <v>Hispanic or Latino</v>
      </c>
      <c r="N242" s="8">
        <f t="shared" ca="1" si="30"/>
        <v>22121</v>
      </c>
      <c r="O242" s="6">
        <f t="shared" ca="1" si="31"/>
        <v>7</v>
      </c>
      <c r="P242" s="8" t="str">
        <f ca="1">VLOOKUP($O242,Education!$A:$B,2,FALSE)</f>
        <v>Undergraduate degree</v>
      </c>
      <c r="Q242" s="7">
        <f ca="1" xml:space="preserve">
  IF(OR($S242 = 5, $S242 = 6, $S242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42" s="7" t="str">
        <f ca="1">VLOOKUP($Q242,Department!$A:$B,2,FALSE)</f>
        <v>Human Resource</v>
      </c>
      <c r="S242" s="6">
        <f t="shared" ca="1" si="32"/>
        <v>11</v>
      </c>
      <c r="T242" s="7" t="str">
        <f ca="1">VLOOKUP($S242,Role!$A:$B,2,FALSE)</f>
        <v>Analyst</v>
      </c>
      <c r="U242" s="6">
        <f t="shared" ca="1" si="33"/>
        <v>6</v>
      </c>
      <c r="V242" s="7" t="str">
        <f ca="1" xml:space="preserve">
IF($U242 &lt;&gt; "",
    VLOOKUP($U242,Level!$A:$B,2,FALSE),
    ""
)</f>
        <v>Pleno</v>
      </c>
      <c r="W242" s="1">
        <f t="shared" ca="1" si="34"/>
        <v>2580</v>
      </c>
      <c r="X242" s="12" t="str">
        <f t="shared" ca="1" si="35"/>
        <v>INSERT INTO bi4all.fac_employees (id_company_fk, id_employee_pk, flg_active, employee_name, id_gender_fk, id_race_fk, birthday, id_schooling_fk, id_department_fk, id_role_fk, id_level_fk, salary) VALUES (1, 238, TRUE, 'Caleb Ribeiro Pedrosa', 'M', 7, '24/07/1960', 7, 8, 11, 6, 2580);</v>
      </c>
    </row>
    <row r="243" spans="1:24" ht="14.25" customHeight="1" x14ac:dyDescent="0.2">
      <c r="A243" s="7">
        <v>1</v>
      </c>
      <c r="B243" s="7" t="str">
        <f>$A243 &amp; "-"&amp;VLOOKUP($A243,Company!$A:$B,2,FALSE)</f>
        <v>1-ACME Corporation</v>
      </c>
      <c r="C243" s="5">
        <f t="shared" si="27"/>
        <v>239</v>
      </c>
      <c r="D243" s="6" t="b">
        <v>1</v>
      </c>
      <c r="E243" s="7">
        <f ca="1">IF($C243 = 1 + N("Presidente"),
    127,
    IF($C243 = 2 + N("Vice-Presidente"),
        72,
        IF($C243 = 3 + N("Secretária bilíngue"),
            13,
            RANDBETWEEN(5,COUNT(Name!$A:$A) + 1)
        )
    )
)</f>
        <v>330</v>
      </c>
      <c r="F243" s="7" t="str">
        <f ca="1">VLOOKUP($E243,Name!$A:$B,2,FALSE)</f>
        <v>Rebecca</v>
      </c>
      <c r="G243" s="7">
        <f ca="1" xml:space="preserve">
IF($C243 = 1,
    0,
    RANDBETWEEN(5,COUNT('Last name'!$A:$A) + 1)
)</f>
        <v>56</v>
      </c>
      <c r="H243" s="7" t="str">
        <f ca="1" xml:space="preserve">
IF($C243 = 1 + N("Presidente"),
    "de Orléans e Bragança",
    VLOOKUP($G243,'Last name'!$A:$B,2,FALSE) &amp; " " &amp; VLOOKUP(RANDBETWEEN(5,COUNT('Last name'!$A:$A) + 1),'Last name'!$A:$B,2,FALSE)
)</f>
        <v>Campos Coelho</v>
      </c>
      <c r="I243" s="7" t="str">
        <f t="shared" ca="1" si="28"/>
        <v>Rebecca Campos Coelho</v>
      </c>
      <c r="J243" s="7" t="str">
        <f ca="1">VLOOKUP($E243,Name!$A:$C,3,FALSE)</f>
        <v>F</v>
      </c>
      <c r="K243" s="7" t="str">
        <f ca="1">VLOOKUP($J243,Gender!$A:$B,2,FALSE)</f>
        <v>Female</v>
      </c>
      <c r="L243" s="7">
        <f t="shared" ca="1" si="29"/>
        <v>5</v>
      </c>
      <c r="M243" s="7" t="str">
        <f ca="1">VLOOKUP($L243,Race!$A:$B,2,FALSE)</f>
        <v>White</v>
      </c>
      <c r="N243" s="8">
        <f t="shared" ca="1" si="30"/>
        <v>24880</v>
      </c>
      <c r="O243" s="6">
        <f t="shared" ca="1" si="31"/>
        <v>7</v>
      </c>
      <c r="P243" s="8" t="str">
        <f ca="1">VLOOKUP($O243,Education!$A:$B,2,FALSE)</f>
        <v>Undergraduate degree</v>
      </c>
      <c r="Q243" s="7">
        <f ca="1" xml:space="preserve">
  IF(OR($S243 = 5, $S243 = 6, $S243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43" s="7" t="str">
        <f ca="1">VLOOKUP($Q243,Department!$A:$B,2,FALSE)</f>
        <v>Human Resource</v>
      </c>
      <c r="S243" s="6">
        <f t="shared" ca="1" si="32"/>
        <v>9</v>
      </c>
      <c r="T243" s="7" t="str">
        <f ca="1">VLOOKUP($S243,Role!$A:$B,2,FALSE)</f>
        <v>Intern</v>
      </c>
      <c r="U243" s="6" t="str">
        <f t="shared" ca="1" si="33"/>
        <v/>
      </c>
      <c r="V243" s="7" t="str">
        <f ca="1" xml:space="preserve">
IF($U243 &lt;&gt; "",
    VLOOKUP($U243,Level!$A:$B,2,FALSE),
    ""
)</f>
        <v/>
      </c>
      <c r="W243" s="1">
        <f t="shared" ca="1" si="34"/>
        <v>1285</v>
      </c>
      <c r="X243" s="12" t="str">
        <f t="shared" ca="1" si="35"/>
        <v>INSERT INTO bi4all.fac_employees (id_company_fk, id_employee_pk, flg_active, employee_name, id_gender_fk, id_race_fk, birthday, id_schooling_fk, id_department_fk, id_role_fk, id_level_fk, salary) VALUES (1, 239, TRUE, 'Rebecca Campos Coelho', 'F', 5, '12/02/1968', 7, 8, 9, NULL, 1285);</v>
      </c>
    </row>
    <row r="244" spans="1:24" ht="14.25" customHeight="1" x14ac:dyDescent="0.2">
      <c r="A244" s="7">
        <v>1</v>
      </c>
      <c r="B244" s="7" t="str">
        <f>$A244 &amp; "-"&amp;VLOOKUP($A244,Company!$A:$B,2,FALSE)</f>
        <v>1-ACME Corporation</v>
      </c>
      <c r="C244" s="5">
        <f t="shared" si="27"/>
        <v>240</v>
      </c>
      <c r="D244" s="6" t="b">
        <v>1</v>
      </c>
      <c r="E244" s="7">
        <f ca="1">IF($C244 = 1 + N("Presidente"),
    127,
    IF($C244 = 2 + N("Vice-Presidente"),
        72,
        IF($C244 = 3 + N("Secretária bilíngue"),
            13,
            RANDBETWEEN(5,COUNT(Name!$A:$A) + 1)
        )
    )
)</f>
        <v>179</v>
      </c>
      <c r="F244" s="7" t="str">
        <f ca="1">VLOOKUP($E244,Name!$A:$B,2,FALSE)</f>
        <v>Isadora</v>
      </c>
      <c r="G244" s="7">
        <f ca="1" xml:space="preserve">
IF($C244 = 1,
    0,
    RANDBETWEEN(5,COUNT('Last name'!$A:$A) + 1)
)</f>
        <v>92</v>
      </c>
      <c r="H244" s="7" t="str">
        <f ca="1" xml:space="preserve">
IF($C244 = 1 + N("Presidente"),
    "de Orléans e Bragança",
    VLOOKUP($G244,'Last name'!$A:$B,2,FALSE) &amp; " " &amp; VLOOKUP(RANDBETWEEN(5,COUNT('Last name'!$A:$A) + 1),'Last name'!$A:$B,2,FALSE)
)</f>
        <v>Freitas Rangel</v>
      </c>
      <c r="I244" s="7" t="str">
        <f t="shared" ca="1" si="28"/>
        <v>Isadora Freitas Rangel</v>
      </c>
      <c r="J244" s="7" t="str">
        <f ca="1">VLOOKUP($E244,Name!$A:$C,3,FALSE)</f>
        <v>F</v>
      </c>
      <c r="K244" s="7" t="str">
        <f ca="1">VLOOKUP($J244,Gender!$A:$B,2,FALSE)</f>
        <v>Female</v>
      </c>
      <c r="L244" s="7">
        <f t="shared" ca="1" si="29"/>
        <v>5</v>
      </c>
      <c r="M244" s="7" t="str">
        <f ca="1">VLOOKUP($L244,Race!$A:$B,2,FALSE)</f>
        <v>White</v>
      </c>
      <c r="N244" s="8">
        <f t="shared" ca="1" si="30"/>
        <v>30583</v>
      </c>
      <c r="O244" s="6">
        <f t="shared" ca="1" si="31"/>
        <v>7</v>
      </c>
      <c r="P244" s="8" t="str">
        <f ca="1">VLOOKUP($O244,Education!$A:$B,2,FALSE)</f>
        <v>Undergraduate degree</v>
      </c>
      <c r="Q244" s="7">
        <f ca="1" xml:space="preserve">
  IF(OR($S244 = 5, $S244 = 6, $S244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44" s="7" t="str">
        <f ca="1">VLOOKUP($Q244,Department!$A:$B,2,FALSE)</f>
        <v>Presidency</v>
      </c>
      <c r="S244" s="6">
        <f t="shared" ca="1" si="32"/>
        <v>11</v>
      </c>
      <c r="T244" s="7" t="str">
        <f ca="1">VLOOKUP($S244,Role!$A:$B,2,FALSE)</f>
        <v>Analyst</v>
      </c>
      <c r="U244" s="6">
        <f t="shared" ca="1" si="33"/>
        <v>6</v>
      </c>
      <c r="V244" s="7" t="str">
        <f ca="1" xml:space="preserve">
IF($U244 &lt;&gt; "",
    VLOOKUP($U244,Level!$A:$B,2,FALSE),
    ""
)</f>
        <v>Pleno</v>
      </c>
      <c r="W244" s="1">
        <f t="shared" ca="1" si="34"/>
        <v>2500</v>
      </c>
      <c r="X244" s="12" t="str">
        <f t="shared" ca="1" si="35"/>
        <v>INSERT INTO bi4all.fac_employees (id_company_fk, id_employee_pk, flg_active, employee_name, id_gender_fk, id_race_fk, birthday, id_schooling_fk, id_department_fk, id_role_fk, id_level_fk, salary) VALUES (1, 240, TRUE, 'Isadora Freitas Rangel', 'F', 5, '24/09/1983', 7, 5, 11, 6, 2500);</v>
      </c>
    </row>
    <row r="245" spans="1:24" ht="14.25" customHeight="1" x14ac:dyDescent="0.2">
      <c r="A245" s="7">
        <v>1</v>
      </c>
      <c r="B245" s="7" t="str">
        <f>$A245 &amp; "-"&amp;VLOOKUP($A245,Company!$A:$B,2,FALSE)</f>
        <v>1-ACME Corporation</v>
      </c>
      <c r="C245" s="5">
        <f t="shared" si="27"/>
        <v>241</v>
      </c>
      <c r="D245" s="6" t="b">
        <v>1</v>
      </c>
      <c r="E245" s="7">
        <f ca="1">IF($C245 = 1 + N("Presidente"),
    127,
    IF($C245 = 2 + N("Vice-Presidente"),
        72,
        IF($C245 = 3 + N("Secretária bilíngue"),
            13,
            RANDBETWEEN(5,COUNT(Name!$A:$A) + 1)
        )
    )
)</f>
        <v>283</v>
      </c>
      <c r="F245" s="7" t="str">
        <f ca="1">VLOOKUP($E245,Name!$A:$B,2,FALSE)</f>
        <v>Marta</v>
      </c>
      <c r="G245" s="7">
        <f ca="1" xml:space="preserve">
IF($C245 = 1,
    0,
    RANDBETWEEN(5,COUNT('Last name'!$A:$A) + 1)
)</f>
        <v>106</v>
      </c>
      <c r="H245" s="7" t="str">
        <f ca="1" xml:space="preserve">
IF($C245 = 1 + N("Presidente"),
    "de Orléans e Bragança",
    VLOOKUP($G245,'Last name'!$A:$B,2,FALSE) &amp; " " &amp; VLOOKUP(RANDBETWEEN(5,COUNT('Last name'!$A:$A) + 1),'Last name'!$A:$B,2,FALSE)
)</f>
        <v>Leitão Rocha</v>
      </c>
      <c r="I245" s="7" t="str">
        <f t="shared" ca="1" si="28"/>
        <v>Marta Leitão Rocha</v>
      </c>
      <c r="J245" s="7" t="str">
        <f ca="1">VLOOKUP($E245,Name!$A:$C,3,FALSE)</f>
        <v>F</v>
      </c>
      <c r="K245" s="7" t="str">
        <f ca="1">VLOOKUP($J245,Gender!$A:$B,2,FALSE)</f>
        <v>Female</v>
      </c>
      <c r="L245" s="7">
        <f t="shared" ca="1" si="29"/>
        <v>6</v>
      </c>
      <c r="M245" s="7" t="str">
        <f ca="1">VLOOKUP($L245,Race!$A:$B,2,FALSE)</f>
        <v>Black or African American</v>
      </c>
      <c r="N245" s="8">
        <f t="shared" ca="1" si="30"/>
        <v>28464</v>
      </c>
      <c r="O245" s="6">
        <f t="shared" ca="1" si="31"/>
        <v>7</v>
      </c>
      <c r="P245" s="8" t="str">
        <f ca="1">VLOOKUP($O245,Education!$A:$B,2,FALSE)</f>
        <v>Undergraduate degree</v>
      </c>
      <c r="Q245" s="7">
        <f ca="1" xml:space="preserve">
  IF(OR($S245 = 5, $S245 = 6, $S245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45" s="7" t="str">
        <f ca="1">VLOOKUP($Q245,Department!$A:$B,2,FALSE)</f>
        <v>Administration</v>
      </c>
      <c r="S245" s="6">
        <f t="shared" ca="1" si="32"/>
        <v>10</v>
      </c>
      <c r="T245" s="7" t="str">
        <f ca="1">VLOOKUP($S245,Role!$A:$B,2,FALSE)</f>
        <v>Trainee</v>
      </c>
      <c r="U245" s="6" t="str">
        <f t="shared" ca="1" si="33"/>
        <v/>
      </c>
      <c r="V245" s="7" t="str">
        <f ca="1" xml:space="preserve">
IF($U245 &lt;&gt; "",
    VLOOKUP($U245,Level!$A:$B,2,FALSE),
    ""
)</f>
        <v/>
      </c>
      <c r="W245" s="1">
        <f t="shared" ca="1" si="34"/>
        <v>1305</v>
      </c>
      <c r="X245" s="12" t="str">
        <f t="shared" ca="1" si="35"/>
        <v>INSERT INTO bi4all.fac_employees (id_company_fk, id_employee_pk, flg_active, employee_name, id_gender_fk, id_race_fk, birthday, id_schooling_fk, id_department_fk, id_role_fk, id_level_fk, salary) VALUES (1, 241, TRUE, 'Marta Leitão Rocha', 'F', 6, '05/12/1977', 7, 6, 10, NULL, 1305);</v>
      </c>
    </row>
    <row r="246" spans="1:24" ht="14.25" customHeight="1" x14ac:dyDescent="0.2">
      <c r="A246" s="7">
        <v>1</v>
      </c>
      <c r="B246" s="7" t="str">
        <f>$A246 &amp; "-"&amp;VLOOKUP($A246,Company!$A:$B,2,FALSE)</f>
        <v>1-ACME Corporation</v>
      </c>
      <c r="C246" s="5">
        <f t="shared" si="27"/>
        <v>242</v>
      </c>
      <c r="D246" s="6" t="b">
        <v>1</v>
      </c>
      <c r="E246" s="7">
        <f ca="1">IF($C246 = 1 + N("Presidente"),
    127,
    IF($C246 = 2 + N("Vice-Presidente"),
        72,
        IF($C246 = 3 + N("Secretária bilíngue"),
            13,
            RANDBETWEEN(5,COUNT(Name!$A:$A) + 1)
        )
    )
)</f>
        <v>88</v>
      </c>
      <c r="F246" s="7" t="str">
        <f ca="1">VLOOKUP($E246,Name!$A:$B,2,FALSE)</f>
        <v>Catarina</v>
      </c>
      <c r="G246" s="7">
        <f ca="1" xml:space="preserve">
IF($C246 = 1,
    0,
    RANDBETWEEN(5,COUNT('Last name'!$A:$A) + 1)
)</f>
        <v>179</v>
      </c>
      <c r="H246" s="7" t="str">
        <f ca="1" xml:space="preserve">
IF($C246 = 1 + N("Presidente"),
    "de Orléans e Bragança",
    VLOOKUP($G246,'Last name'!$A:$B,2,FALSE) &amp; " " &amp; VLOOKUP(RANDBETWEEN(5,COUNT('Last name'!$A:$A) + 1),'Last name'!$A:$B,2,FALSE)
)</f>
        <v>Serra Noronha</v>
      </c>
      <c r="I246" s="7" t="str">
        <f t="shared" ca="1" si="28"/>
        <v>Catarina Serra Noronha</v>
      </c>
      <c r="J246" s="7" t="str">
        <f ca="1">VLOOKUP($E246,Name!$A:$C,3,FALSE)</f>
        <v>F</v>
      </c>
      <c r="K246" s="7" t="str">
        <f ca="1">VLOOKUP($J246,Gender!$A:$B,2,FALSE)</f>
        <v>Female</v>
      </c>
      <c r="L246" s="7">
        <f t="shared" ca="1" si="29"/>
        <v>5</v>
      </c>
      <c r="M246" s="7" t="str">
        <f ca="1">VLOOKUP($L246,Race!$A:$B,2,FALSE)</f>
        <v>White</v>
      </c>
      <c r="N246" s="8">
        <f t="shared" ca="1" si="30"/>
        <v>26393</v>
      </c>
      <c r="O246" s="6">
        <f t="shared" ca="1" si="31"/>
        <v>8</v>
      </c>
      <c r="P246" s="8" t="str">
        <f ca="1">VLOOKUP($O246,Education!$A:$B,2,FALSE)</f>
        <v>Graduate school</v>
      </c>
      <c r="Q246" s="7">
        <f ca="1" xml:space="preserve">
  IF(OR($S246 = 5, $S246 = 6, $S246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46" s="7" t="str">
        <f ca="1">VLOOKUP($Q246,Department!$A:$B,2,FALSE)</f>
        <v>Operations</v>
      </c>
      <c r="S246" s="6">
        <f t="shared" ca="1" si="32"/>
        <v>11</v>
      </c>
      <c r="T246" s="7" t="str">
        <f ca="1">VLOOKUP($S246,Role!$A:$B,2,FALSE)</f>
        <v>Analyst</v>
      </c>
      <c r="U246" s="6">
        <f t="shared" ca="1" si="33"/>
        <v>7</v>
      </c>
      <c r="V246" s="7" t="str">
        <f ca="1" xml:space="preserve">
IF($U246 &lt;&gt; "",
    VLOOKUP($U246,Level!$A:$B,2,FALSE),
    ""
)</f>
        <v>Senior</v>
      </c>
      <c r="W246" s="1">
        <f t="shared" ca="1" si="34"/>
        <v>3000</v>
      </c>
      <c r="X246" s="12" t="str">
        <f t="shared" ca="1" si="35"/>
        <v>INSERT INTO bi4all.fac_employees (id_company_fk, id_employee_pk, flg_active, employee_name, id_gender_fk, id_race_fk, birthday, id_schooling_fk, id_department_fk, id_role_fk, id_level_fk, salary) VALUES (1, 242, TRUE, 'Catarina Serra Noronha', 'F', 5, '04/04/1972', 8, 10, 11, 7, 3000);</v>
      </c>
    </row>
    <row r="247" spans="1:24" ht="14.25" customHeight="1" x14ac:dyDescent="0.2">
      <c r="A247" s="7">
        <v>1</v>
      </c>
      <c r="B247" s="7" t="str">
        <f>$A247 &amp; "-"&amp;VLOOKUP($A247,Company!$A:$B,2,FALSE)</f>
        <v>1-ACME Corporation</v>
      </c>
      <c r="C247" s="5">
        <f t="shared" si="27"/>
        <v>243</v>
      </c>
      <c r="D247" s="6" t="b">
        <v>1</v>
      </c>
      <c r="E247" s="7">
        <f ca="1">IF($C247 = 1 + N("Presidente"),
    127,
    IF($C247 = 2 + N("Vice-Presidente"),
        72,
        IF($C247 = 3 + N("Secretária bilíngue"),
            13,
            RANDBETWEEN(5,COUNT(Name!$A:$A) + 1)
        )
    )
)</f>
        <v>51</v>
      </c>
      <c r="F247" s="7" t="str">
        <f ca="1">VLOOKUP($E247,Name!$A:$B,2,FALSE)</f>
        <v>Antônia</v>
      </c>
      <c r="G247" s="7">
        <f ca="1" xml:space="preserve">
IF($C247 = 1,
    0,
    RANDBETWEEN(5,COUNT('Last name'!$A:$A) + 1)
)</f>
        <v>13</v>
      </c>
      <c r="H247" s="7" t="str">
        <f ca="1" xml:space="preserve">
IF($C247 = 1 + N("Presidente"),
    "de Orléans e Bragança",
    VLOOKUP($G247,'Last name'!$A:$B,2,FALSE) &amp; " " &amp; VLOOKUP(RANDBETWEEN(5,COUNT('Last name'!$A:$A) + 1),'Last name'!$A:$B,2,FALSE)
)</f>
        <v>Alvarenga dos Santos</v>
      </c>
      <c r="I247" s="7" t="str">
        <f t="shared" ca="1" si="28"/>
        <v>Antônia Alvarenga dos Santos</v>
      </c>
      <c r="J247" s="7" t="str">
        <f ca="1">VLOOKUP($E247,Name!$A:$C,3,FALSE)</f>
        <v>F</v>
      </c>
      <c r="K247" s="7" t="str">
        <f ca="1">VLOOKUP($J247,Gender!$A:$B,2,FALSE)</f>
        <v>Female</v>
      </c>
      <c r="L247" s="7">
        <f t="shared" ca="1" si="29"/>
        <v>8</v>
      </c>
      <c r="M247" s="7" t="str">
        <f ca="1">VLOOKUP($L247,Race!$A:$B,2,FALSE)</f>
        <v>Asian</v>
      </c>
      <c r="N247" s="8">
        <f t="shared" ca="1" si="30"/>
        <v>32670</v>
      </c>
      <c r="O247" s="6">
        <f t="shared" ca="1" si="31"/>
        <v>7</v>
      </c>
      <c r="P247" s="8" t="str">
        <f ca="1">VLOOKUP($O247,Education!$A:$B,2,FALSE)</f>
        <v>Undergraduate degree</v>
      </c>
      <c r="Q247" s="7">
        <f ca="1" xml:space="preserve">
  IF(OR($S247 = 5, $S247 = 6, $S247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47" s="7" t="str">
        <f ca="1">VLOOKUP($Q247,Department!$A:$B,2,FALSE)</f>
        <v>Administration</v>
      </c>
      <c r="S247" s="6">
        <f t="shared" ca="1" si="32"/>
        <v>10</v>
      </c>
      <c r="T247" s="7" t="str">
        <f ca="1">VLOOKUP($S247,Role!$A:$B,2,FALSE)</f>
        <v>Trainee</v>
      </c>
      <c r="U247" s="6" t="str">
        <f t="shared" ca="1" si="33"/>
        <v/>
      </c>
      <c r="V247" s="7" t="str">
        <f ca="1" xml:space="preserve">
IF($U247 &lt;&gt; "",
    VLOOKUP($U247,Level!$A:$B,2,FALSE),
    ""
)</f>
        <v/>
      </c>
      <c r="W247" s="1">
        <f t="shared" ca="1" si="34"/>
        <v>1305</v>
      </c>
      <c r="X247" s="12" t="str">
        <f t="shared" ca="1" si="35"/>
        <v>INSERT INTO bi4all.fac_employees (id_company_fk, id_employee_pk, flg_active, employee_name, id_gender_fk, id_race_fk, birthday, id_schooling_fk, id_department_fk, id_role_fk, id_level_fk, salary) VALUES (1, 243, TRUE, 'Antônia Alvarenga dos Santos', 'F', 8, '11/06/1989', 7, 6, 10, NULL, 1305);</v>
      </c>
    </row>
    <row r="248" spans="1:24" ht="14.25" customHeight="1" x14ac:dyDescent="0.2">
      <c r="A248" s="7">
        <v>1</v>
      </c>
      <c r="B248" s="7" t="str">
        <f>$A248 &amp; "-"&amp;VLOOKUP($A248,Company!$A:$B,2,FALSE)</f>
        <v>1-ACME Corporation</v>
      </c>
      <c r="C248" s="5">
        <f t="shared" si="27"/>
        <v>244</v>
      </c>
      <c r="D248" s="6" t="b">
        <v>1</v>
      </c>
      <c r="E248" s="7">
        <f ca="1">IF($C248 = 1 + N("Presidente"),
    127,
    IF($C248 = 2 + N("Vice-Presidente"),
        72,
        IF($C248 = 3 + N("Secretária bilíngue"),
            13,
            RANDBETWEEN(5,COUNT(Name!$A:$A) + 1)
        )
    )
)</f>
        <v>121</v>
      </c>
      <c r="F248" s="7" t="str">
        <f ca="1">VLOOKUP($E248,Name!$A:$B,2,FALSE)</f>
        <v>Eloá</v>
      </c>
      <c r="G248" s="7">
        <f ca="1" xml:space="preserve">
IF($C248 = 1,
    0,
    RANDBETWEEN(5,COUNT('Last name'!$A:$A) + 1)
)</f>
        <v>41</v>
      </c>
      <c r="H248" s="7" t="str">
        <f ca="1" xml:space="preserve">
IF($C248 = 1 + N("Presidente"),
    "de Orléans e Bragança",
    VLOOKUP($G248,'Last name'!$A:$B,2,FALSE) &amp; " " &amp; VLOOKUP(RANDBETWEEN(5,COUNT('Last name'!$A:$A) + 1),'Last name'!$A:$B,2,FALSE)
)</f>
        <v>Bispo Reis</v>
      </c>
      <c r="I248" s="7" t="str">
        <f t="shared" ca="1" si="28"/>
        <v>Eloá Bispo Reis</v>
      </c>
      <c r="J248" s="7" t="str">
        <f ca="1">VLOOKUP($E248,Name!$A:$C,3,FALSE)</f>
        <v>F</v>
      </c>
      <c r="K248" s="7" t="str">
        <f ca="1">VLOOKUP($J248,Gender!$A:$B,2,FALSE)</f>
        <v>Female</v>
      </c>
      <c r="L248" s="7">
        <f t="shared" ca="1" si="29"/>
        <v>5</v>
      </c>
      <c r="M248" s="7" t="str">
        <f ca="1">VLOOKUP($L248,Race!$A:$B,2,FALSE)</f>
        <v>White</v>
      </c>
      <c r="N248" s="8">
        <f t="shared" ca="1" si="30"/>
        <v>29072</v>
      </c>
      <c r="O248" s="6">
        <f t="shared" ca="1" si="31"/>
        <v>8</v>
      </c>
      <c r="P248" s="8" t="str">
        <f ca="1">VLOOKUP($O248,Education!$A:$B,2,FALSE)</f>
        <v>Graduate school</v>
      </c>
      <c r="Q248" s="7">
        <f ca="1" xml:space="preserve">
  IF(OR($S248 = 5, $S248 = 6, $S248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48" s="7" t="str">
        <f ca="1">VLOOKUP($Q248,Department!$A:$B,2,FALSE)</f>
        <v>Presidency</v>
      </c>
      <c r="S248" s="6">
        <f t="shared" ca="1" si="32"/>
        <v>11</v>
      </c>
      <c r="T248" s="7" t="str">
        <f ca="1">VLOOKUP($S248,Role!$A:$B,2,FALSE)</f>
        <v>Analyst</v>
      </c>
      <c r="U248" s="6">
        <f t="shared" ca="1" si="33"/>
        <v>6</v>
      </c>
      <c r="V248" s="7" t="str">
        <f ca="1" xml:space="preserve">
IF($U248 &lt;&gt; "",
    VLOOKUP($U248,Level!$A:$B,2,FALSE),
    ""
)</f>
        <v>Pleno</v>
      </c>
      <c r="W248" s="1">
        <f t="shared" ca="1" si="34"/>
        <v>3000</v>
      </c>
      <c r="X248" s="12" t="str">
        <f t="shared" ca="1" si="35"/>
        <v>INSERT INTO bi4all.fac_employees (id_company_fk, id_employee_pk, flg_active, employee_name, id_gender_fk, id_race_fk, birthday, id_schooling_fk, id_department_fk, id_role_fk, id_level_fk, salary) VALUES (1, 244, TRUE, 'Eloá Bispo Reis', 'F', 5, '05/08/1979', 8, 5, 11, 6, 3000);</v>
      </c>
    </row>
    <row r="249" spans="1:24" ht="14.25" customHeight="1" x14ac:dyDescent="0.2">
      <c r="A249" s="7">
        <v>1</v>
      </c>
      <c r="B249" s="7" t="str">
        <f>$A249 &amp; "-"&amp;VLOOKUP($A249,Company!$A:$B,2,FALSE)</f>
        <v>1-ACME Corporation</v>
      </c>
      <c r="C249" s="5">
        <f t="shared" si="27"/>
        <v>245</v>
      </c>
      <c r="D249" s="6" t="b">
        <v>1</v>
      </c>
      <c r="E249" s="7">
        <f ca="1">IF($C249 = 1 + N("Presidente"),
    127,
    IF($C249 = 2 + N("Vice-Presidente"),
        72,
        IF($C249 = 3 + N("Secretária bilíngue"),
            13,
            RANDBETWEEN(5,COUNT(Name!$A:$A) + 1)
        )
    )
)</f>
        <v>56</v>
      </c>
      <c r="F249" s="7" t="str">
        <f ca="1">VLOOKUP($E249,Name!$A:$B,2,FALSE)</f>
        <v>Arthur Gabriel</v>
      </c>
      <c r="G249" s="7">
        <f ca="1" xml:space="preserve">
IF($C249 = 1,
    0,
    RANDBETWEEN(5,COUNT('Last name'!$A:$A) + 1)
)</f>
        <v>136</v>
      </c>
      <c r="H249" s="7" t="str">
        <f ca="1" xml:space="preserve">
IF($C249 = 1 + N("Presidente"),
    "de Orléans e Bragança",
    VLOOKUP($G249,'Last name'!$A:$B,2,FALSE) &amp; " " &amp; VLOOKUP(RANDBETWEEN(5,COUNT('Last name'!$A:$A) + 1),'Last name'!$A:$B,2,FALSE)
)</f>
        <v>Moretti Castro</v>
      </c>
      <c r="I249" s="7" t="str">
        <f t="shared" ca="1" si="28"/>
        <v>Arthur Gabriel Moretti Castro</v>
      </c>
      <c r="J249" s="7" t="str">
        <f ca="1">VLOOKUP($E249,Name!$A:$C,3,FALSE)</f>
        <v>M</v>
      </c>
      <c r="K249" s="7" t="str">
        <f ca="1">VLOOKUP($J249,Gender!$A:$B,2,FALSE)</f>
        <v>Male</v>
      </c>
      <c r="L249" s="7">
        <f t="shared" ca="1" si="29"/>
        <v>5</v>
      </c>
      <c r="M249" s="7" t="str">
        <f ca="1">VLOOKUP($L249,Race!$A:$B,2,FALSE)</f>
        <v>White</v>
      </c>
      <c r="N249" s="8">
        <f t="shared" ca="1" si="30"/>
        <v>18669</v>
      </c>
      <c r="O249" s="6">
        <f t="shared" ca="1" si="31"/>
        <v>7</v>
      </c>
      <c r="P249" s="8" t="str">
        <f ca="1">VLOOKUP($O249,Education!$A:$B,2,FALSE)</f>
        <v>Undergraduate degree</v>
      </c>
      <c r="Q249" s="7">
        <f ca="1" xml:space="preserve">
  IF(OR($S249 = 5, $S249 = 6, $S249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49" s="7" t="str">
        <f ca="1">VLOOKUP($Q249,Department!$A:$B,2,FALSE)</f>
        <v>Communication &amp; Marketing</v>
      </c>
      <c r="S249" s="6">
        <f t="shared" ca="1" si="32"/>
        <v>9</v>
      </c>
      <c r="T249" s="7" t="str">
        <f ca="1">VLOOKUP($S249,Role!$A:$B,2,FALSE)</f>
        <v>Intern</v>
      </c>
      <c r="U249" s="6" t="str">
        <f t="shared" ca="1" si="33"/>
        <v/>
      </c>
      <c r="V249" s="7" t="str">
        <f ca="1" xml:space="preserve">
IF($U249 &lt;&gt; "",
    VLOOKUP($U249,Level!$A:$B,2,FALSE),
    ""
)</f>
        <v/>
      </c>
      <c r="W249" s="1">
        <f t="shared" ca="1" si="34"/>
        <v>1285</v>
      </c>
      <c r="X249" s="12" t="str">
        <f t="shared" ca="1" si="35"/>
        <v>INSERT INTO bi4all.fac_employees (id_company_fk, id_employee_pk, flg_active, employee_name, id_gender_fk, id_race_fk, birthday, id_schooling_fk, id_department_fk, id_role_fk, id_level_fk, salary) VALUES (1, 245, TRUE, 'Arthur Gabriel Moretti Castro', 'M', 5, '10/02/1951', 7, 11, 9, NULL, 1285);</v>
      </c>
    </row>
    <row r="250" spans="1:24" ht="14.25" customHeight="1" x14ac:dyDescent="0.2">
      <c r="A250" s="7">
        <v>1</v>
      </c>
      <c r="B250" s="7" t="str">
        <f>$A250 &amp; "-"&amp;VLOOKUP($A250,Company!$A:$B,2,FALSE)</f>
        <v>1-ACME Corporation</v>
      </c>
      <c r="C250" s="5">
        <f t="shared" si="27"/>
        <v>246</v>
      </c>
      <c r="D250" s="6" t="b">
        <v>1</v>
      </c>
      <c r="E250" s="7">
        <f ca="1">IF($C250 = 1 + N("Presidente"),
    127,
    IF($C250 = 2 + N("Vice-Presidente"),
        72,
        IF($C250 = 3 + N("Secretária bilíngue"),
            13,
            RANDBETWEEN(5,COUNT(Name!$A:$A) + 1)
        )
    )
)</f>
        <v>216</v>
      </c>
      <c r="F250" s="7" t="str">
        <f ca="1">VLOOKUP($E250,Name!$A:$B,2,FALSE)</f>
        <v>Laís</v>
      </c>
      <c r="G250" s="7">
        <f ca="1" xml:space="preserve">
IF($C250 = 1,
    0,
    RANDBETWEEN(5,COUNT('Last name'!$A:$A) + 1)
)</f>
        <v>55</v>
      </c>
      <c r="H250" s="7" t="str">
        <f ca="1" xml:space="preserve">
IF($C250 = 1 + N("Presidente"),
    "de Orléans e Bragança",
    VLOOKUP($G250,'Last name'!$A:$B,2,FALSE) &amp; " " &amp; VLOOKUP(RANDBETWEEN(5,COUNT('Last name'!$A:$A) + 1),'Last name'!$A:$B,2,FALSE)
)</f>
        <v>Camões Fontana</v>
      </c>
      <c r="I250" s="7" t="str">
        <f t="shared" ca="1" si="28"/>
        <v>Laís Camões Fontana</v>
      </c>
      <c r="J250" s="7" t="str">
        <f ca="1">VLOOKUP($E250,Name!$A:$C,3,FALSE)</f>
        <v>F</v>
      </c>
      <c r="K250" s="7" t="str">
        <f ca="1">VLOOKUP($J250,Gender!$A:$B,2,FALSE)</f>
        <v>Female</v>
      </c>
      <c r="L250" s="7">
        <f t="shared" ca="1" si="29"/>
        <v>5</v>
      </c>
      <c r="M250" s="7" t="str">
        <f ca="1">VLOOKUP($L250,Race!$A:$B,2,FALSE)</f>
        <v>White</v>
      </c>
      <c r="N250" s="8">
        <f t="shared" ca="1" si="30"/>
        <v>31647</v>
      </c>
      <c r="O250" s="6">
        <f t="shared" ca="1" si="31"/>
        <v>7</v>
      </c>
      <c r="P250" s="8" t="str">
        <f ca="1">VLOOKUP($O250,Education!$A:$B,2,FALSE)</f>
        <v>Undergraduate degree</v>
      </c>
      <c r="Q250" s="7">
        <f ca="1" xml:space="preserve">
  IF(OR($S250 = 5, $S250 = 6, $S250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50" s="7" t="str">
        <f ca="1">VLOOKUP($Q250,Department!$A:$B,2,FALSE)</f>
        <v>Controlling</v>
      </c>
      <c r="S250" s="6">
        <f t="shared" ca="1" si="32"/>
        <v>11</v>
      </c>
      <c r="T250" s="7" t="str">
        <f ca="1">VLOOKUP($S250,Role!$A:$B,2,FALSE)</f>
        <v>Analyst</v>
      </c>
      <c r="U250" s="6">
        <f t="shared" ca="1" si="33"/>
        <v>5</v>
      </c>
      <c r="V250" s="7" t="str">
        <f ca="1" xml:space="preserve">
IF($U250 &lt;&gt; "",
    VLOOKUP($U250,Level!$A:$B,2,FALSE),
    ""
)</f>
        <v>Junior</v>
      </c>
      <c r="W250" s="1">
        <f t="shared" ca="1" si="34"/>
        <v>2500</v>
      </c>
      <c r="X250" s="12" t="str">
        <f t="shared" ca="1" si="35"/>
        <v>INSERT INTO bi4all.fac_employees (id_company_fk, id_employee_pk, flg_active, employee_name, id_gender_fk, id_race_fk, birthday, id_schooling_fk, id_department_fk, id_role_fk, id_level_fk, salary) VALUES (1, 246, TRUE, 'Laís Camões Fontana', 'F', 5, '23/08/1986', 7, 12, 11, 5, 2500);</v>
      </c>
    </row>
    <row r="251" spans="1:24" ht="14.25" customHeight="1" x14ac:dyDescent="0.2">
      <c r="A251" s="7">
        <v>1</v>
      </c>
      <c r="B251" s="7" t="str">
        <f>$A251 &amp; "-"&amp;VLOOKUP($A251,Company!$A:$B,2,FALSE)</f>
        <v>1-ACME Corporation</v>
      </c>
      <c r="C251" s="5">
        <f t="shared" si="27"/>
        <v>247</v>
      </c>
      <c r="D251" s="6" t="b">
        <v>1</v>
      </c>
      <c r="E251" s="7">
        <f ca="1">IF($C251 = 1 + N("Presidente"),
    127,
    IF($C251 = 2 + N("Vice-Presidente"),
        72,
        IF($C251 = 3 + N("Secretária bilíngue"),
            13,
            RANDBETWEEN(5,COUNT(Name!$A:$A) + 1)
        )
    )
)</f>
        <v>55</v>
      </c>
      <c r="F251" s="7" t="str">
        <f ca="1">VLOOKUP($E251,Name!$A:$B,2,FALSE)</f>
        <v>Arthur</v>
      </c>
      <c r="G251" s="7">
        <f ca="1" xml:space="preserve">
IF($C251 = 1,
    0,
    RANDBETWEEN(5,COUNT('Last name'!$A:$A) + 1)
)</f>
        <v>22</v>
      </c>
      <c r="H251" s="7" t="str">
        <f ca="1" xml:space="preserve">
IF($C251 = 1 + N("Presidente"),
    "de Orléans e Bragança",
    VLOOKUP($G251,'Last name'!$A:$B,2,FALSE) &amp; " " &amp; VLOOKUP(RANDBETWEEN(5,COUNT('Last name'!$A:$A) + 1),'Last name'!$A:$B,2,FALSE)
)</f>
        <v>Araújo Medeiros</v>
      </c>
      <c r="I251" s="7" t="str">
        <f t="shared" ca="1" si="28"/>
        <v>Arthur Araújo Medeiros</v>
      </c>
      <c r="J251" s="7" t="str">
        <f ca="1">VLOOKUP($E251,Name!$A:$C,3,FALSE)</f>
        <v>M</v>
      </c>
      <c r="K251" s="7" t="str">
        <f ca="1">VLOOKUP($J251,Gender!$A:$B,2,FALSE)</f>
        <v>Male</v>
      </c>
      <c r="L251" s="7">
        <f t="shared" ca="1" si="29"/>
        <v>5</v>
      </c>
      <c r="M251" s="7" t="str">
        <f ca="1">VLOOKUP($L251,Race!$A:$B,2,FALSE)</f>
        <v>White</v>
      </c>
      <c r="N251" s="8">
        <f t="shared" ca="1" si="30"/>
        <v>28183</v>
      </c>
      <c r="O251" s="6">
        <f t="shared" ca="1" si="31"/>
        <v>7</v>
      </c>
      <c r="P251" s="8" t="str">
        <f ca="1">VLOOKUP($O251,Education!$A:$B,2,FALSE)</f>
        <v>Undergraduate degree</v>
      </c>
      <c r="Q251" s="7">
        <f ca="1" xml:space="preserve">
  IF(OR($S251 = 5, $S251 = 6, $S251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51" s="7" t="str">
        <f ca="1">VLOOKUP($Q251,Department!$A:$B,2,FALSE)</f>
        <v>Controlling</v>
      </c>
      <c r="S251" s="6">
        <f t="shared" ca="1" si="32"/>
        <v>9</v>
      </c>
      <c r="T251" s="7" t="str">
        <f ca="1">VLOOKUP($S251,Role!$A:$B,2,FALSE)</f>
        <v>Intern</v>
      </c>
      <c r="U251" s="6" t="str">
        <f t="shared" ca="1" si="33"/>
        <v/>
      </c>
      <c r="V251" s="7" t="str">
        <f ca="1" xml:space="preserve">
IF($U251 &lt;&gt; "",
    VLOOKUP($U251,Level!$A:$B,2,FALSE),
    ""
)</f>
        <v/>
      </c>
      <c r="W251" s="1">
        <f t="shared" ca="1" si="34"/>
        <v>1205</v>
      </c>
      <c r="X251" s="12" t="str">
        <f t="shared" ca="1" si="35"/>
        <v>INSERT INTO bi4all.fac_employees (id_company_fk, id_employee_pk, flg_active, employee_name, id_gender_fk, id_race_fk, birthday, id_schooling_fk, id_department_fk, id_role_fk, id_level_fk, salary) VALUES (1, 247, TRUE, 'Arthur Araújo Medeiros', 'M', 5, '27/02/1977', 7, 12, 9, NULL, 1205);</v>
      </c>
    </row>
    <row r="252" spans="1:24" ht="14.25" customHeight="1" x14ac:dyDescent="0.2">
      <c r="A252" s="7">
        <v>1</v>
      </c>
      <c r="B252" s="7" t="str">
        <f>$A252 &amp; "-"&amp;VLOOKUP($A252,Company!$A:$B,2,FALSE)</f>
        <v>1-ACME Corporation</v>
      </c>
      <c r="C252" s="5">
        <f t="shared" si="27"/>
        <v>248</v>
      </c>
      <c r="D252" s="6" t="b">
        <v>1</v>
      </c>
      <c r="E252" s="7">
        <f ca="1">IF($C252 = 1 + N("Presidente"),
    127,
    IF($C252 = 2 + N("Vice-Presidente"),
        72,
        IF($C252 = 3 + N("Secretária bilíngue"),
            13,
            RANDBETWEEN(5,COUNT(Name!$A:$A) + 1)
        )
    )
)</f>
        <v>358</v>
      </c>
      <c r="F252" s="7" t="str">
        <f ca="1">VLOOKUP($E252,Name!$A:$B,2,FALSE)</f>
        <v>Vinícius</v>
      </c>
      <c r="G252" s="7">
        <f ca="1" xml:space="preserve">
IF($C252 = 1,
    0,
    RANDBETWEEN(5,COUNT('Last name'!$A:$A) + 1)
)</f>
        <v>97</v>
      </c>
      <c r="H252" s="7" t="str">
        <f ca="1" xml:space="preserve">
IF($C252 = 1 + N("Presidente"),
    "de Orléans e Bragança",
    VLOOKUP($G252,'Last name'!$A:$B,2,FALSE) &amp; " " &amp; VLOOKUP(RANDBETWEEN(5,COUNT('Last name'!$A:$A) + 1),'Last name'!$A:$B,2,FALSE)
)</f>
        <v>Garcia Farina</v>
      </c>
      <c r="I252" s="7" t="str">
        <f t="shared" ca="1" si="28"/>
        <v>Vinícius Garcia Farina</v>
      </c>
      <c r="J252" s="7" t="str">
        <f ca="1">VLOOKUP($E252,Name!$A:$C,3,FALSE)</f>
        <v>M</v>
      </c>
      <c r="K252" s="7" t="str">
        <f ca="1">VLOOKUP($J252,Gender!$A:$B,2,FALSE)</f>
        <v>Male</v>
      </c>
      <c r="L252" s="7">
        <f t="shared" ca="1" si="29"/>
        <v>6</v>
      </c>
      <c r="M252" s="7" t="str">
        <f ca="1">VLOOKUP($L252,Race!$A:$B,2,FALSE)</f>
        <v>Black or African American</v>
      </c>
      <c r="N252" s="8">
        <f t="shared" ca="1" si="30"/>
        <v>25788</v>
      </c>
      <c r="O252" s="6">
        <f t="shared" ca="1" si="31"/>
        <v>7</v>
      </c>
      <c r="P252" s="8" t="str">
        <f ca="1">VLOOKUP($O252,Education!$A:$B,2,FALSE)</f>
        <v>Undergraduate degree</v>
      </c>
      <c r="Q252" s="7">
        <f ca="1" xml:space="preserve">
  IF(OR($S252 = 5, $S252 = 6, $S252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52" s="7" t="str">
        <f ca="1">VLOOKUP($Q252,Department!$A:$B,2,FALSE)</f>
        <v>Finance</v>
      </c>
      <c r="S252" s="6">
        <f t="shared" ca="1" si="32"/>
        <v>11</v>
      </c>
      <c r="T252" s="7" t="str">
        <f ca="1">VLOOKUP($S252,Role!$A:$B,2,FALSE)</f>
        <v>Analyst</v>
      </c>
      <c r="U252" s="6">
        <f t="shared" ca="1" si="33"/>
        <v>7</v>
      </c>
      <c r="V252" s="7" t="str">
        <f ca="1" xml:space="preserve">
IF($U252 &lt;&gt; "",
    VLOOKUP($U252,Level!$A:$B,2,FALSE),
    ""
)</f>
        <v>Senior</v>
      </c>
      <c r="W252" s="1">
        <f t="shared" ca="1" si="34"/>
        <v>2500</v>
      </c>
      <c r="X252" s="12" t="str">
        <f t="shared" ca="1" si="35"/>
        <v>INSERT INTO bi4all.fac_employees (id_company_fk, id_employee_pk, flg_active, employee_name, id_gender_fk, id_race_fk, birthday, id_schooling_fk, id_department_fk, id_role_fk, id_level_fk, salary) VALUES (1, 248, TRUE, 'Vinícius Garcia Farina', 'M', 6, '08/08/1970', 7, 7, 11, 7, 2500);</v>
      </c>
    </row>
    <row r="253" spans="1:24" ht="14.25" customHeight="1" x14ac:dyDescent="0.2">
      <c r="A253" s="7">
        <v>1</v>
      </c>
      <c r="B253" s="7" t="str">
        <f>$A253 &amp; "-"&amp;VLOOKUP($A253,Company!$A:$B,2,FALSE)</f>
        <v>1-ACME Corporation</v>
      </c>
      <c r="C253" s="5">
        <f t="shared" si="27"/>
        <v>249</v>
      </c>
      <c r="D253" s="6" t="b">
        <v>1</v>
      </c>
      <c r="E253" s="7">
        <f ca="1">IF($C253 = 1 + N("Presidente"),
    127,
    IF($C253 = 2 + N("Vice-Presidente"),
        72,
        IF($C253 = 3 + N("Secretária bilíngue"),
            13,
            RANDBETWEEN(5,COUNT(Name!$A:$A) + 1)
        )
    )
)</f>
        <v>248</v>
      </c>
      <c r="F253" s="7" t="str">
        <f ca="1">VLOOKUP($E253,Name!$A:$B,2,FALSE)</f>
        <v>Luiza</v>
      </c>
      <c r="G253" s="7">
        <f ca="1" xml:space="preserve">
IF($C253 = 1,
    0,
    RANDBETWEEN(5,COUNT('Last name'!$A:$A) + 1)
)</f>
        <v>189</v>
      </c>
      <c r="H253" s="7" t="str">
        <f ca="1" xml:space="preserve">
IF($C253 = 1 + N("Presidente"),
    "de Orléans e Bragança",
    VLOOKUP($G253,'Last name'!$A:$B,2,FALSE) &amp; " " &amp; VLOOKUP(RANDBETWEEN(5,COUNT('Last name'!$A:$A) + 1),'Last name'!$A:$B,2,FALSE)
)</f>
        <v>Teixeira Castro</v>
      </c>
      <c r="I253" s="7" t="str">
        <f t="shared" ca="1" si="28"/>
        <v>Luiza Teixeira Castro</v>
      </c>
      <c r="J253" s="7" t="str">
        <f ca="1">VLOOKUP($E253,Name!$A:$C,3,FALSE)</f>
        <v>F</v>
      </c>
      <c r="K253" s="7" t="str">
        <f ca="1">VLOOKUP($J253,Gender!$A:$B,2,FALSE)</f>
        <v>Female</v>
      </c>
      <c r="L253" s="7">
        <f t="shared" ca="1" si="29"/>
        <v>7</v>
      </c>
      <c r="M253" s="7" t="str">
        <f ca="1">VLOOKUP($L253,Race!$A:$B,2,FALSE)</f>
        <v>Hispanic or Latino</v>
      </c>
      <c r="N253" s="8">
        <f t="shared" ca="1" si="30"/>
        <v>19541</v>
      </c>
      <c r="O253" s="6">
        <f t="shared" ca="1" si="31"/>
        <v>7</v>
      </c>
      <c r="P253" s="8" t="str">
        <f ca="1">VLOOKUP($O253,Education!$A:$B,2,FALSE)</f>
        <v>Undergraduate degree</v>
      </c>
      <c r="Q253" s="7">
        <f ca="1" xml:space="preserve">
  IF(OR($S253 = 5, $S253 = 6, $S253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53" s="7" t="str">
        <f ca="1">VLOOKUP($Q253,Department!$A:$B,2,FALSE)</f>
        <v>Operations</v>
      </c>
      <c r="S253" s="6">
        <f t="shared" ca="1" si="32"/>
        <v>9</v>
      </c>
      <c r="T253" s="7" t="str">
        <f ca="1">VLOOKUP($S253,Role!$A:$B,2,FALSE)</f>
        <v>Intern</v>
      </c>
      <c r="U253" s="6" t="str">
        <f t="shared" ca="1" si="33"/>
        <v/>
      </c>
      <c r="V253" s="7" t="str">
        <f ca="1" xml:space="preserve">
IF($U253 &lt;&gt; "",
    VLOOKUP($U253,Level!$A:$B,2,FALSE),
    ""
)</f>
        <v/>
      </c>
      <c r="W253" s="1">
        <f t="shared" ca="1" si="34"/>
        <v>1205</v>
      </c>
      <c r="X253" s="12" t="str">
        <f t="shared" ca="1" si="35"/>
        <v>INSERT INTO bi4all.fac_employees (id_company_fk, id_employee_pk, flg_active, employee_name, id_gender_fk, id_race_fk, birthday, id_schooling_fk, id_department_fk, id_role_fk, id_level_fk, salary) VALUES (1, 249, TRUE, 'Luiza Teixeira Castro', 'F', 7, '01/07/1953', 7, 10, 9, NULL, 1205);</v>
      </c>
    </row>
    <row r="254" spans="1:24" ht="14.25" customHeight="1" x14ac:dyDescent="0.2">
      <c r="A254" s="7">
        <v>1</v>
      </c>
      <c r="B254" s="7" t="str">
        <f>$A254 &amp; "-"&amp;VLOOKUP($A254,Company!$A:$B,2,FALSE)</f>
        <v>1-ACME Corporation</v>
      </c>
      <c r="C254" s="5">
        <f t="shared" si="27"/>
        <v>250</v>
      </c>
      <c r="D254" s="6" t="b">
        <v>1</v>
      </c>
      <c r="E254" s="7">
        <f ca="1">IF($C254 = 1 + N("Presidente"),
    127,
    IF($C254 = 2 + N("Vice-Presidente"),
        72,
        IF($C254 = 3 + N("Secretária bilíngue"),
            13,
            RANDBETWEEN(5,COUNT(Name!$A:$A) + 1)
        )
    )
)</f>
        <v>218</v>
      </c>
      <c r="F254" s="7" t="str">
        <f ca="1">VLOOKUP($E254,Name!$A:$B,2,FALSE)</f>
        <v>Larisa</v>
      </c>
      <c r="G254" s="7">
        <f ca="1" xml:space="preserve">
IF($C254 = 1,
    0,
    RANDBETWEEN(5,COUNT('Last name'!$A:$A) + 1)
)</f>
        <v>127</v>
      </c>
      <c r="H254" s="7" t="str">
        <f ca="1" xml:space="preserve">
IF($C254 = 1 + N("Presidente"),
    "de Orléans e Bragança",
    VLOOKUP($G254,'Last name'!$A:$B,2,FALSE) &amp; " " &amp; VLOOKUP(RANDBETWEEN(5,COUNT('Last name'!$A:$A) + 1),'Last name'!$A:$B,2,FALSE)
)</f>
        <v>Melo Furtado</v>
      </c>
      <c r="I254" s="7" t="str">
        <f t="shared" ca="1" si="28"/>
        <v>Larisa Melo Furtado</v>
      </c>
      <c r="J254" s="7" t="str">
        <f ca="1">VLOOKUP($E254,Name!$A:$C,3,FALSE)</f>
        <v>F</v>
      </c>
      <c r="K254" s="7" t="str">
        <f ca="1">VLOOKUP($J254,Gender!$A:$B,2,FALSE)</f>
        <v>Female</v>
      </c>
      <c r="L254" s="7">
        <f t="shared" ca="1" si="29"/>
        <v>5</v>
      </c>
      <c r="M254" s="7" t="str">
        <f ca="1">VLOOKUP($L254,Race!$A:$B,2,FALSE)</f>
        <v>White</v>
      </c>
      <c r="N254" s="8">
        <f t="shared" ca="1" si="30"/>
        <v>19113</v>
      </c>
      <c r="O254" s="6">
        <f t="shared" ca="1" si="31"/>
        <v>7</v>
      </c>
      <c r="P254" s="8" t="str">
        <f ca="1">VLOOKUP($O254,Education!$A:$B,2,FALSE)</f>
        <v>Undergraduate degree</v>
      </c>
      <c r="Q254" s="7">
        <f ca="1" xml:space="preserve">
  IF(OR($S254 = 5, $S254 = 6, $S254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54" s="7" t="str">
        <f ca="1">VLOOKUP($Q254,Department!$A:$B,2,FALSE)</f>
        <v>Communication &amp; Marketing</v>
      </c>
      <c r="S254" s="6">
        <f t="shared" ca="1" si="32"/>
        <v>11</v>
      </c>
      <c r="T254" s="7" t="str">
        <f ca="1">VLOOKUP($S254,Role!$A:$B,2,FALSE)</f>
        <v>Analyst</v>
      </c>
      <c r="U254" s="6">
        <f t="shared" ca="1" si="33"/>
        <v>6</v>
      </c>
      <c r="V254" s="7" t="str">
        <f ca="1" xml:space="preserve">
IF($U254 &lt;&gt; "",
    VLOOKUP($U254,Level!$A:$B,2,FALSE),
    ""
)</f>
        <v>Pleno</v>
      </c>
      <c r="W254" s="1">
        <f t="shared" ca="1" si="34"/>
        <v>2580</v>
      </c>
      <c r="X254" s="12" t="str">
        <f t="shared" ca="1" si="35"/>
        <v>INSERT INTO bi4all.fac_employees (id_company_fk, id_employee_pk, flg_active, employee_name, id_gender_fk, id_race_fk, birthday, id_schooling_fk, id_department_fk, id_role_fk, id_level_fk, salary) VALUES (1, 250, TRUE, 'Larisa Melo Furtado', 'F', 5, '29/04/1952', 7, 11, 11, 6, 2580);</v>
      </c>
    </row>
    <row r="255" spans="1:24" ht="14.25" customHeight="1" x14ac:dyDescent="0.2">
      <c r="A255" s="7">
        <v>1</v>
      </c>
      <c r="B255" s="7" t="str">
        <f>$A255 &amp; "-"&amp;VLOOKUP($A255,Company!$A:$B,2,FALSE)</f>
        <v>1-ACME Corporation</v>
      </c>
      <c r="C255" s="5">
        <f t="shared" si="27"/>
        <v>251</v>
      </c>
      <c r="D255" s="6" t="b">
        <v>1</v>
      </c>
      <c r="E255" s="7">
        <f ca="1">IF($C255 = 1 + N("Presidente"),
    127,
    IF($C255 = 2 + N("Vice-Presidente"),
        72,
        IF($C255 = 3 + N("Secretária bilíngue"),
            13,
            RANDBETWEEN(5,COUNT(Name!$A:$A) + 1)
        )
    )
)</f>
        <v>303</v>
      </c>
      <c r="F255" s="7" t="str">
        <f ca="1">VLOOKUP($E255,Name!$A:$B,2,FALSE)</f>
        <v>Nathália</v>
      </c>
      <c r="G255" s="7">
        <f ca="1" xml:space="preserve">
IF($C255 = 1,
    0,
    RANDBETWEEN(5,COUNT('Last name'!$A:$A) + 1)
)</f>
        <v>146</v>
      </c>
      <c r="H255" s="7" t="str">
        <f ca="1" xml:space="preserve">
IF($C255 = 1 + N("Presidente"),
    "de Orléans e Bragança",
    VLOOKUP($G255,'Last name'!$A:$B,2,FALSE) &amp; " " &amp; VLOOKUP(RANDBETWEEN(5,COUNT('Last name'!$A:$A) + 1),'Last name'!$A:$B,2,FALSE)
)</f>
        <v>Paulista Holanda</v>
      </c>
      <c r="I255" s="7" t="str">
        <f t="shared" ca="1" si="28"/>
        <v>Nathália Paulista Holanda</v>
      </c>
      <c r="J255" s="7" t="str">
        <f ca="1">VLOOKUP($E255,Name!$A:$C,3,FALSE)</f>
        <v>F</v>
      </c>
      <c r="K255" s="7" t="str">
        <f ca="1">VLOOKUP($J255,Gender!$A:$B,2,FALSE)</f>
        <v>Female</v>
      </c>
      <c r="L255" s="7">
        <f t="shared" ca="1" si="29"/>
        <v>5</v>
      </c>
      <c r="M255" s="7" t="str">
        <f ca="1">VLOOKUP($L255,Race!$A:$B,2,FALSE)</f>
        <v>White</v>
      </c>
      <c r="N255" s="8">
        <f t="shared" ca="1" si="30"/>
        <v>29914</v>
      </c>
      <c r="O255" s="6">
        <f t="shared" ca="1" si="31"/>
        <v>7</v>
      </c>
      <c r="P255" s="8" t="str">
        <f ca="1">VLOOKUP($O255,Education!$A:$B,2,FALSE)</f>
        <v>Undergraduate degree</v>
      </c>
      <c r="Q255" s="7">
        <f ca="1" xml:space="preserve">
  IF(OR($S255 = 5, $S255 = 6, $S255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55" s="7" t="str">
        <f ca="1">VLOOKUP($Q255,Department!$A:$B,2,FALSE)</f>
        <v>Human Resource</v>
      </c>
      <c r="S255" s="6">
        <f t="shared" ca="1" si="32"/>
        <v>9</v>
      </c>
      <c r="T255" s="7" t="str">
        <f ca="1">VLOOKUP($S255,Role!$A:$B,2,FALSE)</f>
        <v>Intern</v>
      </c>
      <c r="U255" s="6" t="str">
        <f t="shared" ca="1" si="33"/>
        <v/>
      </c>
      <c r="V255" s="7" t="str">
        <f ca="1" xml:space="preserve">
IF($U255 &lt;&gt; "",
    VLOOKUP($U255,Level!$A:$B,2,FALSE),
    ""
)</f>
        <v/>
      </c>
      <c r="W255" s="1">
        <f t="shared" ca="1" si="34"/>
        <v>1285</v>
      </c>
      <c r="X255" s="12" t="str">
        <f t="shared" ca="1" si="35"/>
        <v>INSERT INTO bi4all.fac_employees (id_company_fk, id_employee_pk, flg_active, employee_name, id_gender_fk, id_race_fk, birthday, id_schooling_fk, id_department_fk, id_role_fk, id_level_fk, salary) VALUES (1, 251, TRUE, 'Nathália Paulista Holanda', 'F', 5, '24/11/1981', 7, 8, 9, NULL, 1285);</v>
      </c>
    </row>
    <row r="256" spans="1:24" ht="14.25" customHeight="1" x14ac:dyDescent="0.2">
      <c r="A256" s="7">
        <v>1</v>
      </c>
      <c r="B256" s="7" t="str">
        <f>$A256 &amp; "-"&amp;VLOOKUP($A256,Company!$A:$B,2,FALSE)</f>
        <v>1-ACME Corporation</v>
      </c>
      <c r="C256" s="5">
        <f t="shared" si="27"/>
        <v>252</v>
      </c>
      <c r="D256" s="6" t="b">
        <v>1</v>
      </c>
      <c r="E256" s="7">
        <f ca="1">IF($C256 = 1 + N("Presidente"),
    127,
    IF($C256 = 2 + N("Vice-Presidente"),
        72,
        IF($C256 = 3 + N("Secretária bilíngue"),
            13,
            RANDBETWEEN(5,COUNT(Name!$A:$A) + 1)
        )
    )
)</f>
        <v>315</v>
      </c>
      <c r="F256" s="7" t="str">
        <f ca="1">VLOOKUP($E256,Name!$A:$B,2,FALSE)</f>
        <v>Peter</v>
      </c>
      <c r="G256" s="7">
        <f ca="1" xml:space="preserve">
IF($C256 = 1,
    0,
    RANDBETWEEN(5,COUNT('Last name'!$A:$A) + 1)
)</f>
        <v>118</v>
      </c>
      <c r="H256" s="7" t="str">
        <f ca="1" xml:space="preserve">
IF($C256 = 1 + N("Presidente"),
    "de Orléans e Bragança",
    VLOOKUP($G256,'Last name'!$A:$B,2,FALSE) &amp; " " &amp; VLOOKUP(RANDBETWEEN(5,COUNT('Last name'!$A:$A) + 1),'Last name'!$A:$B,2,FALSE)
)</f>
        <v>Mariani dos Santos</v>
      </c>
      <c r="I256" s="7" t="str">
        <f t="shared" ca="1" si="28"/>
        <v>Peter Mariani dos Santos</v>
      </c>
      <c r="J256" s="7" t="str">
        <f ca="1">VLOOKUP($E256,Name!$A:$C,3,FALSE)</f>
        <v>M</v>
      </c>
      <c r="K256" s="7" t="str">
        <f ca="1">VLOOKUP($J256,Gender!$A:$B,2,FALSE)</f>
        <v>Male</v>
      </c>
      <c r="L256" s="7">
        <f t="shared" ca="1" si="29"/>
        <v>5</v>
      </c>
      <c r="M256" s="7" t="str">
        <f ca="1">VLOOKUP($L256,Race!$A:$B,2,FALSE)</f>
        <v>White</v>
      </c>
      <c r="N256" s="8">
        <f t="shared" ca="1" si="30"/>
        <v>25769</v>
      </c>
      <c r="O256" s="6">
        <f t="shared" ca="1" si="31"/>
        <v>7</v>
      </c>
      <c r="P256" s="8" t="str">
        <f ca="1">VLOOKUP($O256,Education!$A:$B,2,FALSE)</f>
        <v>Undergraduate degree</v>
      </c>
      <c r="Q256" s="7">
        <f ca="1" xml:space="preserve">
  IF(OR($S256 = 5, $S256 = 6, $S256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56" s="7" t="str">
        <f ca="1">VLOOKUP($Q256,Department!$A:$B,2,FALSE)</f>
        <v>Controlling</v>
      </c>
      <c r="S256" s="6">
        <f t="shared" ca="1" si="32"/>
        <v>11</v>
      </c>
      <c r="T256" s="7" t="str">
        <f ca="1">VLOOKUP($S256,Role!$A:$B,2,FALSE)</f>
        <v>Analyst</v>
      </c>
      <c r="U256" s="6">
        <f t="shared" ca="1" si="33"/>
        <v>5</v>
      </c>
      <c r="V256" s="7" t="str">
        <f ca="1" xml:space="preserve">
IF($U256 &lt;&gt; "",
    VLOOKUP($U256,Level!$A:$B,2,FALSE),
    ""
)</f>
        <v>Junior</v>
      </c>
      <c r="W256" s="1">
        <f t="shared" ca="1" si="34"/>
        <v>2500</v>
      </c>
      <c r="X256" s="12" t="str">
        <f t="shared" ca="1" si="35"/>
        <v>INSERT INTO bi4all.fac_employees (id_company_fk, id_employee_pk, flg_active, employee_name, id_gender_fk, id_race_fk, birthday, id_schooling_fk, id_department_fk, id_role_fk, id_level_fk, salary) VALUES (1, 252, TRUE, 'Peter Mariani dos Santos', 'M', 5, '20/07/1970', 7, 12, 11, 5, 2500);</v>
      </c>
    </row>
    <row r="257" spans="1:24" ht="14.25" customHeight="1" x14ac:dyDescent="0.2">
      <c r="A257" s="7">
        <v>1</v>
      </c>
      <c r="B257" s="7" t="str">
        <f>$A257 &amp; "-"&amp;VLOOKUP($A257,Company!$A:$B,2,FALSE)</f>
        <v>1-ACME Corporation</v>
      </c>
      <c r="C257" s="5">
        <f t="shared" si="27"/>
        <v>253</v>
      </c>
      <c r="D257" s="6" t="b">
        <v>1</v>
      </c>
      <c r="E257" s="7">
        <f ca="1">IF($C257 = 1 + N("Presidente"),
    127,
    IF($C257 = 2 + N("Vice-Presidente"),
        72,
        IF($C257 = 3 + N("Secretária bilíngue"),
            13,
            RANDBETWEEN(5,COUNT(Name!$A:$A) + 1)
        )
    )
)</f>
        <v>245</v>
      </c>
      <c r="F257" s="7" t="str">
        <f ca="1">VLOOKUP($E257,Name!$A:$B,2,FALSE)</f>
        <v>Luiz Henrique</v>
      </c>
      <c r="G257" s="7">
        <f ca="1" xml:space="preserve">
IF($C257 = 1,
    0,
    RANDBETWEEN(5,COUNT('Last name'!$A:$A) + 1)
)</f>
        <v>66</v>
      </c>
      <c r="H257" s="7" t="str">
        <f ca="1" xml:space="preserve">
IF($C257 = 1 + N("Presidente"),
    "de Orléans e Bragança",
    VLOOKUP($G257,'Last name'!$A:$B,2,FALSE) &amp; " " &amp; VLOOKUP(RANDBETWEEN(5,COUNT('Last name'!$A:$A) + 1),'Last name'!$A:$B,2,FALSE)
)</f>
        <v>Colombo Romano</v>
      </c>
      <c r="I257" s="7" t="str">
        <f t="shared" ca="1" si="28"/>
        <v>Luiz Henrique Colombo Romano</v>
      </c>
      <c r="J257" s="7" t="str">
        <f ca="1">VLOOKUP($E257,Name!$A:$C,3,FALSE)</f>
        <v>M</v>
      </c>
      <c r="K257" s="7" t="str">
        <f ca="1">VLOOKUP($J257,Gender!$A:$B,2,FALSE)</f>
        <v>Male</v>
      </c>
      <c r="L257" s="7">
        <f t="shared" ca="1" si="29"/>
        <v>5</v>
      </c>
      <c r="M257" s="7" t="str">
        <f ca="1">VLOOKUP($L257,Race!$A:$B,2,FALSE)</f>
        <v>White</v>
      </c>
      <c r="N257" s="8">
        <f t="shared" ca="1" si="30"/>
        <v>20113</v>
      </c>
      <c r="O257" s="6">
        <f t="shared" ca="1" si="31"/>
        <v>7</v>
      </c>
      <c r="P257" s="8" t="str">
        <f ca="1">VLOOKUP($O257,Education!$A:$B,2,FALSE)</f>
        <v>Undergraduate degree</v>
      </c>
      <c r="Q257" s="7">
        <f ca="1" xml:space="preserve">
  IF(OR($S257 = 5, $S257 = 6, $S257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57" s="7" t="str">
        <f ca="1">VLOOKUP($Q257,Department!$A:$B,2,FALSE)</f>
        <v>Audit</v>
      </c>
      <c r="S257" s="6">
        <f t="shared" ca="1" si="32"/>
        <v>9</v>
      </c>
      <c r="T257" s="7" t="str">
        <f ca="1">VLOOKUP($S257,Role!$A:$B,2,FALSE)</f>
        <v>Intern</v>
      </c>
      <c r="U257" s="6" t="str">
        <f t="shared" ca="1" si="33"/>
        <v/>
      </c>
      <c r="V257" s="7" t="str">
        <f ca="1" xml:space="preserve">
IF($U257 &lt;&gt; "",
    VLOOKUP($U257,Level!$A:$B,2,FALSE),
    ""
)</f>
        <v/>
      </c>
      <c r="W257" s="1">
        <f t="shared" ca="1" si="34"/>
        <v>1205</v>
      </c>
      <c r="X257" s="12" t="str">
        <f t="shared" ca="1" si="35"/>
        <v>INSERT INTO bi4all.fac_employees (id_company_fk, id_employee_pk, flg_active, employee_name, id_gender_fk, id_race_fk, birthday, id_schooling_fk, id_department_fk, id_role_fk, id_level_fk, salary) VALUES (1, 253, TRUE, 'Luiz Henrique Colombo Romano', 'M', 5, '24/01/1955', 7, 13, 9, NULL, 1205);</v>
      </c>
    </row>
    <row r="258" spans="1:24" ht="14.25" customHeight="1" x14ac:dyDescent="0.2">
      <c r="A258" s="7">
        <v>1</v>
      </c>
      <c r="B258" s="7" t="str">
        <f>$A258 &amp; "-"&amp;VLOOKUP($A258,Company!$A:$B,2,FALSE)</f>
        <v>1-ACME Corporation</v>
      </c>
      <c r="C258" s="5">
        <f t="shared" si="27"/>
        <v>254</v>
      </c>
      <c r="D258" s="6" t="b">
        <v>1</v>
      </c>
      <c r="E258" s="7">
        <f ca="1">IF($C258 = 1 + N("Presidente"),
    127,
    IF($C258 = 2 + N("Vice-Presidente"),
        72,
        IF($C258 = 3 + N("Secretária bilíngue"),
            13,
            RANDBETWEEN(5,COUNT(Name!$A:$A) + 1)
        )
    )
)</f>
        <v>110</v>
      </c>
      <c r="F258" s="7" t="str">
        <f ca="1">VLOOKUP($E258,Name!$A:$B,2,FALSE)</f>
        <v>Davi Miguel</v>
      </c>
      <c r="G258" s="7">
        <f ca="1" xml:space="preserve">
IF($C258 = 1,
    0,
    RANDBETWEEN(5,COUNT('Last name'!$A:$A) + 1)
)</f>
        <v>91</v>
      </c>
      <c r="H258" s="7" t="str">
        <f ca="1" xml:space="preserve">
IF($C258 = 1 + N("Presidente"),
    "de Orléans e Bragança",
    VLOOKUP($G258,'Last name'!$A:$B,2,FALSE) &amp; " " &amp; VLOOKUP(RANDBETWEEN(5,COUNT('Last name'!$A:$A) + 1),'Last name'!$A:$B,2,FALSE)
)</f>
        <v>Frasão Rangel</v>
      </c>
      <c r="I258" s="7" t="str">
        <f t="shared" ca="1" si="28"/>
        <v>Davi Miguel Frasão Rangel</v>
      </c>
      <c r="J258" s="7" t="str">
        <f ca="1">VLOOKUP($E258,Name!$A:$C,3,FALSE)</f>
        <v>M</v>
      </c>
      <c r="K258" s="7" t="str">
        <f ca="1">VLOOKUP($J258,Gender!$A:$B,2,FALSE)</f>
        <v>Male</v>
      </c>
      <c r="L258" s="7">
        <f t="shared" ca="1" si="29"/>
        <v>5</v>
      </c>
      <c r="M258" s="7" t="str">
        <f ca="1">VLOOKUP($L258,Race!$A:$B,2,FALSE)</f>
        <v>White</v>
      </c>
      <c r="N258" s="8">
        <f t="shared" ca="1" si="30"/>
        <v>19067</v>
      </c>
      <c r="O258" s="6">
        <f t="shared" ca="1" si="31"/>
        <v>8</v>
      </c>
      <c r="P258" s="8" t="str">
        <f ca="1">VLOOKUP($O258,Education!$A:$B,2,FALSE)</f>
        <v>Graduate school</v>
      </c>
      <c r="Q258" s="7">
        <f ca="1" xml:space="preserve">
  IF(OR($S258 = 5, $S258 = 6, $S258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58" s="7" t="str">
        <f ca="1">VLOOKUP($Q258,Department!$A:$B,2,FALSE)</f>
        <v>Human Resource</v>
      </c>
      <c r="S258" s="6">
        <f t="shared" ca="1" si="32"/>
        <v>11</v>
      </c>
      <c r="T258" s="7" t="str">
        <f ca="1">VLOOKUP($S258,Role!$A:$B,2,FALSE)</f>
        <v>Analyst</v>
      </c>
      <c r="U258" s="6">
        <f t="shared" ca="1" si="33"/>
        <v>5</v>
      </c>
      <c r="V258" s="7" t="str">
        <f ca="1" xml:space="preserve">
IF($U258 &lt;&gt; "",
    VLOOKUP($U258,Level!$A:$B,2,FALSE),
    ""
)</f>
        <v>Junior</v>
      </c>
      <c r="W258" s="1">
        <f t="shared" ca="1" si="34"/>
        <v>3080</v>
      </c>
      <c r="X258" s="12" t="str">
        <f t="shared" ca="1" si="35"/>
        <v>INSERT INTO bi4all.fac_employees (id_company_fk, id_employee_pk, flg_active, employee_name, id_gender_fk, id_race_fk, birthday, id_schooling_fk, id_department_fk, id_role_fk, id_level_fk, salary) VALUES (1, 254, TRUE, 'Davi Miguel Frasão Rangel', 'M', 5, '14/03/1952', 8, 8, 11, 5, 3080);</v>
      </c>
    </row>
    <row r="259" spans="1:24" ht="14.25" customHeight="1" x14ac:dyDescent="0.2">
      <c r="A259" s="7">
        <v>1</v>
      </c>
      <c r="B259" s="7" t="str">
        <f>$A259 &amp; "-"&amp;VLOOKUP($A259,Company!$A:$B,2,FALSE)</f>
        <v>1-ACME Corporation</v>
      </c>
      <c r="C259" s="5">
        <f t="shared" si="27"/>
        <v>255</v>
      </c>
      <c r="D259" s="6" t="b">
        <v>1</v>
      </c>
      <c r="E259" s="7">
        <f ca="1">IF($C259 = 1 + N("Presidente"),
    127,
    IF($C259 = 2 + N("Vice-Presidente"),
        72,
        IF($C259 = 3 + N("Secretária bilíngue"),
            13,
            RANDBETWEEN(5,COUNT(Name!$A:$A) + 1)
        )
    )
)</f>
        <v>8</v>
      </c>
      <c r="F259" s="7" t="str">
        <f ca="1">VLOOKUP($E259,Name!$A:$B,2,FALSE)</f>
        <v>Adélia</v>
      </c>
      <c r="G259" s="7">
        <f ca="1" xml:space="preserve">
IF($C259 = 1,
    0,
    RANDBETWEEN(5,COUNT('Last name'!$A:$A) + 1)
)</f>
        <v>105</v>
      </c>
      <c r="H259" s="7" t="str">
        <f ca="1" xml:space="preserve">
IF($C259 = 1 + N("Presidente"),
    "de Orléans e Bragança",
    VLOOKUP($G259,'Last name'!$A:$B,2,FALSE) &amp; " " &amp; VLOOKUP(RANDBETWEEN(5,COUNT('Last name'!$A:$A) + 1),'Last name'!$A:$B,2,FALSE)
)</f>
        <v>Junqueira Almeida</v>
      </c>
      <c r="I259" s="7" t="str">
        <f t="shared" ca="1" si="28"/>
        <v>Adélia Junqueira Almeida</v>
      </c>
      <c r="J259" s="7" t="str">
        <f ca="1">VLOOKUP($E259,Name!$A:$C,3,FALSE)</f>
        <v>F</v>
      </c>
      <c r="K259" s="7" t="str">
        <f ca="1">VLOOKUP($J259,Gender!$A:$B,2,FALSE)</f>
        <v>Female</v>
      </c>
      <c r="L259" s="7">
        <f t="shared" ca="1" si="29"/>
        <v>6</v>
      </c>
      <c r="M259" s="7" t="str">
        <f ca="1">VLOOKUP($L259,Race!$A:$B,2,FALSE)</f>
        <v>Black or African American</v>
      </c>
      <c r="N259" s="8">
        <f t="shared" ca="1" si="30"/>
        <v>30854</v>
      </c>
      <c r="O259" s="6">
        <f t="shared" ca="1" si="31"/>
        <v>7</v>
      </c>
      <c r="P259" s="8" t="str">
        <f ca="1">VLOOKUP($O259,Education!$A:$B,2,FALSE)</f>
        <v>Undergraduate degree</v>
      </c>
      <c r="Q259" s="7">
        <f ca="1" xml:space="preserve">
  IF(OR($S259 = 5, $S259 = 6, $S259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59" s="7" t="str">
        <f ca="1">VLOOKUP($Q259,Department!$A:$B,2,FALSE)</f>
        <v>Commercial</v>
      </c>
      <c r="S259" s="6">
        <f t="shared" ca="1" si="32"/>
        <v>10</v>
      </c>
      <c r="T259" s="7" t="str">
        <f ca="1">VLOOKUP($S259,Role!$A:$B,2,FALSE)</f>
        <v>Trainee</v>
      </c>
      <c r="U259" s="6" t="str">
        <f t="shared" ca="1" si="33"/>
        <v/>
      </c>
      <c r="V259" s="7" t="str">
        <f ca="1" xml:space="preserve">
IF($U259 &lt;&gt; "",
    VLOOKUP($U259,Level!$A:$B,2,FALSE),
    ""
)</f>
        <v/>
      </c>
      <c r="W259" s="1">
        <f t="shared" ca="1" si="34"/>
        <v>1385</v>
      </c>
      <c r="X259" s="12" t="str">
        <f t="shared" ca="1" si="35"/>
        <v>INSERT INTO bi4all.fac_employees (id_company_fk, id_employee_pk, flg_active, employee_name, id_gender_fk, id_race_fk, birthday, id_schooling_fk, id_department_fk, id_role_fk, id_level_fk, salary) VALUES (1, 255, TRUE, 'Adélia Junqueira Almeida', 'F', 6, '21/06/1984', 7, 9, 10, NULL, 1385);</v>
      </c>
    </row>
    <row r="260" spans="1:24" ht="14.25" customHeight="1" x14ac:dyDescent="0.2">
      <c r="A260" s="7">
        <v>1</v>
      </c>
      <c r="B260" s="7" t="str">
        <f>$A260 &amp; "-"&amp;VLOOKUP($A260,Company!$A:$B,2,FALSE)</f>
        <v>1-ACME Corporation</v>
      </c>
      <c r="C260" s="5">
        <f t="shared" si="27"/>
        <v>256</v>
      </c>
      <c r="D260" s="6" t="b">
        <v>1</v>
      </c>
      <c r="E260" s="7">
        <f ca="1">IF($C260 = 1 + N("Presidente"),
    127,
    IF($C260 = 2 + N("Vice-Presidente"),
        72,
        IF($C260 = 3 + N("Secretária bilíngue"),
            13,
            RANDBETWEEN(5,COUNT(Name!$A:$A) + 1)
        )
    )
)</f>
        <v>303</v>
      </c>
      <c r="F260" s="7" t="str">
        <f ca="1">VLOOKUP($E260,Name!$A:$B,2,FALSE)</f>
        <v>Nathália</v>
      </c>
      <c r="G260" s="7">
        <f ca="1" xml:space="preserve">
IF($C260 = 1,
    0,
    RANDBETWEEN(5,COUNT('Last name'!$A:$A) + 1)
)</f>
        <v>104</v>
      </c>
      <c r="H260" s="7" t="str">
        <f ca="1" xml:space="preserve">
IF($C260 = 1 + N("Presidente"),
    "de Orléans e Bragança",
    VLOOKUP($G260,'Last name'!$A:$B,2,FALSE) &amp; " " &amp; VLOOKUP(RANDBETWEEN(5,COUNT('Last name'!$A:$A) + 1),'Last name'!$A:$B,2,FALSE)
)</f>
        <v>Ildelfonso Camacho</v>
      </c>
      <c r="I260" s="7" t="str">
        <f t="shared" ca="1" si="28"/>
        <v>Nathália Ildelfonso Camacho</v>
      </c>
      <c r="J260" s="7" t="str">
        <f ca="1">VLOOKUP($E260,Name!$A:$C,3,FALSE)</f>
        <v>F</v>
      </c>
      <c r="K260" s="7" t="str">
        <f ca="1">VLOOKUP($J260,Gender!$A:$B,2,FALSE)</f>
        <v>Female</v>
      </c>
      <c r="L260" s="7">
        <f t="shared" ca="1" si="29"/>
        <v>5</v>
      </c>
      <c r="M260" s="7" t="str">
        <f ca="1">VLOOKUP($L260,Race!$A:$B,2,FALSE)</f>
        <v>White</v>
      </c>
      <c r="N260" s="8">
        <f t="shared" ca="1" si="30"/>
        <v>31396</v>
      </c>
      <c r="O260" s="6">
        <f t="shared" ca="1" si="31"/>
        <v>8</v>
      </c>
      <c r="P260" s="8" t="str">
        <f ca="1">VLOOKUP($O260,Education!$A:$B,2,FALSE)</f>
        <v>Graduate school</v>
      </c>
      <c r="Q260" s="7">
        <f ca="1" xml:space="preserve">
  IF(OR($S260 = 5, $S260 = 6, $S260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60" s="7" t="str">
        <f ca="1">VLOOKUP($Q260,Department!$A:$B,2,FALSE)</f>
        <v>Presidency</v>
      </c>
      <c r="S260" s="6">
        <f t="shared" ca="1" si="32"/>
        <v>11</v>
      </c>
      <c r="T260" s="7" t="str">
        <f ca="1">VLOOKUP($S260,Role!$A:$B,2,FALSE)</f>
        <v>Analyst</v>
      </c>
      <c r="U260" s="6">
        <f t="shared" ca="1" si="33"/>
        <v>7</v>
      </c>
      <c r="V260" s="7" t="str">
        <f ca="1" xml:space="preserve">
IF($U260 &lt;&gt; "",
    VLOOKUP($U260,Level!$A:$B,2,FALSE),
    ""
)</f>
        <v>Senior</v>
      </c>
      <c r="W260" s="1">
        <f t="shared" ca="1" si="34"/>
        <v>3000</v>
      </c>
      <c r="X260" s="12" t="str">
        <f t="shared" ca="1" si="35"/>
        <v>INSERT INTO bi4all.fac_employees (id_company_fk, id_employee_pk, flg_active, employee_name, id_gender_fk, id_race_fk, birthday, id_schooling_fk, id_department_fk, id_role_fk, id_level_fk, salary) VALUES (1, 256, TRUE, 'Nathália Ildelfonso Camacho', 'F', 5, '15/12/1985', 8, 5, 11, 7, 3000);</v>
      </c>
    </row>
    <row r="261" spans="1:24" ht="14.25" customHeight="1" x14ac:dyDescent="0.2">
      <c r="A261" s="7">
        <v>1</v>
      </c>
      <c r="B261" s="7" t="str">
        <f>$A261 &amp; "-"&amp;VLOOKUP($A261,Company!$A:$B,2,FALSE)</f>
        <v>1-ACME Corporation</v>
      </c>
      <c r="C261" s="5">
        <f t="shared" si="27"/>
        <v>257</v>
      </c>
      <c r="D261" s="6" t="b">
        <v>1</v>
      </c>
      <c r="E261" s="7">
        <f ca="1">IF($C261 = 1 + N("Presidente"),
    127,
    IF($C261 = 2 + N("Vice-Presidente"),
        72,
        IF($C261 = 3 + N("Secretária bilíngue"),
            13,
            RANDBETWEEN(5,COUNT(Name!$A:$A) + 1)
        )
    )
)</f>
        <v>279</v>
      </c>
      <c r="F261" s="7" t="str">
        <f ca="1">VLOOKUP($E261,Name!$A:$B,2,FALSE)</f>
        <v>Mariane</v>
      </c>
      <c r="G261" s="7">
        <f ca="1" xml:space="preserve">
IF($C261 = 1,
    0,
    RANDBETWEEN(5,COUNT('Last name'!$A:$A) + 1)
)</f>
        <v>49</v>
      </c>
      <c r="H261" s="7" t="str">
        <f ca="1" xml:space="preserve">
IF($C261 = 1 + N("Presidente"),
    "de Orléans e Bragança",
    VLOOKUP($G261,'Last name'!$A:$B,2,FALSE) &amp; " " &amp; VLOOKUP(RANDBETWEEN(5,COUNT('Last name'!$A:$A) + 1),'Last name'!$A:$B,2,FALSE)
)</f>
        <v>Brito Ferreira</v>
      </c>
      <c r="I261" s="7" t="str">
        <f t="shared" ca="1" si="28"/>
        <v>Mariane Brito Ferreira</v>
      </c>
      <c r="J261" s="7" t="str">
        <f ca="1">VLOOKUP($E261,Name!$A:$C,3,FALSE)</f>
        <v>F</v>
      </c>
      <c r="K261" s="7" t="str">
        <f ca="1">VLOOKUP($J261,Gender!$A:$B,2,FALSE)</f>
        <v>Female</v>
      </c>
      <c r="L261" s="7">
        <f t="shared" ca="1" si="29"/>
        <v>5</v>
      </c>
      <c r="M261" s="7" t="str">
        <f ca="1">VLOOKUP($L261,Race!$A:$B,2,FALSE)</f>
        <v>White</v>
      </c>
      <c r="N261" s="8">
        <f t="shared" ca="1" si="30"/>
        <v>29852</v>
      </c>
      <c r="O261" s="6">
        <f t="shared" ca="1" si="31"/>
        <v>7</v>
      </c>
      <c r="P261" s="8" t="str">
        <f ca="1">VLOOKUP($O261,Education!$A:$B,2,FALSE)</f>
        <v>Undergraduate degree</v>
      </c>
      <c r="Q261" s="7">
        <f ca="1" xml:space="preserve">
  IF(OR($S261 = 5, $S261 = 6, $S261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61" s="7" t="str">
        <f ca="1">VLOOKUP($Q261,Department!$A:$B,2,FALSE)</f>
        <v>Communication &amp; Marketing</v>
      </c>
      <c r="S261" s="6">
        <f t="shared" ca="1" si="32"/>
        <v>10</v>
      </c>
      <c r="T261" s="7" t="str">
        <f ca="1">VLOOKUP($S261,Role!$A:$B,2,FALSE)</f>
        <v>Trainee</v>
      </c>
      <c r="U261" s="6" t="str">
        <f t="shared" ca="1" si="33"/>
        <v/>
      </c>
      <c r="V261" s="7" t="str">
        <f ca="1" xml:space="preserve">
IF($U261 &lt;&gt; "",
    VLOOKUP($U261,Level!$A:$B,2,FALSE),
    ""
)</f>
        <v/>
      </c>
      <c r="W261" s="1">
        <f t="shared" ca="1" si="34"/>
        <v>1385</v>
      </c>
      <c r="X261" s="12" t="str">
        <f t="shared" ca="1" si="35"/>
        <v>INSERT INTO bi4all.fac_employees (id_company_fk, id_employee_pk, flg_active, employee_name, id_gender_fk, id_race_fk, birthday, id_schooling_fk, id_department_fk, id_role_fk, id_level_fk, salary) VALUES (1, 257, TRUE, 'Mariane Brito Ferreira', 'F', 5, '23/09/1981', 7, 11, 10, NULL, 1385);</v>
      </c>
    </row>
    <row r="262" spans="1:24" ht="14.25" customHeight="1" x14ac:dyDescent="0.2">
      <c r="A262" s="7">
        <v>1</v>
      </c>
      <c r="B262" s="7" t="str">
        <f>$A262 &amp; "-"&amp;VLOOKUP($A262,Company!$A:$B,2,FALSE)</f>
        <v>1-ACME Corporation</v>
      </c>
      <c r="C262" s="5">
        <f t="shared" ref="C262:C325" si="36">ROW() - 4</f>
        <v>258</v>
      </c>
      <c r="D262" s="6" t="b">
        <v>1</v>
      </c>
      <c r="E262" s="7">
        <f ca="1">IF($C262 = 1 + N("Presidente"),
    127,
    IF($C262 = 2 + N("Vice-Presidente"),
        72,
        IF($C262 = 3 + N("Secretária bilíngue"),
            13,
            RANDBETWEEN(5,COUNT(Name!$A:$A) + 1)
        )
    )
)</f>
        <v>217</v>
      </c>
      <c r="F262" s="7" t="str">
        <f ca="1">VLOOKUP($E262,Name!$A:$B,2,FALSE)</f>
        <v>Lara</v>
      </c>
      <c r="G262" s="7">
        <f ca="1" xml:space="preserve">
IF($C262 = 1,
    0,
    RANDBETWEEN(5,COUNT('Last name'!$A:$A) + 1)
)</f>
        <v>11</v>
      </c>
      <c r="H262" s="7" t="str">
        <f ca="1" xml:space="preserve">
IF($C262 = 1 + N("Presidente"),
    "de Orléans e Bragança",
    VLOOKUP($G262,'Last name'!$A:$B,2,FALSE) &amp; " " &amp; VLOOKUP(RANDBETWEEN(5,COUNT('Last name'!$A:$A) + 1),'Last name'!$A:$B,2,FALSE)
)</f>
        <v>Almeida Moretti</v>
      </c>
      <c r="I262" s="7" t="str">
        <f t="shared" ref="I262:I325" ca="1" si="37">$F262 &amp; " " &amp; $H262</f>
        <v>Lara Almeida Moretti</v>
      </c>
      <c r="J262" s="7" t="str">
        <f ca="1">VLOOKUP($E262,Name!$A:$C,3,FALSE)</f>
        <v>F</v>
      </c>
      <c r="K262" s="7" t="str">
        <f ca="1">VLOOKUP($J262,Gender!$A:$B,2,FALSE)</f>
        <v>Female</v>
      </c>
      <c r="L262" s="7">
        <f t="shared" ref="L262:L325" ca="1" si="38" xml:space="preserve">
IF(AND($S262 &gt;= 5, $S262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262" s="7" t="str">
        <f ca="1">VLOOKUP($L262,Race!$A:$B,2,FALSE)</f>
        <v>White</v>
      </c>
      <c r="N262" s="8">
        <f t="shared" ref="N262:N325" ca="1" si="39" xml:space="preserve">
IF($S262 = 5 + N("CEO"),
    TODAY() - 16340,
    IF($S262 = 8 + N("Secretary"),
        RANDBETWEEN(TODAY() - 12418.5, TODAY()-6574.5),
        IF(OR($S262 = 7, $S262 = 14),
            RANDBETWEEN(TODAY() - 16071, TODAY() - 8766),
            IF(OR($S262 = 13, $S262 = 12, $S262 = 11),
                RANDBETWEEN(TODAY() - 27393.75, TODAY() - 12783.75),
                RANDBETWEEN(TODAY() - 27393.75, TODAY()-10957.5)
            )
        )
    )
)</f>
        <v>24711</v>
      </c>
      <c r="O262" s="6">
        <f t="shared" ref="O262:O325" ca="1" si="40" xml:space="preserve">
IF(OR($S262 = 5, $S262 = 6) + N("Se for presidente ou vice-presidente"),
    10 + N("Doutor"),
    IF($S262 = 7 + N("Se for diretor"),
        RANDBETWEEN(8,10) + N("Graduate school or Master’s degree or Doctorate"),
        IF($S262 = 14 + N("If a manager"),
            RANDBETWEEN(7,9),
            IF(OR($S262 = 13, $S262 = 12, $S262 = 11) + N("If coordinator or specialist or analyst"),
                RANDBETWEEN(7,8),
                7
            )
        )
    )
)</f>
        <v>8</v>
      </c>
      <c r="P262" s="8" t="str">
        <f ca="1">VLOOKUP($O262,Education!$A:$B,2,FALSE)</f>
        <v>Graduate school</v>
      </c>
      <c r="Q262" s="7">
        <f ca="1" xml:space="preserve">
  IF(OR($S262 = 5, $S262 = 6, $S262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62" s="7" t="str">
        <f ca="1">VLOOKUP($Q262,Department!$A:$B,2,FALSE)</f>
        <v>Audit</v>
      </c>
      <c r="S262" s="6">
        <f t="shared" ref="S262:S325" ca="1" si="41" xml:space="preserve">
IF($C262 = 1 + N("Se matrícula for 1"),
  5 + N("Presidente"),
  IF($C262 = 2 + N("Se matrícula for 2"),
    6 + N("Vice-presidente"),
    IF($C262 = 3 + N("Se matrícula for 3"),
      8 + N("Secretária bilíngue"),
      IF(AND($C262 &gt;= 4, $C262 &lt;=14),
        7 + N("Diretor"),
        IF(AND($C262 &gt;= 15, $C262 &lt;= 25),
          14 + N("Manager"),
          IF(AND($C262 &gt;= 26, $C262 &lt;= 36),
            13 + N("Coordinador"),
            IF(AND($C262 &gt;= 37, $C262 &lt;= 47),
              12 + N("Especialista"),
                IF(MOD($C262,2) = 0,
                  11 + N("Analista"),
                  RANDBETWEEN(9,10) + N("Estagiário ou Trainee")
                )
            )
          )
        )
      )
    )
  )
)</f>
        <v>11</v>
      </c>
      <c r="T262" s="7" t="str">
        <f ca="1">VLOOKUP($S262,Role!$A:$B,2,FALSE)</f>
        <v>Analyst</v>
      </c>
      <c r="U262" s="6">
        <f t="shared" ref="U262:U325" ca="1" si="42" xml:space="preserve">
IF($S262 = 11 + N("Analyst"),
    RANDBETWEEN(5, 7) + N("Jr, Pleno, Sr"),
    ""
)</f>
        <v>5</v>
      </c>
      <c r="V262" s="7" t="str">
        <f ca="1" xml:space="preserve">
IF($U262 &lt;&gt; "",
    VLOOKUP($U262,Level!$A:$B,2,FALSE),
    ""
)</f>
        <v>Junior</v>
      </c>
      <c r="W262" s="1">
        <f t="shared" ref="W262:W325" ca="1" si="43" xml:space="preserve">
IF($S262 = 5 + N("Presidente"),
    27000,
    IF($S262 = 6 + N("Vice-presidente"),
        23000,
        IF(OR($S262 = 8, $S262= 13, $S262 = 12) + N("Secretária bilíngue ou coordenador ou especialista"),
            8000,
            IF($S262 = 7 + N("Diretor"),
                15000,
                IF($S262 = 14 + N("Gerente"),
                    12000,
                    IF($S262 = 9 + N("Estagiário"),
                        705,
                        IF($S262 = 10 + N("Trainee"),
                            805,
                            IF($S262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IF($O262 = 7,
  500,
  IF($O262 = 8,
    1000,
    IF($O262 = 9,
      1500,
      IF($O262 = 10,
        2000,
        0
      )
    )
  )
)
+
N("Adicional no salário por área")
+
IF($Q262 = 14 + N("Tecnologia da Informação"),
  120,
  IF($Q262 = 16 + N("Vendas"),
    110,
    IF($Q262 = 15 + N("Jurídico"),
      100,
      IF(OR($Q262 = 8, $Q262 = 9, $Q262 = 11) + N("Recursos humanos ou comercial ou comunicação e marketing"),
        80,
        0
      )
    )
  )
)
+
N("Adicionando pegadinha")
+
IF(AND($Q262 = 16, $O262 = 9, $S262 = 11, $U262 = 5) + N("Se for de vendas, com mestrado, analista sênior"),
  IF($L262 = 5,
    100,
    0
  )
  +
  IF($J262 = "M",
    200,
    0
  ),
  0
)</f>
        <v>3000</v>
      </c>
      <c r="X262" s="12" t="str">
        <f t="shared" ref="X262:X325" ca="1" si="44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$A262  &amp; ", "   &amp;
$C262  &amp; ", "   &amp;
$D262  &amp; ", '"  &amp;
$I262  &amp; "', '" &amp;
$J262  &amp; "', "  &amp;
$L262  &amp; ", '"  &amp;
TEXT($N262,"dd/mm/aaaa")  &amp; "', "   &amp;
$O262  &amp; ", "   &amp;
$Q262  &amp; ", "   &amp;
$S262  &amp; ", "   &amp;
IF($U262 &lt;&gt; "", $U262, "NULL")  &amp; ", "   &amp;
$W262  &amp; ");"</f>
        <v>INSERT INTO bi4all.fac_employees (id_company_fk, id_employee_pk, flg_active, employee_name, id_gender_fk, id_race_fk, birthday, id_schooling_fk, id_department_fk, id_role_fk, id_level_fk, salary) VALUES (1, 258, TRUE, 'Lara Almeida Moretti', 'F', 5, '27/08/1967', 8, 13, 11, 5, 3000);</v>
      </c>
    </row>
    <row r="263" spans="1:24" ht="14.25" customHeight="1" x14ac:dyDescent="0.2">
      <c r="A263" s="7">
        <v>1</v>
      </c>
      <c r="B263" s="7" t="str">
        <f>$A263 &amp; "-"&amp;VLOOKUP($A263,Company!$A:$B,2,FALSE)</f>
        <v>1-ACME Corporation</v>
      </c>
      <c r="C263" s="5">
        <f t="shared" si="36"/>
        <v>259</v>
      </c>
      <c r="D263" s="6" t="b">
        <v>1</v>
      </c>
      <c r="E263" s="7">
        <f ca="1">IF($C263 = 1 + N("Presidente"),
    127,
    IF($C263 = 2 + N("Vice-Presidente"),
        72,
        IF($C263 = 3 + N("Secretária bilíngue"),
            13,
            RANDBETWEEN(5,COUNT(Name!$A:$A) + 1)
        )
    )
)</f>
        <v>134</v>
      </c>
      <c r="F263" s="7" t="str">
        <f ca="1">VLOOKUP($E263,Name!$A:$B,2,FALSE)</f>
        <v>Eva</v>
      </c>
      <c r="G263" s="7">
        <f ca="1" xml:space="preserve">
IF($C263 = 1,
    0,
    RANDBETWEEN(5,COUNT('Last name'!$A:$A) + 1)
)</f>
        <v>77</v>
      </c>
      <c r="H263" s="7" t="str">
        <f ca="1" xml:space="preserve">
IF($C263 = 1 + N("Presidente"),
    "de Orléans e Bragança",
    VLOOKUP($G263,'Last name'!$A:$B,2,FALSE) &amp; " " &amp; VLOOKUP(RANDBETWEEN(5,COUNT('Last name'!$A:$A) + 1),'Last name'!$A:$B,2,FALSE)
)</f>
        <v>Esposito Tavarez</v>
      </c>
      <c r="I263" s="7" t="str">
        <f t="shared" ca="1" si="37"/>
        <v>Eva Esposito Tavarez</v>
      </c>
      <c r="J263" s="7" t="str">
        <f ca="1">VLOOKUP($E263,Name!$A:$C,3,FALSE)</f>
        <v>F</v>
      </c>
      <c r="K263" s="7" t="str">
        <f ca="1">VLOOKUP($J263,Gender!$A:$B,2,FALSE)</f>
        <v>Female</v>
      </c>
      <c r="L263" s="7">
        <f t="shared" ca="1" si="38"/>
        <v>5</v>
      </c>
      <c r="M263" s="7" t="str">
        <f ca="1">VLOOKUP($L263,Race!$A:$B,2,FALSE)</f>
        <v>White</v>
      </c>
      <c r="N263" s="8">
        <f t="shared" ca="1" si="39"/>
        <v>25529</v>
      </c>
      <c r="O263" s="6">
        <f t="shared" ca="1" si="40"/>
        <v>7</v>
      </c>
      <c r="P263" s="8" t="str">
        <f ca="1">VLOOKUP($O263,Education!$A:$B,2,FALSE)</f>
        <v>Undergraduate degree</v>
      </c>
      <c r="Q263" s="7">
        <f ca="1" xml:space="preserve">
  IF(OR($S263 = 5, $S263 = 6, $S263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63" s="7" t="str">
        <f ca="1">VLOOKUP($Q263,Department!$A:$B,2,FALSE)</f>
        <v>Operations</v>
      </c>
      <c r="S263" s="6">
        <f t="shared" ca="1" si="41"/>
        <v>10</v>
      </c>
      <c r="T263" s="7" t="str">
        <f ca="1">VLOOKUP($S263,Role!$A:$B,2,FALSE)</f>
        <v>Trainee</v>
      </c>
      <c r="U263" s="6" t="str">
        <f t="shared" ca="1" si="42"/>
        <v/>
      </c>
      <c r="V263" s="7" t="str">
        <f ca="1" xml:space="preserve">
IF($U263 &lt;&gt; "",
    VLOOKUP($U263,Level!$A:$B,2,FALSE),
    ""
)</f>
        <v/>
      </c>
      <c r="W263" s="1">
        <f t="shared" ca="1" si="43"/>
        <v>1305</v>
      </c>
      <c r="X263" s="12" t="str">
        <f t="shared" ca="1" si="44"/>
        <v>INSERT INTO bi4all.fac_employees (id_company_fk, id_employee_pk, flg_active, employee_name, id_gender_fk, id_race_fk, birthday, id_schooling_fk, id_department_fk, id_role_fk, id_level_fk, salary) VALUES (1, 259, TRUE, 'Eva Esposito Tavarez', 'F', 5, '22/11/1969', 7, 10, 10, NULL, 1305);</v>
      </c>
    </row>
    <row r="264" spans="1:24" ht="14.25" customHeight="1" x14ac:dyDescent="0.2">
      <c r="A264" s="7">
        <v>1</v>
      </c>
      <c r="B264" s="7" t="str">
        <f>$A264 &amp; "-"&amp;VLOOKUP($A264,Company!$A:$B,2,FALSE)</f>
        <v>1-ACME Corporation</v>
      </c>
      <c r="C264" s="5">
        <f t="shared" si="36"/>
        <v>260</v>
      </c>
      <c r="D264" s="6" t="b">
        <v>1</v>
      </c>
      <c r="E264" s="7">
        <f ca="1">IF($C264 = 1 + N("Presidente"),
    127,
    IF($C264 = 2 + N("Vice-Presidente"),
        72,
        IF($C264 = 3 + N("Secretária bilíngue"),
            13,
            RANDBETWEEN(5,COUNT(Name!$A:$A) + 1)
        )
    )
)</f>
        <v>183</v>
      </c>
      <c r="F264" s="7" t="str">
        <f ca="1">VLOOKUP($E264,Name!$A:$B,2,FALSE)</f>
        <v>Joanah</v>
      </c>
      <c r="G264" s="7">
        <f ca="1" xml:space="preserve">
IF($C264 = 1,
    0,
    RANDBETWEEN(5,COUNT('Last name'!$A:$A) + 1)
)</f>
        <v>8</v>
      </c>
      <c r="H264" s="7" t="str">
        <f ca="1" xml:space="preserve">
IF($C264 = 1 + N("Presidente"),
    "de Orléans e Bragança",
    VLOOKUP($G264,'Last name'!$A:$B,2,FALSE) &amp; " " &amp; VLOOKUP(RANDBETWEEN(5,COUNT('Last name'!$A:$A) + 1),'Last name'!$A:$B,2,FALSE)
)</f>
        <v>Alcantara Peçanha</v>
      </c>
      <c r="I264" s="7" t="str">
        <f t="shared" ca="1" si="37"/>
        <v>Joanah Alcantara Peçanha</v>
      </c>
      <c r="J264" s="7" t="str">
        <f ca="1">VLOOKUP($E264,Name!$A:$C,3,FALSE)</f>
        <v>F</v>
      </c>
      <c r="K264" s="7" t="str">
        <f ca="1">VLOOKUP($J264,Gender!$A:$B,2,FALSE)</f>
        <v>Female</v>
      </c>
      <c r="L264" s="7">
        <f t="shared" ca="1" si="38"/>
        <v>7</v>
      </c>
      <c r="M264" s="7" t="str">
        <f ca="1">VLOOKUP($L264,Race!$A:$B,2,FALSE)</f>
        <v>Hispanic or Latino</v>
      </c>
      <c r="N264" s="8">
        <f t="shared" ca="1" si="39"/>
        <v>23003</v>
      </c>
      <c r="O264" s="6">
        <f t="shared" ca="1" si="40"/>
        <v>8</v>
      </c>
      <c r="P264" s="8" t="str">
        <f ca="1">VLOOKUP($O264,Education!$A:$B,2,FALSE)</f>
        <v>Graduate school</v>
      </c>
      <c r="Q264" s="7">
        <f ca="1" xml:space="preserve">
  IF(OR($S264 = 5, $S264 = 6, $S264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64" s="7" t="str">
        <f ca="1">VLOOKUP($Q264,Department!$A:$B,2,FALSE)</f>
        <v>Controlling</v>
      </c>
      <c r="S264" s="6">
        <f t="shared" ca="1" si="41"/>
        <v>11</v>
      </c>
      <c r="T264" s="7" t="str">
        <f ca="1">VLOOKUP($S264,Role!$A:$B,2,FALSE)</f>
        <v>Analyst</v>
      </c>
      <c r="U264" s="6">
        <f t="shared" ca="1" si="42"/>
        <v>6</v>
      </c>
      <c r="V264" s="7" t="str">
        <f ca="1" xml:space="preserve">
IF($U264 &lt;&gt; "",
    VLOOKUP($U264,Level!$A:$B,2,FALSE),
    ""
)</f>
        <v>Pleno</v>
      </c>
      <c r="W264" s="1">
        <f t="shared" ca="1" si="43"/>
        <v>3000</v>
      </c>
      <c r="X264" s="12" t="str">
        <f t="shared" ca="1" si="44"/>
        <v>INSERT INTO bi4all.fac_employees (id_company_fk, id_employee_pk, flg_active, employee_name, id_gender_fk, id_race_fk, birthday, id_schooling_fk, id_department_fk, id_role_fk, id_level_fk, salary) VALUES (1, 260, TRUE, 'Joanah Alcantara Peçanha', 'F', 7, '23/12/1962', 8, 12, 11, 6, 3000);</v>
      </c>
    </row>
    <row r="265" spans="1:24" ht="14.25" customHeight="1" x14ac:dyDescent="0.2">
      <c r="A265" s="7">
        <v>1</v>
      </c>
      <c r="B265" s="7" t="str">
        <f>$A265 &amp; "-"&amp;VLOOKUP($A265,Company!$A:$B,2,FALSE)</f>
        <v>1-ACME Corporation</v>
      </c>
      <c r="C265" s="5">
        <f t="shared" si="36"/>
        <v>261</v>
      </c>
      <c r="D265" s="6" t="b">
        <v>1</v>
      </c>
      <c r="E265" s="7">
        <f ca="1">IF($C265 = 1 + N("Presidente"),
    127,
    IF($C265 = 2 + N("Vice-Presidente"),
        72,
        IF($C265 = 3 + N("Secretária bilíngue"),
            13,
            RANDBETWEEN(5,COUNT(Name!$A:$A) + 1)
        )
    )
)</f>
        <v>19</v>
      </c>
      <c r="F265" s="7" t="str">
        <f ca="1">VLOOKUP($E265,Name!$A:$B,2,FALSE)</f>
        <v>Aline</v>
      </c>
      <c r="G265" s="7">
        <f ca="1" xml:space="preserve">
IF($C265 = 1,
    0,
    RANDBETWEEN(5,COUNT('Last name'!$A:$A) + 1)
)</f>
        <v>71</v>
      </c>
      <c r="H265" s="7" t="str">
        <f ca="1" xml:space="preserve">
IF($C265 = 1 + N("Presidente"),
    "de Orléans e Bragança",
    VLOOKUP($G265,'Last name'!$A:$B,2,FALSE) &amp; " " &amp; VLOOKUP(RANDBETWEEN(5,COUNT('Last name'!$A:$A) + 1),'Last name'!$A:$B,2,FALSE)
)</f>
        <v>Dantas Sá</v>
      </c>
      <c r="I265" s="7" t="str">
        <f t="shared" ca="1" si="37"/>
        <v>Aline Dantas Sá</v>
      </c>
      <c r="J265" s="7" t="str">
        <f ca="1">VLOOKUP($E265,Name!$A:$C,3,FALSE)</f>
        <v>F</v>
      </c>
      <c r="K265" s="7" t="str">
        <f ca="1">VLOOKUP($J265,Gender!$A:$B,2,FALSE)</f>
        <v>Female</v>
      </c>
      <c r="L265" s="7">
        <f t="shared" ca="1" si="38"/>
        <v>5</v>
      </c>
      <c r="M265" s="7" t="str">
        <f ca="1">VLOOKUP($L265,Race!$A:$B,2,FALSE)</f>
        <v>White</v>
      </c>
      <c r="N265" s="8">
        <f t="shared" ca="1" si="39"/>
        <v>27613</v>
      </c>
      <c r="O265" s="6">
        <f t="shared" ca="1" si="40"/>
        <v>7</v>
      </c>
      <c r="P265" s="8" t="str">
        <f ca="1">VLOOKUP($O265,Education!$A:$B,2,FALSE)</f>
        <v>Undergraduate degree</v>
      </c>
      <c r="Q265" s="7">
        <f ca="1" xml:space="preserve">
  IF(OR($S265 = 5, $S265 = 6, $S265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65" s="7" t="str">
        <f ca="1">VLOOKUP($Q265,Department!$A:$B,2,FALSE)</f>
        <v>Presidency</v>
      </c>
      <c r="S265" s="6">
        <f t="shared" ca="1" si="41"/>
        <v>9</v>
      </c>
      <c r="T265" s="7" t="str">
        <f ca="1">VLOOKUP($S265,Role!$A:$B,2,FALSE)</f>
        <v>Intern</v>
      </c>
      <c r="U265" s="6" t="str">
        <f t="shared" ca="1" si="42"/>
        <v/>
      </c>
      <c r="V265" s="7" t="str">
        <f ca="1" xml:space="preserve">
IF($U265 &lt;&gt; "",
    VLOOKUP($U265,Level!$A:$B,2,FALSE),
    ""
)</f>
        <v/>
      </c>
      <c r="W265" s="1">
        <f t="shared" ca="1" si="43"/>
        <v>1205</v>
      </c>
      <c r="X265" s="12" t="str">
        <f t="shared" ca="1" si="44"/>
        <v>INSERT INTO bi4all.fac_employees (id_company_fk, id_employee_pk, flg_active, employee_name, id_gender_fk, id_race_fk, birthday, id_schooling_fk, id_department_fk, id_role_fk, id_level_fk, salary) VALUES (1, 261, TRUE, 'Aline Dantas Sá', 'F', 5, '07/08/1975', 7, 5, 9, NULL, 1205);</v>
      </c>
    </row>
    <row r="266" spans="1:24" ht="14.25" customHeight="1" x14ac:dyDescent="0.2">
      <c r="A266" s="7">
        <v>1</v>
      </c>
      <c r="B266" s="7" t="str">
        <f>$A266 &amp; "-"&amp;VLOOKUP($A266,Company!$A:$B,2,FALSE)</f>
        <v>1-ACME Corporation</v>
      </c>
      <c r="C266" s="5">
        <f t="shared" si="36"/>
        <v>262</v>
      </c>
      <c r="D266" s="6" t="b">
        <v>1</v>
      </c>
      <c r="E266" s="7">
        <f ca="1">IF($C266 = 1 + N("Presidente"),
    127,
    IF($C266 = 2 + N("Vice-Presidente"),
        72,
        IF($C266 = 3 + N("Secretária bilíngue"),
            13,
            RANDBETWEEN(5,COUNT(Name!$A:$A) + 1)
        )
    )
)</f>
        <v>319</v>
      </c>
      <c r="F266" s="7" t="str">
        <f ca="1">VLOOKUP($E266,Name!$A:$B,2,FALSE)</f>
        <v>Pedro Miguel</v>
      </c>
      <c r="G266" s="7">
        <f ca="1" xml:space="preserve">
IF($C266 = 1,
    0,
    RANDBETWEEN(5,COUNT('Last name'!$A:$A) + 1)
)</f>
        <v>114</v>
      </c>
      <c r="H266" s="7" t="str">
        <f ca="1" xml:space="preserve">
IF($C266 = 1 + N("Presidente"),
    "de Orléans e Bragança",
    VLOOKUP($G266,'Last name'!$A:$B,2,FALSE) &amp; " " &amp; VLOOKUP(RANDBETWEEN(5,COUNT('Last name'!$A:$A) + 1),'Last name'!$A:$B,2,FALSE)
)</f>
        <v>Machado Furtado</v>
      </c>
      <c r="I266" s="7" t="str">
        <f t="shared" ca="1" si="37"/>
        <v>Pedro Miguel Machado Furtado</v>
      </c>
      <c r="J266" s="7" t="str">
        <f ca="1">VLOOKUP($E266,Name!$A:$C,3,FALSE)</f>
        <v>M</v>
      </c>
      <c r="K266" s="7" t="str">
        <f ca="1">VLOOKUP($J266,Gender!$A:$B,2,FALSE)</f>
        <v>Male</v>
      </c>
      <c r="L266" s="7">
        <f t="shared" ca="1" si="38"/>
        <v>8</v>
      </c>
      <c r="M266" s="7" t="str">
        <f ca="1">VLOOKUP($L266,Race!$A:$B,2,FALSE)</f>
        <v>Asian</v>
      </c>
      <c r="N266" s="8">
        <f t="shared" ca="1" si="39"/>
        <v>21062</v>
      </c>
      <c r="O266" s="6">
        <f t="shared" ca="1" si="40"/>
        <v>8</v>
      </c>
      <c r="P266" s="8" t="str">
        <f ca="1">VLOOKUP($O266,Education!$A:$B,2,FALSE)</f>
        <v>Graduate school</v>
      </c>
      <c r="Q266" s="7">
        <f ca="1" xml:space="preserve">
  IF(OR($S266 = 5, $S266 = 6, $S266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66" s="7" t="str">
        <f ca="1">VLOOKUP($Q266,Department!$A:$B,2,FALSE)</f>
        <v>Operations</v>
      </c>
      <c r="S266" s="6">
        <f t="shared" ca="1" si="41"/>
        <v>11</v>
      </c>
      <c r="T266" s="7" t="str">
        <f ca="1">VLOOKUP($S266,Role!$A:$B,2,FALSE)</f>
        <v>Analyst</v>
      </c>
      <c r="U266" s="6">
        <f t="shared" ca="1" si="42"/>
        <v>5</v>
      </c>
      <c r="V266" s="7" t="str">
        <f ca="1" xml:space="preserve">
IF($U266 &lt;&gt; "",
    VLOOKUP($U266,Level!$A:$B,2,FALSE),
    ""
)</f>
        <v>Junior</v>
      </c>
      <c r="W266" s="1">
        <f t="shared" ca="1" si="43"/>
        <v>3000</v>
      </c>
      <c r="X266" s="12" t="str">
        <f t="shared" ca="1" si="44"/>
        <v>INSERT INTO bi4all.fac_employees (id_company_fk, id_employee_pk, flg_active, employee_name, id_gender_fk, id_race_fk, birthday, id_schooling_fk, id_department_fk, id_role_fk, id_level_fk, salary) VALUES (1, 262, TRUE, 'Pedro Miguel Machado Furtado', 'M', 8, '30/08/1957', 8, 10, 11, 5, 3000);</v>
      </c>
    </row>
    <row r="267" spans="1:24" ht="14.25" customHeight="1" x14ac:dyDescent="0.2">
      <c r="A267" s="7">
        <v>1</v>
      </c>
      <c r="B267" s="7" t="str">
        <f>$A267 &amp; "-"&amp;VLOOKUP($A267,Company!$A:$B,2,FALSE)</f>
        <v>1-ACME Corporation</v>
      </c>
      <c r="C267" s="5">
        <f t="shared" si="36"/>
        <v>263</v>
      </c>
      <c r="D267" s="6" t="b">
        <v>1</v>
      </c>
      <c r="E267" s="7">
        <f ca="1">IF($C267 = 1 + N("Presidente"),
    127,
    IF($C267 = 2 + N("Vice-Presidente"),
        72,
        IF($C267 = 3 + N("Secretária bilíngue"),
            13,
            RANDBETWEEN(5,COUNT(Name!$A:$A) + 1)
        )
    )
)</f>
        <v>242</v>
      </c>
      <c r="F267" s="7" t="str">
        <f ca="1">VLOOKUP($E267,Name!$A:$B,2,FALSE)</f>
        <v>Luisa</v>
      </c>
      <c r="G267" s="7">
        <f ca="1" xml:space="preserve">
IF($C267 = 1,
    0,
    RANDBETWEEN(5,COUNT('Last name'!$A:$A) + 1)
)</f>
        <v>60</v>
      </c>
      <c r="H267" s="7" t="str">
        <f ca="1" xml:space="preserve">
IF($C267 = 1 + N("Presidente"),
    "de Orléans e Bragança",
    VLOOKUP($G267,'Last name'!$A:$B,2,FALSE) &amp; " " &amp; VLOOKUP(RANDBETWEEN(5,COUNT('Last name'!$A:$A) + 1),'Last name'!$A:$B,2,FALSE)
)</f>
        <v>Carneiro Pinto</v>
      </c>
      <c r="I267" s="7" t="str">
        <f t="shared" ca="1" si="37"/>
        <v>Luisa Carneiro Pinto</v>
      </c>
      <c r="J267" s="7" t="str">
        <f ca="1">VLOOKUP($E267,Name!$A:$C,3,FALSE)</f>
        <v>F</v>
      </c>
      <c r="K267" s="7" t="str">
        <f ca="1">VLOOKUP($J267,Gender!$A:$B,2,FALSE)</f>
        <v>Female</v>
      </c>
      <c r="L267" s="7">
        <f t="shared" ca="1" si="38"/>
        <v>5</v>
      </c>
      <c r="M267" s="7" t="str">
        <f ca="1">VLOOKUP($L267,Race!$A:$B,2,FALSE)</f>
        <v>White</v>
      </c>
      <c r="N267" s="8">
        <f t="shared" ca="1" si="39"/>
        <v>19061</v>
      </c>
      <c r="O267" s="6">
        <f t="shared" ca="1" si="40"/>
        <v>7</v>
      </c>
      <c r="P267" s="8" t="str">
        <f ca="1">VLOOKUP($O267,Education!$A:$B,2,FALSE)</f>
        <v>Undergraduate degree</v>
      </c>
      <c r="Q267" s="7">
        <f ca="1" xml:space="preserve">
  IF(OR($S267 = 5, $S267 = 6, $S267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67" s="7" t="str">
        <f ca="1">VLOOKUP($Q267,Department!$A:$B,2,FALSE)</f>
        <v>Finance</v>
      </c>
      <c r="S267" s="6">
        <f t="shared" ca="1" si="41"/>
        <v>9</v>
      </c>
      <c r="T267" s="7" t="str">
        <f ca="1">VLOOKUP($S267,Role!$A:$B,2,FALSE)</f>
        <v>Intern</v>
      </c>
      <c r="U267" s="6" t="str">
        <f t="shared" ca="1" si="42"/>
        <v/>
      </c>
      <c r="V267" s="7" t="str">
        <f ca="1" xml:space="preserve">
IF($U267 &lt;&gt; "",
    VLOOKUP($U267,Level!$A:$B,2,FALSE),
    ""
)</f>
        <v/>
      </c>
      <c r="W267" s="1">
        <f t="shared" ca="1" si="43"/>
        <v>1205</v>
      </c>
      <c r="X267" s="12" t="str">
        <f t="shared" ca="1" si="44"/>
        <v>INSERT INTO bi4all.fac_employees (id_company_fk, id_employee_pk, flg_active, employee_name, id_gender_fk, id_race_fk, birthday, id_schooling_fk, id_department_fk, id_role_fk, id_level_fk, salary) VALUES (1, 263, TRUE, 'Luisa Carneiro Pinto', 'F', 5, '08/03/1952', 7, 7, 9, NULL, 1205);</v>
      </c>
    </row>
    <row r="268" spans="1:24" ht="14.25" customHeight="1" x14ac:dyDescent="0.2">
      <c r="A268" s="7">
        <v>1</v>
      </c>
      <c r="B268" s="7" t="str">
        <f>$A268 &amp; "-"&amp;VLOOKUP($A268,Company!$A:$B,2,FALSE)</f>
        <v>1-ACME Corporation</v>
      </c>
      <c r="C268" s="5">
        <f t="shared" si="36"/>
        <v>264</v>
      </c>
      <c r="D268" s="6" t="b">
        <v>1</v>
      </c>
      <c r="E268" s="7">
        <f ca="1">IF($C268 = 1 + N("Presidente"),
    127,
    IF($C268 = 2 + N("Vice-Presidente"),
        72,
        IF($C268 = 3 + N("Secretária bilíngue"),
            13,
            RANDBETWEEN(5,COUNT(Name!$A:$A) + 1)
        )
    )
)</f>
        <v>170</v>
      </c>
      <c r="F268" s="7" t="str">
        <f ca="1">VLOOKUP($E268,Name!$A:$B,2,FALSE)</f>
        <v>Iara</v>
      </c>
      <c r="G268" s="7">
        <f ca="1" xml:space="preserve">
IF($C268 = 1,
    0,
    RANDBETWEEN(5,COUNT('Last name'!$A:$A) + 1)
)</f>
        <v>64</v>
      </c>
      <c r="H268" s="7" t="str">
        <f ca="1" xml:space="preserve">
IF($C268 = 1 + N("Presidente"),
    "de Orléans e Bragança",
    VLOOKUP($G268,'Last name'!$A:$B,2,FALSE) &amp; " " &amp; VLOOKUP(RANDBETWEEN(5,COUNT('Last name'!$A:$A) + 1),'Last name'!$A:$B,2,FALSE)
)</f>
        <v>Chaves Martins</v>
      </c>
      <c r="I268" s="7" t="str">
        <f t="shared" ca="1" si="37"/>
        <v>Iara Chaves Martins</v>
      </c>
      <c r="J268" s="7" t="str">
        <f ca="1">VLOOKUP($E268,Name!$A:$C,3,FALSE)</f>
        <v>F</v>
      </c>
      <c r="K268" s="7" t="str">
        <f ca="1">VLOOKUP($J268,Gender!$A:$B,2,FALSE)</f>
        <v>Female</v>
      </c>
      <c r="L268" s="7">
        <f t="shared" ca="1" si="38"/>
        <v>5</v>
      </c>
      <c r="M268" s="7" t="str">
        <f ca="1">VLOOKUP($L268,Race!$A:$B,2,FALSE)</f>
        <v>White</v>
      </c>
      <c r="N268" s="8">
        <f t="shared" ca="1" si="39"/>
        <v>31701</v>
      </c>
      <c r="O268" s="6">
        <f t="shared" ca="1" si="40"/>
        <v>8</v>
      </c>
      <c r="P268" s="8" t="str">
        <f ca="1">VLOOKUP($O268,Education!$A:$B,2,FALSE)</f>
        <v>Graduate school</v>
      </c>
      <c r="Q268" s="7">
        <f ca="1" xml:space="preserve">
  IF(OR($S268 = 5, $S268 = 6, $S268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68" s="7" t="str">
        <f ca="1">VLOOKUP($Q268,Department!$A:$B,2,FALSE)</f>
        <v>Audit</v>
      </c>
      <c r="S268" s="6">
        <f t="shared" ca="1" si="41"/>
        <v>11</v>
      </c>
      <c r="T268" s="7" t="str">
        <f ca="1">VLOOKUP($S268,Role!$A:$B,2,FALSE)</f>
        <v>Analyst</v>
      </c>
      <c r="U268" s="6">
        <f t="shared" ca="1" si="42"/>
        <v>5</v>
      </c>
      <c r="V268" s="7" t="str">
        <f ca="1" xml:space="preserve">
IF($U268 &lt;&gt; "",
    VLOOKUP($U268,Level!$A:$B,2,FALSE),
    ""
)</f>
        <v>Junior</v>
      </c>
      <c r="W268" s="1">
        <f t="shared" ca="1" si="43"/>
        <v>3000</v>
      </c>
      <c r="X268" s="12" t="str">
        <f t="shared" ca="1" si="44"/>
        <v>INSERT INTO bi4all.fac_employees (id_company_fk, id_employee_pk, flg_active, employee_name, id_gender_fk, id_race_fk, birthday, id_schooling_fk, id_department_fk, id_role_fk, id_level_fk, salary) VALUES (1, 264, TRUE, 'Iara Chaves Martins', 'F', 5, '16/10/1986', 8, 13, 11, 5, 3000);</v>
      </c>
    </row>
    <row r="269" spans="1:24" ht="14.25" customHeight="1" x14ac:dyDescent="0.2">
      <c r="A269" s="7">
        <v>1</v>
      </c>
      <c r="B269" s="7" t="str">
        <f>$A269 &amp; "-"&amp;VLOOKUP($A269,Company!$A:$B,2,FALSE)</f>
        <v>1-ACME Corporation</v>
      </c>
      <c r="C269" s="5">
        <f t="shared" si="36"/>
        <v>265</v>
      </c>
      <c r="D269" s="6" t="b">
        <v>1</v>
      </c>
      <c r="E269" s="7">
        <f ca="1">IF($C269 = 1 + N("Presidente"),
    127,
    IF($C269 = 2 + N("Vice-Presidente"),
        72,
        IF($C269 = 3 + N("Secretária bilíngue"),
            13,
            RANDBETWEEN(5,COUNT(Name!$A:$A) + 1)
        )
    )
)</f>
        <v>238</v>
      </c>
      <c r="F269" s="7" t="str">
        <f ca="1">VLOOKUP($E269,Name!$A:$B,2,FALSE)</f>
        <v>Lucas</v>
      </c>
      <c r="G269" s="7">
        <f ca="1" xml:space="preserve">
IF($C269 = 1,
    0,
    RANDBETWEEN(5,COUNT('Last name'!$A:$A) + 1)
)</f>
        <v>48</v>
      </c>
      <c r="H269" s="7" t="str">
        <f ca="1" xml:space="preserve">
IF($C269 = 1 + N("Presidente"),
    "de Orléans e Bragança",
    VLOOKUP($G269,'Last name'!$A:$B,2,FALSE) &amp; " " &amp; VLOOKUP(RANDBETWEEN(5,COUNT('Last name'!$A:$A) + 1),'Last name'!$A:$B,2,FALSE)
)</f>
        <v>Brasil Ferrara</v>
      </c>
      <c r="I269" s="7" t="str">
        <f t="shared" ca="1" si="37"/>
        <v>Lucas Brasil Ferrara</v>
      </c>
      <c r="J269" s="7" t="str">
        <f ca="1">VLOOKUP($E269,Name!$A:$C,3,FALSE)</f>
        <v>M</v>
      </c>
      <c r="K269" s="7" t="str">
        <f ca="1">VLOOKUP($J269,Gender!$A:$B,2,FALSE)</f>
        <v>Male</v>
      </c>
      <c r="L269" s="7">
        <f t="shared" ca="1" si="38"/>
        <v>5</v>
      </c>
      <c r="M269" s="7" t="str">
        <f ca="1">VLOOKUP($L269,Race!$A:$B,2,FALSE)</f>
        <v>White</v>
      </c>
      <c r="N269" s="8">
        <f t="shared" ca="1" si="39"/>
        <v>18346</v>
      </c>
      <c r="O269" s="6">
        <f t="shared" ca="1" si="40"/>
        <v>7</v>
      </c>
      <c r="P269" s="8" t="str">
        <f ca="1">VLOOKUP($O269,Education!$A:$B,2,FALSE)</f>
        <v>Undergraduate degree</v>
      </c>
      <c r="Q269" s="7">
        <f ca="1" xml:space="preserve">
  IF(OR($S269 = 5, $S269 = 6, $S269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69" s="7" t="str">
        <f ca="1">VLOOKUP($Q269,Department!$A:$B,2,FALSE)</f>
        <v>Administration</v>
      </c>
      <c r="S269" s="6">
        <f t="shared" ca="1" si="41"/>
        <v>9</v>
      </c>
      <c r="T269" s="7" t="str">
        <f ca="1">VLOOKUP($S269,Role!$A:$B,2,FALSE)</f>
        <v>Intern</v>
      </c>
      <c r="U269" s="6" t="str">
        <f t="shared" ca="1" si="42"/>
        <v/>
      </c>
      <c r="V269" s="7" t="str">
        <f ca="1" xml:space="preserve">
IF($U269 &lt;&gt; "",
    VLOOKUP($U269,Level!$A:$B,2,FALSE),
    ""
)</f>
        <v/>
      </c>
      <c r="W269" s="1">
        <f t="shared" ca="1" si="43"/>
        <v>1205</v>
      </c>
      <c r="X269" s="12" t="str">
        <f t="shared" ca="1" si="44"/>
        <v>INSERT INTO bi4all.fac_employees (id_company_fk, id_employee_pk, flg_active, employee_name, id_gender_fk, id_race_fk, birthday, id_schooling_fk, id_department_fk, id_role_fk, id_level_fk, salary) VALUES (1, 265, TRUE, 'Lucas Brasil Ferrara', 'M', 5, '24/03/1950', 7, 6, 9, NULL, 1205);</v>
      </c>
    </row>
    <row r="270" spans="1:24" ht="14.25" customHeight="1" x14ac:dyDescent="0.2">
      <c r="A270" s="7">
        <v>1</v>
      </c>
      <c r="B270" s="7" t="str">
        <f>$A270 &amp; "-"&amp;VLOOKUP($A270,Company!$A:$B,2,FALSE)</f>
        <v>1-ACME Corporation</v>
      </c>
      <c r="C270" s="5">
        <f t="shared" si="36"/>
        <v>266</v>
      </c>
      <c r="D270" s="6" t="b">
        <v>1</v>
      </c>
      <c r="E270" s="7">
        <f ca="1">IF($C270 = 1 + N("Presidente"),
    127,
    IF($C270 = 2 + N("Vice-Presidente"),
        72,
        IF($C270 = 3 + N("Secretária bilíngue"),
            13,
            RANDBETWEEN(5,COUNT(Name!$A:$A) + 1)
        )
    )
)</f>
        <v>329</v>
      </c>
      <c r="F270" s="7" t="str">
        <f ca="1">VLOOKUP($E270,Name!$A:$B,2,FALSE)</f>
        <v>Rebeca</v>
      </c>
      <c r="G270" s="7">
        <f ca="1" xml:space="preserve">
IF($C270 = 1,
    0,
    RANDBETWEEN(5,COUNT('Last name'!$A:$A) + 1)
)</f>
        <v>48</v>
      </c>
      <c r="H270" s="7" t="str">
        <f ca="1" xml:space="preserve">
IF($C270 = 1 + N("Presidente"),
    "de Orléans e Bragança",
    VLOOKUP($G270,'Last name'!$A:$B,2,FALSE) &amp; " " &amp; VLOOKUP(RANDBETWEEN(5,COUNT('Last name'!$A:$A) + 1),'Last name'!$A:$B,2,FALSE)
)</f>
        <v>Brasil dos Santos</v>
      </c>
      <c r="I270" s="7" t="str">
        <f t="shared" ca="1" si="37"/>
        <v>Rebeca Brasil dos Santos</v>
      </c>
      <c r="J270" s="7" t="str">
        <f ca="1">VLOOKUP($E270,Name!$A:$C,3,FALSE)</f>
        <v>F</v>
      </c>
      <c r="K270" s="7" t="str">
        <f ca="1">VLOOKUP($J270,Gender!$A:$B,2,FALSE)</f>
        <v>Female</v>
      </c>
      <c r="L270" s="7">
        <f t="shared" ca="1" si="38"/>
        <v>5</v>
      </c>
      <c r="M270" s="7" t="str">
        <f ca="1">VLOOKUP($L270,Race!$A:$B,2,FALSE)</f>
        <v>White</v>
      </c>
      <c r="N270" s="8">
        <f t="shared" ca="1" si="39"/>
        <v>21402</v>
      </c>
      <c r="O270" s="6">
        <f t="shared" ca="1" si="40"/>
        <v>7</v>
      </c>
      <c r="P270" s="8" t="str">
        <f ca="1">VLOOKUP($O270,Education!$A:$B,2,FALSE)</f>
        <v>Undergraduate degree</v>
      </c>
      <c r="Q270" s="7">
        <f ca="1" xml:space="preserve">
  IF(OR($S270 = 5, $S270 = 6, $S270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70" s="7" t="str">
        <f ca="1">VLOOKUP($Q270,Department!$A:$B,2,FALSE)</f>
        <v>Human Resource</v>
      </c>
      <c r="S270" s="6">
        <f t="shared" ca="1" si="41"/>
        <v>11</v>
      </c>
      <c r="T270" s="7" t="str">
        <f ca="1">VLOOKUP($S270,Role!$A:$B,2,FALSE)</f>
        <v>Analyst</v>
      </c>
      <c r="U270" s="6">
        <f t="shared" ca="1" si="42"/>
        <v>6</v>
      </c>
      <c r="V270" s="7" t="str">
        <f ca="1" xml:space="preserve">
IF($U270 &lt;&gt; "",
    VLOOKUP($U270,Level!$A:$B,2,FALSE),
    ""
)</f>
        <v>Pleno</v>
      </c>
      <c r="W270" s="1">
        <f t="shared" ca="1" si="43"/>
        <v>2580</v>
      </c>
      <c r="X270" s="12" t="str">
        <f t="shared" ca="1" si="44"/>
        <v>INSERT INTO bi4all.fac_employees (id_company_fk, id_employee_pk, flg_active, employee_name, id_gender_fk, id_race_fk, birthday, id_schooling_fk, id_department_fk, id_role_fk, id_level_fk, salary) VALUES (1, 266, TRUE, 'Rebeca Brasil dos Santos', 'F', 5, '05/08/1958', 7, 8, 11, 6, 2580);</v>
      </c>
    </row>
    <row r="271" spans="1:24" ht="14.25" customHeight="1" x14ac:dyDescent="0.2">
      <c r="A271" s="7">
        <v>1</v>
      </c>
      <c r="B271" s="7" t="str">
        <f>$A271 &amp; "-"&amp;VLOOKUP($A271,Company!$A:$B,2,FALSE)</f>
        <v>1-ACME Corporation</v>
      </c>
      <c r="C271" s="5">
        <f t="shared" si="36"/>
        <v>267</v>
      </c>
      <c r="D271" s="6" t="b">
        <v>1</v>
      </c>
      <c r="E271" s="7">
        <f ca="1">IF($C271 = 1 + N("Presidente"),
    127,
    IF($C271 = 2 + N("Vice-Presidente"),
        72,
        IF($C271 = 3 + N("Secretária bilíngue"),
            13,
            RANDBETWEEN(5,COUNT(Name!$A:$A) + 1)
        )
    )
)</f>
        <v>340</v>
      </c>
      <c r="F271" s="7" t="str">
        <f ca="1">VLOOKUP($E271,Name!$A:$B,2,FALSE)</f>
        <v>Stella</v>
      </c>
      <c r="G271" s="7">
        <f ca="1" xml:space="preserve">
IF($C271 = 1,
    0,
    RANDBETWEEN(5,COUNT('Last name'!$A:$A) + 1)
)</f>
        <v>133</v>
      </c>
      <c r="H271" s="7" t="str">
        <f ca="1" xml:space="preserve">
IF($C271 = 1 + N("Presidente"),
    "de Orléans e Bragança",
    VLOOKUP($G271,'Last name'!$A:$B,2,FALSE) &amp; " " &amp; VLOOKUP(RANDBETWEEN(5,COUNT('Last name'!$A:$A) + 1),'Last name'!$A:$B,2,FALSE)
)</f>
        <v>Morais Lombardi</v>
      </c>
      <c r="I271" s="7" t="str">
        <f t="shared" ca="1" si="37"/>
        <v>Stella Morais Lombardi</v>
      </c>
      <c r="J271" s="7" t="str">
        <f ca="1">VLOOKUP($E271,Name!$A:$C,3,FALSE)</f>
        <v>F</v>
      </c>
      <c r="K271" s="7" t="str">
        <f ca="1">VLOOKUP($J271,Gender!$A:$B,2,FALSE)</f>
        <v>Female</v>
      </c>
      <c r="L271" s="7">
        <f t="shared" ca="1" si="38"/>
        <v>5</v>
      </c>
      <c r="M271" s="7" t="str">
        <f ca="1">VLOOKUP($L271,Race!$A:$B,2,FALSE)</f>
        <v>White</v>
      </c>
      <c r="N271" s="8">
        <f t="shared" ca="1" si="39"/>
        <v>33532</v>
      </c>
      <c r="O271" s="6">
        <f t="shared" ca="1" si="40"/>
        <v>7</v>
      </c>
      <c r="P271" s="8" t="str">
        <f ca="1">VLOOKUP($O271,Education!$A:$B,2,FALSE)</f>
        <v>Undergraduate degree</v>
      </c>
      <c r="Q271" s="7">
        <f ca="1" xml:space="preserve">
  IF(OR($S271 = 5, $S271 = 6, $S271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71" s="7" t="str">
        <f ca="1">VLOOKUP($Q271,Department!$A:$B,2,FALSE)</f>
        <v>Audit</v>
      </c>
      <c r="S271" s="6">
        <f t="shared" ca="1" si="41"/>
        <v>10</v>
      </c>
      <c r="T271" s="7" t="str">
        <f ca="1">VLOOKUP($S271,Role!$A:$B,2,FALSE)</f>
        <v>Trainee</v>
      </c>
      <c r="U271" s="6" t="str">
        <f t="shared" ca="1" si="42"/>
        <v/>
      </c>
      <c r="V271" s="7" t="str">
        <f ca="1" xml:space="preserve">
IF($U271 &lt;&gt; "",
    VLOOKUP($U271,Level!$A:$B,2,FALSE),
    ""
)</f>
        <v/>
      </c>
      <c r="W271" s="1">
        <f t="shared" ca="1" si="43"/>
        <v>1305</v>
      </c>
      <c r="X271" s="12" t="str">
        <f t="shared" ca="1" si="44"/>
        <v>INSERT INTO bi4all.fac_employees (id_company_fk, id_employee_pk, flg_active, employee_name, id_gender_fk, id_race_fk, birthday, id_schooling_fk, id_department_fk, id_role_fk, id_level_fk, salary) VALUES (1, 267, TRUE, 'Stella Morais Lombardi', 'F', 5, '21/10/1991', 7, 13, 10, NULL, 1305);</v>
      </c>
    </row>
    <row r="272" spans="1:24" ht="14.25" customHeight="1" x14ac:dyDescent="0.2">
      <c r="A272" s="7">
        <v>1</v>
      </c>
      <c r="B272" s="7" t="str">
        <f>$A272 &amp; "-"&amp;VLOOKUP($A272,Company!$A:$B,2,FALSE)</f>
        <v>1-ACME Corporation</v>
      </c>
      <c r="C272" s="5">
        <f t="shared" si="36"/>
        <v>268</v>
      </c>
      <c r="D272" s="6" t="b">
        <v>1</v>
      </c>
      <c r="E272" s="7">
        <f ca="1">IF($C272 = 1 + N("Presidente"),
    127,
    IF($C272 = 2 + N("Vice-Presidente"),
        72,
        IF($C272 = 3 + N("Secretária bilíngue"),
            13,
            RANDBETWEEN(5,COUNT(Name!$A:$A) + 1)
        )
    )
)</f>
        <v>161</v>
      </c>
      <c r="F272" s="7" t="str">
        <f ca="1">VLOOKUP($E272,Name!$A:$B,2,FALSE)</f>
        <v>Heitor</v>
      </c>
      <c r="G272" s="7">
        <f ca="1" xml:space="preserve">
IF($C272 = 1,
    0,
    RANDBETWEEN(5,COUNT('Last name'!$A:$A) + 1)
)</f>
        <v>134</v>
      </c>
      <c r="H272" s="7" t="str">
        <f ca="1" xml:space="preserve">
IF($C272 = 1 + N("Presidente"),
    "de Orléans e Bragança",
    VLOOKUP($G272,'Last name'!$A:$B,2,FALSE) &amp; " " &amp; VLOOKUP(RANDBETWEEN(5,COUNT('Last name'!$A:$A) + 1),'Last name'!$A:$B,2,FALSE)
)</f>
        <v>Morato Simões</v>
      </c>
      <c r="I272" s="7" t="str">
        <f t="shared" ca="1" si="37"/>
        <v>Heitor Morato Simões</v>
      </c>
      <c r="J272" s="7" t="str">
        <f ca="1">VLOOKUP($E272,Name!$A:$C,3,FALSE)</f>
        <v>M</v>
      </c>
      <c r="K272" s="7" t="str">
        <f ca="1">VLOOKUP($J272,Gender!$A:$B,2,FALSE)</f>
        <v>Male</v>
      </c>
      <c r="L272" s="7">
        <f t="shared" ca="1" si="38"/>
        <v>5</v>
      </c>
      <c r="M272" s="7" t="str">
        <f ca="1">VLOOKUP($L272,Race!$A:$B,2,FALSE)</f>
        <v>White</v>
      </c>
      <c r="N272" s="8">
        <f t="shared" ca="1" si="39"/>
        <v>19582</v>
      </c>
      <c r="O272" s="6">
        <f t="shared" ca="1" si="40"/>
        <v>8</v>
      </c>
      <c r="P272" s="8" t="str">
        <f ca="1">VLOOKUP($O272,Education!$A:$B,2,FALSE)</f>
        <v>Graduate school</v>
      </c>
      <c r="Q272" s="7">
        <f ca="1" xml:space="preserve">
  IF(OR($S272 = 5, $S272 = 6, $S272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72" s="7" t="str">
        <f ca="1">VLOOKUP($Q272,Department!$A:$B,2,FALSE)</f>
        <v>Administration</v>
      </c>
      <c r="S272" s="6">
        <f t="shared" ca="1" si="41"/>
        <v>11</v>
      </c>
      <c r="T272" s="7" t="str">
        <f ca="1">VLOOKUP($S272,Role!$A:$B,2,FALSE)</f>
        <v>Analyst</v>
      </c>
      <c r="U272" s="6">
        <f t="shared" ca="1" si="42"/>
        <v>5</v>
      </c>
      <c r="V272" s="7" t="str">
        <f ca="1" xml:space="preserve">
IF($U272 &lt;&gt; "",
    VLOOKUP($U272,Level!$A:$B,2,FALSE),
    ""
)</f>
        <v>Junior</v>
      </c>
      <c r="W272" s="1">
        <f t="shared" ca="1" si="43"/>
        <v>3000</v>
      </c>
      <c r="X272" s="12" t="str">
        <f t="shared" ca="1" si="44"/>
        <v>INSERT INTO bi4all.fac_employees (id_company_fk, id_employee_pk, flg_active, employee_name, id_gender_fk, id_race_fk, birthday, id_schooling_fk, id_department_fk, id_role_fk, id_level_fk, salary) VALUES (1, 268, TRUE, 'Heitor Morato Simões', 'M', 5, '11/08/1953', 8, 6, 11, 5, 3000);</v>
      </c>
    </row>
    <row r="273" spans="1:24" ht="14.25" customHeight="1" x14ac:dyDescent="0.2">
      <c r="A273" s="7">
        <v>1</v>
      </c>
      <c r="B273" s="7" t="str">
        <f>$A273 &amp; "-"&amp;VLOOKUP($A273,Company!$A:$B,2,FALSE)</f>
        <v>1-ACME Corporation</v>
      </c>
      <c r="C273" s="5">
        <f t="shared" si="36"/>
        <v>269</v>
      </c>
      <c r="D273" s="6" t="b">
        <v>1</v>
      </c>
      <c r="E273" s="7">
        <f ca="1">IF($C273 = 1 + N("Presidente"),
    127,
    IF($C273 = 2 + N("Vice-Presidente"),
        72,
        IF($C273 = 3 + N("Secretária bilíngue"),
            13,
            RANDBETWEEN(5,COUNT(Name!$A:$A) + 1)
        )
    )
)</f>
        <v>136</v>
      </c>
      <c r="F273" s="7" t="str">
        <f ca="1">VLOOKUP($E273,Name!$A:$B,2,FALSE)</f>
        <v>Fellipe</v>
      </c>
      <c r="G273" s="7">
        <f ca="1" xml:space="preserve">
IF($C273 = 1,
    0,
    RANDBETWEEN(5,COUNT('Last name'!$A:$A) + 1)
)</f>
        <v>144</v>
      </c>
      <c r="H273" s="7" t="str">
        <f ca="1" xml:space="preserve">
IF($C273 = 1 + N("Presidente"),
    "de Orléans e Bragança",
    VLOOKUP($G273,'Last name'!$A:$B,2,FALSE) &amp; " " &amp; VLOOKUP(RANDBETWEEN(5,COUNT('Last name'!$A:$A) + 1),'Last name'!$A:$B,2,FALSE)
)</f>
        <v>Padrão Greco</v>
      </c>
      <c r="I273" s="7" t="str">
        <f t="shared" ca="1" si="37"/>
        <v>Fellipe Padrão Greco</v>
      </c>
      <c r="J273" s="7" t="str">
        <f ca="1">VLOOKUP($E273,Name!$A:$C,3,FALSE)</f>
        <v>M</v>
      </c>
      <c r="K273" s="7" t="str">
        <f ca="1">VLOOKUP($J273,Gender!$A:$B,2,FALSE)</f>
        <v>Male</v>
      </c>
      <c r="L273" s="7">
        <f t="shared" ca="1" si="38"/>
        <v>6</v>
      </c>
      <c r="M273" s="7" t="str">
        <f ca="1">VLOOKUP($L273,Race!$A:$B,2,FALSE)</f>
        <v>Black or African American</v>
      </c>
      <c r="N273" s="8">
        <f t="shared" ca="1" si="39"/>
        <v>33760</v>
      </c>
      <c r="O273" s="6">
        <f t="shared" ca="1" si="40"/>
        <v>7</v>
      </c>
      <c r="P273" s="8" t="str">
        <f ca="1">VLOOKUP($O273,Education!$A:$B,2,FALSE)</f>
        <v>Undergraduate degree</v>
      </c>
      <c r="Q273" s="7">
        <f ca="1" xml:space="preserve">
  IF(OR($S273 = 5, $S273 = 6, $S273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73" s="7" t="str">
        <f ca="1">VLOOKUP($Q273,Department!$A:$B,2,FALSE)</f>
        <v>Audit</v>
      </c>
      <c r="S273" s="6">
        <f t="shared" ca="1" si="41"/>
        <v>9</v>
      </c>
      <c r="T273" s="7" t="str">
        <f ca="1">VLOOKUP($S273,Role!$A:$B,2,FALSE)</f>
        <v>Intern</v>
      </c>
      <c r="U273" s="6" t="str">
        <f t="shared" ca="1" si="42"/>
        <v/>
      </c>
      <c r="V273" s="7" t="str">
        <f ca="1" xml:space="preserve">
IF($U273 &lt;&gt; "",
    VLOOKUP($U273,Level!$A:$B,2,FALSE),
    ""
)</f>
        <v/>
      </c>
      <c r="W273" s="1">
        <f t="shared" ca="1" si="43"/>
        <v>1205</v>
      </c>
      <c r="X273" s="12" t="str">
        <f t="shared" ca="1" si="44"/>
        <v>INSERT INTO bi4all.fac_employees (id_company_fk, id_employee_pk, flg_active, employee_name, id_gender_fk, id_race_fk, birthday, id_schooling_fk, id_department_fk, id_role_fk, id_level_fk, salary) VALUES (1, 269, TRUE, 'Fellipe Padrão Greco', 'M', 6, '05/06/1992', 7, 13, 9, NULL, 1205);</v>
      </c>
    </row>
    <row r="274" spans="1:24" ht="14.25" customHeight="1" x14ac:dyDescent="0.2">
      <c r="A274" s="7">
        <v>1</v>
      </c>
      <c r="B274" s="7" t="str">
        <f>$A274 &amp; "-"&amp;VLOOKUP($A274,Company!$A:$B,2,FALSE)</f>
        <v>1-ACME Corporation</v>
      </c>
      <c r="C274" s="5">
        <f t="shared" si="36"/>
        <v>270</v>
      </c>
      <c r="D274" s="6" t="b">
        <v>1</v>
      </c>
      <c r="E274" s="7">
        <f ca="1">IF($C274 = 1 + N("Presidente"),
    127,
    IF($C274 = 2 + N("Vice-Presidente"),
        72,
        IF($C274 = 3 + N("Secretária bilíngue"),
            13,
            RANDBETWEEN(5,COUNT(Name!$A:$A) + 1)
        )
    )
)</f>
        <v>318</v>
      </c>
      <c r="F274" s="7" t="str">
        <f ca="1">VLOOKUP($E274,Name!$A:$B,2,FALSE)</f>
        <v>Pedro Lucas</v>
      </c>
      <c r="G274" s="7">
        <f ca="1" xml:space="preserve">
IF($C274 = 1,
    0,
    RANDBETWEEN(5,COUNT('Last name'!$A:$A) + 1)
)</f>
        <v>140</v>
      </c>
      <c r="H274" s="7" t="str">
        <f ca="1" xml:space="preserve">
IF($C274 = 1 + N("Presidente"),
    "de Orléans e Bragança",
    VLOOKUP($G274,'Last name'!$A:$B,2,FALSE) &amp; " " &amp; VLOOKUP(RANDBETWEEN(5,COUNT('Last name'!$A:$A) + 1),'Last name'!$A:$B,2,FALSE)
)</f>
        <v>Negreiros Vaz</v>
      </c>
      <c r="I274" s="7" t="str">
        <f t="shared" ca="1" si="37"/>
        <v>Pedro Lucas Negreiros Vaz</v>
      </c>
      <c r="J274" s="7" t="str">
        <f ca="1">VLOOKUP($E274,Name!$A:$C,3,FALSE)</f>
        <v>M</v>
      </c>
      <c r="K274" s="7" t="str">
        <f ca="1">VLOOKUP($J274,Gender!$A:$B,2,FALSE)</f>
        <v>Male</v>
      </c>
      <c r="L274" s="7">
        <f t="shared" ca="1" si="38"/>
        <v>5</v>
      </c>
      <c r="M274" s="7" t="str">
        <f ca="1">VLOOKUP($L274,Race!$A:$B,2,FALSE)</f>
        <v>White</v>
      </c>
      <c r="N274" s="8">
        <f t="shared" ca="1" si="39"/>
        <v>29394</v>
      </c>
      <c r="O274" s="6">
        <f t="shared" ca="1" si="40"/>
        <v>8</v>
      </c>
      <c r="P274" s="8" t="str">
        <f ca="1">VLOOKUP($O274,Education!$A:$B,2,FALSE)</f>
        <v>Graduate school</v>
      </c>
      <c r="Q274" s="7">
        <f ca="1" xml:space="preserve">
  IF(OR($S274 = 5, $S274 = 6, $S274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74" s="7" t="str">
        <f ca="1">VLOOKUP($Q274,Department!$A:$B,2,FALSE)</f>
        <v>Communication &amp; Marketing</v>
      </c>
      <c r="S274" s="6">
        <f t="shared" ca="1" si="41"/>
        <v>11</v>
      </c>
      <c r="T274" s="7" t="str">
        <f ca="1">VLOOKUP($S274,Role!$A:$B,2,FALSE)</f>
        <v>Analyst</v>
      </c>
      <c r="U274" s="6">
        <f t="shared" ca="1" si="42"/>
        <v>7</v>
      </c>
      <c r="V274" s="7" t="str">
        <f ca="1" xml:space="preserve">
IF($U274 &lt;&gt; "",
    VLOOKUP($U274,Level!$A:$B,2,FALSE),
    ""
)</f>
        <v>Senior</v>
      </c>
      <c r="W274" s="1">
        <f t="shared" ca="1" si="43"/>
        <v>3080</v>
      </c>
      <c r="X274" s="12" t="str">
        <f t="shared" ca="1" si="44"/>
        <v>INSERT INTO bi4all.fac_employees (id_company_fk, id_employee_pk, flg_active, employee_name, id_gender_fk, id_race_fk, birthday, id_schooling_fk, id_department_fk, id_role_fk, id_level_fk, salary) VALUES (1, 270, TRUE, 'Pedro Lucas Negreiros Vaz', 'M', 5, '22/06/1980', 8, 11, 11, 7, 3080);</v>
      </c>
    </row>
    <row r="275" spans="1:24" ht="14.25" customHeight="1" x14ac:dyDescent="0.2">
      <c r="A275" s="7">
        <v>1</v>
      </c>
      <c r="B275" s="7" t="str">
        <f>$A275 &amp; "-"&amp;VLOOKUP($A275,Company!$A:$B,2,FALSE)</f>
        <v>1-ACME Corporation</v>
      </c>
      <c r="C275" s="5">
        <f t="shared" si="36"/>
        <v>271</v>
      </c>
      <c r="D275" s="6" t="b">
        <v>1</v>
      </c>
      <c r="E275" s="7">
        <f ca="1">IF($C275 = 1 + N("Presidente"),
    127,
    IF($C275 = 2 + N("Vice-Presidente"),
        72,
        IF($C275 = 3 + N("Secretária bilíngue"),
            13,
            RANDBETWEEN(5,COUNT(Name!$A:$A) + 1)
        )
    )
)</f>
        <v>315</v>
      </c>
      <c r="F275" s="7" t="str">
        <f ca="1">VLOOKUP($E275,Name!$A:$B,2,FALSE)</f>
        <v>Peter</v>
      </c>
      <c r="G275" s="7">
        <f ca="1" xml:space="preserve">
IF($C275 = 1,
    0,
    RANDBETWEEN(5,COUNT('Last name'!$A:$A) + 1)
)</f>
        <v>53</v>
      </c>
      <c r="H275" s="7" t="str">
        <f ca="1" xml:space="preserve">
IF($C275 = 1 + N("Presidente"),
    "de Orléans e Bragança",
    VLOOKUP($G275,'Last name'!$A:$B,2,FALSE) &amp; " " &amp; VLOOKUP(RANDBETWEEN(5,COUNT('Last name'!$A:$A) + 1),'Last name'!$A:$B,2,FALSE)
)</f>
        <v>Camargo Anjos</v>
      </c>
      <c r="I275" s="7" t="str">
        <f t="shared" ca="1" si="37"/>
        <v>Peter Camargo Anjos</v>
      </c>
      <c r="J275" s="7" t="str">
        <f ca="1">VLOOKUP($E275,Name!$A:$C,3,FALSE)</f>
        <v>M</v>
      </c>
      <c r="K275" s="7" t="str">
        <f ca="1">VLOOKUP($J275,Gender!$A:$B,2,FALSE)</f>
        <v>Male</v>
      </c>
      <c r="L275" s="7">
        <f t="shared" ca="1" si="38"/>
        <v>7</v>
      </c>
      <c r="M275" s="7" t="str">
        <f ca="1">VLOOKUP($L275,Race!$A:$B,2,FALSE)</f>
        <v>Hispanic or Latino</v>
      </c>
      <c r="N275" s="8">
        <f t="shared" ca="1" si="39"/>
        <v>29212</v>
      </c>
      <c r="O275" s="6">
        <f t="shared" ca="1" si="40"/>
        <v>7</v>
      </c>
      <c r="P275" s="8" t="str">
        <f ca="1">VLOOKUP($O275,Education!$A:$B,2,FALSE)</f>
        <v>Undergraduate degree</v>
      </c>
      <c r="Q275" s="7">
        <f ca="1" xml:space="preserve">
  IF(OR($S275 = 5, $S275 = 6, $S275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75" s="7" t="str">
        <f ca="1">VLOOKUP($Q275,Department!$A:$B,2,FALSE)</f>
        <v>Operations</v>
      </c>
      <c r="S275" s="6">
        <f t="shared" ca="1" si="41"/>
        <v>9</v>
      </c>
      <c r="T275" s="7" t="str">
        <f ca="1">VLOOKUP($S275,Role!$A:$B,2,FALSE)</f>
        <v>Intern</v>
      </c>
      <c r="U275" s="6" t="str">
        <f t="shared" ca="1" si="42"/>
        <v/>
      </c>
      <c r="V275" s="7" t="str">
        <f ca="1" xml:space="preserve">
IF($U275 &lt;&gt; "",
    VLOOKUP($U275,Level!$A:$B,2,FALSE),
    ""
)</f>
        <v/>
      </c>
      <c r="W275" s="1">
        <f t="shared" ca="1" si="43"/>
        <v>1205</v>
      </c>
      <c r="X275" s="12" t="str">
        <f t="shared" ca="1" si="44"/>
        <v>INSERT INTO bi4all.fac_employees (id_company_fk, id_employee_pk, flg_active, employee_name, id_gender_fk, id_race_fk, birthday, id_schooling_fk, id_department_fk, id_role_fk, id_level_fk, salary) VALUES (1, 271, TRUE, 'Peter Camargo Anjos', 'M', 7, '23/12/1979', 7, 10, 9, NULL, 1205);</v>
      </c>
    </row>
    <row r="276" spans="1:24" ht="14.25" customHeight="1" x14ac:dyDescent="0.2">
      <c r="A276" s="7">
        <v>1</v>
      </c>
      <c r="B276" s="7" t="str">
        <f>$A276 &amp; "-"&amp;VLOOKUP($A276,Company!$A:$B,2,FALSE)</f>
        <v>1-ACME Corporation</v>
      </c>
      <c r="C276" s="5">
        <f t="shared" si="36"/>
        <v>272</v>
      </c>
      <c r="D276" s="6" t="b">
        <v>1</v>
      </c>
      <c r="E276" s="7">
        <f ca="1">IF($C276 = 1 + N("Presidente"),
    127,
    IF($C276 = 2 + N("Vice-Presidente"),
        72,
        IF($C276 = 3 + N("Secretária bilíngue"),
            13,
            RANDBETWEEN(5,COUNT(Name!$A:$A) + 1)
        )
    )
)</f>
        <v>275</v>
      </c>
      <c r="F276" s="7" t="str">
        <f ca="1">VLOOKUP($E276,Name!$A:$B,2,FALSE)</f>
        <v>Maria Vitória</v>
      </c>
      <c r="G276" s="7">
        <f ca="1" xml:space="preserve">
IF($C276 = 1,
    0,
    RANDBETWEEN(5,COUNT('Last name'!$A:$A) + 1)
)</f>
        <v>15</v>
      </c>
      <c r="H276" s="7" t="str">
        <f ca="1" xml:space="preserve">
IF($C276 = 1 + N("Presidente"),
    "de Orléans e Bragança",
    VLOOKUP($G276,'Last name'!$A:$B,2,FALSE) &amp; " " &amp; VLOOKUP(RANDBETWEEN(5,COUNT('Last name'!$A:$A) + 1),'Last name'!$A:$B,2,FALSE)
)</f>
        <v>Alvim Poeta</v>
      </c>
      <c r="I276" s="7" t="str">
        <f t="shared" ca="1" si="37"/>
        <v>Maria Vitória Alvim Poeta</v>
      </c>
      <c r="J276" s="7" t="str">
        <f ca="1">VLOOKUP($E276,Name!$A:$C,3,FALSE)</f>
        <v>F</v>
      </c>
      <c r="K276" s="7" t="str">
        <f ca="1">VLOOKUP($J276,Gender!$A:$B,2,FALSE)</f>
        <v>Female</v>
      </c>
      <c r="L276" s="7">
        <f t="shared" ca="1" si="38"/>
        <v>5</v>
      </c>
      <c r="M276" s="7" t="str">
        <f ca="1">VLOOKUP($L276,Race!$A:$B,2,FALSE)</f>
        <v>White</v>
      </c>
      <c r="N276" s="8">
        <f t="shared" ca="1" si="39"/>
        <v>27999</v>
      </c>
      <c r="O276" s="6">
        <f t="shared" ca="1" si="40"/>
        <v>7</v>
      </c>
      <c r="P276" s="8" t="str">
        <f ca="1">VLOOKUP($O276,Education!$A:$B,2,FALSE)</f>
        <v>Undergraduate degree</v>
      </c>
      <c r="Q276" s="7">
        <f ca="1" xml:space="preserve">
  IF(OR($S276 = 5, $S276 = 6, $S276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76" s="7" t="str">
        <f ca="1">VLOOKUP($Q276,Department!$A:$B,2,FALSE)</f>
        <v>Audit</v>
      </c>
      <c r="S276" s="6">
        <f t="shared" ca="1" si="41"/>
        <v>11</v>
      </c>
      <c r="T276" s="7" t="str">
        <f ca="1">VLOOKUP($S276,Role!$A:$B,2,FALSE)</f>
        <v>Analyst</v>
      </c>
      <c r="U276" s="6">
        <f t="shared" ca="1" si="42"/>
        <v>5</v>
      </c>
      <c r="V276" s="7" t="str">
        <f ca="1" xml:space="preserve">
IF($U276 &lt;&gt; "",
    VLOOKUP($U276,Level!$A:$B,2,FALSE),
    ""
)</f>
        <v>Junior</v>
      </c>
      <c r="W276" s="1">
        <f t="shared" ca="1" si="43"/>
        <v>2500</v>
      </c>
      <c r="X276" s="12" t="str">
        <f t="shared" ca="1" si="44"/>
        <v>INSERT INTO bi4all.fac_employees (id_company_fk, id_employee_pk, flg_active, employee_name, id_gender_fk, id_race_fk, birthday, id_schooling_fk, id_department_fk, id_role_fk, id_level_fk, salary) VALUES (1, 272, TRUE, 'Maria Vitória Alvim Poeta', 'F', 5, '27/08/1976', 7, 13, 11, 5, 2500);</v>
      </c>
    </row>
    <row r="277" spans="1:24" ht="14.25" customHeight="1" x14ac:dyDescent="0.2">
      <c r="A277" s="7">
        <v>1</v>
      </c>
      <c r="B277" s="7" t="str">
        <f>$A277 &amp; "-"&amp;VLOOKUP($A277,Company!$A:$B,2,FALSE)</f>
        <v>1-ACME Corporation</v>
      </c>
      <c r="C277" s="5">
        <f t="shared" si="36"/>
        <v>273</v>
      </c>
      <c r="D277" s="6" t="b">
        <v>1</v>
      </c>
      <c r="E277" s="7">
        <f ca="1">IF($C277 = 1 + N("Presidente"),
    127,
    IF($C277 = 2 + N("Vice-Presidente"),
        72,
        IF($C277 = 3 + N("Secretária bilíngue"),
            13,
            RANDBETWEEN(5,COUNT(Name!$A:$A) + 1)
        )
    )
)</f>
        <v>31</v>
      </c>
      <c r="F277" s="7" t="str">
        <f ca="1">VLOOKUP($E277,Name!$A:$B,2,FALSE)</f>
        <v>Ana Júlia</v>
      </c>
      <c r="G277" s="7">
        <f ca="1" xml:space="preserve">
IF($C277 = 1,
    0,
    RANDBETWEEN(5,COUNT('Last name'!$A:$A) + 1)
)</f>
        <v>17</v>
      </c>
      <c r="H277" s="7" t="str">
        <f ca="1" xml:space="preserve">
IF($C277 = 1 + N("Presidente"),
    "de Orléans e Bragança",
    VLOOKUP($G277,'Last name'!$A:$B,2,FALSE) &amp; " " &amp; VLOOKUP(RANDBETWEEN(5,COUNT('Last name'!$A:$A) + 1),'Last name'!$A:$B,2,FALSE)
)</f>
        <v>Andrade Ferrão</v>
      </c>
      <c r="I277" s="7" t="str">
        <f t="shared" ca="1" si="37"/>
        <v>Ana Júlia Andrade Ferrão</v>
      </c>
      <c r="J277" s="7" t="str">
        <f ca="1">VLOOKUP($E277,Name!$A:$C,3,FALSE)</f>
        <v>F</v>
      </c>
      <c r="K277" s="7" t="str">
        <f ca="1">VLOOKUP($J277,Gender!$A:$B,2,FALSE)</f>
        <v>Female</v>
      </c>
      <c r="L277" s="7">
        <f t="shared" ca="1" si="38"/>
        <v>5</v>
      </c>
      <c r="M277" s="7" t="str">
        <f ca="1">VLOOKUP($L277,Race!$A:$B,2,FALSE)</f>
        <v>White</v>
      </c>
      <c r="N277" s="8">
        <f t="shared" ca="1" si="39"/>
        <v>28599</v>
      </c>
      <c r="O277" s="6">
        <f t="shared" ca="1" si="40"/>
        <v>7</v>
      </c>
      <c r="P277" s="8" t="str">
        <f ca="1">VLOOKUP($O277,Education!$A:$B,2,FALSE)</f>
        <v>Undergraduate degree</v>
      </c>
      <c r="Q277" s="7">
        <f ca="1" xml:space="preserve">
  IF(OR($S277 = 5, $S277 = 6, $S277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77" s="7" t="str">
        <f ca="1">VLOOKUP($Q277,Department!$A:$B,2,FALSE)</f>
        <v>Commercial</v>
      </c>
      <c r="S277" s="6">
        <f t="shared" ca="1" si="41"/>
        <v>9</v>
      </c>
      <c r="T277" s="7" t="str">
        <f ca="1">VLOOKUP($S277,Role!$A:$B,2,FALSE)</f>
        <v>Intern</v>
      </c>
      <c r="U277" s="6" t="str">
        <f t="shared" ca="1" si="42"/>
        <v/>
      </c>
      <c r="V277" s="7" t="str">
        <f ca="1" xml:space="preserve">
IF($U277 &lt;&gt; "",
    VLOOKUP($U277,Level!$A:$B,2,FALSE),
    ""
)</f>
        <v/>
      </c>
      <c r="W277" s="1">
        <f t="shared" ca="1" si="43"/>
        <v>1285</v>
      </c>
      <c r="X277" s="12" t="str">
        <f t="shared" ca="1" si="44"/>
        <v>INSERT INTO bi4all.fac_employees (id_company_fk, id_employee_pk, flg_active, employee_name, id_gender_fk, id_race_fk, birthday, id_schooling_fk, id_department_fk, id_role_fk, id_level_fk, salary) VALUES (1, 273, TRUE, 'Ana Júlia Andrade Ferrão', 'F', 5, '19/04/1978', 7, 9, 9, NULL, 1285);</v>
      </c>
    </row>
    <row r="278" spans="1:24" ht="14.25" customHeight="1" x14ac:dyDescent="0.2">
      <c r="A278" s="7">
        <v>1</v>
      </c>
      <c r="B278" s="7" t="str">
        <f>$A278 &amp; "-"&amp;VLOOKUP($A278,Company!$A:$B,2,FALSE)</f>
        <v>1-ACME Corporation</v>
      </c>
      <c r="C278" s="5">
        <f t="shared" si="36"/>
        <v>274</v>
      </c>
      <c r="D278" s="6" t="b">
        <v>1</v>
      </c>
      <c r="E278" s="7">
        <f ca="1">IF($C278 = 1 + N("Presidente"),
    127,
    IF($C278 = 2 + N("Vice-Presidente"),
        72,
        IF($C278 = 3 + N("Secretária bilíngue"),
            13,
            RANDBETWEEN(5,COUNT(Name!$A:$A) + 1)
        )
    )
)</f>
        <v>267</v>
      </c>
      <c r="F278" s="7" t="str">
        <f ca="1">VLOOKUP($E278,Name!$A:$B,2,FALSE)</f>
        <v>Maria Heloísa</v>
      </c>
      <c r="G278" s="7">
        <f ca="1" xml:space="preserve">
IF($C278 = 1,
    0,
    RANDBETWEEN(5,COUNT('Last name'!$A:$A) + 1)
)</f>
        <v>179</v>
      </c>
      <c r="H278" s="7" t="str">
        <f ca="1" xml:space="preserve">
IF($C278 = 1 + N("Presidente"),
    "de Orléans e Bragança",
    VLOOKUP($G278,'Last name'!$A:$B,2,FALSE) &amp; " " &amp; VLOOKUP(RANDBETWEEN(5,COUNT('Last name'!$A:$A) + 1),'Last name'!$A:$B,2,FALSE)
)</f>
        <v>Serra Alves</v>
      </c>
      <c r="I278" s="7" t="str">
        <f t="shared" ca="1" si="37"/>
        <v>Maria Heloísa Serra Alves</v>
      </c>
      <c r="J278" s="7" t="str">
        <f ca="1">VLOOKUP($E278,Name!$A:$C,3,FALSE)</f>
        <v>F</v>
      </c>
      <c r="K278" s="7" t="str">
        <f ca="1">VLOOKUP($J278,Gender!$A:$B,2,FALSE)</f>
        <v>Female</v>
      </c>
      <c r="L278" s="7">
        <f t="shared" ca="1" si="38"/>
        <v>5</v>
      </c>
      <c r="M278" s="7" t="str">
        <f ca="1">VLOOKUP($L278,Race!$A:$B,2,FALSE)</f>
        <v>White</v>
      </c>
      <c r="N278" s="8">
        <f t="shared" ca="1" si="39"/>
        <v>26193</v>
      </c>
      <c r="O278" s="6">
        <f t="shared" ca="1" si="40"/>
        <v>8</v>
      </c>
      <c r="P278" s="8" t="str">
        <f ca="1">VLOOKUP($O278,Education!$A:$B,2,FALSE)</f>
        <v>Graduate school</v>
      </c>
      <c r="Q278" s="7">
        <f ca="1" xml:space="preserve">
  IF(OR($S278 = 5, $S278 = 6, $S278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78" s="7" t="str">
        <f ca="1">VLOOKUP($Q278,Department!$A:$B,2,FALSE)</f>
        <v>Operations</v>
      </c>
      <c r="S278" s="6">
        <f t="shared" ca="1" si="41"/>
        <v>11</v>
      </c>
      <c r="T278" s="7" t="str">
        <f ca="1">VLOOKUP($S278,Role!$A:$B,2,FALSE)</f>
        <v>Analyst</v>
      </c>
      <c r="U278" s="6">
        <f t="shared" ca="1" si="42"/>
        <v>5</v>
      </c>
      <c r="V278" s="7" t="str">
        <f ca="1" xml:space="preserve">
IF($U278 &lt;&gt; "",
    VLOOKUP($U278,Level!$A:$B,2,FALSE),
    ""
)</f>
        <v>Junior</v>
      </c>
      <c r="W278" s="1">
        <f t="shared" ca="1" si="43"/>
        <v>3000</v>
      </c>
      <c r="X278" s="12" t="str">
        <f t="shared" ca="1" si="44"/>
        <v>INSERT INTO bi4all.fac_employees (id_company_fk, id_employee_pk, flg_active, employee_name, id_gender_fk, id_race_fk, birthday, id_schooling_fk, id_department_fk, id_role_fk, id_level_fk, salary) VALUES (1, 274, TRUE, 'Maria Heloísa Serra Alves', 'F', 5, '17/09/1971', 8, 10, 11, 5, 3000);</v>
      </c>
    </row>
    <row r="279" spans="1:24" ht="14.25" customHeight="1" x14ac:dyDescent="0.2">
      <c r="A279" s="7">
        <v>1</v>
      </c>
      <c r="B279" s="7" t="str">
        <f>$A279 &amp; "-"&amp;VLOOKUP($A279,Company!$A:$B,2,FALSE)</f>
        <v>1-ACME Corporation</v>
      </c>
      <c r="C279" s="5">
        <f t="shared" si="36"/>
        <v>275</v>
      </c>
      <c r="D279" s="6" t="b">
        <v>1</v>
      </c>
      <c r="E279" s="7">
        <f ca="1">IF($C279 = 1 + N("Presidente"),
    127,
    IF($C279 = 2 + N("Vice-Presidente"),
        72,
        IF($C279 = 3 + N("Secretária bilíngue"),
            13,
            RANDBETWEEN(5,COUNT(Name!$A:$A) + 1)
        )
    )
)</f>
        <v>294</v>
      </c>
      <c r="F279" s="7" t="str">
        <f ca="1">VLOOKUP($E279,Name!$A:$B,2,FALSE)</f>
        <v>Michel</v>
      </c>
      <c r="G279" s="7">
        <f ca="1" xml:space="preserve">
IF($C279 = 1,
    0,
    RANDBETWEEN(5,COUNT('Last name'!$A:$A) + 1)
)</f>
        <v>167</v>
      </c>
      <c r="H279" s="7" t="str">
        <f ca="1" xml:space="preserve">
IF($C279 = 1 + N("Presidente"),
    "de Orléans e Bragança",
    VLOOKUP($G279,'Last name'!$A:$B,2,FALSE) &amp; " " &amp; VLOOKUP(RANDBETWEEN(5,COUNT('Last name'!$A:$A) + 1),'Last name'!$A:$B,2,FALSE)
)</f>
        <v>Romano Barroso</v>
      </c>
      <c r="I279" s="7" t="str">
        <f t="shared" ca="1" si="37"/>
        <v>Michel Romano Barroso</v>
      </c>
      <c r="J279" s="7" t="str">
        <f ca="1">VLOOKUP($E279,Name!$A:$C,3,FALSE)</f>
        <v>M</v>
      </c>
      <c r="K279" s="7" t="str">
        <f ca="1">VLOOKUP($J279,Gender!$A:$B,2,FALSE)</f>
        <v>Male</v>
      </c>
      <c r="L279" s="7">
        <f t="shared" ca="1" si="38"/>
        <v>5</v>
      </c>
      <c r="M279" s="7" t="str">
        <f ca="1">VLOOKUP($L279,Race!$A:$B,2,FALSE)</f>
        <v>White</v>
      </c>
      <c r="N279" s="8">
        <f t="shared" ca="1" si="39"/>
        <v>23410</v>
      </c>
      <c r="O279" s="6">
        <f t="shared" ca="1" si="40"/>
        <v>7</v>
      </c>
      <c r="P279" s="8" t="str">
        <f ca="1">VLOOKUP($O279,Education!$A:$B,2,FALSE)</f>
        <v>Undergraduate degree</v>
      </c>
      <c r="Q279" s="7">
        <f ca="1" xml:space="preserve">
  IF(OR($S279 = 5, $S279 = 6, $S279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79" s="7" t="str">
        <f ca="1">VLOOKUP($Q279,Department!$A:$B,2,FALSE)</f>
        <v>Controlling</v>
      </c>
      <c r="S279" s="6">
        <f t="shared" ca="1" si="41"/>
        <v>9</v>
      </c>
      <c r="T279" s="7" t="str">
        <f ca="1">VLOOKUP($S279,Role!$A:$B,2,FALSE)</f>
        <v>Intern</v>
      </c>
      <c r="U279" s="6" t="str">
        <f t="shared" ca="1" si="42"/>
        <v/>
      </c>
      <c r="V279" s="7" t="str">
        <f ca="1" xml:space="preserve">
IF($U279 &lt;&gt; "",
    VLOOKUP($U279,Level!$A:$B,2,FALSE),
    ""
)</f>
        <v/>
      </c>
      <c r="W279" s="1">
        <f t="shared" ca="1" si="43"/>
        <v>1205</v>
      </c>
      <c r="X279" s="12" t="str">
        <f t="shared" ca="1" si="44"/>
        <v>INSERT INTO bi4all.fac_employees (id_company_fk, id_employee_pk, flg_active, employee_name, id_gender_fk, id_race_fk, birthday, id_schooling_fk, id_department_fk, id_role_fk, id_level_fk, salary) VALUES (1, 275, TRUE, 'Michel Romano Barroso', 'M', 5, '03/02/1964', 7, 12, 9, NULL, 1205);</v>
      </c>
    </row>
    <row r="280" spans="1:24" ht="14.25" customHeight="1" x14ac:dyDescent="0.2">
      <c r="A280" s="7">
        <v>1</v>
      </c>
      <c r="B280" s="7" t="str">
        <f>$A280 &amp; "-"&amp;VLOOKUP($A280,Company!$A:$B,2,FALSE)</f>
        <v>1-ACME Corporation</v>
      </c>
      <c r="C280" s="5">
        <f t="shared" si="36"/>
        <v>276</v>
      </c>
      <c r="D280" s="6" t="b">
        <v>1</v>
      </c>
      <c r="E280" s="7">
        <f ca="1">IF($C280 = 1 + N("Presidente"),
    127,
    IF($C280 = 2 + N("Vice-Presidente"),
        72,
        IF($C280 = 3 + N("Secretária bilíngue"),
            13,
            RANDBETWEEN(5,COUNT(Name!$A:$A) + 1)
        )
    )
)</f>
        <v>219</v>
      </c>
      <c r="F280" s="7" t="str">
        <f ca="1">VLOOKUP($E280,Name!$A:$B,2,FALSE)</f>
        <v>Larissa</v>
      </c>
      <c r="G280" s="7">
        <f ca="1" xml:space="preserve">
IF($C280 = 1,
    0,
    RANDBETWEEN(5,COUNT('Last name'!$A:$A) + 1)
)</f>
        <v>166</v>
      </c>
      <c r="H280" s="7" t="str">
        <f ca="1" xml:space="preserve">
IF($C280 = 1 + N("Presidente"),
    "de Orléans e Bragança",
    VLOOKUP($G280,'Last name'!$A:$B,2,FALSE) &amp; " " &amp; VLOOKUP(RANDBETWEEN(5,COUNT('Last name'!$A:$A) + 1),'Last name'!$A:$B,2,FALSE)
)</f>
        <v>Rodrigues Alencar</v>
      </c>
      <c r="I280" s="7" t="str">
        <f t="shared" ca="1" si="37"/>
        <v>Larissa Rodrigues Alencar</v>
      </c>
      <c r="J280" s="7" t="str">
        <f ca="1">VLOOKUP($E280,Name!$A:$C,3,FALSE)</f>
        <v>F</v>
      </c>
      <c r="K280" s="7" t="str">
        <f ca="1">VLOOKUP($J280,Gender!$A:$B,2,FALSE)</f>
        <v>Female</v>
      </c>
      <c r="L280" s="7">
        <f t="shared" ca="1" si="38"/>
        <v>6</v>
      </c>
      <c r="M280" s="7" t="str">
        <f ca="1">VLOOKUP($L280,Race!$A:$B,2,FALSE)</f>
        <v>Black or African American</v>
      </c>
      <c r="N280" s="8">
        <f t="shared" ca="1" si="39"/>
        <v>23389</v>
      </c>
      <c r="O280" s="6">
        <f t="shared" ca="1" si="40"/>
        <v>7</v>
      </c>
      <c r="P280" s="8" t="str">
        <f ca="1">VLOOKUP($O280,Education!$A:$B,2,FALSE)</f>
        <v>Undergraduate degree</v>
      </c>
      <c r="Q280" s="7">
        <f ca="1" xml:space="preserve">
  IF(OR($S280 = 5, $S280 = 6, $S280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80" s="7" t="str">
        <f ca="1">VLOOKUP($Q280,Department!$A:$B,2,FALSE)</f>
        <v>Controlling</v>
      </c>
      <c r="S280" s="6">
        <f t="shared" ca="1" si="41"/>
        <v>11</v>
      </c>
      <c r="T280" s="7" t="str">
        <f ca="1">VLOOKUP($S280,Role!$A:$B,2,FALSE)</f>
        <v>Analyst</v>
      </c>
      <c r="U280" s="6">
        <f t="shared" ca="1" si="42"/>
        <v>7</v>
      </c>
      <c r="V280" s="7" t="str">
        <f ca="1" xml:space="preserve">
IF($U280 &lt;&gt; "",
    VLOOKUP($U280,Level!$A:$B,2,FALSE),
    ""
)</f>
        <v>Senior</v>
      </c>
      <c r="W280" s="1">
        <f t="shared" ca="1" si="43"/>
        <v>2500</v>
      </c>
      <c r="X280" s="12" t="str">
        <f t="shared" ca="1" si="44"/>
        <v>INSERT INTO bi4all.fac_employees (id_company_fk, id_employee_pk, flg_active, employee_name, id_gender_fk, id_race_fk, birthday, id_schooling_fk, id_department_fk, id_role_fk, id_level_fk, salary) VALUES (1, 276, TRUE, 'Larissa Rodrigues Alencar', 'F', 6, '13/01/1964', 7, 12, 11, 7, 2500);</v>
      </c>
    </row>
    <row r="281" spans="1:24" ht="14.25" customHeight="1" x14ac:dyDescent="0.2">
      <c r="A281" s="7">
        <v>1</v>
      </c>
      <c r="B281" s="7" t="str">
        <f>$A281 &amp; "-"&amp;VLOOKUP($A281,Company!$A:$B,2,FALSE)</f>
        <v>1-ACME Corporation</v>
      </c>
      <c r="C281" s="5">
        <f t="shared" si="36"/>
        <v>277</v>
      </c>
      <c r="D281" s="6" t="b">
        <v>1</v>
      </c>
      <c r="E281" s="7">
        <f ca="1">IF($C281 = 1 + N("Presidente"),
    127,
    IF($C281 = 2 + N("Vice-Presidente"),
        72,
        IF($C281 = 3 + N("Secretária bilíngue"),
            13,
            RANDBETWEEN(5,COUNT(Name!$A:$A) + 1)
        )
    )
)</f>
        <v>179</v>
      </c>
      <c r="F281" s="7" t="str">
        <f ca="1">VLOOKUP($E281,Name!$A:$B,2,FALSE)</f>
        <v>Isadora</v>
      </c>
      <c r="G281" s="7">
        <f ca="1" xml:space="preserve">
IF($C281 = 1,
    0,
    RANDBETWEEN(5,COUNT('Last name'!$A:$A) + 1)
)</f>
        <v>170</v>
      </c>
      <c r="H281" s="7" t="str">
        <f ca="1" xml:space="preserve">
IF($C281 = 1 + N("Presidente"),
    "de Orléans e Bragança",
    VLOOKUP($G281,'Last name'!$A:$B,2,FALSE) &amp; " " &amp; VLOOKUP(RANDBETWEEN(5,COUNT('Last name'!$A:$A) + 1),'Last name'!$A:$B,2,FALSE)
)</f>
        <v>Sá Oliveira</v>
      </c>
      <c r="I281" s="7" t="str">
        <f t="shared" ca="1" si="37"/>
        <v>Isadora Sá Oliveira</v>
      </c>
      <c r="J281" s="7" t="str">
        <f ca="1">VLOOKUP($E281,Name!$A:$C,3,FALSE)</f>
        <v>F</v>
      </c>
      <c r="K281" s="7" t="str">
        <f ca="1">VLOOKUP($J281,Gender!$A:$B,2,FALSE)</f>
        <v>Female</v>
      </c>
      <c r="L281" s="7">
        <f t="shared" ca="1" si="38"/>
        <v>5</v>
      </c>
      <c r="M281" s="7" t="str">
        <f ca="1">VLOOKUP($L281,Race!$A:$B,2,FALSE)</f>
        <v>White</v>
      </c>
      <c r="N281" s="8">
        <f t="shared" ca="1" si="39"/>
        <v>32189</v>
      </c>
      <c r="O281" s="6">
        <f t="shared" ca="1" si="40"/>
        <v>7</v>
      </c>
      <c r="P281" s="8" t="str">
        <f ca="1">VLOOKUP($O281,Education!$A:$B,2,FALSE)</f>
        <v>Undergraduate degree</v>
      </c>
      <c r="Q281" s="7">
        <f ca="1" xml:space="preserve">
  IF(OR($S281 = 5, $S281 = 6, $S281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81" s="7" t="str">
        <f ca="1">VLOOKUP($Q281,Department!$A:$B,2,FALSE)</f>
        <v>Administration</v>
      </c>
      <c r="S281" s="6">
        <f t="shared" ca="1" si="41"/>
        <v>9</v>
      </c>
      <c r="T281" s="7" t="str">
        <f ca="1">VLOOKUP($S281,Role!$A:$B,2,FALSE)</f>
        <v>Intern</v>
      </c>
      <c r="U281" s="6" t="str">
        <f t="shared" ca="1" si="42"/>
        <v/>
      </c>
      <c r="V281" s="7" t="str">
        <f ca="1" xml:space="preserve">
IF($U281 &lt;&gt; "",
    VLOOKUP($U281,Level!$A:$B,2,FALSE),
    ""
)</f>
        <v/>
      </c>
      <c r="W281" s="1">
        <f t="shared" ca="1" si="43"/>
        <v>1205</v>
      </c>
      <c r="X281" s="12" t="str">
        <f t="shared" ca="1" si="44"/>
        <v>INSERT INTO bi4all.fac_employees (id_company_fk, id_employee_pk, flg_active, employee_name, id_gender_fk, id_race_fk, birthday, id_schooling_fk, id_department_fk, id_role_fk, id_level_fk, salary) VALUES (1, 277, TRUE, 'Isadora Sá Oliveira', 'F', 5, '16/02/1988', 7, 6, 9, NULL, 1205);</v>
      </c>
    </row>
    <row r="282" spans="1:24" ht="14.25" customHeight="1" x14ac:dyDescent="0.2">
      <c r="A282" s="7">
        <v>1</v>
      </c>
      <c r="B282" s="7" t="str">
        <f>$A282 &amp; "-"&amp;VLOOKUP($A282,Company!$A:$B,2,FALSE)</f>
        <v>1-ACME Corporation</v>
      </c>
      <c r="C282" s="5">
        <f t="shared" si="36"/>
        <v>278</v>
      </c>
      <c r="D282" s="6" t="b">
        <v>1</v>
      </c>
      <c r="E282" s="7">
        <f ca="1">IF($C282 = 1 + N("Presidente"),
    127,
    IF($C282 = 2 + N("Vice-Presidente"),
        72,
        IF($C282 = 3 + N("Secretária bilíngue"),
            13,
            RANDBETWEEN(5,COUNT(Name!$A:$A) + 1)
        )
    )
)</f>
        <v>247</v>
      </c>
      <c r="F282" s="7" t="str">
        <f ca="1">VLOOKUP($E282,Name!$A:$B,2,FALSE)</f>
        <v>Luiz Otávio</v>
      </c>
      <c r="G282" s="7">
        <f ca="1" xml:space="preserve">
IF($C282 = 1,
    0,
    RANDBETWEEN(5,COUNT('Last name'!$A:$A) + 1)
)</f>
        <v>5</v>
      </c>
      <c r="H282" s="7" t="str">
        <f ca="1" xml:space="preserve">
IF($C282 = 1 + N("Presidente"),
    "de Orléans e Bragança",
    VLOOKUP($G282,'Last name'!$A:$B,2,FALSE) &amp; " " &amp; VLOOKUP(RANDBETWEEN(5,COUNT('Last name'!$A:$A) + 1),'Last name'!$A:$B,2,FALSE)
)</f>
        <v>Abranches Giordano</v>
      </c>
      <c r="I282" s="7" t="str">
        <f t="shared" ca="1" si="37"/>
        <v>Luiz Otávio Abranches Giordano</v>
      </c>
      <c r="J282" s="7" t="str">
        <f ca="1">VLOOKUP($E282,Name!$A:$C,3,FALSE)</f>
        <v>M</v>
      </c>
      <c r="K282" s="7" t="str">
        <f ca="1">VLOOKUP($J282,Gender!$A:$B,2,FALSE)</f>
        <v>Male</v>
      </c>
      <c r="L282" s="7">
        <f t="shared" ca="1" si="38"/>
        <v>5</v>
      </c>
      <c r="M282" s="7" t="str">
        <f ca="1">VLOOKUP($L282,Race!$A:$B,2,FALSE)</f>
        <v>White</v>
      </c>
      <c r="N282" s="8">
        <f t="shared" ca="1" si="39"/>
        <v>25375</v>
      </c>
      <c r="O282" s="6">
        <f t="shared" ca="1" si="40"/>
        <v>8</v>
      </c>
      <c r="P282" s="8" t="str">
        <f ca="1">VLOOKUP($O282,Education!$A:$B,2,FALSE)</f>
        <v>Graduate school</v>
      </c>
      <c r="Q282" s="7">
        <f ca="1" xml:space="preserve">
  IF(OR($S282 = 5, $S282 = 6, $S282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82" s="7" t="str">
        <f ca="1">VLOOKUP($Q282,Department!$A:$B,2,FALSE)</f>
        <v>Audit</v>
      </c>
      <c r="S282" s="6">
        <f t="shared" ca="1" si="41"/>
        <v>11</v>
      </c>
      <c r="T282" s="7" t="str">
        <f ca="1">VLOOKUP($S282,Role!$A:$B,2,FALSE)</f>
        <v>Analyst</v>
      </c>
      <c r="U282" s="6">
        <f t="shared" ca="1" si="42"/>
        <v>5</v>
      </c>
      <c r="V282" s="7" t="str">
        <f ca="1" xml:space="preserve">
IF($U282 &lt;&gt; "",
    VLOOKUP($U282,Level!$A:$B,2,FALSE),
    ""
)</f>
        <v>Junior</v>
      </c>
      <c r="W282" s="1">
        <f t="shared" ca="1" si="43"/>
        <v>3000</v>
      </c>
      <c r="X282" s="12" t="str">
        <f t="shared" ca="1" si="44"/>
        <v>INSERT INTO bi4all.fac_employees (id_company_fk, id_employee_pk, flg_active, employee_name, id_gender_fk, id_race_fk, birthday, id_schooling_fk, id_department_fk, id_role_fk, id_level_fk, salary) VALUES (1, 278, TRUE, 'Luiz Otávio Abranches Giordano', 'M', 5, '21/06/1969', 8, 13, 11, 5, 3000);</v>
      </c>
    </row>
    <row r="283" spans="1:24" ht="14.25" customHeight="1" x14ac:dyDescent="0.2">
      <c r="A283" s="7">
        <v>1</v>
      </c>
      <c r="B283" s="7" t="str">
        <f>$A283 &amp; "-"&amp;VLOOKUP($A283,Company!$A:$B,2,FALSE)</f>
        <v>1-ACME Corporation</v>
      </c>
      <c r="C283" s="5">
        <f t="shared" si="36"/>
        <v>279</v>
      </c>
      <c r="D283" s="6" t="b">
        <v>1</v>
      </c>
      <c r="E283" s="7">
        <f ca="1">IF($C283 = 1 + N("Presidente"),
    127,
    IF($C283 = 2 + N("Vice-Presidente"),
        72,
        IF($C283 = 3 + N("Secretária bilíngue"),
            13,
            RANDBETWEEN(5,COUNT(Name!$A:$A) + 1)
        )
    )
)</f>
        <v>31</v>
      </c>
      <c r="F283" s="7" t="str">
        <f ca="1">VLOOKUP($E283,Name!$A:$B,2,FALSE)</f>
        <v>Ana Júlia</v>
      </c>
      <c r="G283" s="7">
        <f ca="1" xml:space="preserve">
IF($C283 = 1,
    0,
    RANDBETWEEN(5,COUNT('Last name'!$A:$A) + 1)
)</f>
        <v>139</v>
      </c>
      <c r="H283" s="7" t="str">
        <f ca="1" xml:space="preserve">
IF($C283 = 1 + N("Presidente"),
    "de Orléans e Bragança",
    VLOOKUP($G283,'Last name'!$A:$B,2,FALSE) &amp; " " &amp; VLOOKUP(RANDBETWEEN(5,COUNT('Last name'!$A:$A) + 1),'Last name'!$A:$B,2,FALSE)
)</f>
        <v>Negrão Medeiros</v>
      </c>
      <c r="I283" s="7" t="str">
        <f t="shared" ca="1" si="37"/>
        <v>Ana Júlia Negrão Medeiros</v>
      </c>
      <c r="J283" s="7" t="str">
        <f ca="1">VLOOKUP($E283,Name!$A:$C,3,FALSE)</f>
        <v>F</v>
      </c>
      <c r="K283" s="7" t="str">
        <f ca="1">VLOOKUP($J283,Gender!$A:$B,2,FALSE)</f>
        <v>Female</v>
      </c>
      <c r="L283" s="7">
        <f t="shared" ca="1" si="38"/>
        <v>5</v>
      </c>
      <c r="M283" s="7" t="str">
        <f ca="1">VLOOKUP($L283,Race!$A:$B,2,FALSE)</f>
        <v>White</v>
      </c>
      <c r="N283" s="8">
        <f t="shared" ca="1" si="39"/>
        <v>24460</v>
      </c>
      <c r="O283" s="6">
        <f t="shared" ca="1" si="40"/>
        <v>7</v>
      </c>
      <c r="P283" s="8" t="str">
        <f ca="1">VLOOKUP($O283,Education!$A:$B,2,FALSE)</f>
        <v>Undergraduate degree</v>
      </c>
      <c r="Q283" s="7">
        <f ca="1" xml:space="preserve">
  IF(OR($S283 = 5, $S283 = 6, $S283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83" s="7" t="str">
        <f ca="1">VLOOKUP($Q283,Department!$A:$B,2,FALSE)</f>
        <v>Communication &amp; Marketing</v>
      </c>
      <c r="S283" s="6">
        <f t="shared" ca="1" si="41"/>
        <v>9</v>
      </c>
      <c r="T283" s="7" t="str">
        <f ca="1">VLOOKUP($S283,Role!$A:$B,2,FALSE)</f>
        <v>Intern</v>
      </c>
      <c r="U283" s="6" t="str">
        <f t="shared" ca="1" si="42"/>
        <v/>
      </c>
      <c r="V283" s="7" t="str">
        <f ca="1" xml:space="preserve">
IF($U283 &lt;&gt; "",
    VLOOKUP($U283,Level!$A:$B,2,FALSE),
    ""
)</f>
        <v/>
      </c>
      <c r="W283" s="1">
        <f t="shared" ca="1" si="43"/>
        <v>1285</v>
      </c>
      <c r="X283" s="12" t="str">
        <f t="shared" ca="1" si="44"/>
        <v>INSERT INTO bi4all.fac_employees (id_company_fk, id_employee_pk, flg_active, employee_name, id_gender_fk, id_race_fk, birthday, id_schooling_fk, id_department_fk, id_role_fk, id_level_fk, salary) VALUES (1, 279, TRUE, 'Ana Júlia Negrão Medeiros', 'F', 5, '19/12/1966', 7, 11, 9, NULL, 1285);</v>
      </c>
    </row>
    <row r="284" spans="1:24" ht="14.25" customHeight="1" x14ac:dyDescent="0.2">
      <c r="A284" s="7">
        <v>1</v>
      </c>
      <c r="B284" s="7" t="str">
        <f>$A284 &amp; "-"&amp;VLOOKUP($A284,Company!$A:$B,2,FALSE)</f>
        <v>1-ACME Corporation</v>
      </c>
      <c r="C284" s="5">
        <f t="shared" si="36"/>
        <v>280</v>
      </c>
      <c r="D284" s="6" t="b">
        <v>1</v>
      </c>
      <c r="E284" s="7">
        <f ca="1">IF($C284 = 1 + N("Presidente"),
    127,
    IF($C284 = 2 + N("Vice-Presidente"),
        72,
        IF($C284 = 3 + N("Secretária bilíngue"),
            13,
            RANDBETWEEN(5,COUNT(Name!$A:$A) + 1)
        )
    )
)</f>
        <v>169</v>
      </c>
      <c r="F284" s="7" t="str">
        <f ca="1">VLOOKUP($E284,Name!$A:$B,2,FALSE)</f>
        <v>Ian</v>
      </c>
      <c r="G284" s="7">
        <f ca="1" xml:space="preserve">
IF($C284 = 1,
    0,
    RANDBETWEEN(5,COUNT('Last name'!$A:$A) + 1)
)</f>
        <v>179</v>
      </c>
      <c r="H284" s="7" t="str">
        <f ca="1" xml:space="preserve">
IF($C284 = 1 + N("Presidente"),
    "de Orléans e Bragança",
    VLOOKUP($G284,'Last name'!$A:$B,2,FALSE) &amp; " " &amp; VLOOKUP(RANDBETWEEN(5,COUNT('Last name'!$A:$A) + 1),'Last name'!$A:$B,2,FALSE)
)</f>
        <v>Serra Faria</v>
      </c>
      <c r="I284" s="7" t="str">
        <f t="shared" ca="1" si="37"/>
        <v>Ian Serra Faria</v>
      </c>
      <c r="J284" s="7" t="str">
        <f ca="1">VLOOKUP($E284,Name!$A:$C,3,FALSE)</f>
        <v>M</v>
      </c>
      <c r="K284" s="7" t="str">
        <f ca="1">VLOOKUP($J284,Gender!$A:$B,2,FALSE)</f>
        <v>Male</v>
      </c>
      <c r="L284" s="7">
        <f t="shared" ca="1" si="38"/>
        <v>5</v>
      </c>
      <c r="M284" s="7" t="str">
        <f ca="1">VLOOKUP($L284,Race!$A:$B,2,FALSE)</f>
        <v>White</v>
      </c>
      <c r="N284" s="8">
        <f t="shared" ca="1" si="39"/>
        <v>20862</v>
      </c>
      <c r="O284" s="6">
        <f t="shared" ca="1" si="40"/>
        <v>8</v>
      </c>
      <c r="P284" s="8" t="str">
        <f ca="1">VLOOKUP($O284,Education!$A:$B,2,FALSE)</f>
        <v>Graduate school</v>
      </c>
      <c r="Q284" s="7">
        <f ca="1" xml:space="preserve">
  IF(OR($S284 = 5, $S284 = 6, $S284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84" s="7" t="str">
        <f ca="1">VLOOKUP($Q284,Department!$A:$B,2,FALSE)</f>
        <v>Controlling</v>
      </c>
      <c r="S284" s="6">
        <f t="shared" ca="1" si="41"/>
        <v>11</v>
      </c>
      <c r="T284" s="7" t="str">
        <f ca="1">VLOOKUP($S284,Role!$A:$B,2,FALSE)</f>
        <v>Analyst</v>
      </c>
      <c r="U284" s="6">
        <f t="shared" ca="1" si="42"/>
        <v>6</v>
      </c>
      <c r="V284" s="7" t="str">
        <f ca="1" xml:space="preserve">
IF($U284 &lt;&gt; "",
    VLOOKUP($U284,Level!$A:$B,2,FALSE),
    ""
)</f>
        <v>Pleno</v>
      </c>
      <c r="W284" s="1">
        <f t="shared" ca="1" si="43"/>
        <v>3000</v>
      </c>
      <c r="X284" s="12" t="str">
        <f t="shared" ca="1" si="44"/>
        <v>INSERT INTO bi4all.fac_employees (id_company_fk, id_employee_pk, flg_active, employee_name, id_gender_fk, id_race_fk, birthday, id_schooling_fk, id_department_fk, id_role_fk, id_level_fk, salary) VALUES (1, 280, TRUE, 'Ian Serra Faria', 'M', 5, '11/02/1957', 8, 12, 11, 6, 3000);</v>
      </c>
    </row>
    <row r="285" spans="1:24" ht="14.25" customHeight="1" x14ac:dyDescent="0.2">
      <c r="A285" s="7">
        <v>1</v>
      </c>
      <c r="B285" s="7" t="str">
        <f>$A285 &amp; "-"&amp;VLOOKUP($A285,Company!$A:$B,2,FALSE)</f>
        <v>1-ACME Corporation</v>
      </c>
      <c r="C285" s="5">
        <f t="shared" si="36"/>
        <v>281</v>
      </c>
      <c r="D285" s="6" t="b">
        <v>1</v>
      </c>
      <c r="E285" s="7">
        <f ca="1">IF($C285 = 1 + N("Presidente"),
    127,
    IF($C285 = 2 + N("Vice-Presidente"),
        72,
        IF($C285 = 3 + N("Secretária bilíngue"),
            13,
            RANDBETWEEN(5,COUNT(Name!$A:$A) + 1)
        )
    )
)</f>
        <v>55</v>
      </c>
      <c r="F285" s="7" t="str">
        <f ca="1">VLOOKUP($E285,Name!$A:$B,2,FALSE)</f>
        <v>Arthur</v>
      </c>
      <c r="G285" s="7">
        <f ca="1" xml:space="preserve">
IF($C285 = 1,
    0,
    RANDBETWEEN(5,COUNT('Last name'!$A:$A) + 1)
)</f>
        <v>100</v>
      </c>
      <c r="H285" s="7" t="str">
        <f ca="1" xml:space="preserve">
IF($C285 = 1 + N("Presidente"),
    "de Orléans e Bragança",
    VLOOKUP($G285,'Last name'!$A:$B,2,FALSE) &amp; " " &amp; VLOOKUP(RANDBETWEEN(5,COUNT('Last name'!$A:$A) + 1),'Last name'!$A:$B,2,FALSE)
)</f>
        <v>Gonçalves Aragão</v>
      </c>
      <c r="I285" s="7" t="str">
        <f t="shared" ca="1" si="37"/>
        <v>Arthur Gonçalves Aragão</v>
      </c>
      <c r="J285" s="7" t="str">
        <f ca="1">VLOOKUP($E285,Name!$A:$C,3,FALSE)</f>
        <v>M</v>
      </c>
      <c r="K285" s="7" t="str">
        <f ca="1">VLOOKUP($J285,Gender!$A:$B,2,FALSE)</f>
        <v>Male</v>
      </c>
      <c r="L285" s="7">
        <f t="shared" ca="1" si="38"/>
        <v>8</v>
      </c>
      <c r="M285" s="7" t="str">
        <f ca="1">VLOOKUP($L285,Race!$A:$B,2,FALSE)</f>
        <v>Asian</v>
      </c>
      <c r="N285" s="8">
        <f t="shared" ca="1" si="39"/>
        <v>22412</v>
      </c>
      <c r="O285" s="6">
        <f t="shared" ca="1" si="40"/>
        <v>7</v>
      </c>
      <c r="P285" s="8" t="str">
        <f ca="1">VLOOKUP($O285,Education!$A:$B,2,FALSE)</f>
        <v>Undergraduate degree</v>
      </c>
      <c r="Q285" s="7">
        <f ca="1" xml:space="preserve">
  IF(OR($S285 = 5, $S285 = 6, $S285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85" s="7" t="str">
        <f ca="1">VLOOKUP($Q285,Department!$A:$B,2,FALSE)</f>
        <v>Audit</v>
      </c>
      <c r="S285" s="6">
        <f t="shared" ca="1" si="41"/>
        <v>9</v>
      </c>
      <c r="T285" s="7" t="str">
        <f ca="1">VLOOKUP($S285,Role!$A:$B,2,FALSE)</f>
        <v>Intern</v>
      </c>
      <c r="U285" s="6" t="str">
        <f t="shared" ca="1" si="42"/>
        <v/>
      </c>
      <c r="V285" s="7" t="str">
        <f ca="1" xml:space="preserve">
IF($U285 &lt;&gt; "",
    VLOOKUP($U285,Level!$A:$B,2,FALSE),
    ""
)</f>
        <v/>
      </c>
      <c r="W285" s="1">
        <f t="shared" ca="1" si="43"/>
        <v>1205</v>
      </c>
      <c r="X285" s="12" t="str">
        <f t="shared" ca="1" si="44"/>
        <v>INSERT INTO bi4all.fac_employees (id_company_fk, id_employee_pk, flg_active, employee_name, id_gender_fk, id_race_fk, birthday, id_schooling_fk, id_department_fk, id_role_fk, id_level_fk, salary) VALUES (1, 281, TRUE, 'Arthur Gonçalves Aragão', 'M', 8, '11/05/1961', 7, 13, 9, NULL, 1205);</v>
      </c>
    </row>
    <row r="286" spans="1:24" ht="14.25" customHeight="1" x14ac:dyDescent="0.2">
      <c r="A286" s="7">
        <v>1</v>
      </c>
      <c r="B286" s="7" t="str">
        <f>$A286 &amp; "-"&amp;VLOOKUP($A286,Company!$A:$B,2,FALSE)</f>
        <v>1-ACME Corporation</v>
      </c>
      <c r="C286" s="5">
        <f t="shared" si="36"/>
        <v>282</v>
      </c>
      <c r="D286" s="6" t="b">
        <v>1</v>
      </c>
      <c r="E286" s="7">
        <f ca="1">IF($C286 = 1 + N("Presidente"),
    127,
    IF($C286 = 2 + N("Vice-Presidente"),
        72,
        IF($C286 = 3 + N("Secretária bilíngue"),
            13,
            RANDBETWEEN(5,COUNT(Name!$A:$A) + 1)
        )
    )
)</f>
        <v>210</v>
      </c>
      <c r="F286" s="7" t="str">
        <f ca="1">VLOOKUP($E286,Name!$A:$B,2,FALSE)</f>
        <v>Kauã</v>
      </c>
      <c r="G286" s="7">
        <f ca="1" xml:space="preserve">
IF($C286 = 1,
    0,
    RANDBETWEEN(5,COUNT('Last name'!$A:$A) + 1)
)</f>
        <v>104</v>
      </c>
      <c r="H286" s="7" t="str">
        <f ca="1" xml:space="preserve">
IF($C286 = 1 + N("Presidente"),
    "de Orléans e Bragança",
    VLOOKUP($G286,'Last name'!$A:$B,2,FALSE) &amp; " " &amp; VLOOKUP(RANDBETWEEN(5,COUNT('Last name'!$A:$A) + 1),'Last name'!$A:$B,2,FALSE)
)</f>
        <v>Ildelfonso Ricci</v>
      </c>
      <c r="I286" s="7" t="str">
        <f t="shared" ca="1" si="37"/>
        <v>Kauã Ildelfonso Ricci</v>
      </c>
      <c r="J286" s="7" t="str">
        <f ca="1">VLOOKUP($E286,Name!$A:$C,3,FALSE)</f>
        <v>M</v>
      </c>
      <c r="K286" s="7" t="str">
        <f ca="1">VLOOKUP($J286,Gender!$A:$B,2,FALSE)</f>
        <v>Male</v>
      </c>
      <c r="L286" s="7">
        <f t="shared" ca="1" si="38"/>
        <v>7</v>
      </c>
      <c r="M286" s="7" t="str">
        <f ca="1">VLOOKUP($L286,Race!$A:$B,2,FALSE)</f>
        <v>Hispanic or Latino</v>
      </c>
      <c r="N286" s="8">
        <f t="shared" ca="1" si="39"/>
        <v>19317</v>
      </c>
      <c r="O286" s="6">
        <f t="shared" ca="1" si="40"/>
        <v>7</v>
      </c>
      <c r="P286" s="8" t="str">
        <f ca="1">VLOOKUP($O286,Education!$A:$B,2,FALSE)</f>
        <v>Undergraduate degree</v>
      </c>
      <c r="Q286" s="7">
        <f ca="1" xml:space="preserve">
  IF(OR($S286 = 5, $S286 = 6, $S286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86" s="7" t="str">
        <f ca="1">VLOOKUP($Q286,Department!$A:$B,2,FALSE)</f>
        <v>Finance</v>
      </c>
      <c r="S286" s="6">
        <f t="shared" ca="1" si="41"/>
        <v>11</v>
      </c>
      <c r="T286" s="7" t="str">
        <f ca="1">VLOOKUP($S286,Role!$A:$B,2,FALSE)</f>
        <v>Analyst</v>
      </c>
      <c r="U286" s="6">
        <f t="shared" ca="1" si="42"/>
        <v>7</v>
      </c>
      <c r="V286" s="7" t="str">
        <f ca="1" xml:space="preserve">
IF($U286 &lt;&gt; "",
    VLOOKUP($U286,Level!$A:$B,2,FALSE),
    ""
)</f>
        <v>Senior</v>
      </c>
      <c r="W286" s="1">
        <f t="shared" ca="1" si="43"/>
        <v>2500</v>
      </c>
      <c r="X286" s="12" t="str">
        <f t="shared" ca="1" si="44"/>
        <v>INSERT INTO bi4all.fac_employees (id_company_fk, id_employee_pk, flg_active, employee_name, id_gender_fk, id_race_fk, birthday, id_schooling_fk, id_department_fk, id_role_fk, id_level_fk, salary) VALUES (1, 282, TRUE, 'Kauã Ildelfonso Ricci', 'M', 7, '19/11/1952', 7, 7, 11, 7, 2500);</v>
      </c>
    </row>
    <row r="287" spans="1:24" ht="14.25" customHeight="1" x14ac:dyDescent="0.2">
      <c r="A287" s="7">
        <v>1</v>
      </c>
      <c r="B287" s="7" t="str">
        <f>$A287 &amp; "-"&amp;VLOOKUP($A287,Company!$A:$B,2,FALSE)</f>
        <v>1-ACME Corporation</v>
      </c>
      <c r="C287" s="5">
        <f t="shared" si="36"/>
        <v>283</v>
      </c>
      <c r="D287" s="6" t="b">
        <v>1</v>
      </c>
      <c r="E287" s="7">
        <f ca="1">IF($C287 = 1 + N("Presidente"),
    127,
    IF($C287 = 2 + N("Vice-Presidente"),
        72,
        IF($C287 = 3 + N("Secretária bilíngue"),
            13,
            RANDBETWEEN(5,COUNT(Name!$A:$A) + 1)
        )
    )
)</f>
        <v>128</v>
      </c>
      <c r="F287" s="7" t="str">
        <f ca="1">VLOOKUP($E287,Name!$A:$B,2,FALSE)</f>
        <v>Enzo Gabriel</v>
      </c>
      <c r="G287" s="7">
        <f ca="1" xml:space="preserve">
IF($C287 = 1,
    0,
    RANDBETWEEN(5,COUNT('Last name'!$A:$A) + 1)
)</f>
        <v>101</v>
      </c>
      <c r="H287" s="7" t="str">
        <f ca="1" xml:space="preserve">
IF($C287 = 1 + N("Presidente"),
    "de Orléans e Bragança",
    VLOOKUP($G287,'Last name'!$A:$B,2,FALSE) &amp; " " &amp; VLOOKUP(RANDBETWEEN(5,COUNT('Last name'!$A:$A) + 1),'Last name'!$A:$B,2,FALSE)
)</f>
        <v>Gouveia Nascimento</v>
      </c>
      <c r="I287" s="7" t="str">
        <f t="shared" ca="1" si="37"/>
        <v>Enzo Gabriel Gouveia Nascimento</v>
      </c>
      <c r="J287" s="7" t="str">
        <f ca="1">VLOOKUP($E287,Name!$A:$C,3,FALSE)</f>
        <v>M</v>
      </c>
      <c r="K287" s="7" t="str">
        <f ca="1">VLOOKUP($J287,Gender!$A:$B,2,FALSE)</f>
        <v>Male</v>
      </c>
      <c r="L287" s="7">
        <f t="shared" ca="1" si="38"/>
        <v>6</v>
      </c>
      <c r="M287" s="7" t="str">
        <f ca="1">VLOOKUP($L287,Race!$A:$B,2,FALSE)</f>
        <v>Black or African American</v>
      </c>
      <c r="N287" s="8">
        <f t="shared" ca="1" si="39"/>
        <v>18935</v>
      </c>
      <c r="O287" s="6">
        <f t="shared" ca="1" si="40"/>
        <v>7</v>
      </c>
      <c r="P287" s="8" t="str">
        <f ca="1">VLOOKUP($O287,Education!$A:$B,2,FALSE)</f>
        <v>Undergraduate degree</v>
      </c>
      <c r="Q287" s="7">
        <f ca="1" xml:space="preserve">
  IF(OR($S287 = 5, $S287 = 6, $S287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87" s="7" t="str">
        <f ca="1">VLOOKUP($Q287,Department!$A:$B,2,FALSE)</f>
        <v>Presidency</v>
      </c>
      <c r="S287" s="6">
        <f t="shared" ca="1" si="41"/>
        <v>9</v>
      </c>
      <c r="T287" s="7" t="str">
        <f ca="1">VLOOKUP($S287,Role!$A:$B,2,FALSE)</f>
        <v>Intern</v>
      </c>
      <c r="U287" s="6" t="str">
        <f t="shared" ca="1" si="42"/>
        <v/>
      </c>
      <c r="V287" s="7" t="str">
        <f ca="1" xml:space="preserve">
IF($U287 &lt;&gt; "",
    VLOOKUP($U287,Level!$A:$B,2,FALSE),
    ""
)</f>
        <v/>
      </c>
      <c r="W287" s="1">
        <f t="shared" ca="1" si="43"/>
        <v>1205</v>
      </c>
      <c r="X287" s="12" t="str">
        <f t="shared" ca="1" si="44"/>
        <v>INSERT INTO bi4all.fac_employees (id_company_fk, id_employee_pk, flg_active, employee_name, id_gender_fk, id_race_fk, birthday, id_schooling_fk, id_department_fk, id_role_fk, id_level_fk, salary) VALUES (1, 283, TRUE, 'Enzo Gabriel Gouveia Nascimento', 'M', 6, '03/11/1951', 7, 5, 9, NULL, 1205);</v>
      </c>
    </row>
    <row r="288" spans="1:24" ht="14.25" customHeight="1" x14ac:dyDescent="0.2">
      <c r="A288" s="7">
        <v>1</v>
      </c>
      <c r="B288" s="7" t="str">
        <f>$A288 &amp; "-"&amp;VLOOKUP($A288,Company!$A:$B,2,FALSE)</f>
        <v>1-ACME Corporation</v>
      </c>
      <c r="C288" s="5">
        <f t="shared" si="36"/>
        <v>284</v>
      </c>
      <c r="D288" s="6" t="b">
        <v>1</v>
      </c>
      <c r="E288" s="7">
        <f ca="1">IF($C288 = 1 + N("Presidente"),
    127,
    IF($C288 = 2 + N("Vice-Presidente"),
        72,
        IF($C288 = 3 + N("Secretária bilíngue"),
            13,
            RANDBETWEEN(5,COUNT(Name!$A:$A) + 1)
        )
    )
)</f>
        <v>253</v>
      </c>
      <c r="F288" s="7" t="str">
        <f ca="1">VLOOKUP($E288,Name!$A:$B,2,FALSE)</f>
        <v>Malu</v>
      </c>
      <c r="G288" s="7">
        <f ca="1" xml:space="preserve">
IF($C288 = 1,
    0,
    RANDBETWEEN(5,COUNT('Last name'!$A:$A) + 1)
)</f>
        <v>13</v>
      </c>
      <c r="H288" s="7" t="str">
        <f ca="1" xml:space="preserve">
IF($C288 = 1 + N("Presidente"),
    "de Orléans e Bragança",
    VLOOKUP($G288,'Last name'!$A:$B,2,FALSE) &amp; " " &amp; VLOOKUP(RANDBETWEEN(5,COUNT('Last name'!$A:$A) + 1),'Last name'!$A:$B,2,FALSE)
)</f>
        <v>Alvarenga Esteves</v>
      </c>
      <c r="I288" s="7" t="str">
        <f t="shared" ca="1" si="37"/>
        <v>Malu Alvarenga Esteves</v>
      </c>
      <c r="J288" s="7" t="str">
        <f ca="1">VLOOKUP($E288,Name!$A:$C,3,FALSE)</f>
        <v>F</v>
      </c>
      <c r="K288" s="7" t="str">
        <f ca="1">VLOOKUP($J288,Gender!$A:$B,2,FALSE)</f>
        <v>Female</v>
      </c>
      <c r="L288" s="7">
        <f t="shared" ca="1" si="38"/>
        <v>5</v>
      </c>
      <c r="M288" s="7" t="str">
        <f ca="1">VLOOKUP($L288,Race!$A:$B,2,FALSE)</f>
        <v>White</v>
      </c>
      <c r="N288" s="8">
        <f t="shared" ca="1" si="39"/>
        <v>17848</v>
      </c>
      <c r="O288" s="6">
        <f t="shared" ca="1" si="40"/>
        <v>7</v>
      </c>
      <c r="P288" s="8" t="str">
        <f ca="1">VLOOKUP($O288,Education!$A:$B,2,FALSE)</f>
        <v>Undergraduate degree</v>
      </c>
      <c r="Q288" s="7">
        <f ca="1" xml:space="preserve">
  IF(OR($S288 = 5, $S288 = 6, $S288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88" s="7" t="str">
        <f ca="1">VLOOKUP($Q288,Department!$A:$B,2,FALSE)</f>
        <v>Communication &amp; Marketing</v>
      </c>
      <c r="S288" s="6">
        <f t="shared" ca="1" si="41"/>
        <v>11</v>
      </c>
      <c r="T288" s="7" t="str">
        <f ca="1">VLOOKUP($S288,Role!$A:$B,2,FALSE)</f>
        <v>Analyst</v>
      </c>
      <c r="U288" s="6">
        <f t="shared" ca="1" si="42"/>
        <v>7</v>
      </c>
      <c r="V288" s="7" t="str">
        <f ca="1" xml:space="preserve">
IF($U288 &lt;&gt; "",
    VLOOKUP($U288,Level!$A:$B,2,FALSE),
    ""
)</f>
        <v>Senior</v>
      </c>
      <c r="W288" s="1">
        <f t="shared" ca="1" si="43"/>
        <v>2580</v>
      </c>
      <c r="X288" s="12" t="str">
        <f t="shared" ca="1" si="44"/>
        <v>INSERT INTO bi4all.fac_employees (id_company_fk, id_employee_pk, flg_active, employee_name, id_gender_fk, id_race_fk, birthday, id_schooling_fk, id_department_fk, id_role_fk, id_level_fk, salary) VALUES (1, 284, TRUE, 'Malu Alvarenga Esteves', 'F', 5, '11/11/1948', 7, 11, 11, 7, 2580);</v>
      </c>
    </row>
    <row r="289" spans="1:24" ht="14.25" customHeight="1" x14ac:dyDescent="0.2">
      <c r="A289" s="7">
        <v>1</v>
      </c>
      <c r="B289" s="7" t="str">
        <f>$A289 &amp; "-"&amp;VLOOKUP($A289,Company!$A:$B,2,FALSE)</f>
        <v>1-ACME Corporation</v>
      </c>
      <c r="C289" s="5">
        <f t="shared" si="36"/>
        <v>285</v>
      </c>
      <c r="D289" s="6" t="b">
        <v>1</v>
      </c>
      <c r="E289" s="7">
        <f ca="1">IF($C289 = 1 + N("Presidente"),
    127,
    IF($C289 = 2 + N("Vice-Presidente"),
        72,
        IF($C289 = 3 + N("Secretária bilíngue"),
            13,
            RANDBETWEEN(5,COUNT(Name!$A:$A) + 1)
        )
    )
)</f>
        <v>294</v>
      </c>
      <c r="F289" s="7" t="str">
        <f ca="1">VLOOKUP($E289,Name!$A:$B,2,FALSE)</f>
        <v>Michel</v>
      </c>
      <c r="G289" s="7">
        <f ca="1" xml:space="preserve">
IF($C289 = 1,
    0,
    RANDBETWEEN(5,COUNT('Last name'!$A:$A) + 1)
)</f>
        <v>124</v>
      </c>
      <c r="H289" s="7" t="str">
        <f ca="1" xml:space="preserve">
IF($C289 = 1 + N("Presidente"),
    "de Orléans e Bragança",
    VLOOKUP($G289,'Last name'!$A:$B,2,FALSE) &amp; " " &amp; VLOOKUP(RANDBETWEEN(5,COUNT('Last name'!$A:$A) + 1),'Last name'!$A:$B,2,FALSE)
)</f>
        <v>Mazza Pereira</v>
      </c>
      <c r="I289" s="7" t="str">
        <f t="shared" ca="1" si="37"/>
        <v>Michel Mazza Pereira</v>
      </c>
      <c r="J289" s="7" t="str">
        <f ca="1">VLOOKUP($E289,Name!$A:$C,3,FALSE)</f>
        <v>M</v>
      </c>
      <c r="K289" s="7" t="str">
        <f ca="1">VLOOKUP($J289,Gender!$A:$B,2,FALSE)</f>
        <v>Male</v>
      </c>
      <c r="L289" s="7">
        <f t="shared" ca="1" si="38"/>
        <v>5</v>
      </c>
      <c r="M289" s="7" t="str">
        <f ca="1">VLOOKUP($L289,Race!$A:$B,2,FALSE)</f>
        <v>White</v>
      </c>
      <c r="N289" s="8">
        <f t="shared" ca="1" si="39"/>
        <v>21616</v>
      </c>
      <c r="O289" s="6">
        <f t="shared" ca="1" si="40"/>
        <v>7</v>
      </c>
      <c r="P289" s="8" t="str">
        <f ca="1">VLOOKUP($O289,Education!$A:$B,2,FALSE)</f>
        <v>Undergraduate degree</v>
      </c>
      <c r="Q289" s="7">
        <f ca="1" xml:space="preserve">
  IF(OR($S289 = 5, $S289 = 6, $S289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89" s="7" t="str">
        <f ca="1">VLOOKUP($Q289,Department!$A:$B,2,FALSE)</f>
        <v>Communication &amp; Marketing</v>
      </c>
      <c r="S289" s="6">
        <f t="shared" ca="1" si="41"/>
        <v>9</v>
      </c>
      <c r="T289" s="7" t="str">
        <f ca="1">VLOOKUP($S289,Role!$A:$B,2,FALSE)</f>
        <v>Intern</v>
      </c>
      <c r="U289" s="6" t="str">
        <f t="shared" ca="1" si="42"/>
        <v/>
      </c>
      <c r="V289" s="7" t="str">
        <f ca="1" xml:space="preserve">
IF($U289 &lt;&gt; "",
    VLOOKUP($U289,Level!$A:$B,2,FALSE),
    ""
)</f>
        <v/>
      </c>
      <c r="W289" s="1">
        <f t="shared" ca="1" si="43"/>
        <v>1285</v>
      </c>
      <c r="X289" s="12" t="str">
        <f t="shared" ca="1" si="44"/>
        <v>INSERT INTO bi4all.fac_employees (id_company_fk, id_employee_pk, flg_active, employee_name, id_gender_fk, id_race_fk, birthday, id_schooling_fk, id_department_fk, id_role_fk, id_level_fk, salary) VALUES (1, 285, TRUE, 'Michel Mazza Pereira', 'M', 5, '07/03/1959', 7, 11, 9, NULL, 1285);</v>
      </c>
    </row>
    <row r="290" spans="1:24" ht="14.25" customHeight="1" x14ac:dyDescent="0.2">
      <c r="A290" s="7">
        <v>1</v>
      </c>
      <c r="B290" s="7" t="str">
        <f>$A290 &amp; "-"&amp;VLOOKUP($A290,Company!$A:$B,2,FALSE)</f>
        <v>1-ACME Corporation</v>
      </c>
      <c r="C290" s="5">
        <f t="shared" si="36"/>
        <v>286</v>
      </c>
      <c r="D290" s="6" t="b">
        <v>1</v>
      </c>
      <c r="E290" s="7">
        <f ca="1">IF($C290 = 1 + N("Presidente"),
    127,
    IF($C290 = 2 + N("Vice-Presidente"),
        72,
        IF($C290 = 3 + N("Secretária bilíngue"),
            13,
            RANDBETWEEN(5,COUNT(Name!$A:$A) + 1)
        )
    )
)</f>
        <v>143</v>
      </c>
      <c r="F290" s="7" t="str">
        <f ca="1">VLOOKUP($E290,Name!$A:$B,2,FALSE)</f>
        <v>Flavio</v>
      </c>
      <c r="G290" s="7">
        <f ca="1" xml:space="preserve">
IF($C290 = 1,
    0,
    RANDBETWEEN(5,COUNT('Last name'!$A:$A) + 1)
)</f>
        <v>18</v>
      </c>
      <c r="H290" s="7" t="str">
        <f ca="1" xml:space="preserve">
IF($C290 = 1 + N("Presidente"),
    "de Orléans e Bragança",
    VLOOKUP($G290,'Last name'!$A:$B,2,FALSE) &amp; " " &amp; VLOOKUP(RANDBETWEEN(5,COUNT('Last name'!$A:$A) + 1),'Last name'!$A:$B,2,FALSE)
)</f>
        <v>Andrioli Noronha</v>
      </c>
      <c r="I290" s="7" t="str">
        <f t="shared" ca="1" si="37"/>
        <v>Flavio Andrioli Noronha</v>
      </c>
      <c r="J290" s="7" t="str">
        <f ca="1">VLOOKUP($E290,Name!$A:$C,3,FALSE)</f>
        <v>M</v>
      </c>
      <c r="K290" s="7" t="str">
        <f ca="1">VLOOKUP($J290,Gender!$A:$B,2,FALSE)</f>
        <v>Male</v>
      </c>
      <c r="L290" s="7">
        <f t="shared" ca="1" si="38"/>
        <v>5</v>
      </c>
      <c r="M290" s="7" t="str">
        <f ca="1">VLOOKUP($L290,Race!$A:$B,2,FALSE)</f>
        <v>White</v>
      </c>
      <c r="N290" s="8">
        <f t="shared" ca="1" si="39"/>
        <v>31268</v>
      </c>
      <c r="O290" s="6">
        <f t="shared" ca="1" si="40"/>
        <v>8</v>
      </c>
      <c r="P290" s="8" t="str">
        <f ca="1">VLOOKUP($O290,Education!$A:$B,2,FALSE)</f>
        <v>Graduate school</v>
      </c>
      <c r="Q290" s="7">
        <f ca="1" xml:space="preserve">
  IF(OR($S290 = 5, $S290 = 6, $S290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90" s="7" t="str">
        <f ca="1">VLOOKUP($Q290,Department!$A:$B,2,FALSE)</f>
        <v>Operations</v>
      </c>
      <c r="S290" s="6">
        <f t="shared" ca="1" si="41"/>
        <v>11</v>
      </c>
      <c r="T290" s="7" t="str">
        <f ca="1">VLOOKUP($S290,Role!$A:$B,2,FALSE)</f>
        <v>Analyst</v>
      </c>
      <c r="U290" s="6">
        <f t="shared" ca="1" si="42"/>
        <v>5</v>
      </c>
      <c r="V290" s="7" t="str">
        <f ca="1" xml:space="preserve">
IF($U290 &lt;&gt; "",
    VLOOKUP($U290,Level!$A:$B,2,FALSE),
    ""
)</f>
        <v>Junior</v>
      </c>
      <c r="W290" s="1">
        <f t="shared" ca="1" si="43"/>
        <v>3000</v>
      </c>
      <c r="X290" s="12" t="str">
        <f t="shared" ca="1" si="44"/>
        <v>INSERT INTO bi4all.fac_employees (id_company_fk, id_employee_pk, flg_active, employee_name, id_gender_fk, id_race_fk, birthday, id_schooling_fk, id_department_fk, id_role_fk, id_level_fk, salary) VALUES (1, 286, TRUE, 'Flavio Andrioli Noronha', 'M', 5, '09/08/1985', 8, 10, 11, 5, 3000);</v>
      </c>
    </row>
    <row r="291" spans="1:24" ht="14.25" customHeight="1" x14ac:dyDescent="0.2">
      <c r="A291" s="7">
        <v>1</v>
      </c>
      <c r="B291" s="7" t="str">
        <f>$A291 &amp; "-"&amp;VLOOKUP($A291,Company!$A:$B,2,FALSE)</f>
        <v>1-ACME Corporation</v>
      </c>
      <c r="C291" s="5">
        <f t="shared" si="36"/>
        <v>287</v>
      </c>
      <c r="D291" s="6" t="b">
        <v>1</v>
      </c>
      <c r="E291" s="7">
        <f ca="1">IF($C291 = 1 + N("Presidente"),
    127,
    IF($C291 = 2 + N("Vice-Presidente"),
        72,
        IF($C291 = 3 + N("Secretária bilíngue"),
            13,
            RANDBETWEEN(5,COUNT(Name!$A:$A) + 1)
        )
    )
)</f>
        <v>121</v>
      </c>
      <c r="F291" s="7" t="str">
        <f ca="1">VLOOKUP($E291,Name!$A:$B,2,FALSE)</f>
        <v>Eloá</v>
      </c>
      <c r="G291" s="7">
        <f ca="1" xml:space="preserve">
IF($C291 = 1,
    0,
    RANDBETWEEN(5,COUNT('Last name'!$A:$A) + 1)
)</f>
        <v>47</v>
      </c>
      <c r="H291" s="7" t="str">
        <f ca="1" xml:space="preserve">
IF($C291 = 1 + N("Presidente"),
    "de Orléans e Bragança",
    VLOOKUP($G291,'Last name'!$A:$B,2,FALSE) &amp; " " &amp; VLOOKUP(RANDBETWEEN(5,COUNT('Last name'!$A:$A) + 1),'Last name'!$A:$B,2,FALSE)
)</f>
        <v>Brasão Moretti</v>
      </c>
      <c r="I291" s="7" t="str">
        <f t="shared" ca="1" si="37"/>
        <v>Eloá Brasão Moretti</v>
      </c>
      <c r="J291" s="7" t="str">
        <f ca="1">VLOOKUP($E291,Name!$A:$C,3,FALSE)</f>
        <v>F</v>
      </c>
      <c r="K291" s="7" t="str">
        <f ca="1">VLOOKUP($J291,Gender!$A:$B,2,FALSE)</f>
        <v>Female</v>
      </c>
      <c r="L291" s="7">
        <f t="shared" ca="1" si="38"/>
        <v>5</v>
      </c>
      <c r="M291" s="7" t="str">
        <f ca="1">VLOOKUP($L291,Race!$A:$B,2,FALSE)</f>
        <v>White</v>
      </c>
      <c r="N291" s="8">
        <f t="shared" ca="1" si="39"/>
        <v>33674</v>
      </c>
      <c r="O291" s="6">
        <f t="shared" ca="1" si="40"/>
        <v>7</v>
      </c>
      <c r="P291" s="8" t="str">
        <f ca="1">VLOOKUP($O291,Education!$A:$B,2,FALSE)</f>
        <v>Undergraduate degree</v>
      </c>
      <c r="Q291" s="7">
        <f ca="1" xml:space="preserve">
  IF(OR($S291 = 5, $S291 = 6, $S291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91" s="7" t="str">
        <f ca="1">VLOOKUP($Q291,Department!$A:$B,2,FALSE)</f>
        <v>Human Resource</v>
      </c>
      <c r="S291" s="6">
        <f t="shared" ca="1" si="41"/>
        <v>9</v>
      </c>
      <c r="T291" s="7" t="str">
        <f ca="1">VLOOKUP($S291,Role!$A:$B,2,FALSE)</f>
        <v>Intern</v>
      </c>
      <c r="U291" s="6" t="str">
        <f t="shared" ca="1" si="42"/>
        <v/>
      </c>
      <c r="V291" s="7" t="str">
        <f ca="1" xml:space="preserve">
IF($U291 &lt;&gt; "",
    VLOOKUP($U291,Level!$A:$B,2,FALSE),
    ""
)</f>
        <v/>
      </c>
      <c r="W291" s="1">
        <f t="shared" ca="1" si="43"/>
        <v>1285</v>
      </c>
      <c r="X291" s="12" t="str">
        <f t="shared" ca="1" si="44"/>
        <v>INSERT INTO bi4all.fac_employees (id_company_fk, id_employee_pk, flg_active, employee_name, id_gender_fk, id_race_fk, birthday, id_schooling_fk, id_department_fk, id_role_fk, id_level_fk, salary) VALUES (1, 287, TRUE, 'Eloá Brasão Moretti', 'F', 5, '11/03/1992', 7, 8, 9, NULL, 1285);</v>
      </c>
    </row>
    <row r="292" spans="1:24" ht="14.25" customHeight="1" x14ac:dyDescent="0.2">
      <c r="A292" s="7">
        <v>1</v>
      </c>
      <c r="B292" s="7" t="str">
        <f>$A292 &amp; "-"&amp;VLOOKUP($A292,Company!$A:$B,2,FALSE)</f>
        <v>1-ACME Corporation</v>
      </c>
      <c r="C292" s="5">
        <f t="shared" si="36"/>
        <v>288</v>
      </c>
      <c r="D292" s="6" t="b">
        <v>1</v>
      </c>
      <c r="E292" s="7">
        <f ca="1">IF($C292 = 1 + N("Presidente"),
    127,
    IF($C292 = 2 + N("Vice-Presidente"),
        72,
        IF($C292 = 3 + N("Secretária bilíngue"),
            13,
            RANDBETWEEN(5,COUNT(Name!$A:$A) + 1)
        )
    )
)</f>
        <v>40</v>
      </c>
      <c r="F292" s="7" t="str">
        <f ca="1">VLOOKUP($E292,Name!$A:$B,2,FALSE)</f>
        <v>André</v>
      </c>
      <c r="G292" s="7">
        <f ca="1" xml:space="preserve">
IF($C292 = 1,
    0,
    RANDBETWEEN(5,COUNT('Last name'!$A:$A) + 1)
)</f>
        <v>133</v>
      </c>
      <c r="H292" s="7" t="str">
        <f ca="1" xml:space="preserve">
IF($C292 = 1 + N("Presidente"),
    "de Orléans e Bragança",
    VLOOKUP($G292,'Last name'!$A:$B,2,FALSE) &amp; " " &amp; VLOOKUP(RANDBETWEEN(5,COUNT('Last name'!$A:$A) + 1),'Last name'!$A:$B,2,FALSE)
)</f>
        <v>Morais Freitas</v>
      </c>
      <c r="I292" s="7" t="str">
        <f t="shared" ca="1" si="37"/>
        <v>André Morais Freitas</v>
      </c>
      <c r="J292" s="7" t="str">
        <f ca="1">VLOOKUP($E292,Name!$A:$C,3,FALSE)</f>
        <v>M</v>
      </c>
      <c r="K292" s="7" t="str">
        <f ca="1">VLOOKUP($J292,Gender!$A:$B,2,FALSE)</f>
        <v>Male</v>
      </c>
      <c r="L292" s="7">
        <f t="shared" ca="1" si="38"/>
        <v>5</v>
      </c>
      <c r="M292" s="7" t="str">
        <f ca="1">VLOOKUP($L292,Race!$A:$B,2,FALSE)</f>
        <v>White</v>
      </c>
      <c r="N292" s="8">
        <f t="shared" ca="1" si="39"/>
        <v>22536</v>
      </c>
      <c r="O292" s="6">
        <f t="shared" ca="1" si="40"/>
        <v>7</v>
      </c>
      <c r="P292" s="8" t="str">
        <f ca="1">VLOOKUP($O292,Education!$A:$B,2,FALSE)</f>
        <v>Undergraduate degree</v>
      </c>
      <c r="Q292" s="7">
        <f ca="1" xml:space="preserve">
  IF(OR($S292 = 5, $S292 = 6, $S292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92" s="7" t="str">
        <f ca="1">VLOOKUP($Q292,Department!$A:$B,2,FALSE)</f>
        <v>Controlling</v>
      </c>
      <c r="S292" s="6">
        <f t="shared" ca="1" si="41"/>
        <v>11</v>
      </c>
      <c r="T292" s="7" t="str">
        <f ca="1">VLOOKUP($S292,Role!$A:$B,2,FALSE)</f>
        <v>Analyst</v>
      </c>
      <c r="U292" s="6">
        <f t="shared" ca="1" si="42"/>
        <v>5</v>
      </c>
      <c r="V292" s="7" t="str">
        <f ca="1" xml:space="preserve">
IF($U292 &lt;&gt; "",
    VLOOKUP($U292,Level!$A:$B,2,FALSE),
    ""
)</f>
        <v>Junior</v>
      </c>
      <c r="W292" s="1">
        <f t="shared" ca="1" si="43"/>
        <v>2500</v>
      </c>
      <c r="X292" s="12" t="str">
        <f t="shared" ca="1" si="44"/>
        <v>INSERT INTO bi4all.fac_employees (id_company_fk, id_employee_pk, flg_active, employee_name, id_gender_fk, id_race_fk, birthday, id_schooling_fk, id_department_fk, id_role_fk, id_level_fk, salary) VALUES (1, 288, TRUE, 'André Morais Freitas', 'M', 5, '12/09/1961', 7, 12, 11, 5, 2500);</v>
      </c>
    </row>
    <row r="293" spans="1:24" ht="14.25" customHeight="1" x14ac:dyDescent="0.2">
      <c r="A293" s="7">
        <v>1</v>
      </c>
      <c r="B293" s="7" t="str">
        <f>$A293 &amp; "-"&amp;VLOOKUP($A293,Company!$A:$B,2,FALSE)</f>
        <v>1-ACME Corporation</v>
      </c>
      <c r="C293" s="5">
        <f t="shared" si="36"/>
        <v>289</v>
      </c>
      <c r="D293" s="6" t="b">
        <v>1</v>
      </c>
      <c r="E293" s="7">
        <f ca="1">IF($C293 = 1 + N("Presidente"),
    127,
    IF($C293 = 2 + N("Vice-Presidente"),
        72,
        IF($C293 = 3 + N("Secretária bilíngue"),
            13,
            RANDBETWEEN(5,COUNT(Name!$A:$A) + 1)
        )
    )
)</f>
        <v>229</v>
      </c>
      <c r="F293" s="7" t="str">
        <f ca="1">VLOOKUP($E293,Name!$A:$B,2,FALSE)</f>
        <v>Liz</v>
      </c>
      <c r="G293" s="7">
        <f ca="1" xml:space="preserve">
IF($C293 = 1,
    0,
    RANDBETWEEN(5,COUNT('Last name'!$A:$A) + 1)
)</f>
        <v>82</v>
      </c>
      <c r="H293" s="7" t="str">
        <f ca="1" xml:space="preserve">
IF($C293 = 1 + N("Presidente"),
    "de Orléans e Bragança",
    VLOOKUP($G293,'Last name'!$A:$B,2,FALSE) &amp; " " &amp; VLOOKUP(RANDBETWEEN(5,COUNT('Last name'!$A:$A) + 1),'Last name'!$A:$B,2,FALSE)
)</f>
        <v>Farina Martini</v>
      </c>
      <c r="I293" s="7" t="str">
        <f t="shared" ca="1" si="37"/>
        <v>Liz Farina Martini</v>
      </c>
      <c r="J293" s="7" t="str">
        <f ca="1">VLOOKUP($E293,Name!$A:$C,3,FALSE)</f>
        <v>F</v>
      </c>
      <c r="K293" s="7" t="str">
        <f ca="1">VLOOKUP($J293,Gender!$A:$B,2,FALSE)</f>
        <v>Female</v>
      </c>
      <c r="L293" s="7">
        <f t="shared" ca="1" si="38"/>
        <v>5</v>
      </c>
      <c r="M293" s="7" t="str">
        <f ca="1">VLOOKUP($L293,Race!$A:$B,2,FALSE)</f>
        <v>White</v>
      </c>
      <c r="N293" s="8">
        <f t="shared" ca="1" si="39"/>
        <v>22609</v>
      </c>
      <c r="O293" s="6">
        <f t="shared" ca="1" si="40"/>
        <v>7</v>
      </c>
      <c r="P293" s="8" t="str">
        <f ca="1">VLOOKUP($O293,Education!$A:$B,2,FALSE)</f>
        <v>Undergraduate degree</v>
      </c>
      <c r="Q293" s="7">
        <f ca="1" xml:space="preserve">
  IF(OR($S293 = 5, $S293 = 6, $S293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93" s="7" t="str">
        <f ca="1">VLOOKUP($Q293,Department!$A:$B,2,FALSE)</f>
        <v>Audit</v>
      </c>
      <c r="S293" s="6">
        <f t="shared" ca="1" si="41"/>
        <v>10</v>
      </c>
      <c r="T293" s="7" t="str">
        <f ca="1">VLOOKUP($S293,Role!$A:$B,2,FALSE)</f>
        <v>Trainee</v>
      </c>
      <c r="U293" s="6" t="str">
        <f t="shared" ca="1" si="42"/>
        <v/>
      </c>
      <c r="V293" s="7" t="str">
        <f ca="1" xml:space="preserve">
IF($U293 &lt;&gt; "",
    VLOOKUP($U293,Level!$A:$B,2,FALSE),
    ""
)</f>
        <v/>
      </c>
      <c r="W293" s="1">
        <f t="shared" ca="1" si="43"/>
        <v>1305</v>
      </c>
      <c r="X293" s="12" t="str">
        <f t="shared" ca="1" si="44"/>
        <v>INSERT INTO bi4all.fac_employees (id_company_fk, id_employee_pk, flg_active, employee_name, id_gender_fk, id_race_fk, birthday, id_schooling_fk, id_department_fk, id_role_fk, id_level_fk, salary) VALUES (1, 289, TRUE, 'Liz Farina Martini', 'F', 5, '24/11/1961', 7, 13, 10, NULL, 1305);</v>
      </c>
    </row>
    <row r="294" spans="1:24" ht="14.25" customHeight="1" x14ac:dyDescent="0.2">
      <c r="A294" s="7">
        <v>1</v>
      </c>
      <c r="B294" s="7" t="str">
        <f>$A294 &amp; "-"&amp;VLOOKUP($A294,Company!$A:$B,2,FALSE)</f>
        <v>1-ACME Corporation</v>
      </c>
      <c r="C294" s="5">
        <f t="shared" si="36"/>
        <v>290</v>
      </c>
      <c r="D294" s="6" t="b">
        <v>1</v>
      </c>
      <c r="E294" s="7">
        <f ca="1">IF($C294 = 1 + N("Presidente"),
    127,
    IF($C294 = 2 + N("Vice-Presidente"),
        72,
        IF($C294 = 3 + N("Secretária bilíngue"),
            13,
            RANDBETWEEN(5,COUNT(Name!$A:$A) + 1)
        )
    )
)</f>
        <v>138</v>
      </c>
      <c r="F294" s="7" t="str">
        <f ca="1">VLOOKUP($E294,Name!$A:$B,2,FALSE)</f>
        <v>Fernando</v>
      </c>
      <c r="G294" s="7">
        <f ca="1" xml:space="preserve">
IF($C294 = 1,
    0,
    RANDBETWEEN(5,COUNT('Last name'!$A:$A) + 1)
)</f>
        <v>23</v>
      </c>
      <c r="H294" s="7" t="str">
        <f ca="1" xml:space="preserve">
IF($C294 = 1 + N("Presidente"),
    "de Orléans e Bragança",
    VLOOKUP($G294,'Last name'!$A:$B,2,FALSE) &amp; " " &amp; VLOOKUP(RANDBETWEEN(5,COUNT('Last name'!$A:$A) + 1),'Last name'!$A:$B,2,FALSE)
)</f>
        <v>Arruda Lima</v>
      </c>
      <c r="I294" s="7" t="str">
        <f t="shared" ca="1" si="37"/>
        <v>Fernando Arruda Lima</v>
      </c>
      <c r="J294" s="7" t="str">
        <f ca="1">VLOOKUP($E294,Name!$A:$C,3,FALSE)</f>
        <v>M</v>
      </c>
      <c r="K294" s="7" t="str">
        <f ca="1">VLOOKUP($J294,Gender!$A:$B,2,FALSE)</f>
        <v>Male</v>
      </c>
      <c r="L294" s="7">
        <f t="shared" ca="1" si="38"/>
        <v>6</v>
      </c>
      <c r="M294" s="7" t="str">
        <f ca="1">VLOOKUP($L294,Race!$A:$B,2,FALSE)</f>
        <v>Black or African American</v>
      </c>
      <c r="N294" s="8">
        <f t="shared" ca="1" si="39"/>
        <v>19314</v>
      </c>
      <c r="O294" s="6">
        <f t="shared" ca="1" si="40"/>
        <v>8</v>
      </c>
      <c r="P294" s="8" t="str">
        <f ca="1">VLOOKUP($O294,Education!$A:$B,2,FALSE)</f>
        <v>Graduate school</v>
      </c>
      <c r="Q294" s="7">
        <f ca="1" xml:space="preserve">
  IF(OR($S294 = 5, $S294 = 6, $S294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94" s="7" t="str">
        <f ca="1">VLOOKUP($Q294,Department!$A:$B,2,FALSE)</f>
        <v>Operations</v>
      </c>
      <c r="S294" s="6">
        <f t="shared" ca="1" si="41"/>
        <v>11</v>
      </c>
      <c r="T294" s="7" t="str">
        <f ca="1">VLOOKUP($S294,Role!$A:$B,2,FALSE)</f>
        <v>Analyst</v>
      </c>
      <c r="U294" s="6">
        <f t="shared" ca="1" si="42"/>
        <v>6</v>
      </c>
      <c r="V294" s="7" t="str">
        <f ca="1" xml:space="preserve">
IF($U294 &lt;&gt; "",
    VLOOKUP($U294,Level!$A:$B,2,FALSE),
    ""
)</f>
        <v>Pleno</v>
      </c>
      <c r="W294" s="1">
        <f t="shared" ca="1" si="43"/>
        <v>3000</v>
      </c>
      <c r="X294" s="12" t="str">
        <f t="shared" ca="1" si="44"/>
        <v>INSERT INTO bi4all.fac_employees (id_company_fk, id_employee_pk, flg_active, employee_name, id_gender_fk, id_race_fk, birthday, id_schooling_fk, id_department_fk, id_role_fk, id_level_fk, salary) VALUES (1, 290, TRUE, 'Fernando Arruda Lima', 'M', 6, '16/11/1952', 8, 10, 11, 6, 3000);</v>
      </c>
    </row>
    <row r="295" spans="1:24" ht="14.25" customHeight="1" x14ac:dyDescent="0.2">
      <c r="A295" s="7">
        <v>1</v>
      </c>
      <c r="B295" s="7" t="str">
        <f>$A295 &amp; "-"&amp;VLOOKUP($A295,Company!$A:$B,2,FALSE)</f>
        <v>1-ACME Corporation</v>
      </c>
      <c r="C295" s="5">
        <f t="shared" si="36"/>
        <v>291</v>
      </c>
      <c r="D295" s="6" t="b">
        <v>1</v>
      </c>
      <c r="E295" s="7">
        <f ca="1">IF($C295 = 1 + N("Presidente"),
    127,
    IF($C295 = 2 + N("Vice-Presidente"),
        72,
        IF($C295 = 3 + N("Secretária bilíngue"),
            13,
            RANDBETWEEN(5,COUNT(Name!$A:$A) + 1)
        )
    )
)</f>
        <v>65</v>
      </c>
      <c r="F295" s="7" t="str">
        <f ca="1">VLOOKUP($E295,Name!$A:$B,2,FALSE)</f>
        <v>Bárbara</v>
      </c>
      <c r="G295" s="7">
        <f ca="1" xml:space="preserve">
IF($C295 = 1,
    0,
    RANDBETWEEN(5,COUNT('Last name'!$A:$A) + 1)
)</f>
        <v>44</v>
      </c>
      <c r="H295" s="7" t="str">
        <f ca="1" xml:space="preserve">
IF($C295 = 1 + N("Presidente"),
    "de Orléans e Bragança",
    VLOOKUP($G295,'Last name'!$A:$B,2,FALSE) &amp; " " &amp; VLOOKUP(RANDBETWEEN(5,COUNT('Last name'!$A:$A) + 1),'Last name'!$A:$B,2,FALSE)
)</f>
        <v>Botelho Barreto</v>
      </c>
      <c r="I295" s="7" t="str">
        <f t="shared" ca="1" si="37"/>
        <v>Bárbara Botelho Barreto</v>
      </c>
      <c r="J295" s="7" t="str">
        <f ca="1">VLOOKUP($E295,Name!$A:$C,3,FALSE)</f>
        <v>F</v>
      </c>
      <c r="K295" s="7" t="str">
        <f ca="1">VLOOKUP($J295,Gender!$A:$B,2,FALSE)</f>
        <v>Female</v>
      </c>
      <c r="L295" s="7">
        <f t="shared" ca="1" si="38"/>
        <v>5</v>
      </c>
      <c r="M295" s="7" t="str">
        <f ca="1">VLOOKUP($L295,Race!$A:$B,2,FALSE)</f>
        <v>White</v>
      </c>
      <c r="N295" s="8">
        <f t="shared" ca="1" si="39"/>
        <v>19473</v>
      </c>
      <c r="O295" s="6">
        <f t="shared" ca="1" si="40"/>
        <v>7</v>
      </c>
      <c r="P295" s="8" t="str">
        <f ca="1">VLOOKUP($O295,Education!$A:$B,2,FALSE)</f>
        <v>Undergraduate degree</v>
      </c>
      <c r="Q295" s="7">
        <f ca="1" xml:space="preserve">
  IF(OR($S295 = 5, $S295 = 6, $S295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95" s="7" t="str">
        <f ca="1">VLOOKUP($Q295,Department!$A:$B,2,FALSE)</f>
        <v>Operations</v>
      </c>
      <c r="S295" s="6">
        <f t="shared" ca="1" si="41"/>
        <v>9</v>
      </c>
      <c r="T295" s="7" t="str">
        <f ca="1">VLOOKUP($S295,Role!$A:$B,2,FALSE)</f>
        <v>Intern</v>
      </c>
      <c r="U295" s="6" t="str">
        <f t="shared" ca="1" si="42"/>
        <v/>
      </c>
      <c r="V295" s="7" t="str">
        <f ca="1" xml:space="preserve">
IF($U295 &lt;&gt; "",
    VLOOKUP($U295,Level!$A:$B,2,FALSE),
    ""
)</f>
        <v/>
      </c>
      <c r="W295" s="1">
        <f t="shared" ca="1" si="43"/>
        <v>1205</v>
      </c>
      <c r="X295" s="12" t="str">
        <f t="shared" ca="1" si="44"/>
        <v>INSERT INTO bi4all.fac_employees (id_company_fk, id_employee_pk, flg_active, employee_name, id_gender_fk, id_race_fk, birthday, id_schooling_fk, id_department_fk, id_role_fk, id_level_fk, salary) VALUES (1, 291, TRUE, 'Bárbara Botelho Barreto', 'F', 5, '24/04/1953', 7, 10, 9, NULL, 1205);</v>
      </c>
    </row>
    <row r="296" spans="1:24" ht="14.25" customHeight="1" x14ac:dyDescent="0.2">
      <c r="A296" s="7">
        <v>1</v>
      </c>
      <c r="B296" s="7" t="str">
        <f>$A296 &amp; "-"&amp;VLOOKUP($A296,Company!$A:$B,2,FALSE)</f>
        <v>1-ACME Corporation</v>
      </c>
      <c r="C296" s="5">
        <f t="shared" si="36"/>
        <v>292</v>
      </c>
      <c r="D296" s="6" t="b">
        <v>1</v>
      </c>
      <c r="E296" s="7">
        <f ca="1">IF($C296 = 1 + N("Presidente"),
    127,
    IF($C296 = 2 + N("Vice-Presidente"),
        72,
        IF($C296 = 3 + N("Secretária bilíngue"),
            13,
            RANDBETWEEN(5,COUNT(Name!$A:$A) + 1)
        )
    )
)</f>
        <v>133</v>
      </c>
      <c r="F296" s="7" t="str">
        <f ca="1">VLOOKUP($E296,Name!$A:$B,2,FALSE)</f>
        <v>Esther</v>
      </c>
      <c r="G296" s="7">
        <f ca="1" xml:space="preserve">
IF($C296 = 1,
    0,
    RANDBETWEEN(5,COUNT('Last name'!$A:$A) + 1)
)</f>
        <v>109</v>
      </c>
      <c r="H296" s="7" t="str">
        <f ca="1" xml:space="preserve">
IF($C296 = 1 + N("Presidente"),
    "de Orléans e Bragança",
    VLOOKUP($G296,'Last name'!$A:$B,2,FALSE) &amp; " " &amp; VLOOKUP(RANDBETWEEN(5,COUNT('Last name'!$A:$A) + 1),'Last name'!$A:$B,2,FALSE)
)</f>
        <v>Lima Santana</v>
      </c>
      <c r="I296" s="7" t="str">
        <f t="shared" ca="1" si="37"/>
        <v>Esther Lima Santana</v>
      </c>
      <c r="J296" s="7" t="str">
        <f ca="1">VLOOKUP($E296,Name!$A:$C,3,FALSE)</f>
        <v>F</v>
      </c>
      <c r="K296" s="7" t="str">
        <f ca="1">VLOOKUP($J296,Gender!$A:$B,2,FALSE)</f>
        <v>Female</v>
      </c>
      <c r="L296" s="7">
        <f t="shared" ca="1" si="38"/>
        <v>5</v>
      </c>
      <c r="M296" s="7" t="str">
        <f ca="1">VLOOKUP($L296,Race!$A:$B,2,FALSE)</f>
        <v>White</v>
      </c>
      <c r="N296" s="8">
        <f t="shared" ca="1" si="39"/>
        <v>23909</v>
      </c>
      <c r="O296" s="6">
        <f t="shared" ca="1" si="40"/>
        <v>8</v>
      </c>
      <c r="P296" s="8" t="str">
        <f ca="1">VLOOKUP($O296,Education!$A:$B,2,FALSE)</f>
        <v>Graduate school</v>
      </c>
      <c r="Q296" s="7">
        <f ca="1" xml:space="preserve">
  IF(OR($S296 = 5, $S296 = 6, $S296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96" s="7" t="str">
        <f ca="1">VLOOKUP($Q296,Department!$A:$B,2,FALSE)</f>
        <v>Audit</v>
      </c>
      <c r="S296" s="6">
        <f t="shared" ca="1" si="41"/>
        <v>11</v>
      </c>
      <c r="T296" s="7" t="str">
        <f ca="1">VLOOKUP($S296,Role!$A:$B,2,FALSE)</f>
        <v>Analyst</v>
      </c>
      <c r="U296" s="6">
        <f t="shared" ca="1" si="42"/>
        <v>7</v>
      </c>
      <c r="V296" s="7" t="str">
        <f ca="1" xml:space="preserve">
IF($U296 &lt;&gt; "",
    VLOOKUP($U296,Level!$A:$B,2,FALSE),
    ""
)</f>
        <v>Senior</v>
      </c>
      <c r="W296" s="1">
        <f t="shared" ca="1" si="43"/>
        <v>3000</v>
      </c>
      <c r="X296" s="12" t="str">
        <f t="shared" ca="1" si="44"/>
        <v>INSERT INTO bi4all.fac_employees (id_company_fk, id_employee_pk, flg_active, employee_name, id_gender_fk, id_race_fk, birthday, id_schooling_fk, id_department_fk, id_role_fk, id_level_fk, salary) VALUES (1, 292, TRUE, 'Esther Lima Santana', 'F', 5, '16/06/1965', 8, 13, 11, 7, 3000);</v>
      </c>
    </row>
    <row r="297" spans="1:24" ht="14.25" customHeight="1" x14ac:dyDescent="0.2">
      <c r="A297" s="7">
        <v>1</v>
      </c>
      <c r="B297" s="7" t="str">
        <f>$A297 &amp; "-"&amp;VLOOKUP($A297,Company!$A:$B,2,FALSE)</f>
        <v>1-ACME Corporation</v>
      </c>
      <c r="C297" s="5">
        <f t="shared" si="36"/>
        <v>293</v>
      </c>
      <c r="D297" s="6" t="b">
        <v>1</v>
      </c>
      <c r="E297" s="7">
        <f ca="1">IF($C297 = 1 + N("Presidente"),
    127,
    IF($C297 = 2 + N("Vice-Presidente"),
        72,
        IF($C297 = 3 + N("Secretária bilíngue"),
            13,
            RANDBETWEEN(5,COUNT(Name!$A:$A) + 1)
        )
    )
)</f>
        <v>259</v>
      </c>
      <c r="F297" s="7" t="str">
        <f ca="1">VLOOKUP($E297,Name!$A:$B,2,FALSE)</f>
        <v>Maria Carolina</v>
      </c>
      <c r="G297" s="7">
        <f ca="1" xml:space="preserve">
IF($C297 = 1,
    0,
    RANDBETWEEN(5,COUNT('Last name'!$A:$A) + 1)
)</f>
        <v>180</v>
      </c>
      <c r="H297" s="7" t="str">
        <f ca="1" xml:space="preserve">
IF($C297 = 1 + N("Presidente"),
    "de Orléans e Bragança",
    VLOOKUP($G297,'Last name'!$A:$B,2,FALSE) &amp; " " &amp; VLOOKUP(RANDBETWEEN(5,COUNT('Last name'!$A:$A) + 1),'Last name'!$A:$B,2,FALSE)
)</f>
        <v>Silva Auth</v>
      </c>
      <c r="I297" s="7" t="str">
        <f t="shared" ca="1" si="37"/>
        <v>Maria Carolina Silva Auth</v>
      </c>
      <c r="J297" s="7" t="str">
        <f ca="1">VLOOKUP($E297,Name!$A:$C,3,FALSE)</f>
        <v>F</v>
      </c>
      <c r="K297" s="7" t="str">
        <f ca="1">VLOOKUP($J297,Gender!$A:$B,2,FALSE)</f>
        <v>Female</v>
      </c>
      <c r="L297" s="7">
        <f t="shared" ca="1" si="38"/>
        <v>7</v>
      </c>
      <c r="M297" s="7" t="str">
        <f ca="1">VLOOKUP($L297,Race!$A:$B,2,FALSE)</f>
        <v>Hispanic or Latino</v>
      </c>
      <c r="N297" s="8">
        <f t="shared" ca="1" si="39"/>
        <v>30561</v>
      </c>
      <c r="O297" s="6">
        <f t="shared" ca="1" si="40"/>
        <v>7</v>
      </c>
      <c r="P297" s="8" t="str">
        <f ca="1">VLOOKUP($O297,Education!$A:$B,2,FALSE)</f>
        <v>Undergraduate degree</v>
      </c>
      <c r="Q297" s="7">
        <f ca="1" xml:space="preserve">
  IF(OR($S297 = 5, $S297 = 6, $S297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97" s="7" t="str">
        <f ca="1">VLOOKUP($Q297,Department!$A:$B,2,FALSE)</f>
        <v>Communication &amp; Marketing</v>
      </c>
      <c r="S297" s="6">
        <f t="shared" ca="1" si="41"/>
        <v>9</v>
      </c>
      <c r="T297" s="7" t="str">
        <f ca="1">VLOOKUP($S297,Role!$A:$B,2,FALSE)</f>
        <v>Intern</v>
      </c>
      <c r="U297" s="6" t="str">
        <f t="shared" ca="1" si="42"/>
        <v/>
      </c>
      <c r="V297" s="7" t="str">
        <f ca="1" xml:space="preserve">
IF($U297 &lt;&gt; "",
    VLOOKUP($U297,Level!$A:$B,2,FALSE),
    ""
)</f>
        <v/>
      </c>
      <c r="W297" s="1">
        <f t="shared" ca="1" si="43"/>
        <v>1285</v>
      </c>
      <c r="X297" s="12" t="str">
        <f t="shared" ca="1" si="44"/>
        <v>INSERT INTO bi4all.fac_employees (id_company_fk, id_employee_pk, flg_active, employee_name, id_gender_fk, id_race_fk, birthday, id_schooling_fk, id_department_fk, id_role_fk, id_level_fk, salary) VALUES (1, 293, TRUE, 'Maria Carolina Silva Auth', 'F', 7, '02/09/1983', 7, 11, 9, NULL, 1285);</v>
      </c>
    </row>
    <row r="298" spans="1:24" ht="14.25" customHeight="1" x14ac:dyDescent="0.2">
      <c r="A298" s="7">
        <v>1</v>
      </c>
      <c r="B298" s="7" t="str">
        <f>$A298 &amp; "-"&amp;VLOOKUP($A298,Company!$A:$B,2,FALSE)</f>
        <v>1-ACME Corporation</v>
      </c>
      <c r="C298" s="5">
        <f t="shared" si="36"/>
        <v>294</v>
      </c>
      <c r="D298" s="6" t="b">
        <v>1</v>
      </c>
      <c r="E298" s="7">
        <f ca="1">IF($C298 = 1 + N("Presidente"),
    127,
    IF($C298 = 2 + N("Vice-Presidente"),
        72,
        IF($C298 = 3 + N("Secretária bilíngue"),
            13,
            RANDBETWEEN(5,COUNT(Name!$A:$A) + 1)
        )
    )
)</f>
        <v>229</v>
      </c>
      <c r="F298" s="7" t="str">
        <f ca="1">VLOOKUP($E298,Name!$A:$B,2,FALSE)</f>
        <v>Liz</v>
      </c>
      <c r="G298" s="7">
        <f ca="1" xml:space="preserve">
IF($C298 = 1,
    0,
    RANDBETWEEN(5,COUNT('Last name'!$A:$A) + 1)
)</f>
        <v>186</v>
      </c>
      <c r="H298" s="7" t="str">
        <f ca="1" xml:space="preserve">
IF($C298 = 1 + N("Presidente"),
    "de Orléans e Bragança",
    VLOOKUP($G298,'Last name'!$A:$B,2,FALSE) &amp; " " &amp; VLOOKUP(RANDBETWEEN(5,COUNT('Last name'!$A:$A) + 1),'Last name'!$A:$B,2,FALSE)
)</f>
        <v>Souza Sousa</v>
      </c>
      <c r="I298" s="7" t="str">
        <f t="shared" ca="1" si="37"/>
        <v>Liz Souza Sousa</v>
      </c>
      <c r="J298" s="7" t="str">
        <f ca="1">VLOOKUP($E298,Name!$A:$C,3,FALSE)</f>
        <v>F</v>
      </c>
      <c r="K298" s="7" t="str">
        <f ca="1">VLOOKUP($J298,Gender!$A:$B,2,FALSE)</f>
        <v>Female</v>
      </c>
      <c r="L298" s="7">
        <f t="shared" ca="1" si="38"/>
        <v>5</v>
      </c>
      <c r="M298" s="7" t="str">
        <f ca="1">VLOOKUP($L298,Race!$A:$B,2,FALSE)</f>
        <v>White</v>
      </c>
      <c r="N298" s="8">
        <f t="shared" ca="1" si="39"/>
        <v>18587</v>
      </c>
      <c r="O298" s="6">
        <f t="shared" ca="1" si="40"/>
        <v>7</v>
      </c>
      <c r="P298" s="8" t="str">
        <f ca="1">VLOOKUP($O298,Education!$A:$B,2,FALSE)</f>
        <v>Undergraduate degree</v>
      </c>
      <c r="Q298" s="7">
        <f ca="1" xml:space="preserve">
  IF(OR($S298 = 5, $S298 = 6, $S298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98" s="7" t="str">
        <f ca="1">VLOOKUP($Q298,Department!$A:$B,2,FALSE)</f>
        <v>Controlling</v>
      </c>
      <c r="S298" s="6">
        <f t="shared" ca="1" si="41"/>
        <v>11</v>
      </c>
      <c r="T298" s="7" t="str">
        <f ca="1">VLOOKUP($S298,Role!$A:$B,2,FALSE)</f>
        <v>Analyst</v>
      </c>
      <c r="U298" s="6">
        <f t="shared" ca="1" si="42"/>
        <v>7</v>
      </c>
      <c r="V298" s="7" t="str">
        <f ca="1" xml:space="preserve">
IF($U298 &lt;&gt; "",
    VLOOKUP($U298,Level!$A:$B,2,FALSE),
    ""
)</f>
        <v>Senior</v>
      </c>
      <c r="W298" s="1">
        <f t="shared" ca="1" si="43"/>
        <v>2500</v>
      </c>
      <c r="X298" s="12" t="str">
        <f t="shared" ca="1" si="44"/>
        <v>INSERT INTO bi4all.fac_employees (id_company_fk, id_employee_pk, flg_active, employee_name, id_gender_fk, id_race_fk, birthday, id_schooling_fk, id_department_fk, id_role_fk, id_level_fk, salary) VALUES (1, 294, TRUE, 'Liz Souza Sousa', 'F', 5, '20/11/1950', 7, 12, 11, 7, 2500);</v>
      </c>
    </row>
    <row r="299" spans="1:24" ht="14.25" customHeight="1" x14ac:dyDescent="0.2">
      <c r="A299" s="7">
        <v>1</v>
      </c>
      <c r="B299" s="7" t="str">
        <f>$A299 &amp; "-"&amp;VLOOKUP($A299,Company!$A:$B,2,FALSE)</f>
        <v>1-ACME Corporation</v>
      </c>
      <c r="C299" s="5">
        <f t="shared" si="36"/>
        <v>295</v>
      </c>
      <c r="D299" s="6" t="b">
        <v>1</v>
      </c>
      <c r="E299" s="7">
        <f ca="1">IF($C299 = 1 + N("Presidente"),
    127,
    IF($C299 = 2 + N("Vice-Presidente"),
        72,
        IF($C299 = 3 + N("Secretária bilíngue"),
            13,
            RANDBETWEEN(5,COUNT(Name!$A:$A) + 1)
        )
    )
)</f>
        <v>225</v>
      </c>
      <c r="F299" s="7" t="str">
        <f ca="1">VLOOKUP($E299,Name!$A:$B,2,FALSE)</f>
        <v>Levi</v>
      </c>
      <c r="G299" s="7">
        <f ca="1" xml:space="preserve">
IF($C299 = 1,
    0,
    RANDBETWEEN(5,COUNT('Last name'!$A:$A) + 1)
)</f>
        <v>140</v>
      </c>
      <c r="H299" s="7" t="str">
        <f ca="1" xml:space="preserve">
IF($C299 = 1 + N("Presidente"),
    "de Orléans e Bragança",
    VLOOKUP($G299,'Last name'!$A:$B,2,FALSE) &amp; " " &amp; VLOOKUP(RANDBETWEEN(5,COUNT('Last name'!$A:$A) + 1),'Last name'!$A:$B,2,FALSE)
)</f>
        <v>Negreiros Monti</v>
      </c>
      <c r="I299" s="7" t="str">
        <f t="shared" ca="1" si="37"/>
        <v>Levi Negreiros Monti</v>
      </c>
      <c r="J299" s="7" t="str">
        <f ca="1">VLOOKUP($E299,Name!$A:$C,3,FALSE)</f>
        <v>M</v>
      </c>
      <c r="K299" s="7" t="str">
        <f ca="1">VLOOKUP($J299,Gender!$A:$B,2,FALSE)</f>
        <v>Male</v>
      </c>
      <c r="L299" s="7">
        <f t="shared" ca="1" si="38"/>
        <v>5</v>
      </c>
      <c r="M299" s="7" t="str">
        <f ca="1">VLOOKUP($L299,Race!$A:$B,2,FALSE)</f>
        <v>White</v>
      </c>
      <c r="N299" s="8">
        <f t="shared" ca="1" si="39"/>
        <v>25192</v>
      </c>
      <c r="O299" s="6">
        <f t="shared" ca="1" si="40"/>
        <v>7</v>
      </c>
      <c r="P299" s="8" t="str">
        <f ca="1">VLOOKUP($O299,Education!$A:$B,2,FALSE)</f>
        <v>Undergraduate degree</v>
      </c>
      <c r="Q299" s="7">
        <f ca="1" xml:space="preserve">
  IF(OR($S299 = 5, $S299 = 6, $S299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99" s="7" t="str">
        <f ca="1">VLOOKUP($Q299,Department!$A:$B,2,FALSE)</f>
        <v>Presidency</v>
      </c>
      <c r="S299" s="6">
        <f t="shared" ca="1" si="41"/>
        <v>10</v>
      </c>
      <c r="T299" s="7" t="str">
        <f ca="1">VLOOKUP($S299,Role!$A:$B,2,FALSE)</f>
        <v>Trainee</v>
      </c>
      <c r="U299" s="6" t="str">
        <f t="shared" ca="1" si="42"/>
        <v/>
      </c>
      <c r="V299" s="7" t="str">
        <f ca="1" xml:space="preserve">
IF($U299 &lt;&gt; "",
    VLOOKUP($U299,Level!$A:$B,2,FALSE),
    ""
)</f>
        <v/>
      </c>
      <c r="W299" s="1">
        <f t="shared" ca="1" si="43"/>
        <v>1305</v>
      </c>
      <c r="X299" s="12" t="str">
        <f t="shared" ca="1" si="44"/>
        <v>INSERT INTO bi4all.fac_employees (id_company_fk, id_employee_pk, flg_active, employee_name, id_gender_fk, id_race_fk, birthday, id_schooling_fk, id_department_fk, id_role_fk, id_level_fk, salary) VALUES (1, 295, TRUE, 'Levi Negreiros Monti', 'M', 5, '20/12/1968', 7, 5, 10, NULL, 1305);</v>
      </c>
    </row>
    <row r="300" spans="1:24" ht="14.25" customHeight="1" x14ac:dyDescent="0.2">
      <c r="A300" s="7">
        <v>1</v>
      </c>
      <c r="B300" s="7" t="str">
        <f>$A300 &amp; "-"&amp;VLOOKUP($A300,Company!$A:$B,2,FALSE)</f>
        <v>1-ACME Corporation</v>
      </c>
      <c r="C300" s="5">
        <f t="shared" si="36"/>
        <v>296</v>
      </c>
      <c r="D300" s="6" t="b">
        <v>1</v>
      </c>
      <c r="E300" s="7">
        <f ca="1">IF($C300 = 1 + N("Presidente"),
    127,
    IF($C300 = 2 + N("Vice-Presidente"),
        72,
        IF($C300 = 3 + N("Secretária bilíngue"),
            13,
            RANDBETWEEN(5,COUNT(Name!$A:$A) + 1)
        )
    )
)</f>
        <v>75</v>
      </c>
      <c r="F300" s="7" t="str">
        <f ca="1">VLOOKUP($E300,Name!$A:$B,2,FALSE)</f>
        <v>Breno</v>
      </c>
      <c r="G300" s="7">
        <f ca="1" xml:space="preserve">
IF($C300 = 1,
    0,
    RANDBETWEEN(5,COUNT('Last name'!$A:$A) + 1)
)</f>
        <v>122</v>
      </c>
      <c r="H300" s="7" t="str">
        <f ca="1" xml:space="preserve">
IF($C300 = 1 + N("Presidente"),
    "de Orléans e Bragança",
    VLOOKUP($G300,'Last name'!$A:$B,2,FALSE) &amp; " " &amp; VLOOKUP(RANDBETWEEN(5,COUNT('Last name'!$A:$A) + 1),'Last name'!$A:$B,2,FALSE)
)</f>
        <v>Martini Santacruz</v>
      </c>
      <c r="I300" s="7" t="str">
        <f t="shared" ca="1" si="37"/>
        <v>Breno Martini Santacruz</v>
      </c>
      <c r="J300" s="7" t="str">
        <f ca="1">VLOOKUP($E300,Name!$A:$C,3,FALSE)</f>
        <v>M</v>
      </c>
      <c r="K300" s="7" t="str">
        <f ca="1">VLOOKUP($J300,Gender!$A:$B,2,FALSE)</f>
        <v>Male</v>
      </c>
      <c r="L300" s="7">
        <f t="shared" ca="1" si="38"/>
        <v>5</v>
      </c>
      <c r="M300" s="7" t="str">
        <f ca="1">VLOOKUP($L300,Race!$A:$B,2,FALSE)</f>
        <v>White</v>
      </c>
      <c r="N300" s="8">
        <f t="shared" ca="1" si="39"/>
        <v>19412</v>
      </c>
      <c r="O300" s="6">
        <f t="shared" ca="1" si="40"/>
        <v>7</v>
      </c>
      <c r="P300" s="8" t="str">
        <f ca="1">VLOOKUP($O300,Education!$A:$B,2,FALSE)</f>
        <v>Undergraduate degree</v>
      </c>
      <c r="Q300" s="7">
        <f ca="1" xml:space="preserve">
  IF(OR($S300 = 5, $S300 = 6, $S300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00" s="7" t="str">
        <f ca="1">VLOOKUP($Q300,Department!$A:$B,2,FALSE)</f>
        <v>Controlling</v>
      </c>
      <c r="S300" s="6">
        <f t="shared" ca="1" si="41"/>
        <v>11</v>
      </c>
      <c r="T300" s="7" t="str">
        <f ca="1">VLOOKUP($S300,Role!$A:$B,2,FALSE)</f>
        <v>Analyst</v>
      </c>
      <c r="U300" s="6">
        <f t="shared" ca="1" si="42"/>
        <v>7</v>
      </c>
      <c r="V300" s="7" t="str">
        <f ca="1" xml:space="preserve">
IF($U300 &lt;&gt; "",
    VLOOKUP($U300,Level!$A:$B,2,FALSE),
    ""
)</f>
        <v>Senior</v>
      </c>
      <c r="W300" s="1">
        <f t="shared" ca="1" si="43"/>
        <v>2500</v>
      </c>
      <c r="X300" s="12" t="str">
        <f t="shared" ca="1" si="44"/>
        <v>INSERT INTO bi4all.fac_employees (id_company_fk, id_employee_pk, flg_active, employee_name, id_gender_fk, id_race_fk, birthday, id_schooling_fk, id_department_fk, id_role_fk, id_level_fk, salary) VALUES (1, 296, TRUE, 'Breno Martini Santacruz', 'M', 5, '22/02/1953', 7, 12, 11, 7, 2500);</v>
      </c>
    </row>
    <row r="301" spans="1:24" ht="14.25" customHeight="1" x14ac:dyDescent="0.2">
      <c r="A301" s="7">
        <v>1</v>
      </c>
      <c r="B301" s="7" t="str">
        <f>$A301 &amp; "-"&amp;VLOOKUP($A301,Company!$A:$B,2,FALSE)</f>
        <v>1-ACME Corporation</v>
      </c>
      <c r="C301" s="5">
        <f t="shared" si="36"/>
        <v>297</v>
      </c>
      <c r="D301" s="6" t="b">
        <v>1</v>
      </c>
      <c r="E301" s="7">
        <f ca="1">IF($C301 = 1 + N("Presidente"),
    127,
    IF($C301 = 2 + N("Vice-Presidente"),
        72,
        IF($C301 = 3 + N("Secretária bilíngue"),
            13,
            RANDBETWEEN(5,COUNT(Name!$A:$A) + 1)
        )
    )
)</f>
        <v>103</v>
      </c>
      <c r="F301" s="7" t="str">
        <f ca="1">VLOOKUP($E301,Name!$A:$B,2,FALSE)</f>
        <v>Danniel</v>
      </c>
      <c r="G301" s="7">
        <f ca="1" xml:space="preserve">
IF($C301 = 1,
    0,
    RANDBETWEEN(5,COUNT('Last name'!$A:$A) + 1)
)</f>
        <v>31</v>
      </c>
      <c r="H301" s="7" t="str">
        <f ca="1" xml:space="preserve">
IF($C301 = 1 + N("Presidente"),
    "de Orléans e Bragança",
    VLOOKUP($G301,'Last name'!$A:$B,2,FALSE) &amp; " " &amp; VLOOKUP(RANDBETWEEN(5,COUNT('Last name'!$A:$A) + 1),'Last name'!$A:$B,2,FALSE)
)</f>
        <v>Barbosa Ferreira</v>
      </c>
      <c r="I301" s="7" t="str">
        <f t="shared" ca="1" si="37"/>
        <v>Danniel Barbosa Ferreira</v>
      </c>
      <c r="J301" s="7" t="str">
        <f ca="1">VLOOKUP($E301,Name!$A:$C,3,FALSE)</f>
        <v>M</v>
      </c>
      <c r="K301" s="7" t="str">
        <f ca="1">VLOOKUP($J301,Gender!$A:$B,2,FALSE)</f>
        <v>Male</v>
      </c>
      <c r="L301" s="7">
        <f t="shared" ca="1" si="38"/>
        <v>6</v>
      </c>
      <c r="M301" s="7" t="str">
        <f ca="1">VLOOKUP($L301,Race!$A:$B,2,FALSE)</f>
        <v>Black or African American</v>
      </c>
      <c r="N301" s="8">
        <f t="shared" ca="1" si="39"/>
        <v>31346</v>
      </c>
      <c r="O301" s="6">
        <f t="shared" ca="1" si="40"/>
        <v>7</v>
      </c>
      <c r="P301" s="8" t="str">
        <f ca="1">VLOOKUP($O301,Education!$A:$B,2,FALSE)</f>
        <v>Undergraduate degree</v>
      </c>
      <c r="Q301" s="7">
        <f ca="1" xml:space="preserve">
  IF(OR($S301 = 5, $S301 = 6, $S301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01" s="7" t="str">
        <f ca="1">VLOOKUP($Q301,Department!$A:$B,2,FALSE)</f>
        <v>Operations</v>
      </c>
      <c r="S301" s="6">
        <f t="shared" ca="1" si="41"/>
        <v>9</v>
      </c>
      <c r="T301" s="7" t="str">
        <f ca="1">VLOOKUP($S301,Role!$A:$B,2,FALSE)</f>
        <v>Intern</v>
      </c>
      <c r="U301" s="6" t="str">
        <f t="shared" ca="1" si="42"/>
        <v/>
      </c>
      <c r="V301" s="7" t="str">
        <f ca="1" xml:space="preserve">
IF($U301 &lt;&gt; "",
    VLOOKUP($U301,Level!$A:$B,2,FALSE),
    ""
)</f>
        <v/>
      </c>
      <c r="W301" s="1">
        <f t="shared" ca="1" si="43"/>
        <v>1205</v>
      </c>
      <c r="X301" s="12" t="str">
        <f t="shared" ca="1" si="44"/>
        <v>INSERT INTO bi4all.fac_employees (id_company_fk, id_employee_pk, flg_active, employee_name, id_gender_fk, id_race_fk, birthday, id_schooling_fk, id_department_fk, id_role_fk, id_level_fk, salary) VALUES (1, 297, TRUE, 'Danniel Barbosa Ferreira', 'M', 6, '26/10/1985', 7, 10, 9, NULL, 1205);</v>
      </c>
    </row>
    <row r="302" spans="1:24" ht="14.25" customHeight="1" x14ac:dyDescent="0.2">
      <c r="A302" s="7">
        <v>1</v>
      </c>
      <c r="B302" s="7" t="str">
        <f>$A302 &amp; "-"&amp;VLOOKUP($A302,Company!$A:$B,2,FALSE)</f>
        <v>1-ACME Corporation</v>
      </c>
      <c r="C302" s="5">
        <f t="shared" si="36"/>
        <v>298</v>
      </c>
      <c r="D302" s="6" t="b">
        <v>1</v>
      </c>
      <c r="E302" s="7">
        <f ca="1">IF($C302 = 1 + N("Presidente"),
    127,
    IF($C302 = 2 + N("Vice-Presidente"),
        72,
        IF($C302 = 3 + N("Secretária bilíngue"),
            13,
            RANDBETWEEN(5,COUNT(Name!$A:$A) + 1)
        )
    )
)</f>
        <v>163</v>
      </c>
      <c r="F302" s="7" t="str">
        <f ca="1">VLOOKUP($E302,Name!$A:$B,2,FALSE)</f>
        <v>Heloísa</v>
      </c>
      <c r="G302" s="7">
        <f ca="1" xml:space="preserve">
IF($C302 = 1,
    0,
    RANDBETWEEN(5,COUNT('Last name'!$A:$A) + 1)
)</f>
        <v>153</v>
      </c>
      <c r="H302" s="7" t="str">
        <f ca="1" xml:space="preserve">
IF($C302 = 1 + N("Presidente"),
    "de Orléans e Bragança",
    VLOOKUP($G302,'Last name'!$A:$B,2,FALSE) &amp; " " &amp; VLOOKUP(RANDBETWEEN(5,COUNT('Last name'!$A:$A) + 1),'Last name'!$A:$B,2,FALSE)
)</f>
        <v>Pimentel Costa</v>
      </c>
      <c r="I302" s="7" t="str">
        <f t="shared" ca="1" si="37"/>
        <v>Heloísa Pimentel Costa</v>
      </c>
      <c r="J302" s="7" t="str">
        <f ca="1">VLOOKUP($E302,Name!$A:$C,3,FALSE)</f>
        <v>F</v>
      </c>
      <c r="K302" s="7" t="str">
        <f ca="1">VLOOKUP($J302,Gender!$A:$B,2,FALSE)</f>
        <v>Female</v>
      </c>
      <c r="L302" s="7">
        <f t="shared" ca="1" si="38"/>
        <v>5</v>
      </c>
      <c r="M302" s="7" t="str">
        <f ca="1">VLOOKUP($L302,Race!$A:$B,2,FALSE)</f>
        <v>White</v>
      </c>
      <c r="N302" s="8">
        <f t="shared" ca="1" si="39"/>
        <v>22836</v>
      </c>
      <c r="O302" s="6">
        <f t="shared" ca="1" si="40"/>
        <v>8</v>
      </c>
      <c r="P302" s="8" t="str">
        <f ca="1">VLOOKUP($O302,Education!$A:$B,2,FALSE)</f>
        <v>Graduate school</v>
      </c>
      <c r="Q302" s="7">
        <f ca="1" xml:space="preserve">
  IF(OR($S302 = 5, $S302 = 6, $S302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02" s="7" t="str">
        <f ca="1">VLOOKUP($Q302,Department!$A:$B,2,FALSE)</f>
        <v>Presidency</v>
      </c>
      <c r="S302" s="6">
        <f t="shared" ca="1" si="41"/>
        <v>11</v>
      </c>
      <c r="T302" s="7" t="str">
        <f ca="1">VLOOKUP($S302,Role!$A:$B,2,FALSE)</f>
        <v>Analyst</v>
      </c>
      <c r="U302" s="6">
        <f t="shared" ca="1" si="42"/>
        <v>5</v>
      </c>
      <c r="V302" s="7" t="str">
        <f ca="1" xml:space="preserve">
IF($U302 &lt;&gt; "",
    VLOOKUP($U302,Level!$A:$B,2,FALSE),
    ""
)</f>
        <v>Junior</v>
      </c>
      <c r="W302" s="1">
        <f t="shared" ca="1" si="43"/>
        <v>3000</v>
      </c>
      <c r="X302" s="12" t="str">
        <f t="shared" ca="1" si="44"/>
        <v>INSERT INTO bi4all.fac_employees (id_company_fk, id_employee_pk, flg_active, employee_name, id_gender_fk, id_race_fk, birthday, id_schooling_fk, id_department_fk, id_role_fk, id_level_fk, salary) VALUES (1, 298, TRUE, 'Heloísa Pimentel Costa', 'F', 5, '09/07/1962', 8, 5, 11, 5, 3000);</v>
      </c>
    </row>
    <row r="303" spans="1:24" ht="14.25" customHeight="1" x14ac:dyDescent="0.2">
      <c r="A303" s="7">
        <v>1</v>
      </c>
      <c r="B303" s="7" t="str">
        <f>$A303 &amp; "-"&amp;VLOOKUP($A303,Company!$A:$B,2,FALSE)</f>
        <v>1-ACME Corporation</v>
      </c>
      <c r="C303" s="5">
        <f t="shared" si="36"/>
        <v>299</v>
      </c>
      <c r="D303" s="6" t="b">
        <v>1</v>
      </c>
      <c r="E303" s="7">
        <f ca="1">IF($C303 = 1 + N("Presidente"),
    127,
    IF($C303 = 2 + N("Vice-Presidente"),
        72,
        IF($C303 = 3 + N("Secretária bilíngue"),
            13,
            RANDBETWEEN(5,COUNT(Name!$A:$A) + 1)
        )
    )
)</f>
        <v>91</v>
      </c>
      <c r="F303" s="7" t="str">
        <f ca="1">VLOOKUP($E303,Name!$A:$B,2,FALSE)</f>
        <v>Cecilia</v>
      </c>
      <c r="G303" s="7">
        <f ca="1" xml:space="preserve">
IF($C303 = 1,
    0,
    RANDBETWEEN(5,COUNT('Last name'!$A:$A) + 1)
)</f>
        <v>190</v>
      </c>
      <c r="H303" s="7" t="str">
        <f ca="1" xml:space="preserve">
IF($C303 = 1 + N("Presidente"),
    "de Orléans e Bragança",
    VLOOKUP($G303,'Last name'!$A:$B,2,FALSE) &amp; " " &amp; VLOOKUP(RANDBETWEEN(5,COUNT('Last name'!$A:$A) + 1),'Last name'!$A:$B,2,FALSE)
)</f>
        <v>Testa Ferrara</v>
      </c>
      <c r="I303" s="7" t="str">
        <f t="shared" ca="1" si="37"/>
        <v>Cecilia Testa Ferrara</v>
      </c>
      <c r="J303" s="7" t="str">
        <f ca="1">VLOOKUP($E303,Name!$A:$C,3,FALSE)</f>
        <v>F</v>
      </c>
      <c r="K303" s="7" t="str">
        <f ca="1">VLOOKUP($J303,Gender!$A:$B,2,FALSE)</f>
        <v>Female</v>
      </c>
      <c r="L303" s="7">
        <f t="shared" ca="1" si="38"/>
        <v>5</v>
      </c>
      <c r="M303" s="7" t="str">
        <f ca="1">VLOOKUP($L303,Race!$A:$B,2,FALSE)</f>
        <v>White</v>
      </c>
      <c r="N303" s="8">
        <f t="shared" ca="1" si="39"/>
        <v>27552</v>
      </c>
      <c r="O303" s="6">
        <f t="shared" ca="1" si="40"/>
        <v>7</v>
      </c>
      <c r="P303" s="8" t="str">
        <f ca="1">VLOOKUP($O303,Education!$A:$B,2,FALSE)</f>
        <v>Undergraduate degree</v>
      </c>
      <c r="Q303" s="7">
        <f ca="1" xml:space="preserve">
  IF(OR($S303 = 5, $S303 = 6, $S303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03" s="7" t="str">
        <f ca="1">VLOOKUP($Q303,Department!$A:$B,2,FALSE)</f>
        <v>Human Resource</v>
      </c>
      <c r="S303" s="6">
        <f t="shared" ca="1" si="41"/>
        <v>10</v>
      </c>
      <c r="T303" s="7" t="str">
        <f ca="1">VLOOKUP($S303,Role!$A:$B,2,FALSE)</f>
        <v>Trainee</v>
      </c>
      <c r="U303" s="6" t="str">
        <f t="shared" ca="1" si="42"/>
        <v/>
      </c>
      <c r="V303" s="7" t="str">
        <f ca="1" xml:space="preserve">
IF($U303 &lt;&gt; "",
    VLOOKUP($U303,Level!$A:$B,2,FALSE),
    ""
)</f>
        <v/>
      </c>
      <c r="W303" s="1">
        <f t="shared" ca="1" si="43"/>
        <v>1385</v>
      </c>
      <c r="X303" s="12" t="str">
        <f t="shared" ca="1" si="44"/>
        <v>INSERT INTO bi4all.fac_employees (id_company_fk, id_employee_pk, flg_active, employee_name, id_gender_fk, id_race_fk, birthday, id_schooling_fk, id_department_fk, id_role_fk, id_level_fk, salary) VALUES (1, 299, TRUE, 'Cecilia Testa Ferrara', 'F', 5, '07/06/1975', 7, 8, 10, NULL, 1385);</v>
      </c>
    </row>
    <row r="304" spans="1:24" ht="14.25" customHeight="1" x14ac:dyDescent="0.2">
      <c r="A304" s="7">
        <v>1</v>
      </c>
      <c r="B304" s="7" t="str">
        <f>$A304 &amp; "-"&amp;VLOOKUP($A304,Company!$A:$B,2,FALSE)</f>
        <v>1-ACME Corporation</v>
      </c>
      <c r="C304" s="5">
        <f t="shared" si="36"/>
        <v>300</v>
      </c>
      <c r="D304" s="6" t="b">
        <v>1</v>
      </c>
      <c r="E304" s="7">
        <f ca="1">IF($C304 = 1 + N("Presidente"),
    127,
    IF($C304 = 2 + N("Vice-Presidente"),
        72,
        IF($C304 = 3 + N("Secretária bilíngue"),
            13,
            RANDBETWEEN(5,COUNT(Name!$A:$A) + 1)
        )
    )
)</f>
        <v>313</v>
      </c>
      <c r="F304" s="7" t="str">
        <f ca="1">VLOOKUP($E304,Name!$A:$B,2,FALSE)</f>
        <v>Pablo</v>
      </c>
      <c r="G304" s="7">
        <f ca="1" xml:space="preserve">
IF($C304 = 1,
    0,
    RANDBETWEEN(5,COUNT('Last name'!$A:$A) + 1)
)</f>
        <v>31</v>
      </c>
      <c r="H304" s="7" t="str">
        <f ca="1" xml:space="preserve">
IF($C304 = 1 + N("Presidente"),
    "de Orléans e Bragança",
    VLOOKUP($G304,'Last name'!$A:$B,2,FALSE) &amp; " " &amp; VLOOKUP(RANDBETWEEN(5,COUNT('Last name'!$A:$A) + 1),'Last name'!$A:$B,2,FALSE)
)</f>
        <v>Barbosa Camargo</v>
      </c>
      <c r="I304" s="7" t="str">
        <f t="shared" ca="1" si="37"/>
        <v>Pablo Barbosa Camargo</v>
      </c>
      <c r="J304" s="7" t="str">
        <f ca="1">VLOOKUP($E304,Name!$A:$C,3,FALSE)</f>
        <v>M</v>
      </c>
      <c r="K304" s="7" t="str">
        <f ca="1">VLOOKUP($J304,Gender!$A:$B,2,FALSE)</f>
        <v>Male</v>
      </c>
      <c r="L304" s="7">
        <f t="shared" ca="1" si="38"/>
        <v>8</v>
      </c>
      <c r="M304" s="7" t="str">
        <f ca="1">VLOOKUP($L304,Race!$A:$B,2,FALSE)</f>
        <v>Asian</v>
      </c>
      <c r="N304" s="8">
        <f t="shared" ca="1" si="39"/>
        <v>19348</v>
      </c>
      <c r="O304" s="6">
        <f t="shared" ca="1" si="40"/>
        <v>8</v>
      </c>
      <c r="P304" s="8" t="str">
        <f ca="1">VLOOKUP($O304,Education!$A:$B,2,FALSE)</f>
        <v>Graduate school</v>
      </c>
      <c r="Q304" s="7">
        <f ca="1" xml:space="preserve">
  IF(OR($S304 = 5, $S304 = 6, $S304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04" s="7" t="str">
        <f ca="1">VLOOKUP($Q304,Department!$A:$B,2,FALSE)</f>
        <v>Presidency</v>
      </c>
      <c r="S304" s="6">
        <f t="shared" ca="1" si="41"/>
        <v>11</v>
      </c>
      <c r="T304" s="7" t="str">
        <f ca="1">VLOOKUP($S304,Role!$A:$B,2,FALSE)</f>
        <v>Analyst</v>
      </c>
      <c r="U304" s="6">
        <f t="shared" ca="1" si="42"/>
        <v>6</v>
      </c>
      <c r="V304" s="7" t="str">
        <f ca="1" xml:space="preserve">
IF($U304 &lt;&gt; "",
    VLOOKUP($U304,Level!$A:$B,2,FALSE),
    ""
)</f>
        <v>Pleno</v>
      </c>
      <c r="W304" s="1">
        <f t="shared" ca="1" si="43"/>
        <v>3000</v>
      </c>
      <c r="X304" s="12" t="str">
        <f t="shared" ca="1" si="44"/>
        <v>INSERT INTO bi4all.fac_employees (id_company_fk, id_employee_pk, flg_active, employee_name, id_gender_fk, id_race_fk, birthday, id_schooling_fk, id_department_fk, id_role_fk, id_level_fk, salary) VALUES (1, 300, TRUE, 'Pablo Barbosa Camargo', 'M', 8, '20/12/1952', 8, 5, 11, 6, 3000);</v>
      </c>
    </row>
    <row r="305" spans="1:24" ht="14.25" customHeight="1" x14ac:dyDescent="0.2">
      <c r="A305" s="7">
        <v>1</v>
      </c>
      <c r="B305" s="7" t="str">
        <f>$A305 &amp; "-"&amp;VLOOKUP($A305,Company!$A:$B,2,FALSE)</f>
        <v>1-ACME Corporation</v>
      </c>
      <c r="C305" s="5">
        <f t="shared" si="36"/>
        <v>301</v>
      </c>
      <c r="D305" s="6" t="b">
        <v>1</v>
      </c>
      <c r="E305" s="7">
        <f ca="1">IF($C305 = 1 + N("Presidente"),
    127,
    IF($C305 = 2 + N("Vice-Presidente"),
        72,
        IF($C305 = 3 + N("Secretária bilíngue"),
            13,
            RANDBETWEEN(5,COUNT(Name!$A:$A) + 1)
        )
    )
)</f>
        <v>130</v>
      </c>
      <c r="F305" s="7" t="str">
        <f ca="1">VLOOKUP($E305,Name!$A:$B,2,FALSE)</f>
        <v>Enzzo</v>
      </c>
      <c r="G305" s="7">
        <f ca="1" xml:space="preserve">
IF($C305 = 1,
    0,
    RANDBETWEEN(5,COUNT('Last name'!$A:$A) + 1)
)</f>
        <v>158</v>
      </c>
      <c r="H305" s="7" t="str">
        <f ca="1" xml:space="preserve">
IF($C305 = 1 + N("Presidente"),
    "de Orléans e Bragança",
    VLOOKUP($G305,'Last name'!$A:$B,2,FALSE) &amp; " " &amp; VLOOKUP(RANDBETWEEN(5,COUNT('Last name'!$A:$A) + 1),'Last name'!$A:$B,2,FALSE)
)</f>
        <v>Rangel Barros</v>
      </c>
      <c r="I305" s="7" t="str">
        <f t="shared" ca="1" si="37"/>
        <v>Enzzo Rangel Barros</v>
      </c>
      <c r="J305" s="7" t="str">
        <f ca="1">VLOOKUP($E305,Name!$A:$C,3,FALSE)</f>
        <v>M</v>
      </c>
      <c r="K305" s="7" t="str">
        <f ca="1">VLOOKUP($J305,Gender!$A:$B,2,FALSE)</f>
        <v>Male</v>
      </c>
      <c r="L305" s="7">
        <f t="shared" ca="1" si="38"/>
        <v>5</v>
      </c>
      <c r="M305" s="7" t="str">
        <f ca="1">VLOOKUP($L305,Race!$A:$B,2,FALSE)</f>
        <v>White</v>
      </c>
      <c r="N305" s="8">
        <f t="shared" ca="1" si="39"/>
        <v>24139</v>
      </c>
      <c r="O305" s="6">
        <f t="shared" ca="1" si="40"/>
        <v>7</v>
      </c>
      <c r="P305" s="8" t="str">
        <f ca="1">VLOOKUP($O305,Education!$A:$B,2,FALSE)</f>
        <v>Undergraduate degree</v>
      </c>
      <c r="Q305" s="7">
        <f ca="1" xml:space="preserve">
  IF(OR($S305 = 5, $S305 = 6, $S305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05" s="7" t="str">
        <f ca="1">VLOOKUP($Q305,Department!$A:$B,2,FALSE)</f>
        <v>Human Resource</v>
      </c>
      <c r="S305" s="6">
        <f t="shared" ca="1" si="41"/>
        <v>9</v>
      </c>
      <c r="T305" s="7" t="str">
        <f ca="1">VLOOKUP($S305,Role!$A:$B,2,FALSE)</f>
        <v>Intern</v>
      </c>
      <c r="U305" s="6" t="str">
        <f t="shared" ca="1" si="42"/>
        <v/>
      </c>
      <c r="V305" s="7" t="str">
        <f ca="1" xml:space="preserve">
IF($U305 &lt;&gt; "",
    VLOOKUP($U305,Level!$A:$B,2,FALSE),
    ""
)</f>
        <v/>
      </c>
      <c r="W305" s="1">
        <f t="shared" ca="1" si="43"/>
        <v>1285</v>
      </c>
      <c r="X305" s="12" t="str">
        <f t="shared" ca="1" si="44"/>
        <v>INSERT INTO bi4all.fac_employees (id_company_fk, id_employee_pk, flg_active, employee_name, id_gender_fk, id_race_fk, birthday, id_schooling_fk, id_department_fk, id_role_fk, id_level_fk, salary) VALUES (1, 301, TRUE, 'Enzzo Rangel Barros', 'M', 5, '01/02/1966', 7, 8, 9, NULL, 1285);</v>
      </c>
    </row>
    <row r="306" spans="1:24" ht="14.25" customHeight="1" x14ac:dyDescent="0.2">
      <c r="A306" s="7">
        <v>1</v>
      </c>
      <c r="B306" s="7" t="str">
        <f>$A306 &amp; "-"&amp;VLOOKUP($A306,Company!$A:$B,2,FALSE)</f>
        <v>1-ACME Corporation</v>
      </c>
      <c r="C306" s="5">
        <f t="shared" si="36"/>
        <v>302</v>
      </c>
      <c r="D306" s="6" t="b">
        <v>1</v>
      </c>
      <c r="E306" s="7">
        <f ca="1">IF($C306 = 1 + N("Presidente"),
    127,
    IF($C306 = 2 + N("Vice-Presidente"),
        72,
        IF($C306 = 3 + N("Secretária bilíngue"),
            13,
            RANDBETWEEN(5,COUNT(Name!$A:$A) + 1)
        )
    )
)</f>
        <v>9</v>
      </c>
      <c r="F306" s="7" t="str">
        <f ca="1">VLOOKUP($E306,Name!$A:$B,2,FALSE)</f>
        <v>Adélio</v>
      </c>
      <c r="G306" s="7">
        <f ca="1" xml:space="preserve">
IF($C306 = 1,
    0,
    RANDBETWEEN(5,COUNT('Last name'!$A:$A) + 1)
)</f>
        <v>105</v>
      </c>
      <c r="H306" s="7" t="str">
        <f ca="1" xml:space="preserve">
IF($C306 = 1 + N("Presidente"),
    "de Orléans e Bragança",
    VLOOKUP($G306,'Last name'!$A:$B,2,FALSE) &amp; " " &amp; VLOOKUP(RANDBETWEEN(5,COUNT('Last name'!$A:$A) + 1),'Last name'!$A:$B,2,FALSE)
)</f>
        <v>Junqueira Alves</v>
      </c>
      <c r="I306" s="7" t="str">
        <f t="shared" ca="1" si="37"/>
        <v>Adélio Junqueira Alves</v>
      </c>
      <c r="J306" s="7" t="str">
        <f ca="1">VLOOKUP($E306,Name!$A:$C,3,FALSE)</f>
        <v>M</v>
      </c>
      <c r="K306" s="7" t="str">
        <f ca="1">VLOOKUP($J306,Gender!$A:$B,2,FALSE)</f>
        <v>Male</v>
      </c>
      <c r="L306" s="7">
        <f t="shared" ca="1" si="38"/>
        <v>5</v>
      </c>
      <c r="M306" s="7" t="str">
        <f ca="1">VLOOKUP($L306,Race!$A:$B,2,FALSE)</f>
        <v>White</v>
      </c>
      <c r="N306" s="8">
        <f t="shared" ca="1" si="39"/>
        <v>27092</v>
      </c>
      <c r="O306" s="6">
        <f t="shared" ca="1" si="40"/>
        <v>8</v>
      </c>
      <c r="P306" s="8" t="str">
        <f ca="1">VLOOKUP($O306,Education!$A:$B,2,FALSE)</f>
        <v>Graduate school</v>
      </c>
      <c r="Q306" s="7">
        <f ca="1" xml:space="preserve">
  IF(OR($S306 = 5, $S306 = 6, $S306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06" s="7" t="str">
        <f ca="1">VLOOKUP($Q306,Department!$A:$B,2,FALSE)</f>
        <v>Operations</v>
      </c>
      <c r="S306" s="6">
        <f t="shared" ca="1" si="41"/>
        <v>11</v>
      </c>
      <c r="T306" s="7" t="str">
        <f ca="1">VLOOKUP($S306,Role!$A:$B,2,FALSE)</f>
        <v>Analyst</v>
      </c>
      <c r="U306" s="6">
        <f t="shared" ca="1" si="42"/>
        <v>7</v>
      </c>
      <c r="V306" s="7" t="str">
        <f ca="1" xml:space="preserve">
IF($U306 &lt;&gt; "",
    VLOOKUP($U306,Level!$A:$B,2,FALSE),
    ""
)</f>
        <v>Senior</v>
      </c>
      <c r="W306" s="1">
        <f t="shared" ca="1" si="43"/>
        <v>3000</v>
      </c>
      <c r="X306" s="12" t="str">
        <f t="shared" ca="1" si="44"/>
        <v>INSERT INTO bi4all.fac_employees (id_company_fk, id_employee_pk, flg_active, employee_name, id_gender_fk, id_race_fk, birthday, id_schooling_fk, id_department_fk, id_role_fk, id_level_fk, salary) VALUES (1, 302, TRUE, 'Adélio Junqueira Alves', 'M', 5, '04/03/1974', 8, 10, 11, 7, 3000);</v>
      </c>
    </row>
    <row r="307" spans="1:24" ht="14.25" customHeight="1" x14ac:dyDescent="0.2">
      <c r="A307" s="7">
        <v>1</v>
      </c>
      <c r="B307" s="7" t="str">
        <f>$A307 &amp; "-"&amp;VLOOKUP($A307,Company!$A:$B,2,FALSE)</f>
        <v>1-ACME Corporation</v>
      </c>
      <c r="C307" s="5">
        <f t="shared" si="36"/>
        <v>303</v>
      </c>
      <c r="D307" s="6" t="b">
        <v>1</v>
      </c>
      <c r="E307" s="7">
        <f ca="1">IF($C307 = 1 + N("Presidente"),
    127,
    IF($C307 = 2 + N("Vice-Presidente"),
        72,
        IF($C307 = 3 + N("Secretária bilíngue"),
            13,
            RANDBETWEEN(5,COUNT(Name!$A:$A) + 1)
        )
    )
)</f>
        <v>184</v>
      </c>
      <c r="F307" s="7" t="str">
        <f ca="1">VLOOKUP($E307,Name!$A:$B,2,FALSE)</f>
        <v>Joanna</v>
      </c>
      <c r="G307" s="7">
        <f ca="1" xml:space="preserve">
IF($C307 = 1,
    0,
    RANDBETWEEN(5,COUNT('Last name'!$A:$A) + 1)
)</f>
        <v>108</v>
      </c>
      <c r="H307" s="7" t="str">
        <f ca="1" xml:space="preserve">
IF($C307 = 1 + N("Presidente"),
    "de Orléans e Bragança",
    VLOOKUP($G307,'Last name'!$A:$B,2,FALSE) &amp; " " &amp; VLOOKUP(RANDBETWEEN(5,COUNT('Last name'!$A:$A) + 1),'Last name'!$A:$B,2,FALSE)
)</f>
        <v>Leone Reis</v>
      </c>
      <c r="I307" s="7" t="str">
        <f t="shared" ca="1" si="37"/>
        <v>Joanna Leone Reis</v>
      </c>
      <c r="J307" s="7" t="str">
        <f ca="1">VLOOKUP($E307,Name!$A:$C,3,FALSE)</f>
        <v>F</v>
      </c>
      <c r="K307" s="7" t="str">
        <f ca="1">VLOOKUP($J307,Gender!$A:$B,2,FALSE)</f>
        <v>Female</v>
      </c>
      <c r="L307" s="7">
        <f t="shared" ca="1" si="38"/>
        <v>5</v>
      </c>
      <c r="M307" s="7" t="str">
        <f ca="1">VLOOKUP($L307,Race!$A:$B,2,FALSE)</f>
        <v>White</v>
      </c>
      <c r="N307" s="8">
        <f t="shared" ca="1" si="39"/>
        <v>32967</v>
      </c>
      <c r="O307" s="6">
        <f t="shared" ca="1" si="40"/>
        <v>7</v>
      </c>
      <c r="P307" s="8" t="str">
        <f ca="1">VLOOKUP($O307,Education!$A:$B,2,FALSE)</f>
        <v>Undergraduate degree</v>
      </c>
      <c r="Q307" s="7">
        <f ca="1" xml:space="preserve">
  IF(OR($S307 = 5, $S307 = 6, $S307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07" s="7" t="str">
        <f ca="1">VLOOKUP($Q307,Department!$A:$B,2,FALSE)</f>
        <v>Commercial</v>
      </c>
      <c r="S307" s="6">
        <f t="shared" ca="1" si="41"/>
        <v>10</v>
      </c>
      <c r="T307" s="7" t="str">
        <f ca="1">VLOOKUP($S307,Role!$A:$B,2,FALSE)</f>
        <v>Trainee</v>
      </c>
      <c r="U307" s="6" t="str">
        <f t="shared" ca="1" si="42"/>
        <v/>
      </c>
      <c r="V307" s="7" t="str">
        <f ca="1" xml:space="preserve">
IF($U307 &lt;&gt; "",
    VLOOKUP($U307,Level!$A:$B,2,FALSE),
    ""
)</f>
        <v/>
      </c>
      <c r="W307" s="1">
        <f t="shared" ca="1" si="43"/>
        <v>1385</v>
      </c>
      <c r="X307" s="12" t="str">
        <f t="shared" ca="1" si="44"/>
        <v>INSERT INTO bi4all.fac_employees (id_company_fk, id_employee_pk, flg_active, employee_name, id_gender_fk, id_race_fk, birthday, id_schooling_fk, id_department_fk, id_role_fk, id_level_fk, salary) VALUES (1, 303, TRUE, 'Joanna Leone Reis', 'F', 5, '04/04/1990', 7, 9, 10, NULL, 1385);</v>
      </c>
    </row>
    <row r="308" spans="1:24" ht="14.25" customHeight="1" x14ac:dyDescent="0.2">
      <c r="A308" s="7">
        <v>1</v>
      </c>
      <c r="B308" s="7" t="str">
        <f>$A308 &amp; "-"&amp;VLOOKUP($A308,Company!$A:$B,2,FALSE)</f>
        <v>1-ACME Corporation</v>
      </c>
      <c r="C308" s="5">
        <f t="shared" si="36"/>
        <v>304</v>
      </c>
      <c r="D308" s="6" t="b">
        <v>1</v>
      </c>
      <c r="E308" s="7">
        <f ca="1">IF($C308 = 1 + N("Presidente"),
    127,
    IF($C308 = 2 + N("Vice-Presidente"),
        72,
        IF($C308 = 3 + N("Secretária bilíngue"),
            13,
            RANDBETWEEN(5,COUNT(Name!$A:$A) + 1)
        )
    )
)</f>
        <v>161</v>
      </c>
      <c r="F308" s="7" t="str">
        <f ca="1">VLOOKUP($E308,Name!$A:$B,2,FALSE)</f>
        <v>Heitor</v>
      </c>
      <c r="G308" s="7">
        <f ca="1" xml:space="preserve">
IF($C308 = 1,
    0,
    RANDBETWEEN(5,COUNT('Last name'!$A:$A) + 1)
)</f>
        <v>151</v>
      </c>
      <c r="H308" s="7" t="str">
        <f ca="1" xml:space="preserve">
IF($C308 = 1 + N("Presidente"),
    "de Orléans e Bragança",
    VLOOKUP($G308,'Last name'!$A:$B,2,FALSE) &amp; " " &amp; VLOOKUP(RANDBETWEEN(5,COUNT('Last name'!$A:$A) + 1),'Last name'!$A:$B,2,FALSE)
)</f>
        <v>Pereira Serra</v>
      </c>
      <c r="I308" s="7" t="str">
        <f t="shared" ca="1" si="37"/>
        <v>Heitor Pereira Serra</v>
      </c>
      <c r="J308" s="7" t="str">
        <f ca="1">VLOOKUP($E308,Name!$A:$C,3,FALSE)</f>
        <v>M</v>
      </c>
      <c r="K308" s="7" t="str">
        <f ca="1">VLOOKUP($J308,Gender!$A:$B,2,FALSE)</f>
        <v>Male</v>
      </c>
      <c r="L308" s="7">
        <f t="shared" ca="1" si="38"/>
        <v>7</v>
      </c>
      <c r="M308" s="7" t="str">
        <f ca="1">VLOOKUP($L308,Race!$A:$B,2,FALSE)</f>
        <v>Hispanic or Latino</v>
      </c>
      <c r="N308" s="8">
        <f t="shared" ca="1" si="39"/>
        <v>24007</v>
      </c>
      <c r="O308" s="6">
        <f t="shared" ca="1" si="40"/>
        <v>7</v>
      </c>
      <c r="P308" s="8" t="str">
        <f ca="1">VLOOKUP($O308,Education!$A:$B,2,FALSE)</f>
        <v>Undergraduate degree</v>
      </c>
      <c r="Q308" s="7">
        <f ca="1" xml:space="preserve">
  IF(OR($S308 = 5, $S308 = 6, $S308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08" s="7" t="str">
        <f ca="1">VLOOKUP($Q308,Department!$A:$B,2,FALSE)</f>
        <v>Audit</v>
      </c>
      <c r="S308" s="6">
        <f t="shared" ca="1" si="41"/>
        <v>11</v>
      </c>
      <c r="T308" s="7" t="str">
        <f ca="1">VLOOKUP($S308,Role!$A:$B,2,FALSE)</f>
        <v>Analyst</v>
      </c>
      <c r="U308" s="6">
        <f t="shared" ca="1" si="42"/>
        <v>5</v>
      </c>
      <c r="V308" s="7" t="str">
        <f ca="1" xml:space="preserve">
IF($U308 &lt;&gt; "",
    VLOOKUP($U308,Level!$A:$B,2,FALSE),
    ""
)</f>
        <v>Junior</v>
      </c>
      <c r="W308" s="1">
        <f t="shared" ca="1" si="43"/>
        <v>2500</v>
      </c>
      <c r="X308" s="12" t="str">
        <f t="shared" ca="1" si="44"/>
        <v>INSERT INTO bi4all.fac_employees (id_company_fk, id_employee_pk, flg_active, employee_name, id_gender_fk, id_race_fk, birthday, id_schooling_fk, id_department_fk, id_role_fk, id_level_fk, salary) VALUES (1, 304, TRUE, 'Heitor Pereira Serra', 'M', 7, '22/09/1965', 7, 13, 11, 5, 2500);</v>
      </c>
    </row>
    <row r="309" spans="1:24" ht="14.25" customHeight="1" x14ac:dyDescent="0.2">
      <c r="A309" s="7">
        <v>1</v>
      </c>
      <c r="B309" s="7" t="str">
        <f>$A309 &amp; "-"&amp;VLOOKUP($A309,Company!$A:$B,2,FALSE)</f>
        <v>1-ACME Corporation</v>
      </c>
      <c r="C309" s="5">
        <f t="shared" si="36"/>
        <v>305</v>
      </c>
      <c r="D309" s="6" t="b">
        <v>1</v>
      </c>
      <c r="E309" s="7">
        <f ca="1">IF($C309 = 1 + N("Presidente"),
    127,
    IF($C309 = 2 + N("Vice-Presidente"),
        72,
        IF($C309 = 3 + N("Secretária bilíngue"),
            13,
            RANDBETWEEN(5,COUNT(Name!$A:$A) + 1)
        )
    )
)</f>
        <v>58</v>
      </c>
      <c r="F309" s="7" t="str">
        <f ca="1">VLOOKUP($E309,Name!$A:$B,2,FALSE)</f>
        <v>Arthur Miguel</v>
      </c>
      <c r="G309" s="7">
        <f ca="1" xml:space="preserve">
IF($C309 = 1,
    0,
    RANDBETWEEN(5,COUNT('Last name'!$A:$A) + 1)
)</f>
        <v>23</v>
      </c>
      <c r="H309" s="7" t="str">
        <f ca="1" xml:space="preserve">
IF($C309 = 1 + N("Presidente"),
    "de Orléans e Bragança",
    VLOOKUP($G309,'Last name'!$A:$B,2,FALSE) &amp; " " &amp; VLOOKUP(RANDBETWEEN(5,COUNT('Last name'!$A:$A) + 1),'Last name'!$A:$B,2,FALSE)
)</f>
        <v>Arruda Barbieri</v>
      </c>
      <c r="I309" s="7" t="str">
        <f t="shared" ca="1" si="37"/>
        <v>Arthur Miguel Arruda Barbieri</v>
      </c>
      <c r="J309" s="7" t="str">
        <f ca="1">VLOOKUP($E309,Name!$A:$C,3,FALSE)</f>
        <v>M</v>
      </c>
      <c r="K309" s="7" t="str">
        <f ca="1">VLOOKUP($J309,Gender!$A:$B,2,FALSE)</f>
        <v>Male</v>
      </c>
      <c r="L309" s="7">
        <f t="shared" ca="1" si="38"/>
        <v>5</v>
      </c>
      <c r="M309" s="7" t="str">
        <f ca="1">VLOOKUP($L309,Race!$A:$B,2,FALSE)</f>
        <v>White</v>
      </c>
      <c r="N309" s="8">
        <f t="shared" ca="1" si="39"/>
        <v>18665</v>
      </c>
      <c r="O309" s="6">
        <f t="shared" ca="1" si="40"/>
        <v>7</v>
      </c>
      <c r="P309" s="8" t="str">
        <f ca="1">VLOOKUP($O309,Education!$A:$B,2,FALSE)</f>
        <v>Undergraduate degree</v>
      </c>
      <c r="Q309" s="7">
        <f ca="1" xml:space="preserve">
  IF(OR($S309 = 5, $S309 = 6, $S309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09" s="7" t="str">
        <f ca="1">VLOOKUP($Q309,Department!$A:$B,2,FALSE)</f>
        <v>Controlling</v>
      </c>
      <c r="S309" s="6">
        <f t="shared" ca="1" si="41"/>
        <v>10</v>
      </c>
      <c r="T309" s="7" t="str">
        <f ca="1">VLOOKUP($S309,Role!$A:$B,2,FALSE)</f>
        <v>Trainee</v>
      </c>
      <c r="U309" s="6" t="str">
        <f t="shared" ca="1" si="42"/>
        <v/>
      </c>
      <c r="V309" s="7" t="str">
        <f ca="1" xml:space="preserve">
IF($U309 &lt;&gt; "",
    VLOOKUP($U309,Level!$A:$B,2,FALSE),
    ""
)</f>
        <v/>
      </c>
      <c r="W309" s="1">
        <f t="shared" ca="1" si="43"/>
        <v>1305</v>
      </c>
      <c r="X309" s="12" t="str">
        <f t="shared" ca="1" si="44"/>
        <v>INSERT INTO bi4all.fac_employees (id_company_fk, id_employee_pk, flg_active, employee_name, id_gender_fk, id_race_fk, birthday, id_schooling_fk, id_department_fk, id_role_fk, id_level_fk, salary) VALUES (1, 305, TRUE, 'Arthur Miguel Arruda Barbieri', 'M', 5, '06/02/1951', 7, 12, 10, NULL, 1305);</v>
      </c>
    </row>
    <row r="310" spans="1:24" ht="14.25" customHeight="1" x14ac:dyDescent="0.2">
      <c r="A310" s="7">
        <v>1</v>
      </c>
      <c r="B310" s="7" t="str">
        <f>$A310 &amp; "-"&amp;VLOOKUP($A310,Company!$A:$B,2,FALSE)</f>
        <v>1-ACME Corporation</v>
      </c>
      <c r="C310" s="5">
        <f t="shared" si="36"/>
        <v>306</v>
      </c>
      <c r="D310" s="6" t="b">
        <v>1</v>
      </c>
      <c r="E310" s="7">
        <f ca="1">IF($C310 = 1 + N("Presidente"),
    127,
    IF($C310 = 2 + N("Vice-Presidente"),
        72,
        IF($C310 = 3 + N("Secretária bilíngue"),
            13,
            RANDBETWEEN(5,COUNT(Name!$A:$A) + 1)
        )
    )
)</f>
        <v>34</v>
      </c>
      <c r="F310" s="7" t="str">
        <f ca="1">VLOOKUP($E310,Name!$A:$B,2,FALSE)</f>
        <v>Ana Liz</v>
      </c>
      <c r="G310" s="7">
        <f ca="1" xml:space="preserve">
IF($C310 = 1,
    0,
    RANDBETWEEN(5,COUNT('Last name'!$A:$A) + 1)
)</f>
        <v>162</v>
      </c>
      <c r="H310" s="7" t="str">
        <f ca="1" xml:space="preserve">
IF($C310 = 1 + N("Presidente"),
    "de Orléans e Bragança",
    VLOOKUP($G310,'Last name'!$A:$B,2,FALSE) &amp; " " &amp; VLOOKUP(RANDBETWEEN(5,COUNT('Last name'!$A:$A) + 1),'Last name'!$A:$B,2,FALSE)
)</f>
        <v>Ricci Saragoça</v>
      </c>
      <c r="I310" s="7" t="str">
        <f t="shared" ca="1" si="37"/>
        <v>Ana Liz Ricci Saragoça</v>
      </c>
      <c r="J310" s="7" t="str">
        <f ca="1">VLOOKUP($E310,Name!$A:$C,3,FALSE)</f>
        <v>F</v>
      </c>
      <c r="K310" s="7" t="str">
        <f ca="1">VLOOKUP($J310,Gender!$A:$B,2,FALSE)</f>
        <v>Female</v>
      </c>
      <c r="L310" s="7">
        <f t="shared" ca="1" si="38"/>
        <v>5</v>
      </c>
      <c r="M310" s="7" t="str">
        <f ca="1">VLOOKUP($L310,Race!$A:$B,2,FALSE)</f>
        <v>White</v>
      </c>
      <c r="N310" s="8">
        <f t="shared" ca="1" si="39"/>
        <v>31719</v>
      </c>
      <c r="O310" s="6">
        <f t="shared" ca="1" si="40"/>
        <v>8</v>
      </c>
      <c r="P310" s="8" t="str">
        <f ca="1">VLOOKUP($O310,Education!$A:$B,2,FALSE)</f>
        <v>Graduate school</v>
      </c>
      <c r="Q310" s="7">
        <f ca="1" xml:space="preserve">
  IF(OR($S310 = 5, $S310 = 6, $S310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10" s="7" t="str">
        <f ca="1">VLOOKUP($Q310,Department!$A:$B,2,FALSE)</f>
        <v>Administration</v>
      </c>
      <c r="S310" s="6">
        <f t="shared" ca="1" si="41"/>
        <v>11</v>
      </c>
      <c r="T310" s="7" t="str">
        <f ca="1">VLOOKUP($S310,Role!$A:$B,2,FALSE)</f>
        <v>Analyst</v>
      </c>
      <c r="U310" s="6">
        <f t="shared" ca="1" si="42"/>
        <v>5</v>
      </c>
      <c r="V310" s="7" t="str">
        <f ca="1" xml:space="preserve">
IF($U310 &lt;&gt; "",
    VLOOKUP($U310,Level!$A:$B,2,FALSE),
    ""
)</f>
        <v>Junior</v>
      </c>
      <c r="W310" s="1">
        <f t="shared" ca="1" si="43"/>
        <v>3000</v>
      </c>
      <c r="X310" s="12" t="str">
        <f t="shared" ca="1" si="44"/>
        <v>INSERT INTO bi4all.fac_employees (id_company_fk, id_employee_pk, flg_active, employee_name, id_gender_fk, id_race_fk, birthday, id_schooling_fk, id_department_fk, id_role_fk, id_level_fk, salary) VALUES (1, 306, TRUE, 'Ana Liz Ricci Saragoça', 'F', 5, '03/11/1986', 8, 6, 11, 5, 3000);</v>
      </c>
    </row>
    <row r="311" spans="1:24" ht="14.25" customHeight="1" x14ac:dyDescent="0.2">
      <c r="A311" s="7">
        <v>1</v>
      </c>
      <c r="B311" s="7" t="str">
        <f>$A311 &amp; "-"&amp;VLOOKUP($A311,Company!$A:$B,2,FALSE)</f>
        <v>1-ACME Corporation</v>
      </c>
      <c r="C311" s="5">
        <f t="shared" si="36"/>
        <v>307</v>
      </c>
      <c r="D311" s="6" t="b">
        <v>1</v>
      </c>
      <c r="E311" s="7">
        <f ca="1">IF($C311 = 1 + N("Presidente"),
    127,
    IF($C311 = 2 + N("Vice-Presidente"),
        72,
        IF($C311 = 3 + N("Secretária bilíngue"),
            13,
            RANDBETWEEN(5,COUNT(Name!$A:$A) + 1)
        )
    )
)</f>
        <v>172</v>
      </c>
      <c r="F311" s="7" t="str">
        <f ca="1">VLOOKUP($E311,Name!$A:$B,2,FALSE)</f>
        <v>Isa</v>
      </c>
      <c r="G311" s="7">
        <f ca="1" xml:space="preserve">
IF($C311 = 1,
    0,
    RANDBETWEEN(5,COUNT('Last name'!$A:$A) + 1)
)</f>
        <v>152</v>
      </c>
      <c r="H311" s="7" t="str">
        <f ca="1" xml:space="preserve">
IF($C311 = 1 + N("Presidente"),
    "de Orléans e Bragança",
    VLOOKUP($G311,'Last name'!$A:$B,2,FALSE) &amp; " " &amp; VLOOKUP(RANDBETWEEN(5,COUNT('Last name'!$A:$A) + 1),'Last name'!$A:$B,2,FALSE)
)</f>
        <v>Pimenta Anunciação</v>
      </c>
      <c r="I311" s="7" t="str">
        <f t="shared" ca="1" si="37"/>
        <v>Isa Pimenta Anunciação</v>
      </c>
      <c r="J311" s="7" t="str">
        <f ca="1">VLOOKUP($E311,Name!$A:$C,3,FALSE)</f>
        <v>F</v>
      </c>
      <c r="K311" s="7" t="str">
        <f ca="1">VLOOKUP($J311,Gender!$A:$B,2,FALSE)</f>
        <v>Female</v>
      </c>
      <c r="L311" s="7">
        <f t="shared" ca="1" si="38"/>
        <v>5</v>
      </c>
      <c r="M311" s="7" t="str">
        <f ca="1">VLOOKUP($L311,Race!$A:$B,2,FALSE)</f>
        <v>White</v>
      </c>
      <c r="N311" s="8">
        <f t="shared" ca="1" si="39"/>
        <v>28880</v>
      </c>
      <c r="O311" s="6">
        <f t="shared" ca="1" si="40"/>
        <v>7</v>
      </c>
      <c r="P311" s="8" t="str">
        <f ca="1">VLOOKUP($O311,Education!$A:$B,2,FALSE)</f>
        <v>Undergraduate degree</v>
      </c>
      <c r="Q311" s="7">
        <f ca="1" xml:space="preserve">
  IF(OR($S311 = 5, $S311 = 6, $S311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11" s="7" t="str">
        <f ca="1">VLOOKUP($Q311,Department!$A:$B,2,FALSE)</f>
        <v>Communication &amp; Marketing</v>
      </c>
      <c r="S311" s="6">
        <f t="shared" ca="1" si="41"/>
        <v>10</v>
      </c>
      <c r="T311" s="7" t="str">
        <f ca="1">VLOOKUP($S311,Role!$A:$B,2,FALSE)</f>
        <v>Trainee</v>
      </c>
      <c r="U311" s="6" t="str">
        <f t="shared" ca="1" si="42"/>
        <v/>
      </c>
      <c r="V311" s="7" t="str">
        <f ca="1" xml:space="preserve">
IF($U311 &lt;&gt; "",
    VLOOKUP($U311,Level!$A:$B,2,FALSE),
    ""
)</f>
        <v/>
      </c>
      <c r="W311" s="1">
        <f t="shared" ca="1" si="43"/>
        <v>1385</v>
      </c>
      <c r="X311" s="12" t="str">
        <f t="shared" ca="1" si="44"/>
        <v>INSERT INTO bi4all.fac_employees (id_company_fk, id_employee_pk, flg_active, employee_name, id_gender_fk, id_race_fk, birthday, id_schooling_fk, id_department_fk, id_role_fk, id_level_fk, salary) VALUES (1, 307, TRUE, 'Isa Pimenta Anunciação', 'F', 5, '25/01/1979', 7, 11, 10, NULL, 1385);</v>
      </c>
    </row>
    <row r="312" spans="1:24" ht="14.25" customHeight="1" x14ac:dyDescent="0.2">
      <c r="A312" s="7">
        <v>1</v>
      </c>
      <c r="B312" s="7" t="str">
        <f>$A312 &amp; "-"&amp;VLOOKUP($A312,Company!$A:$B,2,FALSE)</f>
        <v>1-ACME Corporation</v>
      </c>
      <c r="C312" s="5">
        <f t="shared" si="36"/>
        <v>308</v>
      </c>
      <c r="D312" s="6" t="b">
        <v>1</v>
      </c>
      <c r="E312" s="7">
        <f ca="1">IF($C312 = 1 + N("Presidente"),
    127,
    IF($C312 = 2 + N("Vice-Presidente"),
        72,
        IF($C312 = 3 + N("Secretária bilíngue"),
            13,
            RANDBETWEEN(5,COUNT(Name!$A:$A) + 1)
        )
    )
)</f>
        <v>76</v>
      </c>
      <c r="F312" s="7" t="str">
        <f ca="1">VLOOKUP($E312,Name!$A:$B,2,FALSE)</f>
        <v>Bruna</v>
      </c>
      <c r="G312" s="7">
        <f ca="1" xml:space="preserve">
IF($C312 = 1,
    0,
    RANDBETWEEN(5,COUNT('Last name'!$A:$A) + 1)
)</f>
        <v>60</v>
      </c>
      <c r="H312" s="7" t="str">
        <f ca="1" xml:space="preserve">
IF($C312 = 1 + N("Presidente"),
    "de Orléans e Bragança",
    VLOOKUP($G312,'Last name'!$A:$B,2,FALSE) &amp; " " &amp; VLOOKUP(RANDBETWEEN(5,COUNT('Last name'!$A:$A) + 1),'Last name'!$A:$B,2,FALSE)
)</f>
        <v>Carneiro Alvarenga</v>
      </c>
      <c r="I312" s="7" t="str">
        <f t="shared" ca="1" si="37"/>
        <v>Bruna Carneiro Alvarenga</v>
      </c>
      <c r="J312" s="7" t="str">
        <f ca="1">VLOOKUP($E312,Name!$A:$C,3,FALSE)</f>
        <v>F</v>
      </c>
      <c r="K312" s="7" t="str">
        <f ca="1">VLOOKUP($J312,Gender!$A:$B,2,FALSE)</f>
        <v>Female</v>
      </c>
      <c r="L312" s="7">
        <f t="shared" ca="1" si="38"/>
        <v>5</v>
      </c>
      <c r="M312" s="7" t="str">
        <f ca="1">VLOOKUP($L312,Race!$A:$B,2,FALSE)</f>
        <v>White</v>
      </c>
      <c r="N312" s="8">
        <f t="shared" ca="1" si="39"/>
        <v>20082</v>
      </c>
      <c r="O312" s="6">
        <f t="shared" ca="1" si="40"/>
        <v>8</v>
      </c>
      <c r="P312" s="8" t="str">
        <f ca="1">VLOOKUP($O312,Education!$A:$B,2,FALSE)</f>
        <v>Graduate school</v>
      </c>
      <c r="Q312" s="7">
        <f ca="1" xml:space="preserve">
  IF(OR($S312 = 5, $S312 = 6, $S312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12" s="7" t="str">
        <f ca="1">VLOOKUP($Q312,Department!$A:$B,2,FALSE)</f>
        <v>Human Resource</v>
      </c>
      <c r="S312" s="6">
        <f t="shared" ca="1" si="41"/>
        <v>11</v>
      </c>
      <c r="T312" s="7" t="str">
        <f ca="1">VLOOKUP($S312,Role!$A:$B,2,FALSE)</f>
        <v>Analyst</v>
      </c>
      <c r="U312" s="6">
        <f t="shared" ca="1" si="42"/>
        <v>6</v>
      </c>
      <c r="V312" s="7" t="str">
        <f ca="1" xml:space="preserve">
IF($U312 &lt;&gt; "",
    VLOOKUP($U312,Level!$A:$B,2,FALSE),
    ""
)</f>
        <v>Pleno</v>
      </c>
      <c r="W312" s="1">
        <f t="shared" ca="1" si="43"/>
        <v>3080</v>
      </c>
      <c r="X312" s="12" t="str">
        <f t="shared" ca="1" si="44"/>
        <v>INSERT INTO bi4all.fac_employees (id_company_fk, id_employee_pk, flg_active, employee_name, id_gender_fk, id_race_fk, birthday, id_schooling_fk, id_department_fk, id_role_fk, id_level_fk, salary) VALUES (1, 308, TRUE, 'Bruna Carneiro Alvarenga', 'F', 5, '24/12/1954', 8, 8, 11, 6, 3080);</v>
      </c>
    </row>
    <row r="313" spans="1:24" ht="14.25" customHeight="1" x14ac:dyDescent="0.2">
      <c r="A313" s="7">
        <v>1</v>
      </c>
      <c r="B313" s="7" t="str">
        <f>$A313 &amp; "-"&amp;VLOOKUP($A313,Company!$A:$B,2,FALSE)</f>
        <v>1-ACME Corporation</v>
      </c>
      <c r="C313" s="5">
        <f t="shared" si="36"/>
        <v>309</v>
      </c>
      <c r="D313" s="6" t="b">
        <v>1</v>
      </c>
      <c r="E313" s="7">
        <f ca="1">IF($C313 = 1 + N("Presidente"),
    127,
    IF($C313 = 2 + N("Vice-Presidente"),
        72,
        IF($C313 = 3 + N("Secretária bilíngue"),
            13,
            RANDBETWEEN(5,COUNT(Name!$A:$A) + 1)
        )
    )
)</f>
        <v>20</v>
      </c>
      <c r="F313" s="7" t="str">
        <f ca="1">VLOOKUP($E313,Name!$A:$B,2,FALSE)</f>
        <v>Alini</v>
      </c>
      <c r="G313" s="7">
        <f ca="1" xml:space="preserve">
IF($C313 = 1,
    0,
    RANDBETWEEN(5,COUNT('Last name'!$A:$A) + 1)
)</f>
        <v>159</v>
      </c>
      <c r="H313" s="7" t="str">
        <f ca="1" xml:space="preserve">
IF($C313 = 1 + N("Presidente"),
    "de Orléans e Bragança",
    VLOOKUP($G313,'Last name'!$A:$B,2,FALSE) &amp; " " &amp; VLOOKUP(RANDBETWEEN(5,COUNT('Last name'!$A:$A) + 1),'Last name'!$A:$B,2,FALSE)
)</f>
        <v>Reis Rocha</v>
      </c>
      <c r="I313" s="7" t="str">
        <f t="shared" ca="1" si="37"/>
        <v>Alini Reis Rocha</v>
      </c>
      <c r="J313" s="7" t="str">
        <f ca="1">VLOOKUP($E313,Name!$A:$C,3,FALSE)</f>
        <v>F</v>
      </c>
      <c r="K313" s="7" t="str">
        <f ca="1">VLOOKUP($J313,Gender!$A:$B,2,FALSE)</f>
        <v>Female</v>
      </c>
      <c r="L313" s="7">
        <f t="shared" ca="1" si="38"/>
        <v>5</v>
      </c>
      <c r="M313" s="7" t="str">
        <f ca="1">VLOOKUP($L313,Race!$A:$B,2,FALSE)</f>
        <v>White</v>
      </c>
      <c r="N313" s="8">
        <f t="shared" ca="1" si="39"/>
        <v>28328</v>
      </c>
      <c r="O313" s="6">
        <f t="shared" ca="1" si="40"/>
        <v>7</v>
      </c>
      <c r="P313" s="8" t="str">
        <f ca="1">VLOOKUP($O313,Education!$A:$B,2,FALSE)</f>
        <v>Undergraduate degree</v>
      </c>
      <c r="Q313" s="7">
        <f ca="1" xml:space="preserve">
  IF(OR($S313 = 5, $S313 = 6, $S313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13" s="7" t="str">
        <f ca="1">VLOOKUP($Q313,Department!$A:$B,2,FALSE)</f>
        <v>Finance</v>
      </c>
      <c r="S313" s="6">
        <f t="shared" ca="1" si="41"/>
        <v>10</v>
      </c>
      <c r="T313" s="7" t="str">
        <f ca="1">VLOOKUP($S313,Role!$A:$B,2,FALSE)</f>
        <v>Trainee</v>
      </c>
      <c r="U313" s="6" t="str">
        <f t="shared" ca="1" si="42"/>
        <v/>
      </c>
      <c r="V313" s="7" t="str">
        <f ca="1" xml:space="preserve">
IF($U313 &lt;&gt; "",
    VLOOKUP($U313,Level!$A:$B,2,FALSE),
    ""
)</f>
        <v/>
      </c>
      <c r="W313" s="1">
        <f t="shared" ca="1" si="43"/>
        <v>1305</v>
      </c>
      <c r="X313" s="12" t="str">
        <f t="shared" ca="1" si="44"/>
        <v>INSERT INTO bi4all.fac_employees (id_company_fk, id_employee_pk, flg_active, employee_name, id_gender_fk, id_race_fk, birthday, id_schooling_fk, id_department_fk, id_role_fk, id_level_fk, salary) VALUES (1, 309, TRUE, 'Alini Reis Rocha', 'F', 5, '22/07/1977', 7, 7, 10, NULL, 1305);</v>
      </c>
    </row>
    <row r="314" spans="1:24" ht="14.25" customHeight="1" x14ac:dyDescent="0.2">
      <c r="A314" s="7">
        <v>1</v>
      </c>
      <c r="B314" s="7" t="str">
        <f>$A314 &amp; "-"&amp;VLOOKUP($A314,Company!$A:$B,2,FALSE)</f>
        <v>1-ACME Corporation</v>
      </c>
      <c r="C314" s="5">
        <f t="shared" si="36"/>
        <v>310</v>
      </c>
      <c r="D314" s="6" t="b">
        <v>1</v>
      </c>
      <c r="E314" s="7">
        <f ca="1">IF($C314 = 1 + N("Presidente"),
    127,
    IF($C314 = 2 + N("Vice-Presidente"),
        72,
        IF($C314 = 3 + N("Secretária bilíngue"),
            13,
            RANDBETWEEN(5,COUNT(Name!$A:$A) + 1)
        )
    )
)</f>
        <v>141</v>
      </c>
      <c r="F314" s="7" t="str">
        <f ca="1">VLOOKUP($E314,Name!$A:$B,2,FALSE)</f>
        <v>Filipe</v>
      </c>
      <c r="G314" s="7">
        <f ca="1" xml:space="preserve">
IF($C314 = 1,
    0,
    RANDBETWEEN(5,COUNT('Last name'!$A:$A) + 1)
)</f>
        <v>26</v>
      </c>
      <c r="H314" s="7" t="str">
        <f ca="1" xml:space="preserve">
IF($C314 = 1 + N("Presidente"),
    "de Orléans e Bragança",
    VLOOKUP($G314,'Last name'!$A:$B,2,FALSE) &amp; " " &amp; VLOOKUP(RANDBETWEEN(5,COUNT('Last name'!$A:$A) + 1),'Last name'!$A:$B,2,FALSE)
)</f>
        <v>Azeredo Pereira</v>
      </c>
      <c r="I314" s="7" t="str">
        <f t="shared" ca="1" si="37"/>
        <v>Filipe Azeredo Pereira</v>
      </c>
      <c r="J314" s="7" t="str">
        <f ca="1">VLOOKUP($E314,Name!$A:$C,3,FALSE)</f>
        <v>M</v>
      </c>
      <c r="K314" s="7" t="str">
        <f ca="1">VLOOKUP($J314,Gender!$A:$B,2,FALSE)</f>
        <v>Male</v>
      </c>
      <c r="L314" s="7">
        <f t="shared" ca="1" si="38"/>
        <v>5</v>
      </c>
      <c r="M314" s="7" t="str">
        <f ca="1">VLOOKUP($L314,Race!$A:$B,2,FALSE)</f>
        <v>White</v>
      </c>
      <c r="N314" s="8">
        <f t="shared" ca="1" si="39"/>
        <v>20288</v>
      </c>
      <c r="O314" s="6">
        <f t="shared" ca="1" si="40"/>
        <v>7</v>
      </c>
      <c r="P314" s="8" t="str">
        <f ca="1">VLOOKUP($O314,Education!$A:$B,2,FALSE)</f>
        <v>Undergraduate degree</v>
      </c>
      <c r="Q314" s="7">
        <f ca="1" xml:space="preserve">
  IF(OR($S314 = 5, $S314 = 6, $S314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14" s="7" t="str">
        <f ca="1">VLOOKUP($Q314,Department!$A:$B,2,FALSE)</f>
        <v>Commercial</v>
      </c>
      <c r="S314" s="6">
        <f t="shared" ca="1" si="41"/>
        <v>11</v>
      </c>
      <c r="T314" s="7" t="str">
        <f ca="1">VLOOKUP($S314,Role!$A:$B,2,FALSE)</f>
        <v>Analyst</v>
      </c>
      <c r="U314" s="6">
        <f t="shared" ca="1" si="42"/>
        <v>7</v>
      </c>
      <c r="V314" s="7" t="str">
        <f ca="1" xml:space="preserve">
IF($U314 &lt;&gt; "",
    VLOOKUP($U314,Level!$A:$B,2,FALSE),
    ""
)</f>
        <v>Senior</v>
      </c>
      <c r="W314" s="1">
        <f t="shared" ca="1" si="43"/>
        <v>2580</v>
      </c>
      <c r="X314" s="12" t="str">
        <f t="shared" ca="1" si="44"/>
        <v>INSERT INTO bi4all.fac_employees (id_company_fk, id_employee_pk, flg_active, employee_name, id_gender_fk, id_race_fk, birthday, id_schooling_fk, id_department_fk, id_role_fk, id_level_fk, salary) VALUES (1, 310, TRUE, 'Filipe Azeredo Pereira', 'M', 5, '18/07/1955', 7, 9, 11, 7, 2580);</v>
      </c>
    </row>
    <row r="315" spans="1:24" ht="14.25" customHeight="1" x14ac:dyDescent="0.2">
      <c r="A315" s="7">
        <v>1</v>
      </c>
      <c r="B315" s="7" t="str">
        <f>$A315 &amp; "-"&amp;VLOOKUP($A315,Company!$A:$B,2,FALSE)</f>
        <v>1-ACME Corporation</v>
      </c>
      <c r="C315" s="5">
        <f t="shared" si="36"/>
        <v>311</v>
      </c>
      <c r="D315" s="6" t="b">
        <v>1</v>
      </c>
      <c r="E315" s="7">
        <f ca="1">IF($C315 = 1 + N("Presidente"),
    127,
    IF($C315 = 2 + N("Vice-Presidente"),
        72,
        IF($C315 = 3 + N("Secretária bilíngue"),
            13,
            RANDBETWEEN(5,COUNT(Name!$A:$A) + 1)
        )
    )
)</f>
        <v>321</v>
      </c>
      <c r="F315" s="7" t="str">
        <f ca="1">VLOOKUP($E315,Name!$A:$B,2,FALSE)</f>
        <v>Pietra</v>
      </c>
      <c r="G315" s="7">
        <f ca="1" xml:space="preserve">
IF($C315 = 1,
    0,
    RANDBETWEEN(5,COUNT('Last name'!$A:$A) + 1)
)</f>
        <v>129</v>
      </c>
      <c r="H315" s="7" t="str">
        <f ca="1" xml:space="preserve">
IF($C315 = 1 + N("Presidente"),
    "de Orléans e Bragança",
    VLOOKUP($G315,'Last name'!$A:$B,2,FALSE) &amp; " " &amp; VLOOKUP(RANDBETWEEN(5,COUNT('Last name'!$A:$A) + 1),'Last name'!$A:$B,2,FALSE)
)</f>
        <v>Miranda Farias</v>
      </c>
      <c r="I315" s="7" t="str">
        <f t="shared" ca="1" si="37"/>
        <v>Pietra Miranda Farias</v>
      </c>
      <c r="J315" s="7" t="str">
        <f ca="1">VLOOKUP($E315,Name!$A:$C,3,FALSE)</f>
        <v>F</v>
      </c>
      <c r="K315" s="7" t="str">
        <f ca="1">VLOOKUP($J315,Gender!$A:$B,2,FALSE)</f>
        <v>Female</v>
      </c>
      <c r="L315" s="7">
        <f t="shared" ca="1" si="38"/>
        <v>6</v>
      </c>
      <c r="M315" s="7" t="str">
        <f ca="1">VLOOKUP($L315,Race!$A:$B,2,FALSE)</f>
        <v>Black or African American</v>
      </c>
      <c r="N315" s="8">
        <f t="shared" ca="1" si="39"/>
        <v>20330</v>
      </c>
      <c r="O315" s="6">
        <f t="shared" ca="1" si="40"/>
        <v>7</v>
      </c>
      <c r="P315" s="8" t="str">
        <f ca="1">VLOOKUP($O315,Education!$A:$B,2,FALSE)</f>
        <v>Undergraduate degree</v>
      </c>
      <c r="Q315" s="7">
        <f ca="1" xml:space="preserve">
  IF(OR($S315 = 5, $S315 = 6, $S315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15" s="7" t="str">
        <f ca="1">VLOOKUP($Q315,Department!$A:$B,2,FALSE)</f>
        <v>Controlling</v>
      </c>
      <c r="S315" s="6">
        <f t="shared" ca="1" si="41"/>
        <v>9</v>
      </c>
      <c r="T315" s="7" t="str">
        <f ca="1">VLOOKUP($S315,Role!$A:$B,2,FALSE)</f>
        <v>Intern</v>
      </c>
      <c r="U315" s="6" t="str">
        <f t="shared" ca="1" si="42"/>
        <v/>
      </c>
      <c r="V315" s="7" t="str">
        <f ca="1" xml:space="preserve">
IF($U315 &lt;&gt; "",
    VLOOKUP($U315,Level!$A:$B,2,FALSE),
    ""
)</f>
        <v/>
      </c>
      <c r="W315" s="1">
        <f t="shared" ca="1" si="43"/>
        <v>1205</v>
      </c>
      <c r="X315" s="12" t="str">
        <f t="shared" ca="1" si="44"/>
        <v>INSERT INTO bi4all.fac_employees (id_company_fk, id_employee_pk, flg_active, employee_name, id_gender_fk, id_race_fk, birthday, id_schooling_fk, id_department_fk, id_role_fk, id_level_fk, salary) VALUES (1, 311, TRUE, 'Pietra Miranda Farias', 'F', 6, '29/08/1955', 7, 12, 9, NULL, 1205);</v>
      </c>
    </row>
    <row r="316" spans="1:24" ht="14.25" customHeight="1" x14ac:dyDescent="0.2">
      <c r="A316" s="7">
        <v>1</v>
      </c>
      <c r="B316" s="7" t="str">
        <f>$A316 &amp; "-"&amp;VLOOKUP($A316,Company!$A:$B,2,FALSE)</f>
        <v>1-ACME Corporation</v>
      </c>
      <c r="C316" s="5">
        <f t="shared" si="36"/>
        <v>312</v>
      </c>
      <c r="D316" s="6" t="b">
        <v>1</v>
      </c>
      <c r="E316" s="7">
        <f ca="1">IF($C316 = 1 + N("Presidente"),
    127,
    IF($C316 = 2 + N("Vice-Presidente"),
        72,
        IF($C316 = 3 + N("Secretária bilíngue"),
            13,
            RANDBETWEEN(5,COUNT(Name!$A:$A) + 1)
        )
    )
)</f>
        <v>169</v>
      </c>
      <c r="F316" s="7" t="str">
        <f ca="1">VLOOKUP($E316,Name!$A:$B,2,FALSE)</f>
        <v>Ian</v>
      </c>
      <c r="G316" s="7">
        <f ca="1" xml:space="preserve">
IF($C316 = 1,
    0,
    RANDBETWEEN(5,COUNT('Last name'!$A:$A) + 1)
)</f>
        <v>85</v>
      </c>
      <c r="H316" s="7" t="str">
        <f ca="1" xml:space="preserve">
IF($C316 = 1 + N("Presidente"),
    "de Orléans e Bragança",
    VLOOKUP($G316,'Last name'!$A:$B,2,FALSE) &amp; " " &amp; VLOOKUP(RANDBETWEEN(5,COUNT('Last name'!$A:$A) + 1),'Last name'!$A:$B,2,FALSE)
)</f>
        <v>Ferrão Moretti</v>
      </c>
      <c r="I316" s="7" t="str">
        <f t="shared" ca="1" si="37"/>
        <v>Ian Ferrão Moretti</v>
      </c>
      <c r="J316" s="7" t="str">
        <f ca="1">VLOOKUP($E316,Name!$A:$C,3,FALSE)</f>
        <v>M</v>
      </c>
      <c r="K316" s="7" t="str">
        <f ca="1">VLOOKUP($J316,Gender!$A:$B,2,FALSE)</f>
        <v>Male</v>
      </c>
      <c r="L316" s="7">
        <f t="shared" ca="1" si="38"/>
        <v>5</v>
      </c>
      <c r="M316" s="7" t="str">
        <f ca="1">VLOOKUP($L316,Race!$A:$B,2,FALSE)</f>
        <v>White</v>
      </c>
      <c r="N316" s="8">
        <f t="shared" ca="1" si="39"/>
        <v>20072</v>
      </c>
      <c r="O316" s="6">
        <f t="shared" ca="1" si="40"/>
        <v>7</v>
      </c>
      <c r="P316" s="8" t="str">
        <f ca="1">VLOOKUP($O316,Education!$A:$B,2,FALSE)</f>
        <v>Undergraduate degree</v>
      </c>
      <c r="Q316" s="7">
        <f ca="1" xml:space="preserve">
  IF(OR($S316 = 5, $S316 = 6, $S316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16" s="7" t="str">
        <f ca="1">VLOOKUP($Q316,Department!$A:$B,2,FALSE)</f>
        <v>Audit</v>
      </c>
      <c r="S316" s="6">
        <f t="shared" ca="1" si="41"/>
        <v>11</v>
      </c>
      <c r="T316" s="7" t="str">
        <f ca="1">VLOOKUP($S316,Role!$A:$B,2,FALSE)</f>
        <v>Analyst</v>
      </c>
      <c r="U316" s="6">
        <f t="shared" ca="1" si="42"/>
        <v>6</v>
      </c>
      <c r="V316" s="7" t="str">
        <f ca="1" xml:space="preserve">
IF($U316 &lt;&gt; "",
    VLOOKUP($U316,Level!$A:$B,2,FALSE),
    ""
)</f>
        <v>Pleno</v>
      </c>
      <c r="W316" s="1">
        <f t="shared" ca="1" si="43"/>
        <v>2500</v>
      </c>
      <c r="X316" s="12" t="str">
        <f t="shared" ca="1" si="44"/>
        <v>INSERT INTO bi4all.fac_employees (id_company_fk, id_employee_pk, flg_active, employee_name, id_gender_fk, id_race_fk, birthday, id_schooling_fk, id_department_fk, id_role_fk, id_level_fk, salary) VALUES (1, 312, TRUE, 'Ian Ferrão Moretti', 'M', 5, '14/12/1954', 7, 13, 11, 6, 2500);</v>
      </c>
    </row>
    <row r="317" spans="1:24" ht="14.25" customHeight="1" x14ac:dyDescent="0.2">
      <c r="A317" s="7">
        <v>1</v>
      </c>
      <c r="B317" s="7" t="str">
        <f>$A317 &amp; "-"&amp;VLOOKUP($A317,Company!$A:$B,2,FALSE)</f>
        <v>1-ACME Corporation</v>
      </c>
      <c r="C317" s="5">
        <f t="shared" si="36"/>
        <v>313</v>
      </c>
      <c r="D317" s="6" t="b">
        <v>1</v>
      </c>
      <c r="E317" s="7">
        <f ca="1">IF($C317 = 1 + N("Presidente"),
    127,
    IF($C317 = 2 + N("Vice-Presidente"),
        72,
        IF($C317 = 3 + N("Secretária bilíngue"),
            13,
            RANDBETWEEN(5,COUNT(Name!$A:$A) + 1)
        )
    )
)</f>
        <v>324</v>
      </c>
      <c r="F317" s="7" t="str">
        <f ca="1">VLOOKUP($E317,Name!$A:$B,2,FALSE)</f>
        <v>Rafael</v>
      </c>
      <c r="G317" s="7">
        <f ca="1" xml:space="preserve">
IF($C317 = 1,
    0,
    RANDBETWEEN(5,COUNT('Last name'!$A:$A) + 1)
)</f>
        <v>84</v>
      </c>
      <c r="H317" s="7" t="str">
        <f ca="1" xml:space="preserve">
IF($C317 = 1 + N("Presidente"),
    "de Orléans e Bragança",
    VLOOKUP($G317,'Last name'!$A:$B,2,FALSE) &amp; " " &amp; VLOOKUP(RANDBETWEEN(5,COUNT('Last name'!$A:$A) + 1),'Last name'!$A:$B,2,FALSE)
)</f>
        <v>Fernandes Aleluia</v>
      </c>
      <c r="I317" s="7" t="str">
        <f t="shared" ca="1" si="37"/>
        <v>Rafael Fernandes Aleluia</v>
      </c>
      <c r="J317" s="7" t="str">
        <f ca="1">VLOOKUP($E317,Name!$A:$C,3,FALSE)</f>
        <v>M</v>
      </c>
      <c r="K317" s="7" t="str">
        <f ca="1">VLOOKUP($J317,Gender!$A:$B,2,FALSE)</f>
        <v>Male</v>
      </c>
      <c r="L317" s="7">
        <f t="shared" ca="1" si="38"/>
        <v>5</v>
      </c>
      <c r="M317" s="7" t="str">
        <f ca="1">VLOOKUP($L317,Race!$A:$B,2,FALSE)</f>
        <v>White</v>
      </c>
      <c r="N317" s="8">
        <f t="shared" ca="1" si="39"/>
        <v>19794</v>
      </c>
      <c r="O317" s="6">
        <f t="shared" ca="1" si="40"/>
        <v>7</v>
      </c>
      <c r="P317" s="8" t="str">
        <f ca="1">VLOOKUP($O317,Education!$A:$B,2,FALSE)</f>
        <v>Undergraduate degree</v>
      </c>
      <c r="Q317" s="7">
        <f ca="1" xml:space="preserve">
  IF(OR($S317 = 5, $S317 = 6, $S317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17" s="7" t="str">
        <f ca="1">VLOOKUP($Q317,Department!$A:$B,2,FALSE)</f>
        <v>Controlling</v>
      </c>
      <c r="S317" s="6">
        <f t="shared" ca="1" si="41"/>
        <v>9</v>
      </c>
      <c r="T317" s="7" t="str">
        <f ca="1">VLOOKUP($S317,Role!$A:$B,2,FALSE)</f>
        <v>Intern</v>
      </c>
      <c r="U317" s="6" t="str">
        <f t="shared" ca="1" si="42"/>
        <v/>
      </c>
      <c r="V317" s="7" t="str">
        <f ca="1" xml:space="preserve">
IF($U317 &lt;&gt; "",
    VLOOKUP($U317,Level!$A:$B,2,FALSE),
    ""
)</f>
        <v/>
      </c>
      <c r="W317" s="1">
        <f t="shared" ca="1" si="43"/>
        <v>1205</v>
      </c>
      <c r="X317" s="12" t="str">
        <f t="shared" ca="1" si="44"/>
        <v>INSERT INTO bi4all.fac_employees (id_company_fk, id_employee_pk, flg_active, employee_name, id_gender_fk, id_race_fk, birthday, id_schooling_fk, id_department_fk, id_role_fk, id_level_fk, salary) VALUES (1, 313, TRUE, 'Rafael Fernandes Aleluia', 'M', 5, '11/03/1954', 7, 12, 9, NULL, 1205);</v>
      </c>
    </row>
    <row r="318" spans="1:24" ht="14.25" customHeight="1" x14ac:dyDescent="0.2">
      <c r="A318" s="7">
        <v>1</v>
      </c>
      <c r="B318" s="7" t="str">
        <f>$A318 &amp; "-"&amp;VLOOKUP($A318,Company!$A:$B,2,FALSE)</f>
        <v>1-ACME Corporation</v>
      </c>
      <c r="C318" s="5">
        <f t="shared" si="36"/>
        <v>314</v>
      </c>
      <c r="D318" s="6" t="b">
        <v>1</v>
      </c>
      <c r="E318" s="7">
        <f ca="1">IF($C318 = 1 + N("Presidente"),
    127,
    IF($C318 = 2 + N("Vice-Presidente"),
        72,
        IF($C318 = 3 + N("Secretária bilíngue"),
            13,
            RANDBETWEEN(5,COUNT(Name!$A:$A) + 1)
        )
    )
)</f>
        <v>86</v>
      </c>
      <c r="F318" s="7" t="str">
        <f ca="1">VLOOKUP($E318,Name!$A:$B,2,FALSE)</f>
        <v>Carolina</v>
      </c>
      <c r="G318" s="7">
        <f ca="1" xml:space="preserve">
IF($C318 = 1,
    0,
    RANDBETWEEN(5,COUNT('Last name'!$A:$A) + 1)
)</f>
        <v>6</v>
      </c>
      <c r="H318" s="7" t="str">
        <f ca="1" xml:space="preserve">
IF($C318 = 1 + N("Presidente"),
    "de Orléans e Bragança",
    VLOOKUP($G318,'Last name'!$A:$B,2,FALSE) &amp; " " &amp; VLOOKUP(RANDBETWEEN(5,COUNT('Last name'!$A:$A) + 1),'Last name'!$A:$B,2,FALSE)
)</f>
        <v>Aguiar Brito</v>
      </c>
      <c r="I318" s="7" t="str">
        <f t="shared" ca="1" si="37"/>
        <v>Carolina Aguiar Brito</v>
      </c>
      <c r="J318" s="7" t="str">
        <f ca="1">VLOOKUP($E318,Name!$A:$C,3,FALSE)</f>
        <v>F</v>
      </c>
      <c r="K318" s="7" t="str">
        <f ca="1">VLOOKUP($J318,Gender!$A:$B,2,FALSE)</f>
        <v>Female</v>
      </c>
      <c r="L318" s="7">
        <f t="shared" ca="1" si="38"/>
        <v>5</v>
      </c>
      <c r="M318" s="7" t="str">
        <f ca="1">VLOOKUP($L318,Race!$A:$B,2,FALSE)</f>
        <v>White</v>
      </c>
      <c r="N318" s="8">
        <f t="shared" ca="1" si="39"/>
        <v>21881</v>
      </c>
      <c r="O318" s="6">
        <f t="shared" ca="1" si="40"/>
        <v>7</v>
      </c>
      <c r="P318" s="8" t="str">
        <f ca="1">VLOOKUP($O318,Education!$A:$B,2,FALSE)</f>
        <v>Undergraduate degree</v>
      </c>
      <c r="Q318" s="7">
        <f ca="1" xml:space="preserve">
  IF(OR($S318 = 5, $S318 = 6, $S318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18" s="7" t="str">
        <f ca="1">VLOOKUP($Q318,Department!$A:$B,2,FALSE)</f>
        <v>Operations</v>
      </c>
      <c r="S318" s="6">
        <f t="shared" ca="1" si="41"/>
        <v>11</v>
      </c>
      <c r="T318" s="7" t="str">
        <f ca="1">VLOOKUP($S318,Role!$A:$B,2,FALSE)</f>
        <v>Analyst</v>
      </c>
      <c r="U318" s="6">
        <f t="shared" ca="1" si="42"/>
        <v>5</v>
      </c>
      <c r="V318" s="7" t="str">
        <f ca="1" xml:space="preserve">
IF($U318 &lt;&gt; "",
    VLOOKUP($U318,Level!$A:$B,2,FALSE),
    ""
)</f>
        <v>Junior</v>
      </c>
      <c r="W318" s="1">
        <f t="shared" ca="1" si="43"/>
        <v>2500</v>
      </c>
      <c r="X318" s="12" t="str">
        <f t="shared" ca="1" si="44"/>
        <v>INSERT INTO bi4all.fac_employees (id_company_fk, id_employee_pk, flg_active, employee_name, id_gender_fk, id_race_fk, birthday, id_schooling_fk, id_department_fk, id_role_fk, id_level_fk, salary) VALUES (1, 314, TRUE, 'Carolina Aguiar Brito', 'F', 5, '27/11/1959', 7, 10, 11, 5, 2500);</v>
      </c>
    </row>
    <row r="319" spans="1:24" ht="14.25" customHeight="1" x14ac:dyDescent="0.2">
      <c r="A319" s="7">
        <v>1</v>
      </c>
      <c r="B319" s="7" t="str">
        <f>$A319 &amp; "-"&amp;VLOOKUP($A319,Company!$A:$B,2,FALSE)</f>
        <v>1-ACME Corporation</v>
      </c>
      <c r="C319" s="5">
        <f t="shared" si="36"/>
        <v>315</v>
      </c>
      <c r="D319" s="6" t="b">
        <v>1</v>
      </c>
      <c r="E319" s="7">
        <f ca="1">IF($C319 = 1 + N("Presidente"),
    127,
    IF($C319 = 2 + N("Vice-Presidente"),
        72,
        IF($C319 = 3 + N("Secretária bilíngue"),
            13,
            RANDBETWEEN(5,COUNT(Name!$A:$A) + 1)
        )
    )
)</f>
        <v>239</v>
      </c>
      <c r="F319" s="7" t="str">
        <f ca="1">VLOOKUP($E319,Name!$A:$B,2,FALSE)</f>
        <v>Lucas Gabriel</v>
      </c>
      <c r="G319" s="7">
        <f ca="1" xml:space="preserve">
IF($C319 = 1,
    0,
    RANDBETWEEN(5,COUNT('Last name'!$A:$A) + 1)
)</f>
        <v>15</v>
      </c>
      <c r="H319" s="7" t="str">
        <f ca="1" xml:space="preserve">
IF($C319 = 1 + N("Presidente"),
    "de Orléans e Bragança",
    VLOOKUP($G319,'Last name'!$A:$B,2,FALSE) &amp; " " &amp; VLOOKUP(RANDBETWEEN(5,COUNT('Last name'!$A:$A) + 1),'Last name'!$A:$B,2,FALSE)
)</f>
        <v>Alvim Leite</v>
      </c>
      <c r="I319" s="7" t="str">
        <f t="shared" ca="1" si="37"/>
        <v>Lucas Gabriel Alvim Leite</v>
      </c>
      <c r="J319" s="7" t="str">
        <f ca="1">VLOOKUP($E319,Name!$A:$C,3,FALSE)</f>
        <v>M</v>
      </c>
      <c r="K319" s="7" t="str">
        <f ca="1">VLOOKUP($J319,Gender!$A:$B,2,FALSE)</f>
        <v>Male</v>
      </c>
      <c r="L319" s="7">
        <f t="shared" ca="1" si="38"/>
        <v>7</v>
      </c>
      <c r="M319" s="7" t="str">
        <f ca="1">VLOOKUP($L319,Race!$A:$B,2,FALSE)</f>
        <v>Hispanic or Latino</v>
      </c>
      <c r="N319" s="8">
        <f t="shared" ca="1" si="39"/>
        <v>26572</v>
      </c>
      <c r="O319" s="6">
        <f t="shared" ca="1" si="40"/>
        <v>7</v>
      </c>
      <c r="P319" s="8" t="str">
        <f ca="1">VLOOKUP($O319,Education!$A:$B,2,FALSE)</f>
        <v>Undergraduate degree</v>
      </c>
      <c r="Q319" s="7">
        <f ca="1" xml:space="preserve">
  IF(OR($S319 = 5, $S319 = 6, $S319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19" s="7" t="str">
        <f ca="1">VLOOKUP($Q319,Department!$A:$B,2,FALSE)</f>
        <v>Administration</v>
      </c>
      <c r="S319" s="6">
        <f t="shared" ca="1" si="41"/>
        <v>9</v>
      </c>
      <c r="T319" s="7" t="str">
        <f ca="1">VLOOKUP($S319,Role!$A:$B,2,FALSE)</f>
        <v>Intern</v>
      </c>
      <c r="U319" s="6" t="str">
        <f t="shared" ca="1" si="42"/>
        <v/>
      </c>
      <c r="V319" s="7" t="str">
        <f ca="1" xml:space="preserve">
IF($U319 &lt;&gt; "",
    VLOOKUP($U319,Level!$A:$B,2,FALSE),
    ""
)</f>
        <v/>
      </c>
      <c r="W319" s="1">
        <f t="shared" ca="1" si="43"/>
        <v>1205</v>
      </c>
      <c r="X319" s="12" t="str">
        <f t="shared" ca="1" si="44"/>
        <v>INSERT INTO bi4all.fac_employees (id_company_fk, id_employee_pk, flg_active, employee_name, id_gender_fk, id_race_fk, birthday, id_schooling_fk, id_department_fk, id_role_fk, id_level_fk, salary) VALUES (1, 315, TRUE, 'Lucas Gabriel Alvim Leite', 'M', 7, '30/09/1972', 7, 6, 9, NULL, 1205);</v>
      </c>
    </row>
    <row r="320" spans="1:24" ht="14.25" customHeight="1" x14ac:dyDescent="0.2">
      <c r="A320" s="7">
        <v>1</v>
      </c>
      <c r="B320" s="7" t="str">
        <f>$A320 &amp; "-"&amp;VLOOKUP($A320,Company!$A:$B,2,FALSE)</f>
        <v>1-ACME Corporation</v>
      </c>
      <c r="C320" s="5">
        <f t="shared" si="36"/>
        <v>316</v>
      </c>
      <c r="D320" s="6" t="b">
        <v>1</v>
      </c>
      <c r="E320" s="7">
        <f ca="1">IF($C320 = 1 + N("Presidente"),
    127,
    IF($C320 = 2 + N("Vice-Presidente"),
        72,
        IF($C320 = 3 + N("Secretária bilíngue"),
            13,
            RANDBETWEEN(5,COUNT(Name!$A:$A) + 1)
        )
    )
)</f>
        <v>111</v>
      </c>
      <c r="F320" s="7" t="str">
        <f ca="1">VLOOKUP($E320,Name!$A:$B,2,FALSE)</f>
        <v>Débora</v>
      </c>
      <c r="G320" s="7">
        <f ca="1" xml:space="preserve">
IF($C320 = 1,
    0,
    RANDBETWEEN(5,COUNT('Last name'!$A:$A) + 1)
)</f>
        <v>89</v>
      </c>
      <c r="H320" s="7" t="str">
        <f ca="1" xml:space="preserve">
IF($C320 = 1 + N("Presidente"),
    "de Orléans e Bragança",
    VLOOKUP($G320,'Last name'!$A:$B,2,FALSE) &amp; " " &amp; VLOOKUP(RANDBETWEEN(5,COUNT('Last name'!$A:$A) + 1),'Last name'!$A:$B,2,FALSE)
)</f>
        <v>Figo Morais</v>
      </c>
      <c r="I320" s="7" t="str">
        <f t="shared" ca="1" si="37"/>
        <v>Débora Figo Morais</v>
      </c>
      <c r="J320" s="7" t="str">
        <f ca="1">VLOOKUP($E320,Name!$A:$C,3,FALSE)</f>
        <v>F</v>
      </c>
      <c r="K320" s="7" t="str">
        <f ca="1">VLOOKUP($J320,Gender!$A:$B,2,FALSE)</f>
        <v>Female</v>
      </c>
      <c r="L320" s="7">
        <f t="shared" ca="1" si="38"/>
        <v>5</v>
      </c>
      <c r="M320" s="7" t="str">
        <f ca="1">VLOOKUP($L320,Race!$A:$B,2,FALSE)</f>
        <v>White</v>
      </c>
      <c r="N320" s="8">
        <f t="shared" ca="1" si="39"/>
        <v>23400</v>
      </c>
      <c r="O320" s="6">
        <f t="shared" ca="1" si="40"/>
        <v>7</v>
      </c>
      <c r="P320" s="8" t="str">
        <f ca="1">VLOOKUP($O320,Education!$A:$B,2,FALSE)</f>
        <v>Undergraduate degree</v>
      </c>
      <c r="Q320" s="7">
        <f ca="1" xml:space="preserve">
  IF(OR($S320 = 5, $S320 = 6, $S320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20" s="7" t="str">
        <f ca="1">VLOOKUP($Q320,Department!$A:$B,2,FALSE)</f>
        <v>Audit</v>
      </c>
      <c r="S320" s="6">
        <f t="shared" ca="1" si="41"/>
        <v>11</v>
      </c>
      <c r="T320" s="7" t="str">
        <f ca="1">VLOOKUP($S320,Role!$A:$B,2,FALSE)</f>
        <v>Analyst</v>
      </c>
      <c r="U320" s="6">
        <f t="shared" ca="1" si="42"/>
        <v>6</v>
      </c>
      <c r="V320" s="7" t="str">
        <f ca="1" xml:space="preserve">
IF($U320 &lt;&gt; "",
    VLOOKUP($U320,Level!$A:$B,2,FALSE),
    ""
)</f>
        <v>Pleno</v>
      </c>
      <c r="W320" s="1">
        <f t="shared" ca="1" si="43"/>
        <v>2500</v>
      </c>
      <c r="X320" s="12" t="str">
        <f t="shared" ca="1" si="44"/>
        <v>INSERT INTO bi4all.fac_employees (id_company_fk, id_employee_pk, flg_active, employee_name, id_gender_fk, id_race_fk, birthday, id_schooling_fk, id_department_fk, id_role_fk, id_level_fk, salary) VALUES (1, 316, TRUE, 'Débora Figo Morais', 'F', 5, '24/01/1964', 7, 13, 11, 6, 2500);</v>
      </c>
    </row>
    <row r="321" spans="1:24" ht="14.25" customHeight="1" x14ac:dyDescent="0.2">
      <c r="A321" s="7">
        <v>1</v>
      </c>
      <c r="B321" s="7" t="str">
        <f>$A321 &amp; "-"&amp;VLOOKUP($A321,Company!$A:$B,2,FALSE)</f>
        <v>1-ACME Corporation</v>
      </c>
      <c r="C321" s="5">
        <f t="shared" si="36"/>
        <v>317</v>
      </c>
      <c r="D321" s="6" t="b">
        <v>1</v>
      </c>
      <c r="E321" s="7">
        <f ca="1">IF($C321 = 1 + N("Presidente"),
    127,
    IF($C321 = 2 + N("Vice-Presidente"),
        72,
        IF($C321 = 3 + N("Secretária bilíngue"),
            13,
            RANDBETWEEN(5,COUNT(Name!$A:$A) + 1)
        )
    )
)</f>
        <v>363</v>
      </c>
      <c r="F321" s="7" t="str">
        <f ca="1">VLOOKUP($E321,Name!$A:$B,2,FALSE)</f>
        <v>Yago</v>
      </c>
      <c r="G321" s="7">
        <f ca="1" xml:space="preserve">
IF($C321 = 1,
    0,
    RANDBETWEEN(5,COUNT('Last name'!$A:$A) + 1)
)</f>
        <v>117</v>
      </c>
      <c r="H321" s="7" t="str">
        <f ca="1" xml:space="preserve">
IF($C321 = 1 + N("Presidente"),
    "de Orléans e Bragança",
    VLOOKUP($G321,'Last name'!$A:$B,2,FALSE) &amp; " " &amp; VLOOKUP(RANDBETWEEN(5,COUNT('Last name'!$A:$A) + 1),'Last name'!$A:$B,2,FALSE)
)</f>
        <v>Mancini Bragança</v>
      </c>
      <c r="I321" s="7" t="str">
        <f t="shared" ca="1" si="37"/>
        <v>Yago Mancini Bragança</v>
      </c>
      <c r="J321" s="7" t="str">
        <f ca="1">VLOOKUP($E321,Name!$A:$C,3,FALSE)</f>
        <v>M</v>
      </c>
      <c r="K321" s="7" t="str">
        <f ca="1">VLOOKUP($J321,Gender!$A:$B,2,FALSE)</f>
        <v>Male</v>
      </c>
      <c r="L321" s="7">
        <f t="shared" ca="1" si="38"/>
        <v>5</v>
      </c>
      <c r="M321" s="7" t="str">
        <f ca="1">VLOOKUP($L321,Race!$A:$B,2,FALSE)</f>
        <v>White</v>
      </c>
      <c r="N321" s="8">
        <f t="shared" ca="1" si="39"/>
        <v>32986</v>
      </c>
      <c r="O321" s="6">
        <f t="shared" ca="1" si="40"/>
        <v>7</v>
      </c>
      <c r="P321" s="8" t="str">
        <f ca="1">VLOOKUP($O321,Education!$A:$B,2,FALSE)</f>
        <v>Undergraduate degree</v>
      </c>
      <c r="Q321" s="7">
        <f ca="1" xml:space="preserve">
  IF(OR($S321 = 5, $S321 = 6, $S321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21" s="7" t="str">
        <f ca="1">VLOOKUP($Q321,Department!$A:$B,2,FALSE)</f>
        <v>Communication &amp; Marketing</v>
      </c>
      <c r="S321" s="6">
        <f t="shared" ca="1" si="41"/>
        <v>9</v>
      </c>
      <c r="T321" s="7" t="str">
        <f ca="1">VLOOKUP($S321,Role!$A:$B,2,FALSE)</f>
        <v>Intern</v>
      </c>
      <c r="U321" s="6" t="str">
        <f t="shared" ca="1" si="42"/>
        <v/>
      </c>
      <c r="V321" s="7" t="str">
        <f ca="1" xml:space="preserve">
IF($U321 &lt;&gt; "",
    VLOOKUP($U321,Level!$A:$B,2,FALSE),
    ""
)</f>
        <v/>
      </c>
      <c r="W321" s="1">
        <f t="shared" ca="1" si="43"/>
        <v>1285</v>
      </c>
      <c r="X321" s="12" t="str">
        <f t="shared" ca="1" si="44"/>
        <v>INSERT INTO bi4all.fac_employees (id_company_fk, id_employee_pk, flg_active, employee_name, id_gender_fk, id_race_fk, birthday, id_schooling_fk, id_department_fk, id_role_fk, id_level_fk, salary) VALUES (1, 317, TRUE, 'Yago Mancini Bragança', 'M', 5, '23/04/1990', 7, 11, 9, NULL, 1285);</v>
      </c>
    </row>
    <row r="322" spans="1:24" ht="14.25" customHeight="1" x14ac:dyDescent="0.2">
      <c r="A322" s="7">
        <v>1</v>
      </c>
      <c r="B322" s="7" t="str">
        <f>$A322 &amp; "-"&amp;VLOOKUP($A322,Company!$A:$B,2,FALSE)</f>
        <v>1-ACME Corporation</v>
      </c>
      <c r="C322" s="5">
        <f t="shared" si="36"/>
        <v>318</v>
      </c>
      <c r="D322" s="6" t="b">
        <v>1</v>
      </c>
      <c r="E322" s="7">
        <f ca="1">IF($C322 = 1 + N("Presidente"),
    127,
    IF($C322 = 2 + N("Vice-Presidente"),
        72,
        IF($C322 = 3 + N("Secretária bilíngue"),
            13,
            RANDBETWEEN(5,COUNT(Name!$A:$A) + 1)
        )
    )
)</f>
        <v>272</v>
      </c>
      <c r="F322" s="7" t="str">
        <f ca="1">VLOOKUP($E322,Name!$A:$B,2,FALSE)</f>
        <v>Maria Madalena</v>
      </c>
      <c r="G322" s="7">
        <f ca="1" xml:space="preserve">
IF($C322 = 1,
    0,
    RANDBETWEEN(5,COUNT('Last name'!$A:$A) + 1)
)</f>
        <v>35</v>
      </c>
      <c r="H322" s="7" t="str">
        <f ca="1" xml:space="preserve">
IF($C322 = 1 + N("Presidente"),
    "de Orléans e Bragança",
    VLOOKUP($G322,'Last name'!$A:$B,2,FALSE) &amp; " " &amp; VLOOKUP(RANDBETWEEN(5,COUNT('Last name'!$A:$A) + 1),'Last name'!$A:$B,2,FALSE)
)</f>
        <v>Barroso Tavares</v>
      </c>
      <c r="I322" s="7" t="str">
        <f t="shared" ca="1" si="37"/>
        <v>Maria Madalena Barroso Tavares</v>
      </c>
      <c r="J322" s="7" t="str">
        <f ca="1">VLOOKUP($E322,Name!$A:$C,3,FALSE)</f>
        <v>F</v>
      </c>
      <c r="K322" s="7" t="str">
        <f ca="1">VLOOKUP($J322,Gender!$A:$B,2,FALSE)</f>
        <v>Female</v>
      </c>
      <c r="L322" s="7">
        <f t="shared" ca="1" si="38"/>
        <v>6</v>
      </c>
      <c r="M322" s="7" t="str">
        <f ca="1">VLOOKUP($L322,Race!$A:$B,2,FALSE)</f>
        <v>Black or African American</v>
      </c>
      <c r="N322" s="8">
        <f t="shared" ca="1" si="39"/>
        <v>18915</v>
      </c>
      <c r="O322" s="6">
        <f t="shared" ca="1" si="40"/>
        <v>7</v>
      </c>
      <c r="P322" s="8" t="str">
        <f ca="1">VLOOKUP($O322,Education!$A:$B,2,FALSE)</f>
        <v>Undergraduate degree</v>
      </c>
      <c r="Q322" s="7">
        <f ca="1" xml:space="preserve">
  IF(OR($S322 = 5, $S322 = 6, $S322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22" s="7" t="str">
        <f ca="1">VLOOKUP($Q322,Department!$A:$B,2,FALSE)</f>
        <v>Operations</v>
      </c>
      <c r="S322" s="6">
        <f t="shared" ca="1" si="41"/>
        <v>11</v>
      </c>
      <c r="T322" s="7" t="str">
        <f ca="1">VLOOKUP($S322,Role!$A:$B,2,FALSE)</f>
        <v>Analyst</v>
      </c>
      <c r="U322" s="6">
        <f t="shared" ca="1" si="42"/>
        <v>5</v>
      </c>
      <c r="V322" s="7" t="str">
        <f ca="1" xml:space="preserve">
IF($U322 &lt;&gt; "",
    VLOOKUP($U322,Level!$A:$B,2,FALSE),
    ""
)</f>
        <v>Junior</v>
      </c>
      <c r="W322" s="1">
        <f t="shared" ca="1" si="43"/>
        <v>2500</v>
      </c>
      <c r="X322" s="12" t="str">
        <f t="shared" ca="1" si="44"/>
        <v>INSERT INTO bi4all.fac_employees (id_company_fk, id_employee_pk, flg_active, employee_name, id_gender_fk, id_race_fk, birthday, id_schooling_fk, id_department_fk, id_role_fk, id_level_fk, salary) VALUES (1, 318, TRUE, 'Maria Madalena Barroso Tavares', 'F', 6, '14/10/1951', 7, 10, 11, 5, 2500);</v>
      </c>
    </row>
    <row r="323" spans="1:24" ht="14.25" customHeight="1" x14ac:dyDescent="0.2">
      <c r="A323" s="7">
        <v>1</v>
      </c>
      <c r="B323" s="7" t="str">
        <f>$A323 &amp; "-"&amp;VLOOKUP($A323,Company!$A:$B,2,FALSE)</f>
        <v>1-ACME Corporation</v>
      </c>
      <c r="C323" s="5">
        <f t="shared" si="36"/>
        <v>319</v>
      </c>
      <c r="D323" s="6" t="b">
        <v>1</v>
      </c>
      <c r="E323" s="7">
        <f ca="1">IF($C323 = 1 + N("Presidente"),
    127,
    IF($C323 = 2 + N("Vice-Presidente"),
        72,
        IF($C323 = 3 + N("Secretária bilíngue"),
            13,
            RANDBETWEEN(5,COUNT(Name!$A:$A) + 1)
        )
    )
)</f>
        <v>332</v>
      </c>
      <c r="F323" s="7" t="str">
        <f ca="1">VLOOKUP($E323,Name!$A:$B,2,FALSE)</f>
        <v>Rodrigo</v>
      </c>
      <c r="G323" s="7">
        <f ca="1" xml:space="preserve">
IF($C323 = 1,
    0,
    RANDBETWEEN(5,COUNT('Last name'!$A:$A) + 1)
)</f>
        <v>97</v>
      </c>
      <c r="H323" s="7" t="str">
        <f ca="1" xml:space="preserve">
IF($C323 = 1 + N("Presidente"),
    "de Orléans e Bragança",
    VLOOKUP($G323,'Last name'!$A:$B,2,FALSE) &amp; " " &amp; VLOOKUP(RANDBETWEEN(5,COUNT('Last name'!$A:$A) + 1),'Last name'!$A:$B,2,FALSE)
)</f>
        <v>Garcia Peçanha</v>
      </c>
      <c r="I323" s="7" t="str">
        <f t="shared" ca="1" si="37"/>
        <v>Rodrigo Garcia Peçanha</v>
      </c>
      <c r="J323" s="7" t="str">
        <f ca="1">VLOOKUP($E323,Name!$A:$C,3,FALSE)</f>
        <v>M</v>
      </c>
      <c r="K323" s="7" t="str">
        <f ca="1">VLOOKUP($J323,Gender!$A:$B,2,FALSE)</f>
        <v>Male</v>
      </c>
      <c r="L323" s="7">
        <f t="shared" ca="1" si="38"/>
        <v>8</v>
      </c>
      <c r="M323" s="7" t="str">
        <f ca="1">VLOOKUP($L323,Race!$A:$B,2,FALSE)</f>
        <v>Asian</v>
      </c>
      <c r="N323" s="8">
        <f t="shared" ca="1" si="39"/>
        <v>29926</v>
      </c>
      <c r="O323" s="6">
        <f t="shared" ca="1" si="40"/>
        <v>7</v>
      </c>
      <c r="P323" s="8" t="str">
        <f ca="1">VLOOKUP($O323,Education!$A:$B,2,FALSE)</f>
        <v>Undergraduate degree</v>
      </c>
      <c r="Q323" s="7">
        <f ca="1" xml:space="preserve">
  IF(OR($S323 = 5, $S323 = 6, $S323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23" s="7" t="str">
        <f ca="1">VLOOKUP($Q323,Department!$A:$B,2,FALSE)</f>
        <v>Operations</v>
      </c>
      <c r="S323" s="6">
        <f t="shared" ca="1" si="41"/>
        <v>9</v>
      </c>
      <c r="T323" s="7" t="str">
        <f ca="1">VLOOKUP($S323,Role!$A:$B,2,FALSE)</f>
        <v>Intern</v>
      </c>
      <c r="U323" s="6" t="str">
        <f t="shared" ca="1" si="42"/>
        <v/>
      </c>
      <c r="V323" s="7" t="str">
        <f ca="1" xml:space="preserve">
IF($U323 &lt;&gt; "",
    VLOOKUP($U323,Level!$A:$B,2,FALSE),
    ""
)</f>
        <v/>
      </c>
      <c r="W323" s="1">
        <f t="shared" ca="1" si="43"/>
        <v>1205</v>
      </c>
      <c r="X323" s="12" t="str">
        <f t="shared" ca="1" si="44"/>
        <v>INSERT INTO bi4all.fac_employees (id_company_fk, id_employee_pk, flg_active, employee_name, id_gender_fk, id_race_fk, birthday, id_schooling_fk, id_department_fk, id_role_fk, id_level_fk, salary) VALUES (1, 319, TRUE, 'Rodrigo Garcia Peçanha', 'M', 8, '06/12/1981', 7, 10, 9, NULL, 1205);</v>
      </c>
    </row>
    <row r="324" spans="1:24" ht="14.25" customHeight="1" x14ac:dyDescent="0.2">
      <c r="A324" s="7">
        <v>1</v>
      </c>
      <c r="B324" s="7" t="str">
        <f>$A324 &amp; "-"&amp;VLOOKUP($A324,Company!$A:$B,2,FALSE)</f>
        <v>1-ACME Corporation</v>
      </c>
      <c r="C324" s="5">
        <f t="shared" si="36"/>
        <v>320</v>
      </c>
      <c r="D324" s="6" t="b">
        <v>1</v>
      </c>
      <c r="E324" s="7">
        <f ca="1">IF($C324 = 1 + N("Presidente"),
    127,
    IF($C324 = 2 + N("Vice-Presidente"),
        72,
        IF($C324 = 3 + N("Secretária bilíngue"),
            13,
            RANDBETWEEN(5,COUNT(Name!$A:$A) + 1)
        )
    )
)</f>
        <v>46</v>
      </c>
      <c r="F324" s="7" t="str">
        <f ca="1">VLOOKUP($E324,Name!$A:$B,2,FALSE)</f>
        <v>Anna Julia</v>
      </c>
      <c r="G324" s="7">
        <f ca="1" xml:space="preserve">
IF($C324 = 1,
    0,
    RANDBETWEEN(5,COUNT('Last name'!$A:$A) + 1)
)</f>
        <v>110</v>
      </c>
      <c r="H324" s="7" t="str">
        <f ca="1" xml:space="preserve">
IF($C324 = 1 + N("Presidente"),
    "de Orléans e Bragança",
    VLOOKUP($G324,'Last name'!$A:$B,2,FALSE) &amp; " " &amp; VLOOKUP(RANDBETWEEN(5,COUNT('Last name'!$A:$A) + 1),'Last name'!$A:$B,2,FALSE)
)</f>
        <v>Lombardi Junqueira</v>
      </c>
      <c r="I324" s="7" t="str">
        <f t="shared" ca="1" si="37"/>
        <v>Anna Julia Lombardi Junqueira</v>
      </c>
      <c r="J324" s="7" t="str">
        <f ca="1">VLOOKUP($E324,Name!$A:$C,3,FALSE)</f>
        <v>F</v>
      </c>
      <c r="K324" s="7" t="str">
        <f ca="1">VLOOKUP($J324,Gender!$A:$B,2,FALSE)</f>
        <v>Female</v>
      </c>
      <c r="L324" s="7">
        <f t="shared" ca="1" si="38"/>
        <v>5</v>
      </c>
      <c r="M324" s="7" t="str">
        <f ca="1">VLOOKUP($L324,Race!$A:$B,2,FALSE)</f>
        <v>White</v>
      </c>
      <c r="N324" s="8">
        <f t="shared" ca="1" si="39"/>
        <v>23264</v>
      </c>
      <c r="O324" s="6">
        <f t="shared" ca="1" si="40"/>
        <v>8</v>
      </c>
      <c r="P324" s="8" t="str">
        <f ca="1">VLOOKUP($O324,Education!$A:$B,2,FALSE)</f>
        <v>Graduate school</v>
      </c>
      <c r="Q324" s="7">
        <f ca="1" xml:space="preserve">
  IF(OR($S324 = 5, $S324 = 6, $S324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24" s="7" t="str">
        <f ca="1">VLOOKUP($Q324,Department!$A:$B,2,FALSE)</f>
        <v>Administration</v>
      </c>
      <c r="S324" s="6">
        <f t="shared" ca="1" si="41"/>
        <v>11</v>
      </c>
      <c r="T324" s="7" t="str">
        <f ca="1">VLOOKUP($S324,Role!$A:$B,2,FALSE)</f>
        <v>Analyst</v>
      </c>
      <c r="U324" s="6">
        <f t="shared" ca="1" si="42"/>
        <v>5</v>
      </c>
      <c r="V324" s="7" t="str">
        <f ca="1" xml:space="preserve">
IF($U324 &lt;&gt; "",
    VLOOKUP($U324,Level!$A:$B,2,FALSE),
    ""
)</f>
        <v>Junior</v>
      </c>
      <c r="W324" s="1">
        <f t="shared" ca="1" si="43"/>
        <v>3000</v>
      </c>
      <c r="X324" s="12" t="str">
        <f t="shared" ca="1" si="44"/>
        <v>INSERT INTO bi4all.fac_employees (id_company_fk, id_employee_pk, flg_active, employee_name, id_gender_fk, id_race_fk, birthday, id_schooling_fk, id_department_fk, id_role_fk, id_level_fk, salary) VALUES (1, 320, TRUE, 'Anna Julia Lombardi Junqueira', 'F', 5, '10/09/1963', 8, 6, 11, 5, 3000);</v>
      </c>
    </row>
    <row r="325" spans="1:24" ht="14.25" customHeight="1" x14ac:dyDescent="0.2">
      <c r="A325" s="7">
        <v>1</v>
      </c>
      <c r="B325" s="7" t="str">
        <f>$A325 &amp; "-"&amp;VLOOKUP($A325,Company!$A:$B,2,FALSE)</f>
        <v>1-ACME Corporation</v>
      </c>
      <c r="C325" s="5">
        <f t="shared" si="36"/>
        <v>321</v>
      </c>
      <c r="D325" s="6" t="b">
        <v>1</v>
      </c>
      <c r="E325" s="7">
        <f ca="1">IF($C325 = 1 + N("Presidente"),
    127,
    IF($C325 = 2 + N("Vice-Presidente"),
        72,
        IF($C325 = 3 + N("Secretária bilíngue"),
            13,
            RANDBETWEEN(5,COUNT(Name!$A:$A) + 1)
        )
    )
)</f>
        <v>42</v>
      </c>
      <c r="F325" s="7" t="str">
        <f ca="1">VLOOKUP($E325,Name!$A:$B,2,FALSE)</f>
        <v>Ângelo</v>
      </c>
      <c r="G325" s="7">
        <f ca="1" xml:space="preserve">
IF($C325 = 1,
    0,
    RANDBETWEEN(5,COUNT('Last name'!$A:$A) + 1)
)</f>
        <v>105</v>
      </c>
      <c r="H325" s="7" t="str">
        <f ca="1" xml:space="preserve">
IF($C325 = 1 + N("Presidente"),
    "de Orléans e Bragança",
    VLOOKUP($G325,'Last name'!$A:$B,2,FALSE) &amp; " " &amp; VLOOKUP(RANDBETWEEN(5,COUNT('Last name'!$A:$A) + 1),'Last name'!$A:$B,2,FALSE)
)</f>
        <v>Junqueira Soares</v>
      </c>
      <c r="I325" s="7" t="str">
        <f t="shared" ca="1" si="37"/>
        <v>Ângelo Junqueira Soares</v>
      </c>
      <c r="J325" s="7" t="str">
        <f ca="1">VLOOKUP($E325,Name!$A:$C,3,FALSE)</f>
        <v>M</v>
      </c>
      <c r="K325" s="7" t="str">
        <f ca="1">VLOOKUP($J325,Gender!$A:$B,2,FALSE)</f>
        <v>Male</v>
      </c>
      <c r="L325" s="7">
        <f t="shared" ca="1" si="38"/>
        <v>5</v>
      </c>
      <c r="M325" s="7" t="str">
        <f ca="1">VLOOKUP($L325,Race!$A:$B,2,FALSE)</f>
        <v>White</v>
      </c>
      <c r="N325" s="8">
        <f t="shared" ca="1" si="39"/>
        <v>33664</v>
      </c>
      <c r="O325" s="6">
        <f t="shared" ca="1" si="40"/>
        <v>7</v>
      </c>
      <c r="P325" s="8" t="str">
        <f ca="1">VLOOKUP($O325,Education!$A:$B,2,FALSE)</f>
        <v>Undergraduate degree</v>
      </c>
      <c r="Q325" s="7">
        <f ca="1" xml:space="preserve">
  IF(OR($S325 = 5, $S325 = 6, $S325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25" s="7" t="str">
        <f ca="1">VLOOKUP($Q325,Department!$A:$B,2,FALSE)</f>
        <v>Human Resource</v>
      </c>
      <c r="S325" s="6">
        <f t="shared" ca="1" si="41"/>
        <v>10</v>
      </c>
      <c r="T325" s="7" t="str">
        <f ca="1">VLOOKUP($S325,Role!$A:$B,2,FALSE)</f>
        <v>Trainee</v>
      </c>
      <c r="U325" s="6" t="str">
        <f t="shared" ca="1" si="42"/>
        <v/>
      </c>
      <c r="V325" s="7" t="str">
        <f ca="1" xml:space="preserve">
IF($U325 &lt;&gt; "",
    VLOOKUP($U325,Level!$A:$B,2,FALSE),
    ""
)</f>
        <v/>
      </c>
      <c r="W325" s="1">
        <f t="shared" ca="1" si="43"/>
        <v>1385</v>
      </c>
      <c r="X325" s="12" t="str">
        <f t="shared" ca="1" si="44"/>
        <v>INSERT INTO bi4all.fac_employees (id_company_fk, id_employee_pk, flg_active, employee_name, id_gender_fk, id_race_fk, birthday, id_schooling_fk, id_department_fk, id_role_fk, id_level_fk, salary) VALUES (1, 321, TRUE, 'Ângelo Junqueira Soares', 'M', 5, '01/03/1992', 7, 8, 10, NULL, 1385);</v>
      </c>
    </row>
    <row r="326" spans="1:24" ht="14.25" customHeight="1" x14ac:dyDescent="0.2">
      <c r="A326" s="7">
        <v>1</v>
      </c>
      <c r="B326" s="7" t="str">
        <f>$A326 &amp; "-"&amp;VLOOKUP($A326,Company!$A:$B,2,FALSE)</f>
        <v>1-ACME Corporation</v>
      </c>
      <c r="C326" s="5">
        <f t="shared" ref="C326:C389" si="45">ROW() - 4</f>
        <v>322</v>
      </c>
      <c r="D326" s="6" t="b">
        <v>1</v>
      </c>
      <c r="E326" s="7">
        <f ca="1">IF($C326 = 1 + N("Presidente"),
    127,
    IF($C326 = 2 + N("Vice-Presidente"),
        72,
        IF($C326 = 3 + N("Secretária bilíngue"),
            13,
            RANDBETWEEN(5,COUNT(Name!$A:$A) + 1)
        )
    )
)</f>
        <v>290</v>
      </c>
      <c r="F326" s="7" t="str">
        <f ca="1">VLOOKUP($E326,Name!$A:$B,2,FALSE)</f>
        <v>Melissa</v>
      </c>
      <c r="G326" s="7">
        <f ca="1" xml:space="preserve">
IF($C326 = 1,
    0,
    RANDBETWEEN(5,COUNT('Last name'!$A:$A) + 1)
)</f>
        <v>70</v>
      </c>
      <c r="H326" s="7" t="str">
        <f ca="1" xml:space="preserve">
IF($C326 = 1 + N("Presidente"),
    "de Orléans e Bragança",
    VLOOKUP($G326,'Last name'!$A:$B,2,FALSE) &amp; " " &amp; VLOOKUP(RANDBETWEEN(5,COUNT('Last name'!$A:$A) + 1),'Last name'!$A:$B,2,FALSE)
)</f>
        <v>Cunha Ribeiro</v>
      </c>
      <c r="I326" s="7" t="str">
        <f t="shared" ref="I326:I389" ca="1" si="46">$F326 &amp; " " &amp; $H326</f>
        <v>Melissa Cunha Ribeiro</v>
      </c>
      <c r="J326" s="7" t="str">
        <f ca="1">VLOOKUP($E326,Name!$A:$C,3,FALSE)</f>
        <v>F</v>
      </c>
      <c r="K326" s="7" t="str">
        <f ca="1">VLOOKUP($J326,Gender!$A:$B,2,FALSE)</f>
        <v>Female</v>
      </c>
      <c r="L326" s="7">
        <f t="shared" ref="L326:L389" ca="1" si="47" xml:space="preserve">
IF(AND($S326 &gt;= 5, $S326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326" s="7" t="str">
        <f ca="1">VLOOKUP($L326,Race!$A:$B,2,FALSE)</f>
        <v>White</v>
      </c>
      <c r="N326" s="8">
        <f t="shared" ref="N326:N389" ca="1" si="48" xml:space="preserve">
IF($S326 = 5 + N("CEO"),
    TODAY() - 16340,
    IF($S326 = 8 + N("Secretary"),
        RANDBETWEEN(TODAY() - 12418.5, TODAY()-6574.5),
        IF(OR($S326 = 7, $S326 = 14),
            RANDBETWEEN(TODAY() - 16071, TODAY() - 8766),
            IF(OR($S326 = 13, $S326 = 12, $S326 = 11),
                RANDBETWEEN(TODAY() - 27393.75, TODAY() - 12783.75),
                RANDBETWEEN(TODAY() - 27393.75, TODAY()-10957.5)
            )
        )
    )
)</f>
        <v>27199</v>
      </c>
      <c r="O326" s="6">
        <f t="shared" ref="O326:O389" ca="1" si="49" xml:space="preserve">
IF(OR($S326 = 5, $S326 = 6) + N("Se for presidente ou vice-presidente"),
    10 + N("Doutor"),
    IF($S326 = 7 + N("Se for diretor"),
        RANDBETWEEN(8,10) + N("Graduate school or Master’s degree or Doctorate"),
        IF($S326 = 14 + N("If a manager"),
            RANDBETWEEN(7,9),
            IF(OR($S326 = 13, $S326 = 12, $S326 = 11) + N("If coordinator or specialist or analyst"),
                RANDBETWEEN(7,8),
                7
            )
        )
    )
)</f>
        <v>8</v>
      </c>
      <c r="P326" s="8" t="str">
        <f ca="1">VLOOKUP($O326,Education!$A:$B,2,FALSE)</f>
        <v>Graduate school</v>
      </c>
      <c r="Q326" s="7">
        <f ca="1" xml:space="preserve">
  IF(OR($S326 = 5, $S326 = 6, $S326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26" s="7" t="str">
        <f ca="1">VLOOKUP($Q326,Department!$A:$B,2,FALSE)</f>
        <v>Controlling</v>
      </c>
      <c r="S326" s="6">
        <f t="shared" ref="S326:S389" ca="1" si="50" xml:space="preserve">
IF($C326 = 1 + N("Se matrícula for 1"),
  5 + N("Presidente"),
  IF($C326 = 2 + N("Se matrícula for 2"),
    6 + N("Vice-presidente"),
    IF($C326 = 3 + N("Se matrícula for 3"),
      8 + N("Secretária bilíngue"),
      IF(AND($C326 &gt;= 4, $C326 &lt;=14),
        7 + N("Diretor"),
        IF(AND($C326 &gt;= 15, $C326 &lt;= 25),
          14 + N("Manager"),
          IF(AND($C326 &gt;= 26, $C326 &lt;= 36),
            13 + N("Coordinador"),
            IF(AND($C326 &gt;= 37, $C326 &lt;= 47),
              12 + N("Especialista"),
                IF(MOD($C326,2) = 0,
                  11 + N("Analista"),
                  RANDBETWEEN(9,10) + N("Estagiário ou Trainee")
                )
            )
          )
        )
      )
    )
  )
)</f>
        <v>11</v>
      </c>
      <c r="T326" s="7" t="str">
        <f ca="1">VLOOKUP($S326,Role!$A:$B,2,FALSE)</f>
        <v>Analyst</v>
      </c>
      <c r="U326" s="6">
        <f t="shared" ref="U326:U389" ca="1" si="51" xml:space="preserve">
IF($S326 = 11 + N("Analyst"),
    RANDBETWEEN(5, 7) + N("Jr, Pleno, Sr"),
    ""
)</f>
        <v>7</v>
      </c>
      <c r="V326" s="7" t="str">
        <f ca="1" xml:space="preserve">
IF($U326 &lt;&gt; "",
    VLOOKUP($U326,Level!$A:$B,2,FALSE),
    ""
)</f>
        <v>Senior</v>
      </c>
      <c r="W326" s="1">
        <f t="shared" ref="W326:W389" ca="1" si="52" xml:space="preserve">
IF($S326 = 5 + N("Presidente"),
    27000,
    IF($S326 = 6 + N("Vice-presidente"),
        23000,
        IF(OR($S326 = 8, $S326= 13, $S326 = 12) + N("Secretária bilíngue ou coordenador ou especialista"),
            8000,
            IF($S326 = 7 + N("Diretor"),
                15000,
                IF($S326 = 14 + N("Gerente"),
                    12000,
                    IF($S326 = 9 + N("Estagiário"),
                        705,
                        IF($S326 = 10 + N("Trainee"),
                            805,
                            IF($S326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IF($O326 = 7,
  500,
  IF($O326 = 8,
    1000,
    IF($O326 = 9,
      1500,
      IF($O326 = 10,
        2000,
        0
      )
    )
  )
)
+
N("Adicional no salário por área")
+
IF($Q326 = 14 + N("Tecnologia da Informação"),
  120,
  IF($Q326 = 16 + N("Vendas"),
    110,
    IF($Q326 = 15 + N("Jurídico"),
      100,
      IF(OR($Q326 = 8, $Q326 = 9, $Q326 = 11) + N("Recursos humanos ou comercial ou comunicação e marketing"),
        80,
        0
      )
    )
  )
)
+
N("Adicionando pegadinha")
+
IF(AND($Q326 = 16, $O326 = 9, $S326 = 11, $U326 = 5) + N("Se for de vendas, com mestrado, analista sênior"),
  IF($L326 = 5,
    100,
    0
  )
  +
  IF($J326 = "M",
    200,
    0
  ),
  0
)</f>
        <v>3000</v>
      </c>
      <c r="X326" s="12" t="str">
        <f t="shared" ref="X326:X389" ca="1" si="53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$A326  &amp; ", "   &amp;
$C326  &amp; ", "   &amp;
$D326  &amp; ", '"  &amp;
$I326  &amp; "', '" &amp;
$J326  &amp; "', "  &amp;
$L326  &amp; ", '"  &amp;
TEXT($N326,"dd/mm/aaaa")  &amp; "', "   &amp;
$O326  &amp; ", "   &amp;
$Q326  &amp; ", "   &amp;
$S326  &amp; ", "   &amp;
IF($U326 &lt;&gt; "", $U326, "NULL")  &amp; ", "   &amp;
$W326  &amp; ");"</f>
        <v>INSERT INTO bi4all.fac_employees (id_company_fk, id_employee_pk, flg_active, employee_name, id_gender_fk, id_race_fk, birthday, id_schooling_fk, id_department_fk, id_role_fk, id_level_fk, salary) VALUES (1, 322, TRUE, 'Melissa Cunha Ribeiro', 'F', 5, '19/06/1974', 8, 12, 11, 7, 3000);</v>
      </c>
    </row>
    <row r="327" spans="1:24" ht="14.25" customHeight="1" x14ac:dyDescent="0.2">
      <c r="A327" s="7">
        <v>1</v>
      </c>
      <c r="B327" s="7" t="str">
        <f>$A327 &amp; "-"&amp;VLOOKUP($A327,Company!$A:$B,2,FALSE)</f>
        <v>1-ACME Corporation</v>
      </c>
      <c r="C327" s="5">
        <f t="shared" si="45"/>
        <v>323</v>
      </c>
      <c r="D327" s="6" t="b">
        <v>1</v>
      </c>
      <c r="E327" s="7">
        <f ca="1">IF($C327 = 1 + N("Presidente"),
    127,
    IF($C327 = 2 + N("Vice-Presidente"),
        72,
        IF($C327 = 3 + N("Secretária bilíngue"),
            13,
            RANDBETWEEN(5,COUNT(Name!$A:$A) + 1)
        )
    )
)</f>
        <v>60</v>
      </c>
      <c r="F327" s="7" t="str">
        <f ca="1">VLOOKUP($E327,Name!$A:$B,2,FALSE)</f>
        <v>Augusta</v>
      </c>
      <c r="G327" s="7">
        <f ca="1" xml:space="preserve">
IF($C327 = 1,
    0,
    RANDBETWEEN(5,COUNT('Last name'!$A:$A) + 1)
)</f>
        <v>65</v>
      </c>
      <c r="H327" s="7" t="str">
        <f ca="1" xml:space="preserve">
IF($C327 = 1 + N("Presidente"),
    "de Orléans e Bragança",
    VLOOKUP($G327,'Last name'!$A:$B,2,FALSE) &amp; " " &amp; VLOOKUP(RANDBETWEEN(5,COUNT('Last name'!$A:$A) + 1),'Last name'!$A:$B,2,FALSE)
)</f>
        <v>Coelho Santana</v>
      </c>
      <c r="I327" s="7" t="str">
        <f t="shared" ca="1" si="46"/>
        <v>Augusta Coelho Santana</v>
      </c>
      <c r="J327" s="7" t="str">
        <f ca="1">VLOOKUP($E327,Name!$A:$C,3,FALSE)</f>
        <v>F</v>
      </c>
      <c r="K327" s="7" t="str">
        <f ca="1">VLOOKUP($J327,Gender!$A:$B,2,FALSE)</f>
        <v>Female</v>
      </c>
      <c r="L327" s="7">
        <f t="shared" ca="1" si="47"/>
        <v>5</v>
      </c>
      <c r="M327" s="7" t="str">
        <f ca="1">VLOOKUP($L327,Race!$A:$B,2,FALSE)</f>
        <v>White</v>
      </c>
      <c r="N327" s="8">
        <f t="shared" ca="1" si="48"/>
        <v>18269</v>
      </c>
      <c r="O327" s="6">
        <f t="shared" ca="1" si="49"/>
        <v>7</v>
      </c>
      <c r="P327" s="8" t="str">
        <f ca="1">VLOOKUP($O327,Education!$A:$B,2,FALSE)</f>
        <v>Undergraduate degree</v>
      </c>
      <c r="Q327" s="7">
        <f ca="1" xml:space="preserve">
  IF(OR($S327 = 5, $S327 = 6, $S327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27" s="7" t="str">
        <f ca="1">VLOOKUP($Q327,Department!$A:$B,2,FALSE)</f>
        <v>Commercial</v>
      </c>
      <c r="S327" s="6">
        <f t="shared" ca="1" si="50"/>
        <v>10</v>
      </c>
      <c r="T327" s="7" t="str">
        <f ca="1">VLOOKUP($S327,Role!$A:$B,2,FALSE)</f>
        <v>Trainee</v>
      </c>
      <c r="U327" s="6" t="str">
        <f t="shared" ca="1" si="51"/>
        <v/>
      </c>
      <c r="V327" s="7" t="str">
        <f ca="1" xml:space="preserve">
IF($U327 &lt;&gt; "",
    VLOOKUP($U327,Level!$A:$B,2,FALSE),
    ""
)</f>
        <v/>
      </c>
      <c r="W327" s="1">
        <f t="shared" ca="1" si="52"/>
        <v>1385</v>
      </c>
      <c r="X327" s="12" t="str">
        <f t="shared" ca="1" si="53"/>
        <v>INSERT INTO bi4all.fac_employees (id_company_fk, id_employee_pk, flg_active, employee_name, id_gender_fk, id_race_fk, birthday, id_schooling_fk, id_department_fk, id_role_fk, id_level_fk, salary) VALUES (1, 323, TRUE, 'Augusta Coelho Santana', 'F', 5, '06/01/1950', 7, 9, 10, NULL, 1385);</v>
      </c>
    </row>
    <row r="328" spans="1:24" ht="14.25" customHeight="1" x14ac:dyDescent="0.2">
      <c r="A328" s="7">
        <v>1</v>
      </c>
      <c r="B328" s="7" t="str">
        <f>$A328 &amp; "-"&amp;VLOOKUP($A328,Company!$A:$B,2,FALSE)</f>
        <v>1-ACME Corporation</v>
      </c>
      <c r="C328" s="5">
        <f t="shared" si="45"/>
        <v>324</v>
      </c>
      <c r="D328" s="6" t="b">
        <v>1</v>
      </c>
      <c r="E328" s="7">
        <f ca="1">IF($C328 = 1 + N("Presidente"),
    127,
    IF($C328 = 2 + N("Vice-Presidente"),
        72,
        IF($C328 = 3 + N("Secretária bilíngue"),
            13,
            RANDBETWEEN(5,COUNT(Name!$A:$A) + 1)
        )
    )
)</f>
        <v>259</v>
      </c>
      <c r="F328" s="7" t="str">
        <f ca="1">VLOOKUP($E328,Name!$A:$B,2,FALSE)</f>
        <v>Maria Carolina</v>
      </c>
      <c r="G328" s="7">
        <f ca="1" xml:space="preserve">
IF($C328 = 1,
    0,
    RANDBETWEEN(5,COUNT('Last name'!$A:$A) + 1)
)</f>
        <v>11</v>
      </c>
      <c r="H328" s="7" t="str">
        <f ca="1" xml:space="preserve">
IF($C328 = 1 + N("Presidente"),
    "de Orléans e Bragança",
    VLOOKUP($G328,'Last name'!$A:$B,2,FALSE) &amp; " " &amp; VLOOKUP(RANDBETWEEN(5,COUNT('Last name'!$A:$A) + 1),'Last name'!$A:$B,2,FALSE)
)</f>
        <v>Almeida Nascimento</v>
      </c>
      <c r="I328" s="7" t="str">
        <f t="shared" ca="1" si="46"/>
        <v>Maria Carolina Almeida Nascimento</v>
      </c>
      <c r="J328" s="7" t="str">
        <f ca="1">VLOOKUP($E328,Name!$A:$C,3,FALSE)</f>
        <v>F</v>
      </c>
      <c r="K328" s="7" t="str">
        <f ca="1">VLOOKUP($J328,Gender!$A:$B,2,FALSE)</f>
        <v>Female</v>
      </c>
      <c r="L328" s="7">
        <f t="shared" ca="1" si="47"/>
        <v>5</v>
      </c>
      <c r="M328" s="7" t="str">
        <f ca="1">VLOOKUP($L328,Race!$A:$B,2,FALSE)</f>
        <v>White</v>
      </c>
      <c r="N328" s="8">
        <f t="shared" ca="1" si="48"/>
        <v>27038</v>
      </c>
      <c r="O328" s="6">
        <f t="shared" ca="1" si="49"/>
        <v>7</v>
      </c>
      <c r="P328" s="8" t="str">
        <f ca="1">VLOOKUP($O328,Education!$A:$B,2,FALSE)</f>
        <v>Undergraduate degree</v>
      </c>
      <c r="Q328" s="7">
        <f ca="1" xml:space="preserve">
  IF(OR($S328 = 5, $S328 = 6, $S328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28" s="7" t="str">
        <f ca="1">VLOOKUP($Q328,Department!$A:$B,2,FALSE)</f>
        <v>Audit</v>
      </c>
      <c r="S328" s="6">
        <f t="shared" ca="1" si="50"/>
        <v>11</v>
      </c>
      <c r="T328" s="7" t="str">
        <f ca="1">VLOOKUP($S328,Role!$A:$B,2,FALSE)</f>
        <v>Analyst</v>
      </c>
      <c r="U328" s="6">
        <f t="shared" ca="1" si="51"/>
        <v>5</v>
      </c>
      <c r="V328" s="7" t="str">
        <f ca="1" xml:space="preserve">
IF($U328 &lt;&gt; "",
    VLOOKUP($U328,Level!$A:$B,2,FALSE),
    ""
)</f>
        <v>Junior</v>
      </c>
      <c r="W328" s="1">
        <f t="shared" ca="1" si="52"/>
        <v>2500</v>
      </c>
      <c r="X328" s="12" t="str">
        <f t="shared" ca="1" si="53"/>
        <v>INSERT INTO bi4all.fac_employees (id_company_fk, id_employee_pk, flg_active, employee_name, id_gender_fk, id_race_fk, birthday, id_schooling_fk, id_department_fk, id_role_fk, id_level_fk, salary) VALUES (1, 324, TRUE, 'Maria Carolina Almeida Nascimento', 'F', 5, '09/01/1974', 7, 13, 11, 5, 2500);</v>
      </c>
    </row>
    <row r="329" spans="1:24" ht="14.25" customHeight="1" x14ac:dyDescent="0.2">
      <c r="A329" s="7">
        <v>1</v>
      </c>
      <c r="B329" s="7" t="str">
        <f>$A329 &amp; "-"&amp;VLOOKUP($A329,Company!$A:$B,2,FALSE)</f>
        <v>1-ACME Corporation</v>
      </c>
      <c r="C329" s="5">
        <f t="shared" si="45"/>
        <v>325</v>
      </c>
      <c r="D329" s="6" t="b">
        <v>1</v>
      </c>
      <c r="E329" s="7">
        <f ca="1">IF($C329 = 1 + N("Presidente"),
    127,
    IF($C329 = 2 + N("Vice-Presidente"),
        72,
        IF($C329 = 3 + N("Secretária bilíngue"),
            13,
            RANDBETWEEN(5,COUNT(Name!$A:$A) + 1)
        )
    )
)</f>
        <v>359</v>
      </c>
      <c r="F329" s="7" t="str">
        <f ca="1">VLOOKUP($E329,Name!$A:$B,2,FALSE)</f>
        <v>Vitor</v>
      </c>
      <c r="G329" s="7">
        <f ca="1" xml:space="preserve">
IF($C329 = 1,
    0,
    RANDBETWEEN(5,COUNT('Last name'!$A:$A) + 1)
)</f>
        <v>121</v>
      </c>
      <c r="H329" s="7" t="str">
        <f ca="1" xml:space="preserve">
IF($C329 = 1 + N("Presidente"),
    "de Orléans e Bragança",
    VLOOKUP($G329,'Last name'!$A:$B,2,FALSE) &amp; " " &amp; VLOOKUP(RANDBETWEEN(5,COUNT('Last name'!$A:$A) + 1),'Last name'!$A:$B,2,FALSE)
)</f>
        <v>Martinelli Anjos</v>
      </c>
      <c r="I329" s="7" t="str">
        <f t="shared" ca="1" si="46"/>
        <v>Vitor Martinelli Anjos</v>
      </c>
      <c r="J329" s="7" t="str">
        <f ca="1">VLOOKUP($E329,Name!$A:$C,3,FALSE)</f>
        <v>M</v>
      </c>
      <c r="K329" s="7" t="str">
        <f ca="1">VLOOKUP($J329,Gender!$A:$B,2,FALSE)</f>
        <v>Male</v>
      </c>
      <c r="L329" s="7">
        <f t="shared" ca="1" si="47"/>
        <v>6</v>
      </c>
      <c r="M329" s="7" t="str">
        <f ca="1">VLOOKUP($L329,Race!$A:$B,2,FALSE)</f>
        <v>Black or African American</v>
      </c>
      <c r="N329" s="8">
        <f t="shared" ca="1" si="48"/>
        <v>25804</v>
      </c>
      <c r="O329" s="6">
        <f t="shared" ca="1" si="49"/>
        <v>7</v>
      </c>
      <c r="P329" s="8" t="str">
        <f ca="1">VLOOKUP($O329,Education!$A:$B,2,FALSE)</f>
        <v>Undergraduate degree</v>
      </c>
      <c r="Q329" s="7">
        <f ca="1" xml:space="preserve">
  IF(OR($S329 = 5, $S329 = 6, $S329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29" s="7" t="str">
        <f ca="1">VLOOKUP($Q329,Department!$A:$B,2,FALSE)</f>
        <v>Audit</v>
      </c>
      <c r="S329" s="6">
        <f t="shared" ca="1" si="50"/>
        <v>9</v>
      </c>
      <c r="T329" s="7" t="str">
        <f ca="1">VLOOKUP($S329,Role!$A:$B,2,FALSE)</f>
        <v>Intern</v>
      </c>
      <c r="U329" s="6" t="str">
        <f t="shared" ca="1" si="51"/>
        <v/>
      </c>
      <c r="V329" s="7" t="str">
        <f ca="1" xml:space="preserve">
IF($U329 &lt;&gt; "",
    VLOOKUP($U329,Level!$A:$B,2,FALSE),
    ""
)</f>
        <v/>
      </c>
      <c r="W329" s="1">
        <f t="shared" ca="1" si="52"/>
        <v>1205</v>
      </c>
      <c r="X329" s="12" t="str">
        <f t="shared" ca="1" si="53"/>
        <v>INSERT INTO bi4all.fac_employees (id_company_fk, id_employee_pk, flg_active, employee_name, id_gender_fk, id_race_fk, birthday, id_schooling_fk, id_department_fk, id_role_fk, id_level_fk, salary) VALUES (1, 325, TRUE, 'Vitor Martinelli Anjos', 'M', 6, '24/08/1970', 7, 13, 9, NULL, 1205);</v>
      </c>
    </row>
    <row r="330" spans="1:24" ht="14.25" customHeight="1" x14ac:dyDescent="0.2">
      <c r="A330" s="7">
        <v>1</v>
      </c>
      <c r="B330" s="7" t="str">
        <f>$A330 &amp; "-"&amp;VLOOKUP($A330,Company!$A:$B,2,FALSE)</f>
        <v>1-ACME Corporation</v>
      </c>
      <c r="C330" s="5">
        <f t="shared" si="45"/>
        <v>326</v>
      </c>
      <c r="D330" s="6" t="b">
        <v>1</v>
      </c>
      <c r="E330" s="7">
        <f ca="1">IF($C330 = 1 + N("Presidente"),
    127,
    IF($C330 = 2 + N("Vice-Presidente"),
        72,
        IF($C330 = 3 + N("Secretária bilíngue"),
            13,
            RANDBETWEEN(5,COUNT(Name!$A:$A) + 1)
        )
    )
)</f>
        <v>297</v>
      </c>
      <c r="F330" s="7" t="str">
        <f ca="1">VLOOKUP($E330,Name!$A:$B,2,FALSE)</f>
        <v>Miguelito</v>
      </c>
      <c r="G330" s="7">
        <f ca="1" xml:space="preserve">
IF($C330 = 1,
    0,
    RANDBETWEEN(5,COUNT('Last name'!$A:$A) + 1)
)</f>
        <v>91</v>
      </c>
      <c r="H330" s="7" t="str">
        <f ca="1" xml:space="preserve">
IF($C330 = 1 + N("Presidente"),
    "de Orléans e Bragança",
    VLOOKUP($G330,'Last name'!$A:$B,2,FALSE) &amp; " " &amp; VLOOKUP(RANDBETWEEN(5,COUNT('Last name'!$A:$A) + 1),'Last name'!$A:$B,2,FALSE)
)</f>
        <v>Frasão Cunha</v>
      </c>
      <c r="I330" s="7" t="str">
        <f t="shared" ca="1" si="46"/>
        <v>Miguelito Frasão Cunha</v>
      </c>
      <c r="J330" s="7" t="str">
        <f ca="1">VLOOKUP($E330,Name!$A:$C,3,FALSE)</f>
        <v>M</v>
      </c>
      <c r="K330" s="7" t="str">
        <f ca="1">VLOOKUP($J330,Gender!$A:$B,2,FALSE)</f>
        <v>Male</v>
      </c>
      <c r="L330" s="7">
        <f t="shared" ca="1" si="47"/>
        <v>7</v>
      </c>
      <c r="M330" s="7" t="str">
        <f ca="1">VLOOKUP($L330,Race!$A:$B,2,FALSE)</f>
        <v>Hispanic or Latino</v>
      </c>
      <c r="N330" s="8">
        <f t="shared" ca="1" si="48"/>
        <v>20515</v>
      </c>
      <c r="O330" s="6">
        <f t="shared" ca="1" si="49"/>
        <v>7</v>
      </c>
      <c r="P330" s="8" t="str">
        <f ca="1">VLOOKUP($O330,Education!$A:$B,2,FALSE)</f>
        <v>Undergraduate degree</v>
      </c>
      <c r="Q330" s="7">
        <f ca="1" xml:space="preserve">
  IF(OR($S330 = 5, $S330 = 6, $S330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30" s="7" t="str">
        <f ca="1">VLOOKUP($Q330,Department!$A:$B,2,FALSE)</f>
        <v>Audit</v>
      </c>
      <c r="S330" s="6">
        <f t="shared" ca="1" si="50"/>
        <v>11</v>
      </c>
      <c r="T330" s="7" t="str">
        <f ca="1">VLOOKUP($S330,Role!$A:$B,2,FALSE)</f>
        <v>Analyst</v>
      </c>
      <c r="U330" s="6">
        <f t="shared" ca="1" si="51"/>
        <v>7</v>
      </c>
      <c r="V330" s="7" t="str">
        <f ca="1" xml:space="preserve">
IF($U330 &lt;&gt; "",
    VLOOKUP($U330,Level!$A:$B,2,FALSE),
    ""
)</f>
        <v>Senior</v>
      </c>
      <c r="W330" s="1">
        <f t="shared" ca="1" si="52"/>
        <v>2500</v>
      </c>
      <c r="X330" s="12" t="str">
        <f t="shared" ca="1" si="53"/>
        <v>INSERT INTO bi4all.fac_employees (id_company_fk, id_employee_pk, flg_active, employee_name, id_gender_fk, id_race_fk, birthday, id_schooling_fk, id_department_fk, id_role_fk, id_level_fk, salary) VALUES (1, 326, TRUE, 'Miguelito Frasão Cunha', 'M', 7, '01/03/1956', 7, 13, 11, 7, 2500);</v>
      </c>
    </row>
    <row r="331" spans="1:24" ht="14.25" customHeight="1" x14ac:dyDescent="0.2">
      <c r="A331" s="7">
        <v>1</v>
      </c>
      <c r="B331" s="7" t="str">
        <f>$A331 &amp; "-"&amp;VLOOKUP($A331,Company!$A:$B,2,FALSE)</f>
        <v>1-ACME Corporation</v>
      </c>
      <c r="C331" s="5">
        <f t="shared" si="45"/>
        <v>327</v>
      </c>
      <c r="D331" s="6" t="b">
        <v>1</v>
      </c>
      <c r="E331" s="7">
        <f ca="1">IF($C331 = 1 + N("Presidente"),
    127,
    IF($C331 = 2 + N("Vice-Presidente"),
        72,
        IF($C331 = 3 + N("Secretária bilíngue"),
            13,
            RANDBETWEEN(5,COUNT(Name!$A:$A) + 1)
        )
    )
)</f>
        <v>79</v>
      </c>
      <c r="F331" s="7" t="str">
        <f ca="1">VLOOKUP($E331,Name!$A:$B,2,FALSE)</f>
        <v>Byanca</v>
      </c>
      <c r="G331" s="7">
        <f ca="1" xml:space="preserve">
IF($C331 = 1,
    0,
    RANDBETWEEN(5,COUNT('Last name'!$A:$A) + 1)
)</f>
        <v>153</v>
      </c>
      <c r="H331" s="7" t="str">
        <f ca="1" xml:space="preserve">
IF($C331 = 1 + N("Presidente"),
    "de Orléans e Bragança",
    VLOOKUP($G331,'Last name'!$A:$B,2,FALSE) &amp; " " &amp; VLOOKUP(RANDBETWEEN(5,COUNT('Last name'!$A:$A) + 1),'Last name'!$A:$B,2,FALSE)
)</f>
        <v>Pimentel Mendes</v>
      </c>
      <c r="I331" s="7" t="str">
        <f t="shared" ca="1" si="46"/>
        <v>Byanca Pimentel Mendes</v>
      </c>
      <c r="J331" s="7" t="str">
        <f ca="1">VLOOKUP($E331,Name!$A:$C,3,FALSE)</f>
        <v>F</v>
      </c>
      <c r="K331" s="7" t="str">
        <f ca="1">VLOOKUP($J331,Gender!$A:$B,2,FALSE)</f>
        <v>Female</v>
      </c>
      <c r="L331" s="7">
        <f t="shared" ca="1" si="47"/>
        <v>5</v>
      </c>
      <c r="M331" s="7" t="str">
        <f ca="1">VLOOKUP($L331,Race!$A:$B,2,FALSE)</f>
        <v>White</v>
      </c>
      <c r="N331" s="8">
        <f t="shared" ca="1" si="48"/>
        <v>25070</v>
      </c>
      <c r="O331" s="6">
        <f t="shared" ca="1" si="49"/>
        <v>7</v>
      </c>
      <c r="P331" s="8" t="str">
        <f ca="1">VLOOKUP($O331,Education!$A:$B,2,FALSE)</f>
        <v>Undergraduate degree</v>
      </c>
      <c r="Q331" s="7">
        <f ca="1" xml:space="preserve">
  IF(OR($S331 = 5, $S331 = 6, $S331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31" s="7" t="str">
        <f ca="1">VLOOKUP($Q331,Department!$A:$B,2,FALSE)</f>
        <v>Communication &amp; Marketing</v>
      </c>
      <c r="S331" s="6">
        <f t="shared" ca="1" si="50"/>
        <v>10</v>
      </c>
      <c r="T331" s="7" t="str">
        <f ca="1">VLOOKUP($S331,Role!$A:$B,2,FALSE)</f>
        <v>Trainee</v>
      </c>
      <c r="U331" s="6" t="str">
        <f t="shared" ca="1" si="51"/>
        <v/>
      </c>
      <c r="V331" s="7" t="str">
        <f ca="1" xml:space="preserve">
IF($U331 &lt;&gt; "",
    VLOOKUP($U331,Level!$A:$B,2,FALSE),
    ""
)</f>
        <v/>
      </c>
      <c r="W331" s="1">
        <f t="shared" ca="1" si="52"/>
        <v>1385</v>
      </c>
      <c r="X331" s="12" t="str">
        <f t="shared" ca="1" si="53"/>
        <v>INSERT INTO bi4all.fac_employees (id_company_fk, id_employee_pk, flg_active, employee_name, id_gender_fk, id_race_fk, birthday, id_schooling_fk, id_department_fk, id_role_fk, id_level_fk, salary) VALUES (1, 327, TRUE, 'Byanca Pimentel Mendes', 'F', 5, '20/08/1968', 7, 11, 10, NULL, 1385);</v>
      </c>
    </row>
    <row r="332" spans="1:24" ht="14.25" customHeight="1" x14ac:dyDescent="0.2">
      <c r="A332" s="7">
        <v>1</v>
      </c>
      <c r="B332" s="7" t="str">
        <f>$A332 &amp; "-"&amp;VLOOKUP($A332,Company!$A:$B,2,FALSE)</f>
        <v>1-ACME Corporation</v>
      </c>
      <c r="C332" s="5">
        <f t="shared" si="45"/>
        <v>328</v>
      </c>
      <c r="D332" s="6" t="b">
        <v>1</v>
      </c>
      <c r="E332" s="7">
        <f ca="1">IF($C332 = 1 + N("Presidente"),
    127,
    IF($C332 = 2 + N("Vice-Presidente"),
        72,
        IF($C332 = 3 + N("Secretária bilíngue"),
            13,
            RANDBETWEEN(5,COUNT(Name!$A:$A) + 1)
        )
    )
)</f>
        <v>182</v>
      </c>
      <c r="F332" s="7" t="str">
        <f ca="1">VLOOKUP($E332,Name!$A:$B,2,FALSE)</f>
        <v>Joana</v>
      </c>
      <c r="G332" s="7">
        <f ca="1" xml:space="preserve">
IF($C332 = 1,
    0,
    RANDBETWEEN(5,COUNT('Last name'!$A:$A) + 1)
)</f>
        <v>151</v>
      </c>
      <c r="H332" s="7" t="str">
        <f ca="1" xml:space="preserve">
IF($C332 = 1 + N("Presidente"),
    "de Orléans e Bragança",
    VLOOKUP($G332,'Last name'!$A:$B,2,FALSE) &amp; " " &amp; VLOOKUP(RANDBETWEEN(5,COUNT('Last name'!$A:$A) + 1),'Last name'!$A:$B,2,FALSE)
)</f>
        <v>Pereira Farina</v>
      </c>
      <c r="I332" s="7" t="str">
        <f t="shared" ca="1" si="46"/>
        <v>Joana Pereira Farina</v>
      </c>
      <c r="J332" s="7" t="str">
        <f ca="1">VLOOKUP($E332,Name!$A:$C,3,FALSE)</f>
        <v>F</v>
      </c>
      <c r="K332" s="7" t="str">
        <f ca="1">VLOOKUP($J332,Gender!$A:$B,2,FALSE)</f>
        <v>Female</v>
      </c>
      <c r="L332" s="7">
        <f t="shared" ca="1" si="47"/>
        <v>5</v>
      </c>
      <c r="M332" s="7" t="str">
        <f ca="1">VLOOKUP($L332,Race!$A:$B,2,FALSE)</f>
        <v>White</v>
      </c>
      <c r="N332" s="8">
        <f t="shared" ca="1" si="48"/>
        <v>25442</v>
      </c>
      <c r="O332" s="6">
        <f t="shared" ca="1" si="49"/>
        <v>8</v>
      </c>
      <c r="P332" s="8" t="str">
        <f ca="1">VLOOKUP($O332,Education!$A:$B,2,FALSE)</f>
        <v>Graduate school</v>
      </c>
      <c r="Q332" s="7">
        <f ca="1" xml:space="preserve">
  IF(OR($S332 = 5, $S332 = 6, $S332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32" s="7" t="str">
        <f ca="1">VLOOKUP($Q332,Department!$A:$B,2,FALSE)</f>
        <v>Audit</v>
      </c>
      <c r="S332" s="6">
        <f t="shared" ca="1" si="50"/>
        <v>11</v>
      </c>
      <c r="T332" s="7" t="str">
        <f ca="1">VLOOKUP($S332,Role!$A:$B,2,FALSE)</f>
        <v>Analyst</v>
      </c>
      <c r="U332" s="6">
        <f t="shared" ca="1" si="51"/>
        <v>5</v>
      </c>
      <c r="V332" s="7" t="str">
        <f ca="1" xml:space="preserve">
IF($U332 &lt;&gt; "",
    VLOOKUP($U332,Level!$A:$B,2,FALSE),
    ""
)</f>
        <v>Junior</v>
      </c>
      <c r="W332" s="1">
        <f t="shared" ca="1" si="52"/>
        <v>3000</v>
      </c>
      <c r="X332" s="12" t="str">
        <f t="shared" ca="1" si="53"/>
        <v>INSERT INTO bi4all.fac_employees (id_company_fk, id_employee_pk, flg_active, employee_name, id_gender_fk, id_race_fk, birthday, id_schooling_fk, id_department_fk, id_role_fk, id_level_fk, salary) VALUES (1, 328, TRUE, 'Joana Pereira Farina', 'F', 5, '27/08/1969', 8, 13, 11, 5, 3000);</v>
      </c>
    </row>
    <row r="333" spans="1:24" ht="14.25" customHeight="1" x14ac:dyDescent="0.2">
      <c r="A333" s="7">
        <v>1</v>
      </c>
      <c r="B333" s="7" t="str">
        <f>$A333 &amp; "-"&amp;VLOOKUP($A333,Company!$A:$B,2,FALSE)</f>
        <v>1-ACME Corporation</v>
      </c>
      <c r="C333" s="5">
        <f t="shared" si="45"/>
        <v>329</v>
      </c>
      <c r="D333" s="6" t="b">
        <v>1</v>
      </c>
      <c r="E333" s="7">
        <f ca="1">IF($C333 = 1 + N("Presidente"),
    127,
    IF($C333 = 2 + N("Vice-Presidente"),
        72,
        IF($C333 = 3 + N("Secretária bilíngue"),
            13,
            RANDBETWEEN(5,COUNT(Name!$A:$A) + 1)
        )
    )
)</f>
        <v>43</v>
      </c>
      <c r="F333" s="7" t="str">
        <f ca="1">VLOOKUP($E333,Name!$A:$B,2,FALSE)</f>
        <v>Anita</v>
      </c>
      <c r="G333" s="7">
        <f ca="1" xml:space="preserve">
IF($C333 = 1,
    0,
    RANDBETWEEN(5,COUNT('Last name'!$A:$A) + 1)
)</f>
        <v>23</v>
      </c>
      <c r="H333" s="7" t="str">
        <f ca="1" xml:space="preserve">
IF($C333 = 1 + N("Presidente"),
    "de Orléans e Bragança",
    VLOOKUP($G333,'Last name'!$A:$B,2,FALSE) &amp; " " &amp; VLOOKUP(RANDBETWEEN(5,COUNT('Last name'!$A:$A) + 1),'Last name'!$A:$B,2,FALSE)
)</f>
        <v>Arruda Alvim</v>
      </c>
      <c r="I333" s="7" t="str">
        <f t="shared" ca="1" si="46"/>
        <v>Anita Arruda Alvim</v>
      </c>
      <c r="J333" s="7" t="str">
        <f ca="1">VLOOKUP($E333,Name!$A:$C,3,FALSE)</f>
        <v>F</v>
      </c>
      <c r="K333" s="7" t="str">
        <f ca="1">VLOOKUP($J333,Gender!$A:$B,2,FALSE)</f>
        <v>Female</v>
      </c>
      <c r="L333" s="7">
        <f t="shared" ca="1" si="47"/>
        <v>5</v>
      </c>
      <c r="M333" s="7" t="str">
        <f ca="1">VLOOKUP($L333,Race!$A:$B,2,FALSE)</f>
        <v>White</v>
      </c>
      <c r="N333" s="8">
        <f t="shared" ca="1" si="48"/>
        <v>28657</v>
      </c>
      <c r="O333" s="6">
        <f t="shared" ca="1" si="49"/>
        <v>7</v>
      </c>
      <c r="P333" s="8" t="str">
        <f ca="1">VLOOKUP($O333,Education!$A:$B,2,FALSE)</f>
        <v>Undergraduate degree</v>
      </c>
      <c r="Q333" s="7">
        <f ca="1" xml:space="preserve">
  IF(OR($S333 = 5, $S333 = 6, $S333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33" s="7" t="str">
        <f ca="1">VLOOKUP($Q333,Department!$A:$B,2,FALSE)</f>
        <v>Finance</v>
      </c>
      <c r="S333" s="6">
        <f t="shared" ca="1" si="50"/>
        <v>9</v>
      </c>
      <c r="T333" s="7" t="str">
        <f ca="1">VLOOKUP($S333,Role!$A:$B,2,FALSE)</f>
        <v>Intern</v>
      </c>
      <c r="U333" s="6" t="str">
        <f t="shared" ca="1" si="51"/>
        <v/>
      </c>
      <c r="V333" s="7" t="str">
        <f ca="1" xml:space="preserve">
IF($U333 &lt;&gt; "",
    VLOOKUP($U333,Level!$A:$B,2,FALSE),
    ""
)</f>
        <v/>
      </c>
      <c r="W333" s="1">
        <f t="shared" ca="1" si="52"/>
        <v>1205</v>
      </c>
      <c r="X333" s="12" t="str">
        <f t="shared" ca="1" si="53"/>
        <v>INSERT INTO bi4all.fac_employees (id_company_fk, id_employee_pk, flg_active, employee_name, id_gender_fk, id_race_fk, birthday, id_schooling_fk, id_department_fk, id_role_fk, id_level_fk, salary) VALUES (1, 329, TRUE, 'Anita Arruda Alvim', 'F', 5, '16/06/1978', 7, 7, 9, NULL, 1205);</v>
      </c>
    </row>
    <row r="334" spans="1:24" ht="14.25" customHeight="1" x14ac:dyDescent="0.2">
      <c r="A334" s="7">
        <v>1</v>
      </c>
      <c r="B334" s="7" t="str">
        <f>$A334 &amp; "-"&amp;VLOOKUP($A334,Company!$A:$B,2,FALSE)</f>
        <v>1-ACME Corporation</v>
      </c>
      <c r="C334" s="5">
        <f t="shared" si="45"/>
        <v>330</v>
      </c>
      <c r="D334" s="6" t="b">
        <v>1</v>
      </c>
      <c r="E334" s="7">
        <f ca="1">IF($C334 = 1 + N("Presidente"),
    127,
    IF($C334 = 2 + N("Vice-Presidente"),
        72,
        IF($C334 = 3 + N("Secretária bilíngue"),
            13,
            RANDBETWEEN(5,COUNT(Name!$A:$A) + 1)
        )
    )
)</f>
        <v>313</v>
      </c>
      <c r="F334" s="7" t="str">
        <f ca="1">VLOOKUP($E334,Name!$A:$B,2,FALSE)</f>
        <v>Pablo</v>
      </c>
      <c r="G334" s="7">
        <f ca="1" xml:space="preserve">
IF($C334 = 1,
    0,
    RANDBETWEEN(5,COUNT('Last name'!$A:$A) + 1)
)</f>
        <v>64</v>
      </c>
      <c r="H334" s="7" t="str">
        <f ca="1" xml:space="preserve">
IF($C334 = 1 + N("Presidente"),
    "de Orléans e Bragança",
    VLOOKUP($G334,'Last name'!$A:$B,2,FALSE) &amp; " " &amp; VLOOKUP(RANDBETWEEN(5,COUNT('Last name'!$A:$A) + 1),'Last name'!$A:$B,2,FALSE)
)</f>
        <v>Chaves Furtado</v>
      </c>
      <c r="I334" s="7" t="str">
        <f t="shared" ca="1" si="46"/>
        <v>Pablo Chaves Furtado</v>
      </c>
      <c r="J334" s="7" t="str">
        <f ca="1">VLOOKUP($E334,Name!$A:$C,3,FALSE)</f>
        <v>M</v>
      </c>
      <c r="K334" s="7" t="str">
        <f ca="1">VLOOKUP($J334,Gender!$A:$B,2,FALSE)</f>
        <v>Male</v>
      </c>
      <c r="L334" s="7">
        <f t="shared" ca="1" si="47"/>
        <v>5</v>
      </c>
      <c r="M334" s="7" t="str">
        <f ca="1">VLOOKUP($L334,Race!$A:$B,2,FALSE)</f>
        <v>White</v>
      </c>
      <c r="N334" s="8">
        <f t="shared" ca="1" si="48"/>
        <v>31871</v>
      </c>
      <c r="O334" s="6">
        <f t="shared" ca="1" si="49"/>
        <v>7</v>
      </c>
      <c r="P334" s="8" t="str">
        <f ca="1">VLOOKUP($O334,Education!$A:$B,2,FALSE)</f>
        <v>Undergraduate degree</v>
      </c>
      <c r="Q334" s="7">
        <f ca="1" xml:space="preserve">
  IF(OR($S334 = 5, $S334 = 6, $S334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34" s="7" t="str">
        <f ca="1">VLOOKUP($Q334,Department!$A:$B,2,FALSE)</f>
        <v>Commercial</v>
      </c>
      <c r="S334" s="6">
        <f t="shared" ca="1" si="50"/>
        <v>11</v>
      </c>
      <c r="T334" s="7" t="str">
        <f ca="1">VLOOKUP($S334,Role!$A:$B,2,FALSE)</f>
        <v>Analyst</v>
      </c>
      <c r="U334" s="6">
        <f t="shared" ca="1" si="51"/>
        <v>6</v>
      </c>
      <c r="V334" s="7" t="str">
        <f ca="1" xml:space="preserve">
IF($U334 &lt;&gt; "",
    VLOOKUP($U334,Level!$A:$B,2,FALSE),
    ""
)</f>
        <v>Pleno</v>
      </c>
      <c r="W334" s="1">
        <f t="shared" ca="1" si="52"/>
        <v>2580</v>
      </c>
      <c r="X334" s="12" t="str">
        <f t="shared" ca="1" si="53"/>
        <v>INSERT INTO bi4all.fac_employees (id_company_fk, id_employee_pk, flg_active, employee_name, id_gender_fk, id_race_fk, birthday, id_schooling_fk, id_department_fk, id_role_fk, id_level_fk, salary) VALUES (1, 330, TRUE, 'Pablo Chaves Furtado', 'M', 5, '04/04/1987', 7, 9, 11, 6, 2580);</v>
      </c>
    </row>
    <row r="335" spans="1:24" ht="14.25" customHeight="1" x14ac:dyDescent="0.2">
      <c r="A335" s="7">
        <v>1</v>
      </c>
      <c r="B335" s="7" t="str">
        <f>$A335 &amp; "-"&amp;VLOOKUP($A335,Company!$A:$B,2,FALSE)</f>
        <v>1-ACME Corporation</v>
      </c>
      <c r="C335" s="5">
        <f t="shared" si="45"/>
        <v>331</v>
      </c>
      <c r="D335" s="6" t="b">
        <v>1</v>
      </c>
      <c r="E335" s="7">
        <f ca="1">IF($C335 = 1 + N("Presidente"),
    127,
    IF($C335 = 2 + N("Vice-Presidente"),
        72,
        IF($C335 = 3 + N("Secretária bilíngue"),
            13,
            RANDBETWEEN(5,COUNT(Name!$A:$A) + 1)
        )
    )
)</f>
        <v>300</v>
      </c>
      <c r="F335" s="7" t="str">
        <f ca="1">VLOOKUP($E335,Name!$A:$B,2,FALSE)</f>
        <v>Muricy</v>
      </c>
      <c r="G335" s="7">
        <f ca="1" xml:space="preserve">
IF($C335 = 1,
    0,
    RANDBETWEEN(5,COUNT('Last name'!$A:$A) + 1)
)</f>
        <v>151</v>
      </c>
      <c r="H335" s="7" t="str">
        <f ca="1" xml:space="preserve">
IF($C335 = 1 + N("Presidente"),
    "de Orléans e Bragança",
    VLOOKUP($G335,'Last name'!$A:$B,2,FALSE) &amp; " " &amp; VLOOKUP(RANDBETWEEN(5,COUNT('Last name'!$A:$A) + 1),'Last name'!$A:$B,2,FALSE)
)</f>
        <v>Pereira Souza</v>
      </c>
      <c r="I335" s="7" t="str">
        <f t="shared" ca="1" si="46"/>
        <v>Muricy Pereira Souza</v>
      </c>
      <c r="J335" s="7" t="str">
        <f ca="1">VLOOKUP($E335,Name!$A:$C,3,FALSE)</f>
        <v>M</v>
      </c>
      <c r="K335" s="7" t="str">
        <f ca="1">VLOOKUP($J335,Gender!$A:$B,2,FALSE)</f>
        <v>Male</v>
      </c>
      <c r="L335" s="7">
        <f t="shared" ca="1" si="47"/>
        <v>5</v>
      </c>
      <c r="M335" s="7" t="str">
        <f ca="1">VLOOKUP($L335,Race!$A:$B,2,FALSE)</f>
        <v>White</v>
      </c>
      <c r="N335" s="8">
        <f t="shared" ca="1" si="48"/>
        <v>23196</v>
      </c>
      <c r="O335" s="6">
        <f t="shared" ca="1" si="49"/>
        <v>7</v>
      </c>
      <c r="P335" s="8" t="str">
        <f ca="1">VLOOKUP($O335,Education!$A:$B,2,FALSE)</f>
        <v>Undergraduate degree</v>
      </c>
      <c r="Q335" s="7">
        <f ca="1" xml:space="preserve">
  IF(OR($S335 = 5, $S335 = 6, $S335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35" s="7" t="str">
        <f ca="1">VLOOKUP($Q335,Department!$A:$B,2,FALSE)</f>
        <v>Audit</v>
      </c>
      <c r="S335" s="6">
        <f t="shared" ca="1" si="50"/>
        <v>9</v>
      </c>
      <c r="T335" s="7" t="str">
        <f ca="1">VLOOKUP($S335,Role!$A:$B,2,FALSE)</f>
        <v>Intern</v>
      </c>
      <c r="U335" s="6" t="str">
        <f t="shared" ca="1" si="51"/>
        <v/>
      </c>
      <c r="V335" s="7" t="str">
        <f ca="1" xml:space="preserve">
IF($U335 &lt;&gt; "",
    VLOOKUP($U335,Level!$A:$B,2,FALSE),
    ""
)</f>
        <v/>
      </c>
      <c r="W335" s="1">
        <f t="shared" ca="1" si="52"/>
        <v>1205</v>
      </c>
      <c r="X335" s="12" t="str">
        <f t="shared" ca="1" si="53"/>
        <v>INSERT INTO bi4all.fac_employees (id_company_fk, id_employee_pk, flg_active, employee_name, id_gender_fk, id_race_fk, birthday, id_schooling_fk, id_department_fk, id_role_fk, id_level_fk, salary) VALUES (1, 331, TRUE, 'Muricy Pereira Souza', 'M', 5, '04/07/1963', 7, 13, 9, NULL, 1205);</v>
      </c>
    </row>
    <row r="336" spans="1:24" ht="14.25" customHeight="1" x14ac:dyDescent="0.2">
      <c r="A336" s="7">
        <v>1</v>
      </c>
      <c r="B336" s="7" t="str">
        <f>$A336 &amp; "-"&amp;VLOOKUP($A336,Company!$A:$B,2,FALSE)</f>
        <v>1-ACME Corporation</v>
      </c>
      <c r="C336" s="5">
        <f t="shared" si="45"/>
        <v>332</v>
      </c>
      <c r="D336" s="6" t="b">
        <v>1</v>
      </c>
      <c r="E336" s="7">
        <f ca="1">IF($C336 = 1 + N("Presidente"),
    127,
    IF($C336 = 2 + N("Vice-Presidente"),
        72,
        IF($C336 = 3 + N("Secretária bilíngue"),
            13,
            RANDBETWEEN(5,COUNT(Name!$A:$A) + 1)
        )
    )
)</f>
        <v>263</v>
      </c>
      <c r="F336" s="7" t="str">
        <f ca="1">VLOOKUP($E336,Name!$A:$B,2,FALSE)</f>
        <v>Maria Fernanda</v>
      </c>
      <c r="G336" s="7">
        <f ca="1" xml:space="preserve">
IF($C336 = 1,
    0,
    RANDBETWEEN(5,COUNT('Last name'!$A:$A) + 1)
)</f>
        <v>59</v>
      </c>
      <c r="H336" s="7" t="str">
        <f ca="1" xml:space="preserve">
IF($C336 = 1 + N("Presidente"),
    "de Orléans e Bragança",
    VLOOKUP($G336,'Last name'!$A:$B,2,FALSE) &amp; " " &amp; VLOOKUP(RANDBETWEEN(5,COUNT('Last name'!$A:$A) + 1),'Last name'!$A:$B,2,FALSE)
)</f>
        <v>Cardozo Barros</v>
      </c>
      <c r="I336" s="7" t="str">
        <f t="shared" ca="1" si="46"/>
        <v>Maria Fernanda Cardozo Barros</v>
      </c>
      <c r="J336" s="7" t="str">
        <f ca="1">VLOOKUP($E336,Name!$A:$C,3,FALSE)</f>
        <v>F</v>
      </c>
      <c r="K336" s="7" t="str">
        <f ca="1">VLOOKUP($J336,Gender!$A:$B,2,FALSE)</f>
        <v>Female</v>
      </c>
      <c r="L336" s="7">
        <f t="shared" ca="1" si="47"/>
        <v>6</v>
      </c>
      <c r="M336" s="7" t="str">
        <f ca="1">VLOOKUP($L336,Race!$A:$B,2,FALSE)</f>
        <v>Black or African American</v>
      </c>
      <c r="N336" s="8">
        <f t="shared" ca="1" si="48"/>
        <v>27963</v>
      </c>
      <c r="O336" s="6">
        <f t="shared" ca="1" si="49"/>
        <v>8</v>
      </c>
      <c r="P336" s="8" t="str">
        <f ca="1">VLOOKUP($O336,Education!$A:$B,2,FALSE)</f>
        <v>Graduate school</v>
      </c>
      <c r="Q336" s="7">
        <f ca="1" xml:space="preserve">
  IF(OR($S336 = 5, $S336 = 6, $S336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36" s="7" t="str">
        <f ca="1">VLOOKUP($Q336,Department!$A:$B,2,FALSE)</f>
        <v>Finance</v>
      </c>
      <c r="S336" s="6">
        <f t="shared" ca="1" si="50"/>
        <v>11</v>
      </c>
      <c r="T336" s="7" t="str">
        <f ca="1">VLOOKUP($S336,Role!$A:$B,2,FALSE)</f>
        <v>Analyst</v>
      </c>
      <c r="U336" s="6">
        <f t="shared" ca="1" si="51"/>
        <v>5</v>
      </c>
      <c r="V336" s="7" t="str">
        <f ca="1" xml:space="preserve">
IF($U336 &lt;&gt; "",
    VLOOKUP($U336,Level!$A:$B,2,FALSE),
    ""
)</f>
        <v>Junior</v>
      </c>
      <c r="W336" s="1">
        <f t="shared" ca="1" si="52"/>
        <v>3000</v>
      </c>
      <c r="X336" s="12" t="str">
        <f t="shared" ca="1" si="53"/>
        <v>INSERT INTO bi4all.fac_employees (id_company_fk, id_employee_pk, flg_active, employee_name, id_gender_fk, id_race_fk, birthday, id_schooling_fk, id_department_fk, id_role_fk, id_level_fk, salary) VALUES (1, 332, TRUE, 'Maria Fernanda Cardozo Barros', 'F', 6, '22/07/1976', 8, 7, 11, 5, 3000);</v>
      </c>
    </row>
    <row r="337" spans="1:24" ht="14.25" customHeight="1" x14ac:dyDescent="0.2">
      <c r="A337" s="7">
        <v>1</v>
      </c>
      <c r="B337" s="7" t="str">
        <f>$A337 &amp; "-"&amp;VLOOKUP($A337,Company!$A:$B,2,FALSE)</f>
        <v>1-ACME Corporation</v>
      </c>
      <c r="C337" s="5">
        <f t="shared" si="45"/>
        <v>333</v>
      </c>
      <c r="D337" s="6" t="b">
        <v>1</v>
      </c>
      <c r="E337" s="7">
        <f ca="1">IF($C337 = 1 + N("Presidente"),
    127,
    IF($C337 = 2 + N("Vice-Presidente"),
        72,
        IF($C337 = 3 + N("Secretária bilíngue"),
            13,
            RANDBETWEEN(5,COUNT(Name!$A:$A) + 1)
        )
    )
)</f>
        <v>105</v>
      </c>
      <c r="F337" s="7" t="str">
        <f ca="1">VLOOKUP($E337,Name!$A:$B,2,FALSE)</f>
        <v>Davi</v>
      </c>
      <c r="G337" s="7">
        <f ca="1" xml:space="preserve">
IF($C337 = 1,
    0,
    RANDBETWEEN(5,COUNT('Last name'!$A:$A) + 1)
)</f>
        <v>9</v>
      </c>
      <c r="H337" s="7" t="str">
        <f ca="1" xml:space="preserve">
IF($C337 = 1 + N("Presidente"),
    "de Orléans e Bragança",
    VLOOKUP($G337,'Last name'!$A:$B,2,FALSE) &amp; " " &amp; VLOOKUP(RANDBETWEEN(5,COUNT('Last name'!$A:$A) + 1),'Last name'!$A:$B,2,FALSE)
)</f>
        <v>Aleluia Cunha</v>
      </c>
      <c r="I337" s="7" t="str">
        <f t="shared" ca="1" si="46"/>
        <v>Davi Aleluia Cunha</v>
      </c>
      <c r="J337" s="7" t="str">
        <f ca="1">VLOOKUP($E337,Name!$A:$C,3,FALSE)</f>
        <v>M</v>
      </c>
      <c r="K337" s="7" t="str">
        <f ca="1">VLOOKUP($J337,Gender!$A:$B,2,FALSE)</f>
        <v>Male</v>
      </c>
      <c r="L337" s="7">
        <f t="shared" ca="1" si="47"/>
        <v>5</v>
      </c>
      <c r="M337" s="7" t="str">
        <f ca="1">VLOOKUP($L337,Race!$A:$B,2,FALSE)</f>
        <v>White</v>
      </c>
      <c r="N337" s="8">
        <f t="shared" ca="1" si="48"/>
        <v>26224</v>
      </c>
      <c r="O337" s="6">
        <f t="shared" ca="1" si="49"/>
        <v>7</v>
      </c>
      <c r="P337" s="8" t="str">
        <f ca="1">VLOOKUP($O337,Education!$A:$B,2,FALSE)</f>
        <v>Undergraduate degree</v>
      </c>
      <c r="Q337" s="7">
        <f ca="1" xml:space="preserve">
  IF(OR($S337 = 5, $S337 = 6, $S337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37" s="7" t="str">
        <f ca="1">VLOOKUP($Q337,Department!$A:$B,2,FALSE)</f>
        <v>Operations</v>
      </c>
      <c r="S337" s="6">
        <f t="shared" ca="1" si="50"/>
        <v>9</v>
      </c>
      <c r="T337" s="7" t="str">
        <f ca="1">VLOOKUP($S337,Role!$A:$B,2,FALSE)</f>
        <v>Intern</v>
      </c>
      <c r="U337" s="6" t="str">
        <f t="shared" ca="1" si="51"/>
        <v/>
      </c>
      <c r="V337" s="7" t="str">
        <f ca="1" xml:space="preserve">
IF($U337 &lt;&gt; "",
    VLOOKUP($U337,Level!$A:$B,2,FALSE),
    ""
)</f>
        <v/>
      </c>
      <c r="W337" s="1">
        <f t="shared" ca="1" si="52"/>
        <v>1205</v>
      </c>
      <c r="X337" s="12" t="str">
        <f t="shared" ca="1" si="53"/>
        <v>INSERT INTO bi4all.fac_employees (id_company_fk, id_employee_pk, flg_active, employee_name, id_gender_fk, id_race_fk, birthday, id_schooling_fk, id_department_fk, id_role_fk, id_level_fk, salary) VALUES (1, 333, TRUE, 'Davi Aleluia Cunha', 'M', 5, '18/10/1971', 7, 10, 9, NULL, 1205);</v>
      </c>
    </row>
    <row r="338" spans="1:24" ht="14.25" customHeight="1" x14ac:dyDescent="0.2">
      <c r="A338" s="7">
        <v>1</v>
      </c>
      <c r="B338" s="7" t="str">
        <f>$A338 &amp; "-"&amp;VLOOKUP($A338,Company!$A:$B,2,FALSE)</f>
        <v>1-ACME Corporation</v>
      </c>
      <c r="C338" s="5">
        <f t="shared" si="45"/>
        <v>334</v>
      </c>
      <c r="D338" s="6" t="b">
        <v>1</v>
      </c>
      <c r="E338" s="7">
        <f ca="1">IF($C338 = 1 + N("Presidente"),
    127,
    IF($C338 = 2 + N("Vice-Presidente"),
        72,
        IF($C338 = 3 + N("Secretária bilíngue"),
            13,
            RANDBETWEEN(5,COUNT(Name!$A:$A) + 1)
        )
    )
)</f>
        <v>196</v>
      </c>
      <c r="F338" s="7" t="str">
        <f ca="1">VLOOKUP($E338,Name!$A:$B,2,FALSE)</f>
        <v>Jonathan</v>
      </c>
      <c r="G338" s="7">
        <f ca="1" xml:space="preserve">
IF($C338 = 1,
    0,
    RANDBETWEEN(5,COUNT('Last name'!$A:$A) + 1)
)</f>
        <v>160</v>
      </c>
      <c r="H338" s="7" t="str">
        <f ca="1" xml:space="preserve">
IF($C338 = 1 + N("Presidente"),
    "de Orléans e Bragança",
    VLOOKUP($G338,'Last name'!$A:$B,2,FALSE) &amp; " " &amp; VLOOKUP(RANDBETWEEN(5,COUNT('Last name'!$A:$A) + 1),'Last name'!$A:$B,2,FALSE)
)</f>
        <v>Resende Melo</v>
      </c>
      <c r="I338" s="7" t="str">
        <f t="shared" ca="1" si="46"/>
        <v>Jonathan Resende Melo</v>
      </c>
      <c r="J338" s="7" t="str">
        <f ca="1">VLOOKUP($E338,Name!$A:$C,3,FALSE)</f>
        <v>M</v>
      </c>
      <c r="K338" s="7" t="str">
        <f ca="1">VLOOKUP($J338,Gender!$A:$B,2,FALSE)</f>
        <v>Male</v>
      </c>
      <c r="L338" s="7">
        <f t="shared" ca="1" si="47"/>
        <v>5</v>
      </c>
      <c r="M338" s="7" t="str">
        <f ca="1">VLOOKUP($L338,Race!$A:$B,2,FALSE)</f>
        <v>White</v>
      </c>
      <c r="N338" s="8">
        <f t="shared" ca="1" si="48"/>
        <v>24534</v>
      </c>
      <c r="O338" s="6">
        <f t="shared" ca="1" si="49"/>
        <v>8</v>
      </c>
      <c r="P338" s="8" t="str">
        <f ca="1">VLOOKUP($O338,Education!$A:$B,2,FALSE)</f>
        <v>Graduate school</v>
      </c>
      <c r="Q338" s="7">
        <f ca="1" xml:space="preserve">
  IF(OR($S338 = 5, $S338 = 6, $S338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38" s="7" t="str">
        <f ca="1">VLOOKUP($Q338,Department!$A:$B,2,FALSE)</f>
        <v>Human Resource</v>
      </c>
      <c r="S338" s="6">
        <f t="shared" ca="1" si="50"/>
        <v>11</v>
      </c>
      <c r="T338" s="7" t="str">
        <f ca="1">VLOOKUP($S338,Role!$A:$B,2,FALSE)</f>
        <v>Analyst</v>
      </c>
      <c r="U338" s="6">
        <f t="shared" ca="1" si="51"/>
        <v>6</v>
      </c>
      <c r="V338" s="7" t="str">
        <f ca="1" xml:space="preserve">
IF($U338 &lt;&gt; "",
    VLOOKUP($U338,Level!$A:$B,2,FALSE),
    ""
)</f>
        <v>Pleno</v>
      </c>
      <c r="W338" s="1">
        <f t="shared" ca="1" si="52"/>
        <v>3080</v>
      </c>
      <c r="X338" s="12" t="str">
        <f t="shared" ca="1" si="53"/>
        <v>INSERT INTO bi4all.fac_employees (id_company_fk, id_employee_pk, flg_active, employee_name, id_gender_fk, id_race_fk, birthday, id_schooling_fk, id_department_fk, id_role_fk, id_level_fk, salary) VALUES (1, 334, TRUE, 'Jonathan Resende Melo', 'M', 5, '03/03/1967', 8, 8, 11, 6, 3080);</v>
      </c>
    </row>
    <row r="339" spans="1:24" ht="14.25" customHeight="1" x14ac:dyDescent="0.2">
      <c r="A339" s="7">
        <v>1</v>
      </c>
      <c r="B339" s="7" t="str">
        <f>$A339 &amp; "-"&amp;VLOOKUP($A339,Company!$A:$B,2,FALSE)</f>
        <v>1-ACME Corporation</v>
      </c>
      <c r="C339" s="5">
        <f t="shared" si="45"/>
        <v>335</v>
      </c>
      <c r="D339" s="6" t="b">
        <v>1</v>
      </c>
      <c r="E339" s="7">
        <f ca="1">IF($C339 = 1 + N("Presidente"),
    127,
    IF($C339 = 2 + N("Vice-Presidente"),
        72,
        IF($C339 = 3 + N("Secretária bilíngue"),
            13,
            RANDBETWEEN(5,COUNT(Name!$A:$A) + 1)
        )
    )
)</f>
        <v>119</v>
      </c>
      <c r="F339" s="7" t="str">
        <f ca="1">VLOOKUP($E339,Name!$A:$B,2,FALSE)</f>
        <v>Elisa</v>
      </c>
      <c r="G339" s="7">
        <f ca="1" xml:space="preserve">
IF($C339 = 1,
    0,
    RANDBETWEEN(5,COUNT('Last name'!$A:$A) + 1)
)</f>
        <v>121</v>
      </c>
      <c r="H339" s="7" t="str">
        <f ca="1" xml:space="preserve">
IF($C339 = 1 + N("Presidente"),
    "de Orléans e Bragança",
    VLOOKUP($G339,'Last name'!$A:$B,2,FALSE) &amp; " " &amp; VLOOKUP(RANDBETWEEN(5,COUNT('Last name'!$A:$A) + 1),'Last name'!$A:$B,2,FALSE)
)</f>
        <v>Martinelli Saragoça</v>
      </c>
      <c r="I339" s="7" t="str">
        <f t="shared" ca="1" si="46"/>
        <v>Elisa Martinelli Saragoça</v>
      </c>
      <c r="J339" s="7" t="str">
        <f ca="1">VLOOKUP($E339,Name!$A:$C,3,FALSE)</f>
        <v>F</v>
      </c>
      <c r="K339" s="7" t="str">
        <f ca="1">VLOOKUP($J339,Gender!$A:$B,2,FALSE)</f>
        <v>Female</v>
      </c>
      <c r="L339" s="7">
        <f t="shared" ca="1" si="47"/>
        <v>5</v>
      </c>
      <c r="M339" s="7" t="str">
        <f ca="1">VLOOKUP($L339,Race!$A:$B,2,FALSE)</f>
        <v>White</v>
      </c>
      <c r="N339" s="8">
        <f t="shared" ca="1" si="48"/>
        <v>27150</v>
      </c>
      <c r="O339" s="6">
        <f t="shared" ca="1" si="49"/>
        <v>7</v>
      </c>
      <c r="P339" s="8" t="str">
        <f ca="1">VLOOKUP($O339,Education!$A:$B,2,FALSE)</f>
        <v>Undergraduate degree</v>
      </c>
      <c r="Q339" s="7">
        <f ca="1" xml:space="preserve">
  IF(OR($S339 = 5, $S339 = 6, $S339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39" s="7" t="str">
        <f ca="1">VLOOKUP($Q339,Department!$A:$B,2,FALSE)</f>
        <v>Audit</v>
      </c>
      <c r="S339" s="6">
        <f t="shared" ca="1" si="50"/>
        <v>10</v>
      </c>
      <c r="T339" s="7" t="str">
        <f ca="1">VLOOKUP($S339,Role!$A:$B,2,FALSE)</f>
        <v>Trainee</v>
      </c>
      <c r="U339" s="6" t="str">
        <f t="shared" ca="1" si="51"/>
        <v/>
      </c>
      <c r="V339" s="7" t="str">
        <f ca="1" xml:space="preserve">
IF($U339 &lt;&gt; "",
    VLOOKUP($U339,Level!$A:$B,2,FALSE),
    ""
)</f>
        <v/>
      </c>
      <c r="W339" s="1">
        <f t="shared" ca="1" si="52"/>
        <v>1305</v>
      </c>
      <c r="X339" s="12" t="str">
        <f t="shared" ca="1" si="53"/>
        <v>INSERT INTO bi4all.fac_employees (id_company_fk, id_employee_pk, flg_active, employee_name, id_gender_fk, id_race_fk, birthday, id_schooling_fk, id_department_fk, id_role_fk, id_level_fk, salary) VALUES (1, 335, TRUE, 'Elisa Martinelli Saragoça', 'F', 5, '01/05/1974', 7, 13, 10, NULL, 1305);</v>
      </c>
    </row>
    <row r="340" spans="1:24" ht="14.25" customHeight="1" x14ac:dyDescent="0.2">
      <c r="A340" s="7">
        <v>1</v>
      </c>
      <c r="B340" s="7" t="str">
        <f>$A340 &amp; "-"&amp;VLOOKUP($A340,Company!$A:$B,2,FALSE)</f>
        <v>1-ACME Corporation</v>
      </c>
      <c r="C340" s="5">
        <f t="shared" si="45"/>
        <v>336</v>
      </c>
      <c r="D340" s="6" t="b">
        <v>1</v>
      </c>
      <c r="E340" s="7">
        <f ca="1">IF($C340 = 1 + N("Presidente"),
    127,
    IF($C340 = 2 + N("Vice-Presidente"),
        72,
        IF($C340 = 3 + N("Secretária bilíngue"),
            13,
            RANDBETWEEN(5,COUNT(Name!$A:$A) + 1)
        )
    )
)</f>
        <v>247</v>
      </c>
      <c r="F340" s="7" t="str">
        <f ca="1">VLOOKUP($E340,Name!$A:$B,2,FALSE)</f>
        <v>Luiz Otávio</v>
      </c>
      <c r="G340" s="7">
        <f ca="1" xml:space="preserve">
IF($C340 = 1,
    0,
    RANDBETWEEN(5,COUNT('Last name'!$A:$A) + 1)
)</f>
        <v>154</v>
      </c>
      <c r="H340" s="7" t="str">
        <f ca="1" xml:space="preserve">
IF($C340 = 1 + N("Presidente"),
    "de Orléans e Bragança",
    VLOOKUP($G340,'Last name'!$A:$B,2,FALSE) &amp; " " &amp; VLOOKUP(RANDBETWEEN(5,COUNT('Last name'!$A:$A) + 1),'Last name'!$A:$B,2,FALSE)
)</f>
        <v>Pinheiro Asvilla</v>
      </c>
      <c r="I340" s="7" t="str">
        <f t="shared" ca="1" si="46"/>
        <v>Luiz Otávio Pinheiro Asvilla</v>
      </c>
      <c r="J340" s="7" t="str">
        <f ca="1">VLOOKUP($E340,Name!$A:$C,3,FALSE)</f>
        <v>M</v>
      </c>
      <c r="K340" s="7" t="str">
        <f ca="1">VLOOKUP($J340,Gender!$A:$B,2,FALSE)</f>
        <v>Male</v>
      </c>
      <c r="L340" s="7">
        <f t="shared" ca="1" si="47"/>
        <v>5</v>
      </c>
      <c r="M340" s="7" t="str">
        <f ca="1">VLOOKUP($L340,Race!$A:$B,2,FALSE)</f>
        <v>White</v>
      </c>
      <c r="N340" s="8">
        <f t="shared" ca="1" si="48"/>
        <v>17988</v>
      </c>
      <c r="O340" s="6">
        <f t="shared" ca="1" si="49"/>
        <v>8</v>
      </c>
      <c r="P340" s="8" t="str">
        <f ca="1">VLOOKUP($O340,Education!$A:$B,2,FALSE)</f>
        <v>Graduate school</v>
      </c>
      <c r="Q340" s="7">
        <f ca="1" xml:space="preserve">
  IF(OR($S340 = 5, $S340 = 6, $S340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40" s="7" t="str">
        <f ca="1">VLOOKUP($Q340,Department!$A:$B,2,FALSE)</f>
        <v>Administration</v>
      </c>
      <c r="S340" s="6">
        <f t="shared" ca="1" si="50"/>
        <v>11</v>
      </c>
      <c r="T340" s="7" t="str">
        <f ca="1">VLOOKUP($S340,Role!$A:$B,2,FALSE)</f>
        <v>Analyst</v>
      </c>
      <c r="U340" s="6">
        <f t="shared" ca="1" si="51"/>
        <v>7</v>
      </c>
      <c r="V340" s="7" t="str">
        <f ca="1" xml:space="preserve">
IF($U340 &lt;&gt; "",
    VLOOKUP($U340,Level!$A:$B,2,FALSE),
    ""
)</f>
        <v>Senior</v>
      </c>
      <c r="W340" s="1">
        <f t="shared" ca="1" si="52"/>
        <v>3000</v>
      </c>
      <c r="X340" s="12" t="str">
        <f t="shared" ca="1" si="53"/>
        <v>INSERT INTO bi4all.fac_employees (id_company_fk, id_employee_pk, flg_active, employee_name, id_gender_fk, id_race_fk, birthday, id_schooling_fk, id_department_fk, id_role_fk, id_level_fk, salary) VALUES (1, 336, TRUE, 'Luiz Otávio Pinheiro Asvilla', 'M', 5, '31/03/1949', 8, 6, 11, 7, 3000);</v>
      </c>
    </row>
    <row r="341" spans="1:24" ht="14.25" customHeight="1" x14ac:dyDescent="0.2">
      <c r="A341" s="7">
        <v>1</v>
      </c>
      <c r="B341" s="7" t="str">
        <f>$A341 &amp; "-"&amp;VLOOKUP($A341,Company!$A:$B,2,FALSE)</f>
        <v>1-ACME Corporation</v>
      </c>
      <c r="C341" s="5">
        <f t="shared" si="45"/>
        <v>337</v>
      </c>
      <c r="D341" s="6" t="b">
        <v>1</v>
      </c>
      <c r="E341" s="7">
        <f ca="1">IF($C341 = 1 + N("Presidente"),
    127,
    IF($C341 = 2 + N("Vice-Presidente"),
        72,
        IF($C341 = 3 + N("Secretária bilíngue"),
            13,
            RANDBETWEEN(5,COUNT(Name!$A:$A) + 1)
        )
    )
)</f>
        <v>238</v>
      </c>
      <c r="F341" s="7" t="str">
        <f ca="1">VLOOKUP($E341,Name!$A:$B,2,FALSE)</f>
        <v>Lucas</v>
      </c>
      <c r="G341" s="7">
        <f ca="1" xml:space="preserve">
IF($C341 = 1,
    0,
    RANDBETWEEN(5,COUNT('Last name'!$A:$A) + 1)
)</f>
        <v>74</v>
      </c>
      <c r="H341" s="7" t="str">
        <f ca="1" xml:space="preserve">
IF($C341 = 1 + N("Presidente"),
    "de Orléans e Bragança",
    VLOOKUP($G341,'Last name'!$A:$B,2,FALSE) &amp; " " &amp; VLOOKUP(RANDBETWEEN(5,COUNT('Last name'!$A:$A) + 1),'Last name'!$A:$B,2,FALSE)
)</f>
        <v>Dias Coelho</v>
      </c>
      <c r="I341" s="7" t="str">
        <f t="shared" ca="1" si="46"/>
        <v>Lucas Dias Coelho</v>
      </c>
      <c r="J341" s="7" t="str">
        <f ca="1">VLOOKUP($E341,Name!$A:$C,3,FALSE)</f>
        <v>M</v>
      </c>
      <c r="K341" s="7" t="str">
        <f ca="1">VLOOKUP($J341,Gender!$A:$B,2,FALSE)</f>
        <v>Male</v>
      </c>
      <c r="L341" s="7">
        <f t="shared" ca="1" si="47"/>
        <v>7</v>
      </c>
      <c r="M341" s="7" t="str">
        <f ca="1">VLOOKUP($L341,Race!$A:$B,2,FALSE)</f>
        <v>Hispanic or Latino</v>
      </c>
      <c r="N341" s="8">
        <f t="shared" ca="1" si="48"/>
        <v>28677</v>
      </c>
      <c r="O341" s="6">
        <f t="shared" ca="1" si="49"/>
        <v>7</v>
      </c>
      <c r="P341" s="8" t="str">
        <f ca="1">VLOOKUP($O341,Education!$A:$B,2,FALSE)</f>
        <v>Undergraduate degree</v>
      </c>
      <c r="Q341" s="7">
        <f ca="1" xml:space="preserve">
  IF(OR($S341 = 5, $S341 = 6, $S341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41" s="7" t="str">
        <f ca="1">VLOOKUP($Q341,Department!$A:$B,2,FALSE)</f>
        <v>Commercial</v>
      </c>
      <c r="S341" s="6">
        <f t="shared" ca="1" si="50"/>
        <v>10</v>
      </c>
      <c r="T341" s="7" t="str">
        <f ca="1">VLOOKUP($S341,Role!$A:$B,2,FALSE)</f>
        <v>Trainee</v>
      </c>
      <c r="U341" s="6" t="str">
        <f t="shared" ca="1" si="51"/>
        <v/>
      </c>
      <c r="V341" s="7" t="str">
        <f ca="1" xml:space="preserve">
IF($U341 &lt;&gt; "",
    VLOOKUP($U341,Level!$A:$B,2,FALSE),
    ""
)</f>
        <v/>
      </c>
      <c r="W341" s="1">
        <f t="shared" ca="1" si="52"/>
        <v>1385</v>
      </c>
      <c r="X341" s="12" t="str">
        <f t="shared" ca="1" si="53"/>
        <v>INSERT INTO bi4all.fac_employees (id_company_fk, id_employee_pk, flg_active, employee_name, id_gender_fk, id_race_fk, birthday, id_schooling_fk, id_department_fk, id_role_fk, id_level_fk, salary) VALUES (1, 337, TRUE, 'Lucas Dias Coelho', 'M', 7, '06/07/1978', 7, 9, 10, NULL, 1385);</v>
      </c>
    </row>
    <row r="342" spans="1:24" ht="14.25" customHeight="1" x14ac:dyDescent="0.2">
      <c r="A342" s="7">
        <v>1</v>
      </c>
      <c r="B342" s="7" t="str">
        <f>$A342 &amp; "-"&amp;VLOOKUP($A342,Company!$A:$B,2,FALSE)</f>
        <v>1-ACME Corporation</v>
      </c>
      <c r="C342" s="5">
        <f t="shared" si="45"/>
        <v>338</v>
      </c>
      <c r="D342" s="6" t="b">
        <v>1</v>
      </c>
      <c r="E342" s="7">
        <f ca="1">IF($C342 = 1 + N("Presidente"),
    127,
    IF($C342 = 2 + N("Vice-Presidente"),
        72,
        IF($C342 = 3 + N("Secretária bilíngue"),
            13,
            RANDBETWEEN(5,COUNT(Name!$A:$A) + 1)
        )
    )
)</f>
        <v>288</v>
      </c>
      <c r="F342" s="7" t="str">
        <f ca="1">VLOOKUP($E342,Name!$A:$B,2,FALSE)</f>
        <v>Matheus Bruno</v>
      </c>
      <c r="G342" s="7">
        <f ca="1" xml:space="preserve">
IF($C342 = 1,
    0,
    RANDBETWEEN(5,COUNT('Last name'!$A:$A) + 1)
)</f>
        <v>147</v>
      </c>
      <c r="H342" s="7" t="str">
        <f ca="1" xml:space="preserve">
IF($C342 = 1 + N("Presidente"),
    "de Orléans e Bragança",
    VLOOKUP($G342,'Last name'!$A:$B,2,FALSE) &amp; " " &amp; VLOOKUP(RANDBETWEEN(5,COUNT('Last name'!$A:$A) + 1),'Last name'!$A:$B,2,FALSE)
)</f>
        <v>Peçanha Lima</v>
      </c>
      <c r="I342" s="7" t="str">
        <f t="shared" ca="1" si="46"/>
        <v>Matheus Bruno Peçanha Lima</v>
      </c>
      <c r="J342" s="7" t="str">
        <f ca="1">VLOOKUP($E342,Name!$A:$C,3,FALSE)</f>
        <v>M</v>
      </c>
      <c r="K342" s="7" t="str">
        <f ca="1">VLOOKUP($J342,Gender!$A:$B,2,FALSE)</f>
        <v>Male</v>
      </c>
      <c r="L342" s="7">
        <f t="shared" ca="1" si="47"/>
        <v>8</v>
      </c>
      <c r="M342" s="7" t="str">
        <f ca="1">VLOOKUP($L342,Race!$A:$B,2,FALSE)</f>
        <v>Asian</v>
      </c>
      <c r="N342" s="8">
        <f t="shared" ca="1" si="48"/>
        <v>27019</v>
      </c>
      <c r="O342" s="6">
        <f t="shared" ca="1" si="49"/>
        <v>8</v>
      </c>
      <c r="P342" s="8" t="str">
        <f ca="1">VLOOKUP($O342,Education!$A:$B,2,FALSE)</f>
        <v>Graduate school</v>
      </c>
      <c r="Q342" s="7">
        <f ca="1" xml:space="preserve">
  IF(OR($S342 = 5, $S342 = 6, $S342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42" s="7" t="str">
        <f ca="1">VLOOKUP($Q342,Department!$A:$B,2,FALSE)</f>
        <v>Operations</v>
      </c>
      <c r="S342" s="6">
        <f t="shared" ca="1" si="50"/>
        <v>11</v>
      </c>
      <c r="T342" s="7" t="str">
        <f ca="1">VLOOKUP($S342,Role!$A:$B,2,FALSE)</f>
        <v>Analyst</v>
      </c>
      <c r="U342" s="6">
        <f t="shared" ca="1" si="51"/>
        <v>7</v>
      </c>
      <c r="V342" s="7" t="str">
        <f ca="1" xml:space="preserve">
IF($U342 &lt;&gt; "",
    VLOOKUP($U342,Level!$A:$B,2,FALSE),
    ""
)</f>
        <v>Senior</v>
      </c>
      <c r="W342" s="1">
        <f t="shared" ca="1" si="52"/>
        <v>3000</v>
      </c>
      <c r="X342" s="12" t="str">
        <f t="shared" ca="1" si="53"/>
        <v>INSERT INTO bi4all.fac_employees (id_company_fk, id_employee_pk, flg_active, employee_name, id_gender_fk, id_race_fk, birthday, id_schooling_fk, id_department_fk, id_role_fk, id_level_fk, salary) VALUES (1, 338, TRUE, 'Matheus Bruno Peçanha Lima', 'M', 8, '21/12/1973', 8, 10, 11, 7, 3000);</v>
      </c>
    </row>
    <row r="343" spans="1:24" ht="14.25" customHeight="1" x14ac:dyDescent="0.2">
      <c r="A343" s="7">
        <v>1</v>
      </c>
      <c r="B343" s="7" t="str">
        <f>$A343 &amp; "-"&amp;VLOOKUP($A343,Company!$A:$B,2,FALSE)</f>
        <v>1-ACME Corporation</v>
      </c>
      <c r="C343" s="5">
        <f t="shared" si="45"/>
        <v>339</v>
      </c>
      <c r="D343" s="6" t="b">
        <v>1</v>
      </c>
      <c r="E343" s="7">
        <f ca="1">IF($C343 = 1 + N("Presidente"),
    127,
    IF($C343 = 2 + N("Vice-Presidente"),
        72,
        IF($C343 = 3 + N("Secretária bilíngue"),
            13,
            RANDBETWEEN(5,COUNT(Name!$A:$A) + 1)
        )
    )
)</f>
        <v>23</v>
      </c>
      <c r="F343" s="7" t="str">
        <f ca="1">VLOOKUP($E343,Name!$A:$B,2,FALSE)</f>
        <v>Amanda</v>
      </c>
      <c r="G343" s="7">
        <f ca="1" xml:space="preserve">
IF($C343 = 1,
    0,
    RANDBETWEEN(5,COUNT('Last name'!$A:$A) + 1)
)</f>
        <v>95</v>
      </c>
      <c r="H343" s="7" t="str">
        <f ca="1" xml:space="preserve">
IF($C343 = 1 + N("Presidente"),
    "de Orléans e Bragança",
    VLOOKUP($G343,'Last name'!$A:$B,2,FALSE) &amp; " " &amp; VLOOKUP(RANDBETWEEN(5,COUNT('Last name'!$A:$A) + 1),'Last name'!$A:$B,2,FALSE)
)</f>
        <v>Galli Colombo</v>
      </c>
      <c r="I343" s="7" t="str">
        <f t="shared" ca="1" si="46"/>
        <v>Amanda Galli Colombo</v>
      </c>
      <c r="J343" s="7" t="str">
        <f ca="1">VLOOKUP($E343,Name!$A:$C,3,FALSE)</f>
        <v>F</v>
      </c>
      <c r="K343" s="7" t="str">
        <f ca="1">VLOOKUP($J343,Gender!$A:$B,2,FALSE)</f>
        <v>Female</v>
      </c>
      <c r="L343" s="7">
        <f t="shared" ca="1" si="47"/>
        <v>6</v>
      </c>
      <c r="M343" s="7" t="str">
        <f ca="1">VLOOKUP($L343,Race!$A:$B,2,FALSE)</f>
        <v>Black or African American</v>
      </c>
      <c r="N343" s="8">
        <f t="shared" ca="1" si="48"/>
        <v>24506</v>
      </c>
      <c r="O343" s="6">
        <f t="shared" ca="1" si="49"/>
        <v>7</v>
      </c>
      <c r="P343" s="8" t="str">
        <f ca="1">VLOOKUP($O343,Education!$A:$B,2,FALSE)</f>
        <v>Undergraduate degree</v>
      </c>
      <c r="Q343" s="7">
        <f ca="1" xml:space="preserve">
  IF(OR($S343 = 5, $S343 = 6, $S343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43" s="7" t="str">
        <f ca="1">VLOOKUP($Q343,Department!$A:$B,2,FALSE)</f>
        <v>Commercial</v>
      </c>
      <c r="S343" s="6">
        <f t="shared" ca="1" si="50"/>
        <v>10</v>
      </c>
      <c r="T343" s="7" t="str">
        <f ca="1">VLOOKUP($S343,Role!$A:$B,2,FALSE)</f>
        <v>Trainee</v>
      </c>
      <c r="U343" s="6" t="str">
        <f t="shared" ca="1" si="51"/>
        <v/>
      </c>
      <c r="V343" s="7" t="str">
        <f ca="1" xml:space="preserve">
IF($U343 &lt;&gt; "",
    VLOOKUP($U343,Level!$A:$B,2,FALSE),
    ""
)</f>
        <v/>
      </c>
      <c r="W343" s="1">
        <f t="shared" ca="1" si="52"/>
        <v>1385</v>
      </c>
      <c r="X343" s="12" t="str">
        <f t="shared" ca="1" si="53"/>
        <v>INSERT INTO bi4all.fac_employees (id_company_fk, id_employee_pk, flg_active, employee_name, id_gender_fk, id_race_fk, birthday, id_schooling_fk, id_department_fk, id_role_fk, id_level_fk, salary) VALUES (1, 339, TRUE, 'Amanda Galli Colombo', 'F', 6, '03/02/1967', 7, 9, 10, NULL, 1385);</v>
      </c>
    </row>
    <row r="344" spans="1:24" ht="14.25" customHeight="1" x14ac:dyDescent="0.2">
      <c r="A344" s="7">
        <v>1</v>
      </c>
      <c r="B344" s="7" t="str">
        <f>$A344 &amp; "-"&amp;VLOOKUP($A344,Company!$A:$B,2,FALSE)</f>
        <v>1-ACME Corporation</v>
      </c>
      <c r="C344" s="5">
        <f t="shared" si="45"/>
        <v>340</v>
      </c>
      <c r="D344" s="6" t="b">
        <v>1</v>
      </c>
      <c r="E344" s="7">
        <f ca="1">IF($C344 = 1 + N("Presidente"),
    127,
    IF($C344 = 2 + N("Vice-Presidente"),
        72,
        IF($C344 = 3 + N("Secretária bilíngue"),
            13,
            RANDBETWEEN(5,COUNT(Name!$A:$A) + 1)
        )
    )
)</f>
        <v>73</v>
      </c>
      <c r="F344" s="7" t="str">
        <f ca="1">VLOOKUP($E344,Name!$A:$B,2,FALSE)</f>
        <v>Bianca</v>
      </c>
      <c r="G344" s="7">
        <f ca="1" xml:space="preserve">
IF($C344 = 1,
    0,
    RANDBETWEEN(5,COUNT('Last name'!$A:$A) + 1)
)</f>
        <v>126</v>
      </c>
      <c r="H344" s="7" t="str">
        <f ca="1" xml:space="preserve">
IF($C344 = 1 + N("Presidente"),
    "de Orléans e Bragança",
    VLOOKUP($G344,'Last name'!$A:$B,2,FALSE) &amp; " " &amp; VLOOKUP(RANDBETWEEN(5,COUNT('Last name'!$A:$A) + 1),'Last name'!$A:$B,2,FALSE)
)</f>
        <v>Mello Saragoça</v>
      </c>
      <c r="I344" s="7" t="str">
        <f t="shared" ca="1" si="46"/>
        <v>Bianca Mello Saragoça</v>
      </c>
      <c r="J344" s="7" t="str">
        <f ca="1">VLOOKUP($E344,Name!$A:$C,3,FALSE)</f>
        <v>F</v>
      </c>
      <c r="K344" s="7" t="str">
        <f ca="1">VLOOKUP($J344,Gender!$A:$B,2,FALSE)</f>
        <v>Female</v>
      </c>
      <c r="L344" s="7">
        <f t="shared" ca="1" si="47"/>
        <v>5</v>
      </c>
      <c r="M344" s="7" t="str">
        <f ca="1">VLOOKUP($L344,Race!$A:$B,2,FALSE)</f>
        <v>White</v>
      </c>
      <c r="N344" s="8">
        <f t="shared" ca="1" si="48"/>
        <v>29311</v>
      </c>
      <c r="O344" s="6">
        <f t="shared" ca="1" si="49"/>
        <v>8</v>
      </c>
      <c r="P344" s="8" t="str">
        <f ca="1">VLOOKUP($O344,Education!$A:$B,2,FALSE)</f>
        <v>Graduate school</v>
      </c>
      <c r="Q344" s="7">
        <f ca="1" xml:space="preserve">
  IF(OR($S344 = 5, $S344 = 6, $S344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44" s="7" t="str">
        <f ca="1">VLOOKUP($Q344,Department!$A:$B,2,FALSE)</f>
        <v>Communication &amp; Marketing</v>
      </c>
      <c r="S344" s="6">
        <f t="shared" ca="1" si="50"/>
        <v>11</v>
      </c>
      <c r="T344" s="7" t="str">
        <f ca="1">VLOOKUP($S344,Role!$A:$B,2,FALSE)</f>
        <v>Analyst</v>
      </c>
      <c r="U344" s="6">
        <f t="shared" ca="1" si="51"/>
        <v>6</v>
      </c>
      <c r="V344" s="7" t="str">
        <f ca="1" xml:space="preserve">
IF($U344 &lt;&gt; "",
    VLOOKUP($U344,Level!$A:$B,2,FALSE),
    ""
)</f>
        <v>Pleno</v>
      </c>
      <c r="W344" s="1">
        <f t="shared" ca="1" si="52"/>
        <v>3080</v>
      </c>
      <c r="X344" s="12" t="str">
        <f t="shared" ca="1" si="53"/>
        <v>INSERT INTO bi4all.fac_employees (id_company_fk, id_employee_pk, flg_active, employee_name, id_gender_fk, id_race_fk, birthday, id_schooling_fk, id_department_fk, id_role_fk, id_level_fk, salary) VALUES (1, 340, TRUE, 'Bianca Mello Saragoça', 'F', 5, '31/03/1980', 8, 11, 11, 6, 3080);</v>
      </c>
    </row>
    <row r="345" spans="1:24" ht="14.25" customHeight="1" x14ac:dyDescent="0.2">
      <c r="A345" s="7">
        <v>1</v>
      </c>
      <c r="B345" s="7" t="str">
        <f>$A345 &amp; "-"&amp;VLOOKUP($A345,Company!$A:$B,2,FALSE)</f>
        <v>1-ACME Corporation</v>
      </c>
      <c r="C345" s="5">
        <f t="shared" si="45"/>
        <v>341</v>
      </c>
      <c r="D345" s="6" t="b">
        <v>1</v>
      </c>
      <c r="E345" s="7">
        <f ca="1">IF($C345 = 1 + N("Presidente"),
    127,
    IF($C345 = 2 + N("Vice-Presidente"),
        72,
        IF($C345 = 3 + N("Secretária bilíngue"),
            13,
            RANDBETWEEN(5,COUNT(Name!$A:$A) + 1)
        )
    )
)</f>
        <v>233</v>
      </c>
      <c r="F345" s="7" t="str">
        <f ca="1">VLOOKUP($E345,Name!$A:$B,2,FALSE)</f>
        <v>Lorenzo Augusto</v>
      </c>
      <c r="G345" s="7">
        <f ca="1" xml:space="preserve">
IF($C345 = 1,
    0,
    RANDBETWEEN(5,COUNT('Last name'!$A:$A) + 1)
)</f>
        <v>10</v>
      </c>
      <c r="H345" s="7" t="str">
        <f ca="1" xml:space="preserve">
IF($C345 = 1 + N("Presidente"),
    "de Orléans e Bragança",
    VLOOKUP($G345,'Last name'!$A:$B,2,FALSE) &amp; " " &amp; VLOOKUP(RANDBETWEEN(5,COUNT('Last name'!$A:$A) + 1),'Last name'!$A:$B,2,FALSE)
)</f>
        <v>Alencar Barbieri</v>
      </c>
      <c r="I345" s="7" t="str">
        <f t="shared" ca="1" si="46"/>
        <v>Lorenzo Augusto Alencar Barbieri</v>
      </c>
      <c r="J345" s="7" t="str">
        <f ca="1">VLOOKUP($E345,Name!$A:$C,3,FALSE)</f>
        <v>M</v>
      </c>
      <c r="K345" s="7" t="str">
        <f ca="1">VLOOKUP($J345,Gender!$A:$B,2,FALSE)</f>
        <v>Male</v>
      </c>
      <c r="L345" s="7">
        <f t="shared" ca="1" si="47"/>
        <v>5</v>
      </c>
      <c r="M345" s="7" t="str">
        <f ca="1">VLOOKUP($L345,Race!$A:$B,2,FALSE)</f>
        <v>White</v>
      </c>
      <c r="N345" s="8">
        <f t="shared" ca="1" si="48"/>
        <v>19080</v>
      </c>
      <c r="O345" s="6">
        <f t="shared" ca="1" si="49"/>
        <v>7</v>
      </c>
      <c r="P345" s="8" t="str">
        <f ca="1">VLOOKUP($O345,Education!$A:$B,2,FALSE)</f>
        <v>Undergraduate degree</v>
      </c>
      <c r="Q345" s="7">
        <f ca="1" xml:space="preserve">
  IF(OR($S345 = 5, $S345 = 6, $S345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45" s="7" t="str">
        <f ca="1">VLOOKUP($Q345,Department!$A:$B,2,FALSE)</f>
        <v>Operations</v>
      </c>
      <c r="S345" s="6">
        <f t="shared" ca="1" si="50"/>
        <v>10</v>
      </c>
      <c r="T345" s="7" t="str">
        <f ca="1">VLOOKUP($S345,Role!$A:$B,2,FALSE)</f>
        <v>Trainee</v>
      </c>
      <c r="U345" s="6" t="str">
        <f t="shared" ca="1" si="51"/>
        <v/>
      </c>
      <c r="V345" s="7" t="str">
        <f ca="1" xml:space="preserve">
IF($U345 &lt;&gt; "",
    VLOOKUP($U345,Level!$A:$B,2,FALSE),
    ""
)</f>
        <v/>
      </c>
      <c r="W345" s="1">
        <f t="shared" ca="1" si="52"/>
        <v>1305</v>
      </c>
      <c r="X345" s="12" t="str">
        <f t="shared" ca="1" si="53"/>
        <v>INSERT INTO bi4all.fac_employees (id_company_fk, id_employee_pk, flg_active, employee_name, id_gender_fk, id_race_fk, birthday, id_schooling_fk, id_department_fk, id_role_fk, id_level_fk, salary) VALUES (1, 341, TRUE, 'Lorenzo Augusto Alencar Barbieri', 'M', 5, '27/03/1952', 7, 10, 10, NULL, 1305);</v>
      </c>
    </row>
    <row r="346" spans="1:24" ht="14.25" customHeight="1" x14ac:dyDescent="0.2">
      <c r="A346" s="7">
        <v>1</v>
      </c>
      <c r="B346" s="7" t="str">
        <f>$A346 &amp; "-"&amp;VLOOKUP($A346,Company!$A:$B,2,FALSE)</f>
        <v>1-ACME Corporation</v>
      </c>
      <c r="C346" s="5">
        <f t="shared" si="45"/>
        <v>342</v>
      </c>
      <c r="D346" s="6" t="b">
        <v>1</v>
      </c>
      <c r="E346" s="7">
        <f ca="1">IF($C346 = 1 + N("Presidente"),
    127,
    IF($C346 = 2 + N("Vice-Presidente"),
        72,
        IF($C346 = 3 + N("Secretária bilíngue"),
            13,
            RANDBETWEEN(5,COUNT(Name!$A:$A) + 1)
        )
    )
)</f>
        <v>115</v>
      </c>
      <c r="F346" s="7" t="str">
        <f ca="1">VLOOKUP($E346,Name!$A:$B,2,FALSE)</f>
        <v>Dulce</v>
      </c>
      <c r="G346" s="7">
        <f ca="1" xml:space="preserve">
IF($C346 = 1,
    0,
    RANDBETWEEN(5,COUNT('Last name'!$A:$A) + 1)
)</f>
        <v>189</v>
      </c>
      <c r="H346" s="7" t="str">
        <f ca="1" xml:space="preserve">
IF($C346 = 1 + N("Presidente"),
    "de Orléans e Bragança",
    VLOOKUP($G346,'Last name'!$A:$B,2,FALSE) &amp; " " &amp; VLOOKUP(RANDBETWEEN(5,COUNT('Last name'!$A:$A) + 1),'Last name'!$A:$B,2,FALSE)
)</f>
        <v>Teixeira Luz</v>
      </c>
      <c r="I346" s="7" t="str">
        <f t="shared" ca="1" si="46"/>
        <v>Dulce Teixeira Luz</v>
      </c>
      <c r="J346" s="7" t="str">
        <f ca="1">VLOOKUP($E346,Name!$A:$C,3,FALSE)</f>
        <v>F</v>
      </c>
      <c r="K346" s="7" t="str">
        <f ca="1">VLOOKUP($J346,Gender!$A:$B,2,FALSE)</f>
        <v>Female</v>
      </c>
      <c r="L346" s="7">
        <f t="shared" ca="1" si="47"/>
        <v>5</v>
      </c>
      <c r="M346" s="7" t="str">
        <f ca="1">VLOOKUP($L346,Race!$A:$B,2,FALSE)</f>
        <v>White</v>
      </c>
      <c r="N346" s="8">
        <f t="shared" ca="1" si="48"/>
        <v>18556</v>
      </c>
      <c r="O346" s="6">
        <f t="shared" ca="1" si="49"/>
        <v>8</v>
      </c>
      <c r="P346" s="8" t="str">
        <f ca="1">VLOOKUP($O346,Education!$A:$B,2,FALSE)</f>
        <v>Graduate school</v>
      </c>
      <c r="Q346" s="7">
        <f ca="1" xml:space="preserve">
  IF(OR($S346 = 5, $S346 = 6, $S346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46" s="7" t="str">
        <f ca="1">VLOOKUP($Q346,Department!$A:$B,2,FALSE)</f>
        <v>Administration</v>
      </c>
      <c r="S346" s="6">
        <f t="shared" ca="1" si="50"/>
        <v>11</v>
      </c>
      <c r="T346" s="7" t="str">
        <f ca="1">VLOOKUP($S346,Role!$A:$B,2,FALSE)</f>
        <v>Analyst</v>
      </c>
      <c r="U346" s="6">
        <f t="shared" ca="1" si="51"/>
        <v>7</v>
      </c>
      <c r="V346" s="7" t="str">
        <f ca="1" xml:space="preserve">
IF($U346 &lt;&gt; "",
    VLOOKUP($U346,Level!$A:$B,2,FALSE),
    ""
)</f>
        <v>Senior</v>
      </c>
      <c r="W346" s="1">
        <f t="shared" ca="1" si="52"/>
        <v>3000</v>
      </c>
      <c r="X346" s="12" t="str">
        <f t="shared" ca="1" si="53"/>
        <v>INSERT INTO bi4all.fac_employees (id_company_fk, id_employee_pk, flg_active, employee_name, id_gender_fk, id_race_fk, birthday, id_schooling_fk, id_department_fk, id_role_fk, id_level_fk, salary) VALUES (1, 342, TRUE, 'Dulce Teixeira Luz', 'F', 5, '20/10/1950', 8, 6, 11, 7, 3000);</v>
      </c>
    </row>
    <row r="347" spans="1:24" ht="14.25" customHeight="1" x14ac:dyDescent="0.2">
      <c r="A347" s="7">
        <v>1</v>
      </c>
      <c r="B347" s="7" t="str">
        <f>$A347 &amp; "-"&amp;VLOOKUP($A347,Company!$A:$B,2,FALSE)</f>
        <v>1-ACME Corporation</v>
      </c>
      <c r="C347" s="5">
        <f t="shared" si="45"/>
        <v>343</v>
      </c>
      <c r="D347" s="6" t="b">
        <v>1</v>
      </c>
      <c r="E347" s="7">
        <f ca="1">IF($C347 = 1 + N("Presidente"),
    127,
    IF($C347 = 2 + N("Vice-Presidente"),
        72,
        IF($C347 = 3 + N("Secretária bilíngue"),
            13,
            RANDBETWEEN(5,COUNT(Name!$A:$A) + 1)
        )
    )
)</f>
        <v>119</v>
      </c>
      <c r="F347" s="7" t="str">
        <f ca="1">VLOOKUP($E347,Name!$A:$B,2,FALSE)</f>
        <v>Elisa</v>
      </c>
      <c r="G347" s="7">
        <f ca="1" xml:space="preserve">
IF($C347 = 1,
    0,
    RANDBETWEEN(5,COUNT('Last name'!$A:$A) + 1)
)</f>
        <v>13</v>
      </c>
      <c r="H347" s="7" t="str">
        <f ca="1" xml:space="preserve">
IF($C347 = 1 + N("Presidente"),
    "de Orléans e Bragança",
    VLOOKUP($G347,'Last name'!$A:$B,2,FALSE) &amp; " " &amp; VLOOKUP(RANDBETWEEN(5,COUNT('Last name'!$A:$A) + 1),'Last name'!$A:$B,2,FALSE)
)</f>
        <v>Alvarenga Resende</v>
      </c>
      <c r="I347" s="7" t="str">
        <f t="shared" ca="1" si="46"/>
        <v>Elisa Alvarenga Resende</v>
      </c>
      <c r="J347" s="7" t="str">
        <f ca="1">VLOOKUP($E347,Name!$A:$C,3,FALSE)</f>
        <v>F</v>
      </c>
      <c r="K347" s="7" t="str">
        <f ca="1">VLOOKUP($J347,Gender!$A:$B,2,FALSE)</f>
        <v>Female</v>
      </c>
      <c r="L347" s="7">
        <f t="shared" ca="1" si="47"/>
        <v>5</v>
      </c>
      <c r="M347" s="7" t="str">
        <f ca="1">VLOOKUP($L347,Race!$A:$B,2,FALSE)</f>
        <v>White</v>
      </c>
      <c r="N347" s="8">
        <f t="shared" ca="1" si="48"/>
        <v>31436</v>
      </c>
      <c r="O347" s="6">
        <f t="shared" ca="1" si="49"/>
        <v>7</v>
      </c>
      <c r="P347" s="8" t="str">
        <f ca="1">VLOOKUP($O347,Education!$A:$B,2,FALSE)</f>
        <v>Undergraduate degree</v>
      </c>
      <c r="Q347" s="7">
        <f ca="1" xml:space="preserve">
  IF(OR($S347 = 5, $S347 = 6, $S347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47" s="7" t="str">
        <f ca="1">VLOOKUP($Q347,Department!$A:$B,2,FALSE)</f>
        <v>Commercial</v>
      </c>
      <c r="S347" s="6">
        <f t="shared" ca="1" si="50"/>
        <v>10</v>
      </c>
      <c r="T347" s="7" t="str">
        <f ca="1">VLOOKUP($S347,Role!$A:$B,2,FALSE)</f>
        <v>Trainee</v>
      </c>
      <c r="U347" s="6" t="str">
        <f t="shared" ca="1" si="51"/>
        <v/>
      </c>
      <c r="V347" s="7" t="str">
        <f ca="1" xml:space="preserve">
IF($U347 &lt;&gt; "",
    VLOOKUP($U347,Level!$A:$B,2,FALSE),
    ""
)</f>
        <v/>
      </c>
      <c r="W347" s="1">
        <f t="shared" ca="1" si="52"/>
        <v>1385</v>
      </c>
      <c r="X347" s="12" t="str">
        <f t="shared" ca="1" si="53"/>
        <v>INSERT INTO bi4all.fac_employees (id_company_fk, id_employee_pk, flg_active, employee_name, id_gender_fk, id_race_fk, birthday, id_schooling_fk, id_department_fk, id_role_fk, id_level_fk, salary) VALUES (1, 343, TRUE, 'Elisa Alvarenga Resende', 'F', 5, '24/01/1986', 7, 9, 10, NULL, 1385);</v>
      </c>
    </row>
    <row r="348" spans="1:24" ht="14.25" customHeight="1" x14ac:dyDescent="0.2">
      <c r="A348" s="7">
        <v>1</v>
      </c>
      <c r="B348" s="7" t="str">
        <f>$A348 &amp; "-"&amp;VLOOKUP($A348,Company!$A:$B,2,FALSE)</f>
        <v>1-ACME Corporation</v>
      </c>
      <c r="C348" s="5">
        <f t="shared" si="45"/>
        <v>344</v>
      </c>
      <c r="D348" s="6" t="b">
        <v>1</v>
      </c>
      <c r="E348" s="7">
        <f ca="1">IF($C348 = 1 + N("Presidente"),
    127,
    IF($C348 = 2 + N("Vice-Presidente"),
        72,
        IF($C348 = 3 + N("Secretária bilíngue"),
            13,
            RANDBETWEEN(5,COUNT(Name!$A:$A) + 1)
        )
    )
)</f>
        <v>24</v>
      </c>
      <c r="F348" s="7" t="str">
        <f ca="1">VLOOKUP($E348,Name!$A:$B,2,FALSE)</f>
        <v>Ammanda</v>
      </c>
      <c r="G348" s="7">
        <f ca="1" xml:space="preserve">
IF($C348 = 1,
    0,
    RANDBETWEEN(5,COUNT('Last name'!$A:$A) + 1)
)</f>
        <v>134</v>
      </c>
      <c r="H348" s="7" t="str">
        <f ca="1" xml:space="preserve">
IF($C348 = 1 + N("Presidente"),
    "de Orléans e Bragança",
    VLOOKUP($G348,'Last name'!$A:$B,2,FALSE) &amp; " " &amp; VLOOKUP(RANDBETWEEN(5,COUNT('Last name'!$A:$A) + 1),'Last name'!$A:$B,2,FALSE)
)</f>
        <v>Morato Andrioli</v>
      </c>
      <c r="I348" s="7" t="str">
        <f t="shared" ca="1" si="46"/>
        <v>Ammanda Morato Andrioli</v>
      </c>
      <c r="J348" s="7" t="str">
        <f ca="1">VLOOKUP($E348,Name!$A:$C,3,FALSE)</f>
        <v>F</v>
      </c>
      <c r="K348" s="7" t="str">
        <f ca="1">VLOOKUP($J348,Gender!$A:$B,2,FALSE)</f>
        <v>Female</v>
      </c>
      <c r="L348" s="7">
        <f t="shared" ca="1" si="47"/>
        <v>5</v>
      </c>
      <c r="M348" s="7" t="str">
        <f ca="1">VLOOKUP($L348,Race!$A:$B,2,FALSE)</f>
        <v>White</v>
      </c>
      <c r="N348" s="8">
        <f t="shared" ca="1" si="48"/>
        <v>21528</v>
      </c>
      <c r="O348" s="6">
        <f t="shared" ca="1" si="49"/>
        <v>7</v>
      </c>
      <c r="P348" s="8" t="str">
        <f ca="1">VLOOKUP($O348,Education!$A:$B,2,FALSE)</f>
        <v>Undergraduate degree</v>
      </c>
      <c r="Q348" s="7">
        <f ca="1" xml:space="preserve">
  IF(OR($S348 = 5, $S348 = 6, $S348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48" s="7" t="str">
        <f ca="1">VLOOKUP($Q348,Department!$A:$B,2,FALSE)</f>
        <v>Controlling</v>
      </c>
      <c r="S348" s="6">
        <f t="shared" ca="1" si="50"/>
        <v>11</v>
      </c>
      <c r="T348" s="7" t="str">
        <f ca="1">VLOOKUP($S348,Role!$A:$B,2,FALSE)</f>
        <v>Analyst</v>
      </c>
      <c r="U348" s="6">
        <f t="shared" ca="1" si="51"/>
        <v>6</v>
      </c>
      <c r="V348" s="7" t="str">
        <f ca="1" xml:space="preserve">
IF($U348 &lt;&gt; "",
    VLOOKUP($U348,Level!$A:$B,2,FALSE),
    ""
)</f>
        <v>Pleno</v>
      </c>
      <c r="W348" s="1">
        <f t="shared" ca="1" si="52"/>
        <v>2500</v>
      </c>
      <c r="X348" s="12" t="str">
        <f t="shared" ca="1" si="53"/>
        <v>INSERT INTO bi4all.fac_employees (id_company_fk, id_employee_pk, flg_active, employee_name, id_gender_fk, id_race_fk, birthday, id_schooling_fk, id_department_fk, id_role_fk, id_level_fk, salary) VALUES (1, 344, TRUE, 'Ammanda Morato Andrioli', 'F', 5, '09/12/1958', 7, 12, 11, 6, 2500);</v>
      </c>
    </row>
    <row r="349" spans="1:24" ht="14.25" customHeight="1" x14ac:dyDescent="0.2">
      <c r="A349" s="7">
        <v>1</v>
      </c>
      <c r="B349" s="7" t="str">
        <f>$A349 &amp; "-"&amp;VLOOKUP($A349,Company!$A:$B,2,FALSE)</f>
        <v>1-ACME Corporation</v>
      </c>
      <c r="C349" s="5">
        <f t="shared" si="45"/>
        <v>345</v>
      </c>
      <c r="D349" s="6" t="b">
        <v>1</v>
      </c>
      <c r="E349" s="7">
        <f ca="1">IF($C349 = 1 + N("Presidente"),
    127,
    IF($C349 = 2 + N("Vice-Presidente"),
        72,
        IF($C349 = 3 + N("Secretária bilíngue"),
            13,
            RANDBETWEEN(5,COUNT(Name!$A:$A) + 1)
        )
    )
)</f>
        <v>107</v>
      </c>
      <c r="F349" s="7" t="str">
        <f ca="1">VLOOKUP($E349,Name!$A:$B,2,FALSE)</f>
        <v>Davi Lucca</v>
      </c>
      <c r="G349" s="7">
        <f ca="1" xml:space="preserve">
IF($C349 = 1,
    0,
    RANDBETWEEN(5,COUNT('Last name'!$A:$A) + 1)
)</f>
        <v>70</v>
      </c>
      <c r="H349" s="7" t="str">
        <f ca="1" xml:space="preserve">
IF($C349 = 1 + N("Presidente"),
    "de Orléans e Bragança",
    VLOOKUP($G349,'Last name'!$A:$B,2,FALSE) &amp; " " &amp; VLOOKUP(RANDBETWEEN(5,COUNT('Last name'!$A:$A) + 1),'Last name'!$A:$B,2,FALSE)
)</f>
        <v>Cunha Faria</v>
      </c>
      <c r="I349" s="7" t="str">
        <f t="shared" ca="1" si="46"/>
        <v>Davi Lucca Cunha Faria</v>
      </c>
      <c r="J349" s="7" t="str">
        <f ca="1">VLOOKUP($E349,Name!$A:$C,3,FALSE)</f>
        <v>M</v>
      </c>
      <c r="K349" s="7" t="str">
        <f ca="1">VLOOKUP($J349,Gender!$A:$B,2,FALSE)</f>
        <v>Male</v>
      </c>
      <c r="L349" s="7">
        <f t="shared" ca="1" si="47"/>
        <v>5</v>
      </c>
      <c r="M349" s="7" t="str">
        <f ca="1">VLOOKUP($L349,Race!$A:$B,2,FALSE)</f>
        <v>White</v>
      </c>
      <c r="N349" s="8">
        <f t="shared" ca="1" si="48"/>
        <v>31632</v>
      </c>
      <c r="O349" s="6">
        <f t="shared" ca="1" si="49"/>
        <v>7</v>
      </c>
      <c r="P349" s="8" t="str">
        <f ca="1">VLOOKUP($O349,Education!$A:$B,2,FALSE)</f>
        <v>Undergraduate degree</v>
      </c>
      <c r="Q349" s="7">
        <f ca="1" xml:space="preserve">
  IF(OR($S349 = 5, $S349 = 6, $S349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49" s="7" t="str">
        <f ca="1">VLOOKUP($Q349,Department!$A:$B,2,FALSE)</f>
        <v>Communication &amp; Marketing</v>
      </c>
      <c r="S349" s="6">
        <f t="shared" ca="1" si="50"/>
        <v>9</v>
      </c>
      <c r="T349" s="7" t="str">
        <f ca="1">VLOOKUP($S349,Role!$A:$B,2,FALSE)</f>
        <v>Intern</v>
      </c>
      <c r="U349" s="6" t="str">
        <f t="shared" ca="1" si="51"/>
        <v/>
      </c>
      <c r="V349" s="7" t="str">
        <f ca="1" xml:space="preserve">
IF($U349 &lt;&gt; "",
    VLOOKUP($U349,Level!$A:$B,2,FALSE),
    ""
)</f>
        <v/>
      </c>
      <c r="W349" s="1">
        <f t="shared" ca="1" si="52"/>
        <v>1285</v>
      </c>
      <c r="X349" s="12" t="str">
        <f t="shared" ca="1" si="53"/>
        <v>INSERT INTO bi4all.fac_employees (id_company_fk, id_employee_pk, flg_active, employee_name, id_gender_fk, id_race_fk, birthday, id_schooling_fk, id_department_fk, id_role_fk, id_level_fk, salary) VALUES (1, 345, TRUE, 'Davi Lucca Cunha Faria', 'M', 5, '08/08/1986', 7, 11, 9, NULL, 1285);</v>
      </c>
    </row>
    <row r="350" spans="1:24" ht="14.25" customHeight="1" x14ac:dyDescent="0.2">
      <c r="A350" s="7">
        <v>1</v>
      </c>
      <c r="B350" s="7" t="str">
        <f>$A350 &amp; "-"&amp;VLOOKUP($A350,Company!$A:$B,2,FALSE)</f>
        <v>1-ACME Corporation</v>
      </c>
      <c r="C350" s="5">
        <f t="shared" si="45"/>
        <v>346</v>
      </c>
      <c r="D350" s="6" t="b">
        <v>1</v>
      </c>
      <c r="E350" s="7">
        <f ca="1">IF($C350 = 1 + N("Presidente"),
    127,
    IF($C350 = 2 + N("Vice-Presidente"),
        72,
        IF($C350 = 3 + N("Secretária bilíngue"),
            13,
            RANDBETWEEN(5,COUNT(Name!$A:$A) + 1)
        )
    )
)</f>
        <v>284</v>
      </c>
      <c r="F350" s="7" t="str">
        <f ca="1">VLOOKUP($E350,Name!$A:$B,2,FALSE)</f>
        <v>Martim</v>
      </c>
      <c r="G350" s="7">
        <f ca="1" xml:space="preserve">
IF($C350 = 1,
    0,
    RANDBETWEEN(5,COUNT('Last name'!$A:$A) + 1)
)</f>
        <v>33</v>
      </c>
      <c r="H350" s="7" t="str">
        <f ca="1" xml:space="preserve">
IF($C350 = 1 + N("Presidente"),
    "de Orléans e Bragança",
    VLOOKUP($G350,'Last name'!$A:$B,2,FALSE) &amp; " " &amp; VLOOKUP(RANDBETWEEN(5,COUNT('Last name'!$A:$A) + 1),'Last name'!$A:$B,2,FALSE)
)</f>
        <v>Barreto Brasil</v>
      </c>
      <c r="I350" s="7" t="str">
        <f t="shared" ca="1" si="46"/>
        <v>Martim Barreto Brasil</v>
      </c>
      <c r="J350" s="7" t="str">
        <f ca="1">VLOOKUP($E350,Name!$A:$C,3,FALSE)</f>
        <v>M</v>
      </c>
      <c r="K350" s="7" t="str">
        <f ca="1">VLOOKUP($J350,Gender!$A:$B,2,FALSE)</f>
        <v>Male</v>
      </c>
      <c r="L350" s="7">
        <f t="shared" ca="1" si="47"/>
        <v>6</v>
      </c>
      <c r="M350" s="7" t="str">
        <f ca="1">VLOOKUP($L350,Race!$A:$B,2,FALSE)</f>
        <v>Black or African American</v>
      </c>
      <c r="N350" s="8">
        <f t="shared" ca="1" si="48"/>
        <v>29202</v>
      </c>
      <c r="O350" s="6">
        <f t="shared" ca="1" si="49"/>
        <v>8</v>
      </c>
      <c r="P350" s="8" t="str">
        <f ca="1">VLOOKUP($O350,Education!$A:$B,2,FALSE)</f>
        <v>Graduate school</v>
      </c>
      <c r="Q350" s="7">
        <f ca="1" xml:space="preserve">
  IF(OR($S350 = 5, $S350 = 6, $S350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50" s="7" t="str">
        <f ca="1">VLOOKUP($Q350,Department!$A:$B,2,FALSE)</f>
        <v>Presidency</v>
      </c>
      <c r="S350" s="6">
        <f t="shared" ca="1" si="50"/>
        <v>11</v>
      </c>
      <c r="T350" s="7" t="str">
        <f ca="1">VLOOKUP($S350,Role!$A:$B,2,FALSE)</f>
        <v>Analyst</v>
      </c>
      <c r="U350" s="6">
        <f t="shared" ca="1" si="51"/>
        <v>7</v>
      </c>
      <c r="V350" s="7" t="str">
        <f ca="1" xml:space="preserve">
IF($U350 &lt;&gt; "",
    VLOOKUP($U350,Level!$A:$B,2,FALSE),
    ""
)</f>
        <v>Senior</v>
      </c>
      <c r="W350" s="1">
        <f t="shared" ca="1" si="52"/>
        <v>3000</v>
      </c>
      <c r="X350" s="12" t="str">
        <f t="shared" ca="1" si="53"/>
        <v>INSERT INTO bi4all.fac_employees (id_company_fk, id_employee_pk, flg_active, employee_name, id_gender_fk, id_race_fk, birthday, id_schooling_fk, id_department_fk, id_role_fk, id_level_fk, salary) VALUES (1, 346, TRUE, 'Martim Barreto Brasil', 'M', 6, '13/12/1979', 8, 5, 11, 7, 3000);</v>
      </c>
    </row>
    <row r="351" spans="1:24" ht="14.25" customHeight="1" x14ac:dyDescent="0.2">
      <c r="A351" s="7">
        <v>1</v>
      </c>
      <c r="B351" s="7" t="str">
        <f>$A351 &amp; "-"&amp;VLOOKUP($A351,Company!$A:$B,2,FALSE)</f>
        <v>1-ACME Corporation</v>
      </c>
      <c r="C351" s="5">
        <f t="shared" si="45"/>
        <v>347</v>
      </c>
      <c r="D351" s="6" t="b">
        <v>1</v>
      </c>
      <c r="E351" s="7">
        <f ca="1">IF($C351 = 1 + N("Presidente"),
    127,
    IF($C351 = 2 + N("Vice-Presidente"),
        72,
        IF($C351 = 3 + N("Secretária bilíngue"),
            13,
            RANDBETWEEN(5,COUNT(Name!$A:$A) + 1)
        )
    )
)</f>
        <v>265</v>
      </c>
      <c r="F351" s="7" t="str">
        <f ca="1">VLOOKUP($E351,Name!$A:$B,2,FALSE)</f>
        <v>Maria Glória</v>
      </c>
      <c r="G351" s="7">
        <f ca="1" xml:space="preserve">
IF($C351 = 1,
    0,
    RANDBETWEEN(5,COUNT('Last name'!$A:$A) + 1)
)</f>
        <v>40</v>
      </c>
      <c r="H351" s="7" t="str">
        <f ca="1" xml:space="preserve">
IF($C351 = 1 + N("Presidente"),
    "de Orléans e Bragança",
    VLOOKUP($G351,'Last name'!$A:$B,2,FALSE) &amp; " " &amp; VLOOKUP(RANDBETWEEN(5,COUNT('Last name'!$A:$A) + 1),'Last name'!$A:$B,2,FALSE)
)</f>
        <v>Bicalho Auth</v>
      </c>
      <c r="I351" s="7" t="str">
        <f t="shared" ca="1" si="46"/>
        <v>Maria Glória Bicalho Auth</v>
      </c>
      <c r="J351" s="7" t="str">
        <f ca="1">VLOOKUP($E351,Name!$A:$C,3,FALSE)</f>
        <v>F</v>
      </c>
      <c r="K351" s="7" t="str">
        <f ca="1">VLOOKUP($J351,Gender!$A:$B,2,FALSE)</f>
        <v>Female</v>
      </c>
      <c r="L351" s="7">
        <f t="shared" ca="1" si="47"/>
        <v>5</v>
      </c>
      <c r="M351" s="7" t="str">
        <f ca="1">VLOOKUP($L351,Race!$A:$B,2,FALSE)</f>
        <v>White</v>
      </c>
      <c r="N351" s="8">
        <f t="shared" ca="1" si="48"/>
        <v>17843</v>
      </c>
      <c r="O351" s="6">
        <f t="shared" ca="1" si="49"/>
        <v>7</v>
      </c>
      <c r="P351" s="8" t="str">
        <f ca="1">VLOOKUP($O351,Education!$A:$B,2,FALSE)</f>
        <v>Undergraduate degree</v>
      </c>
      <c r="Q351" s="7">
        <f ca="1" xml:space="preserve">
  IF(OR($S351 = 5, $S351 = 6, $S351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51" s="7" t="str">
        <f ca="1">VLOOKUP($Q351,Department!$A:$B,2,FALSE)</f>
        <v>Finance</v>
      </c>
      <c r="S351" s="6">
        <f t="shared" ca="1" si="50"/>
        <v>9</v>
      </c>
      <c r="T351" s="7" t="str">
        <f ca="1">VLOOKUP($S351,Role!$A:$B,2,FALSE)</f>
        <v>Intern</v>
      </c>
      <c r="U351" s="6" t="str">
        <f t="shared" ca="1" si="51"/>
        <v/>
      </c>
      <c r="V351" s="7" t="str">
        <f ca="1" xml:space="preserve">
IF($U351 &lt;&gt; "",
    VLOOKUP($U351,Level!$A:$B,2,FALSE),
    ""
)</f>
        <v/>
      </c>
      <c r="W351" s="1">
        <f t="shared" ca="1" si="52"/>
        <v>1205</v>
      </c>
      <c r="X351" s="12" t="str">
        <f t="shared" ca="1" si="53"/>
        <v>INSERT INTO bi4all.fac_employees (id_company_fk, id_employee_pk, flg_active, employee_name, id_gender_fk, id_race_fk, birthday, id_schooling_fk, id_department_fk, id_role_fk, id_level_fk, salary) VALUES (1, 347, TRUE, 'Maria Glória Bicalho Auth', 'F', 5, '06/11/1948', 7, 7, 9, NULL, 1205);</v>
      </c>
    </row>
    <row r="352" spans="1:24" ht="14.25" customHeight="1" x14ac:dyDescent="0.2">
      <c r="A352" s="7">
        <v>1</v>
      </c>
      <c r="B352" s="7" t="str">
        <f>$A352 &amp; "-"&amp;VLOOKUP($A352,Company!$A:$B,2,FALSE)</f>
        <v>1-ACME Corporation</v>
      </c>
      <c r="C352" s="5">
        <f t="shared" si="45"/>
        <v>348</v>
      </c>
      <c r="D352" s="6" t="b">
        <v>1</v>
      </c>
      <c r="E352" s="7">
        <f ca="1">IF($C352 = 1 + N("Presidente"),
    127,
    IF($C352 = 2 + N("Vice-Presidente"),
        72,
        IF($C352 = 3 + N("Secretária bilíngue"),
            13,
            RANDBETWEEN(5,COUNT(Name!$A:$A) + 1)
        )
    )
)</f>
        <v>342</v>
      </c>
      <c r="F352" s="7" t="str">
        <f ca="1">VLOOKUP($E352,Name!$A:$B,2,FALSE)</f>
        <v>Théo</v>
      </c>
      <c r="G352" s="7">
        <f ca="1" xml:space="preserve">
IF($C352 = 1,
    0,
    RANDBETWEEN(5,COUNT('Last name'!$A:$A) + 1)
)</f>
        <v>91</v>
      </c>
      <c r="H352" s="7" t="str">
        <f ca="1" xml:space="preserve">
IF($C352 = 1 + N("Presidente"),
    "de Orléans e Bragança",
    VLOOKUP($G352,'Last name'!$A:$B,2,FALSE) &amp; " " &amp; VLOOKUP(RANDBETWEEN(5,COUNT('Last name'!$A:$A) + 1),'Last name'!$A:$B,2,FALSE)
)</f>
        <v>Frasão Faro</v>
      </c>
      <c r="I352" s="7" t="str">
        <f t="shared" ca="1" si="46"/>
        <v>Théo Frasão Faro</v>
      </c>
      <c r="J352" s="7" t="str">
        <f ca="1">VLOOKUP($E352,Name!$A:$C,3,FALSE)</f>
        <v>M</v>
      </c>
      <c r="K352" s="7" t="str">
        <f ca="1">VLOOKUP($J352,Gender!$A:$B,2,FALSE)</f>
        <v>Male</v>
      </c>
      <c r="L352" s="7">
        <f t="shared" ca="1" si="47"/>
        <v>7</v>
      </c>
      <c r="M352" s="7" t="str">
        <f ca="1">VLOOKUP($L352,Race!$A:$B,2,FALSE)</f>
        <v>Hispanic or Latino</v>
      </c>
      <c r="N352" s="8">
        <f t="shared" ca="1" si="48"/>
        <v>23182</v>
      </c>
      <c r="O352" s="6">
        <f t="shared" ca="1" si="49"/>
        <v>7</v>
      </c>
      <c r="P352" s="8" t="str">
        <f ca="1">VLOOKUP($O352,Education!$A:$B,2,FALSE)</f>
        <v>Undergraduate degree</v>
      </c>
      <c r="Q352" s="7">
        <f ca="1" xml:space="preserve">
  IF(OR($S352 = 5, $S352 = 6, $S352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52" s="7" t="str">
        <f ca="1">VLOOKUP($Q352,Department!$A:$B,2,FALSE)</f>
        <v>Finance</v>
      </c>
      <c r="S352" s="6">
        <f t="shared" ca="1" si="50"/>
        <v>11</v>
      </c>
      <c r="T352" s="7" t="str">
        <f ca="1">VLOOKUP($S352,Role!$A:$B,2,FALSE)</f>
        <v>Analyst</v>
      </c>
      <c r="U352" s="6">
        <f t="shared" ca="1" si="51"/>
        <v>7</v>
      </c>
      <c r="V352" s="7" t="str">
        <f ca="1" xml:space="preserve">
IF($U352 &lt;&gt; "",
    VLOOKUP($U352,Level!$A:$B,2,FALSE),
    ""
)</f>
        <v>Senior</v>
      </c>
      <c r="W352" s="1">
        <f t="shared" ca="1" si="52"/>
        <v>2500</v>
      </c>
      <c r="X352" s="12" t="str">
        <f t="shared" ca="1" si="53"/>
        <v>INSERT INTO bi4all.fac_employees (id_company_fk, id_employee_pk, flg_active, employee_name, id_gender_fk, id_race_fk, birthday, id_schooling_fk, id_department_fk, id_role_fk, id_level_fk, salary) VALUES (1, 348, TRUE, 'Théo Frasão Faro', 'M', 7, '20/06/1963', 7, 7, 11, 7, 2500);</v>
      </c>
    </row>
    <row r="353" spans="1:24" ht="14.25" customHeight="1" x14ac:dyDescent="0.2">
      <c r="A353" s="7">
        <v>1</v>
      </c>
      <c r="B353" s="7" t="str">
        <f>$A353 &amp; "-"&amp;VLOOKUP($A353,Company!$A:$B,2,FALSE)</f>
        <v>1-ACME Corporation</v>
      </c>
      <c r="C353" s="5">
        <f t="shared" si="45"/>
        <v>349</v>
      </c>
      <c r="D353" s="6" t="b">
        <v>1</v>
      </c>
      <c r="E353" s="7">
        <f ca="1">IF($C353 = 1 + N("Presidente"),
    127,
    IF($C353 = 2 + N("Vice-Presidente"),
        72,
        IF($C353 = 3 + N("Secretária bilíngue"),
            13,
            RANDBETWEEN(5,COUNT(Name!$A:$A) + 1)
        )
    )
)</f>
        <v>154</v>
      </c>
      <c r="F353" s="7" t="str">
        <f ca="1">VLOOKUP($E353,Name!$A:$B,2,FALSE)</f>
        <v>Giovanna</v>
      </c>
      <c r="G353" s="7">
        <f ca="1" xml:space="preserve">
IF($C353 = 1,
    0,
    RANDBETWEEN(5,COUNT('Last name'!$A:$A) + 1)
)</f>
        <v>168</v>
      </c>
      <c r="H353" s="7" t="str">
        <f ca="1" xml:space="preserve">
IF($C353 = 1 + N("Presidente"),
    "de Orléans e Bragança",
    VLOOKUP($G353,'Last name'!$A:$B,2,FALSE) &amp; " " &amp; VLOOKUP(RANDBETWEEN(5,COUNT('Last name'!$A:$A) + 1),'Last name'!$A:$B,2,FALSE)
)</f>
        <v>Rossi Anunciação</v>
      </c>
      <c r="I353" s="7" t="str">
        <f t="shared" ca="1" si="46"/>
        <v>Giovanna Rossi Anunciação</v>
      </c>
      <c r="J353" s="7" t="str">
        <f ca="1">VLOOKUP($E353,Name!$A:$C,3,FALSE)</f>
        <v>F</v>
      </c>
      <c r="K353" s="7" t="str">
        <f ca="1">VLOOKUP($J353,Gender!$A:$B,2,FALSE)</f>
        <v>Female</v>
      </c>
      <c r="L353" s="7">
        <f t="shared" ca="1" si="47"/>
        <v>5</v>
      </c>
      <c r="M353" s="7" t="str">
        <f ca="1">VLOOKUP($L353,Race!$A:$B,2,FALSE)</f>
        <v>White</v>
      </c>
      <c r="N353" s="8">
        <f t="shared" ca="1" si="48"/>
        <v>31536</v>
      </c>
      <c r="O353" s="6">
        <f t="shared" ca="1" si="49"/>
        <v>7</v>
      </c>
      <c r="P353" s="8" t="str">
        <f ca="1">VLOOKUP($O353,Education!$A:$B,2,FALSE)</f>
        <v>Undergraduate degree</v>
      </c>
      <c r="Q353" s="7">
        <f ca="1" xml:space="preserve">
  IF(OR($S353 = 5, $S353 = 6, $S353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53" s="7" t="str">
        <f ca="1">VLOOKUP($Q353,Department!$A:$B,2,FALSE)</f>
        <v>Communication &amp; Marketing</v>
      </c>
      <c r="S353" s="6">
        <f t="shared" ca="1" si="50"/>
        <v>9</v>
      </c>
      <c r="T353" s="7" t="str">
        <f ca="1">VLOOKUP($S353,Role!$A:$B,2,FALSE)</f>
        <v>Intern</v>
      </c>
      <c r="U353" s="6" t="str">
        <f t="shared" ca="1" si="51"/>
        <v/>
      </c>
      <c r="V353" s="7" t="str">
        <f ca="1" xml:space="preserve">
IF($U353 &lt;&gt; "",
    VLOOKUP($U353,Level!$A:$B,2,FALSE),
    ""
)</f>
        <v/>
      </c>
      <c r="W353" s="1">
        <f t="shared" ca="1" si="52"/>
        <v>1285</v>
      </c>
      <c r="X353" s="12" t="str">
        <f t="shared" ca="1" si="53"/>
        <v>INSERT INTO bi4all.fac_employees (id_company_fk, id_employee_pk, flg_active, employee_name, id_gender_fk, id_race_fk, birthday, id_schooling_fk, id_department_fk, id_role_fk, id_level_fk, salary) VALUES (1, 349, TRUE, 'Giovanna Rossi Anunciação', 'F', 5, '04/05/1986', 7, 11, 9, NULL, 1285);</v>
      </c>
    </row>
    <row r="354" spans="1:24" ht="14.25" customHeight="1" x14ac:dyDescent="0.2">
      <c r="A354" s="7">
        <v>1</v>
      </c>
      <c r="B354" s="7" t="str">
        <f>$A354 &amp; "-"&amp;VLOOKUP($A354,Company!$A:$B,2,FALSE)</f>
        <v>1-ACME Corporation</v>
      </c>
      <c r="C354" s="5">
        <f t="shared" si="45"/>
        <v>350</v>
      </c>
      <c r="D354" s="6" t="b">
        <v>1</v>
      </c>
      <c r="E354" s="7">
        <f ca="1">IF($C354 = 1 + N("Presidente"),
    127,
    IF($C354 = 2 + N("Vice-Presidente"),
        72,
        IF($C354 = 3 + N("Secretária bilíngue"),
            13,
            RANDBETWEEN(5,COUNT(Name!$A:$A) + 1)
        )
    )
)</f>
        <v>358</v>
      </c>
      <c r="F354" s="7" t="str">
        <f ca="1">VLOOKUP($E354,Name!$A:$B,2,FALSE)</f>
        <v>Vinícius</v>
      </c>
      <c r="G354" s="7">
        <f ca="1" xml:space="preserve">
IF($C354 = 1,
    0,
    RANDBETWEEN(5,COUNT('Last name'!$A:$A) + 1)
)</f>
        <v>26</v>
      </c>
      <c r="H354" s="7" t="str">
        <f ca="1" xml:space="preserve">
IF($C354 = 1 + N("Presidente"),
    "de Orléans e Bragança",
    VLOOKUP($G354,'Last name'!$A:$B,2,FALSE) &amp; " " &amp; VLOOKUP(RANDBETWEEN(5,COUNT('Last name'!$A:$A) + 1),'Last name'!$A:$B,2,FALSE)
)</f>
        <v>Azeredo Pimenta</v>
      </c>
      <c r="I354" s="7" t="str">
        <f t="shared" ca="1" si="46"/>
        <v>Vinícius Azeredo Pimenta</v>
      </c>
      <c r="J354" s="7" t="str">
        <f ca="1">VLOOKUP($E354,Name!$A:$C,3,FALSE)</f>
        <v>M</v>
      </c>
      <c r="K354" s="7" t="str">
        <f ca="1">VLOOKUP($J354,Gender!$A:$B,2,FALSE)</f>
        <v>Male</v>
      </c>
      <c r="L354" s="7">
        <f t="shared" ca="1" si="47"/>
        <v>5</v>
      </c>
      <c r="M354" s="7" t="str">
        <f ca="1">VLOOKUP($L354,Race!$A:$B,2,FALSE)</f>
        <v>White</v>
      </c>
      <c r="N354" s="8">
        <f t="shared" ca="1" si="48"/>
        <v>18432</v>
      </c>
      <c r="O354" s="6">
        <f t="shared" ca="1" si="49"/>
        <v>7</v>
      </c>
      <c r="P354" s="8" t="str">
        <f ca="1">VLOOKUP($O354,Education!$A:$B,2,FALSE)</f>
        <v>Undergraduate degree</v>
      </c>
      <c r="Q354" s="7">
        <f ca="1" xml:space="preserve">
  IF(OR($S354 = 5, $S354 = 6, $S354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54" s="7" t="str">
        <f ca="1">VLOOKUP($Q354,Department!$A:$B,2,FALSE)</f>
        <v>Presidency</v>
      </c>
      <c r="S354" s="6">
        <f t="shared" ca="1" si="50"/>
        <v>11</v>
      </c>
      <c r="T354" s="7" t="str">
        <f ca="1">VLOOKUP($S354,Role!$A:$B,2,FALSE)</f>
        <v>Analyst</v>
      </c>
      <c r="U354" s="6">
        <f t="shared" ca="1" si="51"/>
        <v>5</v>
      </c>
      <c r="V354" s="7" t="str">
        <f ca="1" xml:space="preserve">
IF($U354 &lt;&gt; "",
    VLOOKUP($U354,Level!$A:$B,2,FALSE),
    ""
)</f>
        <v>Junior</v>
      </c>
      <c r="W354" s="1">
        <f t="shared" ca="1" si="52"/>
        <v>2500</v>
      </c>
      <c r="X354" s="12" t="str">
        <f t="shared" ca="1" si="53"/>
        <v>INSERT INTO bi4all.fac_employees (id_company_fk, id_employee_pk, flg_active, employee_name, id_gender_fk, id_race_fk, birthday, id_schooling_fk, id_department_fk, id_role_fk, id_level_fk, salary) VALUES (1, 350, TRUE, 'Vinícius Azeredo Pimenta', 'M', 5, '18/06/1950', 7, 5, 11, 5, 2500);</v>
      </c>
    </row>
    <row r="355" spans="1:24" ht="14.25" customHeight="1" x14ac:dyDescent="0.2">
      <c r="A355" s="7">
        <v>1</v>
      </c>
      <c r="B355" s="7" t="str">
        <f>$A355 &amp; "-"&amp;VLOOKUP($A355,Company!$A:$B,2,FALSE)</f>
        <v>1-ACME Corporation</v>
      </c>
      <c r="C355" s="5">
        <f t="shared" si="45"/>
        <v>351</v>
      </c>
      <c r="D355" s="6" t="b">
        <v>1</v>
      </c>
      <c r="E355" s="7">
        <f ca="1">IF($C355 = 1 + N("Presidente"),
    127,
    IF($C355 = 2 + N("Vice-Presidente"),
        72,
        IF($C355 = 3 + N("Secretária bilíngue"),
            13,
            RANDBETWEEN(5,COUNT(Name!$A:$A) + 1)
        )
    )
)</f>
        <v>361</v>
      </c>
      <c r="F355" s="7" t="str">
        <f ca="1">VLOOKUP($E355,Name!$A:$B,2,FALSE)</f>
        <v>Wagner</v>
      </c>
      <c r="G355" s="7">
        <f ca="1" xml:space="preserve">
IF($C355 = 1,
    0,
    RANDBETWEEN(5,COUNT('Last name'!$A:$A) + 1)
)</f>
        <v>107</v>
      </c>
      <c r="H355" s="7" t="str">
        <f ca="1" xml:space="preserve">
IF($C355 = 1 + N("Presidente"),
    "de Orléans e Bragança",
    VLOOKUP($G355,'Last name'!$A:$B,2,FALSE) &amp; " " &amp; VLOOKUP(RANDBETWEEN(5,COUNT('Last name'!$A:$A) + 1),'Last name'!$A:$B,2,FALSE)
)</f>
        <v>Leite Brito</v>
      </c>
      <c r="I355" s="7" t="str">
        <f t="shared" ca="1" si="46"/>
        <v>Wagner Leite Brito</v>
      </c>
      <c r="J355" s="7" t="str">
        <f ca="1">VLOOKUP($E355,Name!$A:$C,3,FALSE)</f>
        <v>M</v>
      </c>
      <c r="K355" s="7" t="str">
        <f ca="1">VLOOKUP($J355,Gender!$A:$B,2,FALSE)</f>
        <v>Male</v>
      </c>
      <c r="L355" s="7">
        <f t="shared" ca="1" si="47"/>
        <v>5</v>
      </c>
      <c r="M355" s="7" t="str">
        <f ca="1">VLOOKUP($L355,Race!$A:$B,2,FALSE)</f>
        <v>White</v>
      </c>
      <c r="N355" s="8">
        <f t="shared" ca="1" si="48"/>
        <v>19354</v>
      </c>
      <c r="O355" s="6">
        <f t="shared" ca="1" si="49"/>
        <v>7</v>
      </c>
      <c r="P355" s="8" t="str">
        <f ca="1">VLOOKUP($O355,Education!$A:$B,2,FALSE)</f>
        <v>Undergraduate degree</v>
      </c>
      <c r="Q355" s="7">
        <f ca="1" xml:space="preserve">
  IF(OR($S355 = 5, $S355 = 6, $S355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55" s="7" t="str">
        <f ca="1">VLOOKUP($Q355,Department!$A:$B,2,FALSE)</f>
        <v>Administration</v>
      </c>
      <c r="S355" s="6">
        <f t="shared" ca="1" si="50"/>
        <v>10</v>
      </c>
      <c r="T355" s="7" t="str">
        <f ca="1">VLOOKUP($S355,Role!$A:$B,2,FALSE)</f>
        <v>Trainee</v>
      </c>
      <c r="U355" s="6" t="str">
        <f t="shared" ca="1" si="51"/>
        <v/>
      </c>
      <c r="V355" s="7" t="str">
        <f ca="1" xml:space="preserve">
IF($U355 &lt;&gt; "",
    VLOOKUP($U355,Level!$A:$B,2,FALSE),
    ""
)</f>
        <v/>
      </c>
      <c r="W355" s="1">
        <f t="shared" ca="1" si="52"/>
        <v>1305</v>
      </c>
      <c r="X355" s="12" t="str">
        <f t="shared" ca="1" si="53"/>
        <v>INSERT INTO bi4all.fac_employees (id_company_fk, id_employee_pk, flg_active, employee_name, id_gender_fk, id_race_fk, birthday, id_schooling_fk, id_department_fk, id_role_fk, id_level_fk, salary) VALUES (1, 351, TRUE, 'Wagner Leite Brito', 'M', 5, '26/12/1952', 7, 6, 10, NULL, 1305);</v>
      </c>
    </row>
    <row r="356" spans="1:24" ht="14.25" customHeight="1" x14ac:dyDescent="0.2">
      <c r="A356" s="7">
        <v>1</v>
      </c>
      <c r="B356" s="7" t="str">
        <f>$A356 &amp; "-"&amp;VLOOKUP($A356,Company!$A:$B,2,FALSE)</f>
        <v>1-ACME Corporation</v>
      </c>
      <c r="C356" s="5">
        <f t="shared" si="45"/>
        <v>352</v>
      </c>
      <c r="D356" s="6" t="b">
        <v>1</v>
      </c>
      <c r="E356" s="7">
        <f ca="1">IF($C356 = 1 + N("Presidente"),
    127,
    IF($C356 = 2 + N("Vice-Presidente"),
        72,
        IF($C356 = 3 + N("Secretária bilíngue"),
            13,
            RANDBETWEEN(5,COUNT(Name!$A:$A) + 1)
        )
    )
)</f>
        <v>49</v>
      </c>
      <c r="F356" s="7" t="str">
        <f ca="1">VLOOKUP($E356,Name!$A:$B,2,FALSE)</f>
        <v>Anthony Gabriel</v>
      </c>
      <c r="G356" s="7">
        <f ca="1" xml:space="preserve">
IF($C356 = 1,
    0,
    RANDBETWEEN(5,COUNT('Last name'!$A:$A) + 1)
)</f>
        <v>73</v>
      </c>
      <c r="H356" s="7" t="str">
        <f ca="1" xml:space="preserve">
IF($C356 = 1 + N("Presidente"),
    "de Orléans e Bragança",
    VLOOKUP($G356,'Last name'!$A:$B,2,FALSE) &amp; " " &amp; VLOOKUP(RANDBETWEEN(5,COUNT('Last name'!$A:$A) + 1),'Last name'!$A:$B,2,FALSE)
)</f>
        <v>de Oliveira Martinelli</v>
      </c>
      <c r="I356" s="7" t="str">
        <f t="shared" ca="1" si="46"/>
        <v>Anthony Gabriel de Oliveira Martinelli</v>
      </c>
      <c r="J356" s="7" t="str">
        <f ca="1">VLOOKUP($E356,Name!$A:$C,3,FALSE)</f>
        <v>M</v>
      </c>
      <c r="K356" s="7" t="str">
        <f ca="1">VLOOKUP($J356,Gender!$A:$B,2,FALSE)</f>
        <v>Male</v>
      </c>
      <c r="L356" s="7">
        <f t="shared" ca="1" si="47"/>
        <v>5</v>
      </c>
      <c r="M356" s="7" t="str">
        <f ca="1">VLOOKUP($L356,Race!$A:$B,2,FALSE)</f>
        <v>White</v>
      </c>
      <c r="N356" s="8">
        <f t="shared" ca="1" si="48"/>
        <v>28001</v>
      </c>
      <c r="O356" s="6">
        <f t="shared" ca="1" si="49"/>
        <v>7</v>
      </c>
      <c r="P356" s="8" t="str">
        <f ca="1">VLOOKUP($O356,Education!$A:$B,2,FALSE)</f>
        <v>Undergraduate degree</v>
      </c>
      <c r="Q356" s="7">
        <f ca="1" xml:space="preserve">
  IF(OR($S356 = 5, $S356 = 6, $S356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56" s="7" t="str">
        <f ca="1">VLOOKUP($Q356,Department!$A:$B,2,FALSE)</f>
        <v>Commercial</v>
      </c>
      <c r="S356" s="6">
        <f t="shared" ca="1" si="50"/>
        <v>11</v>
      </c>
      <c r="T356" s="7" t="str">
        <f ca="1">VLOOKUP($S356,Role!$A:$B,2,FALSE)</f>
        <v>Analyst</v>
      </c>
      <c r="U356" s="6">
        <f t="shared" ca="1" si="51"/>
        <v>7</v>
      </c>
      <c r="V356" s="7" t="str">
        <f ca="1" xml:space="preserve">
IF($U356 &lt;&gt; "",
    VLOOKUP($U356,Level!$A:$B,2,FALSE),
    ""
)</f>
        <v>Senior</v>
      </c>
      <c r="W356" s="1">
        <f t="shared" ca="1" si="52"/>
        <v>2580</v>
      </c>
      <c r="X356" s="12" t="str">
        <f t="shared" ca="1" si="53"/>
        <v>INSERT INTO bi4all.fac_employees (id_company_fk, id_employee_pk, flg_active, employee_name, id_gender_fk, id_race_fk, birthday, id_schooling_fk, id_department_fk, id_role_fk, id_level_fk, salary) VALUES (1, 352, TRUE, 'Anthony Gabriel de Oliveira Martinelli', 'M', 5, '29/08/1976', 7, 9, 11, 7, 2580);</v>
      </c>
    </row>
    <row r="357" spans="1:24" ht="14.25" customHeight="1" x14ac:dyDescent="0.2">
      <c r="A357" s="7">
        <v>1</v>
      </c>
      <c r="B357" s="7" t="str">
        <f>$A357 &amp; "-"&amp;VLOOKUP($A357,Company!$A:$B,2,FALSE)</f>
        <v>1-ACME Corporation</v>
      </c>
      <c r="C357" s="5">
        <f t="shared" si="45"/>
        <v>353</v>
      </c>
      <c r="D357" s="6" t="b">
        <v>1</v>
      </c>
      <c r="E357" s="7">
        <f ca="1">IF($C357 = 1 + N("Presidente"),
    127,
    IF($C357 = 2 + N("Vice-Presidente"),
        72,
        IF($C357 = 3 + N("Secretária bilíngue"),
            13,
            RANDBETWEEN(5,COUNT(Name!$A:$A) + 1)
        )
    )
)</f>
        <v>131</v>
      </c>
      <c r="F357" s="7" t="str">
        <f ca="1">VLOOKUP($E357,Name!$A:$B,2,FALSE)</f>
        <v>Erick</v>
      </c>
      <c r="G357" s="7">
        <f ca="1" xml:space="preserve">
IF($C357 = 1,
    0,
    RANDBETWEEN(5,COUNT('Last name'!$A:$A) + 1)
)</f>
        <v>53</v>
      </c>
      <c r="H357" s="7" t="str">
        <f ca="1" xml:space="preserve">
IF($C357 = 1 + N("Presidente"),
    "de Orléans e Bragança",
    VLOOKUP($G357,'Last name'!$A:$B,2,FALSE) &amp; " " &amp; VLOOKUP(RANDBETWEEN(5,COUNT('Last name'!$A:$A) + 1),'Last name'!$A:$B,2,FALSE)
)</f>
        <v>Camargo Barbosa</v>
      </c>
      <c r="I357" s="7" t="str">
        <f t="shared" ca="1" si="46"/>
        <v>Erick Camargo Barbosa</v>
      </c>
      <c r="J357" s="7" t="str">
        <f ca="1">VLOOKUP($E357,Name!$A:$C,3,FALSE)</f>
        <v>M</v>
      </c>
      <c r="K357" s="7" t="str">
        <f ca="1">VLOOKUP($J357,Gender!$A:$B,2,FALSE)</f>
        <v>Male</v>
      </c>
      <c r="L357" s="7">
        <f t="shared" ca="1" si="47"/>
        <v>6</v>
      </c>
      <c r="M357" s="7" t="str">
        <f ca="1">VLOOKUP($L357,Race!$A:$B,2,FALSE)</f>
        <v>Black or African American</v>
      </c>
      <c r="N357" s="8">
        <f t="shared" ca="1" si="48"/>
        <v>24490</v>
      </c>
      <c r="O357" s="6">
        <f t="shared" ca="1" si="49"/>
        <v>7</v>
      </c>
      <c r="P357" s="8" t="str">
        <f ca="1">VLOOKUP($O357,Education!$A:$B,2,FALSE)</f>
        <v>Undergraduate degree</v>
      </c>
      <c r="Q357" s="7">
        <f ca="1" xml:space="preserve">
  IF(OR($S357 = 5, $S357 = 6, $S357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57" s="7" t="str">
        <f ca="1">VLOOKUP($Q357,Department!$A:$B,2,FALSE)</f>
        <v>Presidency</v>
      </c>
      <c r="S357" s="6">
        <f t="shared" ca="1" si="50"/>
        <v>9</v>
      </c>
      <c r="T357" s="7" t="str">
        <f ca="1">VLOOKUP($S357,Role!$A:$B,2,FALSE)</f>
        <v>Intern</v>
      </c>
      <c r="U357" s="6" t="str">
        <f t="shared" ca="1" si="51"/>
        <v/>
      </c>
      <c r="V357" s="7" t="str">
        <f ca="1" xml:space="preserve">
IF($U357 &lt;&gt; "",
    VLOOKUP($U357,Level!$A:$B,2,FALSE),
    ""
)</f>
        <v/>
      </c>
      <c r="W357" s="1">
        <f t="shared" ca="1" si="52"/>
        <v>1205</v>
      </c>
      <c r="X357" s="12" t="str">
        <f t="shared" ca="1" si="53"/>
        <v>INSERT INTO bi4all.fac_employees (id_company_fk, id_employee_pk, flg_active, employee_name, id_gender_fk, id_race_fk, birthday, id_schooling_fk, id_department_fk, id_role_fk, id_level_fk, salary) VALUES (1, 353, TRUE, 'Erick Camargo Barbosa', 'M', 6, '18/01/1967', 7, 5, 9, NULL, 1205);</v>
      </c>
    </row>
    <row r="358" spans="1:24" ht="14.25" customHeight="1" x14ac:dyDescent="0.2">
      <c r="A358" s="7">
        <v>1</v>
      </c>
      <c r="B358" s="7" t="str">
        <f>$A358 &amp; "-"&amp;VLOOKUP($A358,Company!$A:$B,2,FALSE)</f>
        <v>1-ACME Corporation</v>
      </c>
      <c r="C358" s="5">
        <f t="shared" si="45"/>
        <v>354</v>
      </c>
      <c r="D358" s="6" t="b">
        <v>1</v>
      </c>
      <c r="E358" s="7">
        <f ca="1">IF($C358 = 1 + N("Presidente"),
    127,
    IF($C358 = 2 + N("Vice-Presidente"),
        72,
        IF($C358 = 3 + N("Secretária bilíngue"),
            13,
            RANDBETWEEN(5,COUNT(Name!$A:$A) + 1)
        )
    )
)</f>
        <v>67</v>
      </c>
      <c r="F358" s="7" t="str">
        <f ca="1">VLOOKUP($E358,Name!$A:$B,2,FALSE)</f>
        <v>Beatriz</v>
      </c>
      <c r="G358" s="7">
        <f ca="1" xml:space="preserve">
IF($C358 = 1,
    0,
    RANDBETWEEN(5,COUNT('Last name'!$A:$A) + 1)
)</f>
        <v>166</v>
      </c>
      <c r="H358" s="7" t="str">
        <f ca="1" xml:space="preserve">
IF($C358 = 1 + N("Presidente"),
    "de Orléans e Bragança",
    VLOOKUP($G358,'Last name'!$A:$B,2,FALSE) &amp; " " &amp; VLOOKUP(RANDBETWEEN(5,COUNT('Last name'!$A:$A) + 1),'Last name'!$A:$B,2,FALSE)
)</f>
        <v>Rodrigues Santos</v>
      </c>
      <c r="I358" s="7" t="str">
        <f t="shared" ca="1" si="46"/>
        <v>Beatriz Rodrigues Santos</v>
      </c>
      <c r="J358" s="7" t="str">
        <f ca="1">VLOOKUP($E358,Name!$A:$C,3,FALSE)</f>
        <v>F</v>
      </c>
      <c r="K358" s="7" t="str">
        <f ca="1">VLOOKUP($J358,Gender!$A:$B,2,FALSE)</f>
        <v>Female</v>
      </c>
      <c r="L358" s="7">
        <f t="shared" ca="1" si="47"/>
        <v>5</v>
      </c>
      <c r="M358" s="7" t="str">
        <f ca="1">VLOOKUP($L358,Race!$A:$B,2,FALSE)</f>
        <v>White</v>
      </c>
      <c r="N358" s="8">
        <f t="shared" ca="1" si="48"/>
        <v>27094</v>
      </c>
      <c r="O358" s="6">
        <f t="shared" ca="1" si="49"/>
        <v>8</v>
      </c>
      <c r="P358" s="8" t="str">
        <f ca="1">VLOOKUP($O358,Education!$A:$B,2,FALSE)</f>
        <v>Graduate school</v>
      </c>
      <c r="Q358" s="7">
        <f ca="1" xml:space="preserve">
  IF(OR($S358 = 5, $S358 = 6, $S358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58" s="7" t="str">
        <f ca="1">VLOOKUP($Q358,Department!$A:$B,2,FALSE)</f>
        <v>Audit</v>
      </c>
      <c r="S358" s="6">
        <f t="shared" ca="1" si="50"/>
        <v>11</v>
      </c>
      <c r="T358" s="7" t="str">
        <f ca="1">VLOOKUP($S358,Role!$A:$B,2,FALSE)</f>
        <v>Analyst</v>
      </c>
      <c r="U358" s="6">
        <f t="shared" ca="1" si="51"/>
        <v>6</v>
      </c>
      <c r="V358" s="7" t="str">
        <f ca="1" xml:space="preserve">
IF($U358 &lt;&gt; "",
    VLOOKUP($U358,Level!$A:$B,2,FALSE),
    ""
)</f>
        <v>Pleno</v>
      </c>
      <c r="W358" s="1">
        <f t="shared" ca="1" si="52"/>
        <v>3000</v>
      </c>
      <c r="X358" s="12" t="str">
        <f t="shared" ca="1" si="53"/>
        <v>INSERT INTO bi4all.fac_employees (id_company_fk, id_employee_pk, flg_active, employee_name, id_gender_fk, id_race_fk, birthday, id_schooling_fk, id_department_fk, id_role_fk, id_level_fk, salary) VALUES (1, 354, TRUE, 'Beatriz Rodrigues Santos', 'F', 5, '06/03/1974', 8, 13, 11, 6, 3000);</v>
      </c>
    </row>
    <row r="359" spans="1:24" ht="14.25" customHeight="1" x14ac:dyDescent="0.2">
      <c r="A359" s="7">
        <v>1</v>
      </c>
      <c r="B359" s="7" t="str">
        <f>$A359 &amp; "-"&amp;VLOOKUP($A359,Company!$A:$B,2,FALSE)</f>
        <v>1-ACME Corporation</v>
      </c>
      <c r="C359" s="5">
        <f t="shared" si="45"/>
        <v>355</v>
      </c>
      <c r="D359" s="6" t="b">
        <v>1</v>
      </c>
      <c r="E359" s="7">
        <f ca="1">IF($C359 = 1 + N("Presidente"),
    127,
    IF($C359 = 2 + N("Vice-Presidente"),
        72,
        IF($C359 = 3 + N("Secretária bilíngue"),
            13,
            RANDBETWEEN(5,COUNT(Name!$A:$A) + 1)
        )
    )
)</f>
        <v>152</v>
      </c>
      <c r="F359" s="7" t="str">
        <f ca="1">VLOOKUP($E359,Name!$A:$B,2,FALSE)</f>
        <v>Gael</v>
      </c>
      <c r="G359" s="7">
        <f ca="1" xml:space="preserve">
IF($C359 = 1,
    0,
    RANDBETWEEN(5,COUNT('Last name'!$A:$A) + 1)
)</f>
        <v>89</v>
      </c>
      <c r="H359" s="7" t="str">
        <f ca="1" xml:space="preserve">
IF($C359 = 1 + N("Presidente"),
    "de Orléans e Bragança",
    VLOOKUP($G359,'Last name'!$A:$B,2,FALSE) &amp; " " &amp; VLOOKUP(RANDBETWEEN(5,COUNT('Last name'!$A:$A) + 1),'Last name'!$A:$B,2,FALSE)
)</f>
        <v>Figo Lombardi</v>
      </c>
      <c r="I359" s="7" t="str">
        <f t="shared" ca="1" si="46"/>
        <v>Gael Figo Lombardi</v>
      </c>
      <c r="J359" s="7" t="str">
        <f ca="1">VLOOKUP($E359,Name!$A:$C,3,FALSE)</f>
        <v>M</v>
      </c>
      <c r="K359" s="7" t="str">
        <f ca="1">VLOOKUP($J359,Gender!$A:$B,2,FALSE)</f>
        <v>Male</v>
      </c>
      <c r="L359" s="7">
        <f t="shared" ca="1" si="47"/>
        <v>5</v>
      </c>
      <c r="M359" s="7" t="str">
        <f ca="1">VLOOKUP($L359,Race!$A:$B,2,FALSE)</f>
        <v>White</v>
      </c>
      <c r="N359" s="8">
        <f t="shared" ca="1" si="48"/>
        <v>18309</v>
      </c>
      <c r="O359" s="6">
        <f t="shared" ca="1" si="49"/>
        <v>7</v>
      </c>
      <c r="P359" s="8" t="str">
        <f ca="1">VLOOKUP($O359,Education!$A:$B,2,FALSE)</f>
        <v>Undergraduate degree</v>
      </c>
      <c r="Q359" s="7">
        <f ca="1" xml:space="preserve">
  IF(OR($S359 = 5, $S359 = 6, $S359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59" s="7" t="str">
        <f ca="1">VLOOKUP($Q359,Department!$A:$B,2,FALSE)</f>
        <v>Audit</v>
      </c>
      <c r="S359" s="6">
        <f t="shared" ca="1" si="50"/>
        <v>9</v>
      </c>
      <c r="T359" s="7" t="str">
        <f ca="1">VLOOKUP($S359,Role!$A:$B,2,FALSE)</f>
        <v>Intern</v>
      </c>
      <c r="U359" s="6" t="str">
        <f t="shared" ca="1" si="51"/>
        <v/>
      </c>
      <c r="V359" s="7" t="str">
        <f ca="1" xml:space="preserve">
IF($U359 &lt;&gt; "",
    VLOOKUP($U359,Level!$A:$B,2,FALSE),
    ""
)</f>
        <v/>
      </c>
      <c r="W359" s="1">
        <f t="shared" ca="1" si="52"/>
        <v>1205</v>
      </c>
      <c r="X359" s="12" t="str">
        <f t="shared" ca="1" si="53"/>
        <v>INSERT INTO bi4all.fac_employees (id_company_fk, id_employee_pk, flg_active, employee_name, id_gender_fk, id_race_fk, birthday, id_schooling_fk, id_department_fk, id_role_fk, id_level_fk, salary) VALUES (1, 355, TRUE, 'Gael Figo Lombardi', 'M', 5, '15/02/1950', 7, 13, 9, NULL, 1205);</v>
      </c>
    </row>
    <row r="360" spans="1:24" ht="14.25" customHeight="1" x14ac:dyDescent="0.2">
      <c r="A360" s="7">
        <v>1</v>
      </c>
      <c r="B360" s="7" t="str">
        <f>$A360 &amp; "-"&amp;VLOOKUP($A360,Company!$A:$B,2,FALSE)</f>
        <v>1-ACME Corporation</v>
      </c>
      <c r="C360" s="5">
        <f t="shared" si="45"/>
        <v>356</v>
      </c>
      <c r="D360" s="6" t="b">
        <v>1</v>
      </c>
      <c r="E360" s="7">
        <f ca="1">IF($C360 = 1 + N("Presidente"),
    127,
    IF($C360 = 2 + N("Vice-Presidente"),
        72,
        IF($C360 = 3 + N("Secretária bilíngue"),
            13,
            RANDBETWEEN(5,COUNT(Name!$A:$A) + 1)
        )
    )
)</f>
        <v>108</v>
      </c>
      <c r="F360" s="7" t="str">
        <f ca="1">VLOOKUP($E360,Name!$A:$B,2,FALSE)</f>
        <v>Davi Luccas</v>
      </c>
      <c r="G360" s="7">
        <f ca="1" xml:space="preserve">
IF($C360 = 1,
    0,
    RANDBETWEEN(5,COUNT('Last name'!$A:$A) + 1)
)</f>
        <v>42</v>
      </c>
      <c r="H360" s="7" t="str">
        <f ca="1" xml:space="preserve">
IF($C360 = 1 + N("Presidente"),
    "de Orléans e Bragança",
    VLOOKUP($G360,'Last name'!$A:$B,2,FALSE) &amp; " " &amp; VLOOKUP(RANDBETWEEN(5,COUNT('Last name'!$A:$A) + 1),'Last name'!$A:$B,2,FALSE)
)</f>
        <v>Borba Ramos</v>
      </c>
      <c r="I360" s="7" t="str">
        <f t="shared" ca="1" si="46"/>
        <v>Davi Luccas Borba Ramos</v>
      </c>
      <c r="J360" s="7" t="str">
        <f ca="1">VLOOKUP($E360,Name!$A:$C,3,FALSE)</f>
        <v>M</v>
      </c>
      <c r="K360" s="7" t="str">
        <f ca="1">VLOOKUP($J360,Gender!$A:$B,2,FALSE)</f>
        <v>Male</v>
      </c>
      <c r="L360" s="7">
        <f t="shared" ca="1" si="47"/>
        <v>5</v>
      </c>
      <c r="M360" s="7" t="str">
        <f ca="1">VLOOKUP($L360,Race!$A:$B,2,FALSE)</f>
        <v>White</v>
      </c>
      <c r="N360" s="8">
        <f t="shared" ca="1" si="48"/>
        <v>17979</v>
      </c>
      <c r="O360" s="6">
        <f t="shared" ca="1" si="49"/>
        <v>7</v>
      </c>
      <c r="P360" s="8" t="str">
        <f ca="1">VLOOKUP($O360,Education!$A:$B,2,FALSE)</f>
        <v>Undergraduate degree</v>
      </c>
      <c r="Q360" s="7">
        <f ca="1" xml:space="preserve">
  IF(OR($S360 = 5, $S360 = 6, $S360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60" s="7" t="str">
        <f ca="1">VLOOKUP($Q360,Department!$A:$B,2,FALSE)</f>
        <v>Presidency</v>
      </c>
      <c r="S360" s="6">
        <f t="shared" ca="1" si="50"/>
        <v>11</v>
      </c>
      <c r="T360" s="7" t="str">
        <f ca="1">VLOOKUP($S360,Role!$A:$B,2,FALSE)</f>
        <v>Analyst</v>
      </c>
      <c r="U360" s="6">
        <f t="shared" ca="1" si="51"/>
        <v>5</v>
      </c>
      <c r="V360" s="7" t="str">
        <f ca="1" xml:space="preserve">
IF($U360 &lt;&gt; "",
    VLOOKUP($U360,Level!$A:$B,2,FALSE),
    ""
)</f>
        <v>Junior</v>
      </c>
      <c r="W360" s="1">
        <f t="shared" ca="1" si="52"/>
        <v>2500</v>
      </c>
      <c r="X360" s="12" t="str">
        <f t="shared" ca="1" si="53"/>
        <v>INSERT INTO bi4all.fac_employees (id_company_fk, id_employee_pk, flg_active, employee_name, id_gender_fk, id_race_fk, birthday, id_schooling_fk, id_department_fk, id_role_fk, id_level_fk, salary) VALUES (1, 356, TRUE, 'Davi Luccas Borba Ramos', 'M', 5, '22/03/1949', 7, 5, 11, 5, 2500);</v>
      </c>
    </row>
    <row r="361" spans="1:24" ht="14.25" customHeight="1" x14ac:dyDescent="0.2">
      <c r="A361" s="7">
        <v>1</v>
      </c>
      <c r="B361" s="7" t="str">
        <f>$A361 &amp; "-"&amp;VLOOKUP($A361,Company!$A:$B,2,FALSE)</f>
        <v>1-ACME Corporation</v>
      </c>
      <c r="C361" s="5">
        <f t="shared" si="45"/>
        <v>357</v>
      </c>
      <c r="D361" s="6" t="b">
        <v>1</v>
      </c>
      <c r="E361" s="7">
        <f ca="1">IF($C361 = 1 + N("Presidente"),
    127,
    IF($C361 = 2 + N("Vice-Presidente"),
        72,
        IF($C361 = 3 + N("Secretária bilíngue"),
            13,
            RANDBETWEEN(5,COUNT(Name!$A:$A) + 1)
        )
    )
)</f>
        <v>259</v>
      </c>
      <c r="F361" s="7" t="str">
        <f ca="1">VLOOKUP($E361,Name!$A:$B,2,FALSE)</f>
        <v>Maria Carolina</v>
      </c>
      <c r="G361" s="7">
        <f ca="1" xml:space="preserve">
IF($C361 = 1,
    0,
    RANDBETWEEN(5,COUNT('Last name'!$A:$A) + 1)
)</f>
        <v>24</v>
      </c>
      <c r="H361" s="7" t="str">
        <f ca="1" xml:space="preserve">
IF($C361 = 1 + N("Presidente"),
    "de Orléans e Bragança",
    VLOOKUP($G361,'Last name'!$A:$B,2,FALSE) &amp; " " &amp; VLOOKUP(RANDBETWEEN(5,COUNT('Last name'!$A:$A) + 1),'Last name'!$A:$B,2,FALSE)
)</f>
        <v>Asvilla Melo</v>
      </c>
      <c r="I361" s="7" t="str">
        <f t="shared" ca="1" si="46"/>
        <v>Maria Carolina Asvilla Melo</v>
      </c>
      <c r="J361" s="7" t="str">
        <f ca="1">VLOOKUP($E361,Name!$A:$C,3,FALSE)</f>
        <v>F</v>
      </c>
      <c r="K361" s="7" t="str">
        <f ca="1">VLOOKUP($J361,Gender!$A:$B,2,FALSE)</f>
        <v>Female</v>
      </c>
      <c r="L361" s="7">
        <f t="shared" ca="1" si="47"/>
        <v>8</v>
      </c>
      <c r="M361" s="7" t="str">
        <f ca="1">VLOOKUP($L361,Race!$A:$B,2,FALSE)</f>
        <v>Asian</v>
      </c>
      <c r="N361" s="8">
        <f t="shared" ca="1" si="48"/>
        <v>31496</v>
      </c>
      <c r="O361" s="6">
        <f t="shared" ca="1" si="49"/>
        <v>7</v>
      </c>
      <c r="P361" s="8" t="str">
        <f ca="1">VLOOKUP($O361,Education!$A:$B,2,FALSE)</f>
        <v>Undergraduate degree</v>
      </c>
      <c r="Q361" s="7">
        <f ca="1" xml:space="preserve">
  IF(OR($S361 = 5, $S361 = 6, $S361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61" s="7" t="str">
        <f ca="1">VLOOKUP($Q361,Department!$A:$B,2,FALSE)</f>
        <v>Operations</v>
      </c>
      <c r="S361" s="6">
        <f t="shared" ca="1" si="50"/>
        <v>9</v>
      </c>
      <c r="T361" s="7" t="str">
        <f ca="1">VLOOKUP($S361,Role!$A:$B,2,FALSE)</f>
        <v>Intern</v>
      </c>
      <c r="U361" s="6" t="str">
        <f t="shared" ca="1" si="51"/>
        <v/>
      </c>
      <c r="V361" s="7" t="str">
        <f ca="1" xml:space="preserve">
IF($U361 &lt;&gt; "",
    VLOOKUP($U361,Level!$A:$B,2,FALSE),
    ""
)</f>
        <v/>
      </c>
      <c r="W361" s="1">
        <f t="shared" ca="1" si="52"/>
        <v>1205</v>
      </c>
      <c r="X361" s="12" t="str">
        <f t="shared" ca="1" si="53"/>
        <v>INSERT INTO bi4all.fac_employees (id_company_fk, id_employee_pk, flg_active, employee_name, id_gender_fk, id_race_fk, birthday, id_schooling_fk, id_department_fk, id_role_fk, id_level_fk, salary) VALUES (1, 357, TRUE, 'Maria Carolina Asvilla Melo', 'F', 8, '25/03/1986', 7, 10, 9, NULL, 1205);</v>
      </c>
    </row>
    <row r="362" spans="1:24" ht="14.25" customHeight="1" x14ac:dyDescent="0.2">
      <c r="A362" s="7">
        <v>1</v>
      </c>
      <c r="B362" s="7" t="str">
        <f>$A362 &amp; "-"&amp;VLOOKUP($A362,Company!$A:$B,2,FALSE)</f>
        <v>1-ACME Corporation</v>
      </c>
      <c r="C362" s="5">
        <f t="shared" si="45"/>
        <v>358</v>
      </c>
      <c r="D362" s="6" t="b">
        <v>1</v>
      </c>
      <c r="E362" s="7">
        <f ca="1">IF($C362 = 1 + N("Presidente"),
    127,
    IF($C362 = 2 + N("Vice-Presidente"),
        72,
        IF($C362 = 3 + N("Secretária bilíngue"),
            13,
            RANDBETWEEN(5,COUNT(Name!$A:$A) + 1)
        )
    )
)</f>
        <v>166</v>
      </c>
      <c r="F362" s="7" t="str">
        <f ca="1">VLOOKUP($E362,Name!$A:$B,2,FALSE)</f>
        <v>Henrico</v>
      </c>
      <c r="G362" s="7">
        <f ca="1" xml:space="preserve">
IF($C362 = 1,
    0,
    RANDBETWEEN(5,COUNT('Last name'!$A:$A) + 1)
)</f>
        <v>97</v>
      </c>
      <c r="H362" s="7" t="str">
        <f ca="1" xml:space="preserve">
IF($C362 = 1 + N("Presidente"),
    "de Orléans e Bragança",
    VLOOKUP($G362,'Last name'!$A:$B,2,FALSE) &amp; " " &amp; VLOOKUP(RANDBETWEEN(5,COUNT('Last name'!$A:$A) + 1),'Last name'!$A:$B,2,FALSE)
)</f>
        <v>Garcia Cardozo</v>
      </c>
      <c r="I362" s="7" t="str">
        <f t="shared" ca="1" si="46"/>
        <v>Henrico Garcia Cardozo</v>
      </c>
      <c r="J362" s="7" t="str">
        <f ca="1">VLOOKUP($E362,Name!$A:$C,3,FALSE)</f>
        <v>M</v>
      </c>
      <c r="K362" s="7" t="str">
        <f ca="1">VLOOKUP($J362,Gender!$A:$B,2,FALSE)</f>
        <v>Male</v>
      </c>
      <c r="L362" s="7">
        <f t="shared" ca="1" si="47"/>
        <v>5</v>
      </c>
      <c r="M362" s="7" t="str">
        <f ca="1">VLOOKUP($L362,Race!$A:$B,2,FALSE)</f>
        <v>White</v>
      </c>
      <c r="N362" s="8">
        <f t="shared" ca="1" si="48"/>
        <v>17812</v>
      </c>
      <c r="O362" s="6">
        <f t="shared" ca="1" si="49"/>
        <v>8</v>
      </c>
      <c r="P362" s="8" t="str">
        <f ca="1">VLOOKUP($O362,Education!$A:$B,2,FALSE)</f>
        <v>Graduate school</v>
      </c>
      <c r="Q362" s="7">
        <f ca="1" xml:space="preserve">
  IF(OR($S362 = 5, $S362 = 6, $S362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62" s="7" t="str">
        <f ca="1">VLOOKUP($Q362,Department!$A:$B,2,FALSE)</f>
        <v>Communication &amp; Marketing</v>
      </c>
      <c r="S362" s="6">
        <f t="shared" ca="1" si="50"/>
        <v>11</v>
      </c>
      <c r="T362" s="7" t="str">
        <f ca="1">VLOOKUP($S362,Role!$A:$B,2,FALSE)</f>
        <v>Analyst</v>
      </c>
      <c r="U362" s="6">
        <f t="shared" ca="1" si="51"/>
        <v>5</v>
      </c>
      <c r="V362" s="7" t="str">
        <f ca="1" xml:space="preserve">
IF($U362 &lt;&gt; "",
    VLOOKUP($U362,Level!$A:$B,2,FALSE),
    ""
)</f>
        <v>Junior</v>
      </c>
      <c r="W362" s="1">
        <f t="shared" ca="1" si="52"/>
        <v>3080</v>
      </c>
      <c r="X362" s="12" t="str">
        <f t="shared" ca="1" si="53"/>
        <v>INSERT INTO bi4all.fac_employees (id_company_fk, id_employee_pk, flg_active, employee_name, id_gender_fk, id_race_fk, birthday, id_schooling_fk, id_department_fk, id_role_fk, id_level_fk, salary) VALUES (1, 358, TRUE, 'Henrico Garcia Cardozo', 'M', 5, '06/10/1948', 8, 11, 11, 5, 3080);</v>
      </c>
    </row>
    <row r="363" spans="1:24" ht="14.25" customHeight="1" x14ac:dyDescent="0.2">
      <c r="A363" s="7">
        <v>1</v>
      </c>
      <c r="B363" s="7" t="str">
        <f>$A363 &amp; "-"&amp;VLOOKUP($A363,Company!$A:$B,2,FALSE)</f>
        <v>1-ACME Corporation</v>
      </c>
      <c r="C363" s="5">
        <f t="shared" si="45"/>
        <v>359</v>
      </c>
      <c r="D363" s="6" t="b">
        <v>1</v>
      </c>
      <c r="E363" s="7">
        <f ca="1">IF($C363 = 1 + N("Presidente"),
    127,
    IF($C363 = 2 + N("Vice-Presidente"),
        72,
        IF($C363 = 3 + N("Secretária bilíngue"),
            13,
            RANDBETWEEN(5,COUNT(Name!$A:$A) + 1)
        )
    )
)</f>
        <v>77</v>
      </c>
      <c r="F363" s="7" t="str">
        <f ca="1">VLOOKUP($E363,Name!$A:$B,2,FALSE)</f>
        <v>Bruno</v>
      </c>
      <c r="G363" s="7">
        <f ca="1" xml:space="preserve">
IF($C363 = 1,
    0,
    RANDBETWEEN(5,COUNT('Last name'!$A:$A) + 1)
)</f>
        <v>50</v>
      </c>
      <c r="H363" s="7" t="str">
        <f ca="1" xml:space="preserve">
IF($C363 = 1 + N("Presidente"),
    "de Orléans e Bragança",
    VLOOKUP($G363,'Last name'!$A:$B,2,FALSE) &amp; " " &amp; VLOOKUP(RANDBETWEEN(5,COUNT('Last name'!$A:$A) + 1),'Last name'!$A:$B,2,FALSE)
)</f>
        <v>Cabral Colombo</v>
      </c>
      <c r="I363" s="7" t="str">
        <f t="shared" ca="1" si="46"/>
        <v>Bruno Cabral Colombo</v>
      </c>
      <c r="J363" s="7" t="str">
        <f ca="1">VLOOKUP($E363,Name!$A:$C,3,FALSE)</f>
        <v>M</v>
      </c>
      <c r="K363" s="7" t="str">
        <f ca="1">VLOOKUP($J363,Gender!$A:$B,2,FALSE)</f>
        <v>Male</v>
      </c>
      <c r="L363" s="7">
        <f t="shared" ca="1" si="47"/>
        <v>7</v>
      </c>
      <c r="M363" s="7" t="str">
        <f ca="1">VLOOKUP($L363,Race!$A:$B,2,FALSE)</f>
        <v>Hispanic or Latino</v>
      </c>
      <c r="N363" s="8">
        <f t="shared" ca="1" si="48"/>
        <v>33806</v>
      </c>
      <c r="O363" s="6">
        <f t="shared" ca="1" si="49"/>
        <v>7</v>
      </c>
      <c r="P363" s="8" t="str">
        <f ca="1">VLOOKUP($O363,Education!$A:$B,2,FALSE)</f>
        <v>Undergraduate degree</v>
      </c>
      <c r="Q363" s="7">
        <f ca="1" xml:space="preserve">
  IF(OR($S363 = 5, $S363 = 6, $S363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63" s="7" t="str">
        <f ca="1">VLOOKUP($Q363,Department!$A:$B,2,FALSE)</f>
        <v>Commercial</v>
      </c>
      <c r="S363" s="6">
        <f t="shared" ca="1" si="50"/>
        <v>9</v>
      </c>
      <c r="T363" s="7" t="str">
        <f ca="1">VLOOKUP($S363,Role!$A:$B,2,FALSE)</f>
        <v>Intern</v>
      </c>
      <c r="U363" s="6" t="str">
        <f t="shared" ca="1" si="51"/>
        <v/>
      </c>
      <c r="V363" s="7" t="str">
        <f ca="1" xml:space="preserve">
IF($U363 &lt;&gt; "",
    VLOOKUP($U363,Level!$A:$B,2,FALSE),
    ""
)</f>
        <v/>
      </c>
      <c r="W363" s="1">
        <f t="shared" ca="1" si="52"/>
        <v>1285</v>
      </c>
      <c r="X363" s="12" t="str">
        <f t="shared" ca="1" si="53"/>
        <v>INSERT INTO bi4all.fac_employees (id_company_fk, id_employee_pk, flg_active, employee_name, id_gender_fk, id_race_fk, birthday, id_schooling_fk, id_department_fk, id_role_fk, id_level_fk, salary) VALUES (1, 359, TRUE, 'Bruno Cabral Colombo', 'M', 7, '21/07/1992', 7, 9, 9, NULL, 1285);</v>
      </c>
    </row>
    <row r="364" spans="1:24" ht="14.25" customHeight="1" x14ac:dyDescent="0.2">
      <c r="A364" s="7">
        <v>1</v>
      </c>
      <c r="B364" s="7" t="str">
        <f>$A364 &amp; "-"&amp;VLOOKUP($A364,Company!$A:$B,2,FALSE)</f>
        <v>1-ACME Corporation</v>
      </c>
      <c r="C364" s="5">
        <f t="shared" si="45"/>
        <v>360</v>
      </c>
      <c r="D364" s="6" t="b">
        <v>1</v>
      </c>
      <c r="E364" s="7">
        <f ca="1">IF($C364 = 1 + N("Presidente"),
    127,
    IF($C364 = 2 + N("Vice-Presidente"),
        72,
        IF($C364 = 3 + N("Secretária bilíngue"),
            13,
            RANDBETWEEN(5,COUNT(Name!$A:$A) + 1)
        )
    )
)</f>
        <v>25</v>
      </c>
      <c r="F364" s="7" t="str">
        <f ca="1">VLOOKUP($E364,Name!$A:$B,2,FALSE)</f>
        <v>Ana</v>
      </c>
      <c r="G364" s="7">
        <f ca="1" xml:space="preserve">
IF($C364 = 1,
    0,
    RANDBETWEEN(5,COUNT('Last name'!$A:$A) + 1)
)</f>
        <v>39</v>
      </c>
      <c r="H364" s="7" t="str">
        <f ca="1" xml:space="preserve">
IF($C364 = 1 + N("Presidente"),
    "de Orléans e Bragança",
    VLOOKUP($G364,'Last name'!$A:$B,2,FALSE) &amp; " " &amp; VLOOKUP(RANDBETWEEN(5,COUNT('Last name'!$A:$A) + 1),'Last name'!$A:$B,2,FALSE)
)</f>
        <v>Bianchi Alencar</v>
      </c>
      <c r="I364" s="7" t="str">
        <f t="shared" ca="1" si="46"/>
        <v>Ana Bianchi Alencar</v>
      </c>
      <c r="J364" s="7" t="str">
        <f ca="1">VLOOKUP($E364,Name!$A:$C,3,FALSE)</f>
        <v>F</v>
      </c>
      <c r="K364" s="7" t="str">
        <f ca="1">VLOOKUP($J364,Gender!$A:$B,2,FALSE)</f>
        <v>Female</v>
      </c>
      <c r="L364" s="7">
        <f t="shared" ca="1" si="47"/>
        <v>6</v>
      </c>
      <c r="M364" s="7" t="str">
        <f ca="1">VLOOKUP($L364,Race!$A:$B,2,FALSE)</f>
        <v>Black or African American</v>
      </c>
      <c r="N364" s="8">
        <f t="shared" ca="1" si="48"/>
        <v>21355</v>
      </c>
      <c r="O364" s="6">
        <f t="shared" ca="1" si="49"/>
        <v>7</v>
      </c>
      <c r="P364" s="8" t="str">
        <f ca="1">VLOOKUP($O364,Education!$A:$B,2,FALSE)</f>
        <v>Undergraduate degree</v>
      </c>
      <c r="Q364" s="7">
        <f ca="1" xml:space="preserve">
  IF(OR($S364 = 5, $S364 = 6, $S364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64" s="7" t="str">
        <f ca="1">VLOOKUP($Q364,Department!$A:$B,2,FALSE)</f>
        <v>Communication &amp; Marketing</v>
      </c>
      <c r="S364" s="6">
        <f t="shared" ca="1" si="50"/>
        <v>11</v>
      </c>
      <c r="T364" s="7" t="str">
        <f ca="1">VLOOKUP($S364,Role!$A:$B,2,FALSE)</f>
        <v>Analyst</v>
      </c>
      <c r="U364" s="6">
        <f t="shared" ca="1" si="51"/>
        <v>5</v>
      </c>
      <c r="V364" s="7" t="str">
        <f ca="1" xml:space="preserve">
IF($U364 &lt;&gt; "",
    VLOOKUP($U364,Level!$A:$B,2,FALSE),
    ""
)</f>
        <v>Junior</v>
      </c>
      <c r="W364" s="1">
        <f t="shared" ca="1" si="52"/>
        <v>2580</v>
      </c>
      <c r="X364" s="12" t="str">
        <f t="shared" ca="1" si="53"/>
        <v>INSERT INTO bi4all.fac_employees (id_company_fk, id_employee_pk, flg_active, employee_name, id_gender_fk, id_race_fk, birthday, id_schooling_fk, id_department_fk, id_role_fk, id_level_fk, salary) VALUES (1, 360, TRUE, 'Ana Bianchi Alencar', 'F', 6, '19/06/1958', 7, 11, 11, 5, 2580);</v>
      </c>
    </row>
    <row r="365" spans="1:24" ht="14.25" customHeight="1" x14ac:dyDescent="0.2">
      <c r="A365" s="7">
        <v>1</v>
      </c>
      <c r="B365" s="7" t="str">
        <f>$A365 &amp; "-"&amp;VLOOKUP($A365,Company!$A:$B,2,FALSE)</f>
        <v>1-ACME Corporation</v>
      </c>
      <c r="C365" s="5">
        <f t="shared" si="45"/>
        <v>361</v>
      </c>
      <c r="D365" s="6" t="b">
        <v>1</v>
      </c>
      <c r="E365" s="7">
        <f ca="1">IF($C365 = 1 + N("Presidente"),
    127,
    IF($C365 = 2 + N("Vice-Presidente"),
        72,
        IF($C365 = 3 + N("Secretária bilíngue"),
            13,
            RANDBETWEEN(5,COUNT(Name!$A:$A) + 1)
        )
    )
)</f>
        <v>286</v>
      </c>
      <c r="F365" s="7" t="str">
        <f ca="1">VLOOKUP($E365,Name!$A:$B,2,FALSE)</f>
        <v>Mateus</v>
      </c>
      <c r="G365" s="7">
        <f ca="1" xml:space="preserve">
IF($C365 = 1,
    0,
    RANDBETWEEN(5,COUNT('Last name'!$A:$A) + 1)
)</f>
        <v>122</v>
      </c>
      <c r="H365" s="7" t="str">
        <f ca="1" xml:space="preserve">
IF($C365 = 1 + N("Presidente"),
    "de Orléans e Bragança",
    VLOOKUP($G365,'Last name'!$A:$B,2,FALSE) &amp; " " &amp; VLOOKUP(RANDBETWEEN(5,COUNT('Last name'!$A:$A) + 1),'Last name'!$A:$B,2,FALSE)
)</f>
        <v>Martini Paulista</v>
      </c>
      <c r="I365" s="7" t="str">
        <f t="shared" ca="1" si="46"/>
        <v>Mateus Martini Paulista</v>
      </c>
      <c r="J365" s="7" t="str">
        <f ca="1">VLOOKUP($E365,Name!$A:$C,3,FALSE)</f>
        <v>M</v>
      </c>
      <c r="K365" s="7" t="str">
        <f ca="1">VLOOKUP($J365,Gender!$A:$B,2,FALSE)</f>
        <v>Male</v>
      </c>
      <c r="L365" s="7">
        <f t="shared" ca="1" si="47"/>
        <v>5</v>
      </c>
      <c r="M365" s="7" t="str">
        <f ca="1">VLOOKUP($L365,Race!$A:$B,2,FALSE)</f>
        <v>White</v>
      </c>
      <c r="N365" s="8">
        <f t="shared" ca="1" si="48"/>
        <v>26765</v>
      </c>
      <c r="O365" s="6">
        <f t="shared" ca="1" si="49"/>
        <v>7</v>
      </c>
      <c r="P365" s="8" t="str">
        <f ca="1">VLOOKUP($O365,Education!$A:$B,2,FALSE)</f>
        <v>Undergraduate degree</v>
      </c>
      <c r="Q365" s="7">
        <f ca="1" xml:space="preserve">
  IF(OR($S365 = 5, $S365 = 6, $S365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65" s="7" t="str">
        <f ca="1">VLOOKUP($Q365,Department!$A:$B,2,FALSE)</f>
        <v>Audit</v>
      </c>
      <c r="S365" s="6">
        <f t="shared" ca="1" si="50"/>
        <v>10</v>
      </c>
      <c r="T365" s="7" t="str">
        <f ca="1">VLOOKUP($S365,Role!$A:$B,2,FALSE)</f>
        <v>Trainee</v>
      </c>
      <c r="U365" s="6" t="str">
        <f t="shared" ca="1" si="51"/>
        <v/>
      </c>
      <c r="V365" s="7" t="str">
        <f ca="1" xml:space="preserve">
IF($U365 &lt;&gt; "",
    VLOOKUP($U365,Level!$A:$B,2,FALSE),
    ""
)</f>
        <v/>
      </c>
      <c r="W365" s="1">
        <f t="shared" ca="1" si="52"/>
        <v>1305</v>
      </c>
      <c r="X365" s="12" t="str">
        <f t="shared" ca="1" si="53"/>
        <v>INSERT INTO bi4all.fac_employees (id_company_fk, id_employee_pk, flg_active, employee_name, id_gender_fk, id_race_fk, birthday, id_schooling_fk, id_department_fk, id_role_fk, id_level_fk, salary) VALUES (1, 361, TRUE, 'Mateus Martini Paulista', 'M', 5, '11/04/1973', 7, 13, 10, NULL, 1305);</v>
      </c>
    </row>
    <row r="366" spans="1:24" ht="14.25" customHeight="1" x14ac:dyDescent="0.2">
      <c r="A366" s="7">
        <v>1</v>
      </c>
      <c r="B366" s="7" t="str">
        <f>$A366 &amp; "-"&amp;VLOOKUP($A366,Company!$A:$B,2,FALSE)</f>
        <v>1-ACME Corporation</v>
      </c>
      <c r="C366" s="5">
        <f t="shared" si="45"/>
        <v>362</v>
      </c>
      <c r="D366" s="6" t="b">
        <v>1</v>
      </c>
      <c r="E366" s="7">
        <f ca="1">IF($C366 = 1 + N("Presidente"),
    127,
    IF($C366 = 2 + N("Vice-Presidente"),
        72,
        IF($C366 = 3 + N("Secretária bilíngue"),
            13,
            RANDBETWEEN(5,COUNT(Name!$A:$A) + 1)
        )
    )
)</f>
        <v>12</v>
      </c>
      <c r="F366" s="7" t="str">
        <f ca="1">VLOOKUP($E366,Name!$A:$B,2,FALSE)</f>
        <v>Alana</v>
      </c>
      <c r="G366" s="7">
        <f ca="1" xml:space="preserve">
IF($C366 = 1,
    0,
    RANDBETWEEN(5,COUNT('Last name'!$A:$A) + 1)
)</f>
        <v>53</v>
      </c>
      <c r="H366" s="7" t="str">
        <f ca="1" xml:space="preserve">
IF($C366 = 1 + N("Presidente"),
    "de Orléans e Bragança",
    VLOOKUP($G366,'Last name'!$A:$B,2,FALSE) &amp; " " &amp; VLOOKUP(RANDBETWEEN(5,COUNT('Last name'!$A:$A) + 1),'Last name'!$A:$B,2,FALSE)
)</f>
        <v>Camargo Mendes</v>
      </c>
      <c r="I366" s="7" t="str">
        <f t="shared" ca="1" si="46"/>
        <v>Alana Camargo Mendes</v>
      </c>
      <c r="J366" s="7" t="str">
        <f ca="1">VLOOKUP($E366,Name!$A:$C,3,FALSE)</f>
        <v>F</v>
      </c>
      <c r="K366" s="7" t="str">
        <f ca="1">VLOOKUP($J366,Gender!$A:$B,2,FALSE)</f>
        <v>Female</v>
      </c>
      <c r="L366" s="7">
        <f t="shared" ca="1" si="47"/>
        <v>5</v>
      </c>
      <c r="M366" s="7" t="str">
        <f ca="1">VLOOKUP($L366,Race!$A:$B,2,FALSE)</f>
        <v>White</v>
      </c>
      <c r="N366" s="8">
        <f t="shared" ca="1" si="48"/>
        <v>24227</v>
      </c>
      <c r="O366" s="6">
        <f t="shared" ca="1" si="49"/>
        <v>7</v>
      </c>
      <c r="P366" s="8" t="str">
        <f ca="1">VLOOKUP($O366,Education!$A:$B,2,FALSE)</f>
        <v>Undergraduate degree</v>
      </c>
      <c r="Q366" s="7">
        <f ca="1" xml:space="preserve">
  IF(OR($S366 = 5, $S366 = 6, $S366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66" s="7" t="str">
        <f ca="1">VLOOKUP($Q366,Department!$A:$B,2,FALSE)</f>
        <v>Finance</v>
      </c>
      <c r="S366" s="6">
        <f t="shared" ca="1" si="50"/>
        <v>11</v>
      </c>
      <c r="T366" s="7" t="str">
        <f ca="1">VLOOKUP($S366,Role!$A:$B,2,FALSE)</f>
        <v>Analyst</v>
      </c>
      <c r="U366" s="6">
        <f t="shared" ca="1" si="51"/>
        <v>7</v>
      </c>
      <c r="V366" s="7" t="str">
        <f ca="1" xml:space="preserve">
IF($U366 &lt;&gt; "",
    VLOOKUP($U366,Level!$A:$B,2,FALSE),
    ""
)</f>
        <v>Senior</v>
      </c>
      <c r="W366" s="1">
        <f t="shared" ca="1" si="52"/>
        <v>2500</v>
      </c>
      <c r="X366" s="12" t="str">
        <f t="shared" ca="1" si="53"/>
        <v>INSERT INTO bi4all.fac_employees (id_company_fk, id_employee_pk, flg_active, employee_name, id_gender_fk, id_race_fk, birthday, id_schooling_fk, id_department_fk, id_role_fk, id_level_fk, salary) VALUES (1, 362, TRUE, 'Alana Camargo Mendes', 'F', 5, '30/04/1966', 7, 7, 11, 7, 2500);</v>
      </c>
    </row>
    <row r="367" spans="1:24" ht="14.25" customHeight="1" x14ac:dyDescent="0.2">
      <c r="A367" s="7">
        <v>1</v>
      </c>
      <c r="B367" s="7" t="str">
        <f>$A367 &amp; "-"&amp;VLOOKUP($A367,Company!$A:$B,2,FALSE)</f>
        <v>1-ACME Corporation</v>
      </c>
      <c r="C367" s="5">
        <f t="shared" si="45"/>
        <v>363</v>
      </c>
      <c r="D367" s="6" t="b">
        <v>1</v>
      </c>
      <c r="E367" s="7">
        <f ca="1">IF($C367 = 1 + N("Presidente"),
    127,
    IF($C367 = 2 + N("Vice-Presidente"),
        72,
        IF($C367 = 3 + N("Secretária bilíngue"),
            13,
            RANDBETWEEN(5,COUNT(Name!$A:$A) + 1)
        )
    )
)</f>
        <v>268</v>
      </c>
      <c r="F367" s="7" t="str">
        <f ca="1">VLOOKUP($E367,Name!$A:$B,2,FALSE)</f>
        <v>Maria Isis</v>
      </c>
      <c r="G367" s="7">
        <f ca="1" xml:space="preserve">
IF($C367 = 1,
    0,
    RANDBETWEEN(5,COUNT('Last name'!$A:$A) + 1)
)</f>
        <v>116</v>
      </c>
      <c r="H367" s="7" t="str">
        <f ca="1" xml:space="preserve">
IF($C367 = 1 + N("Presidente"),
    "de Orléans e Bragança",
    VLOOKUP($G367,'Last name'!$A:$B,2,FALSE) &amp; " " &amp; VLOOKUP(RANDBETWEEN(5,COUNT('Last name'!$A:$A) + 1),'Last name'!$A:$B,2,FALSE)
)</f>
        <v>Malafaia Medeiros</v>
      </c>
      <c r="I367" s="7" t="str">
        <f t="shared" ca="1" si="46"/>
        <v>Maria Isis Malafaia Medeiros</v>
      </c>
      <c r="J367" s="7" t="str">
        <f ca="1">VLOOKUP($E367,Name!$A:$C,3,FALSE)</f>
        <v>F</v>
      </c>
      <c r="K367" s="7" t="str">
        <f ca="1">VLOOKUP($J367,Gender!$A:$B,2,FALSE)</f>
        <v>Female</v>
      </c>
      <c r="L367" s="7">
        <f t="shared" ca="1" si="47"/>
        <v>5</v>
      </c>
      <c r="M367" s="7" t="str">
        <f ca="1">VLOOKUP($L367,Race!$A:$B,2,FALSE)</f>
        <v>White</v>
      </c>
      <c r="N367" s="8">
        <f t="shared" ca="1" si="48"/>
        <v>26252</v>
      </c>
      <c r="O367" s="6">
        <f t="shared" ca="1" si="49"/>
        <v>7</v>
      </c>
      <c r="P367" s="8" t="str">
        <f ca="1">VLOOKUP($O367,Education!$A:$B,2,FALSE)</f>
        <v>Undergraduate degree</v>
      </c>
      <c r="Q367" s="7">
        <f ca="1" xml:space="preserve">
  IF(OR($S367 = 5, $S367 = 6, $S367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367" s="7" t="str">
        <f ca="1">VLOOKUP($Q367,Department!$A:$B,2,FALSE)</f>
        <v>Human Resource</v>
      </c>
      <c r="S367" s="6">
        <f t="shared" ca="1" si="50"/>
        <v>9</v>
      </c>
      <c r="T367" s="7" t="str">
        <f ca="1">VLOOKUP($S367,Role!$A:$B,2,FALSE)</f>
        <v>Intern</v>
      </c>
      <c r="U367" s="6" t="str">
        <f t="shared" ca="1" si="51"/>
        <v/>
      </c>
      <c r="V367" s="7" t="str">
        <f ca="1" xml:space="preserve">
IF($U367 &lt;&gt; "",
    VLOOKUP($U367,Level!$A:$B,2,FALSE),
    ""
)</f>
        <v/>
      </c>
      <c r="W367" s="1">
        <f t="shared" ca="1" si="52"/>
        <v>1285</v>
      </c>
      <c r="X367" s="12" t="str">
        <f t="shared" ca="1" si="53"/>
        <v>INSERT INTO bi4all.fac_employees (id_company_fk, id_employee_pk, flg_active, employee_name, id_gender_fk, id_race_fk, birthday, id_schooling_fk, id_department_fk, id_role_fk, id_level_fk, salary) VALUES (1, 363, TRUE, 'Maria Isis Malafaia Medeiros', 'F', 5, '15/11/1971', 7, 8, 9, NULL, 1285);</v>
      </c>
    </row>
    <row r="368" spans="1:24" ht="14.25" customHeight="1" x14ac:dyDescent="0.2">
      <c r="A368" s="7">
        <v>1</v>
      </c>
      <c r="B368" s="7" t="str">
        <f>$A368 &amp; "-"&amp;VLOOKUP($A368,Company!$A:$B,2,FALSE)</f>
        <v>1-ACME Corporation</v>
      </c>
      <c r="C368" s="5">
        <f t="shared" si="45"/>
        <v>364</v>
      </c>
      <c r="D368" s="6" t="b">
        <v>1</v>
      </c>
      <c r="E368" s="7">
        <f ca="1">IF($C368 = 1 + N("Presidente"),
    127,
    IF($C368 = 2 + N("Vice-Presidente"),
        72,
        IF($C368 = 3 + N("Secretária bilíngue"),
            13,
            RANDBETWEEN(5,COUNT(Name!$A:$A) + 1)
        )
    )
)</f>
        <v>133</v>
      </c>
      <c r="F368" s="7" t="str">
        <f ca="1">VLOOKUP($E368,Name!$A:$B,2,FALSE)</f>
        <v>Esther</v>
      </c>
      <c r="G368" s="7">
        <f ca="1" xml:space="preserve">
IF($C368 = 1,
    0,
    RANDBETWEEN(5,COUNT('Last name'!$A:$A) + 1)
)</f>
        <v>43</v>
      </c>
      <c r="H368" s="7" t="str">
        <f ca="1" xml:space="preserve">
IF($C368 = 1 + N("Presidente"),
    "de Orléans e Bragança",
    VLOOKUP($G368,'Last name'!$A:$B,2,FALSE) &amp; " " &amp; VLOOKUP(RANDBETWEEN(5,COUNT('Last name'!$A:$A) + 1),'Last name'!$A:$B,2,FALSE)
)</f>
        <v>Borges Carvalho</v>
      </c>
      <c r="I368" s="7" t="str">
        <f t="shared" ca="1" si="46"/>
        <v>Esther Borges Carvalho</v>
      </c>
      <c r="J368" s="7" t="str">
        <f ca="1">VLOOKUP($E368,Name!$A:$C,3,FALSE)</f>
        <v>F</v>
      </c>
      <c r="K368" s="7" t="str">
        <f ca="1">VLOOKUP($J368,Gender!$A:$B,2,FALSE)</f>
        <v>Female</v>
      </c>
      <c r="L368" s="7">
        <f t="shared" ca="1" si="47"/>
        <v>5</v>
      </c>
      <c r="M368" s="7" t="str">
        <f ca="1">VLOOKUP($L368,Race!$A:$B,2,FALSE)</f>
        <v>White</v>
      </c>
      <c r="N368" s="8">
        <f t="shared" ca="1" si="48"/>
        <v>28856</v>
      </c>
      <c r="O368" s="6">
        <f t="shared" ca="1" si="49"/>
        <v>7</v>
      </c>
      <c r="P368" s="8" t="str">
        <f ca="1">VLOOKUP($O368,Education!$A:$B,2,FALSE)</f>
        <v>Undergraduate degree</v>
      </c>
      <c r="Q368" s="7">
        <f ca="1" xml:space="preserve">
  IF(OR($S368 = 5, $S368 = 6, $S368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68" s="7" t="str">
        <f ca="1">VLOOKUP($Q368,Department!$A:$B,2,FALSE)</f>
        <v>Audit</v>
      </c>
      <c r="S368" s="6">
        <f t="shared" ca="1" si="50"/>
        <v>11</v>
      </c>
      <c r="T368" s="7" t="str">
        <f ca="1">VLOOKUP($S368,Role!$A:$B,2,FALSE)</f>
        <v>Analyst</v>
      </c>
      <c r="U368" s="6">
        <f t="shared" ca="1" si="51"/>
        <v>5</v>
      </c>
      <c r="V368" s="7" t="str">
        <f ca="1" xml:space="preserve">
IF($U368 &lt;&gt; "",
    VLOOKUP($U368,Level!$A:$B,2,FALSE),
    ""
)</f>
        <v>Junior</v>
      </c>
      <c r="W368" s="1">
        <f t="shared" ca="1" si="52"/>
        <v>2500</v>
      </c>
      <c r="X368" s="12" t="str">
        <f t="shared" ca="1" si="53"/>
        <v>INSERT INTO bi4all.fac_employees (id_company_fk, id_employee_pk, flg_active, employee_name, id_gender_fk, id_race_fk, birthday, id_schooling_fk, id_department_fk, id_role_fk, id_level_fk, salary) VALUES (1, 364, TRUE, 'Esther Borges Carvalho', 'F', 5, '01/01/1979', 7, 13, 11, 5, 2500);</v>
      </c>
    </row>
    <row r="369" spans="1:24" ht="14.25" customHeight="1" x14ac:dyDescent="0.2">
      <c r="A369" s="7">
        <v>1</v>
      </c>
      <c r="B369" s="7" t="str">
        <f>$A369 &amp; "-"&amp;VLOOKUP($A369,Company!$A:$B,2,FALSE)</f>
        <v>1-ACME Corporation</v>
      </c>
      <c r="C369" s="5">
        <f t="shared" si="45"/>
        <v>365</v>
      </c>
      <c r="D369" s="6" t="b">
        <v>1</v>
      </c>
      <c r="E369" s="7">
        <f ca="1">IF($C369 = 1 + N("Presidente"),
    127,
    IF($C369 = 2 + N("Vice-Presidente"),
        72,
        IF($C369 = 3 + N("Secretária bilíngue"),
            13,
            RANDBETWEEN(5,COUNT(Name!$A:$A) + 1)
        )
    )
)</f>
        <v>40</v>
      </c>
      <c r="F369" s="7" t="str">
        <f ca="1">VLOOKUP($E369,Name!$A:$B,2,FALSE)</f>
        <v>André</v>
      </c>
      <c r="G369" s="7">
        <f ca="1" xml:space="preserve">
IF($C369 = 1,
    0,
    RANDBETWEEN(5,COUNT('Last name'!$A:$A) + 1)
)</f>
        <v>55</v>
      </c>
      <c r="H369" s="7" t="str">
        <f ca="1" xml:space="preserve">
IF($C369 = 1 + N("Presidente"),
    "de Orléans e Bragança",
    VLOOKUP($G369,'Last name'!$A:$B,2,FALSE) &amp; " " &amp; VLOOKUP(RANDBETWEEN(5,COUNT('Last name'!$A:$A) + 1),'Last name'!$A:$B,2,FALSE)
)</f>
        <v>Camões Brasil</v>
      </c>
      <c r="I369" s="7" t="str">
        <f t="shared" ca="1" si="46"/>
        <v>André Camões Brasil</v>
      </c>
      <c r="J369" s="7" t="str">
        <f ca="1">VLOOKUP($E369,Name!$A:$C,3,FALSE)</f>
        <v>M</v>
      </c>
      <c r="K369" s="7" t="str">
        <f ca="1">VLOOKUP($J369,Gender!$A:$B,2,FALSE)</f>
        <v>Male</v>
      </c>
      <c r="L369" s="7">
        <f t="shared" ca="1" si="47"/>
        <v>5</v>
      </c>
      <c r="M369" s="7" t="str">
        <f ca="1">VLOOKUP($L369,Race!$A:$B,2,FALSE)</f>
        <v>White</v>
      </c>
      <c r="N369" s="8">
        <f t="shared" ca="1" si="48"/>
        <v>19907</v>
      </c>
      <c r="O369" s="6">
        <f t="shared" ca="1" si="49"/>
        <v>7</v>
      </c>
      <c r="P369" s="8" t="str">
        <f ca="1">VLOOKUP($O369,Education!$A:$B,2,FALSE)</f>
        <v>Undergraduate degree</v>
      </c>
      <c r="Q369" s="7">
        <f ca="1" xml:space="preserve">
  IF(OR($S369 = 5, $S369 = 6, $S369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69" s="7" t="str">
        <f ca="1">VLOOKUP($Q369,Department!$A:$B,2,FALSE)</f>
        <v>Commercial</v>
      </c>
      <c r="S369" s="6">
        <f t="shared" ca="1" si="50"/>
        <v>9</v>
      </c>
      <c r="T369" s="7" t="str">
        <f ca="1">VLOOKUP($S369,Role!$A:$B,2,FALSE)</f>
        <v>Intern</v>
      </c>
      <c r="U369" s="6" t="str">
        <f t="shared" ca="1" si="51"/>
        <v/>
      </c>
      <c r="V369" s="7" t="str">
        <f ca="1" xml:space="preserve">
IF($U369 &lt;&gt; "",
    VLOOKUP($U369,Level!$A:$B,2,FALSE),
    ""
)</f>
        <v/>
      </c>
      <c r="W369" s="1">
        <f t="shared" ca="1" si="52"/>
        <v>1285</v>
      </c>
      <c r="X369" s="12" t="str">
        <f t="shared" ca="1" si="53"/>
        <v>INSERT INTO bi4all.fac_employees (id_company_fk, id_employee_pk, flg_active, employee_name, id_gender_fk, id_race_fk, birthday, id_schooling_fk, id_department_fk, id_role_fk, id_level_fk, salary) VALUES (1, 365, TRUE, 'André Camões Brasil', 'M', 5, '02/07/1954', 7, 9, 9, NULL, 1285);</v>
      </c>
    </row>
    <row r="370" spans="1:24" ht="14.25" customHeight="1" x14ac:dyDescent="0.2">
      <c r="A370" s="7">
        <v>1</v>
      </c>
      <c r="B370" s="7" t="str">
        <f>$A370 &amp; "-"&amp;VLOOKUP($A370,Company!$A:$B,2,FALSE)</f>
        <v>1-ACME Corporation</v>
      </c>
      <c r="C370" s="5">
        <f t="shared" si="45"/>
        <v>366</v>
      </c>
      <c r="D370" s="6" t="b">
        <v>1</v>
      </c>
      <c r="E370" s="7">
        <f ca="1">IF($C370 = 1 + N("Presidente"),
    127,
    IF($C370 = 2 + N("Vice-Presidente"),
        72,
        IF($C370 = 3 + N("Secretária bilíngue"),
            13,
            RANDBETWEEN(5,COUNT(Name!$A:$A) + 1)
        )
    )
)</f>
        <v>274</v>
      </c>
      <c r="F370" s="7" t="str">
        <f ca="1">VLOOKUP($E370,Name!$A:$B,2,FALSE)</f>
        <v>Maria Valentina</v>
      </c>
      <c r="G370" s="7">
        <f ca="1" xml:space="preserve">
IF($C370 = 1,
    0,
    RANDBETWEEN(5,COUNT('Last name'!$A:$A) + 1)
)</f>
        <v>190</v>
      </c>
      <c r="H370" s="7" t="str">
        <f ca="1" xml:space="preserve">
IF($C370 = 1 + N("Presidente"),
    "de Orléans e Bragança",
    VLOOKUP($G370,'Last name'!$A:$B,2,FALSE) &amp; " " &amp; VLOOKUP(RANDBETWEEN(5,COUNT('Last name'!$A:$A) + 1),'Last name'!$A:$B,2,FALSE)
)</f>
        <v>Testa Soares</v>
      </c>
      <c r="I370" s="7" t="str">
        <f t="shared" ca="1" si="46"/>
        <v>Maria Valentina Testa Soares</v>
      </c>
      <c r="J370" s="7" t="str">
        <f ca="1">VLOOKUP($E370,Name!$A:$C,3,FALSE)</f>
        <v>F</v>
      </c>
      <c r="K370" s="7" t="str">
        <f ca="1">VLOOKUP($J370,Gender!$A:$B,2,FALSE)</f>
        <v>Female</v>
      </c>
      <c r="L370" s="7">
        <f t="shared" ca="1" si="47"/>
        <v>5</v>
      </c>
      <c r="M370" s="7" t="str">
        <f ca="1">VLOOKUP($L370,Race!$A:$B,2,FALSE)</f>
        <v>White</v>
      </c>
      <c r="N370" s="8">
        <f t="shared" ca="1" si="48"/>
        <v>21786</v>
      </c>
      <c r="O370" s="6">
        <f t="shared" ca="1" si="49"/>
        <v>8</v>
      </c>
      <c r="P370" s="8" t="str">
        <f ca="1">VLOOKUP($O370,Education!$A:$B,2,FALSE)</f>
        <v>Graduate school</v>
      </c>
      <c r="Q370" s="7">
        <f ca="1" xml:space="preserve">
  IF(OR($S370 = 5, $S370 = 6, $S370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70" s="7" t="str">
        <f ca="1">VLOOKUP($Q370,Department!$A:$B,2,FALSE)</f>
        <v>Communication &amp; Marketing</v>
      </c>
      <c r="S370" s="6">
        <f t="shared" ca="1" si="50"/>
        <v>11</v>
      </c>
      <c r="T370" s="7" t="str">
        <f ca="1">VLOOKUP($S370,Role!$A:$B,2,FALSE)</f>
        <v>Analyst</v>
      </c>
      <c r="U370" s="6">
        <f t="shared" ca="1" si="51"/>
        <v>6</v>
      </c>
      <c r="V370" s="7" t="str">
        <f ca="1" xml:space="preserve">
IF($U370 &lt;&gt; "",
    VLOOKUP($U370,Level!$A:$B,2,FALSE),
    ""
)</f>
        <v>Pleno</v>
      </c>
      <c r="W370" s="1">
        <f t="shared" ca="1" si="52"/>
        <v>3080</v>
      </c>
      <c r="X370" s="12" t="str">
        <f t="shared" ca="1" si="53"/>
        <v>INSERT INTO bi4all.fac_employees (id_company_fk, id_employee_pk, flg_active, employee_name, id_gender_fk, id_race_fk, birthday, id_schooling_fk, id_department_fk, id_role_fk, id_level_fk, salary) VALUES (1, 366, TRUE, 'Maria Valentina Testa Soares', 'F', 5, '24/08/1959', 8, 11, 11, 6, 3080);</v>
      </c>
    </row>
    <row r="371" spans="1:24" ht="14.25" customHeight="1" x14ac:dyDescent="0.2">
      <c r="A371" s="7">
        <v>1</v>
      </c>
      <c r="B371" s="7" t="str">
        <f>$A371 &amp; "-"&amp;VLOOKUP($A371,Company!$A:$B,2,FALSE)</f>
        <v>1-ACME Corporation</v>
      </c>
      <c r="C371" s="5">
        <f t="shared" si="45"/>
        <v>367</v>
      </c>
      <c r="D371" s="6" t="b">
        <v>1</v>
      </c>
      <c r="E371" s="7">
        <f ca="1">IF($C371 = 1 + N("Presidente"),
    127,
    IF($C371 = 2 + N("Vice-Presidente"),
        72,
        IF($C371 = 3 + N("Secretária bilíngue"),
            13,
            RANDBETWEEN(5,COUNT(Name!$A:$A) + 1)
        )
    )
)</f>
        <v>163</v>
      </c>
      <c r="F371" s="7" t="str">
        <f ca="1">VLOOKUP($E371,Name!$A:$B,2,FALSE)</f>
        <v>Heloísa</v>
      </c>
      <c r="G371" s="7">
        <f ca="1" xml:space="preserve">
IF($C371 = 1,
    0,
    RANDBETWEEN(5,COUNT('Last name'!$A:$A) + 1)
)</f>
        <v>161</v>
      </c>
      <c r="H371" s="7" t="str">
        <f ca="1" xml:space="preserve">
IF($C371 = 1 + N("Presidente"),
    "de Orléans e Bragança",
    VLOOKUP($G371,'Last name'!$A:$B,2,FALSE) &amp; " " &amp; VLOOKUP(RANDBETWEEN(5,COUNT('Last name'!$A:$A) + 1),'Last name'!$A:$B,2,FALSE)
)</f>
        <v>Ribeiro Ricci</v>
      </c>
      <c r="I371" s="7" t="str">
        <f t="shared" ca="1" si="46"/>
        <v>Heloísa Ribeiro Ricci</v>
      </c>
      <c r="J371" s="7" t="str">
        <f ca="1">VLOOKUP($E371,Name!$A:$C,3,FALSE)</f>
        <v>F</v>
      </c>
      <c r="K371" s="7" t="str">
        <f ca="1">VLOOKUP($J371,Gender!$A:$B,2,FALSE)</f>
        <v>Female</v>
      </c>
      <c r="L371" s="7">
        <f t="shared" ca="1" si="47"/>
        <v>6</v>
      </c>
      <c r="M371" s="7" t="str">
        <f ca="1">VLOOKUP($L371,Race!$A:$B,2,FALSE)</f>
        <v>Black or African American</v>
      </c>
      <c r="N371" s="8">
        <f t="shared" ca="1" si="48"/>
        <v>30975</v>
      </c>
      <c r="O371" s="6">
        <f t="shared" ca="1" si="49"/>
        <v>7</v>
      </c>
      <c r="P371" s="8" t="str">
        <f ca="1">VLOOKUP($O371,Education!$A:$B,2,FALSE)</f>
        <v>Undergraduate degree</v>
      </c>
      <c r="Q371" s="7">
        <f ca="1" xml:space="preserve">
  IF(OR($S371 = 5, $S371 = 6, $S371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71" s="7" t="str">
        <f ca="1">VLOOKUP($Q371,Department!$A:$B,2,FALSE)</f>
        <v>Audit</v>
      </c>
      <c r="S371" s="6">
        <f t="shared" ca="1" si="50"/>
        <v>10</v>
      </c>
      <c r="T371" s="7" t="str">
        <f ca="1">VLOOKUP($S371,Role!$A:$B,2,FALSE)</f>
        <v>Trainee</v>
      </c>
      <c r="U371" s="6" t="str">
        <f t="shared" ca="1" si="51"/>
        <v/>
      </c>
      <c r="V371" s="7" t="str">
        <f ca="1" xml:space="preserve">
IF($U371 &lt;&gt; "",
    VLOOKUP($U371,Level!$A:$B,2,FALSE),
    ""
)</f>
        <v/>
      </c>
      <c r="W371" s="1">
        <f t="shared" ca="1" si="52"/>
        <v>1305</v>
      </c>
      <c r="X371" s="12" t="str">
        <f t="shared" ca="1" si="53"/>
        <v>INSERT INTO bi4all.fac_employees (id_company_fk, id_employee_pk, flg_active, employee_name, id_gender_fk, id_race_fk, birthday, id_schooling_fk, id_department_fk, id_role_fk, id_level_fk, salary) VALUES (1, 367, TRUE, 'Heloísa Ribeiro Ricci', 'F', 6, '20/10/1984', 7, 13, 10, NULL, 1305);</v>
      </c>
    </row>
    <row r="372" spans="1:24" ht="14.25" customHeight="1" x14ac:dyDescent="0.2">
      <c r="A372" s="7">
        <v>1</v>
      </c>
      <c r="B372" s="7" t="str">
        <f>$A372 &amp; "-"&amp;VLOOKUP($A372,Company!$A:$B,2,FALSE)</f>
        <v>1-ACME Corporation</v>
      </c>
      <c r="C372" s="5">
        <f t="shared" si="45"/>
        <v>368</v>
      </c>
      <c r="D372" s="6" t="b">
        <v>1</v>
      </c>
      <c r="E372" s="7">
        <f ca="1">IF($C372 = 1 + N("Presidente"),
    127,
    IF($C372 = 2 + N("Vice-Presidente"),
        72,
        IF($C372 = 3 + N("Secretária bilíngue"),
            13,
            RANDBETWEEN(5,COUNT(Name!$A:$A) + 1)
        )
    )
)</f>
        <v>115</v>
      </c>
      <c r="F372" s="7" t="str">
        <f ca="1">VLOOKUP($E372,Name!$A:$B,2,FALSE)</f>
        <v>Dulce</v>
      </c>
      <c r="G372" s="7">
        <f ca="1" xml:space="preserve">
IF($C372 = 1,
    0,
    RANDBETWEEN(5,COUNT('Last name'!$A:$A) + 1)
)</f>
        <v>69</v>
      </c>
      <c r="H372" s="7" t="str">
        <f ca="1" xml:space="preserve">
IF($C372 = 1 + N("Presidente"),
    "de Orléans e Bragança",
    VLOOKUP($G372,'Last name'!$A:$B,2,FALSE) &amp; " " &amp; VLOOKUP(RANDBETWEEN(5,COUNT('Last name'!$A:$A) + 1),'Last name'!$A:$B,2,FALSE)
)</f>
        <v>Costatini Cardoso</v>
      </c>
      <c r="I372" s="7" t="str">
        <f t="shared" ca="1" si="46"/>
        <v>Dulce Costatini Cardoso</v>
      </c>
      <c r="J372" s="7" t="str">
        <f ca="1">VLOOKUP($E372,Name!$A:$C,3,FALSE)</f>
        <v>F</v>
      </c>
      <c r="K372" s="7" t="str">
        <f ca="1">VLOOKUP($J372,Gender!$A:$B,2,FALSE)</f>
        <v>Female</v>
      </c>
      <c r="L372" s="7">
        <f t="shared" ca="1" si="47"/>
        <v>5</v>
      </c>
      <c r="M372" s="7" t="str">
        <f ca="1">VLOOKUP($L372,Race!$A:$B,2,FALSE)</f>
        <v>White</v>
      </c>
      <c r="N372" s="8">
        <f t="shared" ca="1" si="48"/>
        <v>28785</v>
      </c>
      <c r="O372" s="6">
        <f t="shared" ca="1" si="49"/>
        <v>8</v>
      </c>
      <c r="P372" s="8" t="str">
        <f ca="1">VLOOKUP($O372,Education!$A:$B,2,FALSE)</f>
        <v>Graduate school</v>
      </c>
      <c r="Q372" s="7">
        <f ca="1" xml:space="preserve">
  IF(OR($S372 = 5, $S372 = 6, $S372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72" s="7" t="str">
        <f ca="1">VLOOKUP($Q372,Department!$A:$B,2,FALSE)</f>
        <v>Finance</v>
      </c>
      <c r="S372" s="6">
        <f t="shared" ca="1" si="50"/>
        <v>11</v>
      </c>
      <c r="T372" s="7" t="str">
        <f ca="1">VLOOKUP($S372,Role!$A:$B,2,FALSE)</f>
        <v>Analyst</v>
      </c>
      <c r="U372" s="6">
        <f t="shared" ca="1" si="51"/>
        <v>5</v>
      </c>
      <c r="V372" s="7" t="str">
        <f ca="1" xml:space="preserve">
IF($U372 &lt;&gt; "",
    VLOOKUP($U372,Level!$A:$B,2,FALSE),
    ""
)</f>
        <v>Junior</v>
      </c>
      <c r="W372" s="1">
        <f t="shared" ca="1" si="52"/>
        <v>3000</v>
      </c>
      <c r="X372" s="12" t="str">
        <f t="shared" ca="1" si="53"/>
        <v>INSERT INTO bi4all.fac_employees (id_company_fk, id_employee_pk, flg_active, employee_name, id_gender_fk, id_race_fk, birthday, id_schooling_fk, id_department_fk, id_role_fk, id_level_fk, salary) VALUES (1, 368, TRUE, 'Dulce Costatini Cardoso', 'F', 5, '22/10/1978', 8, 7, 11, 5, 3000);</v>
      </c>
    </row>
    <row r="373" spans="1:24" ht="14.25" customHeight="1" x14ac:dyDescent="0.2">
      <c r="A373" s="7">
        <v>1</v>
      </c>
      <c r="B373" s="7" t="str">
        <f>$A373 &amp; "-"&amp;VLOOKUP($A373,Company!$A:$B,2,FALSE)</f>
        <v>1-ACME Corporation</v>
      </c>
      <c r="C373" s="5">
        <f t="shared" si="45"/>
        <v>369</v>
      </c>
      <c r="D373" s="6" t="b">
        <v>1</v>
      </c>
      <c r="E373" s="7">
        <f ca="1">IF($C373 = 1 + N("Presidente"),
    127,
    IF($C373 = 2 + N("Vice-Presidente"),
        72,
        IF($C373 = 3 + N("Secretária bilíngue"),
            13,
            RANDBETWEEN(5,COUNT(Name!$A:$A) + 1)
        )
    )
)</f>
        <v>209</v>
      </c>
      <c r="F373" s="7" t="str">
        <f ca="1">VLOOKUP($E373,Name!$A:$B,2,FALSE)</f>
        <v>Katerine</v>
      </c>
      <c r="G373" s="7">
        <f ca="1" xml:space="preserve">
IF($C373 = 1,
    0,
    RANDBETWEEN(5,COUNT('Last name'!$A:$A) + 1)
)</f>
        <v>143</v>
      </c>
      <c r="H373" s="7" t="str">
        <f ca="1" xml:space="preserve">
IF($C373 = 1 + N("Presidente"),
    "de Orléans e Bragança",
    VLOOKUP($G373,'Last name'!$A:$B,2,FALSE) &amp; " " &amp; VLOOKUP(RANDBETWEEN(5,COUNT('Last name'!$A:$A) + 1),'Last name'!$A:$B,2,FALSE)
)</f>
        <v>Oliveira Barboza</v>
      </c>
      <c r="I373" s="7" t="str">
        <f t="shared" ca="1" si="46"/>
        <v>Katerine Oliveira Barboza</v>
      </c>
      <c r="J373" s="7" t="str">
        <f ca="1">VLOOKUP($E373,Name!$A:$C,3,FALSE)</f>
        <v>F</v>
      </c>
      <c r="K373" s="7" t="str">
        <f ca="1">VLOOKUP($J373,Gender!$A:$B,2,FALSE)</f>
        <v>Female</v>
      </c>
      <c r="L373" s="7">
        <f t="shared" ca="1" si="47"/>
        <v>5</v>
      </c>
      <c r="M373" s="7" t="str">
        <f ca="1">VLOOKUP($L373,Race!$A:$B,2,FALSE)</f>
        <v>White</v>
      </c>
      <c r="N373" s="8">
        <f t="shared" ca="1" si="48"/>
        <v>26561</v>
      </c>
      <c r="O373" s="6">
        <f t="shared" ca="1" si="49"/>
        <v>7</v>
      </c>
      <c r="P373" s="8" t="str">
        <f ca="1">VLOOKUP($O373,Education!$A:$B,2,FALSE)</f>
        <v>Undergraduate degree</v>
      </c>
      <c r="Q373" s="7">
        <f ca="1" xml:space="preserve">
  IF(OR($S373 = 5, $S373 = 6, $S373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73" s="7" t="str">
        <f ca="1">VLOOKUP($Q373,Department!$A:$B,2,FALSE)</f>
        <v>Audit</v>
      </c>
      <c r="S373" s="6">
        <f t="shared" ca="1" si="50"/>
        <v>9</v>
      </c>
      <c r="T373" s="7" t="str">
        <f ca="1">VLOOKUP($S373,Role!$A:$B,2,FALSE)</f>
        <v>Intern</v>
      </c>
      <c r="U373" s="6" t="str">
        <f t="shared" ca="1" si="51"/>
        <v/>
      </c>
      <c r="V373" s="7" t="str">
        <f ca="1" xml:space="preserve">
IF($U373 &lt;&gt; "",
    VLOOKUP($U373,Level!$A:$B,2,FALSE),
    ""
)</f>
        <v/>
      </c>
      <c r="W373" s="1">
        <f t="shared" ca="1" si="52"/>
        <v>1205</v>
      </c>
      <c r="X373" s="12" t="str">
        <f t="shared" ca="1" si="53"/>
        <v>INSERT INTO bi4all.fac_employees (id_company_fk, id_employee_pk, flg_active, employee_name, id_gender_fk, id_race_fk, birthday, id_schooling_fk, id_department_fk, id_role_fk, id_level_fk, salary) VALUES (1, 369, TRUE, 'Katerine Oliveira Barboza', 'F', 5, '19/09/1972', 7, 13, 9, NULL, 1205);</v>
      </c>
    </row>
    <row r="374" spans="1:24" ht="14.25" customHeight="1" x14ac:dyDescent="0.2">
      <c r="A374" s="7">
        <v>1</v>
      </c>
      <c r="B374" s="7" t="str">
        <f>$A374 &amp; "-"&amp;VLOOKUP($A374,Company!$A:$B,2,FALSE)</f>
        <v>1-ACME Corporation</v>
      </c>
      <c r="C374" s="5">
        <f t="shared" si="45"/>
        <v>370</v>
      </c>
      <c r="D374" s="6" t="b">
        <v>1</v>
      </c>
      <c r="E374" s="7">
        <f ca="1">IF($C374 = 1 + N("Presidente"),
    127,
    IF($C374 = 2 + N("Vice-Presidente"),
        72,
        IF($C374 = 3 + N("Secretária bilíngue"),
            13,
            RANDBETWEEN(5,COUNT(Name!$A:$A) + 1)
        )
    )
)</f>
        <v>30</v>
      </c>
      <c r="F374" s="7" t="str">
        <f ca="1">VLOOKUP($E374,Name!$A:$B,2,FALSE)</f>
        <v>Ana Clara</v>
      </c>
      <c r="G374" s="7">
        <f ca="1" xml:space="preserve">
IF($C374 = 1,
    0,
    RANDBETWEEN(5,COUNT('Last name'!$A:$A) + 1)
)</f>
        <v>94</v>
      </c>
      <c r="H374" s="7" t="str">
        <f ca="1" xml:space="preserve">
IF($C374 = 1 + N("Presidente"),
    "de Orléans e Bragança",
    VLOOKUP($G374,'Last name'!$A:$B,2,FALSE) &amp; " " &amp; VLOOKUP(RANDBETWEEN(5,COUNT('Last name'!$A:$A) + 1),'Last name'!$A:$B,2,FALSE)
)</f>
        <v>Furtado Abranches</v>
      </c>
      <c r="I374" s="7" t="str">
        <f t="shared" ca="1" si="46"/>
        <v>Ana Clara Furtado Abranches</v>
      </c>
      <c r="J374" s="7" t="str">
        <f ca="1">VLOOKUP($E374,Name!$A:$C,3,FALSE)</f>
        <v>F</v>
      </c>
      <c r="K374" s="7" t="str">
        <f ca="1">VLOOKUP($J374,Gender!$A:$B,2,FALSE)</f>
        <v>Female</v>
      </c>
      <c r="L374" s="7">
        <f t="shared" ca="1" si="47"/>
        <v>7</v>
      </c>
      <c r="M374" s="7" t="str">
        <f ca="1">VLOOKUP($L374,Race!$A:$B,2,FALSE)</f>
        <v>Hispanic or Latino</v>
      </c>
      <c r="N374" s="8">
        <f t="shared" ca="1" si="48"/>
        <v>19262</v>
      </c>
      <c r="O374" s="6">
        <f t="shared" ca="1" si="49"/>
        <v>8</v>
      </c>
      <c r="P374" s="8" t="str">
        <f ca="1">VLOOKUP($O374,Education!$A:$B,2,FALSE)</f>
        <v>Graduate school</v>
      </c>
      <c r="Q374" s="7">
        <f ca="1" xml:space="preserve">
  IF(OR($S374 = 5, $S374 = 6, $S374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374" s="7" t="str">
        <f ca="1">VLOOKUP($Q374,Department!$A:$B,2,FALSE)</f>
        <v>Commercial</v>
      </c>
      <c r="S374" s="6">
        <f t="shared" ca="1" si="50"/>
        <v>11</v>
      </c>
      <c r="T374" s="7" t="str">
        <f ca="1">VLOOKUP($S374,Role!$A:$B,2,FALSE)</f>
        <v>Analyst</v>
      </c>
      <c r="U374" s="6">
        <f t="shared" ca="1" si="51"/>
        <v>6</v>
      </c>
      <c r="V374" s="7" t="str">
        <f ca="1" xml:space="preserve">
IF($U374 &lt;&gt; "",
    VLOOKUP($U374,Level!$A:$B,2,FALSE),
    ""
)</f>
        <v>Pleno</v>
      </c>
      <c r="W374" s="1">
        <f t="shared" ca="1" si="52"/>
        <v>3080</v>
      </c>
      <c r="X374" s="12" t="str">
        <f t="shared" ca="1" si="53"/>
        <v>INSERT INTO bi4all.fac_employees (id_company_fk, id_employee_pk, flg_active, employee_name, id_gender_fk, id_race_fk, birthday, id_schooling_fk, id_department_fk, id_role_fk, id_level_fk, salary) VALUES (1, 370, TRUE, 'Ana Clara Furtado Abranches', 'F', 7, '25/09/1952', 8, 9, 11, 6, 3080);</v>
      </c>
    </row>
    <row r="375" spans="1:24" ht="14.25" customHeight="1" x14ac:dyDescent="0.2">
      <c r="A375" s="7">
        <v>1</v>
      </c>
      <c r="B375" s="7" t="str">
        <f>$A375 &amp; "-"&amp;VLOOKUP($A375,Company!$A:$B,2,FALSE)</f>
        <v>1-ACME Corporation</v>
      </c>
      <c r="C375" s="5">
        <f t="shared" si="45"/>
        <v>371</v>
      </c>
      <c r="D375" s="6" t="b">
        <v>1</v>
      </c>
      <c r="E375" s="7">
        <f ca="1">IF($C375 = 1 + N("Presidente"),
    127,
    IF($C375 = 2 + N("Vice-Presidente"),
        72,
        IF($C375 = 3 + N("Secretária bilíngue"),
            13,
            RANDBETWEEN(5,COUNT(Name!$A:$A) + 1)
        )
    )
)</f>
        <v>273</v>
      </c>
      <c r="F375" s="7" t="str">
        <f ca="1">VLOOKUP($E375,Name!$A:$B,2,FALSE)</f>
        <v>Maria Sophia</v>
      </c>
      <c r="G375" s="7">
        <f ca="1" xml:space="preserve">
IF($C375 = 1,
    0,
    RANDBETWEEN(5,COUNT('Last name'!$A:$A) + 1)
)</f>
        <v>67</v>
      </c>
      <c r="H375" s="7" t="str">
        <f ca="1" xml:space="preserve">
IF($C375 = 1 + N("Presidente"),
    "de Orléans e Bragança",
    VLOOKUP($G375,'Last name'!$A:$B,2,FALSE) &amp; " " &amp; VLOOKUP(RANDBETWEEN(5,COUNT('Last name'!$A:$A) + 1),'Last name'!$A:$B,2,FALSE)
)</f>
        <v>Conti Bragança</v>
      </c>
      <c r="I375" s="7" t="str">
        <f t="shared" ca="1" si="46"/>
        <v>Maria Sophia Conti Bragança</v>
      </c>
      <c r="J375" s="7" t="str">
        <f ca="1">VLOOKUP($E375,Name!$A:$C,3,FALSE)</f>
        <v>F</v>
      </c>
      <c r="K375" s="7" t="str">
        <f ca="1">VLOOKUP($J375,Gender!$A:$B,2,FALSE)</f>
        <v>Female</v>
      </c>
      <c r="L375" s="7">
        <f t="shared" ca="1" si="47"/>
        <v>5</v>
      </c>
      <c r="M375" s="7" t="str">
        <f ca="1">VLOOKUP($L375,Race!$A:$B,2,FALSE)</f>
        <v>White</v>
      </c>
      <c r="N375" s="8">
        <f t="shared" ca="1" si="48"/>
        <v>29893</v>
      </c>
      <c r="O375" s="6">
        <f t="shared" ca="1" si="49"/>
        <v>7</v>
      </c>
      <c r="P375" s="8" t="str">
        <f ca="1">VLOOKUP($O375,Education!$A:$B,2,FALSE)</f>
        <v>Undergraduate degree</v>
      </c>
      <c r="Q375" s="7">
        <f ca="1" xml:space="preserve">
  IF(OR($S375 = 5, $S375 = 6, $S375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75" s="7" t="str">
        <f ca="1">VLOOKUP($Q375,Department!$A:$B,2,FALSE)</f>
        <v>Operations</v>
      </c>
      <c r="S375" s="6">
        <f t="shared" ca="1" si="50"/>
        <v>9</v>
      </c>
      <c r="T375" s="7" t="str">
        <f ca="1">VLOOKUP($S375,Role!$A:$B,2,FALSE)</f>
        <v>Intern</v>
      </c>
      <c r="U375" s="6" t="str">
        <f t="shared" ca="1" si="51"/>
        <v/>
      </c>
      <c r="V375" s="7" t="str">
        <f ca="1" xml:space="preserve">
IF($U375 &lt;&gt; "",
    VLOOKUP($U375,Level!$A:$B,2,FALSE),
    ""
)</f>
        <v/>
      </c>
      <c r="W375" s="1">
        <f t="shared" ca="1" si="52"/>
        <v>1205</v>
      </c>
      <c r="X375" s="12" t="str">
        <f t="shared" ca="1" si="53"/>
        <v>INSERT INTO bi4all.fac_employees (id_company_fk, id_employee_pk, flg_active, employee_name, id_gender_fk, id_race_fk, birthday, id_schooling_fk, id_department_fk, id_role_fk, id_level_fk, salary) VALUES (1, 371, TRUE, 'Maria Sophia Conti Bragança', 'F', 5, '03/11/1981', 7, 10, 9, NULL, 1205);</v>
      </c>
    </row>
    <row r="376" spans="1:24" ht="14.25" customHeight="1" x14ac:dyDescent="0.2">
      <c r="A376" s="7">
        <v>1</v>
      </c>
      <c r="B376" s="7" t="str">
        <f>$A376 &amp; "-"&amp;VLOOKUP($A376,Company!$A:$B,2,FALSE)</f>
        <v>1-ACME Corporation</v>
      </c>
      <c r="C376" s="5">
        <f t="shared" si="45"/>
        <v>372</v>
      </c>
      <c r="D376" s="6" t="b">
        <v>1</v>
      </c>
      <c r="E376" s="7">
        <f ca="1">IF($C376 = 1 + N("Presidente"),
    127,
    IF($C376 = 2 + N("Vice-Presidente"),
        72,
        IF($C376 = 3 + N("Secretária bilíngue"),
            13,
            RANDBETWEEN(5,COUNT(Name!$A:$A) + 1)
        )
    )
)</f>
        <v>278</v>
      </c>
      <c r="F376" s="7" t="str">
        <f ca="1">VLOOKUP($E376,Name!$A:$B,2,FALSE)</f>
        <v>Mariana</v>
      </c>
      <c r="G376" s="7">
        <f ca="1" xml:space="preserve">
IF($C376 = 1,
    0,
    RANDBETWEEN(5,COUNT('Last name'!$A:$A) + 1)
)</f>
        <v>111</v>
      </c>
      <c r="H376" s="7" t="str">
        <f ca="1" xml:space="preserve">
IF($C376 = 1 + N("Presidente"),
    "de Orléans e Bragança",
    VLOOKUP($G376,'Last name'!$A:$B,2,FALSE) &amp; " " &amp; VLOOKUP(RANDBETWEEN(5,COUNT('Last name'!$A:$A) + 1),'Last name'!$A:$B,2,FALSE)
)</f>
        <v>Longo Madureira</v>
      </c>
      <c r="I376" s="7" t="str">
        <f t="shared" ca="1" si="46"/>
        <v>Mariana Longo Madureira</v>
      </c>
      <c r="J376" s="7" t="str">
        <f ca="1">VLOOKUP($E376,Name!$A:$C,3,FALSE)</f>
        <v>F</v>
      </c>
      <c r="K376" s="7" t="str">
        <f ca="1">VLOOKUP($J376,Gender!$A:$B,2,FALSE)</f>
        <v>Female</v>
      </c>
      <c r="L376" s="7">
        <f t="shared" ca="1" si="47"/>
        <v>5</v>
      </c>
      <c r="M376" s="7" t="str">
        <f ca="1">VLOOKUP($L376,Race!$A:$B,2,FALSE)</f>
        <v>White</v>
      </c>
      <c r="N376" s="8">
        <f t="shared" ca="1" si="48"/>
        <v>30483</v>
      </c>
      <c r="O376" s="6">
        <f t="shared" ca="1" si="49"/>
        <v>8</v>
      </c>
      <c r="P376" s="8" t="str">
        <f ca="1">VLOOKUP($O376,Education!$A:$B,2,FALSE)</f>
        <v>Graduate school</v>
      </c>
      <c r="Q376" s="7">
        <f ca="1" xml:space="preserve">
  IF(OR($S376 = 5, $S376 = 6, $S376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76" s="7" t="str">
        <f ca="1">VLOOKUP($Q376,Department!$A:$B,2,FALSE)</f>
        <v>Presidency</v>
      </c>
      <c r="S376" s="6">
        <f t="shared" ca="1" si="50"/>
        <v>11</v>
      </c>
      <c r="T376" s="7" t="str">
        <f ca="1">VLOOKUP($S376,Role!$A:$B,2,FALSE)</f>
        <v>Analyst</v>
      </c>
      <c r="U376" s="6">
        <f t="shared" ca="1" si="51"/>
        <v>7</v>
      </c>
      <c r="V376" s="7" t="str">
        <f ca="1" xml:space="preserve">
IF($U376 &lt;&gt; "",
    VLOOKUP($U376,Level!$A:$B,2,FALSE),
    ""
)</f>
        <v>Senior</v>
      </c>
      <c r="W376" s="1">
        <f t="shared" ca="1" si="52"/>
        <v>3000</v>
      </c>
      <c r="X376" s="12" t="str">
        <f t="shared" ca="1" si="53"/>
        <v>INSERT INTO bi4all.fac_employees (id_company_fk, id_employee_pk, flg_active, employee_name, id_gender_fk, id_race_fk, birthday, id_schooling_fk, id_department_fk, id_role_fk, id_level_fk, salary) VALUES (1, 372, TRUE, 'Mariana Longo Madureira', 'F', 5, '16/06/1983', 8, 5, 11, 7, 3000);</v>
      </c>
    </row>
    <row r="377" spans="1:24" ht="14.25" customHeight="1" x14ac:dyDescent="0.2">
      <c r="A377" s="7">
        <v>1</v>
      </c>
      <c r="B377" s="7" t="str">
        <f>$A377 &amp; "-"&amp;VLOOKUP($A377,Company!$A:$B,2,FALSE)</f>
        <v>1-ACME Corporation</v>
      </c>
      <c r="C377" s="5">
        <f t="shared" si="45"/>
        <v>373</v>
      </c>
      <c r="D377" s="6" t="b">
        <v>1</v>
      </c>
      <c r="E377" s="7">
        <f ca="1">IF($C377 = 1 + N("Presidente"),
    127,
    IF($C377 = 2 + N("Vice-Presidente"),
        72,
        IF($C377 = 3 + N("Secretária bilíngue"),
            13,
            RANDBETWEEN(5,COUNT(Name!$A:$A) + 1)
        )
    )
)</f>
        <v>324</v>
      </c>
      <c r="F377" s="7" t="str">
        <f ca="1">VLOOKUP($E377,Name!$A:$B,2,FALSE)</f>
        <v>Rafael</v>
      </c>
      <c r="G377" s="7">
        <f ca="1" xml:space="preserve">
IF($C377 = 1,
    0,
    RANDBETWEEN(5,COUNT('Last name'!$A:$A) + 1)
)</f>
        <v>179</v>
      </c>
      <c r="H377" s="7" t="str">
        <f ca="1" xml:space="preserve">
IF($C377 = 1 + N("Presidente"),
    "de Orléans e Bragança",
    VLOOKUP($G377,'Last name'!$A:$B,2,FALSE) &amp; " " &amp; VLOOKUP(RANDBETWEEN(5,COUNT('Last name'!$A:$A) + 1),'Last name'!$A:$B,2,FALSE)
)</f>
        <v>Serra Moraes</v>
      </c>
      <c r="I377" s="7" t="str">
        <f t="shared" ca="1" si="46"/>
        <v>Rafael Serra Moraes</v>
      </c>
      <c r="J377" s="7" t="str">
        <f ca="1">VLOOKUP($E377,Name!$A:$C,3,FALSE)</f>
        <v>M</v>
      </c>
      <c r="K377" s="7" t="str">
        <f ca="1">VLOOKUP($J377,Gender!$A:$B,2,FALSE)</f>
        <v>Male</v>
      </c>
      <c r="L377" s="7">
        <f t="shared" ca="1" si="47"/>
        <v>5</v>
      </c>
      <c r="M377" s="7" t="str">
        <f ca="1">VLOOKUP($L377,Race!$A:$B,2,FALSE)</f>
        <v>White</v>
      </c>
      <c r="N377" s="8">
        <f t="shared" ca="1" si="48"/>
        <v>23569</v>
      </c>
      <c r="O377" s="6">
        <f t="shared" ca="1" si="49"/>
        <v>7</v>
      </c>
      <c r="P377" s="8" t="str">
        <f ca="1">VLOOKUP($O377,Education!$A:$B,2,FALSE)</f>
        <v>Undergraduate degree</v>
      </c>
      <c r="Q377" s="7">
        <f ca="1" xml:space="preserve">
  IF(OR($S377 = 5, $S377 = 6, $S377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77" s="7" t="str">
        <f ca="1">VLOOKUP($Q377,Department!$A:$B,2,FALSE)</f>
        <v>Administration</v>
      </c>
      <c r="S377" s="6">
        <f t="shared" ca="1" si="50"/>
        <v>9</v>
      </c>
      <c r="T377" s="7" t="str">
        <f ca="1">VLOOKUP($S377,Role!$A:$B,2,FALSE)</f>
        <v>Intern</v>
      </c>
      <c r="U377" s="6" t="str">
        <f t="shared" ca="1" si="51"/>
        <v/>
      </c>
      <c r="V377" s="7" t="str">
        <f ca="1" xml:space="preserve">
IF($U377 &lt;&gt; "",
    VLOOKUP($U377,Level!$A:$B,2,FALSE),
    ""
)</f>
        <v/>
      </c>
      <c r="W377" s="1">
        <f t="shared" ca="1" si="52"/>
        <v>1205</v>
      </c>
      <c r="X377" s="12" t="str">
        <f t="shared" ca="1" si="53"/>
        <v>INSERT INTO bi4all.fac_employees (id_company_fk, id_employee_pk, flg_active, employee_name, id_gender_fk, id_race_fk, birthday, id_schooling_fk, id_department_fk, id_role_fk, id_level_fk, salary) VALUES (1, 373, TRUE, 'Rafael Serra Moraes', 'M', 5, '11/07/1964', 7, 6, 9, NULL, 1205);</v>
      </c>
    </row>
    <row r="378" spans="1:24" ht="14.25" customHeight="1" x14ac:dyDescent="0.2">
      <c r="A378" s="7">
        <v>1</v>
      </c>
      <c r="B378" s="7" t="str">
        <f>$A378 &amp; "-"&amp;VLOOKUP($A378,Company!$A:$B,2,FALSE)</f>
        <v>1-ACME Corporation</v>
      </c>
      <c r="C378" s="5">
        <f t="shared" si="45"/>
        <v>374</v>
      </c>
      <c r="D378" s="6" t="b">
        <v>1</v>
      </c>
      <c r="E378" s="7">
        <f ca="1">IF($C378 = 1 + N("Presidente"),
    127,
    IF($C378 = 2 + N("Vice-Presidente"),
        72,
        IF($C378 = 3 + N("Secretária bilíngue"),
            13,
            RANDBETWEEN(5,COUNT(Name!$A:$A) + 1)
        )
    )
)</f>
        <v>31</v>
      </c>
      <c r="F378" s="7" t="str">
        <f ca="1">VLOOKUP($E378,Name!$A:$B,2,FALSE)</f>
        <v>Ana Júlia</v>
      </c>
      <c r="G378" s="7">
        <f ca="1" xml:space="preserve">
IF($C378 = 1,
    0,
    RANDBETWEEN(5,COUNT('Last name'!$A:$A) + 1)
)</f>
        <v>88</v>
      </c>
      <c r="H378" s="7" t="str">
        <f ca="1" xml:space="preserve">
IF($C378 = 1 + N("Presidente"),
    "de Orléans e Bragança",
    VLOOKUP($G378,'Last name'!$A:$B,2,FALSE) &amp; " " &amp; VLOOKUP(RANDBETWEEN(5,COUNT('Last name'!$A:$A) + 1),'Last name'!$A:$B,2,FALSE)
)</f>
        <v>Ferreira Ferreira</v>
      </c>
      <c r="I378" s="7" t="str">
        <f t="shared" ca="1" si="46"/>
        <v>Ana Júlia Ferreira Ferreira</v>
      </c>
      <c r="J378" s="7" t="str">
        <f ca="1">VLOOKUP($E378,Name!$A:$C,3,FALSE)</f>
        <v>F</v>
      </c>
      <c r="K378" s="7" t="str">
        <f ca="1">VLOOKUP($J378,Gender!$A:$B,2,FALSE)</f>
        <v>Female</v>
      </c>
      <c r="L378" s="7">
        <f t="shared" ca="1" si="47"/>
        <v>6</v>
      </c>
      <c r="M378" s="7" t="str">
        <f ca="1">VLOOKUP($L378,Race!$A:$B,2,FALSE)</f>
        <v>Black or African American</v>
      </c>
      <c r="N378" s="8">
        <f t="shared" ca="1" si="48"/>
        <v>24989</v>
      </c>
      <c r="O378" s="6">
        <f t="shared" ca="1" si="49"/>
        <v>7</v>
      </c>
      <c r="P378" s="8" t="str">
        <f ca="1">VLOOKUP($O378,Education!$A:$B,2,FALSE)</f>
        <v>Undergraduate degree</v>
      </c>
      <c r="Q378" s="7">
        <f ca="1" xml:space="preserve">
  IF(OR($S378 = 5, $S378 = 6, $S378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78" s="7" t="str">
        <f ca="1">VLOOKUP($Q378,Department!$A:$B,2,FALSE)</f>
        <v>Communication &amp; Marketing</v>
      </c>
      <c r="S378" s="6">
        <f t="shared" ca="1" si="50"/>
        <v>11</v>
      </c>
      <c r="T378" s="7" t="str">
        <f ca="1">VLOOKUP($S378,Role!$A:$B,2,FALSE)</f>
        <v>Analyst</v>
      </c>
      <c r="U378" s="6">
        <f t="shared" ca="1" si="51"/>
        <v>6</v>
      </c>
      <c r="V378" s="7" t="str">
        <f ca="1" xml:space="preserve">
IF($U378 &lt;&gt; "",
    VLOOKUP($U378,Level!$A:$B,2,FALSE),
    ""
)</f>
        <v>Pleno</v>
      </c>
      <c r="W378" s="1">
        <f t="shared" ca="1" si="52"/>
        <v>2580</v>
      </c>
      <c r="X378" s="12" t="str">
        <f t="shared" ca="1" si="53"/>
        <v>INSERT INTO bi4all.fac_employees (id_company_fk, id_employee_pk, flg_active, employee_name, id_gender_fk, id_race_fk, birthday, id_schooling_fk, id_department_fk, id_role_fk, id_level_fk, salary) VALUES (1, 374, TRUE, 'Ana Júlia Ferreira Ferreira', 'F', 6, '31/05/1968', 7, 11, 11, 6, 2580);</v>
      </c>
    </row>
    <row r="379" spans="1:24" ht="14.25" customHeight="1" x14ac:dyDescent="0.2">
      <c r="A379" s="7">
        <v>1</v>
      </c>
      <c r="B379" s="7" t="str">
        <f>$A379 &amp; "-"&amp;VLOOKUP($A379,Company!$A:$B,2,FALSE)</f>
        <v>1-ACME Corporation</v>
      </c>
      <c r="C379" s="5">
        <f t="shared" si="45"/>
        <v>375</v>
      </c>
      <c r="D379" s="6" t="b">
        <v>1</v>
      </c>
      <c r="E379" s="7">
        <f ca="1">IF($C379 = 1 + N("Presidente"),
    127,
    IF($C379 = 2 + N("Vice-Presidente"),
        72,
        IF($C379 = 3 + N("Secretária bilíngue"),
            13,
            RANDBETWEEN(5,COUNT(Name!$A:$A) + 1)
        )
    )
)</f>
        <v>163</v>
      </c>
      <c r="F379" s="7" t="str">
        <f ca="1">VLOOKUP($E379,Name!$A:$B,2,FALSE)</f>
        <v>Heloísa</v>
      </c>
      <c r="G379" s="7">
        <f ca="1" xml:space="preserve">
IF($C379 = 1,
    0,
    RANDBETWEEN(5,COUNT('Last name'!$A:$A) + 1)
)</f>
        <v>95</v>
      </c>
      <c r="H379" s="7" t="str">
        <f ca="1" xml:space="preserve">
IF($C379 = 1 + N("Presidente"),
    "de Orléans e Bragança",
    VLOOKUP($G379,'Last name'!$A:$B,2,FALSE) &amp; " " &amp; VLOOKUP(RANDBETWEEN(5,COUNT('Last name'!$A:$A) + 1),'Last name'!$A:$B,2,FALSE)
)</f>
        <v>Galli Batista</v>
      </c>
      <c r="I379" s="7" t="str">
        <f t="shared" ca="1" si="46"/>
        <v>Heloísa Galli Batista</v>
      </c>
      <c r="J379" s="7" t="str">
        <f ca="1">VLOOKUP($E379,Name!$A:$C,3,FALSE)</f>
        <v>F</v>
      </c>
      <c r="K379" s="7" t="str">
        <f ca="1">VLOOKUP($J379,Gender!$A:$B,2,FALSE)</f>
        <v>Female</v>
      </c>
      <c r="L379" s="7">
        <f t="shared" ca="1" si="47"/>
        <v>5</v>
      </c>
      <c r="M379" s="7" t="str">
        <f ca="1">VLOOKUP($L379,Race!$A:$B,2,FALSE)</f>
        <v>White</v>
      </c>
      <c r="N379" s="8">
        <f t="shared" ca="1" si="48"/>
        <v>33448</v>
      </c>
      <c r="O379" s="6">
        <f t="shared" ca="1" si="49"/>
        <v>7</v>
      </c>
      <c r="P379" s="8" t="str">
        <f ca="1">VLOOKUP($O379,Education!$A:$B,2,FALSE)</f>
        <v>Undergraduate degree</v>
      </c>
      <c r="Q379" s="7">
        <f ca="1" xml:space="preserve">
  IF(OR($S379 = 5, $S379 = 6, $S379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79" s="7" t="str">
        <f ca="1">VLOOKUP($Q379,Department!$A:$B,2,FALSE)</f>
        <v>Finance</v>
      </c>
      <c r="S379" s="6">
        <f t="shared" ca="1" si="50"/>
        <v>9</v>
      </c>
      <c r="T379" s="7" t="str">
        <f ca="1">VLOOKUP($S379,Role!$A:$B,2,FALSE)</f>
        <v>Intern</v>
      </c>
      <c r="U379" s="6" t="str">
        <f t="shared" ca="1" si="51"/>
        <v/>
      </c>
      <c r="V379" s="7" t="str">
        <f ca="1" xml:space="preserve">
IF($U379 &lt;&gt; "",
    VLOOKUP($U379,Level!$A:$B,2,FALSE),
    ""
)</f>
        <v/>
      </c>
      <c r="W379" s="1">
        <f t="shared" ca="1" si="52"/>
        <v>1205</v>
      </c>
      <c r="X379" s="12" t="str">
        <f t="shared" ca="1" si="53"/>
        <v>INSERT INTO bi4all.fac_employees (id_company_fk, id_employee_pk, flg_active, employee_name, id_gender_fk, id_race_fk, birthday, id_schooling_fk, id_department_fk, id_role_fk, id_level_fk, salary) VALUES (1, 375, TRUE, 'Heloísa Galli Batista', 'F', 5, '29/07/1991', 7, 7, 9, NULL, 1205);</v>
      </c>
    </row>
    <row r="380" spans="1:24" ht="14.25" customHeight="1" x14ac:dyDescent="0.2">
      <c r="A380" s="7">
        <v>1</v>
      </c>
      <c r="B380" s="7" t="str">
        <f>$A380 &amp; "-"&amp;VLOOKUP($A380,Company!$A:$B,2,FALSE)</f>
        <v>1-ACME Corporation</v>
      </c>
      <c r="C380" s="5">
        <f t="shared" si="45"/>
        <v>376</v>
      </c>
      <c r="D380" s="6" t="b">
        <v>1</v>
      </c>
      <c r="E380" s="7">
        <f ca="1">IF($C380 = 1 + N("Presidente"),
    127,
    IF($C380 = 2 + N("Vice-Presidente"),
        72,
        IF($C380 = 3 + N("Secretária bilíngue"),
            13,
            RANDBETWEEN(5,COUNT(Name!$A:$A) + 1)
        )
    )
)</f>
        <v>299</v>
      </c>
      <c r="F380" s="7" t="str">
        <f ca="1">VLOOKUP($E380,Name!$A:$B,2,FALSE)</f>
        <v>Mirella</v>
      </c>
      <c r="G380" s="7">
        <f ca="1" xml:space="preserve">
IF($C380 = 1,
    0,
    RANDBETWEEN(5,COUNT('Last name'!$A:$A) + 1)
)</f>
        <v>168</v>
      </c>
      <c r="H380" s="7" t="str">
        <f ca="1" xml:space="preserve">
IF($C380 = 1 + N("Presidente"),
    "de Orléans e Bragança",
    VLOOKUP($G380,'Last name'!$A:$B,2,FALSE) &amp; " " &amp; VLOOKUP(RANDBETWEEN(5,COUNT('Last name'!$A:$A) + 1),'Last name'!$A:$B,2,FALSE)
)</f>
        <v>Rossi Bandeira</v>
      </c>
      <c r="I380" s="7" t="str">
        <f t="shared" ca="1" si="46"/>
        <v>Mirella Rossi Bandeira</v>
      </c>
      <c r="J380" s="7" t="str">
        <f ca="1">VLOOKUP($E380,Name!$A:$C,3,FALSE)</f>
        <v>F</v>
      </c>
      <c r="K380" s="7" t="str">
        <f ca="1">VLOOKUP($J380,Gender!$A:$B,2,FALSE)</f>
        <v>Female</v>
      </c>
      <c r="L380" s="7">
        <f t="shared" ca="1" si="47"/>
        <v>8</v>
      </c>
      <c r="M380" s="7" t="str">
        <f ca="1">VLOOKUP($L380,Race!$A:$B,2,FALSE)</f>
        <v>Asian</v>
      </c>
      <c r="N380" s="8">
        <f t="shared" ca="1" si="48"/>
        <v>30214</v>
      </c>
      <c r="O380" s="6">
        <f t="shared" ca="1" si="49"/>
        <v>8</v>
      </c>
      <c r="P380" s="8" t="str">
        <f ca="1">VLOOKUP($O380,Education!$A:$B,2,FALSE)</f>
        <v>Graduate school</v>
      </c>
      <c r="Q380" s="7">
        <f ca="1" xml:space="preserve">
  IF(OR($S380 = 5, $S380 = 6, $S380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80" s="7" t="str">
        <f ca="1">VLOOKUP($Q380,Department!$A:$B,2,FALSE)</f>
        <v>Operations</v>
      </c>
      <c r="S380" s="6">
        <f t="shared" ca="1" si="50"/>
        <v>11</v>
      </c>
      <c r="T380" s="7" t="str">
        <f ca="1">VLOOKUP($S380,Role!$A:$B,2,FALSE)</f>
        <v>Analyst</v>
      </c>
      <c r="U380" s="6">
        <f t="shared" ca="1" si="51"/>
        <v>5</v>
      </c>
      <c r="V380" s="7" t="str">
        <f ca="1" xml:space="preserve">
IF($U380 &lt;&gt; "",
    VLOOKUP($U380,Level!$A:$B,2,FALSE),
    ""
)</f>
        <v>Junior</v>
      </c>
      <c r="W380" s="1">
        <f t="shared" ca="1" si="52"/>
        <v>3000</v>
      </c>
      <c r="X380" s="12" t="str">
        <f t="shared" ca="1" si="53"/>
        <v>INSERT INTO bi4all.fac_employees (id_company_fk, id_employee_pk, flg_active, employee_name, id_gender_fk, id_race_fk, birthday, id_schooling_fk, id_department_fk, id_role_fk, id_level_fk, salary) VALUES (1, 376, TRUE, 'Mirella Rossi Bandeira', 'F', 8, '20/09/1982', 8, 10, 11, 5, 3000);</v>
      </c>
    </row>
    <row r="381" spans="1:24" ht="14.25" customHeight="1" x14ac:dyDescent="0.2">
      <c r="A381" s="7">
        <v>1</v>
      </c>
      <c r="B381" s="7" t="str">
        <f>$A381 &amp; "-"&amp;VLOOKUP($A381,Company!$A:$B,2,FALSE)</f>
        <v>1-ACME Corporation</v>
      </c>
      <c r="C381" s="5">
        <f t="shared" si="45"/>
        <v>377</v>
      </c>
      <c r="D381" s="6" t="b">
        <v>1</v>
      </c>
      <c r="E381" s="7">
        <f ca="1">IF($C381 = 1 + N("Presidente"),
    127,
    IF($C381 = 2 + N("Vice-Presidente"),
        72,
        IF($C381 = 3 + N("Secretária bilíngue"),
            13,
            RANDBETWEEN(5,COUNT(Name!$A:$A) + 1)
        )
    )
)</f>
        <v>9</v>
      </c>
      <c r="F381" s="7" t="str">
        <f ca="1">VLOOKUP($E381,Name!$A:$B,2,FALSE)</f>
        <v>Adélio</v>
      </c>
      <c r="G381" s="7">
        <f ca="1" xml:space="preserve">
IF($C381 = 1,
    0,
    RANDBETWEEN(5,COUNT('Last name'!$A:$A) + 1)
)</f>
        <v>9</v>
      </c>
      <c r="H381" s="7" t="str">
        <f ca="1" xml:space="preserve">
IF($C381 = 1 + N("Presidente"),
    "de Orléans e Bragança",
    VLOOKUP($G381,'Last name'!$A:$B,2,FALSE) &amp; " " &amp; VLOOKUP(RANDBETWEEN(5,COUNT('Last name'!$A:$A) + 1),'Last name'!$A:$B,2,FALSE)
)</f>
        <v>Aleluia Arruda</v>
      </c>
      <c r="I381" s="7" t="str">
        <f t="shared" ca="1" si="46"/>
        <v>Adélio Aleluia Arruda</v>
      </c>
      <c r="J381" s="7" t="str">
        <f ca="1">VLOOKUP($E381,Name!$A:$C,3,FALSE)</f>
        <v>M</v>
      </c>
      <c r="K381" s="7" t="str">
        <f ca="1">VLOOKUP($J381,Gender!$A:$B,2,FALSE)</f>
        <v>Male</v>
      </c>
      <c r="L381" s="7">
        <f t="shared" ca="1" si="47"/>
        <v>5</v>
      </c>
      <c r="M381" s="7" t="str">
        <f ca="1">VLOOKUP($L381,Race!$A:$B,2,FALSE)</f>
        <v>White</v>
      </c>
      <c r="N381" s="8">
        <f t="shared" ca="1" si="48"/>
        <v>17729</v>
      </c>
      <c r="O381" s="6">
        <f t="shared" ca="1" si="49"/>
        <v>7</v>
      </c>
      <c r="P381" s="8" t="str">
        <f ca="1">VLOOKUP($O381,Education!$A:$B,2,FALSE)</f>
        <v>Undergraduate degree</v>
      </c>
      <c r="Q381" s="7">
        <f ca="1" xml:space="preserve">
  IF(OR($S381 = 5, $S381 = 6, $S381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81" s="7" t="str">
        <f ca="1">VLOOKUP($Q381,Department!$A:$B,2,FALSE)</f>
        <v>Controlling</v>
      </c>
      <c r="S381" s="6">
        <f t="shared" ca="1" si="50"/>
        <v>10</v>
      </c>
      <c r="T381" s="7" t="str">
        <f ca="1">VLOOKUP($S381,Role!$A:$B,2,FALSE)</f>
        <v>Trainee</v>
      </c>
      <c r="U381" s="6" t="str">
        <f t="shared" ca="1" si="51"/>
        <v/>
      </c>
      <c r="V381" s="7" t="str">
        <f ca="1" xml:space="preserve">
IF($U381 &lt;&gt; "",
    VLOOKUP($U381,Level!$A:$B,2,FALSE),
    ""
)</f>
        <v/>
      </c>
      <c r="W381" s="1">
        <f t="shared" ca="1" si="52"/>
        <v>1305</v>
      </c>
      <c r="X381" s="12" t="str">
        <f t="shared" ca="1" si="53"/>
        <v>INSERT INTO bi4all.fac_employees (id_company_fk, id_employee_pk, flg_active, employee_name, id_gender_fk, id_race_fk, birthday, id_schooling_fk, id_department_fk, id_role_fk, id_level_fk, salary) VALUES (1, 377, TRUE, 'Adélio Aleluia Arruda', 'M', 5, '15/07/1948', 7, 12, 10, NULL, 1305);</v>
      </c>
    </row>
    <row r="382" spans="1:24" ht="14.25" customHeight="1" x14ac:dyDescent="0.2">
      <c r="A382" s="7">
        <v>1</v>
      </c>
      <c r="B382" s="7" t="str">
        <f>$A382 &amp; "-"&amp;VLOOKUP($A382,Company!$A:$B,2,FALSE)</f>
        <v>1-ACME Corporation</v>
      </c>
      <c r="C382" s="5">
        <f t="shared" si="45"/>
        <v>378</v>
      </c>
      <c r="D382" s="6" t="b">
        <v>1</v>
      </c>
      <c r="E382" s="7">
        <f ca="1">IF($C382 = 1 + N("Presidente"),
    127,
    IF($C382 = 2 + N("Vice-Presidente"),
        72,
        IF($C382 = 3 + N("Secretária bilíngue"),
            13,
            RANDBETWEEN(5,COUNT(Name!$A:$A) + 1)
        )
    )
)</f>
        <v>147</v>
      </c>
      <c r="F382" s="7" t="str">
        <f ca="1">VLOOKUP($E382,Name!$A:$B,2,FALSE)</f>
        <v>Francisco Emanuel</v>
      </c>
      <c r="G382" s="7">
        <f ca="1" xml:space="preserve">
IF($C382 = 1,
    0,
    RANDBETWEEN(5,COUNT('Last name'!$A:$A) + 1)
)</f>
        <v>36</v>
      </c>
      <c r="H382" s="7" t="str">
        <f ca="1" xml:space="preserve">
IF($C382 = 1 + N("Presidente"),
    "de Orléans e Bragança",
    VLOOKUP($G382,'Last name'!$A:$B,2,FALSE) &amp; " " &amp; VLOOKUP(RANDBETWEEN(5,COUNT('Last name'!$A:$A) + 1),'Last name'!$A:$B,2,FALSE)
)</f>
        <v>Batista Botelho</v>
      </c>
      <c r="I382" s="7" t="str">
        <f t="shared" ca="1" si="46"/>
        <v>Francisco Emanuel Batista Botelho</v>
      </c>
      <c r="J382" s="7" t="str">
        <f ca="1">VLOOKUP($E382,Name!$A:$C,3,FALSE)</f>
        <v>M</v>
      </c>
      <c r="K382" s="7" t="str">
        <f ca="1">VLOOKUP($J382,Gender!$A:$B,2,FALSE)</f>
        <v>Male</v>
      </c>
      <c r="L382" s="7">
        <f t="shared" ca="1" si="47"/>
        <v>5</v>
      </c>
      <c r="M382" s="7" t="str">
        <f ca="1">VLOOKUP($L382,Race!$A:$B,2,FALSE)</f>
        <v>White</v>
      </c>
      <c r="N382" s="8">
        <f t="shared" ca="1" si="48"/>
        <v>30868</v>
      </c>
      <c r="O382" s="6">
        <f t="shared" ca="1" si="49"/>
        <v>7</v>
      </c>
      <c r="P382" s="8" t="str">
        <f ca="1">VLOOKUP($O382,Education!$A:$B,2,FALSE)</f>
        <v>Undergraduate degree</v>
      </c>
      <c r="Q382" s="7">
        <f ca="1" xml:space="preserve">
  IF(OR($S382 = 5, $S382 = 6, $S382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82" s="7" t="str">
        <f ca="1">VLOOKUP($Q382,Department!$A:$B,2,FALSE)</f>
        <v>Communication &amp; Marketing</v>
      </c>
      <c r="S382" s="6">
        <f t="shared" ca="1" si="50"/>
        <v>11</v>
      </c>
      <c r="T382" s="7" t="str">
        <f ca="1">VLOOKUP($S382,Role!$A:$B,2,FALSE)</f>
        <v>Analyst</v>
      </c>
      <c r="U382" s="6">
        <f t="shared" ca="1" si="51"/>
        <v>6</v>
      </c>
      <c r="V382" s="7" t="str">
        <f ca="1" xml:space="preserve">
IF($U382 &lt;&gt; "",
    VLOOKUP($U382,Level!$A:$B,2,FALSE),
    ""
)</f>
        <v>Pleno</v>
      </c>
      <c r="W382" s="1">
        <f t="shared" ca="1" si="52"/>
        <v>2580</v>
      </c>
      <c r="X382" s="12" t="str">
        <f t="shared" ca="1" si="53"/>
        <v>INSERT INTO bi4all.fac_employees (id_company_fk, id_employee_pk, flg_active, employee_name, id_gender_fk, id_race_fk, birthday, id_schooling_fk, id_department_fk, id_role_fk, id_level_fk, salary) VALUES (1, 378, TRUE, 'Francisco Emanuel Batista Botelho', 'M', 5, '05/07/1984', 7, 11, 11, 6, 2580);</v>
      </c>
    </row>
    <row r="383" spans="1:24" ht="14.25" customHeight="1" x14ac:dyDescent="0.2">
      <c r="A383" s="7">
        <v>1</v>
      </c>
      <c r="B383" s="7" t="str">
        <f>$A383 &amp; "-"&amp;VLOOKUP($A383,Company!$A:$B,2,FALSE)</f>
        <v>1-ACME Corporation</v>
      </c>
      <c r="C383" s="5">
        <f t="shared" si="45"/>
        <v>379</v>
      </c>
      <c r="D383" s="6" t="b">
        <v>1</v>
      </c>
      <c r="E383" s="7">
        <f ca="1">IF($C383 = 1 + N("Presidente"),
    127,
    IF($C383 = 2 + N("Vice-Presidente"),
        72,
        IF($C383 = 3 + N("Secretária bilíngue"),
            13,
            RANDBETWEEN(5,COUNT(Name!$A:$A) + 1)
        )
    )
)</f>
        <v>209</v>
      </c>
      <c r="F383" s="7" t="str">
        <f ca="1">VLOOKUP($E383,Name!$A:$B,2,FALSE)</f>
        <v>Katerine</v>
      </c>
      <c r="G383" s="7">
        <f ca="1" xml:space="preserve">
IF($C383 = 1,
    0,
    RANDBETWEEN(5,COUNT('Last name'!$A:$A) + 1)
)</f>
        <v>145</v>
      </c>
      <c r="H383" s="7" t="str">
        <f ca="1" xml:space="preserve">
IF($C383 = 1 + N("Presidente"),
    "de Orléans e Bragança",
    VLOOKUP($G383,'Last name'!$A:$B,2,FALSE) &amp; " " &amp; VLOOKUP(RANDBETWEEN(5,COUNT('Last name'!$A:$A) + 1),'Last name'!$A:$B,2,FALSE)
)</f>
        <v>Pasquim Ribeiro</v>
      </c>
      <c r="I383" s="7" t="str">
        <f t="shared" ca="1" si="46"/>
        <v>Katerine Pasquim Ribeiro</v>
      </c>
      <c r="J383" s="7" t="str">
        <f ca="1">VLOOKUP($E383,Name!$A:$C,3,FALSE)</f>
        <v>F</v>
      </c>
      <c r="K383" s="7" t="str">
        <f ca="1">VLOOKUP($J383,Gender!$A:$B,2,FALSE)</f>
        <v>Female</v>
      </c>
      <c r="L383" s="7">
        <f t="shared" ca="1" si="47"/>
        <v>9</v>
      </c>
      <c r="M383" s="7" t="str">
        <f ca="1">VLOOKUP($L383,Race!$A:$B,2,FALSE)</f>
        <v>American Indian or Alaska Native</v>
      </c>
      <c r="N383" s="8">
        <f t="shared" ca="1" si="48"/>
        <v>22220</v>
      </c>
      <c r="O383" s="6">
        <f t="shared" ca="1" si="49"/>
        <v>7</v>
      </c>
      <c r="P383" s="8" t="str">
        <f ca="1">VLOOKUP($O383,Education!$A:$B,2,FALSE)</f>
        <v>Undergraduate degree</v>
      </c>
      <c r="Q383" s="7">
        <f ca="1" xml:space="preserve">
  IF(OR($S383 = 5, $S383 = 6, $S383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83" s="7" t="str">
        <f ca="1">VLOOKUP($Q383,Department!$A:$B,2,FALSE)</f>
        <v>Controlling</v>
      </c>
      <c r="S383" s="6">
        <f t="shared" ca="1" si="50"/>
        <v>9</v>
      </c>
      <c r="T383" s="7" t="str">
        <f ca="1">VLOOKUP($S383,Role!$A:$B,2,FALSE)</f>
        <v>Intern</v>
      </c>
      <c r="U383" s="6" t="str">
        <f t="shared" ca="1" si="51"/>
        <v/>
      </c>
      <c r="V383" s="7" t="str">
        <f ca="1" xml:space="preserve">
IF($U383 &lt;&gt; "",
    VLOOKUP($U383,Level!$A:$B,2,FALSE),
    ""
)</f>
        <v/>
      </c>
      <c r="W383" s="1">
        <f t="shared" ca="1" si="52"/>
        <v>1205</v>
      </c>
      <c r="X383" s="12" t="str">
        <f t="shared" ca="1" si="53"/>
        <v>INSERT INTO bi4all.fac_employees (id_company_fk, id_employee_pk, flg_active, employee_name, id_gender_fk, id_race_fk, birthday, id_schooling_fk, id_department_fk, id_role_fk, id_level_fk, salary) VALUES (1, 379, TRUE, 'Katerine Pasquim Ribeiro', 'F', 9, '31/10/1960', 7, 12, 9, NULL, 1205);</v>
      </c>
    </row>
    <row r="384" spans="1:24" ht="14.25" customHeight="1" x14ac:dyDescent="0.2">
      <c r="A384" s="7">
        <v>1</v>
      </c>
      <c r="B384" s="7" t="str">
        <f>$A384 &amp; "-"&amp;VLOOKUP($A384,Company!$A:$B,2,FALSE)</f>
        <v>1-ACME Corporation</v>
      </c>
      <c r="C384" s="5">
        <f t="shared" si="45"/>
        <v>380</v>
      </c>
      <c r="D384" s="6" t="b">
        <v>1</v>
      </c>
      <c r="E384" s="7">
        <f ca="1">IF($C384 = 1 + N("Presidente"),
    127,
    IF($C384 = 2 + N("Vice-Presidente"),
        72,
        IF($C384 = 3 + N("Secretária bilíngue"),
            13,
            RANDBETWEEN(5,COUNT(Name!$A:$A) + 1)
        )
    )
)</f>
        <v>271</v>
      </c>
      <c r="F384" s="7" t="str">
        <f ca="1">VLOOKUP($E384,Name!$A:$B,2,FALSE)</f>
        <v>Maria Luiza</v>
      </c>
      <c r="G384" s="7">
        <f ca="1" xml:space="preserve">
IF($C384 = 1,
    0,
    RANDBETWEEN(5,COUNT('Last name'!$A:$A) + 1)
)</f>
        <v>57</v>
      </c>
      <c r="H384" s="7" t="str">
        <f ca="1" xml:space="preserve">
IF($C384 = 1 + N("Presidente"),
    "de Orléans e Bragança",
    VLOOKUP($G384,'Last name'!$A:$B,2,FALSE) &amp; " " &amp; VLOOKUP(RANDBETWEEN(5,COUNT('Last name'!$A:$A) + 1),'Last name'!$A:$B,2,FALSE)
)</f>
        <v>Cândido dos Santos</v>
      </c>
      <c r="I384" s="7" t="str">
        <f t="shared" ca="1" si="46"/>
        <v>Maria Luiza Cândido dos Santos</v>
      </c>
      <c r="J384" s="7" t="str">
        <f ca="1">VLOOKUP($E384,Name!$A:$C,3,FALSE)</f>
        <v>F</v>
      </c>
      <c r="K384" s="7" t="str">
        <f ca="1">VLOOKUP($J384,Gender!$A:$B,2,FALSE)</f>
        <v>Female</v>
      </c>
      <c r="L384" s="7">
        <f t="shared" ca="1" si="47"/>
        <v>5</v>
      </c>
      <c r="M384" s="7" t="str">
        <f ca="1">VLOOKUP($L384,Race!$A:$B,2,FALSE)</f>
        <v>White</v>
      </c>
      <c r="N384" s="8">
        <f t="shared" ca="1" si="48"/>
        <v>17816</v>
      </c>
      <c r="O384" s="6">
        <f t="shared" ca="1" si="49"/>
        <v>7</v>
      </c>
      <c r="P384" s="8" t="str">
        <f ca="1">VLOOKUP($O384,Education!$A:$B,2,FALSE)</f>
        <v>Undergraduate degree</v>
      </c>
      <c r="Q384" s="7">
        <f ca="1" xml:space="preserve">
  IF(OR($S384 = 5, $S384 = 6, $S384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84" s="7" t="str">
        <f ca="1">VLOOKUP($Q384,Department!$A:$B,2,FALSE)</f>
        <v>Administration</v>
      </c>
      <c r="S384" s="6">
        <f t="shared" ca="1" si="50"/>
        <v>11</v>
      </c>
      <c r="T384" s="7" t="str">
        <f ca="1">VLOOKUP($S384,Role!$A:$B,2,FALSE)</f>
        <v>Analyst</v>
      </c>
      <c r="U384" s="6">
        <f t="shared" ca="1" si="51"/>
        <v>5</v>
      </c>
      <c r="V384" s="7" t="str">
        <f ca="1" xml:space="preserve">
IF($U384 &lt;&gt; "",
    VLOOKUP($U384,Level!$A:$B,2,FALSE),
    ""
)</f>
        <v>Junior</v>
      </c>
      <c r="W384" s="1">
        <f t="shared" ca="1" si="52"/>
        <v>2500</v>
      </c>
      <c r="X384" s="12" t="str">
        <f t="shared" ca="1" si="53"/>
        <v>INSERT INTO bi4all.fac_employees (id_company_fk, id_employee_pk, flg_active, employee_name, id_gender_fk, id_race_fk, birthday, id_schooling_fk, id_department_fk, id_role_fk, id_level_fk, salary) VALUES (1, 380, TRUE, 'Maria Luiza Cândido dos Santos', 'F', 5, '10/10/1948', 7, 6, 11, 5, 2500);</v>
      </c>
    </row>
    <row r="385" spans="1:24" ht="14.25" customHeight="1" x14ac:dyDescent="0.2">
      <c r="A385" s="7">
        <v>1</v>
      </c>
      <c r="B385" s="7" t="str">
        <f>$A385 &amp; "-"&amp;VLOOKUP($A385,Company!$A:$B,2,FALSE)</f>
        <v>1-ACME Corporation</v>
      </c>
      <c r="C385" s="5">
        <f t="shared" si="45"/>
        <v>381</v>
      </c>
      <c r="D385" s="6" t="b">
        <v>1</v>
      </c>
      <c r="E385" s="7">
        <f ca="1">IF($C385 = 1 + N("Presidente"),
    127,
    IF($C385 = 2 + N("Vice-Presidente"),
        72,
        IF($C385 = 3 + N("Secretária bilíngue"),
            13,
            RANDBETWEEN(5,COUNT(Name!$A:$A) + 1)
        )
    )
)</f>
        <v>347</v>
      </c>
      <c r="F385" s="7" t="str">
        <f ca="1">VLOOKUP($E385,Name!$A:$B,2,FALSE)</f>
        <v>Tomás</v>
      </c>
      <c r="G385" s="7">
        <f ca="1" xml:space="preserve">
IF($C385 = 1,
    0,
    RANDBETWEEN(5,COUNT('Last name'!$A:$A) + 1)
)</f>
        <v>85</v>
      </c>
      <c r="H385" s="7" t="str">
        <f ca="1" xml:space="preserve">
IF($C385 = 1 + N("Presidente"),
    "de Orléans e Bragança",
    VLOOKUP($G385,'Last name'!$A:$B,2,FALSE) &amp; " " &amp; VLOOKUP(RANDBETWEEN(5,COUNT('Last name'!$A:$A) + 1),'Last name'!$A:$B,2,FALSE)
)</f>
        <v>Ferrão Paulista</v>
      </c>
      <c r="I385" s="7" t="str">
        <f t="shared" ca="1" si="46"/>
        <v>Tomás Ferrão Paulista</v>
      </c>
      <c r="J385" s="7" t="str">
        <f ca="1">VLOOKUP($E385,Name!$A:$C,3,FALSE)</f>
        <v>M</v>
      </c>
      <c r="K385" s="7" t="str">
        <f ca="1">VLOOKUP($J385,Gender!$A:$B,2,FALSE)</f>
        <v>Male</v>
      </c>
      <c r="L385" s="7">
        <f t="shared" ca="1" si="47"/>
        <v>7</v>
      </c>
      <c r="M385" s="7" t="str">
        <f ca="1">VLOOKUP($L385,Race!$A:$B,2,FALSE)</f>
        <v>Hispanic or Latino</v>
      </c>
      <c r="N385" s="8">
        <f t="shared" ca="1" si="48"/>
        <v>23316</v>
      </c>
      <c r="O385" s="6">
        <f t="shared" ca="1" si="49"/>
        <v>7</v>
      </c>
      <c r="P385" s="8" t="str">
        <f ca="1">VLOOKUP($O385,Education!$A:$B,2,FALSE)</f>
        <v>Undergraduate degree</v>
      </c>
      <c r="Q385" s="7">
        <f ca="1" xml:space="preserve">
  IF(OR($S385 = 5, $S385 = 6, $S385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85" s="7" t="str">
        <f ca="1">VLOOKUP($Q385,Department!$A:$B,2,FALSE)</f>
        <v>Presidency</v>
      </c>
      <c r="S385" s="6">
        <f t="shared" ca="1" si="50"/>
        <v>10</v>
      </c>
      <c r="T385" s="7" t="str">
        <f ca="1">VLOOKUP($S385,Role!$A:$B,2,FALSE)</f>
        <v>Trainee</v>
      </c>
      <c r="U385" s="6" t="str">
        <f t="shared" ca="1" si="51"/>
        <v/>
      </c>
      <c r="V385" s="7" t="str">
        <f ca="1" xml:space="preserve">
IF($U385 &lt;&gt; "",
    VLOOKUP($U385,Level!$A:$B,2,FALSE),
    ""
)</f>
        <v/>
      </c>
      <c r="W385" s="1">
        <f t="shared" ca="1" si="52"/>
        <v>1305</v>
      </c>
      <c r="X385" s="12" t="str">
        <f t="shared" ca="1" si="53"/>
        <v>INSERT INTO bi4all.fac_employees (id_company_fk, id_employee_pk, flg_active, employee_name, id_gender_fk, id_race_fk, birthday, id_schooling_fk, id_department_fk, id_role_fk, id_level_fk, salary) VALUES (1, 381, TRUE, 'Tomás Ferrão Paulista', 'M', 7, '01/11/1963', 7, 5, 10, NULL, 1305);</v>
      </c>
    </row>
    <row r="386" spans="1:24" ht="14.25" customHeight="1" x14ac:dyDescent="0.2">
      <c r="A386" s="7">
        <v>1</v>
      </c>
      <c r="B386" s="7" t="str">
        <f>$A386 &amp; "-"&amp;VLOOKUP($A386,Company!$A:$B,2,FALSE)</f>
        <v>1-ACME Corporation</v>
      </c>
      <c r="C386" s="5">
        <f t="shared" si="45"/>
        <v>382</v>
      </c>
      <c r="D386" s="6" t="b">
        <v>1</v>
      </c>
      <c r="E386" s="7">
        <f ca="1">IF($C386 = 1 + N("Presidente"),
    127,
    IF($C386 = 2 + N("Vice-Presidente"),
        72,
        IF($C386 = 3 + N("Secretária bilíngue"),
            13,
            RANDBETWEEN(5,COUNT(Name!$A:$A) + 1)
        )
    )
)</f>
        <v>98</v>
      </c>
      <c r="F386" s="7" t="str">
        <f ca="1">VLOOKUP($E386,Name!$A:$B,2,FALSE)</f>
        <v>Claudio</v>
      </c>
      <c r="G386" s="7">
        <f ca="1" xml:space="preserve">
IF($C386 = 1,
    0,
    RANDBETWEEN(5,COUNT('Last name'!$A:$A) + 1)
)</f>
        <v>100</v>
      </c>
      <c r="H386" s="7" t="str">
        <f ca="1" xml:space="preserve">
IF($C386 = 1 + N("Presidente"),
    "de Orléans e Bragança",
    VLOOKUP($G386,'Last name'!$A:$B,2,FALSE) &amp; " " &amp; VLOOKUP(RANDBETWEEN(5,COUNT('Last name'!$A:$A) + 1),'Last name'!$A:$B,2,FALSE)
)</f>
        <v>Gonçalves Alvaregna</v>
      </c>
      <c r="I386" s="7" t="str">
        <f t="shared" ca="1" si="46"/>
        <v>Claudio Gonçalves Alvaregna</v>
      </c>
      <c r="J386" s="7" t="str">
        <f ca="1">VLOOKUP($E386,Name!$A:$C,3,FALSE)</f>
        <v>M</v>
      </c>
      <c r="K386" s="7" t="str">
        <f ca="1">VLOOKUP($J386,Gender!$A:$B,2,FALSE)</f>
        <v>Male</v>
      </c>
      <c r="L386" s="7">
        <f t="shared" ca="1" si="47"/>
        <v>5</v>
      </c>
      <c r="M386" s="7" t="str">
        <f ca="1">VLOOKUP($L386,Race!$A:$B,2,FALSE)</f>
        <v>White</v>
      </c>
      <c r="N386" s="8">
        <f t="shared" ca="1" si="48"/>
        <v>21972</v>
      </c>
      <c r="O386" s="6">
        <f t="shared" ca="1" si="49"/>
        <v>7</v>
      </c>
      <c r="P386" s="8" t="str">
        <f ca="1">VLOOKUP($O386,Education!$A:$B,2,FALSE)</f>
        <v>Undergraduate degree</v>
      </c>
      <c r="Q386" s="7">
        <f ca="1" xml:space="preserve">
  IF(OR($S386 = 5, $S386 = 6, $S386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386" s="7" t="str">
        <f ca="1">VLOOKUP($Q386,Department!$A:$B,2,FALSE)</f>
        <v>Administration</v>
      </c>
      <c r="S386" s="6">
        <f t="shared" ca="1" si="50"/>
        <v>11</v>
      </c>
      <c r="T386" s="7" t="str">
        <f ca="1">VLOOKUP($S386,Role!$A:$B,2,FALSE)</f>
        <v>Analyst</v>
      </c>
      <c r="U386" s="6">
        <f t="shared" ca="1" si="51"/>
        <v>7</v>
      </c>
      <c r="V386" s="7" t="str">
        <f ca="1" xml:space="preserve">
IF($U386 &lt;&gt; "",
    VLOOKUP($U386,Level!$A:$B,2,FALSE),
    ""
)</f>
        <v>Senior</v>
      </c>
      <c r="W386" s="1">
        <f t="shared" ca="1" si="52"/>
        <v>2500</v>
      </c>
      <c r="X386" s="12" t="str">
        <f t="shared" ca="1" si="53"/>
        <v>INSERT INTO bi4all.fac_employees (id_company_fk, id_employee_pk, flg_active, employee_name, id_gender_fk, id_race_fk, birthday, id_schooling_fk, id_department_fk, id_role_fk, id_level_fk, salary) VALUES (1, 382, TRUE, 'Claudio Gonçalves Alvaregna', 'M', 5, '26/02/1960', 7, 6, 11, 7, 2500);</v>
      </c>
    </row>
    <row r="387" spans="1:24" ht="14.25" customHeight="1" x14ac:dyDescent="0.2">
      <c r="A387" s="7">
        <v>1</v>
      </c>
      <c r="B387" s="7" t="str">
        <f>$A387 &amp; "-"&amp;VLOOKUP($A387,Company!$A:$B,2,FALSE)</f>
        <v>1-ACME Corporation</v>
      </c>
      <c r="C387" s="5">
        <f t="shared" si="45"/>
        <v>383</v>
      </c>
      <c r="D387" s="6" t="b">
        <v>1</v>
      </c>
      <c r="E387" s="7">
        <f ca="1">IF($C387 = 1 + N("Presidente"),
    127,
    IF($C387 = 2 + N("Vice-Presidente"),
        72,
        IF($C387 = 3 + N("Secretária bilíngue"),
            13,
            RANDBETWEEN(5,COUNT(Name!$A:$A) + 1)
        )
    )
)</f>
        <v>160</v>
      </c>
      <c r="F387" s="7" t="str">
        <f ca="1">VLOOKUP($E387,Name!$A:$B,2,FALSE)</f>
        <v>Hector</v>
      </c>
      <c r="G387" s="7">
        <f ca="1" xml:space="preserve">
IF($C387 = 1,
    0,
    RANDBETWEEN(5,COUNT('Last name'!$A:$A) + 1)
)</f>
        <v>184</v>
      </c>
      <c r="H387" s="7" t="str">
        <f ca="1" xml:space="preserve">
IF($C387 = 1 + N("Presidente"),
    "de Orléans e Bragança",
    VLOOKUP($G387,'Last name'!$A:$B,2,FALSE) &amp; " " &amp; VLOOKUP(RANDBETWEEN(5,COUNT('Last name'!$A:$A) + 1),'Last name'!$A:$B,2,FALSE)
)</f>
        <v>sobrenome Campos</v>
      </c>
      <c r="I387" s="7" t="str">
        <f t="shared" ca="1" si="46"/>
        <v>Hector sobrenome Campos</v>
      </c>
      <c r="J387" s="7" t="str">
        <f ca="1">VLOOKUP($E387,Name!$A:$C,3,FALSE)</f>
        <v>M</v>
      </c>
      <c r="K387" s="7" t="str">
        <f ca="1">VLOOKUP($J387,Gender!$A:$B,2,FALSE)</f>
        <v>Male</v>
      </c>
      <c r="L387" s="7">
        <f t="shared" ca="1" si="47"/>
        <v>5</v>
      </c>
      <c r="M387" s="7" t="str">
        <f ca="1">VLOOKUP($L387,Race!$A:$B,2,FALSE)</f>
        <v>White</v>
      </c>
      <c r="N387" s="8">
        <f t="shared" ca="1" si="48"/>
        <v>23195</v>
      </c>
      <c r="O387" s="6">
        <f t="shared" ca="1" si="49"/>
        <v>7</v>
      </c>
      <c r="P387" s="8" t="str">
        <f ca="1">VLOOKUP($O387,Education!$A:$B,2,FALSE)</f>
        <v>Undergraduate degree</v>
      </c>
      <c r="Q387" s="7">
        <f ca="1" xml:space="preserve">
  IF(OR($S387 = 5, $S387 = 6, $S387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87" s="7" t="str">
        <f ca="1">VLOOKUP($Q387,Department!$A:$B,2,FALSE)</f>
        <v>Audit</v>
      </c>
      <c r="S387" s="6">
        <f t="shared" ca="1" si="50"/>
        <v>10</v>
      </c>
      <c r="T387" s="7" t="str">
        <f ca="1">VLOOKUP($S387,Role!$A:$B,2,FALSE)</f>
        <v>Trainee</v>
      </c>
      <c r="U387" s="6" t="str">
        <f t="shared" ca="1" si="51"/>
        <v/>
      </c>
      <c r="V387" s="7" t="str">
        <f ca="1" xml:space="preserve">
IF($U387 &lt;&gt; "",
    VLOOKUP($U387,Level!$A:$B,2,FALSE),
    ""
)</f>
        <v/>
      </c>
      <c r="W387" s="1">
        <f t="shared" ca="1" si="52"/>
        <v>1305</v>
      </c>
      <c r="X387" s="12" t="str">
        <f t="shared" ca="1" si="53"/>
        <v>INSERT INTO bi4all.fac_employees (id_company_fk, id_employee_pk, flg_active, employee_name, id_gender_fk, id_race_fk, birthday, id_schooling_fk, id_department_fk, id_role_fk, id_level_fk, salary) VALUES (1, 383, TRUE, 'Hector sobrenome Campos', 'M', 5, '03/07/1963', 7, 13, 10, NULL, 1305);</v>
      </c>
    </row>
    <row r="388" spans="1:24" ht="14.25" customHeight="1" x14ac:dyDescent="0.2">
      <c r="A388" s="7">
        <v>1</v>
      </c>
      <c r="B388" s="7" t="str">
        <f>$A388 &amp; "-"&amp;VLOOKUP($A388,Company!$A:$B,2,FALSE)</f>
        <v>1-ACME Corporation</v>
      </c>
      <c r="C388" s="5">
        <f t="shared" si="45"/>
        <v>384</v>
      </c>
      <c r="D388" s="6" t="b">
        <v>1</v>
      </c>
      <c r="E388" s="7">
        <f ca="1">IF($C388 = 1 + N("Presidente"),
    127,
    IF($C388 = 2 + N("Vice-Presidente"),
        72,
        IF($C388 = 3 + N("Secretária bilíngue"),
            13,
            RANDBETWEEN(5,COUNT(Name!$A:$A) + 1)
        )
    )
)</f>
        <v>127</v>
      </c>
      <c r="F388" s="7" t="str">
        <f ca="1">VLOOKUP($E388,Name!$A:$B,2,FALSE)</f>
        <v>Enzo</v>
      </c>
      <c r="G388" s="7">
        <f ca="1" xml:space="preserve">
IF($C388 = 1,
    0,
    RANDBETWEEN(5,COUNT('Last name'!$A:$A) + 1)
)</f>
        <v>163</v>
      </c>
      <c r="H388" s="7" t="str">
        <f ca="1" xml:space="preserve">
IF($C388 = 1 + N("Presidente"),
    "de Orléans e Bragança",
    VLOOKUP($G388,'Last name'!$A:$B,2,FALSE) &amp; " " &amp; VLOOKUP(RANDBETWEEN(5,COUNT('Last name'!$A:$A) + 1),'Last name'!$A:$B,2,FALSE)
)</f>
        <v>Rinaldi Duarte</v>
      </c>
      <c r="I388" s="7" t="str">
        <f t="shared" ca="1" si="46"/>
        <v>Enzo Rinaldi Duarte</v>
      </c>
      <c r="J388" s="7" t="str">
        <f ca="1">VLOOKUP($E388,Name!$A:$C,3,FALSE)</f>
        <v>M</v>
      </c>
      <c r="K388" s="7" t="str">
        <f ca="1">VLOOKUP($J388,Gender!$A:$B,2,FALSE)</f>
        <v>Male</v>
      </c>
      <c r="L388" s="7">
        <f t="shared" ca="1" si="47"/>
        <v>5</v>
      </c>
      <c r="M388" s="7" t="str">
        <f ca="1">VLOOKUP($L388,Race!$A:$B,2,FALSE)</f>
        <v>White</v>
      </c>
      <c r="N388" s="8">
        <f t="shared" ca="1" si="48"/>
        <v>26372</v>
      </c>
      <c r="O388" s="6">
        <f t="shared" ca="1" si="49"/>
        <v>7</v>
      </c>
      <c r="P388" s="8" t="str">
        <f ca="1">VLOOKUP($O388,Education!$A:$B,2,FALSE)</f>
        <v>Undergraduate degree</v>
      </c>
      <c r="Q388" s="7">
        <f ca="1" xml:space="preserve">
  IF(OR($S388 = 5, $S388 = 6, $S388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88" s="7" t="str">
        <f ca="1">VLOOKUP($Q388,Department!$A:$B,2,FALSE)</f>
        <v>Presidency</v>
      </c>
      <c r="S388" s="6">
        <f t="shared" ca="1" si="50"/>
        <v>11</v>
      </c>
      <c r="T388" s="7" t="str">
        <f ca="1">VLOOKUP($S388,Role!$A:$B,2,FALSE)</f>
        <v>Analyst</v>
      </c>
      <c r="U388" s="6">
        <f t="shared" ca="1" si="51"/>
        <v>7</v>
      </c>
      <c r="V388" s="7" t="str">
        <f ca="1" xml:space="preserve">
IF($U388 &lt;&gt; "",
    VLOOKUP($U388,Level!$A:$B,2,FALSE),
    ""
)</f>
        <v>Senior</v>
      </c>
      <c r="W388" s="1">
        <f t="shared" ca="1" si="52"/>
        <v>2500</v>
      </c>
      <c r="X388" s="12" t="str">
        <f t="shared" ca="1" si="53"/>
        <v>INSERT INTO bi4all.fac_employees (id_company_fk, id_employee_pk, flg_active, employee_name, id_gender_fk, id_race_fk, birthday, id_schooling_fk, id_department_fk, id_role_fk, id_level_fk, salary) VALUES (1, 384, TRUE, 'Enzo Rinaldi Duarte', 'M', 5, '14/03/1972', 7, 5, 11, 7, 2500);</v>
      </c>
    </row>
    <row r="389" spans="1:24" ht="14.25" customHeight="1" x14ac:dyDescent="0.2">
      <c r="A389" s="7">
        <v>1</v>
      </c>
      <c r="B389" s="7" t="str">
        <f>$A389 &amp; "-"&amp;VLOOKUP($A389,Company!$A:$B,2,FALSE)</f>
        <v>1-ACME Corporation</v>
      </c>
      <c r="C389" s="5">
        <f t="shared" si="45"/>
        <v>385</v>
      </c>
      <c r="D389" s="6" t="b">
        <v>1</v>
      </c>
      <c r="E389" s="7">
        <f ca="1">IF($C389 = 1 + N("Presidente"),
    127,
    IF($C389 = 2 + N("Vice-Presidente"),
        72,
        IF($C389 = 3 + N("Secretária bilíngue"),
            13,
            RANDBETWEEN(5,COUNT(Name!$A:$A) + 1)
        )
    )
)</f>
        <v>313</v>
      </c>
      <c r="F389" s="7" t="str">
        <f ca="1">VLOOKUP($E389,Name!$A:$B,2,FALSE)</f>
        <v>Pablo</v>
      </c>
      <c r="G389" s="7">
        <f ca="1" xml:space="preserve">
IF($C389 = 1,
    0,
    RANDBETWEEN(5,COUNT('Last name'!$A:$A) + 1)
)</f>
        <v>36</v>
      </c>
      <c r="H389" s="7" t="str">
        <f ca="1" xml:space="preserve">
IF($C389 = 1 + N("Presidente"),
    "de Orléans e Bragança",
    VLOOKUP($G389,'Last name'!$A:$B,2,FALSE) &amp; " " &amp; VLOOKUP(RANDBETWEEN(5,COUNT('Last name'!$A:$A) + 1),'Last name'!$A:$B,2,FALSE)
)</f>
        <v>Batista Padrão</v>
      </c>
      <c r="I389" s="7" t="str">
        <f t="shared" ca="1" si="46"/>
        <v>Pablo Batista Padrão</v>
      </c>
      <c r="J389" s="7" t="str">
        <f ca="1">VLOOKUP($E389,Name!$A:$C,3,FALSE)</f>
        <v>M</v>
      </c>
      <c r="K389" s="7" t="str">
        <f ca="1">VLOOKUP($J389,Gender!$A:$B,2,FALSE)</f>
        <v>Male</v>
      </c>
      <c r="L389" s="7">
        <f t="shared" ca="1" si="47"/>
        <v>5</v>
      </c>
      <c r="M389" s="7" t="str">
        <f ca="1">VLOOKUP($L389,Race!$A:$B,2,FALSE)</f>
        <v>White</v>
      </c>
      <c r="N389" s="8">
        <f t="shared" ca="1" si="48"/>
        <v>21443</v>
      </c>
      <c r="O389" s="6">
        <f t="shared" ca="1" si="49"/>
        <v>7</v>
      </c>
      <c r="P389" s="8" t="str">
        <f ca="1">VLOOKUP($O389,Education!$A:$B,2,FALSE)</f>
        <v>Undergraduate degree</v>
      </c>
      <c r="Q389" s="7">
        <f ca="1" xml:space="preserve">
  IF(OR($S389 = 5, $S389 = 6, $S389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89" s="7" t="str">
        <f ca="1">VLOOKUP($Q389,Department!$A:$B,2,FALSE)</f>
        <v>Operations</v>
      </c>
      <c r="S389" s="6">
        <f t="shared" ca="1" si="50"/>
        <v>10</v>
      </c>
      <c r="T389" s="7" t="str">
        <f ca="1">VLOOKUP($S389,Role!$A:$B,2,FALSE)</f>
        <v>Trainee</v>
      </c>
      <c r="U389" s="6" t="str">
        <f t="shared" ca="1" si="51"/>
        <v/>
      </c>
      <c r="V389" s="7" t="str">
        <f ca="1" xml:space="preserve">
IF($U389 &lt;&gt; "",
    VLOOKUP($U389,Level!$A:$B,2,FALSE),
    ""
)</f>
        <v/>
      </c>
      <c r="W389" s="1">
        <f t="shared" ca="1" si="52"/>
        <v>1305</v>
      </c>
      <c r="X389" s="12" t="str">
        <f t="shared" ca="1" si="53"/>
        <v>INSERT INTO bi4all.fac_employees (id_company_fk, id_employee_pk, flg_active, employee_name, id_gender_fk, id_race_fk, birthday, id_schooling_fk, id_department_fk, id_role_fk, id_level_fk, salary) VALUES (1, 385, TRUE, 'Pablo Batista Padrão', 'M', 5, '15/09/1958', 7, 10, 10, NULL, 1305);</v>
      </c>
    </row>
    <row r="390" spans="1:24" ht="14.25" customHeight="1" x14ac:dyDescent="0.2">
      <c r="A390" s="7">
        <v>1</v>
      </c>
      <c r="B390" s="7" t="str">
        <f>$A390 &amp; "-"&amp;VLOOKUP($A390,Company!$A:$B,2,FALSE)</f>
        <v>1-ACME Corporation</v>
      </c>
      <c r="C390" s="5">
        <f t="shared" ref="C390:C453" si="54">ROW() - 4</f>
        <v>386</v>
      </c>
      <c r="D390" s="6" t="b">
        <v>1</v>
      </c>
      <c r="E390" s="7">
        <f ca="1">IF($C390 = 1 + N("Presidente"),
    127,
    IF($C390 = 2 + N("Vice-Presidente"),
        72,
        IF($C390 = 3 + N("Secretária bilíngue"),
            13,
            RANDBETWEEN(5,COUNT(Name!$A:$A) + 1)
        )
    )
)</f>
        <v>200</v>
      </c>
      <c r="F390" s="7" t="str">
        <f ca="1">VLOOKUP($E390,Name!$A:$B,2,FALSE)</f>
        <v>José Heleno</v>
      </c>
      <c r="G390" s="7">
        <f ca="1" xml:space="preserve">
IF($C390 = 1,
    0,
    RANDBETWEEN(5,COUNT('Last name'!$A:$A) + 1)
)</f>
        <v>8</v>
      </c>
      <c r="H390" s="7" t="str">
        <f ca="1" xml:space="preserve">
IF($C390 = 1 + N("Presidente"),
    "de Orléans e Bragança",
    VLOOKUP($G390,'Last name'!$A:$B,2,FALSE) &amp; " " &amp; VLOOKUP(RANDBETWEEN(5,COUNT('Last name'!$A:$A) + 1),'Last name'!$A:$B,2,FALSE)
)</f>
        <v>Alcantara Negrão</v>
      </c>
      <c r="I390" s="7" t="str">
        <f t="shared" ref="I390:I453" ca="1" si="55">$F390 &amp; " " &amp; $H390</f>
        <v>José Heleno Alcantara Negrão</v>
      </c>
      <c r="J390" s="7" t="str">
        <f ca="1">VLOOKUP($E390,Name!$A:$C,3,FALSE)</f>
        <v>M</v>
      </c>
      <c r="K390" s="7" t="str">
        <f ca="1">VLOOKUP($J390,Gender!$A:$B,2,FALSE)</f>
        <v>Male</v>
      </c>
      <c r="L390" s="7">
        <f t="shared" ref="L390:L453" ca="1" si="56" xml:space="preserve">
IF(AND($S390 &gt;= 5, $S390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390" s="7" t="str">
        <f ca="1">VLOOKUP($L390,Race!$A:$B,2,FALSE)</f>
        <v>White</v>
      </c>
      <c r="N390" s="8">
        <f t="shared" ref="N390:N453" ca="1" si="57" xml:space="preserve">
IF($S390 = 5 + N("CEO"),
    TODAY() - 16340,
    IF($S390 = 8 + N("Secretary"),
        RANDBETWEEN(TODAY() - 12418.5, TODAY()-6574.5),
        IF(OR($S390 = 7, $S390 = 14),
            RANDBETWEEN(TODAY() - 16071, TODAY() - 8766),
            IF(OR($S390 = 13, $S390 = 12, $S390 = 11),
                RANDBETWEEN(TODAY() - 27393.75, TODAY() - 12783.75),
                RANDBETWEEN(TODAY() - 27393.75, TODAY()-10957.5)
            )
        )
    )
)</f>
        <v>19323</v>
      </c>
      <c r="O390" s="6">
        <f t="shared" ref="O390:O453" ca="1" si="58" xml:space="preserve">
IF(OR($S390 = 5, $S390 = 6) + N("Se for presidente ou vice-presidente"),
    10 + N("Doutor"),
    IF($S390 = 7 + N("Se for diretor"),
        RANDBETWEEN(8,10) + N("Graduate school or Master’s degree or Doctorate"),
        IF($S390 = 14 + N("If a manager"),
            RANDBETWEEN(7,9),
            IF(OR($S390 = 13, $S390 = 12, $S390 = 11) + N("If coordinator or specialist or analyst"),
                RANDBETWEEN(7,8),
                7
            )
        )
    )
)</f>
        <v>8</v>
      </c>
      <c r="P390" s="8" t="str">
        <f ca="1">VLOOKUP($O390,Education!$A:$B,2,FALSE)</f>
        <v>Graduate school</v>
      </c>
      <c r="Q390" s="7">
        <f ca="1" xml:space="preserve">
  IF(OR($S390 = 5, $S390 = 6, $S390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90" s="7" t="str">
        <f ca="1">VLOOKUP($Q390,Department!$A:$B,2,FALSE)</f>
        <v>Presidency</v>
      </c>
      <c r="S390" s="6">
        <f t="shared" ref="S390:S453" ca="1" si="59" xml:space="preserve">
IF($C390 = 1 + N("Se matrícula for 1"),
  5 + N("Presidente"),
  IF($C390 = 2 + N("Se matrícula for 2"),
    6 + N("Vice-presidente"),
    IF($C390 = 3 + N("Se matrícula for 3"),
      8 + N("Secretária bilíngue"),
      IF(AND($C390 &gt;= 4, $C390 &lt;=14),
        7 + N("Diretor"),
        IF(AND($C390 &gt;= 15, $C390 &lt;= 25),
          14 + N("Manager"),
          IF(AND($C390 &gt;= 26, $C390 &lt;= 36),
            13 + N("Coordinador"),
            IF(AND($C390 &gt;= 37, $C390 &lt;= 47),
              12 + N("Especialista"),
                IF(MOD($C390,2) = 0,
                  11 + N("Analista"),
                  RANDBETWEEN(9,10) + N("Estagiário ou Trainee")
                )
            )
          )
        )
      )
    )
  )
)</f>
        <v>11</v>
      </c>
      <c r="T390" s="7" t="str">
        <f ca="1">VLOOKUP($S390,Role!$A:$B,2,FALSE)</f>
        <v>Analyst</v>
      </c>
      <c r="U390" s="6">
        <f t="shared" ref="U390:U453" ca="1" si="60" xml:space="preserve">
IF($S390 = 11 + N("Analyst"),
    RANDBETWEEN(5, 7) + N("Jr, Pleno, Sr"),
    ""
)</f>
        <v>5</v>
      </c>
      <c r="V390" s="7" t="str">
        <f ca="1" xml:space="preserve">
IF($U390 &lt;&gt; "",
    VLOOKUP($U390,Level!$A:$B,2,FALSE),
    ""
)</f>
        <v>Junior</v>
      </c>
      <c r="W390" s="1">
        <f t="shared" ref="W390:W453" ca="1" si="61" xml:space="preserve">
IF($S390 = 5 + N("Presidente"),
    27000,
    IF($S390 = 6 + N("Vice-presidente"),
        23000,
        IF(OR($S390 = 8, $S390= 13, $S390 = 12) + N("Secretária bilíngue ou coordenador ou especialista"),
            8000,
            IF($S390 = 7 + N("Diretor"),
                15000,
                IF($S390 = 14 + N("Gerente"),
                    12000,
                    IF($S390 = 9 + N("Estagiário"),
                        705,
                        IF($S390 = 10 + N("Trainee"),
                            805,
                            IF($S390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IF($O390 = 7,
  500,
  IF($O390 = 8,
    1000,
    IF($O390 = 9,
      1500,
      IF($O390 = 10,
        2000,
        0
      )
    )
  )
)
+
N("Adicional no salário por área")
+
IF($Q390 = 14 + N("Tecnologia da Informação"),
  120,
  IF($Q390 = 16 + N("Vendas"),
    110,
    IF($Q390 = 15 + N("Jurídico"),
      100,
      IF(OR($Q390 = 8, $Q390 = 9, $Q390 = 11) + N("Recursos humanos ou comercial ou comunicação e marketing"),
        80,
        0
      )
    )
  )
)
+
N("Adicionando pegadinha")
+
IF(AND($Q390 = 16, $O390 = 9, $S390 = 11, $U390 = 5) + N("Se for de vendas, com mestrado, analista sênior"),
  IF($L390 = 5,
    100,
    0
  )
  +
  IF($J390 = "M",
    200,
    0
  ),
  0
)</f>
        <v>3000</v>
      </c>
      <c r="X390" s="12" t="str">
        <f t="shared" ref="X390:X453" ca="1" si="62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$A390  &amp; ", "   &amp;
$C390  &amp; ", "   &amp;
$D390  &amp; ", '"  &amp;
$I390  &amp; "', '" &amp;
$J390  &amp; "', "  &amp;
$L390  &amp; ", '"  &amp;
TEXT($N390,"dd/mm/aaaa")  &amp; "', "   &amp;
$O390  &amp; ", "   &amp;
$Q390  &amp; ", "   &amp;
$S390  &amp; ", "   &amp;
IF($U390 &lt;&gt; "", $U390, "NULL")  &amp; ", "   &amp;
$W390  &amp; ");"</f>
        <v>INSERT INTO bi4all.fac_employees (id_company_fk, id_employee_pk, flg_active, employee_name, id_gender_fk, id_race_fk, birthday, id_schooling_fk, id_department_fk, id_role_fk, id_level_fk, salary) VALUES (1, 386, TRUE, 'José Heleno Alcantara Negrão', 'M', 5, '25/11/1952', 8, 5, 11, 5, 3000);</v>
      </c>
    </row>
    <row r="391" spans="1:24" ht="14.25" customHeight="1" x14ac:dyDescent="0.2">
      <c r="A391" s="7">
        <v>1</v>
      </c>
      <c r="B391" s="7" t="str">
        <f>$A391 &amp; "-"&amp;VLOOKUP($A391,Company!$A:$B,2,FALSE)</f>
        <v>1-ACME Corporation</v>
      </c>
      <c r="C391" s="5">
        <f t="shared" si="54"/>
        <v>387</v>
      </c>
      <c r="D391" s="6" t="b">
        <v>1</v>
      </c>
      <c r="E391" s="7">
        <f ca="1">IF($C391 = 1 + N("Presidente"),
    127,
    IF($C391 = 2 + N("Vice-Presidente"),
        72,
        IF($C391 = 3 + N("Secretária bilíngue"),
            13,
            RANDBETWEEN(5,COUNT(Name!$A:$A) + 1)
        )
    )
)</f>
        <v>216</v>
      </c>
      <c r="F391" s="7" t="str">
        <f ca="1">VLOOKUP($E391,Name!$A:$B,2,FALSE)</f>
        <v>Laís</v>
      </c>
      <c r="G391" s="7">
        <f ca="1" xml:space="preserve">
IF($C391 = 1,
    0,
    RANDBETWEEN(5,COUNT('Last name'!$A:$A) + 1)
)</f>
        <v>163</v>
      </c>
      <c r="H391" s="7" t="str">
        <f ca="1" xml:space="preserve">
IF($C391 = 1 + N("Presidente"),
    "de Orléans e Bragança",
    VLOOKUP($G391,'Last name'!$A:$B,2,FALSE) &amp; " " &amp; VLOOKUP(RANDBETWEEN(5,COUNT('Last name'!$A:$A) + 1),'Last name'!$A:$B,2,FALSE)
)</f>
        <v>Rinaldi Lima</v>
      </c>
      <c r="I391" s="7" t="str">
        <f t="shared" ca="1" si="55"/>
        <v>Laís Rinaldi Lima</v>
      </c>
      <c r="J391" s="7" t="str">
        <f ca="1">VLOOKUP($E391,Name!$A:$C,3,FALSE)</f>
        <v>F</v>
      </c>
      <c r="K391" s="7" t="str">
        <f ca="1">VLOOKUP($J391,Gender!$A:$B,2,FALSE)</f>
        <v>Female</v>
      </c>
      <c r="L391" s="7">
        <f t="shared" ca="1" si="56"/>
        <v>5</v>
      </c>
      <c r="M391" s="7" t="str">
        <f ca="1">VLOOKUP($L391,Race!$A:$B,2,FALSE)</f>
        <v>White</v>
      </c>
      <c r="N391" s="8">
        <f t="shared" ca="1" si="57"/>
        <v>29000</v>
      </c>
      <c r="O391" s="6">
        <f t="shared" ca="1" si="58"/>
        <v>7</v>
      </c>
      <c r="P391" s="8" t="str">
        <f ca="1">VLOOKUP($O391,Education!$A:$B,2,FALSE)</f>
        <v>Undergraduate degree</v>
      </c>
      <c r="Q391" s="7">
        <f ca="1" xml:space="preserve">
  IF(OR($S391 = 5, $S391 = 6, $S391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91" s="7" t="str">
        <f ca="1">VLOOKUP($Q391,Department!$A:$B,2,FALSE)</f>
        <v>Audit</v>
      </c>
      <c r="S391" s="6">
        <f t="shared" ca="1" si="59"/>
        <v>10</v>
      </c>
      <c r="T391" s="7" t="str">
        <f ca="1">VLOOKUP($S391,Role!$A:$B,2,FALSE)</f>
        <v>Trainee</v>
      </c>
      <c r="U391" s="6" t="str">
        <f t="shared" ca="1" si="60"/>
        <v/>
      </c>
      <c r="V391" s="7" t="str">
        <f ca="1" xml:space="preserve">
IF($U391 &lt;&gt; "",
    VLOOKUP($U391,Level!$A:$B,2,FALSE),
    ""
)</f>
        <v/>
      </c>
      <c r="W391" s="1">
        <f t="shared" ca="1" si="61"/>
        <v>1305</v>
      </c>
      <c r="X391" s="12" t="str">
        <f t="shared" ca="1" si="62"/>
        <v>INSERT INTO bi4all.fac_employees (id_company_fk, id_employee_pk, flg_active, employee_name, id_gender_fk, id_race_fk, birthday, id_schooling_fk, id_department_fk, id_role_fk, id_level_fk, salary) VALUES (1, 387, TRUE, 'Laís Rinaldi Lima', 'F', 5, '25/05/1979', 7, 13, 10, NULL, 1305);</v>
      </c>
    </row>
    <row r="392" spans="1:24" ht="14.25" customHeight="1" x14ac:dyDescent="0.2">
      <c r="A392" s="7">
        <v>1</v>
      </c>
      <c r="B392" s="7" t="str">
        <f>$A392 &amp; "-"&amp;VLOOKUP($A392,Company!$A:$B,2,FALSE)</f>
        <v>1-ACME Corporation</v>
      </c>
      <c r="C392" s="5">
        <f t="shared" si="54"/>
        <v>388</v>
      </c>
      <c r="D392" s="6" t="b">
        <v>1</v>
      </c>
      <c r="E392" s="7">
        <f ca="1">IF($C392 = 1 + N("Presidente"),
    127,
    IF($C392 = 2 + N("Vice-Presidente"),
        72,
        IF($C392 = 3 + N("Secretária bilíngue"),
            13,
            RANDBETWEEN(5,COUNT(Name!$A:$A) + 1)
        )
    )
)</f>
        <v>287</v>
      </c>
      <c r="F392" s="7" t="str">
        <f ca="1">VLOOKUP($E392,Name!$A:$B,2,FALSE)</f>
        <v>Matheus</v>
      </c>
      <c r="G392" s="7">
        <f ca="1" xml:space="preserve">
IF($C392 = 1,
    0,
    RANDBETWEEN(5,COUNT('Last name'!$A:$A) + 1)
)</f>
        <v>110</v>
      </c>
      <c r="H392" s="7" t="str">
        <f ca="1" xml:space="preserve">
IF($C392 = 1 + N("Presidente"),
    "de Orléans e Bragança",
    VLOOKUP($G392,'Last name'!$A:$B,2,FALSE) &amp; " " &amp; VLOOKUP(RANDBETWEEN(5,COUNT('Last name'!$A:$A) + 1),'Last name'!$A:$B,2,FALSE)
)</f>
        <v>Lombardi Bispo</v>
      </c>
      <c r="I392" s="7" t="str">
        <f t="shared" ca="1" si="55"/>
        <v>Matheus Lombardi Bispo</v>
      </c>
      <c r="J392" s="7" t="str">
        <f ca="1">VLOOKUP($E392,Name!$A:$C,3,FALSE)</f>
        <v>M</v>
      </c>
      <c r="K392" s="7" t="str">
        <f ca="1">VLOOKUP($J392,Gender!$A:$B,2,FALSE)</f>
        <v>Male</v>
      </c>
      <c r="L392" s="7">
        <f t="shared" ca="1" si="56"/>
        <v>6</v>
      </c>
      <c r="M392" s="7" t="str">
        <f ca="1">VLOOKUP($L392,Race!$A:$B,2,FALSE)</f>
        <v>Black or African American</v>
      </c>
      <c r="N392" s="8">
        <f t="shared" ca="1" si="57"/>
        <v>23884</v>
      </c>
      <c r="O392" s="6">
        <f t="shared" ca="1" si="58"/>
        <v>8</v>
      </c>
      <c r="P392" s="8" t="str">
        <f ca="1">VLOOKUP($O392,Education!$A:$B,2,FALSE)</f>
        <v>Graduate school</v>
      </c>
      <c r="Q392" s="7">
        <f ca="1" xml:space="preserve">
  IF(OR($S392 = 5, $S392 = 6, $S392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92" s="7" t="str">
        <f ca="1">VLOOKUP($Q392,Department!$A:$B,2,FALSE)</f>
        <v>Presidency</v>
      </c>
      <c r="S392" s="6">
        <f t="shared" ca="1" si="59"/>
        <v>11</v>
      </c>
      <c r="T392" s="7" t="str">
        <f ca="1">VLOOKUP($S392,Role!$A:$B,2,FALSE)</f>
        <v>Analyst</v>
      </c>
      <c r="U392" s="6">
        <f t="shared" ca="1" si="60"/>
        <v>6</v>
      </c>
      <c r="V392" s="7" t="str">
        <f ca="1" xml:space="preserve">
IF($U392 &lt;&gt; "",
    VLOOKUP($U392,Level!$A:$B,2,FALSE),
    ""
)</f>
        <v>Pleno</v>
      </c>
      <c r="W392" s="1">
        <f t="shared" ca="1" si="61"/>
        <v>3000</v>
      </c>
      <c r="X392" s="12" t="str">
        <f t="shared" ca="1" si="62"/>
        <v>INSERT INTO bi4all.fac_employees (id_company_fk, id_employee_pk, flg_active, employee_name, id_gender_fk, id_race_fk, birthday, id_schooling_fk, id_department_fk, id_role_fk, id_level_fk, salary) VALUES (1, 388, TRUE, 'Matheus Lombardi Bispo', 'M', 6, '22/05/1965', 8, 5, 11, 6, 3000);</v>
      </c>
    </row>
    <row r="393" spans="1:24" ht="14.25" customHeight="1" x14ac:dyDescent="0.2">
      <c r="A393" s="7">
        <v>1</v>
      </c>
      <c r="B393" s="7" t="str">
        <f>$A393 &amp; "-"&amp;VLOOKUP($A393,Company!$A:$B,2,FALSE)</f>
        <v>1-ACME Corporation</v>
      </c>
      <c r="C393" s="5">
        <f t="shared" si="54"/>
        <v>389</v>
      </c>
      <c r="D393" s="6" t="b">
        <v>1</v>
      </c>
      <c r="E393" s="7">
        <f ca="1">IF($C393 = 1 + N("Presidente"),
    127,
    IF($C393 = 2 + N("Vice-Presidente"),
        72,
        IF($C393 = 3 + N("Secretária bilíngue"),
            13,
            RANDBETWEEN(5,COUNT(Name!$A:$A) + 1)
        )
    )
)</f>
        <v>210</v>
      </c>
      <c r="F393" s="7" t="str">
        <f ca="1">VLOOKUP($E393,Name!$A:$B,2,FALSE)</f>
        <v>Kauã</v>
      </c>
      <c r="G393" s="7">
        <f ca="1" xml:space="preserve">
IF($C393 = 1,
    0,
    RANDBETWEEN(5,COUNT('Last name'!$A:$A) + 1)
)</f>
        <v>135</v>
      </c>
      <c r="H393" s="7" t="str">
        <f ca="1" xml:space="preserve">
IF($C393 = 1 + N("Presidente"),
    "de Orléans e Bragança",
    VLOOKUP($G393,'Last name'!$A:$B,2,FALSE) &amp; " " &amp; VLOOKUP(RANDBETWEEN(5,COUNT('Last name'!$A:$A) + 1),'Last name'!$A:$B,2,FALSE)
)</f>
        <v>Moreira Vaz</v>
      </c>
      <c r="I393" s="7" t="str">
        <f t="shared" ca="1" si="55"/>
        <v>Kauã Moreira Vaz</v>
      </c>
      <c r="J393" s="7" t="str">
        <f ca="1">VLOOKUP($E393,Name!$A:$C,3,FALSE)</f>
        <v>M</v>
      </c>
      <c r="K393" s="7" t="str">
        <f ca="1">VLOOKUP($J393,Gender!$A:$B,2,FALSE)</f>
        <v>Male</v>
      </c>
      <c r="L393" s="7">
        <f t="shared" ca="1" si="56"/>
        <v>5</v>
      </c>
      <c r="M393" s="7" t="str">
        <f ca="1">VLOOKUP($L393,Race!$A:$B,2,FALSE)</f>
        <v>White</v>
      </c>
      <c r="N393" s="8">
        <f t="shared" ca="1" si="57"/>
        <v>32354</v>
      </c>
      <c r="O393" s="6">
        <f t="shared" ca="1" si="58"/>
        <v>7</v>
      </c>
      <c r="P393" s="8" t="str">
        <f ca="1">VLOOKUP($O393,Education!$A:$B,2,FALSE)</f>
        <v>Undergraduate degree</v>
      </c>
      <c r="Q393" s="7">
        <f ca="1" xml:space="preserve">
  IF(OR($S393 = 5, $S393 = 6, $S393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93" s="7" t="str">
        <f ca="1">VLOOKUP($Q393,Department!$A:$B,2,FALSE)</f>
        <v>Communication &amp; Marketing</v>
      </c>
      <c r="S393" s="6">
        <f t="shared" ca="1" si="59"/>
        <v>9</v>
      </c>
      <c r="T393" s="7" t="str">
        <f ca="1">VLOOKUP($S393,Role!$A:$B,2,FALSE)</f>
        <v>Intern</v>
      </c>
      <c r="U393" s="6" t="str">
        <f t="shared" ca="1" si="60"/>
        <v/>
      </c>
      <c r="V393" s="7" t="str">
        <f ca="1" xml:space="preserve">
IF($U393 &lt;&gt; "",
    VLOOKUP($U393,Level!$A:$B,2,FALSE),
    ""
)</f>
        <v/>
      </c>
      <c r="W393" s="1">
        <f t="shared" ca="1" si="61"/>
        <v>1285</v>
      </c>
      <c r="X393" s="12" t="str">
        <f t="shared" ca="1" si="62"/>
        <v>INSERT INTO bi4all.fac_employees (id_company_fk, id_employee_pk, flg_active, employee_name, id_gender_fk, id_race_fk, birthday, id_schooling_fk, id_department_fk, id_role_fk, id_level_fk, salary) VALUES (1, 389, TRUE, 'Kauã Moreira Vaz', 'M', 5, '30/07/1988', 7, 11, 9, NULL, 1285);</v>
      </c>
    </row>
    <row r="394" spans="1:24" ht="14.25" customHeight="1" x14ac:dyDescent="0.2">
      <c r="A394" s="7">
        <v>1</v>
      </c>
      <c r="B394" s="7" t="str">
        <f>$A394 &amp; "-"&amp;VLOOKUP($A394,Company!$A:$B,2,FALSE)</f>
        <v>1-ACME Corporation</v>
      </c>
      <c r="C394" s="5">
        <f t="shared" si="54"/>
        <v>390</v>
      </c>
      <c r="D394" s="6" t="b">
        <v>1</v>
      </c>
      <c r="E394" s="7">
        <f ca="1">IF($C394 = 1 + N("Presidente"),
    127,
    IF($C394 = 2 + N("Vice-Presidente"),
        72,
        IF($C394 = 3 + N("Secretária bilíngue"),
            13,
            RANDBETWEEN(5,COUNT(Name!$A:$A) + 1)
        )
    )
)</f>
        <v>213</v>
      </c>
      <c r="F394" s="7" t="str">
        <f ca="1">VLOOKUP($E394,Name!$A:$B,2,FALSE)</f>
        <v>Kelvin</v>
      </c>
      <c r="G394" s="7">
        <f ca="1" xml:space="preserve">
IF($C394 = 1,
    0,
    RANDBETWEEN(5,COUNT('Last name'!$A:$A) + 1)
)</f>
        <v>158</v>
      </c>
      <c r="H394" s="7" t="str">
        <f ca="1" xml:space="preserve">
IF($C394 = 1 + N("Presidente"),
    "de Orléans e Bragança",
    VLOOKUP($G394,'Last name'!$A:$B,2,FALSE) &amp; " " &amp; VLOOKUP(RANDBETWEEN(5,COUNT('Last name'!$A:$A) + 1),'Last name'!$A:$B,2,FALSE)
)</f>
        <v>Rangel Farias</v>
      </c>
      <c r="I394" s="7" t="str">
        <f t="shared" ca="1" si="55"/>
        <v>Kelvin Rangel Farias</v>
      </c>
      <c r="J394" s="7" t="str">
        <f ca="1">VLOOKUP($E394,Name!$A:$C,3,FALSE)</f>
        <v>M</v>
      </c>
      <c r="K394" s="7" t="str">
        <f ca="1">VLOOKUP($J394,Gender!$A:$B,2,FALSE)</f>
        <v>Male</v>
      </c>
      <c r="L394" s="7">
        <f t="shared" ca="1" si="56"/>
        <v>5</v>
      </c>
      <c r="M394" s="7" t="str">
        <f ca="1">VLOOKUP($L394,Race!$A:$B,2,FALSE)</f>
        <v>White</v>
      </c>
      <c r="N394" s="8">
        <f t="shared" ca="1" si="57"/>
        <v>29549</v>
      </c>
      <c r="O394" s="6">
        <f t="shared" ca="1" si="58"/>
        <v>8</v>
      </c>
      <c r="P394" s="8" t="str">
        <f ca="1">VLOOKUP($O394,Education!$A:$B,2,FALSE)</f>
        <v>Graduate school</v>
      </c>
      <c r="Q394" s="7">
        <f ca="1" xml:space="preserve">
  IF(OR($S394 = 5, $S394 = 6, $S394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394" s="7" t="str">
        <f ca="1">VLOOKUP($Q394,Department!$A:$B,2,FALSE)</f>
        <v>Operations</v>
      </c>
      <c r="S394" s="6">
        <f t="shared" ca="1" si="59"/>
        <v>11</v>
      </c>
      <c r="T394" s="7" t="str">
        <f ca="1">VLOOKUP($S394,Role!$A:$B,2,FALSE)</f>
        <v>Analyst</v>
      </c>
      <c r="U394" s="6">
        <f t="shared" ca="1" si="60"/>
        <v>5</v>
      </c>
      <c r="V394" s="7" t="str">
        <f ca="1" xml:space="preserve">
IF($U394 &lt;&gt; "",
    VLOOKUP($U394,Level!$A:$B,2,FALSE),
    ""
)</f>
        <v>Junior</v>
      </c>
      <c r="W394" s="1">
        <f t="shared" ca="1" si="61"/>
        <v>3000</v>
      </c>
      <c r="X394" s="12" t="str">
        <f t="shared" ca="1" si="62"/>
        <v>INSERT INTO bi4all.fac_employees (id_company_fk, id_employee_pk, flg_active, employee_name, id_gender_fk, id_race_fk, birthday, id_schooling_fk, id_department_fk, id_role_fk, id_level_fk, salary) VALUES (1, 390, TRUE, 'Kelvin Rangel Farias', 'M', 5, '24/11/1980', 8, 10, 11, 5, 3000);</v>
      </c>
    </row>
    <row r="395" spans="1:24" ht="14.25" customHeight="1" x14ac:dyDescent="0.2">
      <c r="A395" s="7">
        <v>1</v>
      </c>
      <c r="B395" s="7" t="str">
        <f>$A395 &amp; "-"&amp;VLOOKUP($A395,Company!$A:$B,2,FALSE)</f>
        <v>1-ACME Corporation</v>
      </c>
      <c r="C395" s="5">
        <f t="shared" si="54"/>
        <v>391</v>
      </c>
      <c r="D395" s="6" t="b">
        <v>1</v>
      </c>
      <c r="E395" s="7">
        <f ca="1">IF($C395 = 1 + N("Presidente"),
    127,
    IF($C395 = 2 + N("Vice-Presidente"),
        72,
        IF($C395 = 3 + N("Secretária bilíngue"),
            13,
            RANDBETWEEN(5,COUNT(Name!$A:$A) + 1)
        )
    )
)</f>
        <v>153</v>
      </c>
      <c r="F395" s="7" t="str">
        <f ca="1">VLOOKUP($E395,Name!$A:$B,2,FALSE)</f>
        <v>Giovana</v>
      </c>
      <c r="G395" s="7">
        <f ca="1" xml:space="preserve">
IF($C395 = 1,
    0,
    RANDBETWEEN(5,COUNT('Last name'!$A:$A) + 1)
)</f>
        <v>150</v>
      </c>
      <c r="H395" s="7" t="str">
        <f ca="1" xml:space="preserve">
IF($C395 = 1 + N("Presidente"),
    "de Orléans e Bragança",
    VLOOKUP($G395,'Last name'!$A:$B,2,FALSE) &amp; " " &amp; VLOOKUP(RANDBETWEEN(5,COUNT('Last name'!$A:$A) + 1),'Last name'!$A:$B,2,FALSE)
)</f>
        <v>Pellegrini Pimentel</v>
      </c>
      <c r="I395" s="7" t="str">
        <f t="shared" ca="1" si="55"/>
        <v>Giovana Pellegrini Pimentel</v>
      </c>
      <c r="J395" s="7" t="str">
        <f ca="1">VLOOKUP($E395,Name!$A:$C,3,FALSE)</f>
        <v>F</v>
      </c>
      <c r="K395" s="7" t="str">
        <f ca="1">VLOOKUP($J395,Gender!$A:$B,2,FALSE)</f>
        <v>Female</v>
      </c>
      <c r="L395" s="7">
        <f t="shared" ca="1" si="56"/>
        <v>5</v>
      </c>
      <c r="M395" s="7" t="str">
        <f ca="1">VLOOKUP($L395,Race!$A:$B,2,FALSE)</f>
        <v>White</v>
      </c>
      <c r="N395" s="8">
        <f t="shared" ca="1" si="57"/>
        <v>23242</v>
      </c>
      <c r="O395" s="6">
        <f t="shared" ca="1" si="58"/>
        <v>7</v>
      </c>
      <c r="P395" s="8" t="str">
        <f ca="1">VLOOKUP($O395,Education!$A:$B,2,FALSE)</f>
        <v>Undergraduate degree</v>
      </c>
      <c r="Q395" s="7">
        <f ca="1" xml:space="preserve">
  IF(OR($S395 = 5, $S395 = 6, $S395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395" s="7" t="str">
        <f ca="1">VLOOKUP($Q395,Department!$A:$B,2,FALSE)</f>
        <v>Audit</v>
      </c>
      <c r="S395" s="6">
        <f t="shared" ca="1" si="59"/>
        <v>10</v>
      </c>
      <c r="T395" s="7" t="str">
        <f ca="1">VLOOKUP($S395,Role!$A:$B,2,FALSE)</f>
        <v>Trainee</v>
      </c>
      <c r="U395" s="6" t="str">
        <f t="shared" ca="1" si="60"/>
        <v/>
      </c>
      <c r="V395" s="7" t="str">
        <f ca="1" xml:space="preserve">
IF($U395 &lt;&gt; "",
    VLOOKUP($U395,Level!$A:$B,2,FALSE),
    ""
)</f>
        <v/>
      </c>
      <c r="W395" s="1">
        <f t="shared" ca="1" si="61"/>
        <v>1305</v>
      </c>
      <c r="X395" s="12" t="str">
        <f t="shared" ca="1" si="62"/>
        <v>INSERT INTO bi4all.fac_employees (id_company_fk, id_employee_pk, flg_active, employee_name, id_gender_fk, id_race_fk, birthday, id_schooling_fk, id_department_fk, id_role_fk, id_level_fk, salary) VALUES (1, 391, TRUE, 'Giovana Pellegrini Pimentel', 'F', 5, '19/08/1963', 7, 13, 10, NULL, 1305);</v>
      </c>
    </row>
    <row r="396" spans="1:24" ht="14.25" customHeight="1" x14ac:dyDescent="0.2">
      <c r="A396" s="7">
        <v>1</v>
      </c>
      <c r="B396" s="7" t="str">
        <f>$A396 &amp; "-"&amp;VLOOKUP($A396,Company!$A:$B,2,FALSE)</f>
        <v>1-ACME Corporation</v>
      </c>
      <c r="C396" s="5">
        <f t="shared" si="54"/>
        <v>392</v>
      </c>
      <c r="D396" s="6" t="b">
        <v>1</v>
      </c>
      <c r="E396" s="7">
        <f ca="1">IF($C396 = 1 + N("Presidente"),
    127,
    IF($C396 = 2 + N("Vice-Presidente"),
        72,
        IF($C396 = 3 + N("Secretária bilíngue"),
            13,
            RANDBETWEEN(5,COUNT(Name!$A:$A) + 1)
        )
    )
)</f>
        <v>93</v>
      </c>
      <c r="F396" s="7" t="str">
        <f ca="1">VLOOKUP($E396,Name!$A:$B,2,FALSE)</f>
        <v>César</v>
      </c>
      <c r="G396" s="7">
        <f ca="1" xml:space="preserve">
IF($C396 = 1,
    0,
    RANDBETWEEN(5,COUNT('Last name'!$A:$A) + 1)
)</f>
        <v>110</v>
      </c>
      <c r="H396" s="7" t="str">
        <f ca="1" xml:space="preserve">
IF($C396 = 1 + N("Presidente"),
    "de Orléans e Bragança",
    VLOOKUP($G396,'Last name'!$A:$B,2,FALSE) &amp; " " &amp; VLOOKUP(RANDBETWEEN(5,COUNT('Last name'!$A:$A) + 1),'Last name'!$A:$B,2,FALSE)
)</f>
        <v>Lombardi Ferrari</v>
      </c>
      <c r="I396" s="7" t="str">
        <f t="shared" ca="1" si="55"/>
        <v>César Lombardi Ferrari</v>
      </c>
      <c r="J396" s="7" t="str">
        <f ca="1">VLOOKUP($E396,Name!$A:$C,3,FALSE)</f>
        <v>M</v>
      </c>
      <c r="K396" s="7" t="str">
        <f ca="1">VLOOKUP($J396,Gender!$A:$B,2,FALSE)</f>
        <v>Male</v>
      </c>
      <c r="L396" s="7">
        <f t="shared" ca="1" si="56"/>
        <v>7</v>
      </c>
      <c r="M396" s="7" t="str">
        <f ca="1">VLOOKUP($L396,Race!$A:$B,2,FALSE)</f>
        <v>Hispanic or Latino</v>
      </c>
      <c r="N396" s="8">
        <f t="shared" ca="1" si="57"/>
        <v>19612</v>
      </c>
      <c r="O396" s="6">
        <f t="shared" ca="1" si="58"/>
        <v>7</v>
      </c>
      <c r="P396" s="8" t="str">
        <f ca="1">VLOOKUP($O396,Education!$A:$B,2,FALSE)</f>
        <v>Undergraduate degree</v>
      </c>
      <c r="Q396" s="7">
        <f ca="1" xml:space="preserve">
  IF(OR($S396 = 5, $S396 = 6, $S396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396" s="7" t="str">
        <f ca="1">VLOOKUP($Q396,Department!$A:$B,2,FALSE)</f>
        <v>Presidency</v>
      </c>
      <c r="S396" s="6">
        <f t="shared" ca="1" si="59"/>
        <v>11</v>
      </c>
      <c r="T396" s="7" t="str">
        <f ca="1">VLOOKUP($S396,Role!$A:$B,2,FALSE)</f>
        <v>Analyst</v>
      </c>
      <c r="U396" s="6">
        <f t="shared" ca="1" si="60"/>
        <v>6</v>
      </c>
      <c r="V396" s="7" t="str">
        <f ca="1" xml:space="preserve">
IF($U396 &lt;&gt; "",
    VLOOKUP($U396,Level!$A:$B,2,FALSE),
    ""
)</f>
        <v>Pleno</v>
      </c>
      <c r="W396" s="1">
        <f t="shared" ca="1" si="61"/>
        <v>2500</v>
      </c>
      <c r="X396" s="12" t="str">
        <f t="shared" ca="1" si="62"/>
        <v>INSERT INTO bi4all.fac_employees (id_company_fk, id_employee_pk, flg_active, employee_name, id_gender_fk, id_race_fk, birthday, id_schooling_fk, id_department_fk, id_role_fk, id_level_fk, salary) VALUES (1, 392, TRUE, 'César Lombardi Ferrari', 'M', 7, '10/09/1953', 7, 5, 11, 6, 2500);</v>
      </c>
    </row>
    <row r="397" spans="1:24" ht="14.25" customHeight="1" x14ac:dyDescent="0.2">
      <c r="A397" s="7">
        <v>1</v>
      </c>
      <c r="B397" s="7" t="str">
        <f>$A397 &amp; "-"&amp;VLOOKUP($A397,Company!$A:$B,2,FALSE)</f>
        <v>1-ACME Corporation</v>
      </c>
      <c r="C397" s="5">
        <f t="shared" si="54"/>
        <v>393</v>
      </c>
      <c r="D397" s="6" t="b">
        <v>1</v>
      </c>
      <c r="E397" s="7">
        <f ca="1">IF($C397 = 1 + N("Presidente"),
    127,
    IF($C397 = 2 + N("Vice-Presidente"),
        72,
        IF($C397 = 3 + N("Secretária bilíngue"),
            13,
            RANDBETWEEN(5,COUNT(Name!$A:$A) + 1)
        )
    )
)</f>
        <v>161</v>
      </c>
      <c r="F397" s="7" t="str">
        <f ca="1">VLOOKUP($E397,Name!$A:$B,2,FALSE)</f>
        <v>Heitor</v>
      </c>
      <c r="G397" s="7">
        <f ca="1" xml:space="preserve">
IF($C397 = 1,
    0,
    RANDBETWEEN(5,COUNT('Last name'!$A:$A) + 1)
)</f>
        <v>15</v>
      </c>
      <c r="H397" s="7" t="str">
        <f ca="1" xml:space="preserve">
IF($C397 = 1 + N("Presidente"),
    "de Orléans e Bragança",
    VLOOKUP($G397,'Last name'!$A:$B,2,FALSE) &amp; " " &amp; VLOOKUP(RANDBETWEEN(5,COUNT('Last name'!$A:$A) + 1),'Last name'!$A:$B,2,FALSE)
)</f>
        <v>Alvim Rodrigues</v>
      </c>
      <c r="I397" s="7" t="str">
        <f t="shared" ca="1" si="55"/>
        <v>Heitor Alvim Rodrigues</v>
      </c>
      <c r="J397" s="7" t="str">
        <f ca="1">VLOOKUP($E397,Name!$A:$C,3,FALSE)</f>
        <v>M</v>
      </c>
      <c r="K397" s="7" t="str">
        <f ca="1">VLOOKUP($J397,Gender!$A:$B,2,FALSE)</f>
        <v>Male</v>
      </c>
      <c r="L397" s="7">
        <f t="shared" ca="1" si="56"/>
        <v>5</v>
      </c>
      <c r="M397" s="7" t="str">
        <f ca="1">VLOOKUP($L397,Race!$A:$B,2,FALSE)</f>
        <v>White</v>
      </c>
      <c r="N397" s="8">
        <f t="shared" ca="1" si="57"/>
        <v>27094</v>
      </c>
      <c r="O397" s="6">
        <f t="shared" ca="1" si="58"/>
        <v>7</v>
      </c>
      <c r="P397" s="8" t="str">
        <f ca="1">VLOOKUP($O397,Education!$A:$B,2,FALSE)</f>
        <v>Undergraduate degree</v>
      </c>
      <c r="Q397" s="7">
        <f ca="1" xml:space="preserve">
  IF(OR($S397 = 5, $S397 = 6, $S397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397" s="7" t="str">
        <f ca="1">VLOOKUP($Q397,Department!$A:$B,2,FALSE)</f>
        <v>Communication &amp; Marketing</v>
      </c>
      <c r="S397" s="6">
        <f t="shared" ca="1" si="59"/>
        <v>9</v>
      </c>
      <c r="T397" s="7" t="str">
        <f ca="1">VLOOKUP($S397,Role!$A:$B,2,FALSE)</f>
        <v>Intern</v>
      </c>
      <c r="U397" s="6" t="str">
        <f t="shared" ca="1" si="60"/>
        <v/>
      </c>
      <c r="V397" s="7" t="str">
        <f ca="1" xml:space="preserve">
IF($U397 &lt;&gt; "",
    VLOOKUP($U397,Level!$A:$B,2,FALSE),
    ""
)</f>
        <v/>
      </c>
      <c r="W397" s="1">
        <f t="shared" ca="1" si="61"/>
        <v>1285</v>
      </c>
      <c r="X397" s="12" t="str">
        <f t="shared" ca="1" si="62"/>
        <v>INSERT INTO bi4all.fac_employees (id_company_fk, id_employee_pk, flg_active, employee_name, id_gender_fk, id_race_fk, birthday, id_schooling_fk, id_department_fk, id_role_fk, id_level_fk, salary) VALUES (1, 393, TRUE, 'Heitor Alvim Rodrigues', 'M', 5, '06/03/1974', 7, 11, 9, NULL, 1285);</v>
      </c>
    </row>
    <row r="398" spans="1:24" ht="14.25" customHeight="1" x14ac:dyDescent="0.2">
      <c r="A398" s="7">
        <v>1</v>
      </c>
      <c r="B398" s="7" t="str">
        <f>$A398 &amp; "-"&amp;VLOOKUP($A398,Company!$A:$B,2,FALSE)</f>
        <v>1-ACME Corporation</v>
      </c>
      <c r="C398" s="5">
        <f t="shared" si="54"/>
        <v>394</v>
      </c>
      <c r="D398" s="6" t="b">
        <v>1</v>
      </c>
      <c r="E398" s="7">
        <f ca="1">IF($C398 = 1 + N("Presidente"),
    127,
    IF($C398 = 2 + N("Vice-Presidente"),
        72,
        IF($C398 = 3 + N("Secretária bilíngue"),
            13,
            RANDBETWEEN(5,COUNT(Name!$A:$A) + 1)
        )
    )
)</f>
        <v>339</v>
      </c>
      <c r="F398" s="7" t="str">
        <f ca="1">VLOOKUP($E398,Name!$A:$B,2,FALSE)</f>
        <v>Sophie</v>
      </c>
      <c r="G398" s="7">
        <f ca="1" xml:space="preserve">
IF($C398 = 1,
    0,
    RANDBETWEEN(5,COUNT('Last name'!$A:$A) + 1)
)</f>
        <v>74</v>
      </c>
      <c r="H398" s="7" t="str">
        <f ca="1" xml:space="preserve">
IF($C398 = 1 + N("Presidente"),
    "de Orléans e Bragança",
    VLOOKUP($G398,'Last name'!$A:$B,2,FALSE) &amp; " " &amp; VLOOKUP(RANDBETWEEN(5,COUNT('Last name'!$A:$A) + 1),'Last name'!$A:$B,2,FALSE)
)</f>
        <v>Dias Alvim</v>
      </c>
      <c r="I398" s="7" t="str">
        <f t="shared" ca="1" si="55"/>
        <v>Sophie Dias Alvim</v>
      </c>
      <c r="J398" s="7" t="str">
        <f ca="1">VLOOKUP($E398,Name!$A:$C,3,FALSE)</f>
        <v>F</v>
      </c>
      <c r="K398" s="7" t="str">
        <f ca="1">VLOOKUP($J398,Gender!$A:$B,2,FALSE)</f>
        <v>Female</v>
      </c>
      <c r="L398" s="7">
        <f t="shared" ca="1" si="56"/>
        <v>5</v>
      </c>
      <c r="M398" s="7" t="str">
        <f ca="1">VLOOKUP($L398,Race!$A:$B,2,FALSE)</f>
        <v>White</v>
      </c>
      <c r="N398" s="8">
        <f t="shared" ca="1" si="57"/>
        <v>20946</v>
      </c>
      <c r="O398" s="6">
        <f t="shared" ca="1" si="58"/>
        <v>7</v>
      </c>
      <c r="P398" s="8" t="str">
        <f ca="1">VLOOKUP($O398,Education!$A:$B,2,FALSE)</f>
        <v>Undergraduate degree</v>
      </c>
      <c r="Q398" s="7">
        <f ca="1" xml:space="preserve">
  IF(OR($S398 = 5, $S398 = 6, $S398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398" s="7" t="str">
        <f ca="1">VLOOKUP($Q398,Department!$A:$B,2,FALSE)</f>
        <v>Controlling</v>
      </c>
      <c r="S398" s="6">
        <f t="shared" ca="1" si="59"/>
        <v>11</v>
      </c>
      <c r="T398" s="7" t="str">
        <f ca="1">VLOOKUP($S398,Role!$A:$B,2,FALSE)</f>
        <v>Analyst</v>
      </c>
      <c r="U398" s="6">
        <f t="shared" ca="1" si="60"/>
        <v>5</v>
      </c>
      <c r="V398" s="7" t="str">
        <f ca="1" xml:space="preserve">
IF($U398 &lt;&gt; "",
    VLOOKUP($U398,Level!$A:$B,2,FALSE),
    ""
)</f>
        <v>Junior</v>
      </c>
      <c r="W398" s="1">
        <f t="shared" ca="1" si="61"/>
        <v>2500</v>
      </c>
      <c r="X398" s="12" t="str">
        <f t="shared" ca="1" si="62"/>
        <v>INSERT INTO bi4all.fac_employees (id_company_fk, id_employee_pk, flg_active, employee_name, id_gender_fk, id_race_fk, birthday, id_schooling_fk, id_department_fk, id_role_fk, id_level_fk, salary) VALUES (1, 394, TRUE, 'Sophie Dias Alvim', 'F', 5, '06/05/1957', 7, 12, 11, 5, 2500);</v>
      </c>
    </row>
    <row r="399" spans="1:24" ht="14.25" customHeight="1" x14ac:dyDescent="0.2">
      <c r="A399" s="7">
        <v>1</v>
      </c>
      <c r="B399" s="7" t="str">
        <f>$A399 &amp; "-"&amp;VLOOKUP($A399,Company!$A:$B,2,FALSE)</f>
        <v>1-ACME Corporation</v>
      </c>
      <c r="C399" s="5">
        <f t="shared" si="54"/>
        <v>395</v>
      </c>
      <c r="D399" s="6" t="b">
        <v>1</v>
      </c>
      <c r="E399" s="7">
        <f ca="1">IF($C399 = 1 + N("Presidente"),
    127,
    IF($C399 = 2 + N("Vice-Presidente"),
        72,
        IF($C399 = 3 + N("Secretária bilíngue"),
            13,
            RANDBETWEEN(5,COUNT(Name!$A:$A) + 1)
        )
    )
)</f>
        <v>56</v>
      </c>
      <c r="F399" s="7" t="str">
        <f ca="1">VLOOKUP($E399,Name!$A:$B,2,FALSE)</f>
        <v>Arthur Gabriel</v>
      </c>
      <c r="G399" s="7">
        <f ca="1" xml:space="preserve">
IF($C399 = 1,
    0,
    RANDBETWEEN(5,COUNT('Last name'!$A:$A) + 1)
)</f>
        <v>53</v>
      </c>
      <c r="H399" s="7" t="str">
        <f ca="1" xml:space="preserve">
IF($C399 = 1 + N("Presidente"),
    "de Orléans e Bragança",
    VLOOKUP($G399,'Last name'!$A:$B,2,FALSE) &amp; " " &amp; VLOOKUP(RANDBETWEEN(5,COUNT('Last name'!$A:$A) + 1),'Last name'!$A:$B,2,FALSE)
)</f>
        <v>Camargo Andrade</v>
      </c>
      <c r="I399" s="7" t="str">
        <f t="shared" ca="1" si="55"/>
        <v>Arthur Gabriel Camargo Andrade</v>
      </c>
      <c r="J399" s="7" t="str">
        <f ca="1">VLOOKUP($E399,Name!$A:$C,3,FALSE)</f>
        <v>M</v>
      </c>
      <c r="K399" s="7" t="str">
        <f ca="1">VLOOKUP($J399,Gender!$A:$B,2,FALSE)</f>
        <v>Male</v>
      </c>
      <c r="L399" s="7">
        <f t="shared" ca="1" si="56"/>
        <v>8</v>
      </c>
      <c r="M399" s="7" t="str">
        <f ca="1">VLOOKUP($L399,Race!$A:$B,2,FALSE)</f>
        <v>Asian</v>
      </c>
      <c r="N399" s="8">
        <f t="shared" ca="1" si="57"/>
        <v>25270</v>
      </c>
      <c r="O399" s="6">
        <f t="shared" ca="1" si="58"/>
        <v>7</v>
      </c>
      <c r="P399" s="8" t="str">
        <f ca="1">VLOOKUP($O399,Education!$A:$B,2,FALSE)</f>
        <v>Undergraduate degree</v>
      </c>
      <c r="Q399" s="7">
        <f ca="1" xml:space="preserve">
  IF(OR($S399 = 5, $S399 = 6, $S399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399" s="7" t="str">
        <f ca="1">VLOOKUP($Q399,Department!$A:$B,2,FALSE)</f>
        <v>Finance</v>
      </c>
      <c r="S399" s="6">
        <f t="shared" ca="1" si="59"/>
        <v>9</v>
      </c>
      <c r="T399" s="7" t="str">
        <f ca="1">VLOOKUP($S399,Role!$A:$B,2,FALSE)</f>
        <v>Intern</v>
      </c>
      <c r="U399" s="6" t="str">
        <f t="shared" ca="1" si="60"/>
        <v/>
      </c>
      <c r="V399" s="7" t="str">
        <f ca="1" xml:space="preserve">
IF($U399 &lt;&gt; "",
    VLOOKUP($U399,Level!$A:$B,2,FALSE),
    ""
)</f>
        <v/>
      </c>
      <c r="W399" s="1">
        <f t="shared" ca="1" si="61"/>
        <v>1205</v>
      </c>
      <c r="X399" s="12" t="str">
        <f t="shared" ca="1" si="62"/>
        <v>INSERT INTO bi4all.fac_employees (id_company_fk, id_employee_pk, flg_active, employee_name, id_gender_fk, id_race_fk, birthday, id_schooling_fk, id_department_fk, id_role_fk, id_level_fk, salary) VALUES (1, 395, TRUE, 'Arthur Gabriel Camargo Andrade', 'M', 8, '08/03/1969', 7, 7, 9, NULL, 1205);</v>
      </c>
    </row>
    <row r="400" spans="1:24" ht="14.25" customHeight="1" x14ac:dyDescent="0.2">
      <c r="A400" s="7">
        <v>1</v>
      </c>
      <c r="B400" s="7" t="str">
        <f>$A400 &amp; "-"&amp;VLOOKUP($A400,Company!$A:$B,2,FALSE)</f>
        <v>1-ACME Corporation</v>
      </c>
      <c r="C400" s="5">
        <f t="shared" si="54"/>
        <v>396</v>
      </c>
      <c r="D400" s="6" t="b">
        <v>1</v>
      </c>
      <c r="E400" s="7">
        <f ca="1">IF($C400 = 1 + N("Presidente"),
    127,
    IF($C400 = 2 + N("Vice-Presidente"),
        72,
        IF($C400 = 3 + N("Secretária bilíngue"),
            13,
            RANDBETWEEN(5,COUNT(Name!$A:$A) + 1)
        )
    )
)</f>
        <v>59</v>
      </c>
      <c r="F400" s="7" t="str">
        <f ca="1">VLOOKUP($E400,Name!$A:$B,2,FALSE)</f>
        <v>Artur</v>
      </c>
      <c r="G400" s="7">
        <f ca="1" xml:space="preserve">
IF($C400 = 1,
    0,
    RANDBETWEEN(5,COUNT('Last name'!$A:$A) + 1)
)</f>
        <v>5</v>
      </c>
      <c r="H400" s="7" t="str">
        <f ca="1" xml:space="preserve">
IF($C400 = 1 + N("Presidente"),
    "de Orléans e Bragança",
    VLOOKUP($G400,'Last name'!$A:$B,2,FALSE) &amp; " " &amp; VLOOKUP(RANDBETWEEN(5,COUNT('Last name'!$A:$A) + 1),'Last name'!$A:$B,2,FALSE)
)</f>
        <v>Abranches Tavarez</v>
      </c>
      <c r="I400" s="7" t="str">
        <f t="shared" ca="1" si="55"/>
        <v>Artur Abranches Tavarez</v>
      </c>
      <c r="J400" s="7" t="str">
        <f ca="1">VLOOKUP($E400,Name!$A:$C,3,FALSE)</f>
        <v>M</v>
      </c>
      <c r="K400" s="7" t="str">
        <f ca="1">VLOOKUP($J400,Gender!$A:$B,2,FALSE)</f>
        <v>Male</v>
      </c>
      <c r="L400" s="7">
        <f t="shared" ca="1" si="56"/>
        <v>5</v>
      </c>
      <c r="M400" s="7" t="str">
        <f ca="1">VLOOKUP($L400,Race!$A:$B,2,FALSE)</f>
        <v>White</v>
      </c>
      <c r="N400" s="8">
        <f t="shared" ca="1" si="57"/>
        <v>17689</v>
      </c>
      <c r="O400" s="6">
        <f t="shared" ca="1" si="58"/>
        <v>8</v>
      </c>
      <c r="P400" s="8" t="str">
        <f ca="1">VLOOKUP($O400,Education!$A:$B,2,FALSE)</f>
        <v>Graduate school</v>
      </c>
      <c r="Q400" s="7">
        <f ca="1" xml:space="preserve">
  IF(OR($S400 = 5, $S400 = 6, $S400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00" s="7" t="str">
        <f ca="1">VLOOKUP($Q400,Department!$A:$B,2,FALSE)</f>
        <v>Commercial</v>
      </c>
      <c r="S400" s="6">
        <f t="shared" ca="1" si="59"/>
        <v>11</v>
      </c>
      <c r="T400" s="7" t="str">
        <f ca="1">VLOOKUP($S400,Role!$A:$B,2,FALSE)</f>
        <v>Analyst</v>
      </c>
      <c r="U400" s="6">
        <f t="shared" ca="1" si="60"/>
        <v>5</v>
      </c>
      <c r="V400" s="7" t="str">
        <f ca="1" xml:space="preserve">
IF($U400 &lt;&gt; "",
    VLOOKUP($U400,Level!$A:$B,2,FALSE),
    ""
)</f>
        <v>Junior</v>
      </c>
      <c r="W400" s="1">
        <f t="shared" ca="1" si="61"/>
        <v>3080</v>
      </c>
      <c r="X400" s="12" t="str">
        <f t="shared" ca="1" si="62"/>
        <v>INSERT INTO bi4all.fac_employees (id_company_fk, id_employee_pk, flg_active, employee_name, id_gender_fk, id_race_fk, birthday, id_schooling_fk, id_department_fk, id_role_fk, id_level_fk, salary) VALUES (1, 396, TRUE, 'Artur Abranches Tavarez', 'M', 5, '05/06/1948', 8, 9, 11, 5, 3080);</v>
      </c>
    </row>
    <row r="401" spans="1:24" ht="14.25" customHeight="1" x14ac:dyDescent="0.2">
      <c r="A401" s="7">
        <v>1</v>
      </c>
      <c r="B401" s="7" t="str">
        <f>$A401 &amp; "-"&amp;VLOOKUP($A401,Company!$A:$B,2,FALSE)</f>
        <v>1-ACME Corporation</v>
      </c>
      <c r="C401" s="5">
        <f t="shared" si="54"/>
        <v>397</v>
      </c>
      <c r="D401" s="6" t="b">
        <v>1</v>
      </c>
      <c r="E401" s="7">
        <f ca="1">IF($C401 = 1 + N("Presidente"),
    127,
    IF($C401 = 2 + N("Vice-Presidente"),
        72,
        IF($C401 = 3 + N("Secretária bilíngue"),
            13,
            RANDBETWEEN(5,COUNT(Name!$A:$A) + 1)
        )
    )
)</f>
        <v>250</v>
      </c>
      <c r="F401" s="7" t="str">
        <f ca="1">VLOOKUP($E401,Name!$A:$B,2,FALSE)</f>
        <v>Madalena</v>
      </c>
      <c r="G401" s="7">
        <f ca="1" xml:space="preserve">
IF($C401 = 1,
    0,
    RANDBETWEEN(5,COUNT('Last name'!$A:$A) + 1)
)</f>
        <v>90</v>
      </c>
      <c r="H401" s="7" t="str">
        <f ca="1" xml:space="preserve">
IF($C401 = 1 + N("Presidente"),
    "de Orléans e Bragança",
    VLOOKUP($G401,'Last name'!$A:$B,2,FALSE) &amp; " " &amp; VLOOKUP(RANDBETWEEN(5,COUNT('Last name'!$A:$A) + 1),'Last name'!$A:$B,2,FALSE)
)</f>
        <v>Fontana Russo</v>
      </c>
      <c r="I401" s="7" t="str">
        <f t="shared" ca="1" si="55"/>
        <v>Madalena Fontana Russo</v>
      </c>
      <c r="J401" s="7" t="str">
        <f ca="1">VLOOKUP($E401,Name!$A:$C,3,FALSE)</f>
        <v>F</v>
      </c>
      <c r="K401" s="7" t="str">
        <f ca="1">VLOOKUP($J401,Gender!$A:$B,2,FALSE)</f>
        <v>Female</v>
      </c>
      <c r="L401" s="7">
        <f t="shared" ca="1" si="56"/>
        <v>5</v>
      </c>
      <c r="M401" s="7" t="str">
        <f ca="1">VLOOKUP($L401,Race!$A:$B,2,FALSE)</f>
        <v>White</v>
      </c>
      <c r="N401" s="8">
        <f t="shared" ca="1" si="57"/>
        <v>19049</v>
      </c>
      <c r="O401" s="6">
        <f t="shared" ca="1" si="58"/>
        <v>7</v>
      </c>
      <c r="P401" s="8" t="str">
        <f ca="1">VLOOKUP($O401,Education!$A:$B,2,FALSE)</f>
        <v>Undergraduate degree</v>
      </c>
      <c r="Q401" s="7">
        <f ca="1" xml:space="preserve">
  IF(OR($S401 = 5, $S401 = 6, $S401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01" s="7" t="str">
        <f ca="1">VLOOKUP($Q401,Department!$A:$B,2,FALSE)</f>
        <v>Controlling</v>
      </c>
      <c r="S401" s="6">
        <f t="shared" ca="1" si="59"/>
        <v>9</v>
      </c>
      <c r="T401" s="7" t="str">
        <f ca="1">VLOOKUP($S401,Role!$A:$B,2,FALSE)</f>
        <v>Intern</v>
      </c>
      <c r="U401" s="6" t="str">
        <f t="shared" ca="1" si="60"/>
        <v/>
      </c>
      <c r="V401" s="7" t="str">
        <f ca="1" xml:space="preserve">
IF($U401 &lt;&gt; "",
    VLOOKUP($U401,Level!$A:$B,2,FALSE),
    ""
)</f>
        <v/>
      </c>
      <c r="W401" s="1">
        <f t="shared" ca="1" si="61"/>
        <v>1205</v>
      </c>
      <c r="X401" s="12" t="str">
        <f t="shared" ca="1" si="62"/>
        <v>INSERT INTO bi4all.fac_employees (id_company_fk, id_employee_pk, flg_active, employee_name, id_gender_fk, id_race_fk, birthday, id_schooling_fk, id_department_fk, id_role_fk, id_level_fk, salary) VALUES (1, 397, TRUE, 'Madalena Fontana Russo', 'F', 5, '25/02/1952', 7, 12, 9, NULL, 1205);</v>
      </c>
    </row>
    <row r="402" spans="1:24" ht="14.25" customHeight="1" x14ac:dyDescent="0.2">
      <c r="A402" s="7">
        <v>1</v>
      </c>
      <c r="B402" s="7" t="str">
        <f>$A402 &amp; "-"&amp;VLOOKUP($A402,Company!$A:$B,2,FALSE)</f>
        <v>1-ACME Corporation</v>
      </c>
      <c r="C402" s="5">
        <f t="shared" si="54"/>
        <v>398</v>
      </c>
      <c r="D402" s="6" t="b">
        <v>1</v>
      </c>
      <c r="E402" s="7">
        <f ca="1">IF($C402 = 1 + N("Presidente"),
    127,
    IF($C402 = 2 + N("Vice-Presidente"),
        72,
        IF($C402 = 3 + N("Secretária bilíngue"),
            13,
            RANDBETWEEN(5,COUNT(Name!$A:$A) + 1)
        )
    )
)</f>
        <v>163</v>
      </c>
      <c r="F402" s="7" t="str">
        <f ca="1">VLOOKUP($E402,Name!$A:$B,2,FALSE)</f>
        <v>Heloísa</v>
      </c>
      <c r="G402" s="7">
        <f ca="1" xml:space="preserve">
IF($C402 = 1,
    0,
    RANDBETWEEN(5,COUNT('Last name'!$A:$A) + 1)
)</f>
        <v>141</v>
      </c>
      <c r="H402" s="7" t="str">
        <f ca="1" xml:space="preserve">
IF($C402 = 1 + N("Presidente"),
    "de Orléans e Bragança",
    VLOOKUP($G402,'Last name'!$A:$B,2,FALSE) &amp; " " &amp; VLOOKUP(RANDBETWEEN(5,COUNT('Last name'!$A:$A) + 1),'Last name'!$A:$B,2,FALSE)
)</f>
        <v>Noronha Cabral</v>
      </c>
      <c r="I402" s="7" t="str">
        <f t="shared" ca="1" si="55"/>
        <v>Heloísa Noronha Cabral</v>
      </c>
      <c r="J402" s="7" t="str">
        <f ca="1">VLOOKUP($E402,Name!$A:$C,3,FALSE)</f>
        <v>F</v>
      </c>
      <c r="K402" s="7" t="str">
        <f ca="1">VLOOKUP($J402,Gender!$A:$B,2,FALSE)</f>
        <v>Female</v>
      </c>
      <c r="L402" s="7">
        <f t="shared" ca="1" si="56"/>
        <v>5</v>
      </c>
      <c r="M402" s="7" t="str">
        <f ca="1">VLOOKUP($L402,Race!$A:$B,2,FALSE)</f>
        <v>White</v>
      </c>
      <c r="N402" s="8">
        <f t="shared" ca="1" si="57"/>
        <v>30523</v>
      </c>
      <c r="O402" s="6">
        <f t="shared" ca="1" si="58"/>
        <v>7</v>
      </c>
      <c r="P402" s="8" t="str">
        <f ca="1">VLOOKUP($O402,Education!$A:$B,2,FALSE)</f>
        <v>Undergraduate degree</v>
      </c>
      <c r="Q402" s="7">
        <f ca="1" xml:space="preserve">
  IF(OR($S402 = 5, $S402 = 6, $S402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02" s="7" t="str">
        <f ca="1">VLOOKUP($Q402,Department!$A:$B,2,FALSE)</f>
        <v>Administration</v>
      </c>
      <c r="S402" s="6">
        <f t="shared" ca="1" si="59"/>
        <v>11</v>
      </c>
      <c r="T402" s="7" t="str">
        <f ca="1">VLOOKUP($S402,Role!$A:$B,2,FALSE)</f>
        <v>Analyst</v>
      </c>
      <c r="U402" s="6">
        <f t="shared" ca="1" si="60"/>
        <v>7</v>
      </c>
      <c r="V402" s="7" t="str">
        <f ca="1" xml:space="preserve">
IF($U402 &lt;&gt; "",
    VLOOKUP($U402,Level!$A:$B,2,FALSE),
    ""
)</f>
        <v>Senior</v>
      </c>
      <c r="W402" s="1">
        <f t="shared" ca="1" si="61"/>
        <v>2500</v>
      </c>
      <c r="X402" s="12" t="str">
        <f t="shared" ca="1" si="62"/>
        <v>INSERT INTO bi4all.fac_employees (id_company_fk, id_employee_pk, flg_active, employee_name, id_gender_fk, id_race_fk, birthday, id_schooling_fk, id_department_fk, id_role_fk, id_level_fk, salary) VALUES (1, 398, TRUE, 'Heloísa Noronha Cabral', 'F', 5, '26/07/1983', 7, 6, 11, 7, 2500);</v>
      </c>
    </row>
    <row r="403" spans="1:24" ht="14.25" customHeight="1" x14ac:dyDescent="0.2">
      <c r="A403" s="7">
        <v>1</v>
      </c>
      <c r="B403" s="7" t="str">
        <f>$A403 &amp; "-"&amp;VLOOKUP($A403,Company!$A:$B,2,FALSE)</f>
        <v>1-ACME Corporation</v>
      </c>
      <c r="C403" s="5">
        <f t="shared" si="54"/>
        <v>399</v>
      </c>
      <c r="D403" s="6" t="b">
        <v>1</v>
      </c>
      <c r="E403" s="7">
        <f ca="1">IF($C403 = 1 + N("Presidente"),
    127,
    IF($C403 = 2 + N("Vice-Presidente"),
        72,
        IF($C403 = 3 + N("Secretária bilíngue"),
            13,
            RANDBETWEEN(5,COUNT(Name!$A:$A) + 1)
        )
    )
)</f>
        <v>102</v>
      </c>
      <c r="F403" s="7" t="str">
        <f ca="1">VLOOKUP($E403,Name!$A:$B,2,FALSE)</f>
        <v>Danilo</v>
      </c>
      <c r="G403" s="7">
        <f ca="1" xml:space="preserve">
IF($C403 = 1,
    0,
    RANDBETWEEN(5,COUNT('Last name'!$A:$A) + 1)
)</f>
        <v>129</v>
      </c>
      <c r="H403" s="7" t="str">
        <f ca="1" xml:space="preserve">
IF($C403 = 1 + N("Presidente"),
    "de Orléans e Bragança",
    VLOOKUP($G403,'Last name'!$A:$B,2,FALSE) &amp; " " &amp; VLOOKUP(RANDBETWEEN(5,COUNT('Last name'!$A:$A) + 1),'Last name'!$A:$B,2,FALSE)
)</f>
        <v>Miranda Lombardi</v>
      </c>
      <c r="I403" s="7" t="str">
        <f t="shared" ca="1" si="55"/>
        <v>Danilo Miranda Lombardi</v>
      </c>
      <c r="J403" s="7" t="str">
        <f ca="1">VLOOKUP($E403,Name!$A:$C,3,FALSE)</f>
        <v>M</v>
      </c>
      <c r="K403" s="7" t="str">
        <f ca="1">VLOOKUP($J403,Gender!$A:$B,2,FALSE)</f>
        <v>Male</v>
      </c>
      <c r="L403" s="7">
        <f t="shared" ca="1" si="56"/>
        <v>5</v>
      </c>
      <c r="M403" s="7" t="str">
        <f ca="1">VLOOKUP($L403,Race!$A:$B,2,FALSE)</f>
        <v>White</v>
      </c>
      <c r="N403" s="8">
        <f t="shared" ca="1" si="57"/>
        <v>21428</v>
      </c>
      <c r="O403" s="6">
        <f t="shared" ca="1" si="58"/>
        <v>7</v>
      </c>
      <c r="P403" s="8" t="str">
        <f ca="1">VLOOKUP($O403,Education!$A:$B,2,FALSE)</f>
        <v>Undergraduate degree</v>
      </c>
      <c r="Q403" s="7">
        <f ca="1" xml:space="preserve">
  IF(OR($S403 = 5, $S403 = 6, $S403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03" s="7" t="str">
        <f ca="1">VLOOKUP($Q403,Department!$A:$B,2,FALSE)</f>
        <v>Communication &amp; Marketing</v>
      </c>
      <c r="S403" s="6">
        <f t="shared" ca="1" si="59"/>
        <v>9</v>
      </c>
      <c r="T403" s="7" t="str">
        <f ca="1">VLOOKUP($S403,Role!$A:$B,2,FALSE)</f>
        <v>Intern</v>
      </c>
      <c r="U403" s="6" t="str">
        <f t="shared" ca="1" si="60"/>
        <v/>
      </c>
      <c r="V403" s="7" t="str">
        <f ca="1" xml:space="preserve">
IF($U403 &lt;&gt; "",
    VLOOKUP($U403,Level!$A:$B,2,FALSE),
    ""
)</f>
        <v/>
      </c>
      <c r="W403" s="1">
        <f t="shared" ca="1" si="61"/>
        <v>1285</v>
      </c>
      <c r="X403" s="12" t="str">
        <f t="shared" ca="1" si="62"/>
        <v>INSERT INTO bi4all.fac_employees (id_company_fk, id_employee_pk, flg_active, employee_name, id_gender_fk, id_race_fk, birthday, id_schooling_fk, id_department_fk, id_role_fk, id_level_fk, salary) VALUES (1, 399, TRUE, 'Danilo Miranda Lombardi', 'M', 5, '31/08/1958', 7, 11, 9, NULL, 1285);</v>
      </c>
    </row>
    <row r="404" spans="1:24" ht="14.25" customHeight="1" x14ac:dyDescent="0.2">
      <c r="A404" s="7">
        <v>1</v>
      </c>
      <c r="B404" s="7" t="str">
        <f>$A404 &amp; "-"&amp;VLOOKUP($A404,Company!$A:$B,2,FALSE)</f>
        <v>1-ACME Corporation</v>
      </c>
      <c r="C404" s="5">
        <f t="shared" si="54"/>
        <v>400</v>
      </c>
      <c r="D404" s="6" t="b">
        <v>1</v>
      </c>
      <c r="E404" s="7">
        <f ca="1">IF($C404 = 1 + N("Presidente"),
    127,
    IF($C404 = 2 + N("Vice-Presidente"),
        72,
        IF($C404 = 3 + N("Secretária bilíngue"),
            13,
            RANDBETWEEN(5,COUNT(Name!$A:$A) + 1)
        )
    )
)</f>
        <v>13</v>
      </c>
      <c r="F404" s="7" t="str">
        <f ca="1">VLOOKUP($E404,Name!$A:$B,2,FALSE)</f>
        <v>Alessandra</v>
      </c>
      <c r="G404" s="7">
        <f ca="1" xml:space="preserve">
IF($C404 = 1,
    0,
    RANDBETWEEN(5,COUNT('Last name'!$A:$A) + 1)
)</f>
        <v>184</v>
      </c>
      <c r="H404" s="7" t="str">
        <f ca="1" xml:space="preserve">
IF($C404 = 1 + N("Presidente"),
    "de Orléans e Bragança",
    VLOOKUP($G404,'Last name'!$A:$B,2,FALSE) &amp; " " &amp; VLOOKUP(RANDBETWEEN(5,COUNT('Last name'!$A:$A) + 1),'Last name'!$A:$B,2,FALSE)
)</f>
        <v>sobrenome Albuquerque</v>
      </c>
      <c r="I404" s="7" t="str">
        <f t="shared" ca="1" si="55"/>
        <v>Alessandra sobrenome Albuquerque</v>
      </c>
      <c r="J404" s="7" t="str">
        <f ca="1">VLOOKUP($E404,Name!$A:$C,3,FALSE)</f>
        <v>F</v>
      </c>
      <c r="K404" s="7" t="str">
        <f ca="1">VLOOKUP($J404,Gender!$A:$B,2,FALSE)</f>
        <v>Female</v>
      </c>
      <c r="L404" s="7">
        <f t="shared" ca="1" si="56"/>
        <v>5</v>
      </c>
      <c r="M404" s="7" t="str">
        <f ca="1">VLOOKUP($L404,Race!$A:$B,2,FALSE)</f>
        <v>White</v>
      </c>
      <c r="N404" s="8">
        <f t="shared" ca="1" si="57"/>
        <v>30257</v>
      </c>
      <c r="O404" s="6">
        <f t="shared" ca="1" si="58"/>
        <v>7</v>
      </c>
      <c r="P404" s="8" t="str">
        <f ca="1">VLOOKUP($O404,Education!$A:$B,2,FALSE)</f>
        <v>Undergraduate degree</v>
      </c>
      <c r="Q404" s="7">
        <f ca="1" xml:space="preserve">
  IF(OR($S404 = 5, $S404 = 6, $S404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04" s="7" t="str">
        <f ca="1">VLOOKUP($Q404,Department!$A:$B,2,FALSE)</f>
        <v>Administration</v>
      </c>
      <c r="S404" s="6">
        <f t="shared" ca="1" si="59"/>
        <v>11</v>
      </c>
      <c r="T404" s="7" t="str">
        <f ca="1">VLOOKUP($S404,Role!$A:$B,2,FALSE)</f>
        <v>Analyst</v>
      </c>
      <c r="U404" s="6">
        <f t="shared" ca="1" si="60"/>
        <v>7</v>
      </c>
      <c r="V404" s="7" t="str">
        <f ca="1" xml:space="preserve">
IF($U404 &lt;&gt; "",
    VLOOKUP($U404,Level!$A:$B,2,FALSE),
    ""
)</f>
        <v>Senior</v>
      </c>
      <c r="W404" s="1">
        <f t="shared" ca="1" si="61"/>
        <v>2500</v>
      </c>
      <c r="X404" s="12" t="str">
        <f t="shared" ca="1" si="62"/>
        <v>INSERT INTO bi4all.fac_employees (id_company_fk, id_employee_pk, flg_active, employee_name, id_gender_fk, id_race_fk, birthday, id_schooling_fk, id_department_fk, id_role_fk, id_level_fk, salary) VALUES (1, 400, TRUE, 'Alessandra sobrenome Albuquerque', 'F', 5, '02/11/1982', 7, 6, 11, 7, 2500);</v>
      </c>
    </row>
    <row r="405" spans="1:24" ht="14.25" customHeight="1" x14ac:dyDescent="0.2">
      <c r="A405" s="7">
        <v>1</v>
      </c>
      <c r="B405" s="7" t="str">
        <f>$A405 &amp; "-"&amp;VLOOKUP($A405,Company!$A:$B,2,FALSE)</f>
        <v>1-ACME Corporation</v>
      </c>
      <c r="C405" s="5">
        <f t="shared" si="54"/>
        <v>401</v>
      </c>
      <c r="D405" s="6" t="b">
        <v>1</v>
      </c>
      <c r="E405" s="7">
        <f ca="1">IF($C405 = 1 + N("Presidente"),
    127,
    IF($C405 = 2 + N("Vice-Presidente"),
        72,
        IF($C405 = 3 + N("Secretária bilíngue"),
            13,
            RANDBETWEEN(5,COUNT(Name!$A:$A) + 1)
        )
    )
)</f>
        <v>185</v>
      </c>
      <c r="F405" s="7" t="str">
        <f ca="1">VLOOKUP($E405,Name!$A:$B,2,FALSE)</f>
        <v>João</v>
      </c>
      <c r="G405" s="7">
        <f ca="1" xml:space="preserve">
IF($C405 = 1,
    0,
    RANDBETWEEN(5,COUNT('Last name'!$A:$A) + 1)
)</f>
        <v>144</v>
      </c>
      <c r="H405" s="7" t="str">
        <f ca="1" xml:space="preserve">
IF($C405 = 1 + N("Presidente"),
    "de Orléans e Bragança",
    VLOOKUP($G405,'Last name'!$A:$B,2,FALSE) &amp; " " &amp; VLOOKUP(RANDBETWEEN(5,COUNT('Last name'!$A:$A) + 1),'Last name'!$A:$B,2,FALSE)
)</f>
        <v>Padrão Caruso</v>
      </c>
      <c r="I405" s="7" t="str">
        <f t="shared" ca="1" si="55"/>
        <v>João Padrão Caruso</v>
      </c>
      <c r="J405" s="7" t="str">
        <f ca="1">VLOOKUP($E405,Name!$A:$C,3,FALSE)</f>
        <v>M</v>
      </c>
      <c r="K405" s="7" t="str">
        <f ca="1">VLOOKUP($J405,Gender!$A:$B,2,FALSE)</f>
        <v>Male</v>
      </c>
      <c r="L405" s="7">
        <f t="shared" ca="1" si="56"/>
        <v>5</v>
      </c>
      <c r="M405" s="7" t="str">
        <f ca="1">VLOOKUP($L405,Race!$A:$B,2,FALSE)</f>
        <v>White</v>
      </c>
      <c r="N405" s="8">
        <f t="shared" ca="1" si="57"/>
        <v>22133</v>
      </c>
      <c r="O405" s="6">
        <f t="shared" ca="1" si="58"/>
        <v>7</v>
      </c>
      <c r="P405" s="8" t="str">
        <f ca="1">VLOOKUP($O405,Education!$A:$B,2,FALSE)</f>
        <v>Undergraduate degree</v>
      </c>
      <c r="Q405" s="7">
        <f ca="1" xml:space="preserve">
  IF(OR($S405 = 5, $S405 = 6, $S405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05" s="7" t="str">
        <f ca="1">VLOOKUP($Q405,Department!$A:$B,2,FALSE)</f>
        <v>Finance</v>
      </c>
      <c r="S405" s="6">
        <f t="shared" ca="1" si="59"/>
        <v>10</v>
      </c>
      <c r="T405" s="7" t="str">
        <f ca="1">VLOOKUP($S405,Role!$A:$B,2,FALSE)</f>
        <v>Trainee</v>
      </c>
      <c r="U405" s="6" t="str">
        <f t="shared" ca="1" si="60"/>
        <v/>
      </c>
      <c r="V405" s="7" t="str">
        <f ca="1" xml:space="preserve">
IF($U405 &lt;&gt; "",
    VLOOKUP($U405,Level!$A:$B,2,FALSE),
    ""
)</f>
        <v/>
      </c>
      <c r="W405" s="1">
        <f t="shared" ca="1" si="61"/>
        <v>1305</v>
      </c>
      <c r="X405" s="12" t="str">
        <f t="shared" ca="1" si="62"/>
        <v>INSERT INTO bi4all.fac_employees (id_company_fk, id_employee_pk, flg_active, employee_name, id_gender_fk, id_race_fk, birthday, id_schooling_fk, id_department_fk, id_role_fk, id_level_fk, salary) VALUES (1, 401, TRUE, 'João Padrão Caruso', 'M', 5, '05/08/1960', 7, 7, 10, NULL, 1305);</v>
      </c>
    </row>
    <row r="406" spans="1:24" ht="14.25" customHeight="1" x14ac:dyDescent="0.2">
      <c r="A406" s="7">
        <v>1</v>
      </c>
      <c r="B406" s="7" t="str">
        <f>$A406 &amp; "-"&amp;VLOOKUP($A406,Company!$A:$B,2,FALSE)</f>
        <v>1-ACME Corporation</v>
      </c>
      <c r="C406" s="5">
        <f t="shared" si="54"/>
        <v>402</v>
      </c>
      <c r="D406" s="6" t="b">
        <v>1</v>
      </c>
      <c r="E406" s="7">
        <f ca="1">IF($C406 = 1 + N("Presidente"),
    127,
    IF($C406 = 2 + N("Vice-Presidente"),
        72,
        IF($C406 = 3 + N("Secretária bilíngue"),
            13,
            RANDBETWEEN(5,COUNT(Name!$A:$A) + 1)
        )
    )
)</f>
        <v>24</v>
      </c>
      <c r="F406" s="7" t="str">
        <f ca="1">VLOOKUP($E406,Name!$A:$B,2,FALSE)</f>
        <v>Ammanda</v>
      </c>
      <c r="G406" s="7">
        <f ca="1" xml:space="preserve">
IF($C406 = 1,
    0,
    RANDBETWEEN(5,COUNT('Last name'!$A:$A) + 1)
)</f>
        <v>51</v>
      </c>
      <c r="H406" s="7" t="str">
        <f ca="1" xml:space="preserve">
IF($C406 = 1 + N("Presidente"),
    "de Orléans e Bragança",
    VLOOKUP($G406,'Last name'!$A:$B,2,FALSE) &amp; " " &amp; VLOOKUP(RANDBETWEEN(5,COUNT('Last name'!$A:$A) + 1),'Last name'!$A:$B,2,FALSE)
)</f>
        <v>Café Camacho</v>
      </c>
      <c r="I406" s="7" t="str">
        <f t="shared" ca="1" si="55"/>
        <v>Ammanda Café Camacho</v>
      </c>
      <c r="J406" s="7" t="str">
        <f ca="1">VLOOKUP($E406,Name!$A:$C,3,FALSE)</f>
        <v>F</v>
      </c>
      <c r="K406" s="7" t="str">
        <f ca="1">VLOOKUP($J406,Gender!$A:$B,2,FALSE)</f>
        <v>Female</v>
      </c>
      <c r="L406" s="7">
        <f t="shared" ca="1" si="56"/>
        <v>6</v>
      </c>
      <c r="M406" s="7" t="str">
        <f ca="1">VLOOKUP($L406,Race!$A:$B,2,FALSE)</f>
        <v>Black or African American</v>
      </c>
      <c r="N406" s="8">
        <f t="shared" ca="1" si="57"/>
        <v>30888</v>
      </c>
      <c r="O406" s="6">
        <f t="shared" ca="1" si="58"/>
        <v>7</v>
      </c>
      <c r="P406" s="8" t="str">
        <f ca="1">VLOOKUP($O406,Education!$A:$B,2,FALSE)</f>
        <v>Undergraduate degree</v>
      </c>
      <c r="Q406" s="7">
        <f ca="1" xml:space="preserve">
  IF(OR($S406 = 5, $S406 = 6, $S406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06" s="7" t="str">
        <f ca="1">VLOOKUP($Q406,Department!$A:$B,2,FALSE)</f>
        <v>Presidency</v>
      </c>
      <c r="S406" s="6">
        <f t="shared" ca="1" si="59"/>
        <v>11</v>
      </c>
      <c r="T406" s="7" t="str">
        <f ca="1">VLOOKUP($S406,Role!$A:$B,2,FALSE)</f>
        <v>Analyst</v>
      </c>
      <c r="U406" s="6">
        <f t="shared" ca="1" si="60"/>
        <v>6</v>
      </c>
      <c r="V406" s="7" t="str">
        <f ca="1" xml:space="preserve">
IF($U406 &lt;&gt; "",
    VLOOKUP($U406,Level!$A:$B,2,FALSE),
    ""
)</f>
        <v>Pleno</v>
      </c>
      <c r="W406" s="1">
        <f t="shared" ca="1" si="61"/>
        <v>2500</v>
      </c>
      <c r="X406" s="12" t="str">
        <f t="shared" ca="1" si="62"/>
        <v>INSERT INTO bi4all.fac_employees (id_company_fk, id_employee_pk, flg_active, employee_name, id_gender_fk, id_race_fk, birthday, id_schooling_fk, id_department_fk, id_role_fk, id_level_fk, salary) VALUES (1, 402, TRUE, 'Ammanda Café Camacho', 'F', 6, '25/07/1984', 7, 5, 11, 6, 2500);</v>
      </c>
    </row>
    <row r="407" spans="1:24" ht="14.25" customHeight="1" x14ac:dyDescent="0.2">
      <c r="A407" s="7">
        <v>1</v>
      </c>
      <c r="B407" s="7" t="str">
        <f>$A407 &amp; "-"&amp;VLOOKUP($A407,Company!$A:$B,2,FALSE)</f>
        <v>1-ACME Corporation</v>
      </c>
      <c r="C407" s="5">
        <f t="shared" si="54"/>
        <v>403</v>
      </c>
      <c r="D407" s="6" t="b">
        <v>1</v>
      </c>
      <c r="E407" s="7">
        <f ca="1">IF($C407 = 1 + N("Presidente"),
    127,
    IF($C407 = 2 + N("Vice-Presidente"),
        72,
        IF($C407 = 3 + N("Secretária bilíngue"),
            13,
            RANDBETWEEN(5,COUNT(Name!$A:$A) + 1)
        )
    )
)</f>
        <v>264</v>
      </c>
      <c r="F407" s="7" t="str">
        <f ca="1">VLOOKUP($E407,Name!$A:$B,2,FALSE)</f>
        <v>Maria Flor</v>
      </c>
      <c r="G407" s="7">
        <f ca="1" xml:space="preserve">
IF($C407 = 1,
    0,
    RANDBETWEEN(5,COUNT('Last name'!$A:$A) + 1)
)</f>
        <v>13</v>
      </c>
      <c r="H407" s="7" t="str">
        <f ca="1" xml:space="preserve">
IF($C407 = 1 + N("Presidente"),
    "de Orléans e Bragança",
    VLOOKUP($G407,'Last name'!$A:$B,2,FALSE) &amp; " " &amp; VLOOKUP(RANDBETWEEN(5,COUNT('Last name'!$A:$A) + 1),'Last name'!$A:$B,2,FALSE)
)</f>
        <v>Alvarenga Rodrigues</v>
      </c>
      <c r="I407" s="7" t="str">
        <f t="shared" ca="1" si="55"/>
        <v>Maria Flor Alvarenga Rodrigues</v>
      </c>
      <c r="J407" s="7" t="str">
        <f ca="1">VLOOKUP($E407,Name!$A:$C,3,FALSE)</f>
        <v>F</v>
      </c>
      <c r="K407" s="7" t="str">
        <f ca="1">VLOOKUP($J407,Gender!$A:$B,2,FALSE)</f>
        <v>Female</v>
      </c>
      <c r="L407" s="7">
        <f t="shared" ca="1" si="56"/>
        <v>7</v>
      </c>
      <c r="M407" s="7" t="str">
        <f ca="1">VLOOKUP($L407,Race!$A:$B,2,FALSE)</f>
        <v>Hispanic or Latino</v>
      </c>
      <c r="N407" s="8">
        <f t="shared" ca="1" si="57"/>
        <v>25391</v>
      </c>
      <c r="O407" s="6">
        <f t="shared" ca="1" si="58"/>
        <v>7</v>
      </c>
      <c r="P407" s="8" t="str">
        <f ca="1">VLOOKUP($O407,Education!$A:$B,2,FALSE)</f>
        <v>Undergraduate degree</v>
      </c>
      <c r="Q407" s="7">
        <f ca="1" xml:space="preserve">
  IF(OR($S407 = 5, $S407 = 6, $S407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07" s="7" t="str">
        <f ca="1">VLOOKUP($Q407,Department!$A:$B,2,FALSE)</f>
        <v>Human Resource</v>
      </c>
      <c r="S407" s="6">
        <f t="shared" ca="1" si="59"/>
        <v>9</v>
      </c>
      <c r="T407" s="7" t="str">
        <f ca="1">VLOOKUP($S407,Role!$A:$B,2,FALSE)</f>
        <v>Intern</v>
      </c>
      <c r="U407" s="6" t="str">
        <f t="shared" ca="1" si="60"/>
        <v/>
      </c>
      <c r="V407" s="7" t="str">
        <f ca="1" xml:space="preserve">
IF($U407 &lt;&gt; "",
    VLOOKUP($U407,Level!$A:$B,2,FALSE),
    ""
)</f>
        <v/>
      </c>
      <c r="W407" s="1">
        <f t="shared" ca="1" si="61"/>
        <v>1285</v>
      </c>
      <c r="X407" s="12" t="str">
        <f t="shared" ca="1" si="62"/>
        <v>INSERT INTO bi4all.fac_employees (id_company_fk, id_employee_pk, flg_active, employee_name, id_gender_fk, id_race_fk, birthday, id_schooling_fk, id_department_fk, id_role_fk, id_level_fk, salary) VALUES (1, 403, TRUE, 'Maria Flor Alvarenga Rodrigues', 'F', 7, '07/07/1969', 7, 8, 9, NULL, 1285);</v>
      </c>
    </row>
    <row r="408" spans="1:24" ht="14.25" customHeight="1" x14ac:dyDescent="0.2">
      <c r="A408" s="7">
        <v>1</v>
      </c>
      <c r="B408" s="7" t="str">
        <f>$A408 &amp; "-"&amp;VLOOKUP($A408,Company!$A:$B,2,FALSE)</f>
        <v>1-ACME Corporation</v>
      </c>
      <c r="C408" s="5">
        <f t="shared" si="54"/>
        <v>404</v>
      </c>
      <c r="D408" s="6" t="b">
        <v>1</v>
      </c>
      <c r="E408" s="7">
        <f ca="1">IF($C408 = 1 + N("Presidente"),
    127,
    IF($C408 = 2 + N("Vice-Presidente"),
        72,
        IF($C408 = 3 + N("Secretária bilíngue"),
            13,
            RANDBETWEEN(5,COUNT(Name!$A:$A) + 1)
        )
    )
)</f>
        <v>144</v>
      </c>
      <c r="F408" s="7" t="str">
        <f ca="1">VLOOKUP($E408,Name!$A:$B,2,FALSE)</f>
        <v>Flávio</v>
      </c>
      <c r="G408" s="7">
        <f ca="1" xml:space="preserve">
IF($C408 = 1,
    0,
    RANDBETWEEN(5,COUNT('Last name'!$A:$A) + 1)
)</f>
        <v>175</v>
      </c>
      <c r="H408" s="7" t="str">
        <f ca="1" xml:space="preserve">
IF($C408 = 1 + N("Presidente"),
    "de Orléans e Bragança",
    VLOOKUP($G408,'Last name'!$A:$B,2,FALSE) &amp; " " &amp; VLOOKUP(RANDBETWEEN(5,COUNT('Last name'!$A:$A) + 1),'Last name'!$A:$B,2,FALSE)
)</f>
        <v>Santoro Nunes</v>
      </c>
      <c r="I408" s="7" t="str">
        <f t="shared" ca="1" si="55"/>
        <v>Flávio Santoro Nunes</v>
      </c>
      <c r="J408" s="7" t="str">
        <f ca="1">VLOOKUP($E408,Name!$A:$C,3,FALSE)</f>
        <v>M</v>
      </c>
      <c r="K408" s="7" t="str">
        <f ca="1">VLOOKUP($J408,Gender!$A:$B,2,FALSE)</f>
        <v>Male</v>
      </c>
      <c r="L408" s="7">
        <f t="shared" ca="1" si="56"/>
        <v>5</v>
      </c>
      <c r="M408" s="7" t="str">
        <f ca="1">VLOOKUP($L408,Race!$A:$B,2,FALSE)</f>
        <v>White</v>
      </c>
      <c r="N408" s="8">
        <f t="shared" ca="1" si="57"/>
        <v>21222</v>
      </c>
      <c r="O408" s="6">
        <f t="shared" ca="1" si="58"/>
        <v>8</v>
      </c>
      <c r="P408" s="8" t="str">
        <f ca="1">VLOOKUP($O408,Education!$A:$B,2,FALSE)</f>
        <v>Graduate school</v>
      </c>
      <c r="Q408" s="7">
        <f ca="1" xml:space="preserve">
  IF(OR($S408 = 5, $S408 = 6, $S408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08" s="7" t="str">
        <f ca="1">VLOOKUP($Q408,Department!$A:$B,2,FALSE)</f>
        <v>Administration</v>
      </c>
      <c r="S408" s="6">
        <f t="shared" ca="1" si="59"/>
        <v>11</v>
      </c>
      <c r="T408" s="7" t="str">
        <f ca="1">VLOOKUP($S408,Role!$A:$B,2,FALSE)</f>
        <v>Analyst</v>
      </c>
      <c r="U408" s="6">
        <f t="shared" ca="1" si="60"/>
        <v>5</v>
      </c>
      <c r="V408" s="7" t="str">
        <f ca="1" xml:space="preserve">
IF($U408 &lt;&gt; "",
    VLOOKUP($U408,Level!$A:$B,2,FALSE),
    ""
)</f>
        <v>Junior</v>
      </c>
      <c r="W408" s="1">
        <f t="shared" ca="1" si="61"/>
        <v>3000</v>
      </c>
      <c r="X408" s="12" t="str">
        <f t="shared" ca="1" si="62"/>
        <v>INSERT INTO bi4all.fac_employees (id_company_fk, id_employee_pk, flg_active, employee_name, id_gender_fk, id_race_fk, birthday, id_schooling_fk, id_department_fk, id_role_fk, id_level_fk, salary) VALUES (1, 404, TRUE, 'Flávio Santoro Nunes', 'M', 5, '06/02/1958', 8, 6, 11, 5, 3000);</v>
      </c>
    </row>
    <row r="409" spans="1:24" ht="14.25" customHeight="1" x14ac:dyDescent="0.2">
      <c r="A409" s="7">
        <v>1</v>
      </c>
      <c r="B409" s="7" t="str">
        <f>$A409 &amp; "-"&amp;VLOOKUP($A409,Company!$A:$B,2,FALSE)</f>
        <v>1-ACME Corporation</v>
      </c>
      <c r="C409" s="5">
        <f t="shared" si="54"/>
        <v>405</v>
      </c>
      <c r="D409" s="6" t="b">
        <v>1</v>
      </c>
      <c r="E409" s="7">
        <f ca="1">IF($C409 = 1 + N("Presidente"),
    127,
    IF($C409 = 2 + N("Vice-Presidente"),
        72,
        IF($C409 = 3 + N("Secretária bilíngue"),
            13,
            RANDBETWEEN(5,COUNT(Name!$A:$A) + 1)
        )
    )
)</f>
        <v>244</v>
      </c>
      <c r="F409" s="7" t="str">
        <f ca="1">VLOOKUP($E409,Name!$A:$B,2,FALSE)</f>
        <v>Luiz Gustavo</v>
      </c>
      <c r="G409" s="7">
        <f ca="1" xml:space="preserve">
IF($C409 = 1,
    0,
    RANDBETWEEN(5,COUNT('Last name'!$A:$A) + 1)
)</f>
        <v>77</v>
      </c>
      <c r="H409" s="7" t="str">
        <f ca="1" xml:space="preserve">
IF($C409 = 1 + N("Presidente"),
    "de Orléans e Bragança",
    VLOOKUP($G409,'Last name'!$A:$B,2,FALSE) &amp; " " &amp; VLOOKUP(RANDBETWEEN(5,COUNT('Last name'!$A:$A) + 1),'Last name'!$A:$B,2,FALSE)
)</f>
        <v>Esposito Bicalho</v>
      </c>
      <c r="I409" s="7" t="str">
        <f t="shared" ca="1" si="55"/>
        <v>Luiz Gustavo Esposito Bicalho</v>
      </c>
      <c r="J409" s="7" t="str">
        <f ca="1">VLOOKUP($E409,Name!$A:$C,3,FALSE)</f>
        <v>M</v>
      </c>
      <c r="K409" s="7" t="str">
        <f ca="1">VLOOKUP($J409,Gender!$A:$B,2,FALSE)</f>
        <v>Male</v>
      </c>
      <c r="L409" s="7">
        <f t="shared" ca="1" si="56"/>
        <v>5</v>
      </c>
      <c r="M409" s="7" t="str">
        <f ca="1">VLOOKUP($L409,Race!$A:$B,2,FALSE)</f>
        <v>White</v>
      </c>
      <c r="N409" s="8">
        <f t="shared" ca="1" si="57"/>
        <v>20907</v>
      </c>
      <c r="O409" s="6">
        <f t="shared" ca="1" si="58"/>
        <v>7</v>
      </c>
      <c r="P409" s="8" t="str">
        <f ca="1">VLOOKUP($O409,Education!$A:$B,2,FALSE)</f>
        <v>Undergraduate degree</v>
      </c>
      <c r="Q409" s="7">
        <f ca="1" xml:space="preserve">
  IF(OR($S409 = 5, $S409 = 6, $S409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09" s="7" t="str">
        <f ca="1">VLOOKUP($Q409,Department!$A:$B,2,FALSE)</f>
        <v>Commercial</v>
      </c>
      <c r="S409" s="6">
        <f t="shared" ca="1" si="59"/>
        <v>9</v>
      </c>
      <c r="T409" s="7" t="str">
        <f ca="1">VLOOKUP($S409,Role!$A:$B,2,FALSE)</f>
        <v>Intern</v>
      </c>
      <c r="U409" s="6" t="str">
        <f t="shared" ca="1" si="60"/>
        <v/>
      </c>
      <c r="V409" s="7" t="str">
        <f ca="1" xml:space="preserve">
IF($U409 &lt;&gt; "",
    VLOOKUP($U409,Level!$A:$B,2,FALSE),
    ""
)</f>
        <v/>
      </c>
      <c r="W409" s="1">
        <f t="shared" ca="1" si="61"/>
        <v>1285</v>
      </c>
      <c r="X409" s="12" t="str">
        <f t="shared" ca="1" si="62"/>
        <v>INSERT INTO bi4all.fac_employees (id_company_fk, id_employee_pk, flg_active, employee_name, id_gender_fk, id_race_fk, birthday, id_schooling_fk, id_department_fk, id_role_fk, id_level_fk, salary) VALUES (1, 405, TRUE, 'Luiz Gustavo Esposito Bicalho', 'M', 5, '28/03/1957', 7, 9, 9, NULL, 1285);</v>
      </c>
    </row>
    <row r="410" spans="1:24" ht="14.25" customHeight="1" x14ac:dyDescent="0.2">
      <c r="A410" s="7">
        <v>1</v>
      </c>
      <c r="B410" s="7" t="str">
        <f>$A410 &amp; "-"&amp;VLOOKUP($A410,Company!$A:$B,2,FALSE)</f>
        <v>1-ACME Corporation</v>
      </c>
      <c r="C410" s="5">
        <f t="shared" si="54"/>
        <v>406</v>
      </c>
      <c r="D410" s="6" t="b">
        <v>1</v>
      </c>
      <c r="E410" s="7">
        <f ca="1">IF($C410 = 1 + N("Presidente"),
    127,
    IF($C410 = 2 + N("Vice-Presidente"),
        72,
        IF($C410 = 3 + N("Secretária bilíngue"),
            13,
            RANDBETWEEN(5,COUNT(Name!$A:$A) + 1)
        )
    )
)</f>
        <v>315</v>
      </c>
      <c r="F410" s="7" t="str">
        <f ca="1">VLOOKUP($E410,Name!$A:$B,2,FALSE)</f>
        <v>Peter</v>
      </c>
      <c r="G410" s="7">
        <f ca="1" xml:space="preserve">
IF($C410 = 1,
    0,
    RANDBETWEEN(5,COUNT('Last name'!$A:$A) + 1)
)</f>
        <v>181</v>
      </c>
      <c r="H410" s="7" t="str">
        <f ca="1" xml:space="preserve">
IF($C410 = 1 + N("Presidente"),
    "de Orléans e Bragança",
    VLOOKUP($G410,'Last name'!$A:$B,2,FALSE) &amp; " " &amp; VLOOKUP(RANDBETWEEN(5,COUNT('Last name'!$A:$A) + 1),'Last name'!$A:$B,2,FALSE)
)</f>
        <v>Simões Carvalho</v>
      </c>
      <c r="I410" s="7" t="str">
        <f t="shared" ca="1" si="55"/>
        <v>Peter Simões Carvalho</v>
      </c>
      <c r="J410" s="7" t="str">
        <f ca="1">VLOOKUP($E410,Name!$A:$C,3,FALSE)</f>
        <v>M</v>
      </c>
      <c r="K410" s="7" t="str">
        <f ca="1">VLOOKUP($J410,Gender!$A:$B,2,FALSE)</f>
        <v>Male</v>
      </c>
      <c r="L410" s="7">
        <f t="shared" ca="1" si="56"/>
        <v>5</v>
      </c>
      <c r="M410" s="7" t="str">
        <f ca="1">VLOOKUP($L410,Race!$A:$B,2,FALSE)</f>
        <v>White</v>
      </c>
      <c r="N410" s="8">
        <f t="shared" ca="1" si="57"/>
        <v>31641</v>
      </c>
      <c r="O410" s="6">
        <f t="shared" ca="1" si="58"/>
        <v>7</v>
      </c>
      <c r="P410" s="8" t="str">
        <f ca="1">VLOOKUP($O410,Education!$A:$B,2,FALSE)</f>
        <v>Undergraduate degree</v>
      </c>
      <c r="Q410" s="7">
        <f ca="1" xml:space="preserve">
  IF(OR($S410 = 5, $S410 = 6, $S410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10" s="7" t="str">
        <f ca="1">VLOOKUP($Q410,Department!$A:$B,2,FALSE)</f>
        <v>Audit</v>
      </c>
      <c r="S410" s="6">
        <f t="shared" ca="1" si="59"/>
        <v>11</v>
      </c>
      <c r="T410" s="7" t="str">
        <f ca="1">VLOOKUP($S410,Role!$A:$B,2,FALSE)</f>
        <v>Analyst</v>
      </c>
      <c r="U410" s="6">
        <f t="shared" ca="1" si="60"/>
        <v>7</v>
      </c>
      <c r="V410" s="7" t="str">
        <f ca="1" xml:space="preserve">
IF($U410 &lt;&gt; "",
    VLOOKUP($U410,Level!$A:$B,2,FALSE),
    ""
)</f>
        <v>Senior</v>
      </c>
      <c r="W410" s="1">
        <f t="shared" ca="1" si="61"/>
        <v>2500</v>
      </c>
      <c r="X410" s="12" t="str">
        <f t="shared" ca="1" si="62"/>
        <v>INSERT INTO bi4all.fac_employees (id_company_fk, id_employee_pk, flg_active, employee_name, id_gender_fk, id_race_fk, birthday, id_schooling_fk, id_department_fk, id_role_fk, id_level_fk, salary) VALUES (1, 406, TRUE, 'Peter Simões Carvalho', 'M', 5, '17/08/1986', 7, 13, 11, 7, 2500);</v>
      </c>
    </row>
    <row r="411" spans="1:24" ht="14.25" customHeight="1" x14ac:dyDescent="0.2">
      <c r="A411" s="7">
        <v>1</v>
      </c>
      <c r="B411" s="7" t="str">
        <f>$A411 &amp; "-"&amp;VLOOKUP($A411,Company!$A:$B,2,FALSE)</f>
        <v>1-ACME Corporation</v>
      </c>
      <c r="C411" s="5">
        <f t="shared" si="54"/>
        <v>407</v>
      </c>
      <c r="D411" s="6" t="b">
        <v>1</v>
      </c>
      <c r="E411" s="7">
        <f ca="1">IF($C411 = 1 + N("Presidente"),
    127,
    IF($C411 = 2 + N("Vice-Presidente"),
        72,
        IF($C411 = 3 + N("Secretária bilíngue"),
            13,
            RANDBETWEEN(5,COUNT(Name!$A:$A) + 1)
        )
    )
)</f>
        <v>211</v>
      </c>
      <c r="F411" s="7" t="str">
        <f ca="1">VLOOKUP($E411,Name!$A:$B,2,FALSE)</f>
        <v>Kauê</v>
      </c>
      <c r="G411" s="7">
        <f ca="1" xml:space="preserve">
IF($C411 = 1,
    0,
    RANDBETWEEN(5,COUNT('Last name'!$A:$A) + 1)
)</f>
        <v>6</v>
      </c>
      <c r="H411" s="7" t="str">
        <f ca="1" xml:space="preserve">
IF($C411 = 1 + N("Presidente"),
    "de Orléans e Bragança",
    VLOOKUP($G411,'Last name'!$A:$B,2,FALSE) &amp; " " &amp; VLOOKUP(RANDBETWEEN(5,COUNT('Last name'!$A:$A) + 1),'Last name'!$A:$B,2,FALSE)
)</f>
        <v>Aguiar Peçanha</v>
      </c>
      <c r="I411" s="7" t="str">
        <f t="shared" ca="1" si="55"/>
        <v>Kauê Aguiar Peçanha</v>
      </c>
      <c r="J411" s="7" t="str">
        <f ca="1">VLOOKUP($E411,Name!$A:$C,3,FALSE)</f>
        <v>M</v>
      </c>
      <c r="K411" s="7" t="str">
        <f ca="1">VLOOKUP($J411,Gender!$A:$B,2,FALSE)</f>
        <v>Male</v>
      </c>
      <c r="L411" s="7">
        <f t="shared" ca="1" si="56"/>
        <v>5</v>
      </c>
      <c r="M411" s="7" t="str">
        <f ca="1">VLOOKUP($L411,Race!$A:$B,2,FALSE)</f>
        <v>White</v>
      </c>
      <c r="N411" s="8">
        <f t="shared" ca="1" si="57"/>
        <v>27881</v>
      </c>
      <c r="O411" s="6">
        <f t="shared" ca="1" si="58"/>
        <v>7</v>
      </c>
      <c r="P411" s="8" t="str">
        <f ca="1">VLOOKUP($O411,Education!$A:$B,2,FALSE)</f>
        <v>Undergraduate degree</v>
      </c>
      <c r="Q411" s="7">
        <f ca="1" xml:space="preserve">
  IF(OR($S411 = 5, $S411 = 6, $S411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11" s="7" t="str">
        <f ca="1">VLOOKUP($Q411,Department!$A:$B,2,FALSE)</f>
        <v>Finance</v>
      </c>
      <c r="S411" s="6">
        <f t="shared" ca="1" si="59"/>
        <v>9</v>
      </c>
      <c r="T411" s="7" t="str">
        <f ca="1">VLOOKUP($S411,Role!$A:$B,2,FALSE)</f>
        <v>Intern</v>
      </c>
      <c r="U411" s="6" t="str">
        <f t="shared" ca="1" si="60"/>
        <v/>
      </c>
      <c r="V411" s="7" t="str">
        <f ca="1" xml:space="preserve">
IF($U411 &lt;&gt; "",
    VLOOKUP($U411,Level!$A:$B,2,FALSE),
    ""
)</f>
        <v/>
      </c>
      <c r="W411" s="1">
        <f t="shared" ca="1" si="61"/>
        <v>1205</v>
      </c>
      <c r="X411" s="12" t="str">
        <f t="shared" ca="1" si="62"/>
        <v>INSERT INTO bi4all.fac_employees (id_company_fk, id_employee_pk, flg_active, employee_name, id_gender_fk, id_race_fk, birthday, id_schooling_fk, id_department_fk, id_role_fk, id_level_fk, salary) VALUES (1, 407, TRUE, 'Kauê Aguiar Peçanha', 'M', 5, '01/05/1976', 7, 7, 9, NULL, 1205);</v>
      </c>
    </row>
    <row r="412" spans="1:24" ht="14.25" customHeight="1" x14ac:dyDescent="0.2">
      <c r="A412" s="7">
        <v>1</v>
      </c>
      <c r="B412" s="7" t="str">
        <f>$A412 &amp; "-"&amp;VLOOKUP($A412,Company!$A:$B,2,FALSE)</f>
        <v>1-ACME Corporation</v>
      </c>
      <c r="C412" s="5">
        <f t="shared" si="54"/>
        <v>408</v>
      </c>
      <c r="D412" s="6" t="b">
        <v>1</v>
      </c>
      <c r="E412" s="7">
        <f ca="1">IF($C412 = 1 + N("Presidente"),
    127,
    IF($C412 = 2 + N("Vice-Presidente"),
        72,
        IF($C412 = 3 + N("Secretária bilíngue"),
            13,
            RANDBETWEEN(5,COUNT(Name!$A:$A) + 1)
        )
    )
)</f>
        <v>31</v>
      </c>
      <c r="F412" s="7" t="str">
        <f ca="1">VLOOKUP($E412,Name!$A:$B,2,FALSE)</f>
        <v>Ana Júlia</v>
      </c>
      <c r="G412" s="7">
        <f ca="1" xml:space="preserve">
IF($C412 = 1,
    0,
    RANDBETWEEN(5,COUNT('Last name'!$A:$A) + 1)
)</f>
        <v>89</v>
      </c>
      <c r="H412" s="7" t="str">
        <f ca="1" xml:space="preserve">
IF($C412 = 1 + N("Presidente"),
    "de Orléans e Bragança",
    VLOOKUP($G412,'Last name'!$A:$B,2,FALSE) &amp; " " &amp; VLOOKUP(RANDBETWEEN(5,COUNT('Last name'!$A:$A) + 1),'Last name'!$A:$B,2,FALSE)
)</f>
        <v>Figo Saragoça</v>
      </c>
      <c r="I412" s="7" t="str">
        <f t="shared" ca="1" si="55"/>
        <v>Ana Júlia Figo Saragoça</v>
      </c>
      <c r="J412" s="7" t="str">
        <f ca="1">VLOOKUP($E412,Name!$A:$C,3,FALSE)</f>
        <v>F</v>
      </c>
      <c r="K412" s="7" t="str">
        <f ca="1">VLOOKUP($J412,Gender!$A:$B,2,FALSE)</f>
        <v>Female</v>
      </c>
      <c r="L412" s="7">
        <f t="shared" ca="1" si="56"/>
        <v>5</v>
      </c>
      <c r="M412" s="7" t="str">
        <f ca="1">VLOOKUP($L412,Race!$A:$B,2,FALSE)</f>
        <v>White</v>
      </c>
      <c r="N412" s="8">
        <f t="shared" ca="1" si="57"/>
        <v>30439</v>
      </c>
      <c r="O412" s="6">
        <f t="shared" ca="1" si="58"/>
        <v>7</v>
      </c>
      <c r="P412" s="8" t="str">
        <f ca="1">VLOOKUP($O412,Education!$A:$B,2,FALSE)</f>
        <v>Undergraduate degree</v>
      </c>
      <c r="Q412" s="7">
        <f ca="1" xml:space="preserve">
  IF(OR($S412 = 5, $S412 = 6, $S412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12" s="7" t="str">
        <f ca="1">VLOOKUP($Q412,Department!$A:$B,2,FALSE)</f>
        <v>Controlling</v>
      </c>
      <c r="S412" s="6">
        <f t="shared" ca="1" si="59"/>
        <v>11</v>
      </c>
      <c r="T412" s="7" t="str">
        <f ca="1">VLOOKUP($S412,Role!$A:$B,2,FALSE)</f>
        <v>Analyst</v>
      </c>
      <c r="U412" s="6">
        <f t="shared" ca="1" si="60"/>
        <v>5</v>
      </c>
      <c r="V412" s="7" t="str">
        <f ca="1" xml:space="preserve">
IF($U412 &lt;&gt; "",
    VLOOKUP($U412,Level!$A:$B,2,FALSE),
    ""
)</f>
        <v>Junior</v>
      </c>
      <c r="W412" s="1">
        <f t="shared" ca="1" si="61"/>
        <v>2500</v>
      </c>
      <c r="X412" s="12" t="str">
        <f t="shared" ca="1" si="62"/>
        <v>INSERT INTO bi4all.fac_employees (id_company_fk, id_employee_pk, flg_active, employee_name, id_gender_fk, id_race_fk, birthday, id_schooling_fk, id_department_fk, id_role_fk, id_level_fk, salary) VALUES (1, 408, TRUE, 'Ana Júlia Figo Saragoça', 'F', 5, '03/05/1983', 7, 12, 11, 5, 2500);</v>
      </c>
    </row>
    <row r="413" spans="1:24" ht="14.25" customHeight="1" x14ac:dyDescent="0.2">
      <c r="A413" s="7">
        <v>1</v>
      </c>
      <c r="B413" s="7" t="str">
        <f>$A413 &amp; "-"&amp;VLOOKUP($A413,Company!$A:$B,2,FALSE)</f>
        <v>1-ACME Corporation</v>
      </c>
      <c r="C413" s="5">
        <f t="shared" si="54"/>
        <v>409</v>
      </c>
      <c r="D413" s="6" t="b">
        <v>1</v>
      </c>
      <c r="E413" s="7">
        <f ca="1">IF($C413 = 1 + N("Presidente"),
    127,
    IF($C413 = 2 + N("Vice-Presidente"),
        72,
        IF($C413 = 3 + N("Secretária bilíngue"),
            13,
            RANDBETWEEN(5,COUNT(Name!$A:$A) + 1)
        )
    )
)</f>
        <v>220</v>
      </c>
      <c r="F413" s="7" t="str">
        <f ca="1">VLOOKUP($E413,Name!$A:$B,2,FALSE)</f>
        <v>Laura</v>
      </c>
      <c r="G413" s="7">
        <f ca="1" xml:space="preserve">
IF($C413 = 1,
    0,
    RANDBETWEEN(5,COUNT('Last name'!$A:$A) + 1)
)</f>
        <v>77</v>
      </c>
      <c r="H413" s="7" t="str">
        <f ca="1" xml:space="preserve">
IF($C413 = 1 + N("Presidente"),
    "de Orléans e Bragança",
    VLOOKUP($G413,'Last name'!$A:$B,2,FALSE) &amp; " " &amp; VLOOKUP(RANDBETWEEN(5,COUNT('Last name'!$A:$A) + 1),'Last name'!$A:$B,2,FALSE)
)</f>
        <v>Esposito Ferrão</v>
      </c>
      <c r="I413" s="7" t="str">
        <f t="shared" ca="1" si="55"/>
        <v>Laura Esposito Ferrão</v>
      </c>
      <c r="J413" s="7" t="str">
        <f ca="1">VLOOKUP($E413,Name!$A:$C,3,FALSE)</f>
        <v>F</v>
      </c>
      <c r="K413" s="7" t="str">
        <f ca="1">VLOOKUP($J413,Gender!$A:$B,2,FALSE)</f>
        <v>Female</v>
      </c>
      <c r="L413" s="7">
        <f t="shared" ca="1" si="56"/>
        <v>6</v>
      </c>
      <c r="M413" s="7" t="str">
        <f ca="1">VLOOKUP($L413,Race!$A:$B,2,FALSE)</f>
        <v>Black or African American</v>
      </c>
      <c r="N413" s="8">
        <f t="shared" ca="1" si="57"/>
        <v>32061</v>
      </c>
      <c r="O413" s="6">
        <f t="shared" ca="1" si="58"/>
        <v>7</v>
      </c>
      <c r="P413" s="8" t="str">
        <f ca="1">VLOOKUP($O413,Education!$A:$B,2,FALSE)</f>
        <v>Undergraduate degree</v>
      </c>
      <c r="Q413" s="7">
        <f ca="1" xml:space="preserve">
  IF(OR($S413 = 5, $S413 = 6, $S413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13" s="7" t="str">
        <f ca="1">VLOOKUP($Q413,Department!$A:$B,2,FALSE)</f>
        <v>Audit</v>
      </c>
      <c r="S413" s="6">
        <f t="shared" ca="1" si="59"/>
        <v>9</v>
      </c>
      <c r="T413" s="7" t="str">
        <f ca="1">VLOOKUP($S413,Role!$A:$B,2,FALSE)</f>
        <v>Intern</v>
      </c>
      <c r="U413" s="6" t="str">
        <f t="shared" ca="1" si="60"/>
        <v/>
      </c>
      <c r="V413" s="7" t="str">
        <f ca="1" xml:space="preserve">
IF($U413 &lt;&gt; "",
    VLOOKUP($U413,Level!$A:$B,2,FALSE),
    ""
)</f>
        <v/>
      </c>
      <c r="W413" s="1">
        <f t="shared" ca="1" si="61"/>
        <v>1205</v>
      </c>
      <c r="X413" s="12" t="str">
        <f t="shared" ca="1" si="62"/>
        <v>INSERT INTO bi4all.fac_employees (id_company_fk, id_employee_pk, flg_active, employee_name, id_gender_fk, id_race_fk, birthday, id_schooling_fk, id_department_fk, id_role_fk, id_level_fk, salary) VALUES (1, 409, TRUE, 'Laura Esposito Ferrão', 'F', 6, '11/10/1987', 7, 13, 9, NULL, 1205);</v>
      </c>
    </row>
    <row r="414" spans="1:24" ht="14.25" customHeight="1" x14ac:dyDescent="0.2">
      <c r="A414" s="7">
        <v>1</v>
      </c>
      <c r="B414" s="7" t="str">
        <f>$A414 &amp; "-"&amp;VLOOKUP($A414,Company!$A:$B,2,FALSE)</f>
        <v>1-ACME Corporation</v>
      </c>
      <c r="C414" s="5">
        <f t="shared" si="54"/>
        <v>410</v>
      </c>
      <c r="D414" s="6" t="b">
        <v>1</v>
      </c>
      <c r="E414" s="7">
        <f ca="1">IF($C414 = 1 + N("Presidente"),
    127,
    IF($C414 = 2 + N("Vice-Presidente"),
        72,
        IF($C414 = 3 + N("Secretária bilíngue"),
            13,
            RANDBETWEEN(5,COUNT(Name!$A:$A) + 1)
        )
    )
)</f>
        <v>250</v>
      </c>
      <c r="F414" s="7" t="str">
        <f ca="1">VLOOKUP($E414,Name!$A:$B,2,FALSE)</f>
        <v>Madalena</v>
      </c>
      <c r="G414" s="7">
        <f ca="1" xml:space="preserve">
IF($C414 = 1,
    0,
    RANDBETWEEN(5,COUNT('Last name'!$A:$A) + 1)
)</f>
        <v>144</v>
      </c>
      <c r="H414" s="7" t="str">
        <f ca="1" xml:space="preserve">
IF($C414 = 1 + N("Presidente"),
    "de Orléans e Bragança",
    VLOOKUP($G414,'Last name'!$A:$B,2,FALSE) &amp; " " &amp; VLOOKUP(RANDBETWEEN(5,COUNT('Last name'!$A:$A) + 1),'Last name'!$A:$B,2,FALSE)
)</f>
        <v>Padrão Pinheiro</v>
      </c>
      <c r="I414" s="7" t="str">
        <f t="shared" ca="1" si="55"/>
        <v>Madalena Padrão Pinheiro</v>
      </c>
      <c r="J414" s="7" t="str">
        <f ca="1">VLOOKUP($E414,Name!$A:$C,3,FALSE)</f>
        <v>F</v>
      </c>
      <c r="K414" s="7" t="str">
        <f ca="1">VLOOKUP($J414,Gender!$A:$B,2,FALSE)</f>
        <v>Female</v>
      </c>
      <c r="L414" s="7">
        <f t="shared" ca="1" si="56"/>
        <v>5</v>
      </c>
      <c r="M414" s="7" t="str">
        <f ca="1">VLOOKUP($L414,Race!$A:$B,2,FALSE)</f>
        <v>White</v>
      </c>
      <c r="N414" s="8">
        <f t="shared" ca="1" si="57"/>
        <v>25655</v>
      </c>
      <c r="O414" s="6">
        <f t="shared" ca="1" si="58"/>
        <v>8</v>
      </c>
      <c r="P414" s="8" t="str">
        <f ca="1">VLOOKUP($O414,Education!$A:$B,2,FALSE)</f>
        <v>Graduate school</v>
      </c>
      <c r="Q414" s="7">
        <f ca="1" xml:space="preserve">
  IF(OR($S414 = 5, $S414 = 6, $S414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14" s="7" t="str">
        <f ca="1">VLOOKUP($Q414,Department!$A:$B,2,FALSE)</f>
        <v>Commercial</v>
      </c>
      <c r="S414" s="6">
        <f t="shared" ca="1" si="59"/>
        <v>11</v>
      </c>
      <c r="T414" s="7" t="str">
        <f ca="1">VLOOKUP($S414,Role!$A:$B,2,FALSE)</f>
        <v>Analyst</v>
      </c>
      <c r="U414" s="6">
        <f t="shared" ca="1" si="60"/>
        <v>5</v>
      </c>
      <c r="V414" s="7" t="str">
        <f ca="1" xml:space="preserve">
IF($U414 &lt;&gt; "",
    VLOOKUP($U414,Level!$A:$B,2,FALSE),
    ""
)</f>
        <v>Junior</v>
      </c>
      <c r="W414" s="1">
        <f t="shared" ca="1" si="61"/>
        <v>3080</v>
      </c>
      <c r="X414" s="12" t="str">
        <f t="shared" ca="1" si="62"/>
        <v>INSERT INTO bi4all.fac_employees (id_company_fk, id_employee_pk, flg_active, employee_name, id_gender_fk, id_race_fk, birthday, id_schooling_fk, id_department_fk, id_role_fk, id_level_fk, salary) VALUES (1, 410, TRUE, 'Madalena Padrão Pinheiro', 'F', 5, '28/03/1970', 8, 9, 11, 5, 3080);</v>
      </c>
    </row>
    <row r="415" spans="1:24" ht="14.25" customHeight="1" x14ac:dyDescent="0.2">
      <c r="A415" s="7">
        <v>1</v>
      </c>
      <c r="B415" s="7" t="str">
        <f>$A415 &amp; "-"&amp;VLOOKUP($A415,Company!$A:$B,2,FALSE)</f>
        <v>1-ACME Corporation</v>
      </c>
      <c r="C415" s="5">
        <f t="shared" si="54"/>
        <v>411</v>
      </c>
      <c r="D415" s="6" t="b">
        <v>1</v>
      </c>
      <c r="E415" s="7">
        <f ca="1">IF($C415 = 1 + N("Presidente"),
    127,
    IF($C415 = 2 + N("Vice-Presidente"),
        72,
        IF($C415 = 3 + N("Secretária bilíngue"),
            13,
            RANDBETWEEN(5,COUNT(Name!$A:$A) + 1)
        )
    )
)</f>
        <v>126</v>
      </c>
      <c r="F415" s="7" t="str">
        <f ca="1">VLOOKUP($E415,Name!$A:$B,2,FALSE)</f>
        <v>Enrico</v>
      </c>
      <c r="G415" s="7">
        <f ca="1" xml:space="preserve">
IF($C415 = 1,
    0,
    RANDBETWEEN(5,COUNT('Last name'!$A:$A) + 1)
)</f>
        <v>141</v>
      </c>
      <c r="H415" s="7" t="str">
        <f ca="1" xml:space="preserve">
IF($C415 = 1 + N("Presidente"),
    "de Orléans e Bragança",
    VLOOKUP($G415,'Last name'!$A:$B,2,FALSE) &amp; " " &amp; VLOOKUP(RANDBETWEEN(5,COUNT('Last name'!$A:$A) + 1),'Last name'!$A:$B,2,FALSE)
)</f>
        <v>Noronha Batista</v>
      </c>
      <c r="I415" s="7" t="str">
        <f t="shared" ca="1" si="55"/>
        <v>Enrico Noronha Batista</v>
      </c>
      <c r="J415" s="7" t="str">
        <f ca="1">VLOOKUP($E415,Name!$A:$C,3,FALSE)</f>
        <v>M</v>
      </c>
      <c r="K415" s="7" t="str">
        <f ca="1">VLOOKUP($J415,Gender!$A:$B,2,FALSE)</f>
        <v>Male</v>
      </c>
      <c r="L415" s="7">
        <f t="shared" ca="1" si="56"/>
        <v>5</v>
      </c>
      <c r="M415" s="7" t="str">
        <f ca="1">VLOOKUP($L415,Race!$A:$B,2,FALSE)</f>
        <v>White</v>
      </c>
      <c r="N415" s="8">
        <f t="shared" ca="1" si="57"/>
        <v>18304</v>
      </c>
      <c r="O415" s="6">
        <f t="shared" ca="1" si="58"/>
        <v>7</v>
      </c>
      <c r="P415" s="8" t="str">
        <f ca="1">VLOOKUP($O415,Education!$A:$B,2,FALSE)</f>
        <v>Undergraduate degree</v>
      </c>
      <c r="Q415" s="7">
        <f ca="1" xml:space="preserve">
  IF(OR($S415 = 5, $S415 = 6, $S415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15" s="7" t="str">
        <f ca="1">VLOOKUP($Q415,Department!$A:$B,2,FALSE)</f>
        <v>Human Resource</v>
      </c>
      <c r="S415" s="6">
        <f t="shared" ca="1" si="59"/>
        <v>10</v>
      </c>
      <c r="T415" s="7" t="str">
        <f ca="1">VLOOKUP($S415,Role!$A:$B,2,FALSE)</f>
        <v>Trainee</v>
      </c>
      <c r="U415" s="6" t="str">
        <f t="shared" ca="1" si="60"/>
        <v/>
      </c>
      <c r="V415" s="7" t="str">
        <f ca="1" xml:space="preserve">
IF($U415 &lt;&gt; "",
    VLOOKUP($U415,Level!$A:$B,2,FALSE),
    ""
)</f>
        <v/>
      </c>
      <c r="W415" s="1">
        <f t="shared" ca="1" si="61"/>
        <v>1385</v>
      </c>
      <c r="X415" s="12" t="str">
        <f t="shared" ca="1" si="62"/>
        <v>INSERT INTO bi4all.fac_employees (id_company_fk, id_employee_pk, flg_active, employee_name, id_gender_fk, id_race_fk, birthday, id_schooling_fk, id_department_fk, id_role_fk, id_level_fk, salary) VALUES (1, 411, TRUE, 'Enrico Noronha Batista', 'M', 5, '10/02/1950', 7, 8, 10, NULL, 1385);</v>
      </c>
    </row>
    <row r="416" spans="1:24" ht="14.25" customHeight="1" x14ac:dyDescent="0.2">
      <c r="A416" s="7">
        <v>1</v>
      </c>
      <c r="B416" s="7" t="str">
        <f>$A416 &amp; "-"&amp;VLOOKUP($A416,Company!$A:$B,2,FALSE)</f>
        <v>1-ACME Corporation</v>
      </c>
      <c r="C416" s="5">
        <f t="shared" si="54"/>
        <v>412</v>
      </c>
      <c r="D416" s="6" t="b">
        <v>1</v>
      </c>
      <c r="E416" s="7">
        <f ca="1">IF($C416 = 1 + N("Presidente"),
    127,
    IF($C416 = 2 + N("Vice-Presidente"),
        72,
        IF($C416 = 3 + N("Secretária bilíngue"),
            13,
            RANDBETWEEN(5,COUNT(Name!$A:$A) + 1)
        )
    )
)</f>
        <v>26</v>
      </c>
      <c r="F416" s="7" t="str">
        <f ca="1">VLOOKUP($E416,Name!$A:$B,2,FALSE)</f>
        <v>Ana Beatriz</v>
      </c>
      <c r="G416" s="7">
        <f ca="1" xml:space="preserve">
IF($C416 = 1,
    0,
    RANDBETWEEN(5,COUNT('Last name'!$A:$A) + 1)
)</f>
        <v>107</v>
      </c>
      <c r="H416" s="7" t="str">
        <f ca="1" xml:space="preserve">
IF($C416 = 1 + N("Presidente"),
    "de Orléans e Bragança",
    VLOOKUP($G416,'Last name'!$A:$B,2,FALSE) &amp; " " &amp; VLOOKUP(RANDBETWEEN(5,COUNT('Last name'!$A:$A) + 1),'Last name'!$A:$B,2,FALSE)
)</f>
        <v>Leite Badu</v>
      </c>
      <c r="I416" s="7" t="str">
        <f t="shared" ca="1" si="55"/>
        <v>Ana Beatriz Leite Badu</v>
      </c>
      <c r="J416" s="7" t="str">
        <f ca="1">VLOOKUP($E416,Name!$A:$C,3,FALSE)</f>
        <v>F</v>
      </c>
      <c r="K416" s="7" t="str">
        <f ca="1">VLOOKUP($J416,Gender!$A:$B,2,FALSE)</f>
        <v>Female</v>
      </c>
      <c r="L416" s="7">
        <f t="shared" ca="1" si="56"/>
        <v>5</v>
      </c>
      <c r="M416" s="7" t="str">
        <f ca="1">VLOOKUP($L416,Race!$A:$B,2,FALSE)</f>
        <v>White</v>
      </c>
      <c r="N416" s="8">
        <f t="shared" ca="1" si="57"/>
        <v>20183</v>
      </c>
      <c r="O416" s="6">
        <f t="shared" ca="1" si="58"/>
        <v>8</v>
      </c>
      <c r="P416" s="8" t="str">
        <f ca="1">VLOOKUP($O416,Education!$A:$B,2,FALSE)</f>
        <v>Graduate school</v>
      </c>
      <c r="Q416" s="7">
        <f ca="1" xml:space="preserve">
  IF(OR($S416 = 5, $S416 = 6, $S416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16" s="7" t="str">
        <f ca="1">VLOOKUP($Q416,Department!$A:$B,2,FALSE)</f>
        <v>Presidency</v>
      </c>
      <c r="S416" s="6">
        <f t="shared" ca="1" si="59"/>
        <v>11</v>
      </c>
      <c r="T416" s="7" t="str">
        <f ca="1">VLOOKUP($S416,Role!$A:$B,2,FALSE)</f>
        <v>Analyst</v>
      </c>
      <c r="U416" s="6">
        <f t="shared" ca="1" si="60"/>
        <v>5</v>
      </c>
      <c r="V416" s="7" t="str">
        <f ca="1" xml:space="preserve">
IF($U416 &lt;&gt; "",
    VLOOKUP($U416,Level!$A:$B,2,FALSE),
    ""
)</f>
        <v>Junior</v>
      </c>
      <c r="W416" s="1">
        <f t="shared" ca="1" si="61"/>
        <v>3000</v>
      </c>
      <c r="X416" s="12" t="str">
        <f t="shared" ca="1" si="62"/>
        <v>INSERT INTO bi4all.fac_employees (id_company_fk, id_employee_pk, flg_active, employee_name, id_gender_fk, id_race_fk, birthday, id_schooling_fk, id_department_fk, id_role_fk, id_level_fk, salary) VALUES (1, 412, TRUE, 'Ana Beatriz Leite Badu', 'F', 5, '04/04/1955', 8, 5, 11, 5, 3000);</v>
      </c>
    </row>
    <row r="417" spans="1:24" ht="14.25" customHeight="1" x14ac:dyDescent="0.2">
      <c r="A417" s="7">
        <v>1</v>
      </c>
      <c r="B417" s="7" t="str">
        <f>$A417 &amp; "-"&amp;VLOOKUP($A417,Company!$A:$B,2,FALSE)</f>
        <v>1-ACME Corporation</v>
      </c>
      <c r="C417" s="5">
        <f t="shared" si="54"/>
        <v>413</v>
      </c>
      <c r="D417" s="6" t="b">
        <v>1</v>
      </c>
      <c r="E417" s="7">
        <f ca="1">IF($C417 = 1 + N("Presidente"),
    127,
    IF($C417 = 2 + N("Vice-Presidente"),
        72,
        IF($C417 = 3 + N("Secretária bilíngue"),
            13,
            RANDBETWEEN(5,COUNT(Name!$A:$A) + 1)
        )
    )
)</f>
        <v>281</v>
      </c>
      <c r="F417" s="7" t="str">
        <f ca="1">VLOOKUP($E417,Name!$A:$B,2,FALSE)</f>
        <v>Marina</v>
      </c>
      <c r="G417" s="7">
        <f ca="1" xml:space="preserve">
IF($C417 = 1,
    0,
    RANDBETWEEN(5,COUNT('Last name'!$A:$A) + 1)
)</f>
        <v>64</v>
      </c>
      <c r="H417" s="7" t="str">
        <f ca="1" xml:space="preserve">
IF($C417 = 1 + N("Presidente"),
    "de Orléans e Bragança",
    VLOOKUP($G417,'Last name'!$A:$B,2,FALSE) &amp; " " &amp; VLOOKUP(RANDBETWEEN(5,COUNT('Last name'!$A:$A) + 1),'Last name'!$A:$B,2,FALSE)
)</f>
        <v>Chaves Conti</v>
      </c>
      <c r="I417" s="7" t="str">
        <f t="shared" ca="1" si="55"/>
        <v>Marina Chaves Conti</v>
      </c>
      <c r="J417" s="7" t="str">
        <f ca="1">VLOOKUP($E417,Name!$A:$C,3,FALSE)</f>
        <v>F</v>
      </c>
      <c r="K417" s="7" t="str">
        <f ca="1">VLOOKUP($J417,Gender!$A:$B,2,FALSE)</f>
        <v>Female</v>
      </c>
      <c r="L417" s="7">
        <f t="shared" ca="1" si="56"/>
        <v>5</v>
      </c>
      <c r="M417" s="7" t="str">
        <f ca="1">VLOOKUP($L417,Race!$A:$B,2,FALSE)</f>
        <v>White</v>
      </c>
      <c r="N417" s="8">
        <f t="shared" ca="1" si="57"/>
        <v>20781</v>
      </c>
      <c r="O417" s="6">
        <f t="shared" ca="1" si="58"/>
        <v>7</v>
      </c>
      <c r="P417" s="8" t="str">
        <f ca="1">VLOOKUP($O417,Education!$A:$B,2,FALSE)</f>
        <v>Undergraduate degree</v>
      </c>
      <c r="Q417" s="7">
        <f ca="1" xml:space="preserve">
  IF(OR($S417 = 5, $S417 = 6, $S417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17" s="7" t="str">
        <f ca="1">VLOOKUP($Q417,Department!$A:$B,2,FALSE)</f>
        <v>Presidency</v>
      </c>
      <c r="S417" s="6">
        <f t="shared" ca="1" si="59"/>
        <v>9</v>
      </c>
      <c r="T417" s="7" t="str">
        <f ca="1">VLOOKUP($S417,Role!$A:$B,2,FALSE)</f>
        <v>Intern</v>
      </c>
      <c r="U417" s="6" t="str">
        <f t="shared" ca="1" si="60"/>
        <v/>
      </c>
      <c r="V417" s="7" t="str">
        <f ca="1" xml:space="preserve">
IF($U417 &lt;&gt; "",
    VLOOKUP($U417,Level!$A:$B,2,FALSE),
    ""
)</f>
        <v/>
      </c>
      <c r="W417" s="1">
        <f t="shared" ca="1" si="61"/>
        <v>1205</v>
      </c>
      <c r="X417" s="12" t="str">
        <f t="shared" ca="1" si="62"/>
        <v>INSERT INTO bi4all.fac_employees (id_company_fk, id_employee_pk, flg_active, employee_name, id_gender_fk, id_race_fk, birthday, id_schooling_fk, id_department_fk, id_role_fk, id_level_fk, salary) VALUES (1, 413, TRUE, 'Marina Chaves Conti', 'F', 5, '22/11/1956', 7, 5, 9, NULL, 1205);</v>
      </c>
    </row>
    <row r="418" spans="1:24" ht="14.25" customHeight="1" x14ac:dyDescent="0.2">
      <c r="A418" s="7">
        <v>1</v>
      </c>
      <c r="B418" s="7" t="str">
        <f>$A418 &amp; "-"&amp;VLOOKUP($A418,Company!$A:$B,2,FALSE)</f>
        <v>1-ACME Corporation</v>
      </c>
      <c r="C418" s="5">
        <f t="shared" si="54"/>
        <v>414</v>
      </c>
      <c r="D418" s="6" t="b">
        <v>1</v>
      </c>
      <c r="E418" s="7">
        <f ca="1">IF($C418 = 1 + N("Presidente"),
    127,
    IF($C418 = 2 + N("Vice-Presidente"),
        72,
        IF($C418 = 3 + N("Secretária bilíngue"),
            13,
            RANDBETWEEN(5,COUNT(Name!$A:$A) + 1)
        )
    )
)</f>
        <v>126</v>
      </c>
      <c r="F418" s="7" t="str">
        <f ca="1">VLOOKUP($E418,Name!$A:$B,2,FALSE)</f>
        <v>Enrico</v>
      </c>
      <c r="G418" s="7">
        <f ca="1" xml:space="preserve">
IF($C418 = 1,
    0,
    RANDBETWEEN(5,COUNT('Last name'!$A:$A) + 1)
)</f>
        <v>91</v>
      </c>
      <c r="H418" s="7" t="str">
        <f ca="1" xml:space="preserve">
IF($C418 = 1 + N("Presidente"),
    "de Orléans e Bragança",
    VLOOKUP($G418,'Last name'!$A:$B,2,FALSE) &amp; " " &amp; VLOOKUP(RANDBETWEEN(5,COUNT('Last name'!$A:$A) + 1),'Last name'!$A:$B,2,FALSE)
)</f>
        <v>Frasão Santacruz</v>
      </c>
      <c r="I418" s="7" t="str">
        <f t="shared" ca="1" si="55"/>
        <v>Enrico Frasão Santacruz</v>
      </c>
      <c r="J418" s="7" t="str">
        <f ca="1">VLOOKUP($E418,Name!$A:$C,3,FALSE)</f>
        <v>M</v>
      </c>
      <c r="K418" s="7" t="str">
        <f ca="1">VLOOKUP($J418,Gender!$A:$B,2,FALSE)</f>
        <v>Male</v>
      </c>
      <c r="L418" s="7">
        <f t="shared" ca="1" si="56"/>
        <v>8</v>
      </c>
      <c r="M418" s="7" t="str">
        <f ca="1">VLOOKUP($L418,Race!$A:$B,2,FALSE)</f>
        <v>Asian</v>
      </c>
      <c r="N418" s="8">
        <f t="shared" ca="1" si="57"/>
        <v>30850</v>
      </c>
      <c r="O418" s="6">
        <f t="shared" ca="1" si="58"/>
        <v>7</v>
      </c>
      <c r="P418" s="8" t="str">
        <f ca="1">VLOOKUP($O418,Education!$A:$B,2,FALSE)</f>
        <v>Undergraduate degree</v>
      </c>
      <c r="Q418" s="7">
        <f ca="1" xml:space="preserve">
  IF(OR($S418 = 5, $S418 = 6, $S418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18" s="7" t="str">
        <f ca="1">VLOOKUP($Q418,Department!$A:$B,2,FALSE)</f>
        <v>Controlling</v>
      </c>
      <c r="S418" s="6">
        <f t="shared" ca="1" si="59"/>
        <v>11</v>
      </c>
      <c r="T418" s="7" t="str">
        <f ca="1">VLOOKUP($S418,Role!$A:$B,2,FALSE)</f>
        <v>Analyst</v>
      </c>
      <c r="U418" s="6">
        <f t="shared" ca="1" si="60"/>
        <v>7</v>
      </c>
      <c r="V418" s="7" t="str">
        <f ca="1" xml:space="preserve">
IF($U418 &lt;&gt; "",
    VLOOKUP($U418,Level!$A:$B,2,FALSE),
    ""
)</f>
        <v>Senior</v>
      </c>
      <c r="W418" s="1">
        <f t="shared" ca="1" si="61"/>
        <v>2500</v>
      </c>
      <c r="X418" s="12" t="str">
        <f t="shared" ca="1" si="62"/>
        <v>INSERT INTO bi4all.fac_employees (id_company_fk, id_employee_pk, flg_active, employee_name, id_gender_fk, id_race_fk, birthday, id_schooling_fk, id_department_fk, id_role_fk, id_level_fk, salary) VALUES (1, 414, TRUE, 'Enrico Frasão Santacruz', 'M', 8, '17/06/1984', 7, 12, 11, 7, 2500);</v>
      </c>
    </row>
    <row r="419" spans="1:24" ht="14.25" customHeight="1" x14ac:dyDescent="0.2">
      <c r="A419" s="7">
        <v>1</v>
      </c>
      <c r="B419" s="7" t="str">
        <f>$A419 &amp; "-"&amp;VLOOKUP($A419,Company!$A:$B,2,FALSE)</f>
        <v>1-ACME Corporation</v>
      </c>
      <c r="C419" s="5">
        <f t="shared" si="54"/>
        <v>415</v>
      </c>
      <c r="D419" s="6" t="b">
        <v>1</v>
      </c>
      <c r="E419" s="7">
        <f ca="1">IF($C419 = 1 + N("Presidente"),
    127,
    IF($C419 = 2 + N("Vice-Presidente"),
        72,
        IF($C419 = 3 + N("Secretária bilíngue"),
            13,
            RANDBETWEEN(5,COUNT(Name!$A:$A) + 1)
        )
    )
)</f>
        <v>349</v>
      </c>
      <c r="F419" s="7" t="str">
        <f ca="1">VLOOKUP($E419,Name!$A:$B,2,FALSE)</f>
        <v>Valentina</v>
      </c>
      <c r="G419" s="7">
        <f ca="1" xml:space="preserve">
IF($C419 = 1,
    0,
    RANDBETWEEN(5,COUNT('Last name'!$A:$A) + 1)
)</f>
        <v>99</v>
      </c>
      <c r="H419" s="7" t="str">
        <f ca="1" xml:space="preserve">
IF($C419 = 1 + N("Presidente"),
    "de Orléans e Bragança",
    VLOOKUP($G419,'Last name'!$A:$B,2,FALSE) &amp; " " &amp; VLOOKUP(RANDBETWEEN(5,COUNT('Last name'!$A:$A) + 1),'Last name'!$A:$B,2,FALSE)
)</f>
        <v>Gomes Ferrão</v>
      </c>
      <c r="I419" s="7" t="str">
        <f t="shared" ca="1" si="55"/>
        <v>Valentina Gomes Ferrão</v>
      </c>
      <c r="J419" s="7" t="str">
        <f ca="1">VLOOKUP($E419,Name!$A:$C,3,FALSE)</f>
        <v>F</v>
      </c>
      <c r="K419" s="7" t="str">
        <f ca="1">VLOOKUP($J419,Gender!$A:$B,2,FALSE)</f>
        <v>Female</v>
      </c>
      <c r="L419" s="7">
        <f t="shared" ca="1" si="56"/>
        <v>5</v>
      </c>
      <c r="M419" s="7" t="str">
        <f ca="1">VLOOKUP($L419,Race!$A:$B,2,FALSE)</f>
        <v>White</v>
      </c>
      <c r="N419" s="8">
        <f t="shared" ca="1" si="57"/>
        <v>20467</v>
      </c>
      <c r="O419" s="6">
        <f t="shared" ca="1" si="58"/>
        <v>7</v>
      </c>
      <c r="P419" s="8" t="str">
        <f ca="1">VLOOKUP($O419,Education!$A:$B,2,FALSE)</f>
        <v>Undergraduate degree</v>
      </c>
      <c r="Q419" s="7">
        <f ca="1" xml:space="preserve">
  IF(OR($S419 = 5, $S419 = 6, $S419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19" s="7" t="str">
        <f ca="1">VLOOKUP($Q419,Department!$A:$B,2,FALSE)</f>
        <v>Administration</v>
      </c>
      <c r="S419" s="6">
        <f t="shared" ca="1" si="59"/>
        <v>9</v>
      </c>
      <c r="T419" s="7" t="str">
        <f ca="1">VLOOKUP($S419,Role!$A:$B,2,FALSE)</f>
        <v>Intern</v>
      </c>
      <c r="U419" s="6" t="str">
        <f t="shared" ca="1" si="60"/>
        <v/>
      </c>
      <c r="V419" s="7" t="str">
        <f ca="1" xml:space="preserve">
IF($U419 &lt;&gt; "",
    VLOOKUP($U419,Level!$A:$B,2,FALSE),
    ""
)</f>
        <v/>
      </c>
      <c r="W419" s="1">
        <f t="shared" ca="1" si="61"/>
        <v>1205</v>
      </c>
      <c r="X419" s="12" t="str">
        <f t="shared" ca="1" si="62"/>
        <v>INSERT INTO bi4all.fac_employees (id_company_fk, id_employee_pk, flg_active, employee_name, id_gender_fk, id_race_fk, birthday, id_schooling_fk, id_department_fk, id_role_fk, id_level_fk, salary) VALUES (1, 415, TRUE, 'Valentina Gomes Ferrão', 'F', 5, '13/01/1956', 7, 6, 9, NULL, 1205);</v>
      </c>
    </row>
    <row r="420" spans="1:24" ht="14.25" customHeight="1" x14ac:dyDescent="0.2">
      <c r="A420" s="7">
        <v>1</v>
      </c>
      <c r="B420" s="7" t="str">
        <f>$A420 &amp; "-"&amp;VLOOKUP($A420,Company!$A:$B,2,FALSE)</f>
        <v>1-ACME Corporation</v>
      </c>
      <c r="C420" s="5">
        <f t="shared" si="54"/>
        <v>416</v>
      </c>
      <c r="D420" s="6" t="b">
        <v>1</v>
      </c>
      <c r="E420" s="7">
        <f ca="1">IF($C420 = 1 + N("Presidente"),
    127,
    IF($C420 = 2 + N("Vice-Presidente"),
        72,
        IF($C420 = 3 + N("Secretária bilíngue"),
            13,
            RANDBETWEEN(5,COUNT(Name!$A:$A) + 1)
        )
    )
)</f>
        <v>129</v>
      </c>
      <c r="F420" s="7" t="str">
        <f ca="1">VLOOKUP($E420,Name!$A:$B,2,FALSE)</f>
        <v>Enzo Miguel</v>
      </c>
      <c r="G420" s="7">
        <f ca="1" xml:space="preserve">
IF($C420 = 1,
    0,
    RANDBETWEEN(5,COUNT('Last name'!$A:$A) + 1)
)</f>
        <v>112</v>
      </c>
      <c r="H420" s="7" t="str">
        <f ca="1" xml:space="preserve">
IF($C420 = 1 + N("Presidente"),
    "de Orléans e Bragança",
    VLOOKUP($G420,'Last name'!$A:$B,2,FALSE) &amp; " " &amp; VLOOKUP(RANDBETWEEN(5,COUNT('Last name'!$A:$A) + 1),'Last name'!$A:$B,2,FALSE)
)</f>
        <v>Lopes Peçanha</v>
      </c>
      <c r="I420" s="7" t="str">
        <f t="shared" ca="1" si="55"/>
        <v>Enzo Miguel Lopes Peçanha</v>
      </c>
      <c r="J420" s="7" t="str">
        <f ca="1">VLOOKUP($E420,Name!$A:$C,3,FALSE)</f>
        <v>M</v>
      </c>
      <c r="K420" s="7" t="str">
        <f ca="1">VLOOKUP($J420,Gender!$A:$B,2,FALSE)</f>
        <v>Male</v>
      </c>
      <c r="L420" s="7">
        <f t="shared" ca="1" si="56"/>
        <v>6</v>
      </c>
      <c r="M420" s="7" t="str">
        <f ca="1">VLOOKUP($L420,Race!$A:$B,2,FALSE)</f>
        <v>Black or African American</v>
      </c>
      <c r="N420" s="8">
        <f t="shared" ca="1" si="57"/>
        <v>30846</v>
      </c>
      <c r="O420" s="6">
        <f t="shared" ca="1" si="58"/>
        <v>8</v>
      </c>
      <c r="P420" s="8" t="str">
        <f ca="1">VLOOKUP($O420,Education!$A:$B,2,FALSE)</f>
        <v>Graduate school</v>
      </c>
      <c r="Q420" s="7">
        <f ca="1" xml:space="preserve">
  IF(OR($S420 = 5, $S420 = 6, $S420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20" s="7" t="str">
        <f ca="1">VLOOKUP($Q420,Department!$A:$B,2,FALSE)</f>
        <v>Audit</v>
      </c>
      <c r="S420" s="6">
        <f t="shared" ca="1" si="59"/>
        <v>11</v>
      </c>
      <c r="T420" s="7" t="str">
        <f ca="1">VLOOKUP($S420,Role!$A:$B,2,FALSE)</f>
        <v>Analyst</v>
      </c>
      <c r="U420" s="6">
        <f t="shared" ca="1" si="60"/>
        <v>7</v>
      </c>
      <c r="V420" s="7" t="str">
        <f ca="1" xml:space="preserve">
IF($U420 &lt;&gt; "",
    VLOOKUP($U420,Level!$A:$B,2,FALSE),
    ""
)</f>
        <v>Senior</v>
      </c>
      <c r="W420" s="1">
        <f t="shared" ca="1" si="61"/>
        <v>3000</v>
      </c>
      <c r="X420" s="12" t="str">
        <f t="shared" ca="1" si="62"/>
        <v>INSERT INTO bi4all.fac_employees (id_company_fk, id_employee_pk, flg_active, employee_name, id_gender_fk, id_race_fk, birthday, id_schooling_fk, id_department_fk, id_role_fk, id_level_fk, salary) VALUES (1, 416, TRUE, 'Enzo Miguel Lopes Peçanha', 'M', 6, '13/06/1984', 8, 13, 11, 7, 3000);</v>
      </c>
    </row>
    <row r="421" spans="1:24" ht="14.25" customHeight="1" x14ac:dyDescent="0.2">
      <c r="A421" s="7">
        <v>1</v>
      </c>
      <c r="B421" s="7" t="str">
        <f>$A421 &amp; "-"&amp;VLOOKUP($A421,Company!$A:$B,2,FALSE)</f>
        <v>1-ACME Corporation</v>
      </c>
      <c r="C421" s="5">
        <f t="shared" si="54"/>
        <v>417</v>
      </c>
      <c r="D421" s="6" t="b">
        <v>1</v>
      </c>
      <c r="E421" s="7">
        <f ca="1">IF($C421 = 1 + N("Presidente"),
    127,
    IF($C421 = 2 + N("Vice-Presidente"),
        72,
        IF($C421 = 3 + N("Secretária bilíngue"),
            13,
            RANDBETWEEN(5,COUNT(Name!$A:$A) + 1)
        )
    )
)</f>
        <v>86</v>
      </c>
      <c r="F421" s="7" t="str">
        <f ca="1">VLOOKUP($E421,Name!$A:$B,2,FALSE)</f>
        <v>Carolina</v>
      </c>
      <c r="G421" s="7">
        <f ca="1" xml:space="preserve">
IF($C421 = 1,
    0,
    RANDBETWEEN(5,COUNT('Last name'!$A:$A) + 1)
)</f>
        <v>41</v>
      </c>
      <c r="H421" s="7" t="str">
        <f ca="1" xml:space="preserve">
IF($C421 = 1 + N("Presidente"),
    "de Orléans e Bragança",
    VLOOKUP($G421,'Last name'!$A:$B,2,FALSE) &amp; " " &amp; VLOOKUP(RANDBETWEEN(5,COUNT('Last name'!$A:$A) + 1),'Last name'!$A:$B,2,FALSE)
)</f>
        <v>Bispo Cardoso</v>
      </c>
      <c r="I421" s="7" t="str">
        <f t="shared" ca="1" si="55"/>
        <v>Carolina Bispo Cardoso</v>
      </c>
      <c r="J421" s="7" t="str">
        <f ca="1">VLOOKUP($E421,Name!$A:$C,3,FALSE)</f>
        <v>F</v>
      </c>
      <c r="K421" s="7" t="str">
        <f ca="1">VLOOKUP($J421,Gender!$A:$B,2,FALSE)</f>
        <v>Female</v>
      </c>
      <c r="L421" s="7">
        <f t="shared" ca="1" si="56"/>
        <v>5</v>
      </c>
      <c r="M421" s="7" t="str">
        <f ca="1">VLOOKUP($L421,Race!$A:$B,2,FALSE)</f>
        <v>White</v>
      </c>
      <c r="N421" s="8">
        <f t="shared" ca="1" si="57"/>
        <v>30967</v>
      </c>
      <c r="O421" s="6">
        <f t="shared" ca="1" si="58"/>
        <v>7</v>
      </c>
      <c r="P421" s="8" t="str">
        <f ca="1">VLOOKUP($O421,Education!$A:$B,2,FALSE)</f>
        <v>Undergraduate degree</v>
      </c>
      <c r="Q421" s="7">
        <f ca="1" xml:space="preserve">
  IF(OR($S421 = 5, $S421 = 6, $S421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21" s="7" t="str">
        <f ca="1">VLOOKUP($Q421,Department!$A:$B,2,FALSE)</f>
        <v>Human Resource</v>
      </c>
      <c r="S421" s="6">
        <f t="shared" ca="1" si="59"/>
        <v>10</v>
      </c>
      <c r="T421" s="7" t="str">
        <f ca="1">VLOOKUP($S421,Role!$A:$B,2,FALSE)</f>
        <v>Trainee</v>
      </c>
      <c r="U421" s="6" t="str">
        <f t="shared" ca="1" si="60"/>
        <v/>
      </c>
      <c r="V421" s="7" t="str">
        <f ca="1" xml:space="preserve">
IF($U421 &lt;&gt; "",
    VLOOKUP($U421,Level!$A:$B,2,FALSE),
    ""
)</f>
        <v/>
      </c>
      <c r="W421" s="1">
        <f t="shared" ca="1" si="61"/>
        <v>1385</v>
      </c>
      <c r="X421" s="12" t="str">
        <f t="shared" ca="1" si="62"/>
        <v>INSERT INTO bi4all.fac_employees (id_company_fk, id_employee_pk, flg_active, employee_name, id_gender_fk, id_race_fk, birthday, id_schooling_fk, id_department_fk, id_role_fk, id_level_fk, salary) VALUES (1, 417, TRUE, 'Carolina Bispo Cardoso', 'F', 5, '12/10/1984', 7, 8, 10, NULL, 1385);</v>
      </c>
    </row>
    <row r="422" spans="1:24" ht="14.25" customHeight="1" x14ac:dyDescent="0.2">
      <c r="A422" s="7">
        <v>1</v>
      </c>
      <c r="B422" s="7" t="str">
        <f>$A422 &amp; "-"&amp;VLOOKUP($A422,Company!$A:$B,2,FALSE)</f>
        <v>1-ACME Corporation</v>
      </c>
      <c r="C422" s="5">
        <f t="shared" si="54"/>
        <v>418</v>
      </c>
      <c r="D422" s="6" t="b">
        <v>1</v>
      </c>
      <c r="E422" s="7">
        <f ca="1">IF($C422 = 1 + N("Presidente"),
    127,
    IF($C422 = 2 + N("Vice-Presidente"),
        72,
        IF($C422 = 3 + N("Secretária bilíngue"),
            13,
            RANDBETWEEN(5,COUNT(Name!$A:$A) + 1)
        )
    )
)</f>
        <v>322</v>
      </c>
      <c r="F422" s="7" t="str">
        <f ca="1">VLOOKUP($E422,Name!$A:$B,2,FALSE)</f>
        <v>Pietro</v>
      </c>
      <c r="G422" s="7">
        <f ca="1" xml:space="preserve">
IF($C422 = 1,
    0,
    RANDBETWEEN(5,COUNT('Last name'!$A:$A) + 1)
)</f>
        <v>38</v>
      </c>
      <c r="H422" s="7" t="str">
        <f ca="1" xml:space="preserve">
IF($C422 = 1 + N("Presidente"),
    "de Orléans e Bragança",
    VLOOKUP($G422,'Last name'!$A:$B,2,FALSE) &amp; " " &amp; VLOOKUP(RANDBETWEEN(5,COUNT('Last name'!$A:$A) + 1),'Last name'!$A:$B,2,FALSE)
)</f>
        <v>Bermudes Costatini</v>
      </c>
      <c r="I422" s="7" t="str">
        <f t="shared" ca="1" si="55"/>
        <v>Pietro Bermudes Costatini</v>
      </c>
      <c r="J422" s="7" t="str">
        <f ca="1">VLOOKUP($E422,Name!$A:$C,3,FALSE)</f>
        <v>M</v>
      </c>
      <c r="K422" s="7" t="str">
        <f ca="1">VLOOKUP($J422,Gender!$A:$B,2,FALSE)</f>
        <v>Male</v>
      </c>
      <c r="L422" s="7">
        <f t="shared" ca="1" si="56"/>
        <v>5</v>
      </c>
      <c r="M422" s="7" t="str">
        <f ca="1">VLOOKUP($L422,Race!$A:$B,2,FALSE)</f>
        <v>White</v>
      </c>
      <c r="N422" s="8">
        <f t="shared" ca="1" si="57"/>
        <v>29452</v>
      </c>
      <c r="O422" s="6">
        <f t="shared" ca="1" si="58"/>
        <v>7</v>
      </c>
      <c r="P422" s="8" t="str">
        <f ca="1">VLOOKUP($O422,Education!$A:$B,2,FALSE)</f>
        <v>Undergraduate degree</v>
      </c>
      <c r="Q422" s="7">
        <f ca="1" xml:space="preserve">
  IF(OR($S422 = 5, $S422 = 6, $S422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22" s="7" t="str">
        <f ca="1">VLOOKUP($Q422,Department!$A:$B,2,FALSE)</f>
        <v>Human Resource</v>
      </c>
      <c r="S422" s="6">
        <f t="shared" ca="1" si="59"/>
        <v>11</v>
      </c>
      <c r="T422" s="7" t="str">
        <f ca="1">VLOOKUP($S422,Role!$A:$B,2,FALSE)</f>
        <v>Analyst</v>
      </c>
      <c r="U422" s="6">
        <f t="shared" ca="1" si="60"/>
        <v>6</v>
      </c>
      <c r="V422" s="7" t="str">
        <f ca="1" xml:space="preserve">
IF($U422 &lt;&gt; "",
    VLOOKUP($U422,Level!$A:$B,2,FALSE),
    ""
)</f>
        <v>Pleno</v>
      </c>
      <c r="W422" s="1">
        <f t="shared" ca="1" si="61"/>
        <v>2580</v>
      </c>
      <c r="X422" s="12" t="str">
        <f t="shared" ca="1" si="62"/>
        <v>INSERT INTO bi4all.fac_employees (id_company_fk, id_employee_pk, flg_active, employee_name, id_gender_fk, id_race_fk, birthday, id_schooling_fk, id_department_fk, id_role_fk, id_level_fk, salary) VALUES (1, 418, TRUE, 'Pietro Bermudes Costatini', 'M', 5, '19/08/1980', 7, 8, 11, 6, 2580);</v>
      </c>
    </row>
    <row r="423" spans="1:24" ht="14.25" customHeight="1" x14ac:dyDescent="0.2">
      <c r="A423" s="7">
        <v>1</v>
      </c>
      <c r="B423" s="7" t="str">
        <f>$A423 &amp; "-"&amp;VLOOKUP($A423,Company!$A:$B,2,FALSE)</f>
        <v>1-ACME Corporation</v>
      </c>
      <c r="C423" s="5">
        <f t="shared" si="54"/>
        <v>419</v>
      </c>
      <c r="D423" s="6" t="b">
        <v>1</v>
      </c>
      <c r="E423" s="7">
        <f ca="1">IF($C423 = 1 + N("Presidente"),
    127,
    IF($C423 = 2 + N("Vice-Presidente"),
        72,
        IF($C423 = 3 + N("Secretária bilíngue"),
            13,
            RANDBETWEEN(5,COUNT(Name!$A:$A) + 1)
        )
    )
)</f>
        <v>206</v>
      </c>
      <c r="F423" s="7" t="str">
        <f ca="1">VLOOKUP($E423,Name!$A:$B,2,FALSE)</f>
        <v>Kamilla</v>
      </c>
      <c r="G423" s="7">
        <f ca="1" xml:space="preserve">
IF($C423 = 1,
    0,
    RANDBETWEEN(5,COUNT('Last name'!$A:$A) + 1)
)</f>
        <v>171</v>
      </c>
      <c r="H423" s="7" t="str">
        <f ca="1" xml:space="preserve">
IF($C423 = 1 + N("Presidente"),
    "de Orléans e Bragança",
    VLOOKUP($G423,'Last name'!$A:$B,2,FALSE) &amp; " " &amp; VLOOKUP(RANDBETWEEN(5,COUNT('Last name'!$A:$A) + 1),'Last name'!$A:$B,2,FALSE)
)</f>
        <v>Sacramento Simões</v>
      </c>
      <c r="I423" s="7" t="str">
        <f t="shared" ca="1" si="55"/>
        <v>Kamilla Sacramento Simões</v>
      </c>
      <c r="J423" s="7" t="str">
        <f ca="1">VLOOKUP($E423,Name!$A:$C,3,FALSE)</f>
        <v>F</v>
      </c>
      <c r="K423" s="7" t="str">
        <f ca="1">VLOOKUP($J423,Gender!$A:$B,2,FALSE)</f>
        <v>Female</v>
      </c>
      <c r="L423" s="7">
        <f t="shared" ca="1" si="56"/>
        <v>5</v>
      </c>
      <c r="M423" s="7" t="str">
        <f ca="1">VLOOKUP($L423,Race!$A:$B,2,FALSE)</f>
        <v>White</v>
      </c>
      <c r="N423" s="8">
        <f t="shared" ca="1" si="57"/>
        <v>27101</v>
      </c>
      <c r="O423" s="6">
        <f t="shared" ca="1" si="58"/>
        <v>7</v>
      </c>
      <c r="P423" s="8" t="str">
        <f ca="1">VLOOKUP($O423,Education!$A:$B,2,FALSE)</f>
        <v>Undergraduate degree</v>
      </c>
      <c r="Q423" s="7">
        <f ca="1" xml:space="preserve">
  IF(OR($S423 = 5, $S423 = 6, $S423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23" s="7" t="str">
        <f ca="1">VLOOKUP($Q423,Department!$A:$B,2,FALSE)</f>
        <v>Controlling</v>
      </c>
      <c r="S423" s="6">
        <f t="shared" ca="1" si="59"/>
        <v>10</v>
      </c>
      <c r="T423" s="7" t="str">
        <f ca="1">VLOOKUP($S423,Role!$A:$B,2,FALSE)</f>
        <v>Trainee</v>
      </c>
      <c r="U423" s="6" t="str">
        <f t="shared" ca="1" si="60"/>
        <v/>
      </c>
      <c r="V423" s="7" t="str">
        <f ca="1" xml:space="preserve">
IF($U423 &lt;&gt; "",
    VLOOKUP($U423,Level!$A:$B,2,FALSE),
    ""
)</f>
        <v/>
      </c>
      <c r="W423" s="1">
        <f t="shared" ca="1" si="61"/>
        <v>1305</v>
      </c>
      <c r="X423" s="12" t="str">
        <f t="shared" ca="1" si="62"/>
        <v>INSERT INTO bi4all.fac_employees (id_company_fk, id_employee_pk, flg_active, employee_name, id_gender_fk, id_race_fk, birthday, id_schooling_fk, id_department_fk, id_role_fk, id_level_fk, salary) VALUES (1, 419, TRUE, 'Kamilla Sacramento Simões', 'F', 5, '13/03/1974', 7, 12, 10, NULL, 1305);</v>
      </c>
    </row>
    <row r="424" spans="1:24" ht="14.25" customHeight="1" x14ac:dyDescent="0.2">
      <c r="A424" s="7">
        <v>1</v>
      </c>
      <c r="B424" s="7" t="str">
        <f>$A424 &amp; "-"&amp;VLOOKUP($A424,Company!$A:$B,2,FALSE)</f>
        <v>1-ACME Corporation</v>
      </c>
      <c r="C424" s="5">
        <f t="shared" si="54"/>
        <v>420</v>
      </c>
      <c r="D424" s="6" t="b">
        <v>1</v>
      </c>
      <c r="E424" s="7">
        <f ca="1">IF($C424 = 1 + N("Presidente"),
    127,
    IF($C424 = 2 + N("Vice-Presidente"),
        72,
        IF($C424 = 3 + N("Secretária bilíngue"),
            13,
            RANDBETWEEN(5,COUNT(Name!$A:$A) + 1)
        )
    )
)</f>
        <v>339</v>
      </c>
      <c r="F424" s="7" t="str">
        <f ca="1">VLOOKUP($E424,Name!$A:$B,2,FALSE)</f>
        <v>Sophie</v>
      </c>
      <c r="G424" s="7">
        <f ca="1" xml:space="preserve">
IF($C424 = 1,
    0,
    RANDBETWEEN(5,COUNT('Last name'!$A:$A) + 1)
)</f>
        <v>110</v>
      </c>
      <c r="H424" s="7" t="str">
        <f ca="1" xml:space="preserve">
IF($C424 = 1 + N("Presidente"),
    "de Orléans e Bragança",
    VLOOKUP($G424,'Last name'!$A:$B,2,FALSE) &amp; " " &amp; VLOOKUP(RANDBETWEEN(5,COUNT('Last name'!$A:$A) + 1),'Last name'!$A:$B,2,FALSE)
)</f>
        <v>Lombardi Caminha</v>
      </c>
      <c r="I424" s="7" t="str">
        <f t="shared" ca="1" si="55"/>
        <v>Sophie Lombardi Caminha</v>
      </c>
      <c r="J424" s="7" t="str">
        <f ca="1">VLOOKUP($E424,Name!$A:$C,3,FALSE)</f>
        <v>F</v>
      </c>
      <c r="K424" s="7" t="str">
        <f ca="1">VLOOKUP($J424,Gender!$A:$B,2,FALSE)</f>
        <v>Female</v>
      </c>
      <c r="L424" s="7">
        <f t="shared" ca="1" si="56"/>
        <v>5</v>
      </c>
      <c r="M424" s="7" t="str">
        <f ca="1">VLOOKUP($L424,Race!$A:$B,2,FALSE)</f>
        <v>White</v>
      </c>
      <c r="N424" s="8">
        <f t="shared" ca="1" si="57"/>
        <v>18451</v>
      </c>
      <c r="O424" s="6">
        <f t="shared" ca="1" si="58"/>
        <v>7</v>
      </c>
      <c r="P424" s="8" t="str">
        <f ca="1">VLOOKUP($O424,Education!$A:$B,2,FALSE)</f>
        <v>Undergraduate degree</v>
      </c>
      <c r="Q424" s="7">
        <f ca="1" xml:space="preserve">
  IF(OR($S424 = 5, $S424 = 6, $S424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24" s="7" t="str">
        <f ca="1">VLOOKUP($Q424,Department!$A:$B,2,FALSE)</f>
        <v>Presidency</v>
      </c>
      <c r="S424" s="6">
        <f t="shared" ca="1" si="59"/>
        <v>11</v>
      </c>
      <c r="T424" s="7" t="str">
        <f ca="1">VLOOKUP($S424,Role!$A:$B,2,FALSE)</f>
        <v>Analyst</v>
      </c>
      <c r="U424" s="6">
        <f t="shared" ca="1" si="60"/>
        <v>7</v>
      </c>
      <c r="V424" s="7" t="str">
        <f ca="1" xml:space="preserve">
IF($U424 &lt;&gt; "",
    VLOOKUP($U424,Level!$A:$B,2,FALSE),
    ""
)</f>
        <v>Senior</v>
      </c>
      <c r="W424" s="1">
        <f t="shared" ca="1" si="61"/>
        <v>2500</v>
      </c>
      <c r="X424" s="12" t="str">
        <f t="shared" ca="1" si="62"/>
        <v>INSERT INTO bi4all.fac_employees (id_company_fk, id_employee_pk, flg_active, employee_name, id_gender_fk, id_race_fk, birthday, id_schooling_fk, id_department_fk, id_role_fk, id_level_fk, salary) VALUES (1, 420, TRUE, 'Sophie Lombardi Caminha', 'F', 5, '07/07/1950', 7, 5, 11, 7, 2500);</v>
      </c>
    </row>
    <row r="425" spans="1:24" ht="14.25" customHeight="1" x14ac:dyDescent="0.2">
      <c r="A425" s="7">
        <v>1</v>
      </c>
      <c r="B425" s="7" t="str">
        <f>$A425 &amp; "-"&amp;VLOOKUP($A425,Company!$A:$B,2,FALSE)</f>
        <v>1-ACME Corporation</v>
      </c>
      <c r="C425" s="5">
        <f t="shared" si="54"/>
        <v>421</v>
      </c>
      <c r="D425" s="6" t="b">
        <v>1</v>
      </c>
      <c r="E425" s="7">
        <f ca="1">IF($C425 = 1 + N("Presidente"),
    127,
    IF($C425 = 2 + N("Vice-Presidente"),
        72,
        IF($C425 = 3 + N("Secretária bilíngue"),
            13,
            RANDBETWEEN(5,COUNT(Name!$A:$A) + 1)
        )
    )
)</f>
        <v>220</v>
      </c>
      <c r="F425" s="7" t="str">
        <f ca="1">VLOOKUP($E425,Name!$A:$B,2,FALSE)</f>
        <v>Laura</v>
      </c>
      <c r="G425" s="7">
        <f ca="1" xml:space="preserve">
IF($C425 = 1,
    0,
    RANDBETWEEN(5,COUNT('Last name'!$A:$A) + 1)
)</f>
        <v>115</v>
      </c>
      <c r="H425" s="7" t="str">
        <f ca="1" xml:space="preserve">
IF($C425 = 1 + N("Presidente"),
    "de Orléans e Bragança",
    VLOOKUP($G425,'Last name'!$A:$B,2,FALSE) &amp; " " &amp; VLOOKUP(RANDBETWEEN(5,COUNT('Last name'!$A:$A) + 1),'Last name'!$A:$B,2,FALSE)
)</f>
        <v>Madureira Leite</v>
      </c>
      <c r="I425" s="7" t="str">
        <f t="shared" ca="1" si="55"/>
        <v>Laura Madureira Leite</v>
      </c>
      <c r="J425" s="7" t="str">
        <f ca="1">VLOOKUP($E425,Name!$A:$C,3,FALSE)</f>
        <v>F</v>
      </c>
      <c r="K425" s="7" t="str">
        <f ca="1">VLOOKUP($J425,Gender!$A:$B,2,FALSE)</f>
        <v>Female</v>
      </c>
      <c r="L425" s="7">
        <f t="shared" ca="1" si="56"/>
        <v>5</v>
      </c>
      <c r="M425" s="7" t="str">
        <f ca="1">VLOOKUP($L425,Race!$A:$B,2,FALSE)</f>
        <v>White</v>
      </c>
      <c r="N425" s="8">
        <f t="shared" ca="1" si="57"/>
        <v>25425</v>
      </c>
      <c r="O425" s="6">
        <f t="shared" ca="1" si="58"/>
        <v>7</v>
      </c>
      <c r="P425" s="8" t="str">
        <f ca="1">VLOOKUP($O425,Education!$A:$B,2,FALSE)</f>
        <v>Undergraduate degree</v>
      </c>
      <c r="Q425" s="7">
        <f ca="1" xml:space="preserve">
  IF(OR($S425 = 5, $S425 = 6, $S425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25" s="7" t="str">
        <f ca="1">VLOOKUP($Q425,Department!$A:$B,2,FALSE)</f>
        <v>Audit</v>
      </c>
      <c r="S425" s="6">
        <f t="shared" ca="1" si="59"/>
        <v>10</v>
      </c>
      <c r="T425" s="7" t="str">
        <f ca="1">VLOOKUP($S425,Role!$A:$B,2,FALSE)</f>
        <v>Trainee</v>
      </c>
      <c r="U425" s="6" t="str">
        <f t="shared" ca="1" si="60"/>
        <v/>
      </c>
      <c r="V425" s="7" t="str">
        <f ca="1" xml:space="preserve">
IF($U425 &lt;&gt; "",
    VLOOKUP($U425,Level!$A:$B,2,FALSE),
    ""
)</f>
        <v/>
      </c>
      <c r="W425" s="1">
        <f t="shared" ca="1" si="61"/>
        <v>1305</v>
      </c>
      <c r="X425" s="12" t="str">
        <f t="shared" ca="1" si="62"/>
        <v>INSERT INTO bi4all.fac_employees (id_company_fk, id_employee_pk, flg_active, employee_name, id_gender_fk, id_race_fk, birthday, id_schooling_fk, id_department_fk, id_role_fk, id_level_fk, salary) VALUES (1, 421, TRUE, 'Laura Madureira Leite', 'F', 5, '10/08/1969', 7, 13, 10, NULL, 1305);</v>
      </c>
    </row>
    <row r="426" spans="1:24" ht="14.25" customHeight="1" x14ac:dyDescent="0.2">
      <c r="A426" s="7">
        <v>1</v>
      </c>
      <c r="B426" s="7" t="str">
        <f>$A426 &amp; "-"&amp;VLOOKUP($A426,Company!$A:$B,2,FALSE)</f>
        <v>1-ACME Corporation</v>
      </c>
      <c r="C426" s="5">
        <f t="shared" si="54"/>
        <v>422</v>
      </c>
      <c r="D426" s="6" t="b">
        <v>1</v>
      </c>
      <c r="E426" s="7">
        <f ca="1">IF($C426 = 1 + N("Presidente"),
    127,
    IF($C426 = 2 + N("Vice-Presidente"),
        72,
        IF($C426 = 3 + N("Secretária bilíngue"),
            13,
            RANDBETWEEN(5,COUNT(Name!$A:$A) + 1)
        )
    )
)</f>
        <v>234</v>
      </c>
      <c r="F426" s="7" t="str">
        <f ca="1">VLOOKUP($E426,Name!$A:$B,2,FALSE)</f>
        <v>Louise</v>
      </c>
      <c r="G426" s="7">
        <f ca="1" xml:space="preserve">
IF($C426 = 1,
    0,
    RANDBETWEEN(5,COUNT('Last name'!$A:$A) + 1)
)</f>
        <v>183</v>
      </c>
      <c r="H426" s="7" t="str">
        <f ca="1" xml:space="preserve">
IF($C426 = 1 + N("Presidente"),
    "de Orléans e Bragança",
    VLOOKUP($G426,'Last name'!$A:$B,2,FALSE) &amp; " " &amp; VLOOKUP(RANDBETWEEN(5,COUNT('Last name'!$A:$A) + 1),'Last name'!$A:$B,2,FALSE)
)</f>
        <v>Soares Martins</v>
      </c>
      <c r="I426" s="7" t="str">
        <f t="shared" ca="1" si="55"/>
        <v>Louise Soares Martins</v>
      </c>
      <c r="J426" s="7" t="str">
        <f ca="1">VLOOKUP($E426,Name!$A:$C,3,FALSE)</f>
        <v>F</v>
      </c>
      <c r="K426" s="7" t="str">
        <f ca="1">VLOOKUP($J426,Gender!$A:$B,2,FALSE)</f>
        <v>Female</v>
      </c>
      <c r="L426" s="7">
        <f t="shared" ca="1" si="56"/>
        <v>5</v>
      </c>
      <c r="M426" s="7" t="str">
        <f ca="1">VLOOKUP($L426,Race!$A:$B,2,FALSE)</f>
        <v>White</v>
      </c>
      <c r="N426" s="8">
        <f t="shared" ca="1" si="57"/>
        <v>26440</v>
      </c>
      <c r="O426" s="6">
        <f t="shared" ca="1" si="58"/>
        <v>8</v>
      </c>
      <c r="P426" s="8" t="str">
        <f ca="1">VLOOKUP($O426,Education!$A:$B,2,FALSE)</f>
        <v>Graduate school</v>
      </c>
      <c r="Q426" s="7">
        <f ca="1" xml:space="preserve">
  IF(OR($S426 = 5, $S426 = 6, $S426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26" s="7" t="str">
        <f ca="1">VLOOKUP($Q426,Department!$A:$B,2,FALSE)</f>
        <v>Presidency</v>
      </c>
      <c r="S426" s="6">
        <f t="shared" ca="1" si="59"/>
        <v>11</v>
      </c>
      <c r="T426" s="7" t="str">
        <f ca="1">VLOOKUP($S426,Role!$A:$B,2,FALSE)</f>
        <v>Analyst</v>
      </c>
      <c r="U426" s="6">
        <f t="shared" ca="1" si="60"/>
        <v>6</v>
      </c>
      <c r="V426" s="7" t="str">
        <f ca="1" xml:space="preserve">
IF($U426 &lt;&gt; "",
    VLOOKUP($U426,Level!$A:$B,2,FALSE),
    ""
)</f>
        <v>Pleno</v>
      </c>
      <c r="W426" s="1">
        <f t="shared" ca="1" si="61"/>
        <v>3000</v>
      </c>
      <c r="X426" s="12" t="str">
        <f t="shared" ca="1" si="62"/>
        <v>INSERT INTO bi4all.fac_employees (id_company_fk, id_employee_pk, flg_active, employee_name, id_gender_fk, id_race_fk, birthday, id_schooling_fk, id_department_fk, id_role_fk, id_level_fk, salary) VALUES (1, 422, TRUE, 'Louise Soares Martins', 'F', 5, '21/05/1972', 8, 5, 11, 6, 3000);</v>
      </c>
    </row>
    <row r="427" spans="1:24" ht="14.25" customHeight="1" x14ac:dyDescent="0.2">
      <c r="A427" s="7">
        <v>1</v>
      </c>
      <c r="B427" s="7" t="str">
        <f>$A427 &amp; "-"&amp;VLOOKUP($A427,Company!$A:$B,2,FALSE)</f>
        <v>1-ACME Corporation</v>
      </c>
      <c r="C427" s="5">
        <f t="shared" si="54"/>
        <v>423</v>
      </c>
      <c r="D427" s="6" t="b">
        <v>1</v>
      </c>
      <c r="E427" s="7">
        <f ca="1">IF($C427 = 1 + N("Presidente"),
    127,
    IF($C427 = 2 + N("Vice-Presidente"),
        72,
        IF($C427 = 3 + N("Secretária bilíngue"),
            13,
            RANDBETWEEN(5,COUNT(Name!$A:$A) + 1)
        )
    )
)</f>
        <v>47</v>
      </c>
      <c r="F427" s="7" t="str">
        <f ca="1">VLOOKUP($E427,Name!$A:$B,2,FALSE)</f>
        <v>Anne Caroline</v>
      </c>
      <c r="G427" s="7">
        <f ca="1" xml:space="preserve">
IF($C427 = 1,
    0,
    RANDBETWEEN(5,COUNT('Last name'!$A:$A) + 1)
)</f>
        <v>141</v>
      </c>
      <c r="H427" s="7" t="str">
        <f ca="1" xml:space="preserve">
IF($C427 = 1 + N("Presidente"),
    "de Orléans e Bragança",
    VLOOKUP($G427,'Last name'!$A:$B,2,FALSE) &amp; " " &amp; VLOOKUP(RANDBETWEEN(5,COUNT('Last name'!$A:$A) + 1),'Last name'!$A:$B,2,FALSE)
)</f>
        <v>Noronha Bandeira</v>
      </c>
      <c r="I427" s="7" t="str">
        <f t="shared" ca="1" si="55"/>
        <v>Anne Caroline Noronha Bandeira</v>
      </c>
      <c r="J427" s="7" t="str">
        <f ca="1">VLOOKUP($E427,Name!$A:$C,3,FALSE)</f>
        <v>F</v>
      </c>
      <c r="K427" s="7" t="str">
        <f ca="1">VLOOKUP($J427,Gender!$A:$B,2,FALSE)</f>
        <v>Female</v>
      </c>
      <c r="L427" s="7">
        <f t="shared" ca="1" si="56"/>
        <v>6</v>
      </c>
      <c r="M427" s="7" t="str">
        <f ca="1">VLOOKUP($L427,Race!$A:$B,2,FALSE)</f>
        <v>Black or African American</v>
      </c>
      <c r="N427" s="8">
        <f t="shared" ca="1" si="57"/>
        <v>26735</v>
      </c>
      <c r="O427" s="6">
        <f t="shared" ca="1" si="58"/>
        <v>7</v>
      </c>
      <c r="P427" s="8" t="str">
        <f ca="1">VLOOKUP($O427,Education!$A:$B,2,FALSE)</f>
        <v>Undergraduate degree</v>
      </c>
      <c r="Q427" s="7">
        <f ca="1" xml:space="preserve">
  IF(OR($S427 = 5, $S427 = 6, $S427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27" s="7" t="str">
        <f ca="1">VLOOKUP($Q427,Department!$A:$B,2,FALSE)</f>
        <v>Operations</v>
      </c>
      <c r="S427" s="6">
        <f t="shared" ca="1" si="59"/>
        <v>10</v>
      </c>
      <c r="T427" s="7" t="str">
        <f ca="1">VLOOKUP($S427,Role!$A:$B,2,FALSE)</f>
        <v>Trainee</v>
      </c>
      <c r="U427" s="6" t="str">
        <f t="shared" ca="1" si="60"/>
        <v/>
      </c>
      <c r="V427" s="7" t="str">
        <f ca="1" xml:space="preserve">
IF($U427 &lt;&gt; "",
    VLOOKUP($U427,Level!$A:$B,2,FALSE),
    ""
)</f>
        <v/>
      </c>
      <c r="W427" s="1">
        <f t="shared" ca="1" si="61"/>
        <v>1305</v>
      </c>
      <c r="X427" s="12" t="str">
        <f t="shared" ca="1" si="62"/>
        <v>INSERT INTO bi4all.fac_employees (id_company_fk, id_employee_pk, flg_active, employee_name, id_gender_fk, id_race_fk, birthday, id_schooling_fk, id_department_fk, id_role_fk, id_level_fk, salary) VALUES (1, 423, TRUE, 'Anne Caroline Noronha Bandeira', 'F', 6, '12/03/1973', 7, 10, 10, NULL, 1305);</v>
      </c>
    </row>
    <row r="428" spans="1:24" ht="14.25" customHeight="1" x14ac:dyDescent="0.2">
      <c r="A428" s="7">
        <v>1</v>
      </c>
      <c r="B428" s="7" t="str">
        <f>$A428 &amp; "-"&amp;VLOOKUP($A428,Company!$A:$B,2,FALSE)</f>
        <v>1-ACME Corporation</v>
      </c>
      <c r="C428" s="5">
        <f t="shared" si="54"/>
        <v>424</v>
      </c>
      <c r="D428" s="6" t="b">
        <v>1</v>
      </c>
      <c r="E428" s="7">
        <f ca="1">IF($C428 = 1 + N("Presidente"),
    127,
    IF($C428 = 2 + N("Vice-Presidente"),
        72,
        IF($C428 = 3 + N("Secretária bilíngue"),
            13,
            RANDBETWEEN(5,COUNT(Name!$A:$A) + 1)
        )
    )
)</f>
        <v>359</v>
      </c>
      <c r="F428" s="7" t="str">
        <f ca="1">VLOOKUP($E428,Name!$A:$B,2,FALSE)</f>
        <v>Vitor</v>
      </c>
      <c r="G428" s="7">
        <f ca="1" xml:space="preserve">
IF($C428 = 1,
    0,
    RANDBETWEEN(5,COUNT('Last name'!$A:$A) + 1)
)</f>
        <v>30</v>
      </c>
      <c r="H428" s="7" t="str">
        <f ca="1" xml:space="preserve">
IF($C428 = 1 + N("Presidente"),
    "de Orléans e Bragança",
    VLOOKUP($G428,'Last name'!$A:$B,2,FALSE) &amp; " " &amp; VLOOKUP(RANDBETWEEN(5,COUNT('Last name'!$A:$A) + 1),'Last name'!$A:$B,2,FALSE)
)</f>
        <v>Barbieri Dantas</v>
      </c>
      <c r="I428" s="7" t="str">
        <f t="shared" ca="1" si="55"/>
        <v>Vitor Barbieri Dantas</v>
      </c>
      <c r="J428" s="7" t="str">
        <f ca="1">VLOOKUP($E428,Name!$A:$C,3,FALSE)</f>
        <v>M</v>
      </c>
      <c r="K428" s="7" t="str">
        <f ca="1">VLOOKUP($J428,Gender!$A:$B,2,FALSE)</f>
        <v>Male</v>
      </c>
      <c r="L428" s="7">
        <f t="shared" ca="1" si="56"/>
        <v>5</v>
      </c>
      <c r="M428" s="7" t="str">
        <f ca="1">VLOOKUP($L428,Race!$A:$B,2,FALSE)</f>
        <v>White</v>
      </c>
      <c r="N428" s="8">
        <f t="shared" ca="1" si="57"/>
        <v>24633</v>
      </c>
      <c r="O428" s="6">
        <f t="shared" ca="1" si="58"/>
        <v>7</v>
      </c>
      <c r="P428" s="8" t="str">
        <f ca="1">VLOOKUP($O428,Education!$A:$B,2,FALSE)</f>
        <v>Undergraduate degree</v>
      </c>
      <c r="Q428" s="7">
        <f ca="1" xml:space="preserve">
  IF(OR($S428 = 5, $S428 = 6, $S428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28" s="7" t="str">
        <f ca="1">VLOOKUP($Q428,Department!$A:$B,2,FALSE)</f>
        <v>Administration</v>
      </c>
      <c r="S428" s="6">
        <f t="shared" ca="1" si="59"/>
        <v>11</v>
      </c>
      <c r="T428" s="7" t="str">
        <f ca="1">VLOOKUP($S428,Role!$A:$B,2,FALSE)</f>
        <v>Analyst</v>
      </c>
      <c r="U428" s="6">
        <f t="shared" ca="1" si="60"/>
        <v>7</v>
      </c>
      <c r="V428" s="7" t="str">
        <f ca="1" xml:space="preserve">
IF($U428 &lt;&gt; "",
    VLOOKUP($U428,Level!$A:$B,2,FALSE),
    ""
)</f>
        <v>Senior</v>
      </c>
      <c r="W428" s="1">
        <f t="shared" ca="1" si="61"/>
        <v>2500</v>
      </c>
      <c r="X428" s="12" t="str">
        <f t="shared" ca="1" si="62"/>
        <v>INSERT INTO bi4all.fac_employees (id_company_fk, id_employee_pk, flg_active, employee_name, id_gender_fk, id_race_fk, birthday, id_schooling_fk, id_department_fk, id_role_fk, id_level_fk, salary) VALUES (1, 424, TRUE, 'Vitor Barbieri Dantas', 'M', 5, '10/06/1967', 7, 6, 11, 7, 2500);</v>
      </c>
    </row>
    <row r="429" spans="1:24" ht="14.25" customHeight="1" x14ac:dyDescent="0.2">
      <c r="A429" s="7">
        <v>1</v>
      </c>
      <c r="B429" s="7" t="str">
        <f>$A429 &amp; "-"&amp;VLOOKUP($A429,Company!$A:$B,2,FALSE)</f>
        <v>1-ACME Corporation</v>
      </c>
      <c r="C429" s="5">
        <f t="shared" si="54"/>
        <v>425</v>
      </c>
      <c r="D429" s="6" t="b">
        <v>1</v>
      </c>
      <c r="E429" s="7">
        <f ca="1">IF($C429 = 1 + N("Presidente"),
    127,
    IF($C429 = 2 + N("Vice-Presidente"),
        72,
        IF($C429 = 3 + N("Secretária bilíngue"),
            13,
            RANDBETWEEN(5,COUNT(Name!$A:$A) + 1)
        )
    )
)</f>
        <v>257</v>
      </c>
      <c r="F429" s="7" t="str">
        <f ca="1">VLOOKUP($E429,Name!$A:$B,2,FALSE)</f>
        <v>Maria</v>
      </c>
      <c r="G429" s="7">
        <f ca="1" xml:space="preserve">
IF($C429 = 1,
    0,
    RANDBETWEEN(5,COUNT('Last name'!$A:$A) + 1)
)</f>
        <v>7</v>
      </c>
      <c r="H429" s="7" t="str">
        <f ca="1" xml:space="preserve">
IF($C429 = 1 + N("Presidente"),
    "de Orléans e Bragança",
    VLOOKUP($G429,'Last name'!$A:$B,2,FALSE) &amp; " " &amp; VLOOKUP(RANDBETWEEN(5,COUNT('Last name'!$A:$A) + 1),'Last name'!$A:$B,2,FALSE)
)</f>
        <v>Albuquerque Resende</v>
      </c>
      <c r="I429" s="7" t="str">
        <f t="shared" ca="1" si="55"/>
        <v>Maria Albuquerque Resende</v>
      </c>
      <c r="J429" s="7" t="str">
        <f ca="1">VLOOKUP($E429,Name!$A:$C,3,FALSE)</f>
        <v>F</v>
      </c>
      <c r="K429" s="7" t="str">
        <f ca="1">VLOOKUP($J429,Gender!$A:$B,2,FALSE)</f>
        <v>Female</v>
      </c>
      <c r="L429" s="7">
        <f t="shared" ca="1" si="56"/>
        <v>7</v>
      </c>
      <c r="M429" s="7" t="str">
        <f ca="1">VLOOKUP($L429,Race!$A:$B,2,FALSE)</f>
        <v>Hispanic or Latino</v>
      </c>
      <c r="N429" s="8">
        <f t="shared" ca="1" si="57"/>
        <v>19141</v>
      </c>
      <c r="O429" s="6">
        <f t="shared" ca="1" si="58"/>
        <v>7</v>
      </c>
      <c r="P429" s="8" t="str">
        <f ca="1">VLOOKUP($O429,Education!$A:$B,2,FALSE)</f>
        <v>Undergraduate degree</v>
      </c>
      <c r="Q429" s="7">
        <f ca="1" xml:space="preserve">
  IF(OR($S429 = 5, $S429 = 6, $S429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29" s="7" t="str">
        <f ca="1">VLOOKUP($Q429,Department!$A:$B,2,FALSE)</f>
        <v>Audit</v>
      </c>
      <c r="S429" s="6">
        <f t="shared" ca="1" si="59"/>
        <v>9</v>
      </c>
      <c r="T429" s="7" t="str">
        <f ca="1">VLOOKUP($S429,Role!$A:$B,2,FALSE)</f>
        <v>Intern</v>
      </c>
      <c r="U429" s="6" t="str">
        <f t="shared" ca="1" si="60"/>
        <v/>
      </c>
      <c r="V429" s="7" t="str">
        <f ca="1" xml:space="preserve">
IF($U429 &lt;&gt; "",
    VLOOKUP($U429,Level!$A:$B,2,FALSE),
    ""
)</f>
        <v/>
      </c>
      <c r="W429" s="1">
        <f t="shared" ca="1" si="61"/>
        <v>1205</v>
      </c>
      <c r="X429" s="12" t="str">
        <f t="shared" ca="1" si="62"/>
        <v>INSERT INTO bi4all.fac_employees (id_company_fk, id_employee_pk, flg_active, employee_name, id_gender_fk, id_race_fk, birthday, id_schooling_fk, id_department_fk, id_role_fk, id_level_fk, salary) VALUES (1, 425, TRUE, 'Maria Albuquerque Resende', 'F', 7, '27/05/1952', 7, 13, 9, NULL, 1205);</v>
      </c>
    </row>
    <row r="430" spans="1:24" ht="14.25" customHeight="1" x14ac:dyDescent="0.2">
      <c r="A430" s="7">
        <v>1</v>
      </c>
      <c r="B430" s="7" t="str">
        <f>$A430 &amp; "-"&amp;VLOOKUP($A430,Company!$A:$B,2,FALSE)</f>
        <v>1-ACME Corporation</v>
      </c>
      <c r="C430" s="5">
        <f t="shared" si="54"/>
        <v>426</v>
      </c>
      <c r="D430" s="6" t="b">
        <v>1</v>
      </c>
      <c r="E430" s="7">
        <f ca="1">IF($C430 = 1 + N("Presidente"),
    127,
    IF($C430 = 2 + N("Vice-Presidente"),
        72,
        IF($C430 = 3 + N("Secretária bilíngue"),
            13,
            RANDBETWEEN(5,COUNT(Name!$A:$A) + 1)
        )
    )
)</f>
        <v>192</v>
      </c>
      <c r="F430" s="7" t="str">
        <f ca="1">VLOOKUP($E430,Name!$A:$B,2,FALSE)</f>
        <v>João Pedro</v>
      </c>
      <c r="G430" s="7">
        <f ca="1" xml:space="preserve">
IF($C430 = 1,
    0,
    RANDBETWEEN(5,COUNT('Last name'!$A:$A) + 1)
)</f>
        <v>20</v>
      </c>
      <c r="H430" s="7" t="str">
        <f ca="1" xml:space="preserve">
IF($C430 = 1 + N("Presidente"),
    "de Orléans e Bragança",
    VLOOKUP($G430,'Last name'!$A:$B,2,FALSE) &amp; " " &amp; VLOOKUP(RANDBETWEEN(5,COUNT('Last name'!$A:$A) + 1),'Last name'!$A:$B,2,FALSE)
)</f>
        <v>Anunciação Mazza</v>
      </c>
      <c r="I430" s="7" t="str">
        <f t="shared" ca="1" si="55"/>
        <v>João Pedro Anunciação Mazza</v>
      </c>
      <c r="J430" s="7" t="str">
        <f ca="1">VLOOKUP($E430,Name!$A:$C,3,FALSE)</f>
        <v>M</v>
      </c>
      <c r="K430" s="7" t="str">
        <f ca="1">VLOOKUP($J430,Gender!$A:$B,2,FALSE)</f>
        <v>Male</v>
      </c>
      <c r="L430" s="7">
        <f t="shared" ca="1" si="56"/>
        <v>5</v>
      </c>
      <c r="M430" s="7" t="str">
        <f ca="1">VLOOKUP($L430,Race!$A:$B,2,FALSE)</f>
        <v>White</v>
      </c>
      <c r="N430" s="8">
        <f t="shared" ca="1" si="57"/>
        <v>28120</v>
      </c>
      <c r="O430" s="6">
        <f t="shared" ca="1" si="58"/>
        <v>7</v>
      </c>
      <c r="P430" s="8" t="str">
        <f ca="1">VLOOKUP($O430,Education!$A:$B,2,FALSE)</f>
        <v>Undergraduate degree</v>
      </c>
      <c r="Q430" s="7">
        <f ca="1" xml:space="preserve">
  IF(OR($S430 = 5, $S430 = 6, $S430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30" s="7" t="str">
        <f ca="1">VLOOKUP($Q430,Department!$A:$B,2,FALSE)</f>
        <v>Operations</v>
      </c>
      <c r="S430" s="6">
        <f t="shared" ca="1" si="59"/>
        <v>11</v>
      </c>
      <c r="T430" s="7" t="str">
        <f ca="1">VLOOKUP($S430,Role!$A:$B,2,FALSE)</f>
        <v>Analyst</v>
      </c>
      <c r="U430" s="6">
        <f t="shared" ca="1" si="60"/>
        <v>7</v>
      </c>
      <c r="V430" s="7" t="str">
        <f ca="1" xml:space="preserve">
IF($U430 &lt;&gt; "",
    VLOOKUP($U430,Level!$A:$B,2,FALSE),
    ""
)</f>
        <v>Senior</v>
      </c>
      <c r="W430" s="1">
        <f t="shared" ca="1" si="61"/>
        <v>2500</v>
      </c>
      <c r="X430" s="12" t="str">
        <f t="shared" ca="1" si="62"/>
        <v>INSERT INTO bi4all.fac_employees (id_company_fk, id_employee_pk, flg_active, employee_name, id_gender_fk, id_race_fk, birthday, id_schooling_fk, id_department_fk, id_role_fk, id_level_fk, salary) VALUES (1, 426, TRUE, 'João Pedro Anunciação Mazza', 'M', 5, '26/12/1976', 7, 10, 11, 7, 2500);</v>
      </c>
    </row>
    <row r="431" spans="1:24" ht="14.25" customHeight="1" x14ac:dyDescent="0.2">
      <c r="A431" s="7">
        <v>1</v>
      </c>
      <c r="B431" s="7" t="str">
        <f>$A431 &amp; "-"&amp;VLOOKUP($A431,Company!$A:$B,2,FALSE)</f>
        <v>1-ACME Corporation</v>
      </c>
      <c r="C431" s="5">
        <f t="shared" si="54"/>
        <v>427</v>
      </c>
      <c r="D431" s="6" t="b">
        <v>1</v>
      </c>
      <c r="E431" s="7">
        <f ca="1">IF($C431 = 1 + N("Presidente"),
    127,
    IF($C431 = 2 + N("Vice-Presidente"),
        72,
        IF($C431 = 3 + N("Secretária bilíngue"),
            13,
            RANDBETWEEN(5,COUNT(Name!$A:$A) + 1)
        )
    )
)</f>
        <v>93</v>
      </c>
      <c r="F431" s="7" t="str">
        <f ca="1">VLOOKUP($E431,Name!$A:$B,2,FALSE)</f>
        <v>César</v>
      </c>
      <c r="G431" s="7">
        <f ca="1" xml:space="preserve">
IF($C431 = 1,
    0,
    RANDBETWEEN(5,COUNT('Last name'!$A:$A) + 1)
)</f>
        <v>31</v>
      </c>
      <c r="H431" s="7" t="str">
        <f ca="1" xml:space="preserve">
IF($C431 = 1 + N("Presidente"),
    "de Orléans e Bragança",
    VLOOKUP($G431,'Last name'!$A:$B,2,FALSE) &amp; " " &amp; VLOOKUP(RANDBETWEEN(5,COUNT('Last name'!$A:$A) + 1),'Last name'!$A:$B,2,FALSE)
)</f>
        <v>Barbosa Machado</v>
      </c>
      <c r="I431" s="7" t="str">
        <f t="shared" ca="1" si="55"/>
        <v>César Barbosa Machado</v>
      </c>
      <c r="J431" s="7" t="str">
        <f ca="1">VLOOKUP($E431,Name!$A:$C,3,FALSE)</f>
        <v>M</v>
      </c>
      <c r="K431" s="7" t="str">
        <f ca="1">VLOOKUP($J431,Gender!$A:$B,2,FALSE)</f>
        <v>Male</v>
      </c>
      <c r="L431" s="7">
        <f t="shared" ca="1" si="56"/>
        <v>5</v>
      </c>
      <c r="M431" s="7" t="str">
        <f ca="1">VLOOKUP($L431,Race!$A:$B,2,FALSE)</f>
        <v>White</v>
      </c>
      <c r="N431" s="8">
        <f t="shared" ca="1" si="57"/>
        <v>30489</v>
      </c>
      <c r="O431" s="6">
        <f t="shared" ca="1" si="58"/>
        <v>7</v>
      </c>
      <c r="P431" s="8" t="str">
        <f ca="1">VLOOKUP($O431,Education!$A:$B,2,FALSE)</f>
        <v>Undergraduate degree</v>
      </c>
      <c r="Q431" s="7">
        <f ca="1" xml:space="preserve">
  IF(OR($S431 = 5, $S431 = 6, $S431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31" s="7" t="str">
        <f ca="1">VLOOKUP($Q431,Department!$A:$B,2,FALSE)</f>
        <v>Human Resource</v>
      </c>
      <c r="S431" s="6">
        <f t="shared" ca="1" si="59"/>
        <v>10</v>
      </c>
      <c r="T431" s="7" t="str">
        <f ca="1">VLOOKUP($S431,Role!$A:$B,2,FALSE)</f>
        <v>Trainee</v>
      </c>
      <c r="U431" s="6" t="str">
        <f t="shared" ca="1" si="60"/>
        <v/>
      </c>
      <c r="V431" s="7" t="str">
        <f ca="1" xml:space="preserve">
IF($U431 &lt;&gt; "",
    VLOOKUP($U431,Level!$A:$B,2,FALSE),
    ""
)</f>
        <v/>
      </c>
      <c r="W431" s="1">
        <f t="shared" ca="1" si="61"/>
        <v>1385</v>
      </c>
      <c r="X431" s="12" t="str">
        <f t="shared" ca="1" si="62"/>
        <v>INSERT INTO bi4all.fac_employees (id_company_fk, id_employee_pk, flg_active, employee_name, id_gender_fk, id_race_fk, birthday, id_schooling_fk, id_department_fk, id_role_fk, id_level_fk, salary) VALUES (1, 427, TRUE, 'César Barbosa Machado', 'M', 5, '22/06/1983', 7, 8, 10, NULL, 1385);</v>
      </c>
    </row>
    <row r="432" spans="1:24" ht="14.25" customHeight="1" x14ac:dyDescent="0.2">
      <c r="A432" s="7">
        <v>1</v>
      </c>
      <c r="B432" s="7" t="str">
        <f>$A432 &amp; "-"&amp;VLOOKUP($A432,Company!$A:$B,2,FALSE)</f>
        <v>1-ACME Corporation</v>
      </c>
      <c r="C432" s="5">
        <f t="shared" si="54"/>
        <v>428</v>
      </c>
      <c r="D432" s="6" t="b">
        <v>1</v>
      </c>
      <c r="E432" s="7">
        <f ca="1">IF($C432 = 1 + N("Presidente"),
    127,
    IF($C432 = 2 + N("Vice-Presidente"),
        72,
        IF($C432 = 3 + N("Secretária bilíngue"),
            13,
            RANDBETWEEN(5,COUNT(Name!$A:$A) + 1)
        )
    )
)</f>
        <v>168</v>
      </c>
      <c r="F432" s="7" t="str">
        <f ca="1">VLOOKUP($E432,Name!$A:$B,2,FALSE)</f>
        <v>Henry</v>
      </c>
      <c r="G432" s="7">
        <f ca="1" xml:space="preserve">
IF($C432 = 1,
    0,
    RANDBETWEEN(5,COUNT('Last name'!$A:$A) + 1)
)</f>
        <v>35</v>
      </c>
      <c r="H432" s="7" t="str">
        <f ca="1" xml:space="preserve">
IF($C432 = 1 + N("Presidente"),
    "de Orléans e Bragança",
    VLOOKUP($G432,'Last name'!$A:$B,2,FALSE) &amp; " " &amp; VLOOKUP(RANDBETWEEN(5,COUNT('Last name'!$A:$A) + 1),'Last name'!$A:$B,2,FALSE)
)</f>
        <v>Barroso Cardozo</v>
      </c>
      <c r="I432" s="7" t="str">
        <f t="shared" ca="1" si="55"/>
        <v>Henry Barroso Cardozo</v>
      </c>
      <c r="J432" s="7" t="str">
        <f ca="1">VLOOKUP($E432,Name!$A:$C,3,FALSE)</f>
        <v>M</v>
      </c>
      <c r="K432" s="7" t="str">
        <f ca="1">VLOOKUP($J432,Gender!$A:$B,2,FALSE)</f>
        <v>Male</v>
      </c>
      <c r="L432" s="7">
        <f t="shared" ca="1" si="56"/>
        <v>5</v>
      </c>
      <c r="M432" s="7" t="str">
        <f ca="1">VLOOKUP($L432,Race!$A:$B,2,FALSE)</f>
        <v>White</v>
      </c>
      <c r="N432" s="8">
        <f t="shared" ca="1" si="57"/>
        <v>26450</v>
      </c>
      <c r="O432" s="6">
        <f t="shared" ca="1" si="58"/>
        <v>8</v>
      </c>
      <c r="P432" s="8" t="str">
        <f ca="1">VLOOKUP($O432,Education!$A:$B,2,FALSE)</f>
        <v>Graduate school</v>
      </c>
      <c r="Q432" s="7">
        <f ca="1" xml:space="preserve">
  IF(OR($S432 = 5, $S432 = 6, $S432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32" s="7" t="str">
        <f ca="1">VLOOKUP($Q432,Department!$A:$B,2,FALSE)</f>
        <v>Administration</v>
      </c>
      <c r="S432" s="6">
        <f t="shared" ca="1" si="59"/>
        <v>11</v>
      </c>
      <c r="T432" s="7" t="str">
        <f ca="1">VLOOKUP($S432,Role!$A:$B,2,FALSE)</f>
        <v>Analyst</v>
      </c>
      <c r="U432" s="6">
        <f t="shared" ca="1" si="60"/>
        <v>7</v>
      </c>
      <c r="V432" s="7" t="str">
        <f ca="1" xml:space="preserve">
IF($U432 &lt;&gt; "",
    VLOOKUP($U432,Level!$A:$B,2,FALSE),
    ""
)</f>
        <v>Senior</v>
      </c>
      <c r="W432" s="1">
        <f t="shared" ca="1" si="61"/>
        <v>3000</v>
      </c>
      <c r="X432" s="12" t="str">
        <f t="shared" ca="1" si="62"/>
        <v>INSERT INTO bi4all.fac_employees (id_company_fk, id_employee_pk, flg_active, employee_name, id_gender_fk, id_race_fk, birthday, id_schooling_fk, id_department_fk, id_role_fk, id_level_fk, salary) VALUES (1, 428, TRUE, 'Henry Barroso Cardozo', 'M', 5, '31/05/1972', 8, 6, 11, 7, 3000);</v>
      </c>
    </row>
    <row r="433" spans="1:24" ht="14.25" customHeight="1" x14ac:dyDescent="0.2">
      <c r="A433" s="7">
        <v>1</v>
      </c>
      <c r="B433" s="7" t="str">
        <f>$A433 &amp; "-"&amp;VLOOKUP($A433,Company!$A:$B,2,FALSE)</f>
        <v>1-ACME Corporation</v>
      </c>
      <c r="C433" s="5">
        <f t="shared" si="54"/>
        <v>429</v>
      </c>
      <c r="D433" s="6" t="b">
        <v>1</v>
      </c>
      <c r="E433" s="7">
        <f ca="1">IF($C433 = 1 + N("Presidente"),
    127,
    IF($C433 = 2 + N("Vice-Presidente"),
        72,
        IF($C433 = 3 + N("Secretária bilíngue"),
            13,
            RANDBETWEEN(5,COUNT(Name!$A:$A) + 1)
        )
    )
)</f>
        <v>238</v>
      </c>
      <c r="F433" s="7" t="str">
        <f ca="1">VLOOKUP($E433,Name!$A:$B,2,FALSE)</f>
        <v>Lucas</v>
      </c>
      <c r="G433" s="7">
        <f ca="1" xml:space="preserve">
IF($C433 = 1,
    0,
    RANDBETWEEN(5,COUNT('Last name'!$A:$A) + 1)
)</f>
        <v>141</v>
      </c>
      <c r="H433" s="7" t="str">
        <f ca="1" xml:space="preserve">
IF($C433 = 1 + N("Presidente"),
    "de Orléans e Bragança",
    VLOOKUP($G433,'Last name'!$A:$B,2,FALSE) &amp; " " &amp; VLOOKUP(RANDBETWEEN(5,COUNT('Last name'!$A:$A) + 1),'Last name'!$A:$B,2,FALSE)
)</f>
        <v>Noronha Oliveira</v>
      </c>
      <c r="I433" s="7" t="str">
        <f t="shared" ca="1" si="55"/>
        <v>Lucas Noronha Oliveira</v>
      </c>
      <c r="J433" s="7" t="str">
        <f ca="1">VLOOKUP($E433,Name!$A:$C,3,FALSE)</f>
        <v>M</v>
      </c>
      <c r="K433" s="7" t="str">
        <f ca="1">VLOOKUP($J433,Gender!$A:$B,2,FALSE)</f>
        <v>Male</v>
      </c>
      <c r="L433" s="7">
        <f t="shared" ca="1" si="56"/>
        <v>5</v>
      </c>
      <c r="M433" s="7" t="str">
        <f ca="1">VLOOKUP($L433,Race!$A:$B,2,FALSE)</f>
        <v>White</v>
      </c>
      <c r="N433" s="8">
        <f t="shared" ca="1" si="57"/>
        <v>19679</v>
      </c>
      <c r="O433" s="6">
        <f t="shared" ca="1" si="58"/>
        <v>7</v>
      </c>
      <c r="P433" s="8" t="str">
        <f ca="1">VLOOKUP($O433,Education!$A:$B,2,FALSE)</f>
        <v>Undergraduate degree</v>
      </c>
      <c r="Q433" s="7">
        <f ca="1" xml:space="preserve">
  IF(OR($S433 = 5, $S433 = 6, $S433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33" s="7" t="str">
        <f ca="1">VLOOKUP($Q433,Department!$A:$B,2,FALSE)</f>
        <v>Finance</v>
      </c>
      <c r="S433" s="6">
        <f t="shared" ca="1" si="59"/>
        <v>10</v>
      </c>
      <c r="T433" s="7" t="str">
        <f ca="1">VLOOKUP($S433,Role!$A:$B,2,FALSE)</f>
        <v>Trainee</v>
      </c>
      <c r="U433" s="6" t="str">
        <f t="shared" ca="1" si="60"/>
        <v/>
      </c>
      <c r="V433" s="7" t="str">
        <f ca="1" xml:space="preserve">
IF($U433 &lt;&gt; "",
    VLOOKUP($U433,Level!$A:$B,2,FALSE),
    ""
)</f>
        <v/>
      </c>
      <c r="W433" s="1">
        <f t="shared" ca="1" si="61"/>
        <v>1305</v>
      </c>
      <c r="X433" s="12" t="str">
        <f t="shared" ca="1" si="62"/>
        <v>INSERT INTO bi4all.fac_employees (id_company_fk, id_employee_pk, flg_active, employee_name, id_gender_fk, id_race_fk, birthday, id_schooling_fk, id_department_fk, id_role_fk, id_level_fk, salary) VALUES (1, 429, TRUE, 'Lucas Noronha Oliveira', 'M', 5, '16/11/1953', 7, 7, 10, NULL, 1305);</v>
      </c>
    </row>
    <row r="434" spans="1:24" ht="14.25" customHeight="1" x14ac:dyDescent="0.2">
      <c r="A434" s="7">
        <v>1</v>
      </c>
      <c r="B434" s="7" t="str">
        <f>$A434 &amp; "-"&amp;VLOOKUP($A434,Company!$A:$B,2,FALSE)</f>
        <v>1-ACME Corporation</v>
      </c>
      <c r="C434" s="5">
        <f t="shared" si="54"/>
        <v>430</v>
      </c>
      <c r="D434" s="6" t="b">
        <v>1</v>
      </c>
      <c r="E434" s="7">
        <f ca="1">IF($C434 = 1 + N("Presidente"),
    127,
    IF($C434 = 2 + N("Vice-Presidente"),
        72,
        IF($C434 = 3 + N("Secretária bilíngue"),
            13,
            RANDBETWEEN(5,COUNT(Name!$A:$A) + 1)
        )
    )
)</f>
        <v>265</v>
      </c>
      <c r="F434" s="7" t="str">
        <f ca="1">VLOOKUP($E434,Name!$A:$B,2,FALSE)</f>
        <v>Maria Glória</v>
      </c>
      <c r="G434" s="7">
        <f ca="1" xml:space="preserve">
IF($C434 = 1,
    0,
    RANDBETWEEN(5,COUNT('Last name'!$A:$A) + 1)
)</f>
        <v>181</v>
      </c>
      <c r="H434" s="7" t="str">
        <f ca="1" xml:space="preserve">
IF($C434 = 1 + N("Presidente"),
    "de Orléans e Bragança",
    VLOOKUP($G434,'Last name'!$A:$B,2,FALSE) &amp; " " &amp; VLOOKUP(RANDBETWEEN(5,COUNT('Last name'!$A:$A) + 1),'Last name'!$A:$B,2,FALSE)
)</f>
        <v>Simões Chaves</v>
      </c>
      <c r="I434" s="7" t="str">
        <f t="shared" ca="1" si="55"/>
        <v>Maria Glória Simões Chaves</v>
      </c>
      <c r="J434" s="7" t="str">
        <f ca="1">VLOOKUP($E434,Name!$A:$C,3,FALSE)</f>
        <v>F</v>
      </c>
      <c r="K434" s="7" t="str">
        <f ca="1">VLOOKUP($J434,Gender!$A:$B,2,FALSE)</f>
        <v>Female</v>
      </c>
      <c r="L434" s="7">
        <f t="shared" ca="1" si="56"/>
        <v>6</v>
      </c>
      <c r="M434" s="7" t="str">
        <f ca="1">VLOOKUP($L434,Race!$A:$B,2,FALSE)</f>
        <v>Black or African American</v>
      </c>
      <c r="N434" s="8">
        <f t="shared" ca="1" si="57"/>
        <v>26721</v>
      </c>
      <c r="O434" s="6">
        <f t="shared" ca="1" si="58"/>
        <v>8</v>
      </c>
      <c r="P434" s="8" t="str">
        <f ca="1">VLOOKUP($O434,Education!$A:$B,2,FALSE)</f>
        <v>Graduate school</v>
      </c>
      <c r="Q434" s="7">
        <f ca="1" xml:space="preserve">
  IF(OR($S434 = 5, $S434 = 6, $S434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34" s="7" t="str">
        <f ca="1">VLOOKUP($Q434,Department!$A:$B,2,FALSE)</f>
        <v>Commercial</v>
      </c>
      <c r="S434" s="6">
        <f t="shared" ca="1" si="59"/>
        <v>11</v>
      </c>
      <c r="T434" s="7" t="str">
        <f ca="1">VLOOKUP($S434,Role!$A:$B,2,FALSE)</f>
        <v>Analyst</v>
      </c>
      <c r="U434" s="6">
        <f t="shared" ca="1" si="60"/>
        <v>6</v>
      </c>
      <c r="V434" s="7" t="str">
        <f ca="1" xml:space="preserve">
IF($U434 &lt;&gt; "",
    VLOOKUP($U434,Level!$A:$B,2,FALSE),
    ""
)</f>
        <v>Pleno</v>
      </c>
      <c r="W434" s="1">
        <f t="shared" ca="1" si="61"/>
        <v>3080</v>
      </c>
      <c r="X434" s="12" t="str">
        <f t="shared" ca="1" si="62"/>
        <v>INSERT INTO bi4all.fac_employees (id_company_fk, id_employee_pk, flg_active, employee_name, id_gender_fk, id_race_fk, birthday, id_schooling_fk, id_department_fk, id_role_fk, id_level_fk, salary) VALUES (1, 430, TRUE, 'Maria Glória Simões Chaves', 'F', 6, '26/02/1973', 8, 9, 11, 6, 3080);</v>
      </c>
    </row>
    <row r="435" spans="1:24" ht="14.25" customHeight="1" x14ac:dyDescent="0.2">
      <c r="A435" s="7">
        <v>1</v>
      </c>
      <c r="B435" s="7" t="str">
        <f>$A435 &amp; "-"&amp;VLOOKUP($A435,Company!$A:$B,2,FALSE)</f>
        <v>1-ACME Corporation</v>
      </c>
      <c r="C435" s="5">
        <f t="shared" si="54"/>
        <v>431</v>
      </c>
      <c r="D435" s="6" t="b">
        <v>1</v>
      </c>
      <c r="E435" s="7">
        <f ca="1">IF($C435 = 1 + N("Presidente"),
    127,
    IF($C435 = 2 + N("Vice-Presidente"),
        72,
        IF($C435 = 3 + N("Secretária bilíngue"),
            13,
            RANDBETWEEN(5,COUNT(Name!$A:$A) + 1)
        )
    )
)</f>
        <v>100</v>
      </c>
      <c r="F435" s="7" t="str">
        <f ca="1">VLOOKUP($E435,Name!$A:$B,2,FALSE)</f>
        <v>Cristóvão</v>
      </c>
      <c r="G435" s="7">
        <f ca="1" xml:space="preserve">
IF($C435 = 1,
    0,
    RANDBETWEEN(5,COUNT('Last name'!$A:$A) + 1)
)</f>
        <v>62</v>
      </c>
      <c r="H435" s="7" t="str">
        <f ca="1" xml:space="preserve">
IF($C435 = 1 + N("Presidente"),
    "de Orléans e Bragança",
    VLOOKUP($G435,'Last name'!$A:$B,2,FALSE) &amp; " " &amp; VLOOKUP(RANDBETWEEN(5,COUNT('Last name'!$A:$A) + 1),'Last name'!$A:$B,2,FALSE)
)</f>
        <v>Carvalho Carneiro</v>
      </c>
      <c r="I435" s="7" t="str">
        <f t="shared" ca="1" si="55"/>
        <v>Cristóvão Carvalho Carneiro</v>
      </c>
      <c r="J435" s="7" t="str">
        <f ca="1">VLOOKUP($E435,Name!$A:$C,3,FALSE)</f>
        <v>M</v>
      </c>
      <c r="K435" s="7" t="str">
        <f ca="1">VLOOKUP($J435,Gender!$A:$B,2,FALSE)</f>
        <v>Male</v>
      </c>
      <c r="L435" s="7">
        <f t="shared" ca="1" si="56"/>
        <v>5</v>
      </c>
      <c r="M435" s="7" t="str">
        <f ca="1">VLOOKUP($L435,Race!$A:$B,2,FALSE)</f>
        <v>White</v>
      </c>
      <c r="N435" s="8">
        <f t="shared" ca="1" si="57"/>
        <v>30206</v>
      </c>
      <c r="O435" s="6">
        <f t="shared" ca="1" si="58"/>
        <v>7</v>
      </c>
      <c r="P435" s="8" t="str">
        <f ca="1">VLOOKUP($O435,Education!$A:$B,2,FALSE)</f>
        <v>Undergraduate degree</v>
      </c>
      <c r="Q435" s="7">
        <f ca="1" xml:space="preserve">
  IF(OR($S435 = 5, $S435 = 6, $S435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35" s="7" t="str">
        <f ca="1">VLOOKUP($Q435,Department!$A:$B,2,FALSE)</f>
        <v>Presidency</v>
      </c>
      <c r="S435" s="6">
        <f t="shared" ca="1" si="59"/>
        <v>10</v>
      </c>
      <c r="T435" s="7" t="str">
        <f ca="1">VLOOKUP($S435,Role!$A:$B,2,FALSE)</f>
        <v>Trainee</v>
      </c>
      <c r="U435" s="6" t="str">
        <f t="shared" ca="1" si="60"/>
        <v/>
      </c>
      <c r="V435" s="7" t="str">
        <f ca="1" xml:space="preserve">
IF($U435 &lt;&gt; "",
    VLOOKUP($U435,Level!$A:$B,2,FALSE),
    ""
)</f>
        <v/>
      </c>
      <c r="W435" s="1">
        <f t="shared" ca="1" si="61"/>
        <v>1305</v>
      </c>
      <c r="X435" s="12" t="str">
        <f t="shared" ca="1" si="62"/>
        <v>INSERT INTO bi4all.fac_employees (id_company_fk, id_employee_pk, flg_active, employee_name, id_gender_fk, id_race_fk, birthday, id_schooling_fk, id_department_fk, id_role_fk, id_level_fk, salary) VALUES (1, 431, TRUE, 'Cristóvão Carvalho Carneiro', 'M', 5, '12/09/1982', 7, 5, 10, NULL, 1305);</v>
      </c>
    </row>
    <row r="436" spans="1:24" ht="14.25" customHeight="1" x14ac:dyDescent="0.2">
      <c r="A436" s="7">
        <v>1</v>
      </c>
      <c r="B436" s="7" t="str">
        <f>$A436 &amp; "-"&amp;VLOOKUP($A436,Company!$A:$B,2,FALSE)</f>
        <v>1-ACME Corporation</v>
      </c>
      <c r="C436" s="5">
        <f t="shared" si="54"/>
        <v>432</v>
      </c>
      <c r="D436" s="6" t="b">
        <v>1</v>
      </c>
      <c r="E436" s="7">
        <f ca="1">IF($C436 = 1 + N("Presidente"),
    127,
    IF($C436 = 2 + N("Vice-Presidente"),
        72,
        IF($C436 = 3 + N("Secretária bilíngue"),
            13,
            RANDBETWEEN(5,COUNT(Name!$A:$A) + 1)
        )
    )
)</f>
        <v>354</v>
      </c>
      <c r="F436" s="7" t="str">
        <f ca="1">VLOOKUP($E436,Name!$A:$B,2,FALSE)</f>
        <v>Victor</v>
      </c>
      <c r="G436" s="7">
        <f ca="1" xml:space="preserve">
IF($C436 = 1,
    0,
    RANDBETWEEN(5,COUNT('Last name'!$A:$A) + 1)
)</f>
        <v>25</v>
      </c>
      <c r="H436" s="7" t="str">
        <f ca="1" xml:space="preserve">
IF($C436 = 1 + N("Presidente"),
    "de Orléans e Bragança",
    VLOOKUP($G436,'Last name'!$A:$B,2,FALSE) &amp; " " &amp; VLOOKUP(RANDBETWEEN(5,COUNT('Last name'!$A:$A) + 1),'Last name'!$A:$B,2,FALSE)
)</f>
        <v>Auth Anunciação</v>
      </c>
      <c r="I436" s="7" t="str">
        <f t="shared" ca="1" si="55"/>
        <v>Victor Auth Anunciação</v>
      </c>
      <c r="J436" s="7" t="str">
        <f ca="1">VLOOKUP($E436,Name!$A:$C,3,FALSE)</f>
        <v>M</v>
      </c>
      <c r="K436" s="7" t="str">
        <f ca="1">VLOOKUP($J436,Gender!$A:$B,2,FALSE)</f>
        <v>Male</v>
      </c>
      <c r="L436" s="7">
        <f t="shared" ca="1" si="56"/>
        <v>5</v>
      </c>
      <c r="M436" s="7" t="str">
        <f ca="1">VLOOKUP($L436,Race!$A:$B,2,FALSE)</f>
        <v>White</v>
      </c>
      <c r="N436" s="8">
        <f t="shared" ca="1" si="57"/>
        <v>22252</v>
      </c>
      <c r="O436" s="6">
        <f t="shared" ca="1" si="58"/>
        <v>8</v>
      </c>
      <c r="P436" s="8" t="str">
        <f ca="1">VLOOKUP($O436,Education!$A:$B,2,FALSE)</f>
        <v>Graduate school</v>
      </c>
      <c r="Q436" s="7">
        <f ca="1" xml:space="preserve">
  IF(OR($S436 = 5, $S436 = 6, $S436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36" s="7" t="str">
        <f ca="1">VLOOKUP($Q436,Department!$A:$B,2,FALSE)</f>
        <v>Presidency</v>
      </c>
      <c r="S436" s="6">
        <f t="shared" ca="1" si="59"/>
        <v>11</v>
      </c>
      <c r="T436" s="7" t="str">
        <f ca="1">VLOOKUP($S436,Role!$A:$B,2,FALSE)</f>
        <v>Analyst</v>
      </c>
      <c r="U436" s="6">
        <f t="shared" ca="1" si="60"/>
        <v>6</v>
      </c>
      <c r="V436" s="7" t="str">
        <f ca="1" xml:space="preserve">
IF($U436 &lt;&gt; "",
    VLOOKUP($U436,Level!$A:$B,2,FALSE),
    ""
)</f>
        <v>Pleno</v>
      </c>
      <c r="W436" s="1">
        <f t="shared" ca="1" si="61"/>
        <v>3000</v>
      </c>
      <c r="X436" s="12" t="str">
        <f t="shared" ca="1" si="62"/>
        <v>INSERT INTO bi4all.fac_employees (id_company_fk, id_employee_pk, flg_active, employee_name, id_gender_fk, id_race_fk, birthday, id_schooling_fk, id_department_fk, id_role_fk, id_level_fk, salary) VALUES (1, 432, TRUE, 'Victor Auth Anunciação', 'M', 5, '02/12/1960', 8, 5, 11, 6, 3000);</v>
      </c>
    </row>
    <row r="437" spans="1:24" ht="14.25" customHeight="1" x14ac:dyDescent="0.2">
      <c r="A437" s="7">
        <v>1</v>
      </c>
      <c r="B437" s="7" t="str">
        <f>$A437 &amp; "-"&amp;VLOOKUP($A437,Company!$A:$B,2,FALSE)</f>
        <v>1-ACME Corporation</v>
      </c>
      <c r="C437" s="5">
        <f t="shared" si="54"/>
        <v>433</v>
      </c>
      <c r="D437" s="6" t="b">
        <v>1</v>
      </c>
      <c r="E437" s="7">
        <f ca="1">IF($C437 = 1 + N("Presidente"),
    127,
    IF($C437 = 2 + N("Vice-Presidente"),
        72,
        IF($C437 = 3 + N("Secretária bilíngue"),
            13,
            RANDBETWEEN(5,COUNT(Name!$A:$A) + 1)
        )
    )
)</f>
        <v>341</v>
      </c>
      <c r="F437" s="7" t="str">
        <f ca="1">VLOOKUP($E437,Name!$A:$B,2,FALSE)</f>
        <v>Theo</v>
      </c>
      <c r="G437" s="7">
        <f ca="1" xml:space="preserve">
IF($C437 = 1,
    0,
    RANDBETWEEN(5,COUNT('Last name'!$A:$A) + 1)
)</f>
        <v>50</v>
      </c>
      <c r="H437" s="7" t="str">
        <f ca="1" xml:space="preserve">
IF($C437 = 1 + N("Presidente"),
    "de Orléans e Bragança",
    VLOOKUP($G437,'Last name'!$A:$B,2,FALSE) &amp; " " &amp; VLOOKUP(RANDBETWEEN(5,COUNT('Last name'!$A:$A) + 1),'Last name'!$A:$B,2,FALSE)
)</f>
        <v>Cabral Pimenta</v>
      </c>
      <c r="I437" s="7" t="str">
        <f t="shared" ca="1" si="55"/>
        <v>Theo Cabral Pimenta</v>
      </c>
      <c r="J437" s="7" t="str">
        <f ca="1">VLOOKUP($E437,Name!$A:$C,3,FALSE)</f>
        <v>M</v>
      </c>
      <c r="K437" s="7" t="str">
        <f ca="1">VLOOKUP($J437,Gender!$A:$B,2,FALSE)</f>
        <v>Male</v>
      </c>
      <c r="L437" s="7">
        <f t="shared" ca="1" si="56"/>
        <v>8</v>
      </c>
      <c r="M437" s="7" t="str">
        <f ca="1">VLOOKUP($L437,Race!$A:$B,2,FALSE)</f>
        <v>Asian</v>
      </c>
      <c r="N437" s="8">
        <f t="shared" ca="1" si="57"/>
        <v>23094</v>
      </c>
      <c r="O437" s="6">
        <f t="shared" ca="1" si="58"/>
        <v>7</v>
      </c>
      <c r="P437" s="8" t="str">
        <f ca="1">VLOOKUP($O437,Education!$A:$B,2,FALSE)</f>
        <v>Undergraduate degree</v>
      </c>
      <c r="Q437" s="7">
        <f ca="1" xml:space="preserve">
  IF(OR($S437 = 5, $S437 = 6, $S437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37" s="7" t="str">
        <f ca="1">VLOOKUP($Q437,Department!$A:$B,2,FALSE)</f>
        <v>Human Resource</v>
      </c>
      <c r="S437" s="6">
        <f t="shared" ca="1" si="59"/>
        <v>10</v>
      </c>
      <c r="T437" s="7" t="str">
        <f ca="1">VLOOKUP($S437,Role!$A:$B,2,FALSE)</f>
        <v>Trainee</v>
      </c>
      <c r="U437" s="6" t="str">
        <f t="shared" ca="1" si="60"/>
        <v/>
      </c>
      <c r="V437" s="7" t="str">
        <f ca="1" xml:space="preserve">
IF($U437 &lt;&gt; "",
    VLOOKUP($U437,Level!$A:$B,2,FALSE),
    ""
)</f>
        <v/>
      </c>
      <c r="W437" s="1">
        <f t="shared" ca="1" si="61"/>
        <v>1385</v>
      </c>
      <c r="X437" s="12" t="str">
        <f t="shared" ca="1" si="62"/>
        <v>INSERT INTO bi4all.fac_employees (id_company_fk, id_employee_pk, flg_active, employee_name, id_gender_fk, id_race_fk, birthday, id_schooling_fk, id_department_fk, id_role_fk, id_level_fk, salary) VALUES (1, 433, TRUE, 'Theo Cabral Pimenta', 'M', 8, '24/03/1963', 7, 8, 10, NULL, 1385);</v>
      </c>
    </row>
    <row r="438" spans="1:24" ht="14.25" customHeight="1" x14ac:dyDescent="0.2">
      <c r="A438" s="7">
        <v>1</v>
      </c>
      <c r="B438" s="7" t="str">
        <f>$A438 &amp; "-"&amp;VLOOKUP($A438,Company!$A:$B,2,FALSE)</f>
        <v>1-ACME Corporation</v>
      </c>
      <c r="C438" s="5">
        <f t="shared" si="54"/>
        <v>434</v>
      </c>
      <c r="D438" s="6" t="b">
        <v>1</v>
      </c>
      <c r="E438" s="7">
        <f ca="1">IF($C438 = 1 + N("Presidente"),
    127,
    IF($C438 = 2 + N("Vice-Presidente"),
        72,
        IF($C438 = 3 + N("Secretária bilíngue"),
            13,
            RANDBETWEEN(5,COUNT(Name!$A:$A) + 1)
        )
    )
)</f>
        <v>70</v>
      </c>
      <c r="F438" s="7" t="str">
        <f ca="1">VLOOKUP($E438,Name!$A:$B,2,FALSE)</f>
        <v>Bento</v>
      </c>
      <c r="G438" s="7">
        <f ca="1" xml:space="preserve">
IF($C438 = 1,
    0,
    RANDBETWEEN(5,COUNT('Last name'!$A:$A) + 1)
)</f>
        <v>164</v>
      </c>
      <c r="H438" s="7" t="str">
        <f ca="1" xml:space="preserve">
IF($C438 = 1 + N("Presidente"),
    "de Orléans e Bragança",
    VLOOKUP($G438,'Last name'!$A:$B,2,FALSE) &amp; " " &amp; VLOOKUP(RANDBETWEEN(5,COUNT('Last name'!$A:$A) + 1),'Last name'!$A:$B,2,FALSE)
)</f>
        <v>Rizzo Ferrara</v>
      </c>
      <c r="I438" s="7" t="str">
        <f t="shared" ca="1" si="55"/>
        <v>Bento Rizzo Ferrara</v>
      </c>
      <c r="J438" s="7" t="str">
        <f ca="1">VLOOKUP($E438,Name!$A:$C,3,FALSE)</f>
        <v>M</v>
      </c>
      <c r="K438" s="7" t="str">
        <f ca="1">VLOOKUP($J438,Gender!$A:$B,2,FALSE)</f>
        <v>Male</v>
      </c>
      <c r="L438" s="7">
        <f t="shared" ca="1" si="56"/>
        <v>5</v>
      </c>
      <c r="M438" s="7" t="str">
        <f ca="1">VLOOKUP($L438,Race!$A:$B,2,FALSE)</f>
        <v>White</v>
      </c>
      <c r="N438" s="8">
        <f t="shared" ca="1" si="57"/>
        <v>22389</v>
      </c>
      <c r="O438" s="6">
        <f t="shared" ca="1" si="58"/>
        <v>8</v>
      </c>
      <c r="P438" s="8" t="str">
        <f ca="1">VLOOKUP($O438,Education!$A:$B,2,FALSE)</f>
        <v>Graduate school</v>
      </c>
      <c r="Q438" s="7">
        <f ca="1" xml:space="preserve">
  IF(OR($S438 = 5, $S438 = 6, $S438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38" s="7" t="str">
        <f ca="1">VLOOKUP($Q438,Department!$A:$B,2,FALSE)</f>
        <v>Human Resource</v>
      </c>
      <c r="S438" s="6">
        <f t="shared" ca="1" si="59"/>
        <v>11</v>
      </c>
      <c r="T438" s="7" t="str">
        <f ca="1">VLOOKUP($S438,Role!$A:$B,2,FALSE)</f>
        <v>Analyst</v>
      </c>
      <c r="U438" s="6">
        <f t="shared" ca="1" si="60"/>
        <v>5</v>
      </c>
      <c r="V438" s="7" t="str">
        <f ca="1" xml:space="preserve">
IF($U438 &lt;&gt; "",
    VLOOKUP($U438,Level!$A:$B,2,FALSE),
    ""
)</f>
        <v>Junior</v>
      </c>
      <c r="W438" s="1">
        <f t="shared" ca="1" si="61"/>
        <v>3080</v>
      </c>
      <c r="X438" s="12" t="str">
        <f t="shared" ca="1" si="62"/>
        <v>INSERT INTO bi4all.fac_employees (id_company_fk, id_employee_pk, flg_active, employee_name, id_gender_fk, id_race_fk, birthday, id_schooling_fk, id_department_fk, id_role_fk, id_level_fk, salary) VALUES (1, 434, TRUE, 'Bento Rizzo Ferrara', 'M', 5, '18/04/1961', 8, 8, 11, 5, 3080);</v>
      </c>
    </row>
    <row r="439" spans="1:24" ht="14.25" customHeight="1" x14ac:dyDescent="0.2">
      <c r="A439" s="7">
        <v>1</v>
      </c>
      <c r="B439" s="7" t="str">
        <f>$A439 &amp; "-"&amp;VLOOKUP($A439,Company!$A:$B,2,FALSE)</f>
        <v>1-ACME Corporation</v>
      </c>
      <c r="C439" s="5">
        <f t="shared" si="54"/>
        <v>435</v>
      </c>
      <c r="D439" s="6" t="b">
        <v>1</v>
      </c>
      <c r="E439" s="7">
        <f ca="1">IF($C439 = 1 + N("Presidente"),
    127,
    IF($C439 = 2 + N("Vice-Presidente"),
        72,
        IF($C439 = 3 + N("Secretária bilíngue"),
            13,
            RANDBETWEEN(5,COUNT(Name!$A:$A) + 1)
        )
    )
)</f>
        <v>155</v>
      </c>
      <c r="F439" s="7" t="str">
        <f ca="1">VLOOKUP($E439,Name!$A:$B,2,FALSE)</f>
        <v>Gloria</v>
      </c>
      <c r="G439" s="7">
        <f ca="1" xml:space="preserve">
IF($C439 = 1,
    0,
    RANDBETWEEN(5,COUNT('Last name'!$A:$A) + 1)
)</f>
        <v>40</v>
      </c>
      <c r="H439" s="7" t="str">
        <f ca="1" xml:space="preserve">
IF($C439 = 1 + N("Presidente"),
    "de Orléans e Bragança",
    VLOOKUP($G439,'Last name'!$A:$B,2,FALSE) &amp; " " &amp; VLOOKUP(RANDBETWEEN(5,COUNT('Last name'!$A:$A) + 1),'Last name'!$A:$B,2,FALSE)
)</f>
        <v>Bicalho Peçanha</v>
      </c>
      <c r="I439" s="7" t="str">
        <f t="shared" ca="1" si="55"/>
        <v>Gloria Bicalho Peçanha</v>
      </c>
      <c r="J439" s="7" t="str">
        <f ca="1">VLOOKUP($E439,Name!$A:$C,3,FALSE)</f>
        <v>F</v>
      </c>
      <c r="K439" s="7" t="str">
        <f ca="1">VLOOKUP($J439,Gender!$A:$B,2,FALSE)</f>
        <v>Female</v>
      </c>
      <c r="L439" s="7">
        <f t="shared" ca="1" si="56"/>
        <v>5</v>
      </c>
      <c r="M439" s="7" t="str">
        <f ca="1">VLOOKUP($L439,Race!$A:$B,2,FALSE)</f>
        <v>White</v>
      </c>
      <c r="N439" s="8">
        <f t="shared" ca="1" si="57"/>
        <v>26785</v>
      </c>
      <c r="O439" s="6">
        <f t="shared" ca="1" si="58"/>
        <v>7</v>
      </c>
      <c r="P439" s="8" t="str">
        <f ca="1">VLOOKUP($O439,Education!$A:$B,2,FALSE)</f>
        <v>Undergraduate degree</v>
      </c>
      <c r="Q439" s="7">
        <f ca="1" xml:space="preserve">
  IF(OR($S439 = 5, $S439 = 6, $S439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39" s="7" t="str">
        <f ca="1">VLOOKUP($Q439,Department!$A:$B,2,FALSE)</f>
        <v>Audit</v>
      </c>
      <c r="S439" s="6">
        <f t="shared" ca="1" si="59"/>
        <v>10</v>
      </c>
      <c r="T439" s="7" t="str">
        <f ca="1">VLOOKUP($S439,Role!$A:$B,2,FALSE)</f>
        <v>Trainee</v>
      </c>
      <c r="U439" s="6" t="str">
        <f t="shared" ca="1" si="60"/>
        <v/>
      </c>
      <c r="V439" s="7" t="str">
        <f ca="1" xml:space="preserve">
IF($U439 &lt;&gt; "",
    VLOOKUP($U439,Level!$A:$B,2,FALSE),
    ""
)</f>
        <v/>
      </c>
      <c r="W439" s="1">
        <f t="shared" ca="1" si="61"/>
        <v>1305</v>
      </c>
      <c r="X439" s="12" t="str">
        <f t="shared" ca="1" si="62"/>
        <v>INSERT INTO bi4all.fac_employees (id_company_fk, id_employee_pk, flg_active, employee_name, id_gender_fk, id_race_fk, birthday, id_schooling_fk, id_department_fk, id_role_fk, id_level_fk, salary) VALUES (1, 435, TRUE, 'Gloria Bicalho Peçanha', 'F', 5, '01/05/1973', 7, 13, 10, NULL, 1305);</v>
      </c>
    </row>
    <row r="440" spans="1:24" ht="14.25" customHeight="1" x14ac:dyDescent="0.2">
      <c r="A440" s="7">
        <v>1</v>
      </c>
      <c r="B440" s="7" t="str">
        <f>$A440 &amp; "-"&amp;VLOOKUP($A440,Company!$A:$B,2,FALSE)</f>
        <v>1-ACME Corporation</v>
      </c>
      <c r="C440" s="5">
        <f t="shared" si="54"/>
        <v>436</v>
      </c>
      <c r="D440" s="6" t="b">
        <v>1</v>
      </c>
      <c r="E440" s="7">
        <f ca="1">IF($C440 = 1 + N("Presidente"),
    127,
    IF($C440 = 2 + N("Vice-Presidente"),
        72,
        IF($C440 = 3 + N("Secretária bilíngue"),
            13,
            RANDBETWEEN(5,COUNT(Name!$A:$A) + 1)
        )
    )
)</f>
        <v>5</v>
      </c>
      <c r="F440" s="7" t="str">
        <f ca="1">VLOOKUP($E440,Name!$A:$B,2,FALSE)</f>
        <v>Abel</v>
      </c>
      <c r="G440" s="7">
        <f ca="1" xml:space="preserve">
IF($C440 = 1,
    0,
    RANDBETWEEN(5,COUNT('Last name'!$A:$A) + 1)
)</f>
        <v>84</v>
      </c>
      <c r="H440" s="7" t="str">
        <f ca="1" xml:space="preserve">
IF($C440 = 1 + N("Presidente"),
    "de Orléans e Bragança",
    VLOOKUP($G440,'Last name'!$A:$B,2,FALSE) &amp; " " &amp; VLOOKUP(RANDBETWEEN(5,COUNT('Last name'!$A:$A) + 1),'Last name'!$A:$B,2,FALSE)
)</f>
        <v>Fernandes Pimentel</v>
      </c>
      <c r="I440" s="7" t="str">
        <f t="shared" ca="1" si="55"/>
        <v>Abel Fernandes Pimentel</v>
      </c>
      <c r="J440" s="7" t="str">
        <f ca="1">VLOOKUP($E440,Name!$A:$C,3,FALSE)</f>
        <v>M</v>
      </c>
      <c r="K440" s="7" t="str">
        <f ca="1">VLOOKUP($J440,Gender!$A:$B,2,FALSE)</f>
        <v>Male</v>
      </c>
      <c r="L440" s="7">
        <f t="shared" ca="1" si="56"/>
        <v>7</v>
      </c>
      <c r="M440" s="7" t="str">
        <f ca="1">VLOOKUP($L440,Race!$A:$B,2,FALSE)</f>
        <v>Hispanic or Latino</v>
      </c>
      <c r="N440" s="8">
        <f t="shared" ca="1" si="57"/>
        <v>31317</v>
      </c>
      <c r="O440" s="6">
        <f t="shared" ca="1" si="58"/>
        <v>7</v>
      </c>
      <c r="P440" s="8" t="str">
        <f ca="1">VLOOKUP($O440,Education!$A:$B,2,FALSE)</f>
        <v>Undergraduate degree</v>
      </c>
      <c r="Q440" s="7">
        <f ca="1" xml:space="preserve">
  IF(OR($S440 = 5, $S440 = 6, $S440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40" s="7" t="str">
        <f ca="1">VLOOKUP($Q440,Department!$A:$B,2,FALSE)</f>
        <v>Audit</v>
      </c>
      <c r="S440" s="6">
        <f t="shared" ca="1" si="59"/>
        <v>11</v>
      </c>
      <c r="T440" s="7" t="str">
        <f ca="1">VLOOKUP($S440,Role!$A:$B,2,FALSE)</f>
        <v>Analyst</v>
      </c>
      <c r="U440" s="6">
        <f t="shared" ca="1" si="60"/>
        <v>5</v>
      </c>
      <c r="V440" s="7" t="str">
        <f ca="1" xml:space="preserve">
IF($U440 &lt;&gt; "",
    VLOOKUP($U440,Level!$A:$B,2,FALSE),
    ""
)</f>
        <v>Junior</v>
      </c>
      <c r="W440" s="1">
        <f t="shared" ca="1" si="61"/>
        <v>2500</v>
      </c>
      <c r="X440" s="12" t="str">
        <f t="shared" ca="1" si="62"/>
        <v>INSERT INTO bi4all.fac_employees (id_company_fk, id_employee_pk, flg_active, employee_name, id_gender_fk, id_race_fk, birthday, id_schooling_fk, id_department_fk, id_role_fk, id_level_fk, salary) VALUES (1, 436, TRUE, 'Abel Fernandes Pimentel', 'M', 7, '27/09/1985', 7, 13, 11, 5, 2500);</v>
      </c>
    </row>
    <row r="441" spans="1:24" ht="14.25" customHeight="1" x14ac:dyDescent="0.2">
      <c r="A441" s="7">
        <v>1</v>
      </c>
      <c r="B441" s="7" t="str">
        <f>$A441 &amp; "-"&amp;VLOOKUP($A441,Company!$A:$B,2,FALSE)</f>
        <v>1-ACME Corporation</v>
      </c>
      <c r="C441" s="5">
        <f t="shared" si="54"/>
        <v>437</v>
      </c>
      <c r="D441" s="6" t="b">
        <v>1</v>
      </c>
      <c r="E441" s="7">
        <f ca="1">IF($C441 = 1 + N("Presidente"),
    127,
    IF($C441 = 2 + N("Vice-Presidente"),
        72,
        IF($C441 = 3 + N("Secretária bilíngue"),
            13,
            RANDBETWEEN(5,COUNT(Name!$A:$A) + 1)
        )
    )
)</f>
        <v>358</v>
      </c>
      <c r="F441" s="7" t="str">
        <f ca="1">VLOOKUP($E441,Name!$A:$B,2,FALSE)</f>
        <v>Vinícius</v>
      </c>
      <c r="G441" s="7">
        <f ca="1" xml:space="preserve">
IF($C441 = 1,
    0,
    RANDBETWEEN(5,COUNT('Last name'!$A:$A) + 1)
)</f>
        <v>107</v>
      </c>
      <c r="H441" s="7" t="str">
        <f ca="1" xml:space="preserve">
IF($C441 = 1 + N("Presidente"),
    "de Orléans e Bragança",
    VLOOKUP($G441,'Last name'!$A:$B,2,FALSE) &amp; " " &amp; VLOOKUP(RANDBETWEEN(5,COUNT('Last name'!$A:$A) + 1),'Last name'!$A:$B,2,FALSE)
)</f>
        <v>Leite Leite</v>
      </c>
      <c r="I441" s="7" t="str">
        <f t="shared" ca="1" si="55"/>
        <v>Vinícius Leite Leite</v>
      </c>
      <c r="J441" s="7" t="str">
        <f ca="1">VLOOKUP($E441,Name!$A:$C,3,FALSE)</f>
        <v>M</v>
      </c>
      <c r="K441" s="7" t="str">
        <f ca="1">VLOOKUP($J441,Gender!$A:$B,2,FALSE)</f>
        <v>Male</v>
      </c>
      <c r="L441" s="7">
        <f t="shared" ca="1" si="56"/>
        <v>6</v>
      </c>
      <c r="M441" s="7" t="str">
        <f ca="1">VLOOKUP($L441,Race!$A:$B,2,FALSE)</f>
        <v>Black or African American</v>
      </c>
      <c r="N441" s="8">
        <f t="shared" ca="1" si="57"/>
        <v>24102</v>
      </c>
      <c r="O441" s="6">
        <f t="shared" ca="1" si="58"/>
        <v>7</v>
      </c>
      <c r="P441" s="8" t="str">
        <f ca="1">VLOOKUP($O441,Education!$A:$B,2,FALSE)</f>
        <v>Undergraduate degree</v>
      </c>
      <c r="Q441" s="7">
        <f ca="1" xml:space="preserve">
  IF(OR($S441 = 5, $S441 = 6, $S441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41" s="7" t="str">
        <f ca="1">VLOOKUP($Q441,Department!$A:$B,2,FALSE)</f>
        <v>Finance</v>
      </c>
      <c r="S441" s="6">
        <f t="shared" ca="1" si="59"/>
        <v>10</v>
      </c>
      <c r="T441" s="7" t="str">
        <f ca="1">VLOOKUP($S441,Role!$A:$B,2,FALSE)</f>
        <v>Trainee</v>
      </c>
      <c r="U441" s="6" t="str">
        <f t="shared" ca="1" si="60"/>
        <v/>
      </c>
      <c r="V441" s="7" t="str">
        <f ca="1" xml:space="preserve">
IF($U441 &lt;&gt; "",
    VLOOKUP($U441,Level!$A:$B,2,FALSE),
    ""
)</f>
        <v/>
      </c>
      <c r="W441" s="1">
        <f t="shared" ca="1" si="61"/>
        <v>1305</v>
      </c>
      <c r="X441" s="12" t="str">
        <f t="shared" ca="1" si="62"/>
        <v>INSERT INTO bi4all.fac_employees (id_company_fk, id_employee_pk, flg_active, employee_name, id_gender_fk, id_race_fk, birthday, id_schooling_fk, id_department_fk, id_role_fk, id_level_fk, salary) VALUES (1, 437, TRUE, 'Vinícius Leite Leite', 'M', 6, '26/12/1965', 7, 7, 10, NULL, 1305);</v>
      </c>
    </row>
    <row r="442" spans="1:24" ht="14.25" customHeight="1" x14ac:dyDescent="0.2">
      <c r="A442" s="7">
        <v>1</v>
      </c>
      <c r="B442" s="7" t="str">
        <f>$A442 &amp; "-"&amp;VLOOKUP($A442,Company!$A:$B,2,FALSE)</f>
        <v>1-ACME Corporation</v>
      </c>
      <c r="C442" s="5">
        <f t="shared" si="54"/>
        <v>438</v>
      </c>
      <c r="D442" s="6" t="b">
        <v>1</v>
      </c>
      <c r="E442" s="7">
        <f ca="1">IF($C442 = 1 + N("Presidente"),
    127,
    IF($C442 = 2 + N("Vice-Presidente"),
        72,
        IF($C442 = 3 + N("Secretária bilíngue"),
            13,
            RANDBETWEEN(5,COUNT(Name!$A:$A) + 1)
        )
    )
)</f>
        <v>121</v>
      </c>
      <c r="F442" s="7" t="str">
        <f ca="1">VLOOKUP($E442,Name!$A:$B,2,FALSE)</f>
        <v>Eloá</v>
      </c>
      <c r="G442" s="7">
        <f ca="1" xml:space="preserve">
IF($C442 = 1,
    0,
    RANDBETWEEN(5,COUNT('Last name'!$A:$A) + 1)
)</f>
        <v>44</v>
      </c>
      <c r="H442" s="7" t="str">
        <f ca="1" xml:space="preserve">
IF($C442 = 1 + N("Presidente"),
    "de Orléans e Bragança",
    VLOOKUP($G442,'Last name'!$A:$B,2,FALSE) &amp; " " &amp; VLOOKUP(RANDBETWEEN(5,COUNT('Last name'!$A:$A) + 1),'Last name'!$A:$B,2,FALSE)
)</f>
        <v>Botelho Caruso</v>
      </c>
      <c r="I442" s="7" t="str">
        <f t="shared" ca="1" si="55"/>
        <v>Eloá Botelho Caruso</v>
      </c>
      <c r="J442" s="7" t="str">
        <f ca="1">VLOOKUP($E442,Name!$A:$C,3,FALSE)</f>
        <v>F</v>
      </c>
      <c r="K442" s="7" t="str">
        <f ca="1">VLOOKUP($J442,Gender!$A:$B,2,FALSE)</f>
        <v>Female</v>
      </c>
      <c r="L442" s="7">
        <f t="shared" ca="1" si="56"/>
        <v>5</v>
      </c>
      <c r="M442" s="7" t="str">
        <f ca="1">VLOOKUP($L442,Race!$A:$B,2,FALSE)</f>
        <v>White</v>
      </c>
      <c r="N442" s="8">
        <f t="shared" ca="1" si="57"/>
        <v>19200</v>
      </c>
      <c r="O442" s="6">
        <f t="shared" ca="1" si="58"/>
        <v>8</v>
      </c>
      <c r="P442" s="8" t="str">
        <f ca="1">VLOOKUP($O442,Education!$A:$B,2,FALSE)</f>
        <v>Graduate school</v>
      </c>
      <c r="Q442" s="7">
        <f ca="1" xml:space="preserve">
  IF(OR($S442 = 5, $S442 = 6, $S442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42" s="7" t="str">
        <f ca="1">VLOOKUP($Q442,Department!$A:$B,2,FALSE)</f>
        <v>Communication &amp; Marketing</v>
      </c>
      <c r="S442" s="6">
        <f t="shared" ca="1" si="59"/>
        <v>11</v>
      </c>
      <c r="T442" s="7" t="str">
        <f ca="1">VLOOKUP($S442,Role!$A:$B,2,FALSE)</f>
        <v>Analyst</v>
      </c>
      <c r="U442" s="6">
        <f t="shared" ca="1" si="60"/>
        <v>5</v>
      </c>
      <c r="V442" s="7" t="str">
        <f ca="1" xml:space="preserve">
IF($U442 &lt;&gt; "",
    VLOOKUP($U442,Level!$A:$B,2,FALSE),
    ""
)</f>
        <v>Junior</v>
      </c>
      <c r="W442" s="1">
        <f t="shared" ca="1" si="61"/>
        <v>3080</v>
      </c>
      <c r="X442" s="12" t="str">
        <f t="shared" ca="1" si="62"/>
        <v>INSERT INTO bi4all.fac_employees (id_company_fk, id_employee_pk, flg_active, employee_name, id_gender_fk, id_race_fk, birthday, id_schooling_fk, id_department_fk, id_role_fk, id_level_fk, salary) VALUES (1, 438, TRUE, 'Eloá Botelho Caruso', 'F', 5, '25/07/1952', 8, 11, 11, 5, 3080);</v>
      </c>
    </row>
    <row r="443" spans="1:24" ht="14.25" customHeight="1" x14ac:dyDescent="0.2">
      <c r="A443" s="7">
        <v>1</v>
      </c>
      <c r="B443" s="7" t="str">
        <f>$A443 &amp; "-"&amp;VLOOKUP($A443,Company!$A:$B,2,FALSE)</f>
        <v>1-ACME Corporation</v>
      </c>
      <c r="C443" s="5">
        <f t="shared" si="54"/>
        <v>439</v>
      </c>
      <c r="D443" s="6" t="b">
        <v>1</v>
      </c>
      <c r="E443" s="7">
        <f ca="1">IF($C443 = 1 + N("Presidente"),
    127,
    IF($C443 = 2 + N("Vice-Presidente"),
        72,
        IF($C443 = 3 + N("Secretária bilíngue"),
            13,
            RANDBETWEEN(5,COUNT(Name!$A:$A) + 1)
        )
    )
)</f>
        <v>158</v>
      </c>
      <c r="F443" s="7" t="str">
        <f ca="1">VLOOKUP($E443,Name!$A:$B,2,FALSE)</f>
        <v>Guilherme Augusto</v>
      </c>
      <c r="G443" s="7">
        <f ca="1" xml:space="preserve">
IF($C443 = 1,
    0,
    RANDBETWEEN(5,COUNT('Last name'!$A:$A) + 1)
)</f>
        <v>169</v>
      </c>
      <c r="H443" s="7" t="str">
        <f ca="1" xml:space="preserve">
IF($C443 = 1 + N("Presidente"),
    "de Orléans e Bragança",
    VLOOKUP($G443,'Last name'!$A:$B,2,FALSE) &amp; " " &amp; VLOOKUP(RANDBETWEEN(5,COUNT('Last name'!$A:$A) + 1),'Last name'!$A:$B,2,FALSE)
)</f>
        <v>Russo Pereira</v>
      </c>
      <c r="I443" s="7" t="str">
        <f t="shared" ca="1" si="55"/>
        <v>Guilherme Augusto Russo Pereira</v>
      </c>
      <c r="J443" s="7" t="str">
        <f ca="1">VLOOKUP($E443,Name!$A:$C,3,FALSE)</f>
        <v>M</v>
      </c>
      <c r="K443" s="7" t="str">
        <f ca="1">VLOOKUP($J443,Gender!$A:$B,2,FALSE)</f>
        <v>Male</v>
      </c>
      <c r="L443" s="7">
        <f t="shared" ca="1" si="56"/>
        <v>5</v>
      </c>
      <c r="M443" s="7" t="str">
        <f ca="1">VLOOKUP($L443,Race!$A:$B,2,FALSE)</f>
        <v>White</v>
      </c>
      <c r="N443" s="8">
        <f t="shared" ca="1" si="57"/>
        <v>27249</v>
      </c>
      <c r="O443" s="6">
        <f t="shared" ca="1" si="58"/>
        <v>7</v>
      </c>
      <c r="P443" s="8" t="str">
        <f ca="1">VLOOKUP($O443,Education!$A:$B,2,FALSE)</f>
        <v>Undergraduate degree</v>
      </c>
      <c r="Q443" s="7">
        <f ca="1" xml:space="preserve">
  IF(OR($S443 = 5, $S443 = 6, $S443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43" s="7" t="str">
        <f ca="1">VLOOKUP($Q443,Department!$A:$B,2,FALSE)</f>
        <v>Administration</v>
      </c>
      <c r="S443" s="6">
        <f t="shared" ca="1" si="59"/>
        <v>10</v>
      </c>
      <c r="T443" s="7" t="str">
        <f ca="1">VLOOKUP($S443,Role!$A:$B,2,FALSE)</f>
        <v>Trainee</v>
      </c>
      <c r="U443" s="6" t="str">
        <f t="shared" ca="1" si="60"/>
        <v/>
      </c>
      <c r="V443" s="7" t="str">
        <f ca="1" xml:space="preserve">
IF($U443 &lt;&gt; "",
    VLOOKUP($U443,Level!$A:$B,2,FALSE),
    ""
)</f>
        <v/>
      </c>
      <c r="W443" s="1">
        <f t="shared" ca="1" si="61"/>
        <v>1305</v>
      </c>
      <c r="X443" s="12" t="str">
        <f t="shared" ca="1" si="62"/>
        <v>INSERT INTO bi4all.fac_employees (id_company_fk, id_employee_pk, flg_active, employee_name, id_gender_fk, id_race_fk, birthday, id_schooling_fk, id_department_fk, id_role_fk, id_level_fk, salary) VALUES (1, 439, TRUE, 'Guilherme Augusto Russo Pereira', 'M', 5, '08/08/1974', 7, 6, 10, NULL, 1305);</v>
      </c>
    </row>
    <row r="444" spans="1:24" ht="14.25" customHeight="1" x14ac:dyDescent="0.2">
      <c r="A444" s="7">
        <v>1</v>
      </c>
      <c r="B444" s="7" t="str">
        <f>$A444 &amp; "-"&amp;VLOOKUP($A444,Company!$A:$B,2,FALSE)</f>
        <v>1-ACME Corporation</v>
      </c>
      <c r="C444" s="5">
        <f t="shared" si="54"/>
        <v>440</v>
      </c>
      <c r="D444" s="6" t="b">
        <v>1</v>
      </c>
      <c r="E444" s="7">
        <f ca="1">IF($C444 = 1 + N("Presidente"),
    127,
    IF($C444 = 2 + N("Vice-Presidente"),
        72,
        IF($C444 = 3 + N("Secretária bilíngue"),
            13,
            RANDBETWEEN(5,COUNT(Name!$A:$A) + 1)
        )
    )
)</f>
        <v>150</v>
      </c>
      <c r="F444" s="7" t="str">
        <f ca="1">VLOOKUP($E444,Name!$A:$B,2,FALSE)</f>
        <v>Gabriela</v>
      </c>
      <c r="G444" s="7">
        <f ca="1" xml:space="preserve">
IF($C444 = 1,
    0,
    RANDBETWEEN(5,COUNT('Last name'!$A:$A) + 1)
)</f>
        <v>174</v>
      </c>
      <c r="H444" s="7" t="str">
        <f ca="1" xml:space="preserve">
IF($C444 = 1 + N("Presidente"),
    "de Orléans e Bragança",
    VLOOKUP($G444,'Last name'!$A:$B,2,FALSE) &amp; " " &amp; VLOOKUP(RANDBETWEEN(5,COUNT('Last name'!$A:$A) + 1),'Last name'!$A:$B,2,FALSE)
)</f>
        <v>Santana dos Santos</v>
      </c>
      <c r="I444" s="7" t="str">
        <f t="shared" ca="1" si="55"/>
        <v>Gabriela Santana dos Santos</v>
      </c>
      <c r="J444" s="7" t="str">
        <f ca="1">VLOOKUP($E444,Name!$A:$C,3,FALSE)</f>
        <v>F</v>
      </c>
      <c r="K444" s="7" t="str">
        <f ca="1">VLOOKUP($J444,Gender!$A:$B,2,FALSE)</f>
        <v>Female</v>
      </c>
      <c r="L444" s="7">
        <f t="shared" ca="1" si="56"/>
        <v>5</v>
      </c>
      <c r="M444" s="7" t="str">
        <f ca="1">VLOOKUP($L444,Race!$A:$B,2,FALSE)</f>
        <v>White</v>
      </c>
      <c r="N444" s="8">
        <f t="shared" ca="1" si="57"/>
        <v>19036</v>
      </c>
      <c r="O444" s="6">
        <f t="shared" ca="1" si="58"/>
        <v>7</v>
      </c>
      <c r="P444" s="8" t="str">
        <f ca="1">VLOOKUP($O444,Education!$A:$B,2,FALSE)</f>
        <v>Undergraduate degree</v>
      </c>
      <c r="Q444" s="7">
        <f ca="1" xml:space="preserve">
  IF(OR($S444 = 5, $S444 = 6, $S444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44" s="7" t="str">
        <f ca="1">VLOOKUP($Q444,Department!$A:$B,2,FALSE)</f>
        <v>Administration</v>
      </c>
      <c r="S444" s="6">
        <f t="shared" ca="1" si="59"/>
        <v>11</v>
      </c>
      <c r="T444" s="7" t="str">
        <f ca="1">VLOOKUP($S444,Role!$A:$B,2,FALSE)</f>
        <v>Analyst</v>
      </c>
      <c r="U444" s="6">
        <f t="shared" ca="1" si="60"/>
        <v>6</v>
      </c>
      <c r="V444" s="7" t="str">
        <f ca="1" xml:space="preserve">
IF($U444 &lt;&gt; "",
    VLOOKUP($U444,Level!$A:$B,2,FALSE),
    ""
)</f>
        <v>Pleno</v>
      </c>
      <c r="W444" s="1">
        <f t="shared" ca="1" si="61"/>
        <v>2500</v>
      </c>
      <c r="X444" s="12" t="str">
        <f t="shared" ca="1" si="62"/>
        <v>INSERT INTO bi4all.fac_employees (id_company_fk, id_employee_pk, flg_active, employee_name, id_gender_fk, id_race_fk, birthday, id_schooling_fk, id_department_fk, id_role_fk, id_level_fk, salary) VALUES (1, 440, TRUE, 'Gabriela Santana dos Santos', 'F', 5, '12/02/1952', 7, 6, 11, 6, 2500);</v>
      </c>
    </row>
    <row r="445" spans="1:24" ht="14.25" customHeight="1" x14ac:dyDescent="0.2">
      <c r="A445" s="7">
        <v>1</v>
      </c>
      <c r="B445" s="7" t="str">
        <f>$A445 &amp; "-"&amp;VLOOKUP($A445,Company!$A:$B,2,FALSE)</f>
        <v>1-ACME Corporation</v>
      </c>
      <c r="C445" s="5">
        <f t="shared" si="54"/>
        <v>441</v>
      </c>
      <c r="D445" s="6" t="b">
        <v>1</v>
      </c>
      <c r="E445" s="7">
        <f ca="1">IF($C445 = 1 + N("Presidente"),
    127,
    IF($C445 = 2 + N("Vice-Presidente"),
        72,
        IF($C445 = 3 + N("Secretária bilíngue"),
            13,
            RANDBETWEEN(5,COUNT(Name!$A:$A) + 1)
        )
    )
)</f>
        <v>100</v>
      </c>
      <c r="F445" s="7" t="str">
        <f ca="1">VLOOKUP($E445,Name!$A:$B,2,FALSE)</f>
        <v>Cristóvão</v>
      </c>
      <c r="G445" s="7">
        <f ca="1" xml:space="preserve">
IF($C445 = 1,
    0,
    RANDBETWEEN(5,COUNT('Last name'!$A:$A) + 1)
)</f>
        <v>74</v>
      </c>
      <c r="H445" s="7" t="str">
        <f ca="1" xml:space="preserve">
IF($C445 = 1 + N("Presidente"),
    "de Orléans e Bragança",
    VLOOKUP($G445,'Last name'!$A:$B,2,FALSE) &amp; " " &amp; VLOOKUP(RANDBETWEEN(5,COUNT('Last name'!$A:$A) + 1),'Last name'!$A:$B,2,FALSE)
)</f>
        <v>Dias Carvalho</v>
      </c>
      <c r="I445" s="7" t="str">
        <f t="shared" ca="1" si="55"/>
        <v>Cristóvão Dias Carvalho</v>
      </c>
      <c r="J445" s="7" t="str">
        <f ca="1">VLOOKUP($E445,Name!$A:$C,3,FALSE)</f>
        <v>M</v>
      </c>
      <c r="K445" s="7" t="str">
        <f ca="1">VLOOKUP($J445,Gender!$A:$B,2,FALSE)</f>
        <v>Male</v>
      </c>
      <c r="L445" s="7">
        <f t="shared" ca="1" si="56"/>
        <v>5</v>
      </c>
      <c r="M445" s="7" t="str">
        <f ca="1">VLOOKUP($L445,Race!$A:$B,2,FALSE)</f>
        <v>White</v>
      </c>
      <c r="N445" s="8">
        <f t="shared" ca="1" si="57"/>
        <v>32530</v>
      </c>
      <c r="O445" s="6">
        <f t="shared" ca="1" si="58"/>
        <v>7</v>
      </c>
      <c r="P445" s="8" t="str">
        <f ca="1">VLOOKUP($O445,Education!$A:$B,2,FALSE)</f>
        <v>Undergraduate degree</v>
      </c>
      <c r="Q445" s="7">
        <f ca="1" xml:space="preserve">
  IF(OR($S445 = 5, $S445 = 6, $S445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45" s="7" t="str">
        <f ca="1">VLOOKUP($Q445,Department!$A:$B,2,FALSE)</f>
        <v>Finance</v>
      </c>
      <c r="S445" s="6">
        <f t="shared" ca="1" si="59"/>
        <v>9</v>
      </c>
      <c r="T445" s="7" t="str">
        <f ca="1">VLOOKUP($S445,Role!$A:$B,2,FALSE)</f>
        <v>Intern</v>
      </c>
      <c r="U445" s="6" t="str">
        <f t="shared" ca="1" si="60"/>
        <v/>
      </c>
      <c r="V445" s="7" t="str">
        <f ca="1" xml:space="preserve">
IF($U445 &lt;&gt; "",
    VLOOKUP($U445,Level!$A:$B,2,FALSE),
    ""
)</f>
        <v/>
      </c>
      <c r="W445" s="1">
        <f t="shared" ca="1" si="61"/>
        <v>1205</v>
      </c>
      <c r="X445" s="12" t="str">
        <f t="shared" ca="1" si="62"/>
        <v>INSERT INTO bi4all.fac_employees (id_company_fk, id_employee_pk, flg_active, employee_name, id_gender_fk, id_race_fk, birthday, id_schooling_fk, id_department_fk, id_role_fk, id_level_fk, salary) VALUES (1, 441, TRUE, 'Cristóvão Dias Carvalho', 'M', 5, '22/01/1989', 7, 7, 9, NULL, 1205);</v>
      </c>
    </row>
    <row r="446" spans="1:24" ht="14.25" customHeight="1" x14ac:dyDescent="0.2">
      <c r="A446" s="7">
        <v>1</v>
      </c>
      <c r="B446" s="7" t="str">
        <f>$A446 &amp; "-"&amp;VLOOKUP($A446,Company!$A:$B,2,FALSE)</f>
        <v>1-ACME Corporation</v>
      </c>
      <c r="C446" s="5">
        <f t="shared" si="54"/>
        <v>442</v>
      </c>
      <c r="D446" s="6" t="b">
        <v>1</v>
      </c>
      <c r="E446" s="7">
        <f ca="1">IF($C446 = 1 + N("Presidente"),
    127,
    IF($C446 = 2 + N("Vice-Presidente"),
        72,
        IF($C446 = 3 + N("Secretária bilíngue"),
            13,
            RANDBETWEEN(5,COUNT(Name!$A:$A) + 1)
        )
    )
)</f>
        <v>364</v>
      </c>
      <c r="F446" s="7" t="str">
        <f ca="1">VLOOKUP($E446,Name!$A:$B,2,FALSE)</f>
        <v>Yasmin</v>
      </c>
      <c r="G446" s="7">
        <f ca="1" xml:space="preserve">
IF($C446 = 1,
    0,
    RANDBETWEEN(5,COUNT('Last name'!$A:$A) + 1)
)</f>
        <v>118</v>
      </c>
      <c r="H446" s="7" t="str">
        <f ca="1" xml:space="preserve">
IF($C446 = 1 + N("Presidente"),
    "de Orléans e Bragança",
    VLOOKUP($G446,'Last name'!$A:$B,2,FALSE) &amp; " " &amp; VLOOKUP(RANDBETWEEN(5,COUNT('Last name'!$A:$A) + 1),'Last name'!$A:$B,2,FALSE)
)</f>
        <v>Mariani Madureira</v>
      </c>
      <c r="I446" s="7" t="str">
        <f t="shared" ca="1" si="55"/>
        <v>Yasmin Mariani Madureira</v>
      </c>
      <c r="J446" s="7" t="str">
        <f ca="1">VLOOKUP($E446,Name!$A:$C,3,FALSE)</f>
        <v>F</v>
      </c>
      <c r="K446" s="7" t="str">
        <f ca="1">VLOOKUP($J446,Gender!$A:$B,2,FALSE)</f>
        <v>Female</v>
      </c>
      <c r="L446" s="7">
        <f t="shared" ca="1" si="56"/>
        <v>5</v>
      </c>
      <c r="M446" s="7" t="str">
        <f ca="1">VLOOKUP($L446,Race!$A:$B,2,FALSE)</f>
        <v>White</v>
      </c>
      <c r="N446" s="8">
        <f t="shared" ca="1" si="57"/>
        <v>30044</v>
      </c>
      <c r="O446" s="6">
        <f t="shared" ca="1" si="58"/>
        <v>8</v>
      </c>
      <c r="P446" s="8" t="str">
        <f ca="1">VLOOKUP($O446,Education!$A:$B,2,FALSE)</f>
        <v>Graduate school</v>
      </c>
      <c r="Q446" s="7">
        <f ca="1" xml:space="preserve">
  IF(OR($S446 = 5, $S446 = 6, $S446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46" s="7" t="str">
        <f ca="1">VLOOKUP($Q446,Department!$A:$B,2,FALSE)</f>
        <v>Administration</v>
      </c>
      <c r="S446" s="6">
        <f t="shared" ca="1" si="59"/>
        <v>11</v>
      </c>
      <c r="T446" s="7" t="str">
        <f ca="1">VLOOKUP($S446,Role!$A:$B,2,FALSE)</f>
        <v>Analyst</v>
      </c>
      <c r="U446" s="6">
        <f t="shared" ca="1" si="60"/>
        <v>7</v>
      </c>
      <c r="V446" s="7" t="str">
        <f ca="1" xml:space="preserve">
IF($U446 &lt;&gt; "",
    VLOOKUP($U446,Level!$A:$B,2,FALSE),
    ""
)</f>
        <v>Senior</v>
      </c>
      <c r="W446" s="1">
        <f t="shared" ca="1" si="61"/>
        <v>3000</v>
      </c>
      <c r="X446" s="12" t="str">
        <f t="shared" ca="1" si="62"/>
        <v>INSERT INTO bi4all.fac_employees (id_company_fk, id_employee_pk, flg_active, employee_name, id_gender_fk, id_race_fk, birthday, id_schooling_fk, id_department_fk, id_role_fk, id_level_fk, salary) VALUES (1, 442, TRUE, 'Yasmin Mariani Madureira', 'F', 5, '03/04/1982', 8, 6, 11, 7, 3000);</v>
      </c>
    </row>
    <row r="447" spans="1:24" ht="14.25" customHeight="1" x14ac:dyDescent="0.2">
      <c r="A447" s="7">
        <v>1</v>
      </c>
      <c r="B447" s="7" t="str">
        <f>$A447 &amp; "-"&amp;VLOOKUP($A447,Company!$A:$B,2,FALSE)</f>
        <v>1-ACME Corporation</v>
      </c>
      <c r="C447" s="5">
        <f t="shared" si="54"/>
        <v>443</v>
      </c>
      <c r="D447" s="6" t="b">
        <v>1</v>
      </c>
      <c r="E447" s="7">
        <f ca="1">IF($C447 = 1 + N("Presidente"),
    127,
    IF($C447 = 2 + N("Vice-Presidente"),
        72,
        IF($C447 = 3 + N("Secretária bilíngue"),
            13,
            RANDBETWEEN(5,COUNT(Name!$A:$A) + 1)
        )
    )
)</f>
        <v>276</v>
      </c>
      <c r="F447" s="7" t="str">
        <f ca="1">VLOOKUP($E447,Name!$A:$B,2,FALSE)</f>
        <v>Mariah</v>
      </c>
      <c r="G447" s="7">
        <f ca="1" xml:space="preserve">
IF($C447 = 1,
    0,
    RANDBETWEEN(5,COUNT('Last name'!$A:$A) + 1)
)</f>
        <v>174</v>
      </c>
      <c r="H447" s="7" t="str">
        <f ca="1" xml:space="preserve">
IF($C447 = 1 + N("Presidente"),
    "de Orléans e Bragança",
    VLOOKUP($G447,'Last name'!$A:$B,2,FALSE) &amp; " " &amp; VLOOKUP(RANDBETWEEN(5,COUNT('Last name'!$A:$A) + 1),'Last name'!$A:$B,2,FALSE)
)</f>
        <v>Santana Bispo</v>
      </c>
      <c r="I447" s="7" t="str">
        <f t="shared" ca="1" si="55"/>
        <v>Mariah Santana Bispo</v>
      </c>
      <c r="J447" s="7" t="str">
        <f ca="1">VLOOKUP($E447,Name!$A:$C,3,FALSE)</f>
        <v>F</v>
      </c>
      <c r="K447" s="7" t="str">
        <f ca="1">VLOOKUP($J447,Gender!$A:$B,2,FALSE)</f>
        <v>Female</v>
      </c>
      <c r="L447" s="7">
        <f t="shared" ca="1" si="56"/>
        <v>5</v>
      </c>
      <c r="M447" s="7" t="str">
        <f ca="1">VLOOKUP($L447,Race!$A:$B,2,FALSE)</f>
        <v>White</v>
      </c>
      <c r="N447" s="8">
        <f t="shared" ca="1" si="57"/>
        <v>29420</v>
      </c>
      <c r="O447" s="6">
        <f t="shared" ca="1" si="58"/>
        <v>7</v>
      </c>
      <c r="P447" s="8" t="str">
        <f ca="1">VLOOKUP($O447,Education!$A:$B,2,FALSE)</f>
        <v>Undergraduate degree</v>
      </c>
      <c r="Q447" s="7">
        <f ca="1" xml:space="preserve">
  IF(OR($S447 = 5, $S447 = 6, $S447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47" s="7" t="str">
        <f ca="1">VLOOKUP($Q447,Department!$A:$B,2,FALSE)</f>
        <v>Controlling</v>
      </c>
      <c r="S447" s="6">
        <f t="shared" ca="1" si="59"/>
        <v>9</v>
      </c>
      <c r="T447" s="7" t="str">
        <f ca="1">VLOOKUP($S447,Role!$A:$B,2,FALSE)</f>
        <v>Intern</v>
      </c>
      <c r="U447" s="6" t="str">
        <f t="shared" ca="1" si="60"/>
        <v/>
      </c>
      <c r="V447" s="7" t="str">
        <f ca="1" xml:space="preserve">
IF($U447 &lt;&gt; "",
    VLOOKUP($U447,Level!$A:$B,2,FALSE),
    ""
)</f>
        <v/>
      </c>
      <c r="W447" s="1">
        <f t="shared" ca="1" si="61"/>
        <v>1205</v>
      </c>
      <c r="X447" s="12" t="str">
        <f t="shared" ca="1" si="62"/>
        <v>INSERT INTO bi4all.fac_employees (id_company_fk, id_employee_pk, flg_active, employee_name, id_gender_fk, id_race_fk, birthday, id_schooling_fk, id_department_fk, id_role_fk, id_level_fk, salary) VALUES (1, 443, TRUE, 'Mariah Santana Bispo', 'F', 5, '18/07/1980', 7, 12, 9, NULL, 1205);</v>
      </c>
    </row>
    <row r="448" spans="1:24" ht="14.25" customHeight="1" x14ac:dyDescent="0.2">
      <c r="A448" s="7">
        <v>1</v>
      </c>
      <c r="B448" s="7" t="str">
        <f>$A448 &amp; "-"&amp;VLOOKUP($A448,Company!$A:$B,2,FALSE)</f>
        <v>1-ACME Corporation</v>
      </c>
      <c r="C448" s="5">
        <f t="shared" si="54"/>
        <v>444</v>
      </c>
      <c r="D448" s="6" t="b">
        <v>1</v>
      </c>
      <c r="E448" s="7">
        <f ca="1">IF($C448 = 1 + N("Presidente"),
    127,
    IF($C448 = 2 + N("Vice-Presidente"),
        72,
        IF($C448 = 3 + N("Secretária bilíngue"),
            13,
            RANDBETWEEN(5,COUNT(Name!$A:$A) + 1)
        )
    )
)</f>
        <v>131</v>
      </c>
      <c r="F448" s="7" t="str">
        <f ca="1">VLOOKUP($E448,Name!$A:$B,2,FALSE)</f>
        <v>Erick</v>
      </c>
      <c r="G448" s="7">
        <f ca="1" xml:space="preserve">
IF($C448 = 1,
    0,
    RANDBETWEEN(5,COUNT('Last name'!$A:$A) + 1)
)</f>
        <v>51</v>
      </c>
      <c r="H448" s="7" t="str">
        <f ca="1" xml:space="preserve">
IF($C448 = 1 + N("Presidente"),
    "de Orléans e Bragança",
    VLOOKUP($G448,'Last name'!$A:$B,2,FALSE) &amp; " " &amp; VLOOKUP(RANDBETWEEN(5,COUNT('Last name'!$A:$A) + 1),'Last name'!$A:$B,2,FALSE)
)</f>
        <v>Café Camões</v>
      </c>
      <c r="I448" s="7" t="str">
        <f t="shared" ca="1" si="55"/>
        <v>Erick Café Camões</v>
      </c>
      <c r="J448" s="7" t="str">
        <f ca="1">VLOOKUP($E448,Name!$A:$C,3,FALSE)</f>
        <v>M</v>
      </c>
      <c r="K448" s="7" t="str">
        <f ca="1">VLOOKUP($J448,Gender!$A:$B,2,FALSE)</f>
        <v>Male</v>
      </c>
      <c r="L448" s="7">
        <f t="shared" ca="1" si="56"/>
        <v>6</v>
      </c>
      <c r="M448" s="7" t="str">
        <f ca="1">VLOOKUP($L448,Race!$A:$B,2,FALSE)</f>
        <v>Black or African American</v>
      </c>
      <c r="N448" s="8">
        <f t="shared" ca="1" si="57"/>
        <v>29373</v>
      </c>
      <c r="O448" s="6">
        <f t="shared" ca="1" si="58"/>
        <v>7</v>
      </c>
      <c r="P448" s="8" t="str">
        <f ca="1">VLOOKUP($O448,Education!$A:$B,2,FALSE)</f>
        <v>Undergraduate degree</v>
      </c>
      <c r="Q448" s="7">
        <f ca="1" xml:space="preserve">
  IF(OR($S448 = 5, $S448 = 6, $S448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48" s="7" t="str">
        <f ca="1">VLOOKUP($Q448,Department!$A:$B,2,FALSE)</f>
        <v>Presidency</v>
      </c>
      <c r="S448" s="6">
        <f t="shared" ca="1" si="59"/>
        <v>11</v>
      </c>
      <c r="T448" s="7" t="str">
        <f ca="1">VLOOKUP($S448,Role!$A:$B,2,FALSE)</f>
        <v>Analyst</v>
      </c>
      <c r="U448" s="6">
        <f t="shared" ca="1" si="60"/>
        <v>7</v>
      </c>
      <c r="V448" s="7" t="str">
        <f ca="1" xml:space="preserve">
IF($U448 &lt;&gt; "",
    VLOOKUP($U448,Level!$A:$B,2,FALSE),
    ""
)</f>
        <v>Senior</v>
      </c>
      <c r="W448" s="1">
        <f t="shared" ca="1" si="61"/>
        <v>2500</v>
      </c>
      <c r="X448" s="12" t="str">
        <f t="shared" ca="1" si="62"/>
        <v>INSERT INTO bi4all.fac_employees (id_company_fk, id_employee_pk, flg_active, employee_name, id_gender_fk, id_race_fk, birthday, id_schooling_fk, id_department_fk, id_role_fk, id_level_fk, salary) VALUES (1, 444, TRUE, 'Erick Café Camões', 'M', 6, '01/06/1980', 7, 5, 11, 7, 2500);</v>
      </c>
    </row>
    <row r="449" spans="1:24" ht="14.25" customHeight="1" x14ac:dyDescent="0.2">
      <c r="A449" s="7">
        <v>1</v>
      </c>
      <c r="B449" s="7" t="str">
        <f>$A449 &amp; "-"&amp;VLOOKUP($A449,Company!$A:$B,2,FALSE)</f>
        <v>1-ACME Corporation</v>
      </c>
      <c r="C449" s="5">
        <f t="shared" si="54"/>
        <v>445</v>
      </c>
      <c r="D449" s="6" t="b">
        <v>1</v>
      </c>
      <c r="E449" s="7">
        <f ca="1">IF($C449 = 1 + N("Presidente"),
    127,
    IF($C449 = 2 + N("Vice-Presidente"),
        72,
        IF($C449 = 3 + N("Secretária bilíngue"),
            13,
            RANDBETWEEN(5,COUNT(Name!$A:$A) + 1)
        )
    )
)</f>
        <v>56</v>
      </c>
      <c r="F449" s="7" t="str">
        <f ca="1">VLOOKUP($E449,Name!$A:$B,2,FALSE)</f>
        <v>Arthur Gabriel</v>
      </c>
      <c r="G449" s="7">
        <f ca="1" xml:space="preserve">
IF($C449 = 1,
    0,
    RANDBETWEEN(5,COUNT('Last name'!$A:$A) + 1)
)</f>
        <v>46</v>
      </c>
      <c r="H449" s="7" t="str">
        <f ca="1" xml:space="preserve">
IF($C449 = 1 + N("Presidente"),
    "de Orléans e Bragança",
    VLOOKUP($G449,'Last name'!$A:$B,2,FALSE) &amp; " " &amp; VLOOKUP(RANDBETWEEN(5,COUNT('Last name'!$A:$A) + 1),'Last name'!$A:$B,2,FALSE)
)</f>
        <v>Bragança Soares</v>
      </c>
      <c r="I449" s="7" t="str">
        <f t="shared" ca="1" si="55"/>
        <v>Arthur Gabriel Bragança Soares</v>
      </c>
      <c r="J449" s="7" t="str">
        <f ca="1">VLOOKUP($E449,Name!$A:$C,3,FALSE)</f>
        <v>M</v>
      </c>
      <c r="K449" s="7" t="str">
        <f ca="1">VLOOKUP($J449,Gender!$A:$B,2,FALSE)</f>
        <v>Male</v>
      </c>
      <c r="L449" s="7">
        <f t="shared" ca="1" si="56"/>
        <v>5</v>
      </c>
      <c r="M449" s="7" t="str">
        <f ca="1">VLOOKUP($L449,Race!$A:$B,2,FALSE)</f>
        <v>White</v>
      </c>
      <c r="N449" s="8">
        <f t="shared" ca="1" si="57"/>
        <v>31350</v>
      </c>
      <c r="O449" s="6">
        <f t="shared" ca="1" si="58"/>
        <v>7</v>
      </c>
      <c r="P449" s="8" t="str">
        <f ca="1">VLOOKUP($O449,Education!$A:$B,2,FALSE)</f>
        <v>Undergraduate degree</v>
      </c>
      <c r="Q449" s="7">
        <f ca="1" xml:space="preserve">
  IF(OR($S449 = 5, $S449 = 6, $S449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49" s="7" t="str">
        <f ca="1">VLOOKUP($Q449,Department!$A:$B,2,FALSE)</f>
        <v>Administration</v>
      </c>
      <c r="S449" s="6">
        <f t="shared" ca="1" si="59"/>
        <v>10</v>
      </c>
      <c r="T449" s="7" t="str">
        <f ca="1">VLOOKUP($S449,Role!$A:$B,2,FALSE)</f>
        <v>Trainee</v>
      </c>
      <c r="U449" s="6" t="str">
        <f t="shared" ca="1" si="60"/>
        <v/>
      </c>
      <c r="V449" s="7" t="str">
        <f ca="1" xml:space="preserve">
IF($U449 &lt;&gt; "",
    VLOOKUP($U449,Level!$A:$B,2,FALSE),
    ""
)</f>
        <v/>
      </c>
      <c r="W449" s="1">
        <f t="shared" ca="1" si="61"/>
        <v>1305</v>
      </c>
      <c r="X449" s="12" t="str">
        <f t="shared" ca="1" si="62"/>
        <v>INSERT INTO bi4all.fac_employees (id_company_fk, id_employee_pk, flg_active, employee_name, id_gender_fk, id_race_fk, birthday, id_schooling_fk, id_department_fk, id_role_fk, id_level_fk, salary) VALUES (1, 445, TRUE, 'Arthur Gabriel Bragança Soares', 'M', 5, '30/10/1985', 7, 6, 10, NULL, 1305);</v>
      </c>
    </row>
    <row r="450" spans="1:24" ht="14.25" customHeight="1" x14ac:dyDescent="0.2">
      <c r="A450" s="7">
        <v>1</v>
      </c>
      <c r="B450" s="7" t="str">
        <f>$A450 &amp; "-"&amp;VLOOKUP($A450,Company!$A:$B,2,FALSE)</f>
        <v>1-ACME Corporation</v>
      </c>
      <c r="C450" s="5">
        <f t="shared" si="54"/>
        <v>446</v>
      </c>
      <c r="D450" s="6" t="b">
        <v>1</v>
      </c>
      <c r="E450" s="7">
        <f ca="1">IF($C450 = 1 + N("Presidente"),
    127,
    IF($C450 = 2 + N("Vice-Presidente"),
        72,
        IF($C450 = 3 + N("Secretária bilíngue"),
            13,
            RANDBETWEEN(5,COUNT(Name!$A:$A) + 1)
        )
    )
)</f>
        <v>187</v>
      </c>
      <c r="F450" s="7" t="str">
        <f ca="1">VLOOKUP($E450,Name!$A:$B,2,FALSE)</f>
        <v>João Guilherme</v>
      </c>
      <c r="G450" s="7">
        <f ca="1" xml:space="preserve">
IF($C450 = 1,
    0,
    RANDBETWEEN(5,COUNT('Last name'!$A:$A) + 1)
)</f>
        <v>145</v>
      </c>
      <c r="H450" s="7" t="str">
        <f ca="1" xml:space="preserve">
IF($C450 = 1 + N("Presidente"),
    "de Orléans e Bragança",
    VLOOKUP($G450,'Last name'!$A:$B,2,FALSE) &amp; " " &amp; VLOOKUP(RANDBETWEEN(5,COUNT('Last name'!$A:$A) + 1),'Last name'!$A:$B,2,FALSE)
)</f>
        <v>Pasquim Lombardi</v>
      </c>
      <c r="I450" s="7" t="str">
        <f t="shared" ca="1" si="55"/>
        <v>João Guilherme Pasquim Lombardi</v>
      </c>
      <c r="J450" s="7" t="str">
        <f ca="1">VLOOKUP($E450,Name!$A:$C,3,FALSE)</f>
        <v>M</v>
      </c>
      <c r="K450" s="7" t="str">
        <f ca="1">VLOOKUP($J450,Gender!$A:$B,2,FALSE)</f>
        <v>Male</v>
      </c>
      <c r="L450" s="7">
        <f t="shared" ca="1" si="56"/>
        <v>5</v>
      </c>
      <c r="M450" s="7" t="str">
        <f ca="1">VLOOKUP($L450,Race!$A:$B,2,FALSE)</f>
        <v>White</v>
      </c>
      <c r="N450" s="8">
        <f t="shared" ca="1" si="57"/>
        <v>24701</v>
      </c>
      <c r="O450" s="6">
        <f t="shared" ca="1" si="58"/>
        <v>7</v>
      </c>
      <c r="P450" s="8" t="str">
        <f ca="1">VLOOKUP($O450,Education!$A:$B,2,FALSE)</f>
        <v>Undergraduate degree</v>
      </c>
      <c r="Q450" s="7">
        <f ca="1" xml:space="preserve">
  IF(OR($S450 = 5, $S450 = 6, $S450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50" s="7" t="str">
        <f ca="1">VLOOKUP($Q450,Department!$A:$B,2,FALSE)</f>
        <v>Finance</v>
      </c>
      <c r="S450" s="6">
        <f t="shared" ca="1" si="59"/>
        <v>11</v>
      </c>
      <c r="T450" s="7" t="str">
        <f ca="1">VLOOKUP($S450,Role!$A:$B,2,FALSE)</f>
        <v>Analyst</v>
      </c>
      <c r="U450" s="6">
        <f t="shared" ca="1" si="60"/>
        <v>6</v>
      </c>
      <c r="V450" s="7" t="str">
        <f ca="1" xml:space="preserve">
IF($U450 &lt;&gt; "",
    VLOOKUP($U450,Level!$A:$B,2,FALSE),
    ""
)</f>
        <v>Pleno</v>
      </c>
      <c r="W450" s="1">
        <f t="shared" ca="1" si="61"/>
        <v>2500</v>
      </c>
      <c r="X450" s="12" t="str">
        <f t="shared" ca="1" si="62"/>
        <v>INSERT INTO bi4all.fac_employees (id_company_fk, id_employee_pk, flg_active, employee_name, id_gender_fk, id_race_fk, birthday, id_schooling_fk, id_department_fk, id_role_fk, id_level_fk, salary) VALUES (1, 446, TRUE, 'João Guilherme Pasquim Lombardi', 'M', 5, '17/08/1967', 7, 7, 11, 6, 2500);</v>
      </c>
    </row>
    <row r="451" spans="1:24" ht="14.25" customHeight="1" x14ac:dyDescent="0.2">
      <c r="A451" s="7">
        <v>1</v>
      </c>
      <c r="B451" s="7" t="str">
        <f>$A451 &amp; "-"&amp;VLOOKUP($A451,Company!$A:$B,2,FALSE)</f>
        <v>1-ACME Corporation</v>
      </c>
      <c r="C451" s="5">
        <f t="shared" si="54"/>
        <v>447</v>
      </c>
      <c r="D451" s="6" t="b">
        <v>1</v>
      </c>
      <c r="E451" s="7">
        <f ca="1">IF($C451 = 1 + N("Presidente"),
    127,
    IF($C451 = 2 + N("Vice-Presidente"),
        72,
        IF($C451 = 3 + N("Secretária bilíngue"),
            13,
            RANDBETWEEN(5,COUNT(Name!$A:$A) + 1)
        )
    )
)</f>
        <v>351</v>
      </c>
      <c r="F451" s="7" t="str">
        <f ca="1">VLOOKUP($E451,Name!$A:$B,2,FALSE)</f>
        <v>Vera Lucia</v>
      </c>
      <c r="G451" s="7">
        <f ca="1" xml:space="preserve">
IF($C451 = 1,
    0,
    RANDBETWEEN(5,COUNT('Last name'!$A:$A) + 1)
)</f>
        <v>83</v>
      </c>
      <c r="H451" s="7" t="str">
        <f ca="1" xml:space="preserve">
IF($C451 = 1 + N("Presidente"),
    "de Orléans e Bragança",
    VLOOKUP($G451,'Last name'!$A:$B,2,FALSE) &amp; " " &amp; VLOOKUP(RANDBETWEEN(5,COUNT('Last name'!$A:$A) + 1),'Last name'!$A:$B,2,FALSE)
)</f>
        <v>Faro Battaglia</v>
      </c>
      <c r="I451" s="7" t="str">
        <f t="shared" ca="1" si="55"/>
        <v>Vera Lucia Faro Battaglia</v>
      </c>
      <c r="J451" s="7" t="str">
        <f ca="1">VLOOKUP($E451,Name!$A:$C,3,FALSE)</f>
        <v>F</v>
      </c>
      <c r="K451" s="7" t="str">
        <f ca="1">VLOOKUP($J451,Gender!$A:$B,2,FALSE)</f>
        <v>Female</v>
      </c>
      <c r="L451" s="7">
        <f t="shared" ca="1" si="56"/>
        <v>7</v>
      </c>
      <c r="M451" s="7" t="str">
        <f ca="1">VLOOKUP($L451,Race!$A:$B,2,FALSE)</f>
        <v>Hispanic or Latino</v>
      </c>
      <c r="N451" s="8">
        <f t="shared" ca="1" si="57"/>
        <v>18710</v>
      </c>
      <c r="O451" s="6">
        <f t="shared" ca="1" si="58"/>
        <v>7</v>
      </c>
      <c r="P451" s="8" t="str">
        <f ca="1">VLOOKUP($O451,Education!$A:$B,2,FALSE)</f>
        <v>Undergraduate degree</v>
      </c>
      <c r="Q451" s="7">
        <f ca="1" xml:space="preserve">
  IF(OR($S451 = 5, $S451 = 6, $S451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51" s="7" t="str">
        <f ca="1">VLOOKUP($Q451,Department!$A:$B,2,FALSE)</f>
        <v>Administration</v>
      </c>
      <c r="S451" s="6">
        <f t="shared" ca="1" si="59"/>
        <v>10</v>
      </c>
      <c r="T451" s="7" t="str">
        <f ca="1">VLOOKUP($S451,Role!$A:$B,2,FALSE)</f>
        <v>Trainee</v>
      </c>
      <c r="U451" s="6" t="str">
        <f t="shared" ca="1" si="60"/>
        <v/>
      </c>
      <c r="V451" s="7" t="str">
        <f ca="1" xml:space="preserve">
IF($U451 &lt;&gt; "",
    VLOOKUP($U451,Level!$A:$B,2,FALSE),
    ""
)</f>
        <v/>
      </c>
      <c r="W451" s="1">
        <f t="shared" ca="1" si="61"/>
        <v>1305</v>
      </c>
      <c r="X451" s="12" t="str">
        <f t="shared" ca="1" si="62"/>
        <v>INSERT INTO bi4all.fac_employees (id_company_fk, id_employee_pk, flg_active, employee_name, id_gender_fk, id_race_fk, birthday, id_schooling_fk, id_department_fk, id_role_fk, id_level_fk, salary) VALUES (1, 447, TRUE, 'Vera Lucia Faro Battaglia', 'F', 7, '23/03/1951', 7, 6, 10, NULL, 1305);</v>
      </c>
    </row>
    <row r="452" spans="1:24" ht="14.25" customHeight="1" x14ac:dyDescent="0.2">
      <c r="A452" s="7">
        <v>1</v>
      </c>
      <c r="B452" s="7" t="str">
        <f>$A452 &amp; "-"&amp;VLOOKUP($A452,Company!$A:$B,2,FALSE)</f>
        <v>1-ACME Corporation</v>
      </c>
      <c r="C452" s="5">
        <f t="shared" si="54"/>
        <v>448</v>
      </c>
      <c r="D452" s="6" t="b">
        <v>1</v>
      </c>
      <c r="E452" s="7">
        <f ca="1">IF($C452 = 1 + N("Presidente"),
    127,
    IF($C452 = 2 + N("Vice-Presidente"),
        72,
        IF($C452 = 3 + N("Secretária bilíngue"),
            13,
            RANDBETWEEN(5,COUNT(Name!$A:$A) + 1)
        )
    )
)</f>
        <v>126</v>
      </c>
      <c r="F452" s="7" t="str">
        <f ca="1">VLOOKUP($E452,Name!$A:$B,2,FALSE)</f>
        <v>Enrico</v>
      </c>
      <c r="G452" s="7">
        <f ca="1" xml:space="preserve">
IF($C452 = 1,
    0,
    RANDBETWEEN(5,COUNT('Last name'!$A:$A) + 1)
)</f>
        <v>140</v>
      </c>
      <c r="H452" s="7" t="str">
        <f ca="1" xml:space="preserve">
IF($C452 = 1 + N("Presidente"),
    "de Orléans e Bragança",
    VLOOKUP($G452,'Last name'!$A:$B,2,FALSE) &amp; " " &amp; VLOOKUP(RANDBETWEEN(5,COUNT('Last name'!$A:$A) + 1),'Last name'!$A:$B,2,FALSE)
)</f>
        <v>Negreiros Mendes</v>
      </c>
      <c r="I452" s="7" t="str">
        <f t="shared" ca="1" si="55"/>
        <v>Enrico Negreiros Mendes</v>
      </c>
      <c r="J452" s="7" t="str">
        <f ca="1">VLOOKUP($E452,Name!$A:$C,3,FALSE)</f>
        <v>M</v>
      </c>
      <c r="K452" s="7" t="str">
        <f ca="1">VLOOKUP($J452,Gender!$A:$B,2,FALSE)</f>
        <v>Male</v>
      </c>
      <c r="L452" s="7">
        <f t="shared" ca="1" si="56"/>
        <v>5</v>
      </c>
      <c r="M452" s="7" t="str">
        <f ca="1">VLOOKUP($L452,Race!$A:$B,2,FALSE)</f>
        <v>White</v>
      </c>
      <c r="N452" s="8">
        <f t="shared" ca="1" si="57"/>
        <v>26150</v>
      </c>
      <c r="O452" s="6">
        <f t="shared" ca="1" si="58"/>
        <v>8</v>
      </c>
      <c r="P452" s="8" t="str">
        <f ca="1">VLOOKUP($O452,Education!$A:$B,2,FALSE)</f>
        <v>Graduate school</v>
      </c>
      <c r="Q452" s="7">
        <f ca="1" xml:space="preserve">
  IF(OR($S452 = 5, $S452 = 6, $S452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52" s="7" t="str">
        <f ca="1">VLOOKUP($Q452,Department!$A:$B,2,FALSE)</f>
        <v>Finance</v>
      </c>
      <c r="S452" s="6">
        <f t="shared" ca="1" si="59"/>
        <v>11</v>
      </c>
      <c r="T452" s="7" t="str">
        <f ca="1">VLOOKUP($S452,Role!$A:$B,2,FALSE)</f>
        <v>Analyst</v>
      </c>
      <c r="U452" s="6">
        <f t="shared" ca="1" si="60"/>
        <v>5</v>
      </c>
      <c r="V452" s="7" t="str">
        <f ca="1" xml:space="preserve">
IF($U452 &lt;&gt; "",
    VLOOKUP($U452,Level!$A:$B,2,FALSE),
    ""
)</f>
        <v>Junior</v>
      </c>
      <c r="W452" s="1">
        <f t="shared" ca="1" si="61"/>
        <v>3000</v>
      </c>
      <c r="X452" s="12" t="str">
        <f t="shared" ca="1" si="62"/>
        <v>INSERT INTO bi4all.fac_employees (id_company_fk, id_employee_pk, flg_active, employee_name, id_gender_fk, id_race_fk, birthday, id_schooling_fk, id_department_fk, id_role_fk, id_level_fk, salary) VALUES (1, 448, TRUE, 'Enrico Negreiros Mendes', 'M', 5, '05/08/1971', 8, 7, 11, 5, 3000);</v>
      </c>
    </row>
    <row r="453" spans="1:24" ht="14.25" customHeight="1" x14ac:dyDescent="0.2">
      <c r="A453" s="7">
        <v>1</v>
      </c>
      <c r="B453" s="7" t="str">
        <f>$A453 &amp; "-"&amp;VLOOKUP($A453,Company!$A:$B,2,FALSE)</f>
        <v>1-ACME Corporation</v>
      </c>
      <c r="C453" s="5">
        <f t="shared" si="54"/>
        <v>449</v>
      </c>
      <c r="D453" s="6" t="b">
        <v>1</v>
      </c>
      <c r="E453" s="7">
        <f ca="1">IF($C453 = 1 + N("Presidente"),
    127,
    IF($C453 = 2 + N("Vice-Presidente"),
        72,
        IF($C453 = 3 + N("Secretária bilíngue"),
            13,
            RANDBETWEEN(5,COUNT(Name!$A:$A) + 1)
        )
    )
)</f>
        <v>295</v>
      </c>
      <c r="F453" s="7" t="str">
        <f ca="1">VLOOKUP($E453,Name!$A:$B,2,FALSE)</f>
        <v>Miguel</v>
      </c>
      <c r="G453" s="7">
        <f ca="1" xml:space="preserve">
IF($C453 = 1,
    0,
    RANDBETWEEN(5,COUNT('Last name'!$A:$A) + 1)
)</f>
        <v>69</v>
      </c>
      <c r="H453" s="7" t="str">
        <f ca="1" xml:space="preserve">
IF($C453 = 1 + N("Presidente"),
    "de Orléans e Bragança",
    VLOOKUP($G453,'Last name'!$A:$B,2,FALSE) &amp; " " &amp; VLOOKUP(RANDBETWEEN(5,COUNT('Last name'!$A:$A) + 1),'Last name'!$A:$B,2,FALSE)
)</f>
        <v>Costatini Colombo</v>
      </c>
      <c r="I453" s="7" t="str">
        <f t="shared" ca="1" si="55"/>
        <v>Miguel Costatini Colombo</v>
      </c>
      <c r="J453" s="7" t="str">
        <f ca="1">VLOOKUP($E453,Name!$A:$C,3,FALSE)</f>
        <v>M</v>
      </c>
      <c r="K453" s="7" t="str">
        <f ca="1">VLOOKUP($J453,Gender!$A:$B,2,FALSE)</f>
        <v>Male</v>
      </c>
      <c r="L453" s="7">
        <f t="shared" ca="1" si="56"/>
        <v>5</v>
      </c>
      <c r="M453" s="7" t="str">
        <f ca="1">VLOOKUP($L453,Race!$A:$B,2,FALSE)</f>
        <v>White</v>
      </c>
      <c r="N453" s="8">
        <f t="shared" ca="1" si="57"/>
        <v>32422</v>
      </c>
      <c r="O453" s="6">
        <f t="shared" ca="1" si="58"/>
        <v>7</v>
      </c>
      <c r="P453" s="8" t="str">
        <f ca="1">VLOOKUP($O453,Education!$A:$B,2,FALSE)</f>
        <v>Undergraduate degree</v>
      </c>
      <c r="Q453" s="7">
        <f ca="1" xml:space="preserve">
  IF(OR($S453 = 5, $S453 = 6, $S453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53" s="7" t="str">
        <f ca="1">VLOOKUP($Q453,Department!$A:$B,2,FALSE)</f>
        <v>Administration</v>
      </c>
      <c r="S453" s="6">
        <f t="shared" ca="1" si="59"/>
        <v>10</v>
      </c>
      <c r="T453" s="7" t="str">
        <f ca="1">VLOOKUP($S453,Role!$A:$B,2,FALSE)</f>
        <v>Trainee</v>
      </c>
      <c r="U453" s="6" t="str">
        <f t="shared" ca="1" si="60"/>
        <v/>
      </c>
      <c r="V453" s="7" t="str">
        <f ca="1" xml:space="preserve">
IF($U453 &lt;&gt; "",
    VLOOKUP($U453,Level!$A:$B,2,FALSE),
    ""
)</f>
        <v/>
      </c>
      <c r="W453" s="1">
        <f t="shared" ca="1" si="61"/>
        <v>1305</v>
      </c>
      <c r="X453" s="12" t="str">
        <f t="shared" ca="1" si="62"/>
        <v>INSERT INTO bi4all.fac_employees (id_company_fk, id_employee_pk, flg_active, employee_name, id_gender_fk, id_race_fk, birthday, id_schooling_fk, id_department_fk, id_role_fk, id_level_fk, salary) VALUES (1, 449, TRUE, 'Miguel Costatini Colombo', 'M', 5, '06/10/1988', 7, 6, 10, NULL, 1305);</v>
      </c>
    </row>
    <row r="454" spans="1:24" ht="14.25" customHeight="1" x14ac:dyDescent="0.2">
      <c r="A454" s="7">
        <v>1</v>
      </c>
      <c r="B454" s="7" t="str">
        <f>$A454 &amp; "-"&amp;VLOOKUP($A454,Company!$A:$B,2,FALSE)</f>
        <v>1-ACME Corporation</v>
      </c>
      <c r="C454" s="5">
        <f t="shared" ref="C454:C517" si="63">ROW() - 4</f>
        <v>450</v>
      </c>
      <c r="D454" s="6" t="b">
        <v>1</v>
      </c>
      <c r="E454" s="7">
        <f ca="1">IF($C454 = 1 + N("Presidente"),
    127,
    IF($C454 = 2 + N("Vice-Presidente"),
        72,
        IF($C454 = 3 + N("Secretária bilíngue"),
            13,
            RANDBETWEEN(5,COUNT(Name!$A:$A) + 1)
        )
    )
)</f>
        <v>29</v>
      </c>
      <c r="F454" s="7" t="str">
        <f ca="1">VLOOKUP($E454,Name!$A:$B,2,FALSE)</f>
        <v>Ana Cecília</v>
      </c>
      <c r="G454" s="7">
        <f ca="1" xml:space="preserve">
IF($C454 = 1,
    0,
    RANDBETWEEN(5,COUNT('Last name'!$A:$A) + 1)
)</f>
        <v>25</v>
      </c>
      <c r="H454" s="7" t="str">
        <f ca="1" xml:space="preserve">
IF($C454 = 1 + N("Presidente"),
    "de Orléans e Bragança",
    VLOOKUP($G454,'Last name'!$A:$B,2,FALSE) &amp; " " &amp; VLOOKUP(RANDBETWEEN(5,COUNT('Last name'!$A:$A) + 1),'Last name'!$A:$B,2,FALSE)
)</f>
        <v>Auth Ferreira</v>
      </c>
      <c r="I454" s="7" t="str">
        <f t="shared" ref="I454:I517" ca="1" si="64">$F454 &amp; " " &amp; $H454</f>
        <v>Ana Cecília Auth Ferreira</v>
      </c>
      <c r="J454" s="7" t="str">
        <f ca="1">VLOOKUP($E454,Name!$A:$C,3,FALSE)</f>
        <v>F</v>
      </c>
      <c r="K454" s="7" t="str">
        <f ca="1">VLOOKUP($J454,Gender!$A:$B,2,FALSE)</f>
        <v>Female</v>
      </c>
      <c r="L454" s="7">
        <f t="shared" ref="L454:L517" ca="1" si="65" xml:space="preserve">
IF(AND($S454 &gt;= 5, $S454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454" s="7" t="str">
        <f ca="1">VLOOKUP($L454,Race!$A:$B,2,FALSE)</f>
        <v>White</v>
      </c>
      <c r="N454" s="8">
        <f t="shared" ref="N454:N517" ca="1" si="66" xml:space="preserve">
IF($S454 = 5 + N("CEO"),
    TODAY() - 16340,
    IF($S454 = 8 + N("Secretary"),
        RANDBETWEEN(TODAY() - 12418.5, TODAY()-6574.5),
        IF(OR($S454 = 7, $S454 = 14),
            RANDBETWEEN(TODAY() - 16071, TODAY() - 8766),
            IF(OR($S454 = 13, $S454 = 12, $S454 = 11),
                RANDBETWEEN(TODAY() - 27393.75, TODAY() - 12783.75),
                RANDBETWEEN(TODAY() - 27393.75, TODAY()-10957.5)
            )
        )
    )
)</f>
        <v>29038</v>
      </c>
      <c r="O454" s="6">
        <f t="shared" ref="O454:O517" ca="1" si="67" xml:space="preserve">
IF(OR($S454 = 5, $S454 = 6) + N("Se for presidente ou vice-presidente"),
    10 + N("Doutor"),
    IF($S454 = 7 + N("Se for diretor"),
        RANDBETWEEN(8,10) + N("Graduate school or Master’s degree or Doctorate"),
        IF($S454 = 14 + N("If a manager"),
            RANDBETWEEN(7,9),
            IF(OR($S454 = 13, $S454 = 12, $S454 = 11) + N("If coordinator or specialist or analyst"),
                RANDBETWEEN(7,8),
                7
            )
        )
    )
)</f>
        <v>7</v>
      </c>
      <c r="P454" s="8" t="str">
        <f ca="1">VLOOKUP($O454,Education!$A:$B,2,FALSE)</f>
        <v>Undergraduate degree</v>
      </c>
      <c r="Q454" s="7">
        <f ca="1" xml:space="preserve">
  IF(OR($S454 = 5, $S454 = 6, $S454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54" s="7" t="str">
        <f ca="1">VLOOKUP($Q454,Department!$A:$B,2,FALSE)</f>
        <v>Presidency</v>
      </c>
      <c r="S454" s="6">
        <f t="shared" ref="S454:S517" ca="1" si="68" xml:space="preserve">
IF($C454 = 1 + N("Se matrícula for 1"),
  5 + N("Presidente"),
  IF($C454 = 2 + N("Se matrícula for 2"),
    6 + N("Vice-presidente"),
    IF($C454 = 3 + N("Se matrícula for 3"),
      8 + N("Secretária bilíngue"),
      IF(AND($C454 &gt;= 4, $C454 &lt;=14),
        7 + N("Diretor"),
        IF(AND($C454 &gt;= 15, $C454 &lt;= 25),
          14 + N("Manager"),
          IF(AND($C454 &gt;= 26, $C454 &lt;= 36),
            13 + N("Coordinador"),
            IF(AND($C454 &gt;= 37, $C454 &lt;= 47),
              12 + N("Especialista"),
                IF(MOD($C454,2) = 0,
                  11 + N("Analista"),
                  RANDBETWEEN(9,10) + N("Estagiário ou Trainee")
                )
            )
          )
        )
      )
    )
  )
)</f>
        <v>11</v>
      </c>
      <c r="T454" s="7" t="str">
        <f ca="1">VLOOKUP($S454,Role!$A:$B,2,FALSE)</f>
        <v>Analyst</v>
      </c>
      <c r="U454" s="6">
        <f t="shared" ref="U454:U517" ca="1" si="69" xml:space="preserve">
IF($S454 = 11 + N("Analyst"),
    RANDBETWEEN(5, 7) + N("Jr, Pleno, Sr"),
    ""
)</f>
        <v>6</v>
      </c>
      <c r="V454" s="7" t="str">
        <f ca="1" xml:space="preserve">
IF($U454 &lt;&gt; "",
    VLOOKUP($U454,Level!$A:$B,2,FALSE),
    ""
)</f>
        <v>Pleno</v>
      </c>
      <c r="W454" s="1">
        <f t="shared" ref="W454:W517" ca="1" si="70" xml:space="preserve">
IF($S454 = 5 + N("Presidente"),
    27000,
    IF($S454 = 6 + N("Vice-presidente"),
        23000,
        IF(OR($S454 = 8, $S454= 13, $S454 = 12) + N("Secretária bilíngue ou coordenador ou especialista"),
            8000,
            IF($S454 = 7 + N("Diretor"),
                15000,
                IF($S454 = 14 + N("Gerente"),
                    12000,
                    IF($S454 = 9 + N("Estagiário"),
                        705,
                        IF($S454 = 10 + N("Trainee"),
                            805,
                            IF($S454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IF($O454 = 7,
  500,
  IF($O454 = 8,
    1000,
    IF($O454 = 9,
      1500,
      IF($O454 = 10,
        2000,
        0
      )
    )
  )
)
+
N("Adicional no salário por área")
+
IF($Q454 = 14 + N("Tecnologia da Informação"),
  120,
  IF($Q454 = 16 + N("Vendas"),
    110,
    IF($Q454 = 15 + N("Jurídico"),
      100,
      IF(OR($Q454 = 8, $Q454 = 9, $Q454 = 11) + N("Recursos humanos ou comercial ou comunicação e marketing"),
        80,
        0
      )
    )
  )
)
+
N("Adicionando pegadinha")
+
IF(AND($Q454 = 16, $O454 = 9, $S454 = 11, $U454 = 5) + N("Se for de vendas, com mestrado, analista sênior"),
  IF($L454 = 5,
    100,
    0
  )
  +
  IF($J454 = "M",
    200,
    0
  ),
  0
)</f>
        <v>2500</v>
      </c>
      <c r="X454" s="12" t="str">
        <f t="shared" ref="X454:X517" ca="1" si="71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$A454  &amp; ", "   &amp;
$C454  &amp; ", "   &amp;
$D454  &amp; ", '"  &amp;
$I454  &amp; "', '" &amp;
$J454  &amp; "', "  &amp;
$L454  &amp; ", '"  &amp;
TEXT($N454,"dd/mm/aaaa")  &amp; "', "   &amp;
$O454  &amp; ", "   &amp;
$Q454  &amp; ", "   &amp;
$S454  &amp; ", "   &amp;
IF($U454 &lt;&gt; "", $U454, "NULL")  &amp; ", "   &amp;
$W454  &amp; ");"</f>
        <v>INSERT INTO bi4all.fac_employees (id_company_fk, id_employee_pk, flg_active, employee_name, id_gender_fk, id_race_fk, birthday, id_schooling_fk, id_department_fk, id_role_fk, id_level_fk, salary) VALUES (1, 450, TRUE, 'Ana Cecília Auth Ferreira', 'F', 5, '02/07/1979', 7, 5, 11, 6, 2500);</v>
      </c>
    </row>
    <row r="455" spans="1:24" ht="14.25" customHeight="1" x14ac:dyDescent="0.2">
      <c r="A455" s="7">
        <v>1</v>
      </c>
      <c r="B455" s="7" t="str">
        <f>$A455 &amp; "-"&amp;VLOOKUP($A455,Company!$A:$B,2,FALSE)</f>
        <v>1-ACME Corporation</v>
      </c>
      <c r="C455" s="5">
        <f t="shared" si="63"/>
        <v>451</v>
      </c>
      <c r="D455" s="6" t="b">
        <v>1</v>
      </c>
      <c r="E455" s="7">
        <f ca="1">IF($C455 = 1 + N("Presidente"),
    127,
    IF($C455 = 2 + N("Vice-Presidente"),
        72,
        IF($C455 = 3 + N("Secretária bilíngue"),
            13,
            RANDBETWEEN(5,COUNT(Name!$A:$A) + 1)
        )
    )
)</f>
        <v>254</v>
      </c>
      <c r="F455" s="7" t="str">
        <f ca="1">VLOOKUP($E455,Name!$A:$B,2,FALSE)</f>
        <v>Manuel</v>
      </c>
      <c r="G455" s="7">
        <f ca="1" xml:space="preserve">
IF($C455 = 1,
    0,
    RANDBETWEEN(5,COUNT('Last name'!$A:$A) + 1)
)</f>
        <v>173</v>
      </c>
      <c r="H455" s="7" t="str">
        <f ca="1" xml:space="preserve">
IF($C455 = 1 + N("Presidente"),
    "de Orléans e Bragança",
    VLOOKUP($G455,'Last name'!$A:$B,2,FALSE) &amp; " " &amp; VLOOKUP(RANDBETWEEN(5,COUNT('Last name'!$A:$A) + 1),'Last name'!$A:$B,2,FALSE)
)</f>
        <v>Santacruz Ferrari</v>
      </c>
      <c r="I455" s="7" t="str">
        <f t="shared" ca="1" si="64"/>
        <v>Manuel Santacruz Ferrari</v>
      </c>
      <c r="J455" s="7" t="str">
        <f ca="1">VLOOKUP($E455,Name!$A:$C,3,FALSE)</f>
        <v>M</v>
      </c>
      <c r="K455" s="7" t="str">
        <f ca="1">VLOOKUP($J455,Gender!$A:$B,2,FALSE)</f>
        <v>Male</v>
      </c>
      <c r="L455" s="7">
        <f t="shared" ca="1" si="65"/>
        <v>6</v>
      </c>
      <c r="M455" s="7" t="str">
        <f ca="1">VLOOKUP($L455,Race!$A:$B,2,FALSE)</f>
        <v>Black or African American</v>
      </c>
      <c r="N455" s="8">
        <f t="shared" ca="1" si="66"/>
        <v>18837</v>
      </c>
      <c r="O455" s="6">
        <f t="shared" ca="1" si="67"/>
        <v>7</v>
      </c>
      <c r="P455" s="8" t="str">
        <f ca="1">VLOOKUP($O455,Education!$A:$B,2,FALSE)</f>
        <v>Undergraduate degree</v>
      </c>
      <c r="Q455" s="7">
        <f ca="1" xml:space="preserve">
  IF(OR($S455 = 5, $S455 = 6, $S455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55" s="7" t="str">
        <f ca="1">VLOOKUP($Q455,Department!$A:$B,2,FALSE)</f>
        <v>Controlling</v>
      </c>
      <c r="S455" s="6">
        <f t="shared" ca="1" si="68"/>
        <v>10</v>
      </c>
      <c r="T455" s="7" t="str">
        <f ca="1">VLOOKUP($S455,Role!$A:$B,2,FALSE)</f>
        <v>Trainee</v>
      </c>
      <c r="U455" s="6" t="str">
        <f t="shared" ca="1" si="69"/>
        <v/>
      </c>
      <c r="V455" s="7" t="str">
        <f ca="1" xml:space="preserve">
IF($U455 &lt;&gt; "",
    VLOOKUP($U455,Level!$A:$B,2,FALSE),
    ""
)</f>
        <v/>
      </c>
      <c r="W455" s="1">
        <f t="shared" ca="1" si="70"/>
        <v>1305</v>
      </c>
      <c r="X455" s="12" t="str">
        <f t="shared" ca="1" si="71"/>
        <v>INSERT INTO bi4all.fac_employees (id_company_fk, id_employee_pk, flg_active, employee_name, id_gender_fk, id_race_fk, birthday, id_schooling_fk, id_department_fk, id_role_fk, id_level_fk, salary) VALUES (1, 451, TRUE, 'Manuel Santacruz Ferrari', 'M', 6, '28/07/1951', 7, 12, 10, NULL, 1305);</v>
      </c>
    </row>
    <row r="456" spans="1:24" ht="14.25" customHeight="1" x14ac:dyDescent="0.2">
      <c r="A456" s="7">
        <v>1</v>
      </c>
      <c r="B456" s="7" t="str">
        <f>$A456 &amp; "-"&amp;VLOOKUP($A456,Company!$A:$B,2,FALSE)</f>
        <v>1-ACME Corporation</v>
      </c>
      <c r="C456" s="5">
        <f t="shared" si="63"/>
        <v>452</v>
      </c>
      <c r="D456" s="6" t="b">
        <v>1</v>
      </c>
      <c r="E456" s="7">
        <f ca="1">IF($C456 = 1 + N("Presidente"),
    127,
    IF($C456 = 2 + N("Vice-Presidente"),
        72,
        IF($C456 = 3 + N("Secretária bilíngue"),
            13,
            RANDBETWEEN(5,COUNT(Name!$A:$A) + 1)
        )
    )
)</f>
        <v>160</v>
      </c>
      <c r="F456" s="7" t="str">
        <f ca="1">VLOOKUP($E456,Name!$A:$B,2,FALSE)</f>
        <v>Hector</v>
      </c>
      <c r="G456" s="7">
        <f ca="1" xml:space="preserve">
IF($C456 = 1,
    0,
    RANDBETWEEN(5,COUNT('Last name'!$A:$A) + 1)
)</f>
        <v>129</v>
      </c>
      <c r="H456" s="7" t="str">
        <f ca="1" xml:space="preserve">
IF($C456 = 1 + N("Presidente"),
    "de Orléans e Bragança",
    VLOOKUP($G456,'Last name'!$A:$B,2,FALSE) &amp; " " &amp; VLOOKUP(RANDBETWEEN(5,COUNT('Last name'!$A:$A) + 1),'Last name'!$A:$B,2,FALSE)
)</f>
        <v>Miranda Moraes</v>
      </c>
      <c r="I456" s="7" t="str">
        <f t="shared" ca="1" si="64"/>
        <v>Hector Miranda Moraes</v>
      </c>
      <c r="J456" s="7" t="str">
        <f ca="1">VLOOKUP($E456,Name!$A:$C,3,FALSE)</f>
        <v>M</v>
      </c>
      <c r="K456" s="7" t="str">
        <f ca="1">VLOOKUP($J456,Gender!$A:$B,2,FALSE)</f>
        <v>Male</v>
      </c>
      <c r="L456" s="7">
        <f t="shared" ca="1" si="65"/>
        <v>8</v>
      </c>
      <c r="M456" s="7" t="str">
        <f ca="1">VLOOKUP($L456,Race!$A:$B,2,FALSE)</f>
        <v>Asian</v>
      </c>
      <c r="N456" s="8">
        <f t="shared" ca="1" si="66"/>
        <v>22662</v>
      </c>
      <c r="O456" s="6">
        <f t="shared" ca="1" si="67"/>
        <v>8</v>
      </c>
      <c r="P456" s="8" t="str">
        <f ca="1">VLOOKUP($O456,Education!$A:$B,2,FALSE)</f>
        <v>Graduate school</v>
      </c>
      <c r="Q456" s="7">
        <f ca="1" xml:space="preserve">
  IF(OR($S456 = 5, $S456 = 6, $S456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56" s="7" t="str">
        <f ca="1">VLOOKUP($Q456,Department!$A:$B,2,FALSE)</f>
        <v>Human Resource</v>
      </c>
      <c r="S456" s="6">
        <f t="shared" ca="1" si="68"/>
        <v>11</v>
      </c>
      <c r="T456" s="7" t="str">
        <f ca="1">VLOOKUP($S456,Role!$A:$B,2,FALSE)</f>
        <v>Analyst</v>
      </c>
      <c r="U456" s="6">
        <f t="shared" ca="1" si="69"/>
        <v>7</v>
      </c>
      <c r="V456" s="7" t="str">
        <f ca="1" xml:space="preserve">
IF($U456 &lt;&gt; "",
    VLOOKUP($U456,Level!$A:$B,2,FALSE),
    ""
)</f>
        <v>Senior</v>
      </c>
      <c r="W456" s="1">
        <f t="shared" ca="1" si="70"/>
        <v>3080</v>
      </c>
      <c r="X456" s="12" t="str">
        <f t="shared" ca="1" si="71"/>
        <v>INSERT INTO bi4all.fac_employees (id_company_fk, id_employee_pk, flg_active, employee_name, id_gender_fk, id_race_fk, birthday, id_schooling_fk, id_department_fk, id_role_fk, id_level_fk, salary) VALUES (1, 452, TRUE, 'Hector Miranda Moraes', 'M', 8, '16/01/1962', 8, 8, 11, 7, 3080);</v>
      </c>
    </row>
    <row r="457" spans="1:24" ht="14.25" customHeight="1" x14ac:dyDescent="0.2">
      <c r="A457" s="7">
        <v>1</v>
      </c>
      <c r="B457" s="7" t="str">
        <f>$A457 &amp; "-"&amp;VLOOKUP($A457,Company!$A:$B,2,FALSE)</f>
        <v>1-ACME Corporation</v>
      </c>
      <c r="C457" s="5">
        <f t="shared" si="63"/>
        <v>453</v>
      </c>
      <c r="D457" s="6" t="b">
        <v>1</v>
      </c>
      <c r="E457" s="7">
        <f ca="1">IF($C457 = 1 + N("Presidente"),
    127,
    IF($C457 = 2 + N("Vice-Presidente"),
        72,
        IF($C457 = 3 + N("Secretária bilíngue"),
            13,
            RANDBETWEEN(5,COUNT(Name!$A:$A) + 1)
        )
    )
)</f>
        <v>277</v>
      </c>
      <c r="F457" s="7" t="str">
        <f ca="1">VLOOKUP($E457,Name!$A:$B,2,FALSE)</f>
        <v>Maryah</v>
      </c>
      <c r="G457" s="7">
        <f ca="1" xml:space="preserve">
IF($C457 = 1,
    0,
    RANDBETWEEN(5,COUNT('Last name'!$A:$A) + 1)
)</f>
        <v>134</v>
      </c>
      <c r="H457" s="7" t="str">
        <f ca="1" xml:space="preserve">
IF($C457 = 1 + N("Presidente"),
    "de Orléans e Bragança",
    VLOOKUP($G457,'Last name'!$A:$B,2,FALSE) &amp; " " &amp; VLOOKUP(RANDBETWEEN(5,COUNT('Last name'!$A:$A) + 1),'Last name'!$A:$B,2,FALSE)
)</f>
        <v>Morato Gouveia</v>
      </c>
      <c r="I457" s="7" t="str">
        <f t="shared" ca="1" si="64"/>
        <v>Maryah Morato Gouveia</v>
      </c>
      <c r="J457" s="7" t="str">
        <f ca="1">VLOOKUP($E457,Name!$A:$C,3,FALSE)</f>
        <v>F</v>
      </c>
      <c r="K457" s="7" t="str">
        <f ca="1">VLOOKUP($J457,Gender!$A:$B,2,FALSE)</f>
        <v>Female</v>
      </c>
      <c r="L457" s="7">
        <f t="shared" ca="1" si="65"/>
        <v>5</v>
      </c>
      <c r="M457" s="7" t="str">
        <f ca="1">VLOOKUP($L457,Race!$A:$B,2,FALSE)</f>
        <v>White</v>
      </c>
      <c r="N457" s="8">
        <f t="shared" ca="1" si="66"/>
        <v>18385</v>
      </c>
      <c r="O457" s="6">
        <f t="shared" ca="1" si="67"/>
        <v>7</v>
      </c>
      <c r="P457" s="8" t="str">
        <f ca="1">VLOOKUP($O457,Education!$A:$B,2,FALSE)</f>
        <v>Undergraduate degree</v>
      </c>
      <c r="Q457" s="7">
        <f ca="1" xml:space="preserve">
  IF(OR($S457 = 5, $S457 = 6, $S457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57" s="7" t="str">
        <f ca="1">VLOOKUP($Q457,Department!$A:$B,2,FALSE)</f>
        <v>Commercial</v>
      </c>
      <c r="S457" s="6">
        <f t="shared" ca="1" si="68"/>
        <v>10</v>
      </c>
      <c r="T457" s="7" t="str">
        <f ca="1">VLOOKUP($S457,Role!$A:$B,2,FALSE)</f>
        <v>Trainee</v>
      </c>
      <c r="U457" s="6" t="str">
        <f t="shared" ca="1" si="69"/>
        <v/>
      </c>
      <c r="V457" s="7" t="str">
        <f ca="1" xml:space="preserve">
IF($U457 &lt;&gt; "",
    VLOOKUP($U457,Level!$A:$B,2,FALSE),
    ""
)</f>
        <v/>
      </c>
      <c r="W457" s="1">
        <f t="shared" ca="1" si="70"/>
        <v>1385</v>
      </c>
      <c r="X457" s="12" t="str">
        <f t="shared" ca="1" si="71"/>
        <v>INSERT INTO bi4all.fac_employees (id_company_fk, id_employee_pk, flg_active, employee_name, id_gender_fk, id_race_fk, birthday, id_schooling_fk, id_department_fk, id_role_fk, id_level_fk, salary) VALUES (1, 453, TRUE, 'Maryah Morato Gouveia', 'F', 5, '02/05/1950', 7, 9, 10, NULL, 1385);</v>
      </c>
    </row>
    <row r="458" spans="1:24" ht="14.25" customHeight="1" x14ac:dyDescent="0.2">
      <c r="A458" s="7">
        <v>1</v>
      </c>
      <c r="B458" s="7" t="str">
        <f>$A458 &amp; "-"&amp;VLOOKUP($A458,Company!$A:$B,2,FALSE)</f>
        <v>1-ACME Corporation</v>
      </c>
      <c r="C458" s="5">
        <f t="shared" si="63"/>
        <v>454</v>
      </c>
      <c r="D458" s="6" t="b">
        <v>1</v>
      </c>
      <c r="E458" s="7">
        <f ca="1">IF($C458 = 1 + N("Presidente"),
    127,
    IF($C458 = 2 + N("Vice-Presidente"),
        72,
        IF($C458 = 3 + N("Secretária bilíngue"),
            13,
            RANDBETWEEN(5,COUNT(Name!$A:$A) + 1)
        )
    )
)</f>
        <v>134</v>
      </c>
      <c r="F458" s="7" t="str">
        <f ca="1">VLOOKUP($E458,Name!$A:$B,2,FALSE)</f>
        <v>Eva</v>
      </c>
      <c r="G458" s="7">
        <f ca="1" xml:space="preserve">
IF($C458 = 1,
    0,
    RANDBETWEEN(5,COUNT('Last name'!$A:$A) + 1)
)</f>
        <v>45</v>
      </c>
      <c r="H458" s="7" t="str">
        <f ca="1" xml:space="preserve">
IF($C458 = 1 + N("Presidente"),
    "de Orléans e Bragança",
    VLOOKUP($G458,'Last name'!$A:$B,2,FALSE) &amp; " " &amp; VLOOKUP(RANDBETWEEN(5,COUNT('Last name'!$A:$A) + 1),'Last name'!$A:$B,2,FALSE)
)</f>
        <v>Braga Pimenta</v>
      </c>
      <c r="I458" s="7" t="str">
        <f t="shared" ca="1" si="64"/>
        <v>Eva Braga Pimenta</v>
      </c>
      <c r="J458" s="7" t="str">
        <f ca="1">VLOOKUP($E458,Name!$A:$C,3,FALSE)</f>
        <v>F</v>
      </c>
      <c r="K458" s="7" t="str">
        <f ca="1">VLOOKUP($J458,Gender!$A:$B,2,FALSE)</f>
        <v>Female</v>
      </c>
      <c r="L458" s="7">
        <f t="shared" ca="1" si="65"/>
        <v>5</v>
      </c>
      <c r="M458" s="7" t="str">
        <f ca="1">VLOOKUP($L458,Race!$A:$B,2,FALSE)</f>
        <v>White</v>
      </c>
      <c r="N458" s="8">
        <f t="shared" ca="1" si="66"/>
        <v>28511</v>
      </c>
      <c r="O458" s="6">
        <f t="shared" ca="1" si="67"/>
        <v>7</v>
      </c>
      <c r="P458" s="8" t="str">
        <f ca="1">VLOOKUP($O458,Education!$A:$B,2,FALSE)</f>
        <v>Undergraduate degree</v>
      </c>
      <c r="Q458" s="7">
        <f ca="1" xml:space="preserve">
  IF(OR($S458 = 5, $S458 = 6, $S458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58" s="7" t="str">
        <f ca="1">VLOOKUP($Q458,Department!$A:$B,2,FALSE)</f>
        <v>Audit</v>
      </c>
      <c r="S458" s="6">
        <f t="shared" ca="1" si="68"/>
        <v>11</v>
      </c>
      <c r="T458" s="7" t="str">
        <f ca="1">VLOOKUP($S458,Role!$A:$B,2,FALSE)</f>
        <v>Analyst</v>
      </c>
      <c r="U458" s="6">
        <f t="shared" ca="1" si="69"/>
        <v>6</v>
      </c>
      <c r="V458" s="7" t="str">
        <f ca="1" xml:space="preserve">
IF($U458 &lt;&gt; "",
    VLOOKUP($U458,Level!$A:$B,2,FALSE),
    ""
)</f>
        <v>Pleno</v>
      </c>
      <c r="W458" s="1">
        <f t="shared" ca="1" si="70"/>
        <v>2500</v>
      </c>
      <c r="X458" s="12" t="str">
        <f t="shared" ca="1" si="71"/>
        <v>INSERT INTO bi4all.fac_employees (id_company_fk, id_employee_pk, flg_active, employee_name, id_gender_fk, id_race_fk, birthday, id_schooling_fk, id_department_fk, id_role_fk, id_level_fk, salary) VALUES (1, 454, TRUE, 'Eva Braga Pimenta', 'F', 5, '21/01/1978', 7, 13, 11, 6, 2500);</v>
      </c>
    </row>
    <row r="459" spans="1:24" ht="14.25" customHeight="1" x14ac:dyDescent="0.2">
      <c r="A459" s="7">
        <v>1</v>
      </c>
      <c r="B459" s="7" t="str">
        <f>$A459 &amp; "-"&amp;VLOOKUP($A459,Company!$A:$B,2,FALSE)</f>
        <v>1-ACME Corporation</v>
      </c>
      <c r="C459" s="5">
        <f t="shared" si="63"/>
        <v>455</v>
      </c>
      <c r="D459" s="6" t="b">
        <v>1</v>
      </c>
      <c r="E459" s="7">
        <f ca="1">IF($C459 = 1 + N("Presidente"),
    127,
    IF($C459 = 2 + N("Vice-Presidente"),
        72,
        IF($C459 = 3 + N("Secretária bilíngue"),
            13,
            RANDBETWEEN(5,COUNT(Name!$A:$A) + 1)
        )
    )
)</f>
        <v>101</v>
      </c>
      <c r="F459" s="7" t="str">
        <f ca="1">VLOOKUP($E459,Name!$A:$B,2,FALSE)</f>
        <v>Daniel</v>
      </c>
      <c r="G459" s="7">
        <f ca="1" xml:space="preserve">
IF($C459 = 1,
    0,
    RANDBETWEEN(5,COUNT('Last name'!$A:$A) + 1)
)</f>
        <v>74</v>
      </c>
      <c r="H459" s="7" t="str">
        <f ca="1" xml:space="preserve">
IF($C459 = 1 + N("Presidente"),
    "de Orléans e Bragança",
    VLOOKUP($G459,'Last name'!$A:$B,2,FALSE) &amp; " " &amp; VLOOKUP(RANDBETWEEN(5,COUNT('Last name'!$A:$A) + 1),'Last name'!$A:$B,2,FALSE)
)</f>
        <v>Dias Ferrara</v>
      </c>
      <c r="I459" s="7" t="str">
        <f t="shared" ca="1" si="64"/>
        <v>Daniel Dias Ferrara</v>
      </c>
      <c r="J459" s="7" t="str">
        <f ca="1">VLOOKUP($E459,Name!$A:$C,3,FALSE)</f>
        <v>M</v>
      </c>
      <c r="K459" s="7" t="str">
        <f ca="1">VLOOKUP($J459,Gender!$A:$B,2,FALSE)</f>
        <v>Male</v>
      </c>
      <c r="L459" s="7">
        <f t="shared" ca="1" si="65"/>
        <v>5</v>
      </c>
      <c r="M459" s="7" t="str">
        <f ca="1">VLOOKUP($L459,Race!$A:$B,2,FALSE)</f>
        <v>White</v>
      </c>
      <c r="N459" s="8">
        <f t="shared" ca="1" si="66"/>
        <v>23906</v>
      </c>
      <c r="O459" s="6">
        <f t="shared" ca="1" si="67"/>
        <v>7</v>
      </c>
      <c r="P459" s="8" t="str">
        <f ca="1">VLOOKUP($O459,Education!$A:$B,2,FALSE)</f>
        <v>Undergraduate degree</v>
      </c>
      <c r="Q459" s="7">
        <f ca="1" xml:space="preserve">
  IF(OR($S459 = 5, $S459 = 6, $S459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59" s="7" t="str">
        <f ca="1">VLOOKUP($Q459,Department!$A:$B,2,FALSE)</f>
        <v>Communication &amp; Marketing</v>
      </c>
      <c r="S459" s="6">
        <f t="shared" ca="1" si="68"/>
        <v>10</v>
      </c>
      <c r="T459" s="7" t="str">
        <f ca="1">VLOOKUP($S459,Role!$A:$B,2,FALSE)</f>
        <v>Trainee</v>
      </c>
      <c r="U459" s="6" t="str">
        <f t="shared" ca="1" si="69"/>
        <v/>
      </c>
      <c r="V459" s="7" t="str">
        <f ca="1" xml:space="preserve">
IF($U459 &lt;&gt; "",
    VLOOKUP($U459,Level!$A:$B,2,FALSE),
    ""
)</f>
        <v/>
      </c>
      <c r="W459" s="1">
        <f t="shared" ca="1" si="70"/>
        <v>1385</v>
      </c>
      <c r="X459" s="12" t="str">
        <f t="shared" ca="1" si="71"/>
        <v>INSERT INTO bi4all.fac_employees (id_company_fk, id_employee_pk, flg_active, employee_name, id_gender_fk, id_race_fk, birthday, id_schooling_fk, id_department_fk, id_role_fk, id_level_fk, salary) VALUES (1, 455, TRUE, 'Daniel Dias Ferrara', 'M', 5, '13/06/1965', 7, 11, 10, NULL, 1385);</v>
      </c>
    </row>
    <row r="460" spans="1:24" ht="14.25" customHeight="1" x14ac:dyDescent="0.2">
      <c r="A460" s="7">
        <v>1</v>
      </c>
      <c r="B460" s="7" t="str">
        <f>$A460 &amp; "-"&amp;VLOOKUP($A460,Company!$A:$B,2,FALSE)</f>
        <v>1-ACME Corporation</v>
      </c>
      <c r="C460" s="5">
        <f t="shared" si="63"/>
        <v>456</v>
      </c>
      <c r="D460" s="6" t="b">
        <v>1</v>
      </c>
      <c r="E460" s="7">
        <f ca="1">IF($C460 = 1 + N("Presidente"),
    127,
    IF($C460 = 2 + N("Vice-Presidente"),
        72,
        IF($C460 = 3 + N("Secretária bilíngue"),
            13,
            RANDBETWEEN(5,COUNT(Name!$A:$A) + 1)
        )
    )
)</f>
        <v>236</v>
      </c>
      <c r="F460" s="7" t="str">
        <f ca="1">VLOOKUP($E460,Name!$A:$B,2,FALSE)</f>
        <v>Luana</v>
      </c>
      <c r="G460" s="7">
        <f ca="1" xml:space="preserve">
IF($C460 = 1,
    0,
    RANDBETWEEN(5,COUNT('Last name'!$A:$A) + 1)
)</f>
        <v>22</v>
      </c>
      <c r="H460" s="7" t="str">
        <f ca="1" xml:space="preserve">
IF($C460 = 1 + N("Presidente"),
    "de Orléans e Bragança",
    VLOOKUP($G460,'Last name'!$A:$B,2,FALSE) &amp; " " &amp; VLOOKUP(RANDBETWEEN(5,COUNT('Last name'!$A:$A) + 1),'Last name'!$A:$B,2,FALSE)
)</f>
        <v>Araújo Poeta</v>
      </c>
      <c r="I460" s="7" t="str">
        <f t="shared" ca="1" si="64"/>
        <v>Luana Araújo Poeta</v>
      </c>
      <c r="J460" s="7" t="str">
        <f ca="1">VLOOKUP($E460,Name!$A:$C,3,FALSE)</f>
        <v>F</v>
      </c>
      <c r="K460" s="7" t="str">
        <f ca="1">VLOOKUP($J460,Gender!$A:$B,2,FALSE)</f>
        <v>Female</v>
      </c>
      <c r="L460" s="7">
        <f t="shared" ca="1" si="65"/>
        <v>5</v>
      </c>
      <c r="M460" s="7" t="str">
        <f ca="1">VLOOKUP($L460,Race!$A:$B,2,FALSE)</f>
        <v>White</v>
      </c>
      <c r="N460" s="8">
        <f t="shared" ca="1" si="66"/>
        <v>31867</v>
      </c>
      <c r="O460" s="6">
        <f t="shared" ca="1" si="67"/>
        <v>8</v>
      </c>
      <c r="P460" s="8" t="str">
        <f ca="1">VLOOKUP($O460,Education!$A:$B,2,FALSE)</f>
        <v>Graduate school</v>
      </c>
      <c r="Q460" s="7">
        <f ca="1" xml:space="preserve">
  IF(OR($S460 = 5, $S460 = 6, $S460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60" s="7" t="str">
        <f ca="1">VLOOKUP($Q460,Department!$A:$B,2,FALSE)</f>
        <v>Commercial</v>
      </c>
      <c r="S460" s="6">
        <f t="shared" ca="1" si="68"/>
        <v>11</v>
      </c>
      <c r="T460" s="7" t="str">
        <f ca="1">VLOOKUP($S460,Role!$A:$B,2,FALSE)</f>
        <v>Analyst</v>
      </c>
      <c r="U460" s="6">
        <f t="shared" ca="1" si="69"/>
        <v>5</v>
      </c>
      <c r="V460" s="7" t="str">
        <f ca="1" xml:space="preserve">
IF($U460 &lt;&gt; "",
    VLOOKUP($U460,Level!$A:$B,2,FALSE),
    ""
)</f>
        <v>Junior</v>
      </c>
      <c r="W460" s="1">
        <f t="shared" ca="1" si="70"/>
        <v>3080</v>
      </c>
      <c r="X460" s="12" t="str">
        <f t="shared" ca="1" si="71"/>
        <v>INSERT INTO bi4all.fac_employees (id_company_fk, id_employee_pk, flg_active, employee_name, id_gender_fk, id_race_fk, birthday, id_schooling_fk, id_department_fk, id_role_fk, id_level_fk, salary) VALUES (1, 456, TRUE, 'Luana Araújo Poeta', 'F', 5, '31/03/1987', 8, 9, 11, 5, 3080);</v>
      </c>
    </row>
    <row r="461" spans="1:24" ht="14.25" customHeight="1" x14ac:dyDescent="0.2">
      <c r="A461" s="7">
        <v>1</v>
      </c>
      <c r="B461" s="7" t="str">
        <f>$A461 &amp; "-"&amp;VLOOKUP($A461,Company!$A:$B,2,FALSE)</f>
        <v>1-ACME Corporation</v>
      </c>
      <c r="C461" s="5">
        <f t="shared" si="63"/>
        <v>457</v>
      </c>
      <c r="D461" s="6" t="b">
        <v>1</v>
      </c>
      <c r="E461" s="7">
        <f ca="1">IF($C461 = 1 + N("Presidente"),
    127,
    IF($C461 = 2 + N("Vice-Presidente"),
        72,
        IF($C461 = 3 + N("Secretária bilíngue"),
            13,
            RANDBETWEEN(5,COUNT(Name!$A:$A) + 1)
        )
    )
)</f>
        <v>269</v>
      </c>
      <c r="F461" s="7" t="str">
        <f ca="1">VLOOKUP($E461,Name!$A:$B,2,FALSE)</f>
        <v>Maria Júlia</v>
      </c>
      <c r="G461" s="7">
        <f ca="1" xml:space="preserve">
IF($C461 = 1,
    0,
    RANDBETWEEN(5,COUNT('Last name'!$A:$A) + 1)
)</f>
        <v>64</v>
      </c>
      <c r="H461" s="7" t="str">
        <f ca="1" xml:space="preserve">
IF($C461 = 1 + N("Presidente"),
    "de Orléans e Bragança",
    VLOOKUP($G461,'Last name'!$A:$B,2,FALSE) &amp; " " &amp; VLOOKUP(RANDBETWEEN(5,COUNT('Last name'!$A:$A) + 1),'Last name'!$A:$B,2,FALSE)
)</f>
        <v>Chaves Aguiar</v>
      </c>
      <c r="I461" s="7" t="str">
        <f t="shared" ca="1" si="64"/>
        <v>Maria Júlia Chaves Aguiar</v>
      </c>
      <c r="J461" s="7" t="str">
        <f ca="1">VLOOKUP($E461,Name!$A:$C,3,FALSE)</f>
        <v>F</v>
      </c>
      <c r="K461" s="7" t="str">
        <f ca="1">VLOOKUP($J461,Gender!$A:$B,2,FALSE)</f>
        <v>Female</v>
      </c>
      <c r="L461" s="7">
        <f t="shared" ca="1" si="65"/>
        <v>5</v>
      </c>
      <c r="M461" s="7" t="str">
        <f ca="1">VLOOKUP($L461,Race!$A:$B,2,FALSE)</f>
        <v>White</v>
      </c>
      <c r="N461" s="8">
        <f t="shared" ca="1" si="66"/>
        <v>19878</v>
      </c>
      <c r="O461" s="6">
        <f t="shared" ca="1" si="67"/>
        <v>7</v>
      </c>
      <c r="P461" s="8" t="str">
        <f ca="1">VLOOKUP($O461,Education!$A:$B,2,FALSE)</f>
        <v>Undergraduate degree</v>
      </c>
      <c r="Q461" s="7">
        <f ca="1" xml:space="preserve">
  IF(OR($S461 = 5, $S461 = 6, $S461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61" s="7" t="str">
        <f ca="1">VLOOKUP($Q461,Department!$A:$B,2,FALSE)</f>
        <v>Administration</v>
      </c>
      <c r="S461" s="6">
        <f t="shared" ca="1" si="68"/>
        <v>10</v>
      </c>
      <c r="T461" s="7" t="str">
        <f ca="1">VLOOKUP($S461,Role!$A:$B,2,FALSE)</f>
        <v>Trainee</v>
      </c>
      <c r="U461" s="6" t="str">
        <f t="shared" ca="1" si="69"/>
        <v/>
      </c>
      <c r="V461" s="7" t="str">
        <f ca="1" xml:space="preserve">
IF($U461 &lt;&gt; "",
    VLOOKUP($U461,Level!$A:$B,2,FALSE),
    ""
)</f>
        <v/>
      </c>
      <c r="W461" s="1">
        <f t="shared" ca="1" si="70"/>
        <v>1305</v>
      </c>
      <c r="X461" s="12" t="str">
        <f t="shared" ca="1" si="71"/>
        <v>INSERT INTO bi4all.fac_employees (id_company_fk, id_employee_pk, flg_active, employee_name, id_gender_fk, id_race_fk, birthday, id_schooling_fk, id_department_fk, id_role_fk, id_level_fk, salary) VALUES (1, 457, TRUE, 'Maria Júlia Chaves Aguiar', 'F', 5, '03/06/1954', 7, 6, 10, NULL, 1305);</v>
      </c>
    </row>
    <row r="462" spans="1:24" ht="14.25" customHeight="1" x14ac:dyDescent="0.2">
      <c r="A462" s="7">
        <v>1</v>
      </c>
      <c r="B462" s="7" t="str">
        <f>$A462 &amp; "-"&amp;VLOOKUP($A462,Company!$A:$B,2,FALSE)</f>
        <v>1-ACME Corporation</v>
      </c>
      <c r="C462" s="5">
        <f t="shared" si="63"/>
        <v>458</v>
      </c>
      <c r="D462" s="6" t="b">
        <v>1</v>
      </c>
      <c r="E462" s="7">
        <f ca="1">IF($C462 = 1 + N("Presidente"),
    127,
    IF($C462 = 2 + N("Vice-Presidente"),
        72,
        IF($C462 = 3 + N("Secretária bilíngue"),
            13,
            RANDBETWEEN(5,COUNT(Name!$A:$A) + 1)
        )
    )
)</f>
        <v>243</v>
      </c>
      <c r="F462" s="7" t="str">
        <f ca="1">VLOOKUP($E462,Name!$A:$B,2,FALSE)</f>
        <v>Luiz Felipe</v>
      </c>
      <c r="G462" s="7">
        <f ca="1" xml:space="preserve">
IF($C462 = 1,
    0,
    RANDBETWEEN(5,COUNT('Last name'!$A:$A) + 1)
)</f>
        <v>191</v>
      </c>
      <c r="H462" s="7" t="str">
        <f ca="1" xml:space="preserve">
IF($C462 = 1 + N("Presidente"),
    "de Orléans e Bragança",
    VLOOKUP($G462,'Last name'!$A:$B,2,FALSE) &amp; " " &amp; VLOOKUP(RANDBETWEEN(5,COUNT('Last name'!$A:$A) + 1),'Last name'!$A:$B,2,FALSE)
)</f>
        <v>Trindade Romano</v>
      </c>
      <c r="I462" s="7" t="str">
        <f t="shared" ca="1" si="64"/>
        <v>Luiz Felipe Trindade Romano</v>
      </c>
      <c r="J462" s="7" t="str">
        <f ca="1">VLOOKUP($E462,Name!$A:$C,3,FALSE)</f>
        <v>M</v>
      </c>
      <c r="K462" s="7" t="str">
        <f ca="1">VLOOKUP($J462,Gender!$A:$B,2,FALSE)</f>
        <v>Male</v>
      </c>
      <c r="L462" s="7">
        <f t="shared" ca="1" si="65"/>
        <v>7</v>
      </c>
      <c r="M462" s="7" t="str">
        <f ca="1">VLOOKUP($L462,Race!$A:$B,2,FALSE)</f>
        <v>Hispanic or Latino</v>
      </c>
      <c r="N462" s="8">
        <f t="shared" ca="1" si="66"/>
        <v>26872</v>
      </c>
      <c r="O462" s="6">
        <f t="shared" ca="1" si="67"/>
        <v>7</v>
      </c>
      <c r="P462" s="8" t="str">
        <f ca="1">VLOOKUP($O462,Education!$A:$B,2,FALSE)</f>
        <v>Undergraduate degree</v>
      </c>
      <c r="Q462" s="7">
        <f ca="1" xml:space="preserve">
  IF(OR($S462 = 5, $S462 = 6, $S462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62" s="7" t="str">
        <f ca="1">VLOOKUP($Q462,Department!$A:$B,2,FALSE)</f>
        <v>Administration</v>
      </c>
      <c r="S462" s="6">
        <f t="shared" ca="1" si="68"/>
        <v>11</v>
      </c>
      <c r="T462" s="7" t="str">
        <f ca="1">VLOOKUP($S462,Role!$A:$B,2,FALSE)</f>
        <v>Analyst</v>
      </c>
      <c r="U462" s="6">
        <f t="shared" ca="1" si="69"/>
        <v>6</v>
      </c>
      <c r="V462" s="7" t="str">
        <f ca="1" xml:space="preserve">
IF($U462 &lt;&gt; "",
    VLOOKUP($U462,Level!$A:$B,2,FALSE),
    ""
)</f>
        <v>Pleno</v>
      </c>
      <c r="W462" s="1">
        <f t="shared" ca="1" si="70"/>
        <v>2500</v>
      </c>
      <c r="X462" s="12" t="str">
        <f t="shared" ca="1" si="71"/>
        <v>INSERT INTO bi4all.fac_employees (id_company_fk, id_employee_pk, flg_active, employee_name, id_gender_fk, id_race_fk, birthday, id_schooling_fk, id_department_fk, id_role_fk, id_level_fk, salary) VALUES (1, 458, TRUE, 'Luiz Felipe Trindade Romano', 'M', 7, '27/07/1973', 7, 6, 11, 6, 2500);</v>
      </c>
    </row>
    <row r="463" spans="1:24" ht="14.25" customHeight="1" x14ac:dyDescent="0.2">
      <c r="A463" s="7">
        <v>1</v>
      </c>
      <c r="B463" s="7" t="str">
        <f>$A463 &amp; "-"&amp;VLOOKUP($A463,Company!$A:$B,2,FALSE)</f>
        <v>1-ACME Corporation</v>
      </c>
      <c r="C463" s="5">
        <f t="shared" si="63"/>
        <v>459</v>
      </c>
      <c r="D463" s="6" t="b">
        <v>1</v>
      </c>
      <c r="E463" s="7">
        <f ca="1">IF($C463 = 1 + N("Presidente"),
    127,
    IF($C463 = 2 + N("Vice-Presidente"),
        72,
        IF($C463 = 3 + N("Secretária bilíngue"),
            13,
            RANDBETWEEN(5,COUNT(Name!$A:$A) + 1)
        )
    )
)</f>
        <v>51</v>
      </c>
      <c r="F463" s="7" t="str">
        <f ca="1">VLOOKUP($E463,Name!$A:$B,2,FALSE)</f>
        <v>Antônia</v>
      </c>
      <c r="G463" s="7">
        <f ca="1" xml:space="preserve">
IF($C463 = 1,
    0,
    RANDBETWEEN(5,COUNT('Last name'!$A:$A) + 1)
)</f>
        <v>129</v>
      </c>
      <c r="H463" s="7" t="str">
        <f ca="1" xml:space="preserve">
IF($C463 = 1 + N("Presidente"),
    "de Orléans e Bragança",
    VLOOKUP($G463,'Last name'!$A:$B,2,FALSE) &amp; " " &amp; VLOOKUP(RANDBETWEEN(5,COUNT('Last name'!$A:$A) + 1),'Last name'!$A:$B,2,FALSE)
)</f>
        <v>Miranda Silva</v>
      </c>
      <c r="I463" s="7" t="str">
        <f t="shared" ca="1" si="64"/>
        <v>Antônia Miranda Silva</v>
      </c>
      <c r="J463" s="7" t="str">
        <f ca="1">VLOOKUP($E463,Name!$A:$C,3,FALSE)</f>
        <v>F</v>
      </c>
      <c r="K463" s="7" t="str">
        <f ca="1">VLOOKUP($J463,Gender!$A:$B,2,FALSE)</f>
        <v>Female</v>
      </c>
      <c r="L463" s="7">
        <f t="shared" ca="1" si="65"/>
        <v>5</v>
      </c>
      <c r="M463" s="7" t="str">
        <f ca="1">VLOOKUP($L463,Race!$A:$B,2,FALSE)</f>
        <v>White</v>
      </c>
      <c r="N463" s="8">
        <f t="shared" ca="1" si="66"/>
        <v>23989</v>
      </c>
      <c r="O463" s="6">
        <f t="shared" ca="1" si="67"/>
        <v>7</v>
      </c>
      <c r="P463" s="8" t="str">
        <f ca="1">VLOOKUP($O463,Education!$A:$B,2,FALSE)</f>
        <v>Undergraduate degree</v>
      </c>
      <c r="Q463" s="7">
        <f ca="1" xml:space="preserve">
  IF(OR($S463 = 5, $S463 = 6, $S463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63" s="7" t="str">
        <f ca="1">VLOOKUP($Q463,Department!$A:$B,2,FALSE)</f>
        <v>Commercial</v>
      </c>
      <c r="S463" s="6">
        <f t="shared" ca="1" si="68"/>
        <v>10</v>
      </c>
      <c r="T463" s="7" t="str">
        <f ca="1">VLOOKUP($S463,Role!$A:$B,2,FALSE)</f>
        <v>Trainee</v>
      </c>
      <c r="U463" s="6" t="str">
        <f t="shared" ca="1" si="69"/>
        <v/>
      </c>
      <c r="V463" s="7" t="str">
        <f ca="1" xml:space="preserve">
IF($U463 &lt;&gt; "",
    VLOOKUP($U463,Level!$A:$B,2,FALSE),
    ""
)</f>
        <v/>
      </c>
      <c r="W463" s="1">
        <f t="shared" ca="1" si="70"/>
        <v>1385</v>
      </c>
      <c r="X463" s="12" t="str">
        <f t="shared" ca="1" si="71"/>
        <v>INSERT INTO bi4all.fac_employees (id_company_fk, id_employee_pk, flg_active, employee_name, id_gender_fk, id_race_fk, birthday, id_schooling_fk, id_department_fk, id_role_fk, id_level_fk, salary) VALUES (1, 459, TRUE, 'Antônia Miranda Silva', 'F', 5, '04/09/1965', 7, 9, 10, NULL, 1385);</v>
      </c>
    </row>
    <row r="464" spans="1:24" ht="14.25" customHeight="1" x14ac:dyDescent="0.2">
      <c r="A464" s="7">
        <v>1</v>
      </c>
      <c r="B464" s="7" t="str">
        <f>$A464 &amp; "-"&amp;VLOOKUP($A464,Company!$A:$B,2,FALSE)</f>
        <v>1-ACME Corporation</v>
      </c>
      <c r="C464" s="5">
        <f t="shared" si="63"/>
        <v>460</v>
      </c>
      <c r="D464" s="6" t="b">
        <v>1</v>
      </c>
      <c r="E464" s="7">
        <f ca="1">IF($C464 = 1 + N("Presidente"),
    127,
    IF($C464 = 2 + N("Vice-Presidente"),
        72,
        IF($C464 = 3 + N("Secretária bilíngue"),
            13,
            RANDBETWEEN(5,COUNT(Name!$A:$A) + 1)
        )
    )
)</f>
        <v>289</v>
      </c>
      <c r="F464" s="7" t="str">
        <f ca="1">VLOOKUP($E464,Name!$A:$B,2,FALSE)</f>
        <v>Maya</v>
      </c>
      <c r="G464" s="7">
        <f ca="1" xml:space="preserve">
IF($C464 = 1,
    0,
    RANDBETWEEN(5,COUNT('Last name'!$A:$A) + 1)
)</f>
        <v>133</v>
      </c>
      <c r="H464" s="7" t="str">
        <f ca="1" xml:space="preserve">
IF($C464 = 1 + N("Presidente"),
    "de Orléans e Bragança",
    VLOOKUP($G464,'Last name'!$A:$B,2,FALSE) &amp; " " &amp; VLOOKUP(RANDBETWEEN(5,COUNT('Last name'!$A:$A) + 1),'Last name'!$A:$B,2,FALSE)
)</f>
        <v>Morais Teixeira</v>
      </c>
      <c r="I464" s="7" t="str">
        <f t="shared" ca="1" si="64"/>
        <v>Maya Morais Teixeira</v>
      </c>
      <c r="J464" s="7" t="str">
        <f ca="1">VLOOKUP($E464,Name!$A:$C,3,FALSE)</f>
        <v>F</v>
      </c>
      <c r="K464" s="7" t="str">
        <f ca="1">VLOOKUP($J464,Gender!$A:$B,2,FALSE)</f>
        <v>Female</v>
      </c>
      <c r="L464" s="7">
        <f t="shared" ca="1" si="65"/>
        <v>5</v>
      </c>
      <c r="M464" s="7" t="str">
        <f ca="1">VLOOKUP($L464,Race!$A:$B,2,FALSE)</f>
        <v>White</v>
      </c>
      <c r="N464" s="8">
        <f t="shared" ca="1" si="66"/>
        <v>21706</v>
      </c>
      <c r="O464" s="6">
        <f t="shared" ca="1" si="67"/>
        <v>8</v>
      </c>
      <c r="P464" s="8" t="str">
        <f ca="1">VLOOKUP($O464,Education!$A:$B,2,FALSE)</f>
        <v>Graduate school</v>
      </c>
      <c r="Q464" s="7">
        <f ca="1" xml:space="preserve">
  IF(OR($S464 = 5, $S464 = 6, $S464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64" s="7" t="str">
        <f ca="1">VLOOKUP($Q464,Department!$A:$B,2,FALSE)</f>
        <v>Audit</v>
      </c>
      <c r="S464" s="6">
        <f t="shared" ca="1" si="68"/>
        <v>11</v>
      </c>
      <c r="T464" s="7" t="str">
        <f ca="1">VLOOKUP($S464,Role!$A:$B,2,FALSE)</f>
        <v>Analyst</v>
      </c>
      <c r="U464" s="6">
        <f t="shared" ca="1" si="69"/>
        <v>5</v>
      </c>
      <c r="V464" s="7" t="str">
        <f ca="1" xml:space="preserve">
IF($U464 &lt;&gt; "",
    VLOOKUP($U464,Level!$A:$B,2,FALSE),
    ""
)</f>
        <v>Junior</v>
      </c>
      <c r="W464" s="1">
        <f t="shared" ca="1" si="70"/>
        <v>3000</v>
      </c>
      <c r="X464" s="12" t="str">
        <f t="shared" ca="1" si="71"/>
        <v>INSERT INTO bi4all.fac_employees (id_company_fk, id_employee_pk, flg_active, employee_name, id_gender_fk, id_race_fk, birthday, id_schooling_fk, id_department_fk, id_role_fk, id_level_fk, salary) VALUES (1, 460, TRUE, 'Maya Morais Teixeira', 'F', 5, '05/06/1959', 8, 13, 11, 5, 3000);</v>
      </c>
    </row>
    <row r="465" spans="1:24" ht="14.25" customHeight="1" x14ac:dyDescent="0.2">
      <c r="A465" s="7">
        <v>1</v>
      </c>
      <c r="B465" s="7" t="str">
        <f>$A465 &amp; "-"&amp;VLOOKUP($A465,Company!$A:$B,2,FALSE)</f>
        <v>1-ACME Corporation</v>
      </c>
      <c r="C465" s="5">
        <f t="shared" si="63"/>
        <v>461</v>
      </c>
      <c r="D465" s="6" t="b">
        <v>1</v>
      </c>
      <c r="E465" s="7">
        <f ca="1">IF($C465 = 1 + N("Presidente"),
    127,
    IF($C465 = 2 + N("Vice-Presidente"),
        72,
        IF($C465 = 3 + N("Secretária bilíngue"),
            13,
            RANDBETWEEN(5,COUNT(Name!$A:$A) + 1)
        )
    )
)</f>
        <v>278</v>
      </c>
      <c r="F465" s="7" t="str">
        <f ca="1">VLOOKUP($E465,Name!$A:$B,2,FALSE)</f>
        <v>Mariana</v>
      </c>
      <c r="G465" s="7">
        <f ca="1" xml:space="preserve">
IF($C465 = 1,
    0,
    RANDBETWEEN(5,COUNT('Last name'!$A:$A) + 1)
)</f>
        <v>18</v>
      </c>
      <c r="H465" s="7" t="str">
        <f ca="1" xml:space="preserve">
IF($C465 = 1 + N("Presidente"),
    "de Orléans e Bragança",
    VLOOKUP($G465,'Last name'!$A:$B,2,FALSE) &amp; " " &amp; VLOOKUP(RANDBETWEEN(5,COUNT('Last name'!$A:$A) + 1),'Last name'!$A:$B,2,FALSE)
)</f>
        <v>Andrioli Monteiro</v>
      </c>
      <c r="I465" s="7" t="str">
        <f t="shared" ca="1" si="64"/>
        <v>Mariana Andrioli Monteiro</v>
      </c>
      <c r="J465" s="7" t="str">
        <f ca="1">VLOOKUP($E465,Name!$A:$C,3,FALSE)</f>
        <v>F</v>
      </c>
      <c r="K465" s="7" t="str">
        <f ca="1">VLOOKUP($J465,Gender!$A:$B,2,FALSE)</f>
        <v>Female</v>
      </c>
      <c r="L465" s="7">
        <f t="shared" ca="1" si="65"/>
        <v>5</v>
      </c>
      <c r="M465" s="7" t="str">
        <f ca="1">VLOOKUP($L465,Race!$A:$B,2,FALSE)</f>
        <v>White</v>
      </c>
      <c r="N465" s="8">
        <f t="shared" ca="1" si="66"/>
        <v>28682</v>
      </c>
      <c r="O465" s="6">
        <f t="shared" ca="1" si="67"/>
        <v>7</v>
      </c>
      <c r="P465" s="8" t="str">
        <f ca="1">VLOOKUP($O465,Education!$A:$B,2,FALSE)</f>
        <v>Undergraduate degree</v>
      </c>
      <c r="Q465" s="7">
        <f ca="1" xml:space="preserve">
  IF(OR($S465 = 5, $S465 = 6, $S465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65" s="7" t="str">
        <f ca="1">VLOOKUP($Q465,Department!$A:$B,2,FALSE)</f>
        <v>Administration</v>
      </c>
      <c r="S465" s="6">
        <f t="shared" ca="1" si="68"/>
        <v>10</v>
      </c>
      <c r="T465" s="7" t="str">
        <f ca="1">VLOOKUP($S465,Role!$A:$B,2,FALSE)</f>
        <v>Trainee</v>
      </c>
      <c r="U465" s="6" t="str">
        <f t="shared" ca="1" si="69"/>
        <v/>
      </c>
      <c r="V465" s="7" t="str">
        <f ca="1" xml:space="preserve">
IF($U465 &lt;&gt; "",
    VLOOKUP($U465,Level!$A:$B,2,FALSE),
    ""
)</f>
        <v/>
      </c>
      <c r="W465" s="1">
        <f t="shared" ca="1" si="70"/>
        <v>1305</v>
      </c>
      <c r="X465" s="12" t="str">
        <f t="shared" ca="1" si="71"/>
        <v>INSERT INTO bi4all.fac_employees (id_company_fk, id_employee_pk, flg_active, employee_name, id_gender_fk, id_race_fk, birthday, id_schooling_fk, id_department_fk, id_role_fk, id_level_fk, salary) VALUES (1, 461, TRUE, 'Mariana Andrioli Monteiro', 'F', 5, '11/07/1978', 7, 6, 10, NULL, 1305);</v>
      </c>
    </row>
    <row r="466" spans="1:24" ht="14.25" customHeight="1" x14ac:dyDescent="0.2">
      <c r="A466" s="7">
        <v>1</v>
      </c>
      <c r="B466" s="7" t="str">
        <f>$A466 &amp; "-"&amp;VLOOKUP($A466,Company!$A:$B,2,FALSE)</f>
        <v>1-ACME Corporation</v>
      </c>
      <c r="C466" s="5">
        <f t="shared" si="63"/>
        <v>462</v>
      </c>
      <c r="D466" s="6" t="b">
        <v>1</v>
      </c>
      <c r="E466" s="7">
        <f ca="1">IF($C466 = 1 + N("Presidente"),
    127,
    IF($C466 = 2 + N("Vice-Presidente"),
        72,
        IF($C466 = 3 + N("Secretária bilíngue"),
            13,
            RANDBETWEEN(5,COUNT(Name!$A:$A) + 1)
        )
    )
)</f>
        <v>89</v>
      </c>
      <c r="F466" s="7" t="str">
        <f ca="1">VLOOKUP($E466,Name!$A:$B,2,FALSE)</f>
        <v>Cauã</v>
      </c>
      <c r="G466" s="7">
        <f ca="1" xml:space="preserve">
IF($C466 = 1,
    0,
    RANDBETWEEN(5,COUNT('Last name'!$A:$A) + 1)
)</f>
        <v>88</v>
      </c>
      <c r="H466" s="7" t="str">
        <f ca="1" xml:space="preserve">
IF($C466 = 1 + N("Presidente"),
    "de Orléans e Bragança",
    VLOOKUP($G466,'Last name'!$A:$B,2,FALSE) &amp; " " &amp; VLOOKUP(RANDBETWEEN(5,COUNT('Last name'!$A:$A) + 1),'Last name'!$A:$B,2,FALSE)
)</f>
        <v>Ferreira Brito</v>
      </c>
      <c r="I466" s="7" t="str">
        <f t="shared" ca="1" si="64"/>
        <v>Cauã Ferreira Brito</v>
      </c>
      <c r="J466" s="7" t="str">
        <f ca="1">VLOOKUP($E466,Name!$A:$C,3,FALSE)</f>
        <v>M</v>
      </c>
      <c r="K466" s="7" t="str">
        <f ca="1">VLOOKUP($J466,Gender!$A:$B,2,FALSE)</f>
        <v>Male</v>
      </c>
      <c r="L466" s="7">
        <f t="shared" ca="1" si="65"/>
        <v>5</v>
      </c>
      <c r="M466" s="7" t="str">
        <f ca="1">VLOOKUP($L466,Race!$A:$B,2,FALSE)</f>
        <v>White</v>
      </c>
      <c r="N466" s="8">
        <f t="shared" ca="1" si="66"/>
        <v>31788</v>
      </c>
      <c r="O466" s="6">
        <f t="shared" ca="1" si="67"/>
        <v>8</v>
      </c>
      <c r="P466" s="8" t="str">
        <f ca="1">VLOOKUP($O466,Education!$A:$B,2,FALSE)</f>
        <v>Graduate school</v>
      </c>
      <c r="Q466" s="7">
        <f ca="1" xml:space="preserve">
  IF(OR($S466 = 5, $S466 = 6, $S466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66" s="7" t="str">
        <f ca="1">VLOOKUP($Q466,Department!$A:$B,2,FALSE)</f>
        <v>Finance</v>
      </c>
      <c r="S466" s="6">
        <f t="shared" ca="1" si="68"/>
        <v>11</v>
      </c>
      <c r="T466" s="7" t="str">
        <f ca="1">VLOOKUP($S466,Role!$A:$B,2,FALSE)</f>
        <v>Analyst</v>
      </c>
      <c r="U466" s="6">
        <f t="shared" ca="1" si="69"/>
        <v>6</v>
      </c>
      <c r="V466" s="7" t="str">
        <f ca="1" xml:space="preserve">
IF($U466 &lt;&gt; "",
    VLOOKUP($U466,Level!$A:$B,2,FALSE),
    ""
)</f>
        <v>Pleno</v>
      </c>
      <c r="W466" s="1">
        <f t="shared" ca="1" si="70"/>
        <v>3000</v>
      </c>
      <c r="X466" s="12" t="str">
        <f t="shared" ca="1" si="71"/>
        <v>INSERT INTO bi4all.fac_employees (id_company_fk, id_employee_pk, flg_active, employee_name, id_gender_fk, id_race_fk, birthday, id_schooling_fk, id_department_fk, id_role_fk, id_level_fk, salary) VALUES (1, 462, TRUE, 'Cauã Ferreira Brito', 'M', 5, '11/01/1987', 8, 7, 11, 6, 3000);</v>
      </c>
    </row>
    <row r="467" spans="1:24" ht="14.25" customHeight="1" x14ac:dyDescent="0.2">
      <c r="A467" s="7">
        <v>1</v>
      </c>
      <c r="B467" s="7" t="str">
        <f>$A467 &amp; "-"&amp;VLOOKUP($A467,Company!$A:$B,2,FALSE)</f>
        <v>1-ACME Corporation</v>
      </c>
      <c r="C467" s="5">
        <f t="shared" si="63"/>
        <v>463</v>
      </c>
      <c r="D467" s="6" t="b">
        <v>1</v>
      </c>
      <c r="E467" s="7">
        <f ca="1">IF($C467 = 1 + N("Presidente"),
    127,
    IF($C467 = 2 + N("Vice-Presidente"),
        72,
        IF($C467 = 3 + N("Secretária bilíngue"),
            13,
            RANDBETWEEN(5,COUNT(Name!$A:$A) + 1)
        )
    )
)</f>
        <v>218</v>
      </c>
      <c r="F467" s="7" t="str">
        <f ca="1">VLOOKUP($E467,Name!$A:$B,2,FALSE)</f>
        <v>Larisa</v>
      </c>
      <c r="G467" s="7">
        <f ca="1" xml:space="preserve">
IF($C467 = 1,
    0,
    RANDBETWEEN(5,COUNT('Last name'!$A:$A) + 1)
)</f>
        <v>83</v>
      </c>
      <c r="H467" s="7" t="str">
        <f ca="1" xml:space="preserve">
IF($C467 = 1 + N("Presidente"),
    "de Orléans e Bragança",
    VLOOKUP($G467,'Last name'!$A:$B,2,FALSE) &amp; " " &amp; VLOOKUP(RANDBETWEEN(5,COUNT('Last name'!$A:$A) + 1),'Last name'!$A:$B,2,FALSE)
)</f>
        <v>Faro Barbosa</v>
      </c>
      <c r="I467" s="7" t="str">
        <f t="shared" ca="1" si="64"/>
        <v>Larisa Faro Barbosa</v>
      </c>
      <c r="J467" s="7" t="str">
        <f ca="1">VLOOKUP($E467,Name!$A:$C,3,FALSE)</f>
        <v>F</v>
      </c>
      <c r="K467" s="7" t="str">
        <f ca="1">VLOOKUP($J467,Gender!$A:$B,2,FALSE)</f>
        <v>Female</v>
      </c>
      <c r="L467" s="7">
        <f t="shared" ca="1" si="65"/>
        <v>5</v>
      </c>
      <c r="M467" s="7" t="str">
        <f ca="1">VLOOKUP($L467,Race!$A:$B,2,FALSE)</f>
        <v>White</v>
      </c>
      <c r="N467" s="8">
        <f t="shared" ca="1" si="66"/>
        <v>25861</v>
      </c>
      <c r="O467" s="6">
        <f t="shared" ca="1" si="67"/>
        <v>7</v>
      </c>
      <c r="P467" s="8" t="str">
        <f ca="1">VLOOKUP($O467,Education!$A:$B,2,FALSE)</f>
        <v>Undergraduate degree</v>
      </c>
      <c r="Q467" s="7">
        <f ca="1" xml:space="preserve">
  IF(OR($S467 = 5, $S467 = 6, $S467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67" s="7" t="str">
        <f ca="1">VLOOKUP($Q467,Department!$A:$B,2,FALSE)</f>
        <v>Finance</v>
      </c>
      <c r="S467" s="6">
        <f t="shared" ca="1" si="68"/>
        <v>9</v>
      </c>
      <c r="T467" s="7" t="str">
        <f ca="1">VLOOKUP($S467,Role!$A:$B,2,FALSE)</f>
        <v>Intern</v>
      </c>
      <c r="U467" s="6" t="str">
        <f t="shared" ca="1" si="69"/>
        <v/>
      </c>
      <c r="V467" s="7" t="str">
        <f ca="1" xml:space="preserve">
IF($U467 &lt;&gt; "",
    VLOOKUP($U467,Level!$A:$B,2,FALSE),
    ""
)</f>
        <v/>
      </c>
      <c r="W467" s="1">
        <f t="shared" ca="1" si="70"/>
        <v>1205</v>
      </c>
      <c r="X467" s="12" t="str">
        <f t="shared" ca="1" si="71"/>
        <v>INSERT INTO bi4all.fac_employees (id_company_fk, id_employee_pk, flg_active, employee_name, id_gender_fk, id_race_fk, birthday, id_schooling_fk, id_department_fk, id_role_fk, id_level_fk, salary) VALUES (1, 463, TRUE, 'Larisa Faro Barbosa', 'F', 5, '20/10/1970', 7, 7, 9, NULL, 1205);</v>
      </c>
    </row>
    <row r="468" spans="1:24" ht="14.25" customHeight="1" x14ac:dyDescent="0.2">
      <c r="A468" s="7">
        <v>1</v>
      </c>
      <c r="B468" s="7" t="str">
        <f>$A468 &amp; "-"&amp;VLOOKUP($A468,Company!$A:$B,2,FALSE)</f>
        <v>1-ACME Corporation</v>
      </c>
      <c r="C468" s="5">
        <f t="shared" si="63"/>
        <v>464</v>
      </c>
      <c r="D468" s="6" t="b">
        <v>1</v>
      </c>
      <c r="E468" s="7">
        <f ca="1">IF($C468 = 1 + N("Presidente"),
    127,
    IF($C468 = 2 + N("Vice-Presidente"),
        72,
        IF($C468 = 3 + N("Secretária bilíngue"),
            13,
            RANDBETWEEN(5,COUNT(Name!$A:$A) + 1)
        )
    )
)</f>
        <v>200</v>
      </c>
      <c r="F468" s="7" t="str">
        <f ca="1">VLOOKUP($E468,Name!$A:$B,2,FALSE)</f>
        <v>José Heleno</v>
      </c>
      <c r="G468" s="7">
        <f ca="1" xml:space="preserve">
IF($C468 = 1,
    0,
    RANDBETWEEN(5,COUNT('Last name'!$A:$A) + 1)
)</f>
        <v>153</v>
      </c>
      <c r="H468" s="7" t="str">
        <f ca="1" xml:space="preserve">
IF($C468 = 1 + N("Presidente"),
    "de Orléans e Bragança",
    VLOOKUP($G468,'Last name'!$A:$B,2,FALSE) &amp; " " &amp; VLOOKUP(RANDBETWEEN(5,COUNT('Last name'!$A:$A) + 1),'Last name'!$A:$B,2,FALSE)
)</f>
        <v>Pimentel Galli</v>
      </c>
      <c r="I468" s="7" t="str">
        <f t="shared" ca="1" si="64"/>
        <v>José Heleno Pimentel Galli</v>
      </c>
      <c r="J468" s="7" t="str">
        <f ca="1">VLOOKUP($E468,Name!$A:$C,3,FALSE)</f>
        <v>M</v>
      </c>
      <c r="K468" s="7" t="str">
        <f ca="1">VLOOKUP($J468,Gender!$A:$B,2,FALSE)</f>
        <v>Male</v>
      </c>
      <c r="L468" s="7">
        <f t="shared" ca="1" si="65"/>
        <v>5</v>
      </c>
      <c r="M468" s="7" t="str">
        <f ca="1">VLOOKUP($L468,Race!$A:$B,2,FALSE)</f>
        <v>White</v>
      </c>
      <c r="N468" s="8">
        <f t="shared" ca="1" si="66"/>
        <v>24047</v>
      </c>
      <c r="O468" s="6">
        <f t="shared" ca="1" si="67"/>
        <v>8</v>
      </c>
      <c r="P468" s="8" t="str">
        <f ca="1">VLOOKUP($O468,Education!$A:$B,2,FALSE)</f>
        <v>Graduate school</v>
      </c>
      <c r="Q468" s="7">
        <f ca="1" xml:space="preserve">
  IF(OR($S468 = 5, $S468 = 6, $S468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68" s="7" t="str">
        <f ca="1">VLOOKUP($Q468,Department!$A:$B,2,FALSE)</f>
        <v>Commercial</v>
      </c>
      <c r="S468" s="6">
        <f t="shared" ca="1" si="68"/>
        <v>11</v>
      </c>
      <c r="T468" s="7" t="str">
        <f ca="1">VLOOKUP($S468,Role!$A:$B,2,FALSE)</f>
        <v>Analyst</v>
      </c>
      <c r="U468" s="6">
        <f t="shared" ca="1" si="69"/>
        <v>6</v>
      </c>
      <c r="V468" s="7" t="str">
        <f ca="1" xml:space="preserve">
IF($U468 &lt;&gt; "",
    VLOOKUP($U468,Level!$A:$B,2,FALSE),
    ""
)</f>
        <v>Pleno</v>
      </c>
      <c r="W468" s="1">
        <f t="shared" ca="1" si="70"/>
        <v>3080</v>
      </c>
      <c r="X468" s="12" t="str">
        <f t="shared" ca="1" si="71"/>
        <v>INSERT INTO bi4all.fac_employees (id_company_fk, id_employee_pk, flg_active, employee_name, id_gender_fk, id_race_fk, birthday, id_schooling_fk, id_department_fk, id_role_fk, id_level_fk, salary) VALUES (1, 464, TRUE, 'José Heleno Pimentel Galli', 'M', 5, '01/11/1965', 8, 9, 11, 6, 3080);</v>
      </c>
    </row>
    <row r="469" spans="1:24" ht="14.25" customHeight="1" x14ac:dyDescent="0.2">
      <c r="A469" s="7">
        <v>1</v>
      </c>
      <c r="B469" s="7" t="str">
        <f>$A469 &amp; "-"&amp;VLOOKUP($A469,Company!$A:$B,2,FALSE)</f>
        <v>1-ACME Corporation</v>
      </c>
      <c r="C469" s="5">
        <f t="shared" si="63"/>
        <v>465</v>
      </c>
      <c r="D469" s="6" t="b">
        <v>1</v>
      </c>
      <c r="E469" s="7">
        <f ca="1">IF($C469 = 1 + N("Presidente"),
    127,
    IF($C469 = 2 + N("Vice-Presidente"),
        72,
        IF($C469 = 3 + N("Secretária bilíngue"),
            13,
            RANDBETWEEN(5,COUNT(Name!$A:$A) + 1)
        )
    )
)</f>
        <v>96</v>
      </c>
      <c r="F469" s="7" t="str">
        <f ca="1">VLOOKUP($E469,Name!$A:$B,2,FALSE)</f>
        <v>Clarisse</v>
      </c>
      <c r="G469" s="7">
        <f ca="1" xml:space="preserve">
IF($C469 = 1,
    0,
    RANDBETWEEN(5,COUNT('Last name'!$A:$A) + 1)
)</f>
        <v>65</v>
      </c>
      <c r="H469" s="7" t="str">
        <f ca="1" xml:space="preserve">
IF($C469 = 1 + N("Presidente"),
    "de Orléans e Bragança",
    VLOOKUP($G469,'Last name'!$A:$B,2,FALSE) &amp; " " &amp; VLOOKUP(RANDBETWEEN(5,COUNT('Last name'!$A:$A) + 1),'Last name'!$A:$B,2,FALSE)
)</f>
        <v>Coelho Castro</v>
      </c>
      <c r="I469" s="7" t="str">
        <f t="shared" ca="1" si="64"/>
        <v>Clarisse Coelho Castro</v>
      </c>
      <c r="J469" s="7" t="str">
        <f ca="1">VLOOKUP($E469,Name!$A:$C,3,FALSE)</f>
        <v>F</v>
      </c>
      <c r="K469" s="7" t="str">
        <f ca="1">VLOOKUP($J469,Gender!$A:$B,2,FALSE)</f>
        <v>Female</v>
      </c>
      <c r="L469" s="7">
        <f t="shared" ca="1" si="65"/>
        <v>6</v>
      </c>
      <c r="M469" s="7" t="str">
        <f ca="1">VLOOKUP($L469,Race!$A:$B,2,FALSE)</f>
        <v>Black or African American</v>
      </c>
      <c r="N469" s="8">
        <f t="shared" ca="1" si="66"/>
        <v>23653</v>
      </c>
      <c r="O469" s="6">
        <f t="shared" ca="1" si="67"/>
        <v>7</v>
      </c>
      <c r="P469" s="8" t="str">
        <f ca="1">VLOOKUP($O469,Education!$A:$B,2,FALSE)</f>
        <v>Undergraduate degree</v>
      </c>
      <c r="Q469" s="7">
        <f ca="1" xml:space="preserve">
  IF(OR($S469 = 5, $S469 = 6, $S469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69" s="7" t="str">
        <f ca="1">VLOOKUP($Q469,Department!$A:$B,2,FALSE)</f>
        <v>Audit</v>
      </c>
      <c r="S469" s="6">
        <f t="shared" ca="1" si="68"/>
        <v>10</v>
      </c>
      <c r="T469" s="7" t="str">
        <f ca="1">VLOOKUP($S469,Role!$A:$B,2,FALSE)</f>
        <v>Trainee</v>
      </c>
      <c r="U469" s="6" t="str">
        <f t="shared" ca="1" si="69"/>
        <v/>
      </c>
      <c r="V469" s="7" t="str">
        <f ca="1" xml:space="preserve">
IF($U469 &lt;&gt; "",
    VLOOKUP($U469,Level!$A:$B,2,FALSE),
    ""
)</f>
        <v/>
      </c>
      <c r="W469" s="1">
        <f t="shared" ca="1" si="70"/>
        <v>1305</v>
      </c>
      <c r="X469" s="12" t="str">
        <f t="shared" ca="1" si="71"/>
        <v>INSERT INTO bi4all.fac_employees (id_company_fk, id_employee_pk, flg_active, employee_name, id_gender_fk, id_race_fk, birthday, id_schooling_fk, id_department_fk, id_role_fk, id_level_fk, salary) VALUES (1, 465, TRUE, 'Clarisse Coelho Castro', 'F', 6, '03/10/1964', 7, 13, 10, NULL, 1305);</v>
      </c>
    </row>
    <row r="470" spans="1:24" ht="14.25" customHeight="1" x14ac:dyDescent="0.2">
      <c r="A470" s="7">
        <v>1</v>
      </c>
      <c r="B470" s="7" t="str">
        <f>$A470 &amp; "-"&amp;VLOOKUP($A470,Company!$A:$B,2,FALSE)</f>
        <v>1-ACME Corporation</v>
      </c>
      <c r="C470" s="5">
        <f t="shared" si="63"/>
        <v>466</v>
      </c>
      <c r="D470" s="6" t="b">
        <v>1</v>
      </c>
      <c r="E470" s="7">
        <f ca="1">IF($C470 = 1 + N("Presidente"),
    127,
    IF($C470 = 2 + N("Vice-Presidente"),
        72,
        IF($C470 = 3 + N("Secretária bilíngue"),
            13,
            RANDBETWEEN(5,COUNT(Name!$A:$A) + 1)
        )
    )
)</f>
        <v>217</v>
      </c>
      <c r="F470" s="7" t="str">
        <f ca="1">VLOOKUP($E470,Name!$A:$B,2,FALSE)</f>
        <v>Lara</v>
      </c>
      <c r="G470" s="7">
        <f ca="1" xml:space="preserve">
IF($C470 = 1,
    0,
    RANDBETWEEN(5,COUNT('Last name'!$A:$A) + 1)
)</f>
        <v>61</v>
      </c>
      <c r="H470" s="7" t="str">
        <f ca="1" xml:space="preserve">
IF($C470 = 1 + N("Presidente"),
    "de Orléans e Bragança",
    VLOOKUP($G470,'Last name'!$A:$B,2,FALSE) &amp; " " &amp; VLOOKUP(RANDBETWEEN(5,COUNT('Last name'!$A:$A) + 1),'Last name'!$A:$B,2,FALSE)
)</f>
        <v>Caruso Russo</v>
      </c>
      <c r="I470" s="7" t="str">
        <f t="shared" ca="1" si="64"/>
        <v>Lara Caruso Russo</v>
      </c>
      <c r="J470" s="7" t="str">
        <f ca="1">VLOOKUP($E470,Name!$A:$C,3,FALSE)</f>
        <v>F</v>
      </c>
      <c r="K470" s="7" t="str">
        <f ca="1">VLOOKUP($J470,Gender!$A:$B,2,FALSE)</f>
        <v>Female</v>
      </c>
      <c r="L470" s="7">
        <f t="shared" ca="1" si="65"/>
        <v>5</v>
      </c>
      <c r="M470" s="7" t="str">
        <f ca="1">VLOOKUP($L470,Race!$A:$B,2,FALSE)</f>
        <v>White</v>
      </c>
      <c r="N470" s="8">
        <f t="shared" ca="1" si="66"/>
        <v>23243</v>
      </c>
      <c r="O470" s="6">
        <f t="shared" ca="1" si="67"/>
        <v>8</v>
      </c>
      <c r="P470" s="8" t="str">
        <f ca="1">VLOOKUP($O470,Education!$A:$B,2,FALSE)</f>
        <v>Graduate school</v>
      </c>
      <c r="Q470" s="7">
        <f ca="1" xml:space="preserve">
  IF(OR($S470 = 5, $S470 = 6, $S470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70" s="7" t="str">
        <f ca="1">VLOOKUP($Q470,Department!$A:$B,2,FALSE)</f>
        <v>Finance</v>
      </c>
      <c r="S470" s="6">
        <f t="shared" ca="1" si="68"/>
        <v>11</v>
      </c>
      <c r="T470" s="7" t="str">
        <f ca="1">VLOOKUP($S470,Role!$A:$B,2,FALSE)</f>
        <v>Analyst</v>
      </c>
      <c r="U470" s="6">
        <f t="shared" ca="1" si="69"/>
        <v>7</v>
      </c>
      <c r="V470" s="7" t="str">
        <f ca="1" xml:space="preserve">
IF($U470 &lt;&gt; "",
    VLOOKUP($U470,Level!$A:$B,2,FALSE),
    ""
)</f>
        <v>Senior</v>
      </c>
      <c r="W470" s="1">
        <f t="shared" ca="1" si="70"/>
        <v>3000</v>
      </c>
      <c r="X470" s="12" t="str">
        <f t="shared" ca="1" si="71"/>
        <v>INSERT INTO bi4all.fac_employees (id_company_fk, id_employee_pk, flg_active, employee_name, id_gender_fk, id_race_fk, birthday, id_schooling_fk, id_department_fk, id_role_fk, id_level_fk, salary) VALUES (1, 466, TRUE, 'Lara Caruso Russo', 'F', 5, '20/08/1963', 8, 7, 11, 7, 3000);</v>
      </c>
    </row>
    <row r="471" spans="1:24" ht="14.25" customHeight="1" x14ac:dyDescent="0.2">
      <c r="A471" s="7">
        <v>1</v>
      </c>
      <c r="B471" s="7" t="str">
        <f>$A471 &amp; "-"&amp;VLOOKUP($A471,Company!$A:$B,2,FALSE)</f>
        <v>1-ACME Corporation</v>
      </c>
      <c r="C471" s="5">
        <f t="shared" si="63"/>
        <v>467</v>
      </c>
      <c r="D471" s="6" t="b">
        <v>1</v>
      </c>
      <c r="E471" s="7">
        <f ca="1">IF($C471 = 1 + N("Presidente"),
    127,
    IF($C471 = 2 + N("Vice-Presidente"),
        72,
        IF($C471 = 3 + N("Secretária bilíngue"),
            13,
            RANDBETWEEN(5,COUNT(Name!$A:$A) + 1)
        )
    )
)</f>
        <v>254</v>
      </c>
      <c r="F471" s="7" t="str">
        <f ca="1">VLOOKUP($E471,Name!$A:$B,2,FALSE)</f>
        <v>Manuel</v>
      </c>
      <c r="G471" s="7">
        <f ca="1" xml:space="preserve">
IF($C471 = 1,
    0,
    RANDBETWEEN(5,COUNT('Last name'!$A:$A) + 1)
)</f>
        <v>69</v>
      </c>
      <c r="H471" s="7" t="str">
        <f ca="1" xml:space="preserve">
IF($C471 = 1 + N("Presidente"),
    "de Orléans e Bragança",
    VLOOKUP($G471,'Last name'!$A:$B,2,FALSE) &amp; " " &amp; VLOOKUP(RANDBETWEEN(5,COUNT('Last name'!$A:$A) + 1),'Last name'!$A:$B,2,FALSE)
)</f>
        <v>Costatini Duarte</v>
      </c>
      <c r="I471" s="7" t="str">
        <f t="shared" ca="1" si="64"/>
        <v>Manuel Costatini Duarte</v>
      </c>
      <c r="J471" s="7" t="str">
        <f ca="1">VLOOKUP($E471,Name!$A:$C,3,FALSE)</f>
        <v>M</v>
      </c>
      <c r="K471" s="7" t="str">
        <f ca="1">VLOOKUP($J471,Gender!$A:$B,2,FALSE)</f>
        <v>Male</v>
      </c>
      <c r="L471" s="7">
        <f t="shared" ca="1" si="65"/>
        <v>5</v>
      </c>
      <c r="M471" s="7" t="str">
        <f ca="1">VLOOKUP($L471,Race!$A:$B,2,FALSE)</f>
        <v>White</v>
      </c>
      <c r="N471" s="8">
        <f t="shared" ca="1" si="66"/>
        <v>21256</v>
      </c>
      <c r="O471" s="6">
        <f t="shared" ca="1" si="67"/>
        <v>7</v>
      </c>
      <c r="P471" s="8" t="str">
        <f ca="1">VLOOKUP($O471,Education!$A:$B,2,FALSE)</f>
        <v>Undergraduate degree</v>
      </c>
      <c r="Q471" s="7">
        <f ca="1" xml:space="preserve">
  IF(OR($S471 = 5, $S471 = 6, $S471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71" s="7" t="str">
        <f ca="1">VLOOKUP($Q471,Department!$A:$B,2,FALSE)</f>
        <v>Commercial</v>
      </c>
      <c r="S471" s="6">
        <f t="shared" ca="1" si="68"/>
        <v>10</v>
      </c>
      <c r="T471" s="7" t="str">
        <f ca="1">VLOOKUP($S471,Role!$A:$B,2,FALSE)</f>
        <v>Trainee</v>
      </c>
      <c r="U471" s="6" t="str">
        <f t="shared" ca="1" si="69"/>
        <v/>
      </c>
      <c r="V471" s="7" t="str">
        <f ca="1" xml:space="preserve">
IF($U471 &lt;&gt; "",
    VLOOKUP($U471,Level!$A:$B,2,FALSE),
    ""
)</f>
        <v/>
      </c>
      <c r="W471" s="1">
        <f t="shared" ca="1" si="70"/>
        <v>1385</v>
      </c>
      <c r="X471" s="12" t="str">
        <f t="shared" ca="1" si="71"/>
        <v>INSERT INTO bi4all.fac_employees (id_company_fk, id_employee_pk, flg_active, employee_name, id_gender_fk, id_race_fk, birthday, id_schooling_fk, id_department_fk, id_role_fk, id_level_fk, salary) VALUES (1, 467, TRUE, 'Manuel Costatini Duarte', 'M', 5, '12/03/1958', 7, 9, 10, NULL, 1385);</v>
      </c>
    </row>
    <row r="472" spans="1:24" ht="14.25" customHeight="1" x14ac:dyDescent="0.2">
      <c r="A472" s="7">
        <v>1</v>
      </c>
      <c r="B472" s="7" t="str">
        <f>$A472 &amp; "-"&amp;VLOOKUP($A472,Company!$A:$B,2,FALSE)</f>
        <v>1-ACME Corporation</v>
      </c>
      <c r="C472" s="5">
        <f t="shared" si="63"/>
        <v>468</v>
      </c>
      <c r="D472" s="6" t="b">
        <v>1</v>
      </c>
      <c r="E472" s="7">
        <f ca="1">IF($C472 = 1 + N("Presidente"),
    127,
    IF($C472 = 2 + N("Vice-Presidente"),
        72,
        IF($C472 = 3 + N("Secretária bilíngue"),
            13,
            RANDBETWEEN(5,COUNT(Name!$A:$A) + 1)
        )
    )
)</f>
        <v>74</v>
      </c>
      <c r="F472" s="7" t="str">
        <f ca="1">VLOOKUP($E472,Name!$A:$B,2,FALSE)</f>
        <v>Brenda</v>
      </c>
      <c r="G472" s="7">
        <f ca="1" xml:space="preserve">
IF($C472 = 1,
    0,
    RANDBETWEEN(5,COUNT('Last name'!$A:$A) + 1)
)</f>
        <v>157</v>
      </c>
      <c r="H472" s="7" t="str">
        <f ca="1" xml:space="preserve">
IF($C472 = 1 + N("Presidente"),
    "de Orléans e Bragança",
    VLOOKUP($G472,'Last name'!$A:$B,2,FALSE) &amp; " " &amp; VLOOKUP(RANDBETWEEN(5,COUNT('Last name'!$A:$A) + 1),'Last name'!$A:$B,2,FALSE)
)</f>
        <v>Ramos Russo</v>
      </c>
      <c r="I472" s="7" t="str">
        <f t="shared" ca="1" si="64"/>
        <v>Brenda Ramos Russo</v>
      </c>
      <c r="J472" s="7" t="str">
        <f ca="1">VLOOKUP($E472,Name!$A:$C,3,FALSE)</f>
        <v>F</v>
      </c>
      <c r="K472" s="7" t="str">
        <f ca="1">VLOOKUP($J472,Gender!$A:$B,2,FALSE)</f>
        <v>Female</v>
      </c>
      <c r="L472" s="7">
        <f t="shared" ca="1" si="65"/>
        <v>5</v>
      </c>
      <c r="M472" s="7" t="str">
        <f ca="1">VLOOKUP($L472,Race!$A:$B,2,FALSE)</f>
        <v>White</v>
      </c>
      <c r="N472" s="8">
        <f t="shared" ca="1" si="66"/>
        <v>19814</v>
      </c>
      <c r="O472" s="6">
        <f t="shared" ca="1" si="67"/>
        <v>8</v>
      </c>
      <c r="P472" s="8" t="str">
        <f ca="1">VLOOKUP($O472,Education!$A:$B,2,FALSE)</f>
        <v>Graduate school</v>
      </c>
      <c r="Q472" s="7">
        <f ca="1" xml:space="preserve">
  IF(OR($S472 = 5, $S472 = 6, $S472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72" s="7" t="str">
        <f ca="1">VLOOKUP($Q472,Department!$A:$B,2,FALSE)</f>
        <v>Human Resource</v>
      </c>
      <c r="S472" s="6">
        <f t="shared" ca="1" si="68"/>
        <v>11</v>
      </c>
      <c r="T472" s="7" t="str">
        <f ca="1">VLOOKUP($S472,Role!$A:$B,2,FALSE)</f>
        <v>Analyst</v>
      </c>
      <c r="U472" s="6">
        <f t="shared" ca="1" si="69"/>
        <v>5</v>
      </c>
      <c r="V472" s="7" t="str">
        <f ca="1" xml:space="preserve">
IF($U472 &lt;&gt; "",
    VLOOKUP($U472,Level!$A:$B,2,FALSE),
    ""
)</f>
        <v>Junior</v>
      </c>
      <c r="W472" s="1">
        <f t="shared" ca="1" si="70"/>
        <v>3080</v>
      </c>
      <c r="X472" s="12" t="str">
        <f t="shared" ca="1" si="71"/>
        <v>INSERT INTO bi4all.fac_employees (id_company_fk, id_employee_pk, flg_active, employee_name, id_gender_fk, id_race_fk, birthday, id_schooling_fk, id_department_fk, id_role_fk, id_level_fk, salary) VALUES (1, 468, TRUE, 'Brenda Ramos Russo', 'F', 5, '31/03/1954', 8, 8, 11, 5, 3080);</v>
      </c>
    </row>
    <row r="473" spans="1:24" ht="14.25" customHeight="1" x14ac:dyDescent="0.2">
      <c r="A473" s="7">
        <v>1</v>
      </c>
      <c r="B473" s="7" t="str">
        <f>$A473 &amp; "-"&amp;VLOOKUP($A473,Company!$A:$B,2,FALSE)</f>
        <v>1-ACME Corporation</v>
      </c>
      <c r="C473" s="5">
        <f t="shared" si="63"/>
        <v>469</v>
      </c>
      <c r="D473" s="6" t="b">
        <v>1</v>
      </c>
      <c r="E473" s="7">
        <f ca="1">IF($C473 = 1 + N("Presidente"),
    127,
    IF($C473 = 2 + N("Vice-Presidente"),
        72,
        IF($C473 = 3 + N("Secretária bilíngue"),
            13,
            RANDBETWEEN(5,COUNT(Name!$A:$A) + 1)
        )
    )
)</f>
        <v>41</v>
      </c>
      <c r="F473" s="7" t="str">
        <f ca="1">VLOOKUP($E473,Name!$A:$B,2,FALSE)</f>
        <v>Ane Caroline</v>
      </c>
      <c r="G473" s="7">
        <f ca="1" xml:space="preserve">
IF($C473 = 1,
    0,
    RANDBETWEEN(5,COUNT('Last name'!$A:$A) + 1)
)</f>
        <v>180</v>
      </c>
      <c r="H473" s="7" t="str">
        <f ca="1" xml:space="preserve">
IF($C473 = 1 + N("Presidente"),
    "de Orléans e Bragança",
    VLOOKUP($G473,'Last name'!$A:$B,2,FALSE) &amp; " " &amp; VLOOKUP(RANDBETWEEN(5,COUNT('Last name'!$A:$A) + 1),'Last name'!$A:$B,2,FALSE)
)</f>
        <v>Silva Resende</v>
      </c>
      <c r="I473" s="7" t="str">
        <f t="shared" ca="1" si="64"/>
        <v>Ane Caroline Silva Resende</v>
      </c>
      <c r="J473" s="7" t="str">
        <f ca="1">VLOOKUP($E473,Name!$A:$C,3,FALSE)</f>
        <v>F</v>
      </c>
      <c r="K473" s="7" t="str">
        <f ca="1">VLOOKUP($J473,Gender!$A:$B,2,FALSE)</f>
        <v>Female</v>
      </c>
      <c r="L473" s="7">
        <f t="shared" ca="1" si="65"/>
        <v>7</v>
      </c>
      <c r="M473" s="7" t="str">
        <f ca="1">VLOOKUP($L473,Race!$A:$B,2,FALSE)</f>
        <v>Hispanic or Latino</v>
      </c>
      <c r="N473" s="8">
        <f t="shared" ca="1" si="66"/>
        <v>32225</v>
      </c>
      <c r="O473" s="6">
        <f t="shared" ca="1" si="67"/>
        <v>7</v>
      </c>
      <c r="P473" s="8" t="str">
        <f ca="1">VLOOKUP($O473,Education!$A:$B,2,FALSE)</f>
        <v>Undergraduate degree</v>
      </c>
      <c r="Q473" s="7">
        <f ca="1" xml:space="preserve">
  IF(OR($S473 = 5, $S473 = 6, $S473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73" s="7" t="str">
        <f ca="1">VLOOKUP($Q473,Department!$A:$B,2,FALSE)</f>
        <v>Finance</v>
      </c>
      <c r="S473" s="6">
        <f t="shared" ca="1" si="68"/>
        <v>9</v>
      </c>
      <c r="T473" s="7" t="str">
        <f ca="1">VLOOKUP($S473,Role!$A:$B,2,FALSE)</f>
        <v>Intern</v>
      </c>
      <c r="U473" s="6" t="str">
        <f t="shared" ca="1" si="69"/>
        <v/>
      </c>
      <c r="V473" s="7" t="str">
        <f ca="1" xml:space="preserve">
IF($U473 &lt;&gt; "",
    VLOOKUP($U473,Level!$A:$B,2,FALSE),
    ""
)</f>
        <v/>
      </c>
      <c r="W473" s="1">
        <f t="shared" ca="1" si="70"/>
        <v>1205</v>
      </c>
      <c r="X473" s="12" t="str">
        <f t="shared" ca="1" si="71"/>
        <v>INSERT INTO bi4all.fac_employees (id_company_fk, id_employee_pk, flg_active, employee_name, id_gender_fk, id_race_fk, birthday, id_schooling_fk, id_department_fk, id_role_fk, id_level_fk, salary) VALUES (1, 469, TRUE, 'Ane Caroline Silva Resende', 'F', 7, '23/03/1988', 7, 7, 9, NULL, 1205);</v>
      </c>
    </row>
    <row r="474" spans="1:24" ht="14.25" customHeight="1" x14ac:dyDescent="0.2">
      <c r="A474" s="7">
        <v>1</v>
      </c>
      <c r="B474" s="7" t="str">
        <f>$A474 &amp; "-"&amp;VLOOKUP($A474,Company!$A:$B,2,FALSE)</f>
        <v>1-ACME Corporation</v>
      </c>
      <c r="C474" s="5">
        <f t="shared" si="63"/>
        <v>470</v>
      </c>
      <c r="D474" s="6" t="b">
        <v>1</v>
      </c>
      <c r="E474" s="7">
        <f ca="1">IF($C474 = 1 + N("Presidente"),
    127,
    IF($C474 = 2 + N("Vice-Presidente"),
        72,
        IF($C474 = 3 + N("Secretária bilíngue"),
            13,
            RANDBETWEEN(5,COUNT(Name!$A:$A) + 1)
        )
    )
)</f>
        <v>324</v>
      </c>
      <c r="F474" s="7" t="str">
        <f ca="1">VLOOKUP($E474,Name!$A:$B,2,FALSE)</f>
        <v>Rafael</v>
      </c>
      <c r="G474" s="7">
        <f ca="1" xml:space="preserve">
IF($C474 = 1,
    0,
    RANDBETWEEN(5,COUNT('Last name'!$A:$A) + 1)
)</f>
        <v>192</v>
      </c>
      <c r="H474" s="7" t="str">
        <f ca="1" xml:space="preserve">
IF($C474 = 1 + N("Presidente"),
    "de Orléans e Bragança",
    VLOOKUP($G474,'Last name'!$A:$B,2,FALSE) &amp; " " &amp; VLOOKUP(RANDBETWEEN(5,COUNT('Last name'!$A:$A) + 1),'Last name'!$A:$B,2,FALSE)
)</f>
        <v>Vaz Brito</v>
      </c>
      <c r="I474" s="7" t="str">
        <f t="shared" ca="1" si="64"/>
        <v>Rafael Vaz Brito</v>
      </c>
      <c r="J474" s="7" t="str">
        <f ca="1">VLOOKUP($E474,Name!$A:$C,3,FALSE)</f>
        <v>M</v>
      </c>
      <c r="K474" s="7" t="str">
        <f ca="1">VLOOKUP($J474,Gender!$A:$B,2,FALSE)</f>
        <v>Male</v>
      </c>
      <c r="L474" s="7">
        <f t="shared" ca="1" si="65"/>
        <v>5</v>
      </c>
      <c r="M474" s="7" t="str">
        <f ca="1">VLOOKUP($L474,Race!$A:$B,2,FALSE)</f>
        <v>White</v>
      </c>
      <c r="N474" s="8">
        <f t="shared" ca="1" si="66"/>
        <v>29584</v>
      </c>
      <c r="O474" s="6">
        <f t="shared" ca="1" si="67"/>
        <v>7</v>
      </c>
      <c r="P474" s="8" t="str">
        <f ca="1">VLOOKUP($O474,Education!$A:$B,2,FALSE)</f>
        <v>Undergraduate degree</v>
      </c>
      <c r="Q474" s="7">
        <f ca="1" xml:space="preserve">
  IF(OR($S474 = 5, $S474 = 6, $S474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74" s="7" t="str">
        <f ca="1">VLOOKUP($Q474,Department!$A:$B,2,FALSE)</f>
        <v>Controlling</v>
      </c>
      <c r="S474" s="6">
        <f t="shared" ca="1" si="68"/>
        <v>11</v>
      </c>
      <c r="T474" s="7" t="str">
        <f ca="1">VLOOKUP($S474,Role!$A:$B,2,FALSE)</f>
        <v>Analyst</v>
      </c>
      <c r="U474" s="6">
        <f t="shared" ca="1" si="69"/>
        <v>7</v>
      </c>
      <c r="V474" s="7" t="str">
        <f ca="1" xml:space="preserve">
IF($U474 &lt;&gt; "",
    VLOOKUP($U474,Level!$A:$B,2,FALSE),
    ""
)</f>
        <v>Senior</v>
      </c>
      <c r="W474" s="1">
        <f t="shared" ca="1" si="70"/>
        <v>2500</v>
      </c>
      <c r="X474" s="12" t="str">
        <f t="shared" ca="1" si="71"/>
        <v>INSERT INTO bi4all.fac_employees (id_company_fk, id_employee_pk, flg_active, employee_name, id_gender_fk, id_race_fk, birthday, id_schooling_fk, id_department_fk, id_role_fk, id_level_fk, salary) VALUES (1, 470, TRUE, 'Rafael Vaz Brito', 'M', 5, '29/12/1980', 7, 12, 11, 7, 2500);</v>
      </c>
    </row>
    <row r="475" spans="1:24" ht="14.25" customHeight="1" x14ac:dyDescent="0.2">
      <c r="A475" s="7">
        <v>1</v>
      </c>
      <c r="B475" s="7" t="str">
        <f>$A475 &amp; "-"&amp;VLOOKUP($A475,Company!$A:$B,2,FALSE)</f>
        <v>1-ACME Corporation</v>
      </c>
      <c r="C475" s="5">
        <f t="shared" si="63"/>
        <v>471</v>
      </c>
      <c r="D475" s="6" t="b">
        <v>1</v>
      </c>
      <c r="E475" s="7">
        <f ca="1">IF($C475 = 1 + N("Presidente"),
    127,
    IF($C475 = 2 + N("Vice-Presidente"),
        72,
        IF($C475 = 3 + N("Secretária bilíngue"),
            13,
            RANDBETWEEN(5,COUNT(Name!$A:$A) + 1)
        )
    )
)</f>
        <v>60</v>
      </c>
      <c r="F475" s="7" t="str">
        <f ca="1">VLOOKUP($E475,Name!$A:$B,2,FALSE)</f>
        <v>Augusta</v>
      </c>
      <c r="G475" s="7">
        <f ca="1" xml:space="preserve">
IF($C475 = 1,
    0,
    RANDBETWEEN(5,COUNT('Last name'!$A:$A) + 1)
)</f>
        <v>37</v>
      </c>
      <c r="H475" s="7" t="str">
        <f ca="1" xml:space="preserve">
IF($C475 = 1 + N("Presidente"),
    "de Orléans e Bragança",
    VLOOKUP($G475,'Last name'!$A:$B,2,FALSE) &amp; " " &amp; VLOOKUP(RANDBETWEEN(5,COUNT('Last name'!$A:$A) + 1),'Last name'!$A:$B,2,FALSE)
)</f>
        <v>Battaglia Alvaregna</v>
      </c>
      <c r="I475" s="7" t="str">
        <f t="shared" ca="1" si="64"/>
        <v>Augusta Battaglia Alvaregna</v>
      </c>
      <c r="J475" s="7" t="str">
        <f ca="1">VLOOKUP($E475,Name!$A:$C,3,FALSE)</f>
        <v>F</v>
      </c>
      <c r="K475" s="7" t="str">
        <f ca="1">VLOOKUP($J475,Gender!$A:$B,2,FALSE)</f>
        <v>Female</v>
      </c>
      <c r="L475" s="7">
        <f t="shared" ca="1" si="65"/>
        <v>8</v>
      </c>
      <c r="M475" s="7" t="str">
        <f ca="1">VLOOKUP($L475,Race!$A:$B,2,FALSE)</f>
        <v>Asian</v>
      </c>
      <c r="N475" s="8">
        <f t="shared" ca="1" si="66"/>
        <v>27363</v>
      </c>
      <c r="O475" s="6">
        <f t="shared" ca="1" si="67"/>
        <v>7</v>
      </c>
      <c r="P475" s="8" t="str">
        <f ca="1">VLOOKUP($O475,Education!$A:$B,2,FALSE)</f>
        <v>Undergraduate degree</v>
      </c>
      <c r="Q475" s="7">
        <f ca="1" xml:space="preserve">
  IF(OR($S475 = 5, $S475 = 6, $S475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75" s="7" t="str">
        <f ca="1">VLOOKUP($Q475,Department!$A:$B,2,FALSE)</f>
        <v>Finance</v>
      </c>
      <c r="S475" s="6">
        <f t="shared" ca="1" si="68"/>
        <v>9</v>
      </c>
      <c r="T475" s="7" t="str">
        <f ca="1">VLOOKUP($S475,Role!$A:$B,2,FALSE)</f>
        <v>Intern</v>
      </c>
      <c r="U475" s="6" t="str">
        <f t="shared" ca="1" si="69"/>
        <v/>
      </c>
      <c r="V475" s="7" t="str">
        <f ca="1" xml:space="preserve">
IF($U475 &lt;&gt; "",
    VLOOKUP($U475,Level!$A:$B,2,FALSE),
    ""
)</f>
        <v/>
      </c>
      <c r="W475" s="1">
        <f t="shared" ca="1" si="70"/>
        <v>1205</v>
      </c>
      <c r="X475" s="12" t="str">
        <f t="shared" ca="1" si="71"/>
        <v>INSERT INTO bi4all.fac_employees (id_company_fk, id_employee_pk, flg_active, employee_name, id_gender_fk, id_race_fk, birthday, id_schooling_fk, id_department_fk, id_role_fk, id_level_fk, salary) VALUES (1, 471, TRUE, 'Augusta Battaglia Alvaregna', 'F', 8, '30/11/1974', 7, 7, 9, NULL, 1205);</v>
      </c>
    </row>
    <row r="476" spans="1:24" ht="14.25" customHeight="1" x14ac:dyDescent="0.2">
      <c r="A476" s="7">
        <v>1</v>
      </c>
      <c r="B476" s="7" t="str">
        <f>$A476 &amp; "-"&amp;VLOOKUP($A476,Company!$A:$B,2,FALSE)</f>
        <v>1-ACME Corporation</v>
      </c>
      <c r="C476" s="5">
        <f t="shared" si="63"/>
        <v>472</v>
      </c>
      <c r="D476" s="6" t="b">
        <v>1</v>
      </c>
      <c r="E476" s="7">
        <f ca="1">IF($C476 = 1 + N("Presidente"),
    127,
    IF($C476 = 2 + N("Vice-Presidente"),
        72,
        IF($C476 = 3 + N("Secretária bilíngue"),
            13,
            RANDBETWEEN(5,COUNT(Name!$A:$A) + 1)
        )
    )
)</f>
        <v>272</v>
      </c>
      <c r="F476" s="7" t="str">
        <f ca="1">VLOOKUP($E476,Name!$A:$B,2,FALSE)</f>
        <v>Maria Madalena</v>
      </c>
      <c r="G476" s="7">
        <f ca="1" xml:space="preserve">
IF($C476 = 1,
    0,
    RANDBETWEEN(5,COUNT('Last name'!$A:$A) + 1)
)</f>
        <v>138</v>
      </c>
      <c r="H476" s="7" t="str">
        <f ca="1" xml:space="preserve">
IF($C476 = 1 + N("Presidente"),
    "de Orléans e Bragança",
    VLOOKUP($G476,'Last name'!$A:$B,2,FALSE) &amp; " " &amp; VLOOKUP(RANDBETWEEN(5,COUNT('Last name'!$A:$A) + 1),'Last name'!$A:$B,2,FALSE)
)</f>
        <v>Nascimento Miranda</v>
      </c>
      <c r="I476" s="7" t="str">
        <f t="shared" ca="1" si="64"/>
        <v>Maria Madalena Nascimento Miranda</v>
      </c>
      <c r="J476" s="7" t="str">
        <f ca="1">VLOOKUP($E476,Name!$A:$C,3,FALSE)</f>
        <v>F</v>
      </c>
      <c r="K476" s="7" t="str">
        <f ca="1">VLOOKUP($J476,Gender!$A:$B,2,FALSE)</f>
        <v>Female</v>
      </c>
      <c r="L476" s="7">
        <f t="shared" ca="1" si="65"/>
        <v>6</v>
      </c>
      <c r="M476" s="7" t="str">
        <f ca="1">VLOOKUP($L476,Race!$A:$B,2,FALSE)</f>
        <v>Black or African American</v>
      </c>
      <c r="N476" s="8">
        <f t="shared" ca="1" si="66"/>
        <v>26799</v>
      </c>
      <c r="O476" s="6">
        <f t="shared" ca="1" si="67"/>
        <v>8</v>
      </c>
      <c r="P476" s="8" t="str">
        <f ca="1">VLOOKUP($O476,Education!$A:$B,2,FALSE)</f>
        <v>Graduate school</v>
      </c>
      <c r="Q476" s="7">
        <f ca="1" xml:space="preserve">
  IF(OR($S476 = 5, $S476 = 6, $S476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76" s="7" t="str">
        <f ca="1">VLOOKUP($Q476,Department!$A:$B,2,FALSE)</f>
        <v>Administration</v>
      </c>
      <c r="S476" s="6">
        <f t="shared" ca="1" si="68"/>
        <v>11</v>
      </c>
      <c r="T476" s="7" t="str">
        <f ca="1">VLOOKUP($S476,Role!$A:$B,2,FALSE)</f>
        <v>Analyst</v>
      </c>
      <c r="U476" s="6">
        <f t="shared" ca="1" si="69"/>
        <v>5</v>
      </c>
      <c r="V476" s="7" t="str">
        <f ca="1" xml:space="preserve">
IF($U476 &lt;&gt; "",
    VLOOKUP($U476,Level!$A:$B,2,FALSE),
    ""
)</f>
        <v>Junior</v>
      </c>
      <c r="W476" s="1">
        <f t="shared" ca="1" si="70"/>
        <v>3000</v>
      </c>
      <c r="X476" s="12" t="str">
        <f t="shared" ca="1" si="71"/>
        <v>INSERT INTO bi4all.fac_employees (id_company_fk, id_employee_pk, flg_active, employee_name, id_gender_fk, id_race_fk, birthday, id_schooling_fk, id_department_fk, id_role_fk, id_level_fk, salary) VALUES (1, 472, TRUE, 'Maria Madalena Nascimento Miranda', 'F', 6, '15/05/1973', 8, 6, 11, 5, 3000);</v>
      </c>
    </row>
    <row r="477" spans="1:24" ht="14.25" customHeight="1" x14ac:dyDescent="0.2">
      <c r="A477" s="7">
        <v>1</v>
      </c>
      <c r="B477" s="7" t="str">
        <f>$A477 &amp; "-"&amp;VLOOKUP($A477,Company!$A:$B,2,FALSE)</f>
        <v>1-ACME Corporation</v>
      </c>
      <c r="C477" s="5">
        <f t="shared" si="63"/>
        <v>473</v>
      </c>
      <c r="D477" s="6" t="b">
        <v>1</v>
      </c>
      <c r="E477" s="7">
        <f ca="1">IF($C477 = 1 + N("Presidente"),
    127,
    IF($C477 = 2 + N("Vice-Presidente"),
        72,
        IF($C477 = 3 + N("Secretária bilíngue"),
            13,
            RANDBETWEEN(5,COUNT(Name!$A:$A) + 1)
        )
    )
)</f>
        <v>18</v>
      </c>
      <c r="F477" s="7" t="str">
        <f ca="1">VLOOKUP($E477,Name!$A:$B,2,FALSE)</f>
        <v>Alícia</v>
      </c>
      <c r="G477" s="7">
        <f ca="1" xml:space="preserve">
IF($C477 = 1,
    0,
    RANDBETWEEN(5,COUNT('Last name'!$A:$A) + 1)
)</f>
        <v>183</v>
      </c>
      <c r="H477" s="7" t="str">
        <f ca="1" xml:space="preserve">
IF($C477 = 1 + N("Presidente"),
    "de Orléans e Bragança",
    VLOOKUP($G477,'Last name'!$A:$B,2,FALSE) &amp; " " &amp; VLOOKUP(RANDBETWEEN(5,COUNT('Last name'!$A:$A) + 1),'Last name'!$A:$B,2,FALSE)
)</f>
        <v>Soares Morato</v>
      </c>
      <c r="I477" s="7" t="str">
        <f t="shared" ca="1" si="64"/>
        <v>Alícia Soares Morato</v>
      </c>
      <c r="J477" s="7" t="str">
        <f ca="1">VLOOKUP($E477,Name!$A:$C,3,FALSE)</f>
        <v>F</v>
      </c>
      <c r="K477" s="7" t="str">
        <f ca="1">VLOOKUP($J477,Gender!$A:$B,2,FALSE)</f>
        <v>Female</v>
      </c>
      <c r="L477" s="7">
        <f t="shared" ca="1" si="65"/>
        <v>5</v>
      </c>
      <c r="M477" s="7" t="str">
        <f ca="1">VLOOKUP($L477,Race!$A:$B,2,FALSE)</f>
        <v>White</v>
      </c>
      <c r="N477" s="8">
        <f t="shared" ca="1" si="66"/>
        <v>21271</v>
      </c>
      <c r="O477" s="6">
        <f t="shared" ca="1" si="67"/>
        <v>7</v>
      </c>
      <c r="P477" s="8" t="str">
        <f ca="1">VLOOKUP($O477,Education!$A:$B,2,FALSE)</f>
        <v>Undergraduate degree</v>
      </c>
      <c r="Q477" s="7">
        <f ca="1" xml:space="preserve">
  IF(OR($S477 = 5, $S477 = 6, $S477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77" s="7" t="str">
        <f ca="1">VLOOKUP($Q477,Department!$A:$B,2,FALSE)</f>
        <v>Audit</v>
      </c>
      <c r="S477" s="6">
        <f t="shared" ca="1" si="68"/>
        <v>9</v>
      </c>
      <c r="T477" s="7" t="str">
        <f ca="1">VLOOKUP($S477,Role!$A:$B,2,FALSE)</f>
        <v>Intern</v>
      </c>
      <c r="U477" s="6" t="str">
        <f t="shared" ca="1" si="69"/>
        <v/>
      </c>
      <c r="V477" s="7" t="str">
        <f ca="1" xml:space="preserve">
IF($U477 &lt;&gt; "",
    VLOOKUP($U477,Level!$A:$B,2,FALSE),
    ""
)</f>
        <v/>
      </c>
      <c r="W477" s="1">
        <f t="shared" ca="1" si="70"/>
        <v>1205</v>
      </c>
      <c r="X477" s="12" t="str">
        <f t="shared" ca="1" si="71"/>
        <v>INSERT INTO bi4all.fac_employees (id_company_fk, id_employee_pk, flg_active, employee_name, id_gender_fk, id_race_fk, birthday, id_schooling_fk, id_department_fk, id_role_fk, id_level_fk, salary) VALUES (1, 473, TRUE, 'Alícia Soares Morato', 'F', 5, '27/03/1958', 7, 13, 9, NULL, 1205);</v>
      </c>
    </row>
    <row r="478" spans="1:24" ht="14.25" customHeight="1" x14ac:dyDescent="0.2">
      <c r="A478" s="7">
        <v>1</v>
      </c>
      <c r="B478" s="7" t="str">
        <f>$A478 &amp; "-"&amp;VLOOKUP($A478,Company!$A:$B,2,FALSE)</f>
        <v>1-ACME Corporation</v>
      </c>
      <c r="C478" s="5">
        <f t="shared" si="63"/>
        <v>474</v>
      </c>
      <c r="D478" s="6" t="b">
        <v>1</v>
      </c>
      <c r="E478" s="7">
        <f ca="1">IF($C478 = 1 + N("Presidente"),
    127,
    IF($C478 = 2 + N("Vice-Presidente"),
        72,
        IF($C478 = 3 + N("Secretária bilíngue"),
            13,
            RANDBETWEEN(5,COUNT(Name!$A:$A) + 1)
        )
    )
)</f>
        <v>178</v>
      </c>
      <c r="F478" s="7" t="str">
        <f ca="1">VLOOKUP($E478,Name!$A:$B,2,FALSE)</f>
        <v>Isabely</v>
      </c>
      <c r="G478" s="7">
        <f ca="1" xml:space="preserve">
IF($C478 = 1,
    0,
    RANDBETWEEN(5,COUNT('Last name'!$A:$A) + 1)
)</f>
        <v>123</v>
      </c>
      <c r="H478" s="7" t="str">
        <f ca="1" xml:space="preserve">
IF($C478 = 1 + N("Presidente"),
    "de Orléans e Bragança",
    VLOOKUP($G478,'Last name'!$A:$B,2,FALSE) &amp; " " &amp; VLOOKUP(RANDBETWEEN(5,COUNT('Last name'!$A:$A) + 1),'Last name'!$A:$B,2,FALSE)
)</f>
        <v>Martins Pedrosa</v>
      </c>
      <c r="I478" s="7" t="str">
        <f t="shared" ca="1" si="64"/>
        <v>Isabely Martins Pedrosa</v>
      </c>
      <c r="J478" s="7" t="str">
        <f ca="1">VLOOKUP($E478,Name!$A:$C,3,FALSE)</f>
        <v>F</v>
      </c>
      <c r="K478" s="7" t="str">
        <f ca="1">VLOOKUP($J478,Gender!$A:$B,2,FALSE)</f>
        <v>Female</v>
      </c>
      <c r="L478" s="7">
        <f t="shared" ca="1" si="65"/>
        <v>5</v>
      </c>
      <c r="M478" s="7" t="str">
        <f ca="1">VLOOKUP($L478,Race!$A:$B,2,FALSE)</f>
        <v>White</v>
      </c>
      <c r="N478" s="8">
        <f t="shared" ca="1" si="66"/>
        <v>30825</v>
      </c>
      <c r="O478" s="6">
        <f t="shared" ca="1" si="67"/>
        <v>8</v>
      </c>
      <c r="P478" s="8" t="str">
        <f ca="1">VLOOKUP($O478,Education!$A:$B,2,FALSE)</f>
        <v>Graduate school</v>
      </c>
      <c r="Q478" s="7">
        <f ca="1" xml:space="preserve">
  IF(OR($S478 = 5, $S478 = 6, $S478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78" s="7" t="str">
        <f ca="1">VLOOKUP($Q478,Department!$A:$B,2,FALSE)</f>
        <v>Audit</v>
      </c>
      <c r="S478" s="6">
        <f t="shared" ca="1" si="68"/>
        <v>11</v>
      </c>
      <c r="T478" s="7" t="str">
        <f ca="1">VLOOKUP($S478,Role!$A:$B,2,FALSE)</f>
        <v>Analyst</v>
      </c>
      <c r="U478" s="6">
        <f t="shared" ca="1" si="69"/>
        <v>5</v>
      </c>
      <c r="V478" s="7" t="str">
        <f ca="1" xml:space="preserve">
IF($U478 &lt;&gt; "",
    VLOOKUP($U478,Level!$A:$B,2,FALSE),
    ""
)</f>
        <v>Junior</v>
      </c>
      <c r="W478" s="1">
        <f t="shared" ca="1" si="70"/>
        <v>3000</v>
      </c>
      <c r="X478" s="12" t="str">
        <f t="shared" ca="1" si="71"/>
        <v>INSERT INTO bi4all.fac_employees (id_company_fk, id_employee_pk, flg_active, employee_name, id_gender_fk, id_race_fk, birthday, id_schooling_fk, id_department_fk, id_role_fk, id_level_fk, salary) VALUES (1, 474, TRUE, 'Isabely Martins Pedrosa', 'F', 5, '23/05/1984', 8, 13, 11, 5, 3000);</v>
      </c>
    </row>
    <row r="479" spans="1:24" ht="14.25" customHeight="1" x14ac:dyDescent="0.2">
      <c r="A479" s="7">
        <v>1</v>
      </c>
      <c r="B479" s="7" t="str">
        <f>$A479 &amp; "-"&amp;VLOOKUP($A479,Company!$A:$B,2,FALSE)</f>
        <v>1-ACME Corporation</v>
      </c>
      <c r="C479" s="5">
        <f t="shared" si="63"/>
        <v>475</v>
      </c>
      <c r="D479" s="6" t="b">
        <v>1</v>
      </c>
      <c r="E479" s="7">
        <f ca="1">IF($C479 = 1 + N("Presidente"),
    127,
    IF($C479 = 2 + N("Vice-Presidente"),
        72,
        IF($C479 = 3 + N("Secretária bilíngue"),
            13,
            RANDBETWEEN(5,COUNT(Name!$A:$A) + 1)
        )
    )
)</f>
        <v>276</v>
      </c>
      <c r="F479" s="7" t="str">
        <f ca="1">VLOOKUP($E479,Name!$A:$B,2,FALSE)</f>
        <v>Mariah</v>
      </c>
      <c r="G479" s="7">
        <f ca="1" xml:space="preserve">
IF($C479 = 1,
    0,
    RANDBETWEEN(5,COUNT('Last name'!$A:$A) + 1)
)</f>
        <v>7</v>
      </c>
      <c r="H479" s="7" t="str">
        <f ca="1" xml:space="preserve">
IF($C479 = 1 + N("Presidente"),
    "de Orléans e Bragança",
    VLOOKUP($G479,'Last name'!$A:$B,2,FALSE) &amp; " " &amp; VLOOKUP(RANDBETWEEN(5,COUNT('Last name'!$A:$A) + 1),'Last name'!$A:$B,2,FALSE)
)</f>
        <v>Albuquerque Figo</v>
      </c>
      <c r="I479" s="7" t="str">
        <f t="shared" ca="1" si="64"/>
        <v>Mariah Albuquerque Figo</v>
      </c>
      <c r="J479" s="7" t="str">
        <f ca="1">VLOOKUP($E479,Name!$A:$C,3,FALSE)</f>
        <v>F</v>
      </c>
      <c r="K479" s="7" t="str">
        <f ca="1">VLOOKUP($J479,Gender!$A:$B,2,FALSE)</f>
        <v>Female</v>
      </c>
      <c r="L479" s="7">
        <f t="shared" ca="1" si="65"/>
        <v>5</v>
      </c>
      <c r="M479" s="7" t="str">
        <f ca="1">VLOOKUP($L479,Race!$A:$B,2,FALSE)</f>
        <v>White</v>
      </c>
      <c r="N479" s="8">
        <f t="shared" ca="1" si="66"/>
        <v>19760</v>
      </c>
      <c r="O479" s="6">
        <f t="shared" ca="1" si="67"/>
        <v>7</v>
      </c>
      <c r="P479" s="8" t="str">
        <f ca="1">VLOOKUP($O479,Education!$A:$B,2,FALSE)</f>
        <v>Undergraduate degree</v>
      </c>
      <c r="Q479" s="7">
        <f ca="1" xml:space="preserve">
  IF(OR($S479 = 5, $S479 = 6, $S479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79" s="7" t="str">
        <f ca="1">VLOOKUP($Q479,Department!$A:$B,2,FALSE)</f>
        <v>Presidency</v>
      </c>
      <c r="S479" s="6">
        <f t="shared" ca="1" si="68"/>
        <v>10</v>
      </c>
      <c r="T479" s="7" t="str">
        <f ca="1">VLOOKUP($S479,Role!$A:$B,2,FALSE)</f>
        <v>Trainee</v>
      </c>
      <c r="U479" s="6" t="str">
        <f t="shared" ca="1" si="69"/>
        <v/>
      </c>
      <c r="V479" s="7" t="str">
        <f ca="1" xml:space="preserve">
IF($U479 &lt;&gt; "",
    VLOOKUP($U479,Level!$A:$B,2,FALSE),
    ""
)</f>
        <v/>
      </c>
      <c r="W479" s="1">
        <f t="shared" ca="1" si="70"/>
        <v>1305</v>
      </c>
      <c r="X479" s="12" t="str">
        <f t="shared" ca="1" si="71"/>
        <v>INSERT INTO bi4all.fac_employees (id_company_fk, id_employee_pk, flg_active, employee_name, id_gender_fk, id_race_fk, birthday, id_schooling_fk, id_department_fk, id_role_fk, id_level_fk, salary) VALUES (1, 475, TRUE, 'Mariah Albuquerque Figo', 'F', 5, '05/02/1954', 7, 5, 10, NULL, 1305);</v>
      </c>
    </row>
    <row r="480" spans="1:24" ht="14.25" customHeight="1" x14ac:dyDescent="0.2">
      <c r="A480" s="7">
        <v>1</v>
      </c>
      <c r="B480" s="7" t="str">
        <f>$A480 &amp; "-"&amp;VLOOKUP($A480,Company!$A:$B,2,FALSE)</f>
        <v>1-ACME Corporation</v>
      </c>
      <c r="C480" s="5">
        <f t="shared" si="63"/>
        <v>476</v>
      </c>
      <c r="D480" s="6" t="b">
        <v>1</v>
      </c>
      <c r="E480" s="7">
        <f ca="1">IF($C480 = 1 + N("Presidente"),
    127,
    IF($C480 = 2 + N("Vice-Presidente"),
        72,
        IF($C480 = 3 + N("Secretária bilíngue"),
            13,
            RANDBETWEEN(5,COUNT(Name!$A:$A) + 1)
        )
    )
)</f>
        <v>190</v>
      </c>
      <c r="F480" s="7" t="str">
        <f ca="1">VLOOKUP($E480,Name!$A:$B,2,FALSE)</f>
        <v>João Miguel</v>
      </c>
      <c r="G480" s="7">
        <f ca="1" xml:space="preserve">
IF($C480 = 1,
    0,
    RANDBETWEEN(5,COUNT('Last name'!$A:$A) + 1)
)</f>
        <v>71</v>
      </c>
      <c r="H480" s="7" t="str">
        <f ca="1" xml:space="preserve">
IF($C480 = 1 + N("Presidente"),
    "de Orléans e Bragança",
    VLOOKUP($G480,'Last name'!$A:$B,2,FALSE) &amp; " " &amp; VLOOKUP(RANDBETWEEN(5,COUNT('Last name'!$A:$A) + 1),'Last name'!$A:$B,2,FALSE)
)</f>
        <v>Dantas Morato</v>
      </c>
      <c r="I480" s="7" t="str">
        <f t="shared" ca="1" si="64"/>
        <v>João Miguel Dantas Morato</v>
      </c>
      <c r="J480" s="7" t="str">
        <f ca="1">VLOOKUP($E480,Name!$A:$C,3,FALSE)</f>
        <v>M</v>
      </c>
      <c r="K480" s="7" t="str">
        <f ca="1">VLOOKUP($J480,Gender!$A:$B,2,FALSE)</f>
        <v>Male</v>
      </c>
      <c r="L480" s="7">
        <f t="shared" ca="1" si="65"/>
        <v>5</v>
      </c>
      <c r="M480" s="7" t="str">
        <f ca="1">VLOOKUP($L480,Race!$A:$B,2,FALSE)</f>
        <v>White</v>
      </c>
      <c r="N480" s="8">
        <f t="shared" ca="1" si="66"/>
        <v>24943</v>
      </c>
      <c r="O480" s="6">
        <f t="shared" ca="1" si="67"/>
        <v>8</v>
      </c>
      <c r="P480" s="8" t="str">
        <f ca="1">VLOOKUP($O480,Education!$A:$B,2,FALSE)</f>
        <v>Graduate school</v>
      </c>
      <c r="Q480" s="7">
        <f ca="1" xml:space="preserve">
  IF(OR($S480 = 5, $S480 = 6, $S480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80" s="7" t="str">
        <f ca="1">VLOOKUP($Q480,Department!$A:$B,2,FALSE)</f>
        <v>Communication &amp; Marketing</v>
      </c>
      <c r="S480" s="6">
        <f t="shared" ca="1" si="68"/>
        <v>11</v>
      </c>
      <c r="T480" s="7" t="str">
        <f ca="1">VLOOKUP($S480,Role!$A:$B,2,FALSE)</f>
        <v>Analyst</v>
      </c>
      <c r="U480" s="6">
        <f t="shared" ca="1" si="69"/>
        <v>5</v>
      </c>
      <c r="V480" s="7" t="str">
        <f ca="1" xml:space="preserve">
IF($U480 &lt;&gt; "",
    VLOOKUP($U480,Level!$A:$B,2,FALSE),
    ""
)</f>
        <v>Junior</v>
      </c>
      <c r="W480" s="1">
        <f t="shared" ca="1" si="70"/>
        <v>3080</v>
      </c>
      <c r="X480" s="12" t="str">
        <f t="shared" ca="1" si="71"/>
        <v>INSERT INTO bi4all.fac_employees (id_company_fk, id_employee_pk, flg_active, employee_name, id_gender_fk, id_race_fk, birthday, id_schooling_fk, id_department_fk, id_role_fk, id_level_fk, salary) VALUES (1, 476, TRUE, 'João Miguel Dantas Morato', 'M', 5, '15/04/1968', 8, 11, 11, 5, 3080);</v>
      </c>
    </row>
    <row r="481" spans="1:24" ht="14.25" customHeight="1" x14ac:dyDescent="0.2">
      <c r="A481" s="7">
        <v>1</v>
      </c>
      <c r="B481" s="7" t="str">
        <f>$A481 &amp; "-"&amp;VLOOKUP($A481,Company!$A:$B,2,FALSE)</f>
        <v>1-ACME Corporation</v>
      </c>
      <c r="C481" s="5">
        <f t="shared" si="63"/>
        <v>477</v>
      </c>
      <c r="D481" s="6" t="b">
        <v>1</v>
      </c>
      <c r="E481" s="7">
        <f ca="1">IF($C481 = 1 + N("Presidente"),
    127,
    IF($C481 = 2 + N("Vice-Presidente"),
        72,
        IF($C481 = 3 + N("Secretária bilíngue"),
            13,
            RANDBETWEEN(5,COUNT(Name!$A:$A) + 1)
        )
    )
)</f>
        <v>208</v>
      </c>
      <c r="F481" s="7" t="str">
        <f ca="1">VLOOKUP($E481,Name!$A:$B,2,FALSE)</f>
        <v>Katarina</v>
      </c>
      <c r="G481" s="7">
        <f ca="1" xml:space="preserve">
IF($C481 = 1,
    0,
    RANDBETWEEN(5,COUNT('Last name'!$A:$A) + 1)
)</f>
        <v>42</v>
      </c>
      <c r="H481" s="7" t="str">
        <f ca="1" xml:space="preserve">
IF($C481 = 1 + N("Presidente"),
    "de Orléans e Bragança",
    VLOOKUP($G481,'Last name'!$A:$B,2,FALSE) &amp; " " &amp; VLOOKUP(RANDBETWEEN(5,COUNT('Last name'!$A:$A) + 1),'Last name'!$A:$B,2,FALSE)
)</f>
        <v>Borba de Oliveira</v>
      </c>
      <c r="I481" s="7" t="str">
        <f t="shared" ca="1" si="64"/>
        <v>Katarina Borba de Oliveira</v>
      </c>
      <c r="J481" s="7" t="str">
        <f ca="1">VLOOKUP($E481,Name!$A:$C,3,FALSE)</f>
        <v>F</v>
      </c>
      <c r="K481" s="7" t="str">
        <f ca="1">VLOOKUP($J481,Gender!$A:$B,2,FALSE)</f>
        <v>Female</v>
      </c>
      <c r="L481" s="7">
        <f t="shared" ca="1" si="65"/>
        <v>5</v>
      </c>
      <c r="M481" s="7" t="str">
        <f ca="1">VLOOKUP($L481,Race!$A:$B,2,FALSE)</f>
        <v>White</v>
      </c>
      <c r="N481" s="8">
        <f t="shared" ca="1" si="66"/>
        <v>22130</v>
      </c>
      <c r="O481" s="6">
        <f t="shared" ca="1" si="67"/>
        <v>7</v>
      </c>
      <c r="P481" s="8" t="str">
        <f ca="1">VLOOKUP($O481,Education!$A:$B,2,FALSE)</f>
        <v>Undergraduate degree</v>
      </c>
      <c r="Q481" s="7">
        <f ca="1" xml:space="preserve">
  IF(OR($S481 = 5, $S481 = 6, $S481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81" s="7" t="str">
        <f ca="1">VLOOKUP($Q481,Department!$A:$B,2,FALSE)</f>
        <v>Audit</v>
      </c>
      <c r="S481" s="6">
        <f t="shared" ca="1" si="68"/>
        <v>9</v>
      </c>
      <c r="T481" s="7" t="str">
        <f ca="1">VLOOKUP($S481,Role!$A:$B,2,FALSE)</f>
        <v>Intern</v>
      </c>
      <c r="U481" s="6" t="str">
        <f t="shared" ca="1" si="69"/>
        <v/>
      </c>
      <c r="V481" s="7" t="str">
        <f ca="1" xml:space="preserve">
IF($U481 &lt;&gt; "",
    VLOOKUP($U481,Level!$A:$B,2,FALSE),
    ""
)</f>
        <v/>
      </c>
      <c r="W481" s="1">
        <f t="shared" ca="1" si="70"/>
        <v>1205</v>
      </c>
      <c r="X481" s="12" t="str">
        <f t="shared" ca="1" si="71"/>
        <v>INSERT INTO bi4all.fac_employees (id_company_fk, id_employee_pk, flg_active, employee_name, id_gender_fk, id_race_fk, birthday, id_schooling_fk, id_department_fk, id_role_fk, id_level_fk, salary) VALUES (1, 477, TRUE, 'Katarina Borba de Oliveira', 'F', 5, '02/08/1960', 7, 13, 9, NULL, 1205);</v>
      </c>
    </row>
    <row r="482" spans="1:24" ht="14.25" customHeight="1" x14ac:dyDescent="0.2">
      <c r="A482" s="7">
        <v>1</v>
      </c>
      <c r="B482" s="7" t="str">
        <f>$A482 &amp; "-"&amp;VLOOKUP($A482,Company!$A:$B,2,FALSE)</f>
        <v>1-ACME Corporation</v>
      </c>
      <c r="C482" s="5">
        <f t="shared" si="63"/>
        <v>478</v>
      </c>
      <c r="D482" s="6" t="b">
        <v>1</v>
      </c>
      <c r="E482" s="7">
        <f ca="1">IF($C482 = 1 + N("Presidente"),
    127,
    IF($C482 = 2 + N("Vice-Presidente"),
        72,
        IF($C482 = 3 + N("Secretária bilíngue"),
            13,
            RANDBETWEEN(5,COUNT(Name!$A:$A) + 1)
        )
    )
)</f>
        <v>134</v>
      </c>
      <c r="F482" s="7" t="str">
        <f ca="1">VLOOKUP($E482,Name!$A:$B,2,FALSE)</f>
        <v>Eva</v>
      </c>
      <c r="G482" s="7">
        <f ca="1" xml:space="preserve">
IF($C482 = 1,
    0,
    RANDBETWEEN(5,COUNT('Last name'!$A:$A) + 1)
)</f>
        <v>152</v>
      </c>
      <c r="H482" s="7" t="str">
        <f ca="1" xml:space="preserve">
IF($C482 = 1 + N("Presidente"),
    "de Orléans e Bragança",
    VLOOKUP($G482,'Last name'!$A:$B,2,FALSE) &amp; " " &amp; VLOOKUP(RANDBETWEEN(5,COUNT('Last name'!$A:$A) + 1),'Last name'!$A:$B,2,FALSE)
)</f>
        <v>Pimenta Gonçalves</v>
      </c>
      <c r="I482" s="7" t="str">
        <f t="shared" ca="1" si="64"/>
        <v>Eva Pimenta Gonçalves</v>
      </c>
      <c r="J482" s="7" t="str">
        <f ca="1">VLOOKUP($E482,Name!$A:$C,3,FALSE)</f>
        <v>F</v>
      </c>
      <c r="K482" s="7" t="str">
        <f ca="1">VLOOKUP($J482,Gender!$A:$B,2,FALSE)</f>
        <v>Female</v>
      </c>
      <c r="L482" s="7">
        <f t="shared" ca="1" si="65"/>
        <v>5</v>
      </c>
      <c r="M482" s="7" t="str">
        <f ca="1">VLOOKUP($L482,Race!$A:$B,2,FALSE)</f>
        <v>White</v>
      </c>
      <c r="N482" s="8">
        <f t="shared" ca="1" si="66"/>
        <v>27697</v>
      </c>
      <c r="O482" s="6">
        <f t="shared" ca="1" si="67"/>
        <v>7</v>
      </c>
      <c r="P482" s="8" t="str">
        <f ca="1">VLOOKUP($O482,Education!$A:$B,2,FALSE)</f>
        <v>Undergraduate degree</v>
      </c>
      <c r="Q482" s="7">
        <f ca="1" xml:space="preserve">
  IF(OR($S482 = 5, $S482 = 6, $S482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82" s="7" t="str">
        <f ca="1">VLOOKUP($Q482,Department!$A:$B,2,FALSE)</f>
        <v>Communication &amp; Marketing</v>
      </c>
      <c r="S482" s="6">
        <f t="shared" ca="1" si="68"/>
        <v>11</v>
      </c>
      <c r="T482" s="7" t="str">
        <f ca="1">VLOOKUP($S482,Role!$A:$B,2,FALSE)</f>
        <v>Analyst</v>
      </c>
      <c r="U482" s="6">
        <f t="shared" ca="1" si="69"/>
        <v>6</v>
      </c>
      <c r="V482" s="7" t="str">
        <f ca="1" xml:space="preserve">
IF($U482 &lt;&gt; "",
    VLOOKUP($U482,Level!$A:$B,2,FALSE),
    ""
)</f>
        <v>Pleno</v>
      </c>
      <c r="W482" s="1">
        <f t="shared" ca="1" si="70"/>
        <v>2580</v>
      </c>
      <c r="X482" s="12" t="str">
        <f t="shared" ca="1" si="71"/>
        <v>INSERT INTO bi4all.fac_employees (id_company_fk, id_employee_pk, flg_active, employee_name, id_gender_fk, id_race_fk, birthday, id_schooling_fk, id_department_fk, id_role_fk, id_level_fk, salary) VALUES (1, 478, TRUE, 'Eva Pimenta Gonçalves', 'F', 5, '30/10/1975', 7, 11, 11, 6, 2580);</v>
      </c>
    </row>
    <row r="483" spans="1:24" ht="14.25" customHeight="1" x14ac:dyDescent="0.2">
      <c r="A483" s="7">
        <v>1</v>
      </c>
      <c r="B483" s="7" t="str">
        <f>$A483 &amp; "-"&amp;VLOOKUP($A483,Company!$A:$B,2,FALSE)</f>
        <v>1-ACME Corporation</v>
      </c>
      <c r="C483" s="5">
        <f t="shared" si="63"/>
        <v>479</v>
      </c>
      <c r="D483" s="6" t="b">
        <v>1</v>
      </c>
      <c r="E483" s="7">
        <f ca="1">IF($C483 = 1 + N("Presidente"),
    127,
    IF($C483 = 2 + N("Vice-Presidente"),
        72,
        IF($C483 = 3 + N("Secretária bilíngue"),
            13,
            RANDBETWEEN(5,COUNT(Name!$A:$A) + 1)
        )
    )
)</f>
        <v>236</v>
      </c>
      <c r="F483" s="7" t="str">
        <f ca="1">VLOOKUP($E483,Name!$A:$B,2,FALSE)</f>
        <v>Luana</v>
      </c>
      <c r="G483" s="7">
        <f ca="1" xml:space="preserve">
IF($C483 = 1,
    0,
    RANDBETWEEN(5,COUNT('Last name'!$A:$A) + 1)
)</f>
        <v>139</v>
      </c>
      <c r="H483" s="7" t="str">
        <f ca="1" xml:space="preserve">
IF($C483 = 1 + N("Presidente"),
    "de Orléans e Bragança",
    VLOOKUP($G483,'Last name'!$A:$B,2,FALSE) &amp; " " &amp; VLOOKUP(RANDBETWEEN(5,COUNT('Last name'!$A:$A) + 1),'Last name'!$A:$B,2,FALSE)
)</f>
        <v>Negrão Mancini</v>
      </c>
      <c r="I483" s="7" t="str">
        <f t="shared" ca="1" si="64"/>
        <v>Luana Negrão Mancini</v>
      </c>
      <c r="J483" s="7" t="str">
        <f ca="1">VLOOKUP($E483,Name!$A:$C,3,FALSE)</f>
        <v>F</v>
      </c>
      <c r="K483" s="7" t="str">
        <f ca="1">VLOOKUP($J483,Gender!$A:$B,2,FALSE)</f>
        <v>Female</v>
      </c>
      <c r="L483" s="7">
        <f t="shared" ca="1" si="65"/>
        <v>6</v>
      </c>
      <c r="M483" s="7" t="str">
        <f ca="1">VLOOKUP($L483,Race!$A:$B,2,FALSE)</f>
        <v>Black or African American</v>
      </c>
      <c r="N483" s="8">
        <f t="shared" ca="1" si="66"/>
        <v>24511</v>
      </c>
      <c r="O483" s="6">
        <f t="shared" ca="1" si="67"/>
        <v>7</v>
      </c>
      <c r="P483" s="8" t="str">
        <f ca="1">VLOOKUP($O483,Education!$A:$B,2,FALSE)</f>
        <v>Undergraduate degree</v>
      </c>
      <c r="Q483" s="7">
        <f ca="1" xml:space="preserve">
  IF(OR($S483 = 5, $S483 = 6, $S483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83" s="7" t="str">
        <f ca="1">VLOOKUP($Q483,Department!$A:$B,2,FALSE)</f>
        <v>Finance</v>
      </c>
      <c r="S483" s="6">
        <f t="shared" ca="1" si="68"/>
        <v>9</v>
      </c>
      <c r="T483" s="7" t="str">
        <f ca="1">VLOOKUP($S483,Role!$A:$B,2,FALSE)</f>
        <v>Intern</v>
      </c>
      <c r="U483" s="6" t="str">
        <f t="shared" ca="1" si="69"/>
        <v/>
      </c>
      <c r="V483" s="7" t="str">
        <f ca="1" xml:space="preserve">
IF($U483 &lt;&gt; "",
    VLOOKUP($U483,Level!$A:$B,2,FALSE),
    ""
)</f>
        <v/>
      </c>
      <c r="W483" s="1">
        <f t="shared" ca="1" si="70"/>
        <v>1205</v>
      </c>
      <c r="X483" s="12" t="str">
        <f t="shared" ca="1" si="71"/>
        <v>INSERT INTO bi4all.fac_employees (id_company_fk, id_employee_pk, flg_active, employee_name, id_gender_fk, id_race_fk, birthday, id_schooling_fk, id_department_fk, id_role_fk, id_level_fk, salary) VALUES (1, 479, TRUE, 'Luana Negrão Mancini', 'F', 6, '08/02/1967', 7, 7, 9, NULL, 1205);</v>
      </c>
    </row>
    <row r="484" spans="1:24" ht="14.25" customHeight="1" x14ac:dyDescent="0.2">
      <c r="A484" s="7">
        <v>1</v>
      </c>
      <c r="B484" s="7" t="str">
        <f>$A484 &amp; "-"&amp;VLOOKUP($A484,Company!$A:$B,2,FALSE)</f>
        <v>1-ACME Corporation</v>
      </c>
      <c r="C484" s="5">
        <f t="shared" si="63"/>
        <v>480</v>
      </c>
      <c r="D484" s="6" t="b">
        <v>1</v>
      </c>
      <c r="E484" s="7">
        <f ca="1">IF($C484 = 1 + N("Presidente"),
    127,
    IF($C484 = 2 + N("Vice-Presidente"),
        72,
        IF($C484 = 3 + N("Secretária bilíngue"),
            13,
            RANDBETWEEN(5,COUNT(Name!$A:$A) + 1)
        )
    )
)</f>
        <v>224</v>
      </c>
      <c r="F484" s="7" t="str">
        <f ca="1">VLOOKUP($E484,Name!$A:$B,2,FALSE)</f>
        <v>Letícia</v>
      </c>
      <c r="G484" s="7">
        <f ca="1" xml:space="preserve">
IF($C484 = 1,
    0,
    RANDBETWEEN(5,COUNT('Last name'!$A:$A) + 1)
)</f>
        <v>126</v>
      </c>
      <c r="H484" s="7" t="str">
        <f ca="1" xml:space="preserve">
IF($C484 = 1 + N("Presidente"),
    "de Orléans e Bragança",
    VLOOKUP($G484,'Last name'!$A:$B,2,FALSE) &amp; " " &amp; VLOOKUP(RANDBETWEEN(5,COUNT('Last name'!$A:$A) + 1),'Last name'!$A:$B,2,FALSE)
)</f>
        <v>Mello Bermudes</v>
      </c>
      <c r="I484" s="7" t="str">
        <f t="shared" ca="1" si="64"/>
        <v>Letícia Mello Bermudes</v>
      </c>
      <c r="J484" s="7" t="str">
        <f ca="1">VLOOKUP($E484,Name!$A:$C,3,FALSE)</f>
        <v>F</v>
      </c>
      <c r="K484" s="7" t="str">
        <f ca="1">VLOOKUP($J484,Gender!$A:$B,2,FALSE)</f>
        <v>Female</v>
      </c>
      <c r="L484" s="7">
        <f t="shared" ca="1" si="65"/>
        <v>7</v>
      </c>
      <c r="M484" s="7" t="str">
        <f ca="1">VLOOKUP($L484,Race!$A:$B,2,FALSE)</f>
        <v>Hispanic or Latino</v>
      </c>
      <c r="N484" s="8">
        <f t="shared" ca="1" si="66"/>
        <v>27141</v>
      </c>
      <c r="O484" s="6">
        <f t="shared" ca="1" si="67"/>
        <v>7</v>
      </c>
      <c r="P484" s="8" t="str">
        <f ca="1">VLOOKUP($O484,Education!$A:$B,2,FALSE)</f>
        <v>Undergraduate degree</v>
      </c>
      <c r="Q484" s="7">
        <f ca="1" xml:space="preserve">
  IF(OR($S484 = 5, $S484 = 6, $S484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484" s="7" t="str">
        <f ca="1">VLOOKUP($Q484,Department!$A:$B,2,FALSE)</f>
        <v>Human Resource</v>
      </c>
      <c r="S484" s="6">
        <f t="shared" ca="1" si="68"/>
        <v>11</v>
      </c>
      <c r="T484" s="7" t="str">
        <f ca="1">VLOOKUP($S484,Role!$A:$B,2,FALSE)</f>
        <v>Analyst</v>
      </c>
      <c r="U484" s="6">
        <f t="shared" ca="1" si="69"/>
        <v>6</v>
      </c>
      <c r="V484" s="7" t="str">
        <f ca="1" xml:space="preserve">
IF($U484 &lt;&gt; "",
    VLOOKUP($U484,Level!$A:$B,2,FALSE),
    ""
)</f>
        <v>Pleno</v>
      </c>
      <c r="W484" s="1">
        <f t="shared" ca="1" si="70"/>
        <v>2580</v>
      </c>
      <c r="X484" s="12" t="str">
        <f t="shared" ca="1" si="71"/>
        <v>INSERT INTO bi4all.fac_employees (id_company_fk, id_employee_pk, flg_active, employee_name, id_gender_fk, id_race_fk, birthday, id_schooling_fk, id_department_fk, id_role_fk, id_level_fk, salary) VALUES (1, 480, TRUE, 'Letícia Mello Bermudes', 'F', 7, '22/04/1974', 7, 8, 11, 6, 2580);</v>
      </c>
    </row>
    <row r="485" spans="1:24" ht="14.25" customHeight="1" x14ac:dyDescent="0.2">
      <c r="A485" s="7">
        <v>1</v>
      </c>
      <c r="B485" s="7" t="str">
        <f>$A485 &amp; "-"&amp;VLOOKUP($A485,Company!$A:$B,2,FALSE)</f>
        <v>1-ACME Corporation</v>
      </c>
      <c r="C485" s="5">
        <f t="shared" si="63"/>
        <v>481</v>
      </c>
      <c r="D485" s="6" t="b">
        <v>1</v>
      </c>
      <c r="E485" s="7">
        <f ca="1">IF($C485 = 1 + N("Presidente"),
    127,
    IF($C485 = 2 + N("Vice-Presidente"),
        72,
        IF($C485 = 3 + N("Secretária bilíngue"),
            13,
            RANDBETWEEN(5,COUNT(Name!$A:$A) + 1)
        )
    )
)</f>
        <v>73</v>
      </c>
      <c r="F485" s="7" t="str">
        <f ca="1">VLOOKUP($E485,Name!$A:$B,2,FALSE)</f>
        <v>Bianca</v>
      </c>
      <c r="G485" s="7">
        <f ca="1" xml:space="preserve">
IF($C485 = 1,
    0,
    RANDBETWEEN(5,COUNT('Last name'!$A:$A) + 1)
)</f>
        <v>103</v>
      </c>
      <c r="H485" s="7" t="str">
        <f ca="1" xml:space="preserve">
IF($C485 = 1 + N("Presidente"),
    "de Orléans e Bragança",
    VLOOKUP($G485,'Last name'!$A:$B,2,FALSE) &amp; " " &amp; VLOOKUP(RANDBETWEEN(5,COUNT('Last name'!$A:$A) + 1),'Last name'!$A:$B,2,FALSE)
)</f>
        <v>Holanda Brito</v>
      </c>
      <c r="I485" s="7" t="str">
        <f t="shared" ca="1" si="64"/>
        <v>Bianca Holanda Brito</v>
      </c>
      <c r="J485" s="7" t="str">
        <f ca="1">VLOOKUP($E485,Name!$A:$C,3,FALSE)</f>
        <v>F</v>
      </c>
      <c r="K485" s="7" t="str">
        <f ca="1">VLOOKUP($J485,Gender!$A:$B,2,FALSE)</f>
        <v>Female</v>
      </c>
      <c r="L485" s="7">
        <f t="shared" ca="1" si="65"/>
        <v>5</v>
      </c>
      <c r="M485" s="7" t="str">
        <f ca="1">VLOOKUP($L485,Race!$A:$B,2,FALSE)</f>
        <v>White</v>
      </c>
      <c r="N485" s="8">
        <f t="shared" ca="1" si="66"/>
        <v>23904</v>
      </c>
      <c r="O485" s="6">
        <f t="shared" ca="1" si="67"/>
        <v>7</v>
      </c>
      <c r="P485" s="8" t="str">
        <f ca="1">VLOOKUP($O485,Education!$A:$B,2,FALSE)</f>
        <v>Undergraduate degree</v>
      </c>
      <c r="Q485" s="7">
        <f ca="1" xml:space="preserve">
  IF(OR($S485 = 5, $S485 = 6, $S485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485" s="7" t="str">
        <f ca="1">VLOOKUP($Q485,Department!$A:$B,2,FALSE)</f>
        <v>Operations</v>
      </c>
      <c r="S485" s="6">
        <f t="shared" ca="1" si="68"/>
        <v>9</v>
      </c>
      <c r="T485" s="7" t="str">
        <f ca="1">VLOOKUP($S485,Role!$A:$B,2,FALSE)</f>
        <v>Intern</v>
      </c>
      <c r="U485" s="6" t="str">
        <f t="shared" ca="1" si="69"/>
        <v/>
      </c>
      <c r="V485" s="7" t="str">
        <f ca="1" xml:space="preserve">
IF($U485 &lt;&gt; "",
    VLOOKUP($U485,Level!$A:$B,2,FALSE),
    ""
)</f>
        <v/>
      </c>
      <c r="W485" s="1">
        <f t="shared" ca="1" si="70"/>
        <v>1205</v>
      </c>
      <c r="X485" s="12" t="str">
        <f t="shared" ca="1" si="71"/>
        <v>INSERT INTO bi4all.fac_employees (id_company_fk, id_employee_pk, flg_active, employee_name, id_gender_fk, id_race_fk, birthday, id_schooling_fk, id_department_fk, id_role_fk, id_level_fk, salary) VALUES (1, 481, TRUE, 'Bianca Holanda Brito', 'F', 5, '11/06/1965', 7, 10, 9, NULL, 1205);</v>
      </c>
    </row>
    <row r="486" spans="1:24" ht="14.25" customHeight="1" x14ac:dyDescent="0.2">
      <c r="A486" s="7">
        <v>1</v>
      </c>
      <c r="B486" s="7" t="str">
        <f>$A486 &amp; "-"&amp;VLOOKUP($A486,Company!$A:$B,2,FALSE)</f>
        <v>1-ACME Corporation</v>
      </c>
      <c r="C486" s="5">
        <f t="shared" si="63"/>
        <v>482</v>
      </c>
      <c r="D486" s="6" t="b">
        <v>1</v>
      </c>
      <c r="E486" s="7">
        <f ca="1">IF($C486 = 1 + N("Presidente"),
    127,
    IF($C486 = 2 + N("Vice-Presidente"),
        72,
        IF($C486 = 3 + N("Secretária bilíngue"),
            13,
            RANDBETWEEN(5,COUNT(Name!$A:$A) + 1)
        )
    )
)</f>
        <v>309</v>
      </c>
      <c r="F486" s="7" t="str">
        <f ca="1">VLOOKUP($E486,Name!$A:$B,2,FALSE)</f>
        <v>Octávio</v>
      </c>
      <c r="G486" s="7">
        <f ca="1" xml:space="preserve">
IF($C486 = 1,
    0,
    RANDBETWEEN(5,COUNT('Last name'!$A:$A) + 1)
)</f>
        <v>184</v>
      </c>
      <c r="H486" s="7" t="str">
        <f ca="1" xml:space="preserve">
IF($C486 = 1 + N("Presidente"),
    "de Orléans e Bragança",
    VLOOKUP($G486,'Last name'!$A:$B,2,FALSE) &amp; " " &amp; VLOOKUP(RANDBETWEEN(5,COUNT('Last name'!$A:$A) + 1),'Last name'!$A:$B,2,FALSE)
)</f>
        <v>sobrenome Alvim</v>
      </c>
      <c r="I486" s="7" t="str">
        <f t="shared" ca="1" si="64"/>
        <v>Octávio sobrenome Alvim</v>
      </c>
      <c r="J486" s="7" t="str">
        <f ca="1">VLOOKUP($E486,Name!$A:$C,3,FALSE)</f>
        <v>M</v>
      </c>
      <c r="K486" s="7" t="str">
        <f ca="1">VLOOKUP($J486,Gender!$A:$B,2,FALSE)</f>
        <v>Male</v>
      </c>
      <c r="L486" s="7">
        <f t="shared" ca="1" si="65"/>
        <v>5</v>
      </c>
      <c r="M486" s="7" t="str">
        <f ca="1">VLOOKUP($L486,Race!$A:$B,2,FALSE)</f>
        <v>White</v>
      </c>
      <c r="N486" s="8">
        <f t="shared" ca="1" si="66"/>
        <v>29562</v>
      </c>
      <c r="O486" s="6">
        <f t="shared" ca="1" si="67"/>
        <v>8</v>
      </c>
      <c r="P486" s="8" t="str">
        <f ca="1">VLOOKUP($O486,Education!$A:$B,2,FALSE)</f>
        <v>Graduate school</v>
      </c>
      <c r="Q486" s="7">
        <f ca="1" xml:space="preserve">
  IF(OR($S486 = 5, $S486 = 6, $S486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86" s="7" t="str">
        <f ca="1">VLOOKUP($Q486,Department!$A:$B,2,FALSE)</f>
        <v>Communication &amp; Marketing</v>
      </c>
      <c r="S486" s="6">
        <f t="shared" ca="1" si="68"/>
        <v>11</v>
      </c>
      <c r="T486" s="7" t="str">
        <f ca="1">VLOOKUP($S486,Role!$A:$B,2,FALSE)</f>
        <v>Analyst</v>
      </c>
      <c r="U486" s="6">
        <f t="shared" ca="1" si="69"/>
        <v>7</v>
      </c>
      <c r="V486" s="7" t="str">
        <f ca="1" xml:space="preserve">
IF($U486 &lt;&gt; "",
    VLOOKUP($U486,Level!$A:$B,2,FALSE),
    ""
)</f>
        <v>Senior</v>
      </c>
      <c r="W486" s="1">
        <f t="shared" ca="1" si="70"/>
        <v>3080</v>
      </c>
      <c r="X486" s="12" t="str">
        <f t="shared" ca="1" si="71"/>
        <v>INSERT INTO bi4all.fac_employees (id_company_fk, id_employee_pk, flg_active, employee_name, id_gender_fk, id_race_fk, birthday, id_schooling_fk, id_department_fk, id_role_fk, id_level_fk, salary) VALUES (1, 482, TRUE, 'Octávio sobrenome Alvim', 'M', 5, '07/12/1980', 8, 11, 11, 7, 3080);</v>
      </c>
    </row>
    <row r="487" spans="1:24" ht="14.25" customHeight="1" x14ac:dyDescent="0.2">
      <c r="A487" s="7">
        <v>1</v>
      </c>
      <c r="B487" s="7" t="str">
        <f>$A487 &amp; "-"&amp;VLOOKUP($A487,Company!$A:$B,2,FALSE)</f>
        <v>1-ACME Corporation</v>
      </c>
      <c r="C487" s="5">
        <f t="shared" si="63"/>
        <v>483</v>
      </c>
      <c r="D487" s="6" t="b">
        <v>1</v>
      </c>
      <c r="E487" s="7">
        <f ca="1">IF($C487 = 1 + N("Presidente"),
    127,
    IF($C487 = 2 + N("Vice-Presidente"),
        72,
        IF($C487 = 3 + N("Secretária bilíngue"),
            13,
            RANDBETWEEN(5,COUNT(Name!$A:$A) + 1)
        )
    )
)</f>
        <v>317</v>
      </c>
      <c r="F487" s="7" t="str">
        <f ca="1">VLOOKUP($E487,Name!$A:$B,2,FALSE)</f>
        <v>Pedro Henrique</v>
      </c>
      <c r="G487" s="7">
        <f ca="1" xml:space="preserve">
IF($C487 = 1,
    0,
    RANDBETWEEN(5,COUNT('Last name'!$A:$A) + 1)
)</f>
        <v>173</v>
      </c>
      <c r="H487" s="7" t="str">
        <f ca="1" xml:space="preserve">
IF($C487 = 1 + N("Presidente"),
    "de Orléans e Bragança",
    VLOOKUP($G487,'Last name'!$A:$B,2,FALSE) &amp; " " &amp; VLOOKUP(RANDBETWEEN(5,COUNT('Last name'!$A:$A) + 1),'Last name'!$A:$B,2,FALSE)
)</f>
        <v>Santacruz Mariani</v>
      </c>
      <c r="I487" s="7" t="str">
        <f t="shared" ca="1" si="64"/>
        <v>Pedro Henrique Santacruz Mariani</v>
      </c>
      <c r="J487" s="7" t="str">
        <f ca="1">VLOOKUP($E487,Name!$A:$C,3,FALSE)</f>
        <v>M</v>
      </c>
      <c r="K487" s="7" t="str">
        <f ca="1">VLOOKUP($J487,Gender!$A:$B,2,FALSE)</f>
        <v>Male</v>
      </c>
      <c r="L487" s="7">
        <f t="shared" ca="1" si="65"/>
        <v>5</v>
      </c>
      <c r="M487" s="7" t="str">
        <f ca="1">VLOOKUP($L487,Race!$A:$B,2,FALSE)</f>
        <v>White</v>
      </c>
      <c r="N487" s="8">
        <f t="shared" ca="1" si="66"/>
        <v>30670</v>
      </c>
      <c r="O487" s="6">
        <f t="shared" ca="1" si="67"/>
        <v>7</v>
      </c>
      <c r="P487" s="8" t="str">
        <f ca="1">VLOOKUP($O487,Education!$A:$B,2,FALSE)</f>
        <v>Undergraduate degree</v>
      </c>
      <c r="Q487" s="7">
        <f ca="1" xml:space="preserve">
  IF(OR($S487 = 5, $S487 = 6, $S487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87" s="7" t="str">
        <f ca="1">VLOOKUP($Q487,Department!$A:$B,2,FALSE)</f>
        <v>Communication &amp; Marketing</v>
      </c>
      <c r="S487" s="6">
        <f t="shared" ca="1" si="68"/>
        <v>9</v>
      </c>
      <c r="T487" s="7" t="str">
        <f ca="1">VLOOKUP($S487,Role!$A:$B,2,FALSE)</f>
        <v>Intern</v>
      </c>
      <c r="U487" s="6" t="str">
        <f t="shared" ca="1" si="69"/>
        <v/>
      </c>
      <c r="V487" s="7" t="str">
        <f ca="1" xml:space="preserve">
IF($U487 &lt;&gt; "",
    VLOOKUP($U487,Level!$A:$B,2,FALSE),
    ""
)</f>
        <v/>
      </c>
      <c r="W487" s="1">
        <f t="shared" ca="1" si="70"/>
        <v>1285</v>
      </c>
      <c r="X487" s="12" t="str">
        <f t="shared" ca="1" si="71"/>
        <v>INSERT INTO bi4all.fac_employees (id_company_fk, id_employee_pk, flg_active, employee_name, id_gender_fk, id_race_fk, birthday, id_schooling_fk, id_department_fk, id_role_fk, id_level_fk, salary) VALUES (1, 483, TRUE, 'Pedro Henrique Santacruz Mariani', 'M', 5, '20/12/1983', 7, 11, 9, NULL, 1285);</v>
      </c>
    </row>
    <row r="488" spans="1:24" ht="14.25" customHeight="1" x14ac:dyDescent="0.2">
      <c r="A488" s="7">
        <v>1</v>
      </c>
      <c r="B488" s="7" t="str">
        <f>$A488 &amp; "-"&amp;VLOOKUP($A488,Company!$A:$B,2,FALSE)</f>
        <v>1-ACME Corporation</v>
      </c>
      <c r="C488" s="5">
        <f t="shared" si="63"/>
        <v>484</v>
      </c>
      <c r="D488" s="6" t="b">
        <v>1</v>
      </c>
      <c r="E488" s="7">
        <f ca="1">IF($C488 = 1 + N("Presidente"),
    127,
    IF($C488 = 2 + N("Vice-Presidente"),
        72,
        IF($C488 = 3 + N("Secretária bilíngue"),
            13,
            RANDBETWEEN(5,COUNT(Name!$A:$A) + 1)
        )
    )
)</f>
        <v>88</v>
      </c>
      <c r="F488" s="7" t="str">
        <f ca="1">VLOOKUP($E488,Name!$A:$B,2,FALSE)</f>
        <v>Catarina</v>
      </c>
      <c r="G488" s="7">
        <f ca="1" xml:space="preserve">
IF($C488 = 1,
    0,
    RANDBETWEEN(5,COUNT('Last name'!$A:$A) + 1)
)</f>
        <v>105</v>
      </c>
      <c r="H488" s="7" t="str">
        <f ca="1" xml:space="preserve">
IF($C488 = 1 + N("Presidente"),
    "de Orléans e Bragança",
    VLOOKUP($G488,'Last name'!$A:$B,2,FALSE) &amp; " " &amp; VLOOKUP(RANDBETWEEN(5,COUNT('Last name'!$A:$A) + 1),'Last name'!$A:$B,2,FALSE)
)</f>
        <v>Junqueira Carvalho</v>
      </c>
      <c r="I488" s="7" t="str">
        <f t="shared" ca="1" si="64"/>
        <v>Catarina Junqueira Carvalho</v>
      </c>
      <c r="J488" s="7" t="str">
        <f ca="1">VLOOKUP($E488,Name!$A:$C,3,FALSE)</f>
        <v>F</v>
      </c>
      <c r="K488" s="7" t="str">
        <f ca="1">VLOOKUP($J488,Gender!$A:$B,2,FALSE)</f>
        <v>Female</v>
      </c>
      <c r="L488" s="7">
        <f t="shared" ca="1" si="65"/>
        <v>5</v>
      </c>
      <c r="M488" s="7" t="str">
        <f ca="1">VLOOKUP($L488,Race!$A:$B,2,FALSE)</f>
        <v>White</v>
      </c>
      <c r="N488" s="8">
        <f t="shared" ca="1" si="66"/>
        <v>19274</v>
      </c>
      <c r="O488" s="6">
        <f t="shared" ca="1" si="67"/>
        <v>7</v>
      </c>
      <c r="P488" s="8" t="str">
        <f ca="1">VLOOKUP($O488,Education!$A:$B,2,FALSE)</f>
        <v>Undergraduate degree</v>
      </c>
      <c r="Q488" s="7">
        <f ca="1" xml:space="preserve">
  IF(OR($S488 = 5, $S488 = 6, $S488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488" s="7" t="str">
        <f ca="1">VLOOKUP($Q488,Department!$A:$B,2,FALSE)</f>
        <v>Audit</v>
      </c>
      <c r="S488" s="6">
        <f t="shared" ca="1" si="68"/>
        <v>11</v>
      </c>
      <c r="T488" s="7" t="str">
        <f ca="1">VLOOKUP($S488,Role!$A:$B,2,FALSE)</f>
        <v>Analyst</v>
      </c>
      <c r="U488" s="6">
        <f t="shared" ca="1" si="69"/>
        <v>5</v>
      </c>
      <c r="V488" s="7" t="str">
        <f ca="1" xml:space="preserve">
IF($U488 &lt;&gt; "",
    VLOOKUP($U488,Level!$A:$B,2,FALSE),
    ""
)</f>
        <v>Junior</v>
      </c>
      <c r="W488" s="1">
        <f t="shared" ca="1" si="70"/>
        <v>2500</v>
      </c>
      <c r="X488" s="12" t="str">
        <f t="shared" ca="1" si="71"/>
        <v>INSERT INTO bi4all.fac_employees (id_company_fk, id_employee_pk, flg_active, employee_name, id_gender_fk, id_race_fk, birthday, id_schooling_fk, id_department_fk, id_role_fk, id_level_fk, salary) VALUES (1, 484, TRUE, 'Catarina Junqueira Carvalho', 'F', 5, '07/10/1952', 7, 13, 11, 5, 2500);</v>
      </c>
    </row>
    <row r="489" spans="1:24" ht="14.25" customHeight="1" x14ac:dyDescent="0.2">
      <c r="A489" s="7">
        <v>1</v>
      </c>
      <c r="B489" s="7" t="str">
        <f>$A489 &amp; "-"&amp;VLOOKUP($A489,Company!$A:$B,2,FALSE)</f>
        <v>1-ACME Corporation</v>
      </c>
      <c r="C489" s="5">
        <f t="shared" si="63"/>
        <v>485</v>
      </c>
      <c r="D489" s="6" t="b">
        <v>1</v>
      </c>
      <c r="E489" s="7">
        <f ca="1">IF($C489 = 1 + N("Presidente"),
    127,
    IF($C489 = 2 + N("Vice-Presidente"),
        72,
        IF($C489 = 3 + N("Secretária bilíngue"),
            13,
            RANDBETWEEN(5,COUNT(Name!$A:$A) + 1)
        )
    )
)</f>
        <v>136</v>
      </c>
      <c r="F489" s="7" t="str">
        <f ca="1">VLOOKUP($E489,Name!$A:$B,2,FALSE)</f>
        <v>Fellipe</v>
      </c>
      <c r="G489" s="7">
        <f ca="1" xml:space="preserve">
IF($C489 = 1,
    0,
    RANDBETWEEN(5,COUNT('Last name'!$A:$A) + 1)
)</f>
        <v>162</v>
      </c>
      <c r="H489" s="7" t="str">
        <f ca="1" xml:space="preserve">
IF($C489 = 1 + N("Presidente"),
    "de Orléans e Bragança",
    VLOOKUP($G489,'Last name'!$A:$B,2,FALSE) &amp; " " &amp; VLOOKUP(RANDBETWEEN(5,COUNT('Last name'!$A:$A) + 1),'Last name'!$A:$B,2,FALSE)
)</f>
        <v>Ricci Cabral</v>
      </c>
      <c r="I489" s="7" t="str">
        <f t="shared" ca="1" si="64"/>
        <v>Fellipe Ricci Cabral</v>
      </c>
      <c r="J489" s="7" t="str">
        <f ca="1">VLOOKUP($E489,Name!$A:$C,3,FALSE)</f>
        <v>M</v>
      </c>
      <c r="K489" s="7" t="str">
        <f ca="1">VLOOKUP($J489,Gender!$A:$B,2,FALSE)</f>
        <v>Male</v>
      </c>
      <c r="L489" s="7">
        <f t="shared" ca="1" si="65"/>
        <v>5</v>
      </c>
      <c r="M489" s="7" t="str">
        <f ca="1">VLOOKUP($L489,Race!$A:$B,2,FALSE)</f>
        <v>White</v>
      </c>
      <c r="N489" s="8">
        <f t="shared" ca="1" si="66"/>
        <v>28005</v>
      </c>
      <c r="O489" s="6">
        <f t="shared" ca="1" si="67"/>
        <v>7</v>
      </c>
      <c r="P489" s="8" t="str">
        <f ca="1">VLOOKUP($O489,Education!$A:$B,2,FALSE)</f>
        <v>Undergraduate degree</v>
      </c>
      <c r="Q489" s="7">
        <f ca="1" xml:space="preserve">
  IF(OR($S489 = 5, $S489 = 6, $S489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489" s="7" t="str">
        <f ca="1">VLOOKUP($Q489,Department!$A:$B,2,FALSE)</f>
        <v>Administration</v>
      </c>
      <c r="S489" s="6">
        <f t="shared" ca="1" si="68"/>
        <v>10</v>
      </c>
      <c r="T489" s="7" t="str">
        <f ca="1">VLOOKUP($S489,Role!$A:$B,2,FALSE)</f>
        <v>Trainee</v>
      </c>
      <c r="U489" s="6" t="str">
        <f t="shared" ca="1" si="69"/>
        <v/>
      </c>
      <c r="V489" s="7" t="str">
        <f ca="1" xml:space="preserve">
IF($U489 &lt;&gt; "",
    VLOOKUP($U489,Level!$A:$B,2,FALSE),
    ""
)</f>
        <v/>
      </c>
      <c r="W489" s="1">
        <f t="shared" ca="1" si="70"/>
        <v>1305</v>
      </c>
      <c r="X489" s="12" t="str">
        <f t="shared" ca="1" si="71"/>
        <v>INSERT INTO bi4all.fac_employees (id_company_fk, id_employee_pk, flg_active, employee_name, id_gender_fk, id_race_fk, birthday, id_schooling_fk, id_department_fk, id_role_fk, id_level_fk, salary) VALUES (1, 485, TRUE, 'Fellipe Ricci Cabral', 'M', 5, '02/09/1976', 7, 6, 10, NULL, 1305);</v>
      </c>
    </row>
    <row r="490" spans="1:24" ht="14.25" customHeight="1" x14ac:dyDescent="0.2">
      <c r="A490" s="7">
        <v>1</v>
      </c>
      <c r="B490" s="7" t="str">
        <f>$A490 &amp; "-"&amp;VLOOKUP($A490,Company!$A:$B,2,FALSE)</f>
        <v>1-ACME Corporation</v>
      </c>
      <c r="C490" s="5">
        <f t="shared" si="63"/>
        <v>486</v>
      </c>
      <c r="D490" s="6" t="b">
        <v>1</v>
      </c>
      <c r="E490" s="7">
        <f ca="1">IF($C490 = 1 + N("Presidente"),
    127,
    IF($C490 = 2 + N("Vice-Presidente"),
        72,
        IF($C490 = 3 + N("Secretária bilíngue"),
            13,
            RANDBETWEEN(5,COUNT(Name!$A:$A) + 1)
        )
    )
)</f>
        <v>251</v>
      </c>
      <c r="F490" s="7" t="str">
        <f ca="1">VLOOKUP($E490,Name!$A:$B,2,FALSE)</f>
        <v>Maitê</v>
      </c>
      <c r="G490" s="7">
        <f ca="1" xml:space="preserve">
IF($C490 = 1,
    0,
    RANDBETWEEN(5,COUNT('Last name'!$A:$A) + 1)
)</f>
        <v>161</v>
      </c>
      <c r="H490" s="7" t="str">
        <f ca="1" xml:space="preserve">
IF($C490 = 1 + N("Presidente"),
    "de Orléans e Bragança",
    VLOOKUP($G490,'Last name'!$A:$B,2,FALSE) &amp; " " &amp; VLOOKUP(RANDBETWEEN(5,COUNT('Last name'!$A:$A) + 1),'Last name'!$A:$B,2,FALSE)
)</f>
        <v>Ribeiro Gonçalves</v>
      </c>
      <c r="I490" s="7" t="str">
        <f t="shared" ca="1" si="64"/>
        <v>Maitê Ribeiro Gonçalves</v>
      </c>
      <c r="J490" s="7" t="str">
        <f ca="1">VLOOKUP($E490,Name!$A:$C,3,FALSE)</f>
        <v>F</v>
      </c>
      <c r="K490" s="7" t="str">
        <f ca="1">VLOOKUP($J490,Gender!$A:$B,2,FALSE)</f>
        <v>Female</v>
      </c>
      <c r="L490" s="7">
        <f t="shared" ca="1" si="65"/>
        <v>6</v>
      </c>
      <c r="M490" s="7" t="str">
        <f ca="1">VLOOKUP($L490,Race!$A:$B,2,FALSE)</f>
        <v>Black or African American</v>
      </c>
      <c r="N490" s="8">
        <f t="shared" ca="1" si="66"/>
        <v>29117</v>
      </c>
      <c r="O490" s="6">
        <f t="shared" ca="1" si="67"/>
        <v>8</v>
      </c>
      <c r="P490" s="8" t="str">
        <f ca="1">VLOOKUP($O490,Education!$A:$B,2,FALSE)</f>
        <v>Graduate school</v>
      </c>
      <c r="Q490" s="7">
        <f ca="1" xml:space="preserve">
  IF(OR($S490 = 5, $S490 = 6, $S490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490" s="7" t="str">
        <f ca="1">VLOOKUP($Q490,Department!$A:$B,2,FALSE)</f>
        <v>Finance</v>
      </c>
      <c r="S490" s="6">
        <f t="shared" ca="1" si="68"/>
        <v>11</v>
      </c>
      <c r="T490" s="7" t="str">
        <f ca="1">VLOOKUP($S490,Role!$A:$B,2,FALSE)</f>
        <v>Analyst</v>
      </c>
      <c r="U490" s="6">
        <f t="shared" ca="1" si="69"/>
        <v>7</v>
      </c>
      <c r="V490" s="7" t="str">
        <f ca="1" xml:space="preserve">
IF($U490 &lt;&gt; "",
    VLOOKUP($U490,Level!$A:$B,2,FALSE),
    ""
)</f>
        <v>Senior</v>
      </c>
      <c r="W490" s="1">
        <f t="shared" ca="1" si="70"/>
        <v>3000</v>
      </c>
      <c r="X490" s="12" t="str">
        <f t="shared" ca="1" si="71"/>
        <v>INSERT INTO bi4all.fac_employees (id_company_fk, id_employee_pk, flg_active, employee_name, id_gender_fk, id_race_fk, birthday, id_schooling_fk, id_department_fk, id_role_fk, id_level_fk, salary) VALUES (1, 486, TRUE, 'Maitê Ribeiro Gonçalves', 'F', 6, '19/09/1979', 8, 7, 11, 7, 3000);</v>
      </c>
    </row>
    <row r="491" spans="1:24" ht="14.25" customHeight="1" x14ac:dyDescent="0.2">
      <c r="A491" s="7">
        <v>1</v>
      </c>
      <c r="B491" s="7" t="str">
        <f>$A491 &amp; "-"&amp;VLOOKUP($A491,Company!$A:$B,2,FALSE)</f>
        <v>1-ACME Corporation</v>
      </c>
      <c r="C491" s="5">
        <f t="shared" si="63"/>
        <v>487</v>
      </c>
      <c r="D491" s="6" t="b">
        <v>1</v>
      </c>
      <c r="E491" s="7">
        <f ca="1">IF($C491 = 1 + N("Presidente"),
    127,
    IF($C491 = 2 + N("Vice-Presidente"),
        72,
        IF($C491 = 3 + N("Secretária bilíngue"),
            13,
            RANDBETWEEN(5,COUNT(Name!$A:$A) + 1)
        )
    )
)</f>
        <v>22</v>
      </c>
      <c r="F491" s="7" t="str">
        <f ca="1">VLOOKUP($E491,Name!$A:$B,2,FALSE)</f>
        <v>Álvaro</v>
      </c>
      <c r="G491" s="7">
        <f ca="1" xml:space="preserve">
IF($C491 = 1,
    0,
    RANDBETWEEN(5,COUNT('Last name'!$A:$A) + 1)
)</f>
        <v>18</v>
      </c>
      <c r="H491" s="7" t="str">
        <f ca="1" xml:space="preserve">
IF($C491 = 1 + N("Presidente"),
    "de Orléans e Bragança",
    VLOOKUP($G491,'Last name'!$A:$B,2,FALSE) &amp; " " &amp; VLOOKUP(RANDBETWEEN(5,COUNT('Last name'!$A:$A) + 1),'Last name'!$A:$B,2,FALSE)
)</f>
        <v>Andrioli Pimenta</v>
      </c>
      <c r="I491" s="7" t="str">
        <f t="shared" ca="1" si="64"/>
        <v>Álvaro Andrioli Pimenta</v>
      </c>
      <c r="J491" s="7" t="str">
        <f ca="1">VLOOKUP($E491,Name!$A:$C,3,FALSE)</f>
        <v>M</v>
      </c>
      <c r="K491" s="7" t="str">
        <f ca="1">VLOOKUP($J491,Gender!$A:$B,2,FALSE)</f>
        <v>Male</v>
      </c>
      <c r="L491" s="7">
        <f t="shared" ca="1" si="65"/>
        <v>5</v>
      </c>
      <c r="M491" s="7" t="str">
        <f ca="1">VLOOKUP($L491,Race!$A:$B,2,FALSE)</f>
        <v>White</v>
      </c>
      <c r="N491" s="8">
        <f t="shared" ca="1" si="66"/>
        <v>20199</v>
      </c>
      <c r="O491" s="6">
        <f t="shared" ca="1" si="67"/>
        <v>7</v>
      </c>
      <c r="P491" s="8" t="str">
        <f ca="1">VLOOKUP($O491,Education!$A:$B,2,FALSE)</f>
        <v>Undergraduate degree</v>
      </c>
      <c r="Q491" s="7">
        <f ca="1" xml:space="preserve">
  IF(OR($S491 = 5, $S491 = 6, $S491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91" s="7" t="str">
        <f ca="1">VLOOKUP($Q491,Department!$A:$B,2,FALSE)</f>
        <v>Presidency</v>
      </c>
      <c r="S491" s="6">
        <f t="shared" ca="1" si="68"/>
        <v>9</v>
      </c>
      <c r="T491" s="7" t="str">
        <f ca="1">VLOOKUP($S491,Role!$A:$B,2,FALSE)</f>
        <v>Intern</v>
      </c>
      <c r="U491" s="6" t="str">
        <f t="shared" ca="1" si="69"/>
        <v/>
      </c>
      <c r="V491" s="7" t="str">
        <f ca="1" xml:space="preserve">
IF($U491 &lt;&gt; "",
    VLOOKUP($U491,Level!$A:$B,2,FALSE),
    ""
)</f>
        <v/>
      </c>
      <c r="W491" s="1">
        <f t="shared" ca="1" si="70"/>
        <v>1205</v>
      </c>
      <c r="X491" s="12" t="str">
        <f t="shared" ca="1" si="71"/>
        <v>INSERT INTO bi4all.fac_employees (id_company_fk, id_employee_pk, flg_active, employee_name, id_gender_fk, id_race_fk, birthday, id_schooling_fk, id_department_fk, id_role_fk, id_level_fk, salary) VALUES (1, 487, TRUE, 'Álvaro Andrioli Pimenta', 'M', 5, '20/04/1955', 7, 5, 9, NULL, 1205);</v>
      </c>
    </row>
    <row r="492" spans="1:24" ht="14.25" customHeight="1" x14ac:dyDescent="0.2">
      <c r="A492" s="7">
        <v>1</v>
      </c>
      <c r="B492" s="7" t="str">
        <f>$A492 &amp; "-"&amp;VLOOKUP($A492,Company!$A:$B,2,FALSE)</f>
        <v>1-ACME Corporation</v>
      </c>
      <c r="C492" s="5">
        <f t="shared" si="63"/>
        <v>488</v>
      </c>
      <c r="D492" s="6" t="b">
        <v>1</v>
      </c>
      <c r="E492" s="7">
        <f ca="1">IF($C492 = 1 + N("Presidente"),
    127,
    IF($C492 = 2 + N("Vice-Presidente"),
        72,
        IF($C492 = 3 + N("Secretária bilíngue"),
            13,
            RANDBETWEEN(5,COUNT(Name!$A:$A) + 1)
        )
    )
)</f>
        <v>131</v>
      </c>
      <c r="F492" s="7" t="str">
        <f ca="1">VLOOKUP($E492,Name!$A:$B,2,FALSE)</f>
        <v>Erick</v>
      </c>
      <c r="G492" s="7">
        <f ca="1" xml:space="preserve">
IF($C492 = 1,
    0,
    RANDBETWEEN(5,COUNT('Last name'!$A:$A) + 1)
)</f>
        <v>38</v>
      </c>
      <c r="H492" s="7" t="str">
        <f ca="1" xml:space="preserve">
IF($C492 = 1 + N("Presidente"),
    "de Orléans e Bragança",
    VLOOKUP($G492,'Last name'!$A:$B,2,FALSE) &amp; " " &amp; VLOOKUP(RANDBETWEEN(5,COUNT('Last name'!$A:$A) + 1),'Last name'!$A:$B,2,FALSE)
)</f>
        <v>Bermudes Leite</v>
      </c>
      <c r="I492" s="7" t="str">
        <f t="shared" ca="1" si="64"/>
        <v>Erick Bermudes Leite</v>
      </c>
      <c r="J492" s="7" t="str">
        <f ca="1">VLOOKUP($E492,Name!$A:$C,3,FALSE)</f>
        <v>M</v>
      </c>
      <c r="K492" s="7" t="str">
        <f ca="1">VLOOKUP($J492,Gender!$A:$B,2,FALSE)</f>
        <v>Male</v>
      </c>
      <c r="L492" s="7">
        <f t="shared" ca="1" si="65"/>
        <v>5</v>
      </c>
      <c r="M492" s="7" t="str">
        <f ca="1">VLOOKUP($L492,Race!$A:$B,2,FALSE)</f>
        <v>White</v>
      </c>
      <c r="N492" s="8">
        <f t="shared" ca="1" si="66"/>
        <v>22460</v>
      </c>
      <c r="O492" s="6">
        <f t="shared" ca="1" si="67"/>
        <v>7</v>
      </c>
      <c r="P492" s="8" t="str">
        <f ca="1">VLOOKUP($O492,Education!$A:$B,2,FALSE)</f>
        <v>Undergraduate degree</v>
      </c>
      <c r="Q492" s="7">
        <f ca="1" xml:space="preserve">
  IF(OR($S492 = 5, $S492 = 6, $S492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92" s="7" t="str">
        <f ca="1">VLOOKUP($Q492,Department!$A:$B,2,FALSE)</f>
        <v>Communication &amp; Marketing</v>
      </c>
      <c r="S492" s="6">
        <f t="shared" ca="1" si="68"/>
        <v>11</v>
      </c>
      <c r="T492" s="7" t="str">
        <f ca="1">VLOOKUP($S492,Role!$A:$B,2,FALSE)</f>
        <v>Analyst</v>
      </c>
      <c r="U492" s="6">
        <f t="shared" ca="1" si="69"/>
        <v>5</v>
      </c>
      <c r="V492" s="7" t="str">
        <f ca="1" xml:space="preserve">
IF($U492 &lt;&gt; "",
    VLOOKUP($U492,Level!$A:$B,2,FALSE),
    ""
)</f>
        <v>Junior</v>
      </c>
      <c r="W492" s="1">
        <f t="shared" ca="1" si="70"/>
        <v>2580</v>
      </c>
      <c r="X492" s="12" t="str">
        <f t="shared" ca="1" si="71"/>
        <v>INSERT INTO bi4all.fac_employees (id_company_fk, id_employee_pk, flg_active, employee_name, id_gender_fk, id_race_fk, birthday, id_schooling_fk, id_department_fk, id_role_fk, id_level_fk, salary) VALUES (1, 488, TRUE, 'Erick Bermudes Leite', 'M', 5, '28/06/1961', 7, 11, 11, 5, 2580);</v>
      </c>
    </row>
    <row r="493" spans="1:24" ht="14.25" customHeight="1" x14ac:dyDescent="0.2">
      <c r="A493" s="7">
        <v>1</v>
      </c>
      <c r="B493" s="7" t="str">
        <f>$A493 &amp; "-"&amp;VLOOKUP($A493,Company!$A:$B,2,FALSE)</f>
        <v>1-ACME Corporation</v>
      </c>
      <c r="C493" s="5">
        <f t="shared" si="63"/>
        <v>489</v>
      </c>
      <c r="D493" s="6" t="b">
        <v>1</v>
      </c>
      <c r="E493" s="7">
        <f ca="1">IF($C493 = 1 + N("Presidente"),
    127,
    IF($C493 = 2 + N("Vice-Presidente"),
        72,
        IF($C493 = 3 + N("Secretária bilíngue"),
            13,
            RANDBETWEEN(5,COUNT(Name!$A:$A) + 1)
        )
    )
)</f>
        <v>187</v>
      </c>
      <c r="F493" s="7" t="str">
        <f ca="1">VLOOKUP($E493,Name!$A:$B,2,FALSE)</f>
        <v>João Guilherme</v>
      </c>
      <c r="G493" s="7">
        <f ca="1" xml:space="preserve">
IF($C493 = 1,
    0,
    RANDBETWEEN(5,COUNT('Last name'!$A:$A) + 1)
)</f>
        <v>75</v>
      </c>
      <c r="H493" s="7" t="str">
        <f ca="1" xml:space="preserve">
IF($C493 = 1 + N("Presidente"),
    "de Orléans e Bragança",
    VLOOKUP($G493,'Last name'!$A:$B,2,FALSE) &amp; " " &amp; VLOOKUP(RANDBETWEEN(5,COUNT('Last name'!$A:$A) + 1),'Last name'!$A:$B,2,FALSE)
)</f>
        <v>dos Santos Pinto</v>
      </c>
      <c r="I493" s="7" t="str">
        <f t="shared" ca="1" si="64"/>
        <v>João Guilherme dos Santos Pinto</v>
      </c>
      <c r="J493" s="7" t="str">
        <f ca="1">VLOOKUP($E493,Name!$A:$C,3,FALSE)</f>
        <v>M</v>
      </c>
      <c r="K493" s="7" t="str">
        <f ca="1">VLOOKUP($J493,Gender!$A:$B,2,FALSE)</f>
        <v>Male</v>
      </c>
      <c r="L493" s="7">
        <f t="shared" ca="1" si="65"/>
        <v>5</v>
      </c>
      <c r="M493" s="7" t="str">
        <f ca="1">VLOOKUP($L493,Race!$A:$B,2,FALSE)</f>
        <v>White</v>
      </c>
      <c r="N493" s="8">
        <f t="shared" ca="1" si="66"/>
        <v>20558</v>
      </c>
      <c r="O493" s="6">
        <f t="shared" ca="1" si="67"/>
        <v>7</v>
      </c>
      <c r="P493" s="8" t="str">
        <f ca="1">VLOOKUP($O493,Education!$A:$B,2,FALSE)</f>
        <v>Undergraduate degree</v>
      </c>
      <c r="Q493" s="7">
        <f ca="1" xml:space="preserve">
  IF(OR($S493 = 5, $S493 = 6, $S493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93" s="7" t="str">
        <f ca="1">VLOOKUP($Q493,Department!$A:$B,2,FALSE)</f>
        <v>Controlling</v>
      </c>
      <c r="S493" s="6">
        <f t="shared" ca="1" si="68"/>
        <v>9</v>
      </c>
      <c r="T493" s="7" t="str">
        <f ca="1">VLOOKUP($S493,Role!$A:$B,2,FALSE)</f>
        <v>Intern</v>
      </c>
      <c r="U493" s="6" t="str">
        <f t="shared" ca="1" si="69"/>
        <v/>
      </c>
      <c r="V493" s="7" t="str">
        <f ca="1" xml:space="preserve">
IF($U493 &lt;&gt; "",
    VLOOKUP($U493,Level!$A:$B,2,FALSE),
    ""
)</f>
        <v/>
      </c>
      <c r="W493" s="1">
        <f t="shared" ca="1" si="70"/>
        <v>1205</v>
      </c>
      <c r="X493" s="12" t="str">
        <f t="shared" ca="1" si="71"/>
        <v>INSERT INTO bi4all.fac_employees (id_company_fk, id_employee_pk, flg_active, employee_name, id_gender_fk, id_race_fk, birthday, id_schooling_fk, id_department_fk, id_role_fk, id_level_fk, salary) VALUES (1, 489, TRUE, 'João Guilherme dos Santos Pinto', 'M', 5, '13/04/1956', 7, 12, 9, NULL, 1205);</v>
      </c>
    </row>
    <row r="494" spans="1:24" ht="14.25" customHeight="1" x14ac:dyDescent="0.2">
      <c r="A494" s="7">
        <v>1</v>
      </c>
      <c r="B494" s="7" t="str">
        <f>$A494 &amp; "-"&amp;VLOOKUP($A494,Company!$A:$B,2,FALSE)</f>
        <v>1-ACME Corporation</v>
      </c>
      <c r="C494" s="5">
        <f t="shared" si="63"/>
        <v>490</v>
      </c>
      <c r="D494" s="6" t="b">
        <v>1</v>
      </c>
      <c r="E494" s="7">
        <f ca="1">IF($C494 = 1 + N("Presidente"),
    127,
    IF($C494 = 2 + N("Vice-Presidente"),
        72,
        IF($C494 = 3 + N("Secretária bilíngue"),
            13,
            RANDBETWEEN(5,COUNT(Name!$A:$A) + 1)
        )
    )
)</f>
        <v>158</v>
      </c>
      <c r="F494" s="7" t="str">
        <f ca="1">VLOOKUP($E494,Name!$A:$B,2,FALSE)</f>
        <v>Guilherme Augusto</v>
      </c>
      <c r="G494" s="7">
        <f ca="1" xml:space="preserve">
IF($C494 = 1,
    0,
    RANDBETWEEN(5,COUNT('Last name'!$A:$A) + 1)
)</f>
        <v>28</v>
      </c>
      <c r="H494" s="7" t="str">
        <f ca="1" xml:space="preserve">
IF($C494 = 1 + N("Presidente"),
    "de Orléans e Bragança",
    VLOOKUP($G494,'Last name'!$A:$B,2,FALSE) &amp; " " &amp; VLOOKUP(RANDBETWEEN(5,COUNT('Last name'!$A:$A) + 1),'Last name'!$A:$B,2,FALSE)
)</f>
        <v>Badu Holanda</v>
      </c>
      <c r="I494" s="7" t="str">
        <f t="shared" ca="1" si="64"/>
        <v>Guilherme Augusto Badu Holanda</v>
      </c>
      <c r="J494" s="7" t="str">
        <f ca="1">VLOOKUP($E494,Name!$A:$C,3,FALSE)</f>
        <v>M</v>
      </c>
      <c r="K494" s="7" t="str">
        <f ca="1">VLOOKUP($J494,Gender!$A:$B,2,FALSE)</f>
        <v>Male</v>
      </c>
      <c r="L494" s="7">
        <f t="shared" ca="1" si="65"/>
        <v>8</v>
      </c>
      <c r="M494" s="7" t="str">
        <f ca="1">VLOOKUP($L494,Race!$A:$B,2,FALSE)</f>
        <v>Asian</v>
      </c>
      <c r="N494" s="8">
        <f t="shared" ca="1" si="66"/>
        <v>24363</v>
      </c>
      <c r="O494" s="6">
        <f t="shared" ca="1" si="67"/>
        <v>8</v>
      </c>
      <c r="P494" s="8" t="str">
        <f ca="1">VLOOKUP($O494,Education!$A:$B,2,FALSE)</f>
        <v>Graduate school</v>
      </c>
      <c r="Q494" s="7">
        <f ca="1" xml:space="preserve">
  IF(OR($S494 = 5, $S494 = 6, $S494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94" s="7" t="str">
        <f ca="1">VLOOKUP($Q494,Department!$A:$B,2,FALSE)</f>
        <v>Communication &amp; Marketing</v>
      </c>
      <c r="S494" s="6">
        <f t="shared" ca="1" si="68"/>
        <v>11</v>
      </c>
      <c r="T494" s="7" t="str">
        <f ca="1">VLOOKUP($S494,Role!$A:$B,2,FALSE)</f>
        <v>Analyst</v>
      </c>
      <c r="U494" s="6">
        <f t="shared" ca="1" si="69"/>
        <v>6</v>
      </c>
      <c r="V494" s="7" t="str">
        <f ca="1" xml:space="preserve">
IF($U494 &lt;&gt; "",
    VLOOKUP($U494,Level!$A:$B,2,FALSE),
    ""
)</f>
        <v>Pleno</v>
      </c>
      <c r="W494" s="1">
        <f t="shared" ca="1" si="70"/>
        <v>3080</v>
      </c>
      <c r="X494" s="12" t="str">
        <f t="shared" ca="1" si="71"/>
        <v>INSERT INTO bi4all.fac_employees (id_company_fk, id_employee_pk, flg_active, employee_name, id_gender_fk, id_race_fk, birthday, id_schooling_fk, id_department_fk, id_role_fk, id_level_fk, salary) VALUES (1, 490, TRUE, 'Guilherme Augusto Badu Holanda', 'M', 8, '13/09/1966', 8, 11, 11, 6, 3080);</v>
      </c>
    </row>
    <row r="495" spans="1:24" ht="14.25" customHeight="1" x14ac:dyDescent="0.2">
      <c r="A495" s="7">
        <v>1</v>
      </c>
      <c r="B495" s="7" t="str">
        <f>$A495 &amp; "-"&amp;VLOOKUP($A495,Company!$A:$B,2,FALSE)</f>
        <v>1-ACME Corporation</v>
      </c>
      <c r="C495" s="5">
        <f t="shared" si="63"/>
        <v>491</v>
      </c>
      <c r="D495" s="6" t="b">
        <v>1</v>
      </c>
      <c r="E495" s="7">
        <f ca="1">IF($C495 = 1 + N("Presidente"),
    127,
    IF($C495 = 2 + N("Vice-Presidente"),
        72,
        IF($C495 = 3 + N("Secretária bilíngue"),
            13,
            RANDBETWEEN(5,COUNT(Name!$A:$A) + 1)
        )
    )
)</f>
        <v>10</v>
      </c>
      <c r="F495" s="7" t="str">
        <f ca="1">VLOOKUP($E495,Name!$A:$B,2,FALSE)</f>
        <v>Ágata</v>
      </c>
      <c r="G495" s="7">
        <f ca="1" xml:space="preserve">
IF($C495 = 1,
    0,
    RANDBETWEEN(5,COUNT('Last name'!$A:$A) + 1)
)</f>
        <v>163</v>
      </c>
      <c r="H495" s="7" t="str">
        <f ca="1" xml:space="preserve">
IF($C495 = 1 + N("Presidente"),
    "de Orléans e Bragança",
    VLOOKUP($G495,'Last name'!$A:$B,2,FALSE) &amp; " " &amp; VLOOKUP(RANDBETWEEN(5,COUNT('Last name'!$A:$A) + 1),'Last name'!$A:$B,2,FALSE)
)</f>
        <v>Rinaldi Tavares</v>
      </c>
      <c r="I495" s="7" t="str">
        <f t="shared" ca="1" si="64"/>
        <v>Ágata Rinaldi Tavares</v>
      </c>
      <c r="J495" s="7" t="str">
        <f ca="1">VLOOKUP($E495,Name!$A:$C,3,FALSE)</f>
        <v>F</v>
      </c>
      <c r="K495" s="7" t="str">
        <f ca="1">VLOOKUP($J495,Gender!$A:$B,2,FALSE)</f>
        <v>Female</v>
      </c>
      <c r="L495" s="7">
        <f t="shared" ca="1" si="65"/>
        <v>7</v>
      </c>
      <c r="M495" s="7" t="str">
        <f ca="1">VLOOKUP($L495,Race!$A:$B,2,FALSE)</f>
        <v>Hispanic or Latino</v>
      </c>
      <c r="N495" s="8">
        <f t="shared" ca="1" si="66"/>
        <v>29624</v>
      </c>
      <c r="O495" s="6">
        <f t="shared" ca="1" si="67"/>
        <v>7</v>
      </c>
      <c r="P495" s="8" t="str">
        <f ca="1">VLOOKUP($O495,Education!$A:$B,2,FALSE)</f>
        <v>Undergraduate degree</v>
      </c>
      <c r="Q495" s="7">
        <f ca="1" xml:space="preserve">
  IF(OR($S495 = 5, $S495 = 6, $S495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95" s="7" t="str">
        <f ca="1">VLOOKUP($Q495,Department!$A:$B,2,FALSE)</f>
        <v>Commercial</v>
      </c>
      <c r="S495" s="6">
        <f t="shared" ca="1" si="68"/>
        <v>10</v>
      </c>
      <c r="T495" s="7" t="str">
        <f ca="1">VLOOKUP($S495,Role!$A:$B,2,FALSE)</f>
        <v>Trainee</v>
      </c>
      <c r="U495" s="6" t="str">
        <f t="shared" ca="1" si="69"/>
        <v/>
      </c>
      <c r="V495" s="7" t="str">
        <f ca="1" xml:space="preserve">
IF($U495 &lt;&gt; "",
    VLOOKUP($U495,Level!$A:$B,2,FALSE),
    ""
)</f>
        <v/>
      </c>
      <c r="W495" s="1">
        <f t="shared" ca="1" si="70"/>
        <v>1385</v>
      </c>
      <c r="X495" s="12" t="str">
        <f t="shared" ca="1" si="71"/>
        <v>INSERT INTO bi4all.fac_employees (id_company_fk, id_employee_pk, flg_active, employee_name, id_gender_fk, id_race_fk, birthday, id_schooling_fk, id_department_fk, id_role_fk, id_level_fk, salary) VALUES (1, 491, TRUE, 'Ágata Rinaldi Tavares', 'F', 7, '07/02/1981', 7, 9, 10, NULL, 1385);</v>
      </c>
    </row>
    <row r="496" spans="1:24" ht="14.25" customHeight="1" x14ac:dyDescent="0.2">
      <c r="A496" s="7">
        <v>1</v>
      </c>
      <c r="B496" s="7" t="str">
        <f>$A496 &amp; "-"&amp;VLOOKUP($A496,Company!$A:$B,2,FALSE)</f>
        <v>1-ACME Corporation</v>
      </c>
      <c r="C496" s="5">
        <f t="shared" si="63"/>
        <v>492</v>
      </c>
      <c r="D496" s="6" t="b">
        <v>1</v>
      </c>
      <c r="E496" s="7">
        <f ca="1">IF($C496 = 1 + N("Presidente"),
    127,
    IF($C496 = 2 + N("Vice-Presidente"),
        72,
        IF($C496 = 3 + N("Secretária bilíngue"),
            13,
            RANDBETWEEN(5,COUNT(Name!$A:$A) + 1)
        )
    )
)</f>
        <v>165</v>
      </c>
      <c r="F496" s="7" t="str">
        <f ca="1">VLOOKUP($E496,Name!$A:$B,2,FALSE)</f>
        <v>Heloise</v>
      </c>
      <c r="G496" s="7">
        <f ca="1" xml:space="preserve">
IF($C496 = 1,
    0,
    RANDBETWEEN(5,COUNT('Last name'!$A:$A) + 1)
)</f>
        <v>192</v>
      </c>
      <c r="H496" s="7" t="str">
        <f ca="1" xml:space="preserve">
IF($C496 = 1 + N("Presidente"),
    "de Orléans e Bragança",
    VLOOKUP($G496,'Last name'!$A:$B,2,FALSE) &amp; " " &amp; VLOOKUP(RANDBETWEEN(5,COUNT('Last name'!$A:$A) + 1),'Last name'!$A:$B,2,FALSE)
)</f>
        <v>Vaz Andrade</v>
      </c>
      <c r="I496" s="7" t="str">
        <f t="shared" ca="1" si="64"/>
        <v>Heloise Vaz Andrade</v>
      </c>
      <c r="J496" s="7" t="str">
        <f ca="1">VLOOKUP($E496,Name!$A:$C,3,FALSE)</f>
        <v>F</v>
      </c>
      <c r="K496" s="7" t="str">
        <f ca="1">VLOOKUP($J496,Gender!$A:$B,2,FALSE)</f>
        <v>Female</v>
      </c>
      <c r="L496" s="7">
        <f t="shared" ca="1" si="65"/>
        <v>5</v>
      </c>
      <c r="M496" s="7" t="str">
        <f ca="1">VLOOKUP($L496,Race!$A:$B,2,FALSE)</f>
        <v>White</v>
      </c>
      <c r="N496" s="8">
        <f t="shared" ca="1" si="66"/>
        <v>29587</v>
      </c>
      <c r="O496" s="6">
        <f t="shared" ca="1" si="67"/>
        <v>7</v>
      </c>
      <c r="P496" s="8" t="str">
        <f ca="1">VLOOKUP($O496,Education!$A:$B,2,FALSE)</f>
        <v>Undergraduate degree</v>
      </c>
      <c r="Q496" s="7">
        <f ca="1" xml:space="preserve">
  IF(OR($S496 = 5, $S496 = 6, $S496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496" s="7" t="str">
        <f ca="1">VLOOKUP($Q496,Department!$A:$B,2,FALSE)</f>
        <v>Controlling</v>
      </c>
      <c r="S496" s="6">
        <f t="shared" ca="1" si="68"/>
        <v>11</v>
      </c>
      <c r="T496" s="7" t="str">
        <f ca="1">VLOOKUP($S496,Role!$A:$B,2,FALSE)</f>
        <v>Analyst</v>
      </c>
      <c r="U496" s="6">
        <f t="shared" ca="1" si="69"/>
        <v>5</v>
      </c>
      <c r="V496" s="7" t="str">
        <f ca="1" xml:space="preserve">
IF($U496 &lt;&gt; "",
    VLOOKUP($U496,Level!$A:$B,2,FALSE),
    ""
)</f>
        <v>Junior</v>
      </c>
      <c r="W496" s="1">
        <f t="shared" ca="1" si="70"/>
        <v>2500</v>
      </c>
      <c r="X496" s="12" t="str">
        <f t="shared" ca="1" si="71"/>
        <v>INSERT INTO bi4all.fac_employees (id_company_fk, id_employee_pk, flg_active, employee_name, id_gender_fk, id_race_fk, birthday, id_schooling_fk, id_department_fk, id_role_fk, id_level_fk, salary) VALUES (1, 492, TRUE, 'Heloise Vaz Andrade', 'F', 5, '01/01/1981', 7, 12, 11, 5, 2500);</v>
      </c>
    </row>
    <row r="497" spans="1:24" ht="14.25" customHeight="1" x14ac:dyDescent="0.2">
      <c r="A497" s="7">
        <v>1</v>
      </c>
      <c r="B497" s="7" t="str">
        <f>$A497 &amp; "-"&amp;VLOOKUP($A497,Company!$A:$B,2,FALSE)</f>
        <v>1-ACME Corporation</v>
      </c>
      <c r="C497" s="5">
        <f t="shared" si="63"/>
        <v>493</v>
      </c>
      <c r="D497" s="6" t="b">
        <v>1</v>
      </c>
      <c r="E497" s="7">
        <f ca="1">IF($C497 = 1 + N("Presidente"),
    127,
    IF($C497 = 2 + N("Vice-Presidente"),
        72,
        IF($C497 = 3 + N("Secretária bilíngue"),
            13,
            RANDBETWEEN(5,COUNT(Name!$A:$A) + 1)
        )
    )
)</f>
        <v>321</v>
      </c>
      <c r="F497" s="7" t="str">
        <f ca="1">VLOOKUP($E497,Name!$A:$B,2,FALSE)</f>
        <v>Pietra</v>
      </c>
      <c r="G497" s="7">
        <f ca="1" xml:space="preserve">
IF($C497 = 1,
    0,
    RANDBETWEEN(5,COUNT('Last name'!$A:$A) + 1)
)</f>
        <v>176</v>
      </c>
      <c r="H497" s="7" t="str">
        <f ca="1" xml:space="preserve">
IF($C497 = 1 + N("Presidente"),
    "de Orléans e Bragança",
    VLOOKUP($G497,'Last name'!$A:$B,2,FALSE) &amp; " " &amp; VLOOKUP(RANDBETWEEN(5,COUNT('Last name'!$A:$A) + 1),'Last name'!$A:$B,2,FALSE)
)</f>
        <v>Santos Furtado</v>
      </c>
      <c r="I497" s="7" t="str">
        <f t="shared" ca="1" si="64"/>
        <v>Pietra Santos Furtado</v>
      </c>
      <c r="J497" s="7" t="str">
        <f ca="1">VLOOKUP($E497,Name!$A:$C,3,FALSE)</f>
        <v>F</v>
      </c>
      <c r="K497" s="7" t="str">
        <f ca="1">VLOOKUP($J497,Gender!$A:$B,2,FALSE)</f>
        <v>Female</v>
      </c>
      <c r="L497" s="7">
        <f t="shared" ca="1" si="65"/>
        <v>6</v>
      </c>
      <c r="M497" s="7" t="str">
        <f ca="1">VLOOKUP($L497,Race!$A:$B,2,FALSE)</f>
        <v>Black or African American</v>
      </c>
      <c r="N497" s="8">
        <f t="shared" ca="1" si="66"/>
        <v>21453</v>
      </c>
      <c r="O497" s="6">
        <f t="shared" ca="1" si="67"/>
        <v>7</v>
      </c>
      <c r="P497" s="8" t="str">
        <f ca="1">VLOOKUP($O497,Education!$A:$B,2,FALSE)</f>
        <v>Undergraduate degree</v>
      </c>
      <c r="Q497" s="7">
        <f ca="1" xml:space="preserve">
  IF(OR($S497 = 5, $S497 = 6, $S497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497" s="7" t="str">
        <f ca="1">VLOOKUP($Q497,Department!$A:$B,2,FALSE)</f>
        <v>Presidency</v>
      </c>
      <c r="S497" s="6">
        <f t="shared" ca="1" si="68"/>
        <v>9</v>
      </c>
      <c r="T497" s="7" t="str">
        <f ca="1">VLOOKUP($S497,Role!$A:$B,2,FALSE)</f>
        <v>Intern</v>
      </c>
      <c r="U497" s="6" t="str">
        <f t="shared" ca="1" si="69"/>
        <v/>
      </c>
      <c r="V497" s="7" t="str">
        <f ca="1" xml:space="preserve">
IF($U497 &lt;&gt; "",
    VLOOKUP($U497,Level!$A:$B,2,FALSE),
    ""
)</f>
        <v/>
      </c>
      <c r="W497" s="1">
        <f t="shared" ca="1" si="70"/>
        <v>1205</v>
      </c>
      <c r="X497" s="12" t="str">
        <f t="shared" ca="1" si="71"/>
        <v>INSERT INTO bi4all.fac_employees (id_company_fk, id_employee_pk, flg_active, employee_name, id_gender_fk, id_race_fk, birthday, id_schooling_fk, id_department_fk, id_role_fk, id_level_fk, salary) VALUES (1, 493, TRUE, 'Pietra Santos Furtado', 'F', 6, '25/09/1958', 7, 5, 9, NULL, 1205);</v>
      </c>
    </row>
    <row r="498" spans="1:24" ht="14.25" customHeight="1" x14ac:dyDescent="0.2">
      <c r="A498" s="7">
        <v>1</v>
      </c>
      <c r="B498" s="7" t="str">
        <f>$A498 &amp; "-"&amp;VLOOKUP($A498,Company!$A:$B,2,FALSE)</f>
        <v>1-ACME Corporation</v>
      </c>
      <c r="C498" s="5">
        <f t="shared" si="63"/>
        <v>494</v>
      </c>
      <c r="D498" s="6" t="b">
        <v>1</v>
      </c>
      <c r="E498" s="7">
        <f ca="1">IF($C498 = 1 + N("Presidente"),
    127,
    IF($C498 = 2 + N("Vice-Presidente"),
        72,
        IF($C498 = 3 + N("Secretária bilíngue"),
            13,
            RANDBETWEEN(5,COUNT(Name!$A:$A) + 1)
        )
    )
)</f>
        <v>32</v>
      </c>
      <c r="F498" s="7" t="str">
        <f ca="1">VLOOKUP($E498,Name!$A:$B,2,FALSE)</f>
        <v>Ana Laura</v>
      </c>
      <c r="G498" s="7">
        <f ca="1" xml:space="preserve">
IF($C498 = 1,
    0,
    RANDBETWEEN(5,COUNT('Last name'!$A:$A) + 1)
)</f>
        <v>116</v>
      </c>
      <c r="H498" s="7" t="str">
        <f ca="1" xml:space="preserve">
IF($C498 = 1 + N("Presidente"),
    "de Orléans e Bragança",
    VLOOKUP($G498,'Last name'!$A:$B,2,FALSE) &amp; " " &amp; VLOOKUP(RANDBETWEEN(5,COUNT('Last name'!$A:$A) + 1),'Last name'!$A:$B,2,FALSE)
)</f>
        <v>Malafaia Aguiar</v>
      </c>
      <c r="I498" s="7" t="str">
        <f t="shared" ca="1" si="64"/>
        <v>Ana Laura Malafaia Aguiar</v>
      </c>
      <c r="J498" s="7" t="str">
        <f ca="1">VLOOKUP($E498,Name!$A:$C,3,FALSE)</f>
        <v>F</v>
      </c>
      <c r="K498" s="7" t="str">
        <f ca="1">VLOOKUP($J498,Gender!$A:$B,2,FALSE)</f>
        <v>Female</v>
      </c>
      <c r="L498" s="7">
        <f t="shared" ca="1" si="65"/>
        <v>5</v>
      </c>
      <c r="M498" s="7" t="str">
        <f ca="1">VLOOKUP($L498,Race!$A:$B,2,FALSE)</f>
        <v>White</v>
      </c>
      <c r="N498" s="8">
        <f t="shared" ca="1" si="66"/>
        <v>19045</v>
      </c>
      <c r="O498" s="6">
        <f t="shared" ca="1" si="67"/>
        <v>7</v>
      </c>
      <c r="P498" s="8" t="str">
        <f ca="1">VLOOKUP($O498,Education!$A:$B,2,FALSE)</f>
        <v>Undergraduate degree</v>
      </c>
      <c r="Q498" s="7">
        <f ca="1" xml:space="preserve">
  IF(OR($S498 = 5, $S498 = 6, $S498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498" s="7" t="str">
        <f ca="1">VLOOKUP($Q498,Department!$A:$B,2,FALSE)</f>
        <v>Commercial</v>
      </c>
      <c r="S498" s="6">
        <f t="shared" ca="1" si="68"/>
        <v>11</v>
      </c>
      <c r="T498" s="7" t="str">
        <f ca="1">VLOOKUP($S498,Role!$A:$B,2,FALSE)</f>
        <v>Analyst</v>
      </c>
      <c r="U498" s="6">
        <f t="shared" ca="1" si="69"/>
        <v>6</v>
      </c>
      <c r="V498" s="7" t="str">
        <f ca="1" xml:space="preserve">
IF($U498 &lt;&gt; "",
    VLOOKUP($U498,Level!$A:$B,2,FALSE),
    ""
)</f>
        <v>Pleno</v>
      </c>
      <c r="W498" s="1">
        <f t="shared" ca="1" si="70"/>
        <v>2580</v>
      </c>
      <c r="X498" s="12" t="str">
        <f t="shared" ca="1" si="71"/>
        <v>INSERT INTO bi4all.fac_employees (id_company_fk, id_employee_pk, flg_active, employee_name, id_gender_fk, id_race_fk, birthday, id_schooling_fk, id_department_fk, id_role_fk, id_level_fk, salary) VALUES (1, 494, TRUE, 'Ana Laura Malafaia Aguiar', 'F', 5, '21/02/1952', 7, 9, 11, 6, 2580);</v>
      </c>
    </row>
    <row r="499" spans="1:24" ht="14.25" customHeight="1" x14ac:dyDescent="0.2">
      <c r="A499" s="7">
        <v>1</v>
      </c>
      <c r="B499" s="7" t="str">
        <f>$A499 &amp; "-"&amp;VLOOKUP($A499,Company!$A:$B,2,FALSE)</f>
        <v>1-ACME Corporation</v>
      </c>
      <c r="C499" s="5">
        <f t="shared" si="63"/>
        <v>495</v>
      </c>
      <c r="D499" s="6" t="b">
        <v>1</v>
      </c>
      <c r="E499" s="7">
        <f ca="1">IF($C499 = 1 + N("Presidente"),
    127,
    IF($C499 = 2 + N("Vice-Presidente"),
        72,
        IF($C499 = 3 + N("Secretária bilíngue"),
            13,
            RANDBETWEEN(5,COUNT(Name!$A:$A) + 1)
        )
    )
)</f>
        <v>227</v>
      </c>
      <c r="F499" s="7" t="str">
        <f ca="1">VLOOKUP($E499,Name!$A:$B,2,FALSE)</f>
        <v>Lia</v>
      </c>
      <c r="G499" s="7">
        <f ca="1" xml:space="preserve">
IF($C499 = 1,
    0,
    RANDBETWEEN(5,COUNT('Last name'!$A:$A) + 1)
)</f>
        <v>68</v>
      </c>
      <c r="H499" s="7" t="str">
        <f ca="1" xml:space="preserve">
IF($C499 = 1 + N("Presidente"),
    "de Orléans e Bragança",
    VLOOKUP($G499,'Last name'!$A:$B,2,FALSE) &amp; " " &amp; VLOOKUP(RANDBETWEEN(5,COUNT('Last name'!$A:$A) + 1),'Last name'!$A:$B,2,FALSE)
)</f>
        <v>Costa Junqueira</v>
      </c>
      <c r="I499" s="7" t="str">
        <f t="shared" ca="1" si="64"/>
        <v>Lia Costa Junqueira</v>
      </c>
      <c r="J499" s="7" t="str">
        <f ca="1">VLOOKUP($E499,Name!$A:$C,3,FALSE)</f>
        <v>F</v>
      </c>
      <c r="K499" s="7" t="str">
        <f ca="1">VLOOKUP($J499,Gender!$A:$B,2,FALSE)</f>
        <v>Female</v>
      </c>
      <c r="L499" s="7">
        <f t="shared" ca="1" si="65"/>
        <v>5</v>
      </c>
      <c r="M499" s="7" t="str">
        <f ca="1">VLOOKUP($L499,Race!$A:$B,2,FALSE)</f>
        <v>White</v>
      </c>
      <c r="N499" s="8">
        <f t="shared" ca="1" si="66"/>
        <v>31302</v>
      </c>
      <c r="O499" s="6">
        <f t="shared" ca="1" si="67"/>
        <v>7</v>
      </c>
      <c r="P499" s="8" t="str">
        <f ca="1">VLOOKUP($O499,Education!$A:$B,2,FALSE)</f>
        <v>Undergraduate degree</v>
      </c>
      <c r="Q499" s="7">
        <f ca="1" xml:space="preserve">
  IF(OR($S499 = 5, $S499 = 6, $S499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499" s="7" t="str">
        <f ca="1">VLOOKUP($Q499,Department!$A:$B,2,FALSE)</f>
        <v>Communication &amp; Marketing</v>
      </c>
      <c r="S499" s="6">
        <f t="shared" ca="1" si="68"/>
        <v>9</v>
      </c>
      <c r="T499" s="7" t="str">
        <f ca="1">VLOOKUP($S499,Role!$A:$B,2,FALSE)</f>
        <v>Intern</v>
      </c>
      <c r="U499" s="6" t="str">
        <f t="shared" ca="1" si="69"/>
        <v/>
      </c>
      <c r="V499" s="7" t="str">
        <f ca="1" xml:space="preserve">
IF($U499 &lt;&gt; "",
    VLOOKUP($U499,Level!$A:$B,2,FALSE),
    ""
)</f>
        <v/>
      </c>
      <c r="W499" s="1">
        <f t="shared" ca="1" si="70"/>
        <v>1285</v>
      </c>
      <c r="X499" s="12" t="str">
        <f t="shared" ca="1" si="71"/>
        <v>INSERT INTO bi4all.fac_employees (id_company_fk, id_employee_pk, flg_active, employee_name, id_gender_fk, id_race_fk, birthday, id_schooling_fk, id_department_fk, id_role_fk, id_level_fk, salary) VALUES (1, 495, TRUE, 'Lia Costa Junqueira', 'F', 5, '12/09/1985', 7, 11, 9, NULL, 1285);</v>
      </c>
    </row>
    <row r="500" spans="1:24" ht="14.25" customHeight="1" x14ac:dyDescent="0.2">
      <c r="A500" s="7">
        <v>1</v>
      </c>
      <c r="B500" s="7" t="str">
        <f>$A500 &amp; "-"&amp;VLOOKUP($A500,Company!$A:$B,2,FALSE)</f>
        <v>1-ACME Corporation</v>
      </c>
      <c r="C500" s="5">
        <f t="shared" si="63"/>
        <v>496</v>
      </c>
      <c r="D500" s="6" t="b">
        <v>1</v>
      </c>
      <c r="E500" s="7">
        <f ca="1">IF($C500 = 1 + N("Presidente"),
    127,
    IF($C500 = 2 + N("Vice-Presidente"),
        72,
        IF($C500 = 3 + N("Secretária bilíngue"),
            13,
            RANDBETWEEN(5,COUNT(Name!$A:$A) + 1)
        )
    )
)</f>
        <v>129</v>
      </c>
      <c r="F500" s="7" t="str">
        <f ca="1">VLOOKUP($E500,Name!$A:$B,2,FALSE)</f>
        <v>Enzo Miguel</v>
      </c>
      <c r="G500" s="7">
        <f ca="1" xml:space="preserve">
IF($C500 = 1,
    0,
    RANDBETWEEN(5,COUNT('Last name'!$A:$A) + 1)
)</f>
        <v>83</v>
      </c>
      <c r="H500" s="7" t="str">
        <f ca="1" xml:space="preserve">
IF($C500 = 1 + N("Presidente"),
    "de Orléans e Bragança",
    VLOOKUP($G500,'Last name'!$A:$B,2,FALSE) &amp; " " &amp; VLOOKUP(RANDBETWEEN(5,COUNT('Last name'!$A:$A) + 1),'Last name'!$A:$B,2,FALSE)
)</f>
        <v>Faro Padrão</v>
      </c>
      <c r="I500" s="7" t="str">
        <f t="shared" ca="1" si="64"/>
        <v>Enzo Miguel Faro Padrão</v>
      </c>
      <c r="J500" s="7" t="str">
        <f ca="1">VLOOKUP($E500,Name!$A:$C,3,FALSE)</f>
        <v>M</v>
      </c>
      <c r="K500" s="7" t="str">
        <f ca="1">VLOOKUP($J500,Gender!$A:$B,2,FALSE)</f>
        <v>Male</v>
      </c>
      <c r="L500" s="7">
        <f t="shared" ca="1" si="65"/>
        <v>5</v>
      </c>
      <c r="M500" s="7" t="str">
        <f ca="1">VLOOKUP($L500,Race!$A:$B,2,FALSE)</f>
        <v>White</v>
      </c>
      <c r="N500" s="8">
        <f t="shared" ca="1" si="66"/>
        <v>19990</v>
      </c>
      <c r="O500" s="6">
        <f t="shared" ca="1" si="67"/>
        <v>8</v>
      </c>
      <c r="P500" s="8" t="str">
        <f ca="1">VLOOKUP($O500,Education!$A:$B,2,FALSE)</f>
        <v>Graduate school</v>
      </c>
      <c r="Q500" s="7">
        <f ca="1" xml:space="preserve">
  IF(OR($S500 = 5, $S500 = 6, $S500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00" s="7" t="str">
        <f ca="1">VLOOKUP($Q500,Department!$A:$B,2,FALSE)</f>
        <v>Presidency</v>
      </c>
      <c r="S500" s="6">
        <f t="shared" ca="1" si="68"/>
        <v>11</v>
      </c>
      <c r="T500" s="7" t="str">
        <f ca="1">VLOOKUP($S500,Role!$A:$B,2,FALSE)</f>
        <v>Analyst</v>
      </c>
      <c r="U500" s="6">
        <f t="shared" ca="1" si="69"/>
        <v>7</v>
      </c>
      <c r="V500" s="7" t="str">
        <f ca="1" xml:space="preserve">
IF($U500 &lt;&gt; "",
    VLOOKUP($U500,Level!$A:$B,2,FALSE),
    ""
)</f>
        <v>Senior</v>
      </c>
      <c r="W500" s="1">
        <f t="shared" ca="1" si="70"/>
        <v>3000</v>
      </c>
      <c r="X500" s="12" t="str">
        <f t="shared" ca="1" si="71"/>
        <v>INSERT INTO bi4all.fac_employees (id_company_fk, id_employee_pk, flg_active, employee_name, id_gender_fk, id_race_fk, birthday, id_schooling_fk, id_department_fk, id_role_fk, id_level_fk, salary) VALUES (1, 496, TRUE, 'Enzo Miguel Faro Padrão', 'M', 5, '23/09/1954', 8, 5, 11, 7, 3000);</v>
      </c>
    </row>
    <row r="501" spans="1:24" ht="14.25" customHeight="1" x14ac:dyDescent="0.2">
      <c r="A501" s="7">
        <v>1</v>
      </c>
      <c r="B501" s="7" t="str">
        <f>$A501 &amp; "-"&amp;VLOOKUP($A501,Company!$A:$B,2,FALSE)</f>
        <v>1-ACME Corporation</v>
      </c>
      <c r="C501" s="5">
        <f t="shared" si="63"/>
        <v>497</v>
      </c>
      <c r="D501" s="6" t="b">
        <v>1</v>
      </c>
      <c r="E501" s="7">
        <f ca="1">IF($C501 = 1 + N("Presidente"),
    127,
    IF($C501 = 2 + N("Vice-Presidente"),
        72,
        IF($C501 = 3 + N("Secretária bilíngue"),
            13,
            RANDBETWEEN(5,COUNT(Name!$A:$A) + 1)
        )
    )
)</f>
        <v>303</v>
      </c>
      <c r="F501" s="7" t="str">
        <f ca="1">VLOOKUP($E501,Name!$A:$B,2,FALSE)</f>
        <v>Nathália</v>
      </c>
      <c r="G501" s="7">
        <f ca="1" xml:space="preserve">
IF($C501 = 1,
    0,
    RANDBETWEEN(5,COUNT('Last name'!$A:$A) + 1)
)</f>
        <v>72</v>
      </c>
      <c r="H501" s="7" t="str">
        <f ca="1" xml:space="preserve">
IF($C501 = 1 + N("Presidente"),
    "de Orléans e Bragança",
    VLOOKUP($G501,'Last name'!$A:$B,2,FALSE) &amp; " " &amp; VLOOKUP(RANDBETWEEN(5,COUNT('Last name'!$A:$A) + 1),'Last name'!$A:$B,2,FALSE)
)</f>
        <v>De Luca Romano</v>
      </c>
      <c r="I501" s="7" t="str">
        <f t="shared" ca="1" si="64"/>
        <v>Nathália De Luca Romano</v>
      </c>
      <c r="J501" s="7" t="str">
        <f ca="1">VLOOKUP($E501,Name!$A:$C,3,FALSE)</f>
        <v>F</v>
      </c>
      <c r="K501" s="7" t="str">
        <f ca="1">VLOOKUP($J501,Gender!$A:$B,2,FALSE)</f>
        <v>Female</v>
      </c>
      <c r="L501" s="7">
        <f t="shared" ca="1" si="65"/>
        <v>5</v>
      </c>
      <c r="M501" s="7" t="str">
        <f ca="1">VLOOKUP($L501,Race!$A:$B,2,FALSE)</f>
        <v>White</v>
      </c>
      <c r="N501" s="8">
        <f t="shared" ca="1" si="66"/>
        <v>31965</v>
      </c>
      <c r="O501" s="6">
        <f t="shared" ca="1" si="67"/>
        <v>7</v>
      </c>
      <c r="P501" s="8" t="str">
        <f ca="1">VLOOKUP($O501,Education!$A:$B,2,FALSE)</f>
        <v>Undergraduate degree</v>
      </c>
      <c r="Q501" s="7">
        <f ca="1" xml:space="preserve">
  IF(OR($S501 = 5, $S501 = 6, $S501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01" s="7" t="str">
        <f ca="1">VLOOKUP($Q501,Department!$A:$B,2,FALSE)</f>
        <v>Presidency</v>
      </c>
      <c r="S501" s="6">
        <f t="shared" ca="1" si="68"/>
        <v>9</v>
      </c>
      <c r="T501" s="7" t="str">
        <f ca="1">VLOOKUP($S501,Role!$A:$B,2,FALSE)</f>
        <v>Intern</v>
      </c>
      <c r="U501" s="6" t="str">
        <f t="shared" ca="1" si="69"/>
        <v/>
      </c>
      <c r="V501" s="7" t="str">
        <f ca="1" xml:space="preserve">
IF($U501 &lt;&gt; "",
    VLOOKUP($U501,Level!$A:$B,2,FALSE),
    ""
)</f>
        <v/>
      </c>
      <c r="W501" s="1">
        <f t="shared" ca="1" si="70"/>
        <v>1205</v>
      </c>
      <c r="X501" s="12" t="str">
        <f t="shared" ca="1" si="71"/>
        <v>INSERT INTO bi4all.fac_employees (id_company_fk, id_employee_pk, flg_active, employee_name, id_gender_fk, id_race_fk, birthday, id_schooling_fk, id_department_fk, id_role_fk, id_level_fk, salary) VALUES (1, 497, TRUE, 'Nathália De Luca Romano', 'F', 5, '07/07/1987', 7, 5, 9, NULL, 1205);</v>
      </c>
    </row>
    <row r="502" spans="1:24" ht="14.25" customHeight="1" x14ac:dyDescent="0.2">
      <c r="A502" s="7">
        <v>1</v>
      </c>
      <c r="B502" s="7" t="str">
        <f>$A502 &amp; "-"&amp;VLOOKUP($A502,Company!$A:$B,2,FALSE)</f>
        <v>1-ACME Corporation</v>
      </c>
      <c r="C502" s="5">
        <f t="shared" si="63"/>
        <v>498</v>
      </c>
      <c r="D502" s="6" t="b">
        <v>1</v>
      </c>
      <c r="E502" s="7">
        <f ca="1">IF($C502 = 1 + N("Presidente"),
    127,
    IF($C502 = 2 + N("Vice-Presidente"),
        72,
        IF($C502 = 3 + N("Secretária bilíngue"),
            13,
            RANDBETWEEN(5,COUNT(Name!$A:$A) + 1)
        )
    )
)</f>
        <v>286</v>
      </c>
      <c r="F502" s="7" t="str">
        <f ca="1">VLOOKUP($E502,Name!$A:$B,2,FALSE)</f>
        <v>Mateus</v>
      </c>
      <c r="G502" s="7">
        <f ca="1" xml:space="preserve">
IF($C502 = 1,
    0,
    RANDBETWEEN(5,COUNT('Last name'!$A:$A) + 1)
)</f>
        <v>9</v>
      </c>
      <c r="H502" s="7" t="str">
        <f ca="1" xml:space="preserve">
IF($C502 = 1 + N("Presidente"),
    "de Orléans e Bragança",
    VLOOKUP($G502,'Last name'!$A:$B,2,FALSE) &amp; " " &amp; VLOOKUP(RANDBETWEEN(5,COUNT('Last name'!$A:$A) + 1),'Last name'!$A:$B,2,FALSE)
)</f>
        <v>Aleluia Ribeiro</v>
      </c>
      <c r="I502" s="7" t="str">
        <f t="shared" ca="1" si="64"/>
        <v>Mateus Aleluia Ribeiro</v>
      </c>
      <c r="J502" s="7" t="str">
        <f ca="1">VLOOKUP($E502,Name!$A:$C,3,FALSE)</f>
        <v>M</v>
      </c>
      <c r="K502" s="7" t="str">
        <f ca="1">VLOOKUP($J502,Gender!$A:$B,2,FALSE)</f>
        <v>Male</v>
      </c>
      <c r="L502" s="7">
        <f t="shared" ca="1" si="65"/>
        <v>5</v>
      </c>
      <c r="M502" s="7" t="str">
        <f ca="1">VLOOKUP($L502,Race!$A:$B,2,FALSE)</f>
        <v>White</v>
      </c>
      <c r="N502" s="8">
        <f t="shared" ca="1" si="66"/>
        <v>25712</v>
      </c>
      <c r="O502" s="6">
        <f t="shared" ca="1" si="67"/>
        <v>8</v>
      </c>
      <c r="P502" s="8" t="str">
        <f ca="1">VLOOKUP($O502,Education!$A:$B,2,FALSE)</f>
        <v>Graduate school</v>
      </c>
      <c r="Q502" s="7">
        <f ca="1" xml:space="preserve">
  IF(OR($S502 = 5, $S502 = 6, $S502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02" s="7" t="str">
        <f ca="1">VLOOKUP($Q502,Department!$A:$B,2,FALSE)</f>
        <v>Human Resource</v>
      </c>
      <c r="S502" s="6">
        <f t="shared" ca="1" si="68"/>
        <v>11</v>
      </c>
      <c r="T502" s="7" t="str">
        <f ca="1">VLOOKUP($S502,Role!$A:$B,2,FALSE)</f>
        <v>Analyst</v>
      </c>
      <c r="U502" s="6">
        <f t="shared" ca="1" si="69"/>
        <v>5</v>
      </c>
      <c r="V502" s="7" t="str">
        <f ca="1" xml:space="preserve">
IF($U502 &lt;&gt; "",
    VLOOKUP($U502,Level!$A:$B,2,FALSE),
    ""
)</f>
        <v>Junior</v>
      </c>
      <c r="W502" s="1">
        <f t="shared" ca="1" si="70"/>
        <v>3080</v>
      </c>
      <c r="X502" s="12" t="str">
        <f t="shared" ca="1" si="71"/>
        <v>INSERT INTO bi4all.fac_employees (id_company_fk, id_employee_pk, flg_active, employee_name, id_gender_fk, id_race_fk, birthday, id_schooling_fk, id_department_fk, id_role_fk, id_level_fk, salary) VALUES (1, 498, TRUE, 'Mateus Aleluia Ribeiro', 'M', 5, '24/05/1970', 8, 8, 11, 5, 3080);</v>
      </c>
    </row>
    <row r="503" spans="1:24" ht="14.25" customHeight="1" x14ac:dyDescent="0.2">
      <c r="A503" s="7">
        <v>1</v>
      </c>
      <c r="B503" s="7" t="str">
        <f>$A503 &amp; "-"&amp;VLOOKUP($A503,Company!$A:$B,2,FALSE)</f>
        <v>1-ACME Corporation</v>
      </c>
      <c r="C503" s="5">
        <f t="shared" si="63"/>
        <v>499</v>
      </c>
      <c r="D503" s="6" t="b">
        <v>1</v>
      </c>
      <c r="E503" s="7">
        <f ca="1">IF($C503 = 1 + N("Presidente"),
    127,
    IF($C503 = 2 + N("Vice-Presidente"),
        72,
        IF($C503 = 3 + N("Secretária bilíngue"),
            13,
            RANDBETWEEN(5,COUNT(Name!$A:$A) + 1)
        )
    )
)</f>
        <v>123</v>
      </c>
      <c r="F503" s="7" t="str">
        <f ca="1">VLOOKUP($E503,Name!$A:$B,2,FALSE)</f>
        <v>Emanuelly</v>
      </c>
      <c r="G503" s="7">
        <f ca="1" xml:space="preserve">
IF($C503 = 1,
    0,
    RANDBETWEEN(5,COUNT('Last name'!$A:$A) + 1)
)</f>
        <v>139</v>
      </c>
      <c r="H503" s="7" t="str">
        <f ca="1" xml:space="preserve">
IF($C503 = 1 + N("Presidente"),
    "de Orléans e Bragança",
    VLOOKUP($G503,'Last name'!$A:$B,2,FALSE) &amp; " " &amp; VLOOKUP(RANDBETWEEN(5,COUNT('Last name'!$A:$A) + 1),'Last name'!$A:$B,2,FALSE)
)</f>
        <v>Negrão Reis</v>
      </c>
      <c r="I503" s="7" t="str">
        <f t="shared" ca="1" si="64"/>
        <v>Emanuelly Negrão Reis</v>
      </c>
      <c r="J503" s="7" t="str">
        <f ca="1">VLOOKUP($E503,Name!$A:$C,3,FALSE)</f>
        <v>F</v>
      </c>
      <c r="K503" s="7" t="str">
        <f ca="1">VLOOKUP($J503,Gender!$A:$B,2,FALSE)</f>
        <v>Female</v>
      </c>
      <c r="L503" s="7">
        <f t="shared" ca="1" si="65"/>
        <v>5</v>
      </c>
      <c r="M503" s="7" t="str">
        <f ca="1">VLOOKUP($L503,Race!$A:$B,2,FALSE)</f>
        <v>White</v>
      </c>
      <c r="N503" s="8">
        <f t="shared" ca="1" si="66"/>
        <v>32953</v>
      </c>
      <c r="O503" s="6">
        <f t="shared" ca="1" si="67"/>
        <v>7</v>
      </c>
      <c r="P503" s="8" t="str">
        <f ca="1">VLOOKUP($O503,Education!$A:$B,2,FALSE)</f>
        <v>Undergraduate degree</v>
      </c>
      <c r="Q503" s="7">
        <f ca="1" xml:space="preserve">
  IF(OR($S503 = 5, $S503 = 6, $S503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03" s="7" t="str">
        <f ca="1">VLOOKUP($Q503,Department!$A:$B,2,FALSE)</f>
        <v>Controlling</v>
      </c>
      <c r="S503" s="6">
        <f t="shared" ca="1" si="68"/>
        <v>9</v>
      </c>
      <c r="T503" s="7" t="str">
        <f ca="1">VLOOKUP($S503,Role!$A:$B,2,FALSE)</f>
        <v>Intern</v>
      </c>
      <c r="U503" s="6" t="str">
        <f t="shared" ca="1" si="69"/>
        <v/>
      </c>
      <c r="V503" s="7" t="str">
        <f ca="1" xml:space="preserve">
IF($U503 &lt;&gt; "",
    VLOOKUP($U503,Level!$A:$B,2,FALSE),
    ""
)</f>
        <v/>
      </c>
      <c r="W503" s="1">
        <f t="shared" ca="1" si="70"/>
        <v>1205</v>
      </c>
      <c r="X503" s="12" t="str">
        <f t="shared" ca="1" si="71"/>
        <v>INSERT INTO bi4all.fac_employees (id_company_fk, id_employee_pk, flg_active, employee_name, id_gender_fk, id_race_fk, birthday, id_schooling_fk, id_department_fk, id_role_fk, id_level_fk, salary) VALUES (1, 499, TRUE, 'Emanuelly Negrão Reis', 'F', 5, '21/03/1990', 7, 12, 9, NULL, 1205);</v>
      </c>
    </row>
    <row r="504" spans="1:24" ht="14.25" customHeight="1" x14ac:dyDescent="0.2">
      <c r="A504" s="7">
        <v>1</v>
      </c>
      <c r="B504" s="7" t="str">
        <f>$A504 &amp; "-"&amp;VLOOKUP($A504,Company!$A:$B,2,FALSE)</f>
        <v>1-ACME Corporation</v>
      </c>
      <c r="C504" s="5">
        <f t="shared" si="63"/>
        <v>500</v>
      </c>
      <c r="D504" s="6" t="b">
        <v>1</v>
      </c>
      <c r="E504" s="7">
        <f ca="1">IF($C504 = 1 + N("Presidente"),
    127,
    IF($C504 = 2 + N("Vice-Presidente"),
        72,
        IF($C504 = 3 + N("Secretária bilíngue"),
            13,
            RANDBETWEEN(5,COUNT(Name!$A:$A) + 1)
        )
    )
)</f>
        <v>229</v>
      </c>
      <c r="F504" s="7" t="str">
        <f ca="1">VLOOKUP($E504,Name!$A:$B,2,FALSE)</f>
        <v>Liz</v>
      </c>
      <c r="G504" s="7">
        <f ca="1" xml:space="preserve">
IF($C504 = 1,
    0,
    RANDBETWEEN(5,COUNT('Last name'!$A:$A) + 1)
)</f>
        <v>87</v>
      </c>
      <c r="H504" s="7" t="str">
        <f ca="1" xml:space="preserve">
IF($C504 = 1 + N("Presidente"),
    "de Orléans e Bragança",
    VLOOKUP($G504,'Last name'!$A:$B,2,FALSE) &amp; " " &amp; VLOOKUP(RANDBETWEEN(5,COUNT('Last name'!$A:$A) + 1),'Last name'!$A:$B,2,FALSE)
)</f>
        <v>Ferrari Vaz</v>
      </c>
      <c r="I504" s="7" t="str">
        <f t="shared" ca="1" si="64"/>
        <v>Liz Ferrari Vaz</v>
      </c>
      <c r="J504" s="7" t="str">
        <f ca="1">VLOOKUP($E504,Name!$A:$C,3,FALSE)</f>
        <v>F</v>
      </c>
      <c r="K504" s="7" t="str">
        <f ca="1">VLOOKUP($J504,Gender!$A:$B,2,FALSE)</f>
        <v>Female</v>
      </c>
      <c r="L504" s="7">
        <f t="shared" ca="1" si="65"/>
        <v>6</v>
      </c>
      <c r="M504" s="7" t="str">
        <f ca="1">VLOOKUP($L504,Race!$A:$B,2,FALSE)</f>
        <v>Black or African American</v>
      </c>
      <c r="N504" s="8">
        <f t="shared" ca="1" si="66"/>
        <v>19734</v>
      </c>
      <c r="O504" s="6">
        <f t="shared" ca="1" si="67"/>
        <v>7</v>
      </c>
      <c r="P504" s="8" t="str">
        <f ca="1">VLOOKUP($O504,Education!$A:$B,2,FALSE)</f>
        <v>Undergraduate degree</v>
      </c>
      <c r="Q504" s="7">
        <f ca="1" xml:space="preserve">
  IF(OR($S504 = 5, $S504 = 6, $S504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04" s="7" t="str">
        <f ca="1">VLOOKUP($Q504,Department!$A:$B,2,FALSE)</f>
        <v>Finance</v>
      </c>
      <c r="S504" s="6">
        <f t="shared" ca="1" si="68"/>
        <v>11</v>
      </c>
      <c r="T504" s="7" t="str">
        <f ca="1">VLOOKUP($S504,Role!$A:$B,2,FALSE)</f>
        <v>Analyst</v>
      </c>
      <c r="U504" s="6">
        <f t="shared" ca="1" si="69"/>
        <v>5</v>
      </c>
      <c r="V504" s="7" t="str">
        <f ca="1" xml:space="preserve">
IF($U504 &lt;&gt; "",
    VLOOKUP($U504,Level!$A:$B,2,FALSE),
    ""
)</f>
        <v>Junior</v>
      </c>
      <c r="W504" s="1">
        <f t="shared" ca="1" si="70"/>
        <v>2500</v>
      </c>
      <c r="X504" s="12" t="str">
        <f t="shared" ca="1" si="71"/>
        <v>INSERT INTO bi4all.fac_employees (id_company_fk, id_employee_pk, flg_active, employee_name, id_gender_fk, id_race_fk, birthday, id_schooling_fk, id_department_fk, id_role_fk, id_level_fk, salary) VALUES (1, 500, TRUE, 'Liz Ferrari Vaz', 'F', 6, '10/01/1954', 7, 7, 11, 5, 2500);</v>
      </c>
    </row>
    <row r="505" spans="1:24" ht="14.25" customHeight="1" x14ac:dyDescent="0.2">
      <c r="A505" s="7">
        <v>1</v>
      </c>
      <c r="B505" s="7" t="str">
        <f>$A505 &amp; "-"&amp;VLOOKUP($A505,Company!$A:$B,2,FALSE)</f>
        <v>1-ACME Corporation</v>
      </c>
      <c r="C505" s="5">
        <f t="shared" si="63"/>
        <v>501</v>
      </c>
      <c r="D505" s="6" t="b">
        <v>1</v>
      </c>
      <c r="E505" s="7">
        <f ca="1">IF($C505 = 1 + N("Presidente"),
    127,
    IF($C505 = 2 + N("Vice-Presidente"),
        72,
        IF($C505 = 3 + N("Secretária bilíngue"),
            13,
            RANDBETWEEN(5,COUNT(Name!$A:$A) + 1)
        )
    )
)</f>
        <v>235</v>
      </c>
      <c r="F505" s="7" t="str">
        <f ca="1">VLOOKUP($E505,Name!$A:$B,2,FALSE)</f>
        <v>Luan</v>
      </c>
      <c r="G505" s="7">
        <f ca="1" xml:space="preserve">
IF($C505 = 1,
    0,
    RANDBETWEEN(5,COUNT('Last name'!$A:$A) + 1)
)</f>
        <v>182</v>
      </c>
      <c r="H505" s="7" t="str">
        <f ca="1" xml:space="preserve">
IF($C505 = 1 + N("Presidente"),
    "de Orléans e Bragança",
    VLOOKUP($G505,'Last name'!$A:$B,2,FALSE) &amp; " " &amp; VLOOKUP(RANDBETWEEN(5,COUNT('Last name'!$A:$A) + 1),'Last name'!$A:$B,2,FALSE)
)</f>
        <v>Siqueira Moura</v>
      </c>
      <c r="I505" s="7" t="str">
        <f t="shared" ca="1" si="64"/>
        <v>Luan Siqueira Moura</v>
      </c>
      <c r="J505" s="7" t="str">
        <f ca="1">VLOOKUP($E505,Name!$A:$C,3,FALSE)</f>
        <v>M</v>
      </c>
      <c r="K505" s="7" t="str">
        <f ca="1">VLOOKUP($J505,Gender!$A:$B,2,FALSE)</f>
        <v>Male</v>
      </c>
      <c r="L505" s="7">
        <f t="shared" ca="1" si="65"/>
        <v>5</v>
      </c>
      <c r="M505" s="7" t="str">
        <f ca="1">VLOOKUP($L505,Race!$A:$B,2,FALSE)</f>
        <v>White</v>
      </c>
      <c r="N505" s="8">
        <f t="shared" ca="1" si="66"/>
        <v>27645</v>
      </c>
      <c r="O505" s="6">
        <f t="shared" ca="1" si="67"/>
        <v>7</v>
      </c>
      <c r="P505" s="8" t="str">
        <f ca="1">VLOOKUP($O505,Education!$A:$B,2,FALSE)</f>
        <v>Undergraduate degree</v>
      </c>
      <c r="Q505" s="7">
        <f ca="1" xml:space="preserve">
  IF(OR($S505 = 5, $S505 = 6, $S505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05" s="7" t="str">
        <f ca="1">VLOOKUP($Q505,Department!$A:$B,2,FALSE)</f>
        <v>Operations</v>
      </c>
      <c r="S505" s="6">
        <f t="shared" ca="1" si="68"/>
        <v>10</v>
      </c>
      <c r="T505" s="7" t="str">
        <f ca="1">VLOOKUP($S505,Role!$A:$B,2,FALSE)</f>
        <v>Trainee</v>
      </c>
      <c r="U505" s="6" t="str">
        <f t="shared" ca="1" si="69"/>
        <v/>
      </c>
      <c r="V505" s="7" t="str">
        <f ca="1" xml:space="preserve">
IF($U505 &lt;&gt; "",
    VLOOKUP($U505,Level!$A:$B,2,FALSE),
    ""
)</f>
        <v/>
      </c>
      <c r="W505" s="1">
        <f t="shared" ca="1" si="70"/>
        <v>1305</v>
      </c>
      <c r="X505" s="12" t="str">
        <f t="shared" ca="1" si="71"/>
        <v>INSERT INTO bi4all.fac_employees (id_company_fk, id_employee_pk, flg_active, employee_name, id_gender_fk, id_race_fk, birthday, id_schooling_fk, id_department_fk, id_role_fk, id_level_fk, salary) VALUES (1, 501, TRUE, 'Luan Siqueira Moura', 'M', 5, '08/09/1975', 7, 10, 10, NULL, 1305);</v>
      </c>
    </row>
    <row r="506" spans="1:24" ht="14.25" customHeight="1" x14ac:dyDescent="0.2">
      <c r="A506" s="7">
        <v>1</v>
      </c>
      <c r="B506" s="7" t="str">
        <f>$A506 &amp; "-"&amp;VLOOKUP($A506,Company!$A:$B,2,FALSE)</f>
        <v>1-ACME Corporation</v>
      </c>
      <c r="C506" s="5">
        <f t="shared" si="63"/>
        <v>502</v>
      </c>
      <c r="D506" s="6" t="b">
        <v>1</v>
      </c>
      <c r="E506" s="7">
        <f ca="1">IF($C506 = 1 + N("Presidente"),
    127,
    IF($C506 = 2 + N("Vice-Presidente"),
        72,
        IF($C506 = 3 + N("Secretária bilíngue"),
            13,
            RANDBETWEEN(5,COUNT(Name!$A:$A) + 1)
        )
    )
)</f>
        <v>362</v>
      </c>
      <c r="F506" s="7" t="str">
        <f ca="1">VLOOKUP($E506,Name!$A:$B,2,FALSE)</f>
        <v>Wilian</v>
      </c>
      <c r="G506" s="7">
        <f ca="1" xml:space="preserve">
IF($C506 = 1,
    0,
    RANDBETWEEN(5,COUNT('Last name'!$A:$A) + 1)
)</f>
        <v>19</v>
      </c>
      <c r="H506" s="7" t="str">
        <f ca="1" xml:space="preserve">
IF($C506 = 1 + N("Presidente"),
    "de Orléans e Bragança",
    VLOOKUP($G506,'Last name'!$A:$B,2,FALSE) &amp; " " &amp; VLOOKUP(RANDBETWEEN(5,COUNT('Last name'!$A:$A) + 1),'Last name'!$A:$B,2,FALSE)
)</f>
        <v>Anjos Gomes</v>
      </c>
      <c r="I506" s="7" t="str">
        <f t="shared" ca="1" si="64"/>
        <v>Wilian Anjos Gomes</v>
      </c>
      <c r="J506" s="7" t="str">
        <f ca="1">VLOOKUP($E506,Name!$A:$C,3,FALSE)</f>
        <v>M</v>
      </c>
      <c r="K506" s="7" t="str">
        <f ca="1">VLOOKUP($J506,Gender!$A:$B,2,FALSE)</f>
        <v>Male</v>
      </c>
      <c r="L506" s="7">
        <f t="shared" ca="1" si="65"/>
        <v>7</v>
      </c>
      <c r="M506" s="7" t="str">
        <f ca="1">VLOOKUP($L506,Race!$A:$B,2,FALSE)</f>
        <v>Hispanic or Latino</v>
      </c>
      <c r="N506" s="8">
        <f t="shared" ca="1" si="66"/>
        <v>27342</v>
      </c>
      <c r="O506" s="6">
        <f t="shared" ca="1" si="67"/>
        <v>7</v>
      </c>
      <c r="P506" s="8" t="str">
        <f ca="1">VLOOKUP($O506,Education!$A:$B,2,FALSE)</f>
        <v>Undergraduate degree</v>
      </c>
      <c r="Q506" s="7">
        <f ca="1" xml:space="preserve">
  IF(OR($S506 = 5, $S506 = 6, $S506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06" s="7" t="str">
        <f ca="1">VLOOKUP($Q506,Department!$A:$B,2,FALSE)</f>
        <v>Communication &amp; Marketing</v>
      </c>
      <c r="S506" s="6">
        <f t="shared" ca="1" si="68"/>
        <v>11</v>
      </c>
      <c r="T506" s="7" t="str">
        <f ca="1">VLOOKUP($S506,Role!$A:$B,2,FALSE)</f>
        <v>Analyst</v>
      </c>
      <c r="U506" s="6">
        <f t="shared" ca="1" si="69"/>
        <v>6</v>
      </c>
      <c r="V506" s="7" t="str">
        <f ca="1" xml:space="preserve">
IF($U506 &lt;&gt; "",
    VLOOKUP($U506,Level!$A:$B,2,FALSE),
    ""
)</f>
        <v>Pleno</v>
      </c>
      <c r="W506" s="1">
        <f t="shared" ca="1" si="70"/>
        <v>2580</v>
      </c>
      <c r="X506" s="12" t="str">
        <f t="shared" ca="1" si="71"/>
        <v>INSERT INTO bi4all.fac_employees (id_company_fk, id_employee_pk, flg_active, employee_name, id_gender_fk, id_race_fk, birthday, id_schooling_fk, id_department_fk, id_role_fk, id_level_fk, salary) VALUES (1, 502, TRUE, 'Wilian Anjos Gomes', 'M', 7, '09/11/1974', 7, 11, 11, 6, 2580);</v>
      </c>
    </row>
    <row r="507" spans="1:24" ht="14.25" customHeight="1" x14ac:dyDescent="0.2">
      <c r="A507" s="7">
        <v>1</v>
      </c>
      <c r="B507" s="7" t="str">
        <f>$A507 &amp; "-"&amp;VLOOKUP($A507,Company!$A:$B,2,FALSE)</f>
        <v>1-ACME Corporation</v>
      </c>
      <c r="C507" s="5">
        <f t="shared" si="63"/>
        <v>503</v>
      </c>
      <c r="D507" s="6" t="b">
        <v>1</v>
      </c>
      <c r="E507" s="7">
        <f ca="1">IF($C507 = 1 + N("Presidente"),
    127,
    IF($C507 = 2 + N("Vice-Presidente"),
        72,
        IF($C507 = 3 + N("Secretária bilíngue"),
            13,
            RANDBETWEEN(5,COUNT(Name!$A:$A) + 1)
        )
    )
)</f>
        <v>294</v>
      </c>
      <c r="F507" s="7" t="str">
        <f ca="1">VLOOKUP($E507,Name!$A:$B,2,FALSE)</f>
        <v>Michel</v>
      </c>
      <c r="G507" s="7">
        <f ca="1" xml:space="preserve">
IF($C507 = 1,
    0,
    RANDBETWEEN(5,COUNT('Last name'!$A:$A) + 1)
)</f>
        <v>145</v>
      </c>
      <c r="H507" s="7" t="str">
        <f ca="1" xml:space="preserve">
IF($C507 = 1 + N("Presidente"),
    "de Orléans e Bragança",
    VLOOKUP($G507,'Last name'!$A:$B,2,FALSE) &amp; " " &amp; VLOOKUP(RANDBETWEEN(5,COUNT('Last name'!$A:$A) + 1),'Last name'!$A:$B,2,FALSE)
)</f>
        <v>Pasquim Camargo</v>
      </c>
      <c r="I507" s="7" t="str">
        <f t="shared" ca="1" si="64"/>
        <v>Michel Pasquim Camargo</v>
      </c>
      <c r="J507" s="7" t="str">
        <f ca="1">VLOOKUP($E507,Name!$A:$C,3,FALSE)</f>
        <v>M</v>
      </c>
      <c r="K507" s="7" t="str">
        <f ca="1">VLOOKUP($J507,Gender!$A:$B,2,FALSE)</f>
        <v>Male</v>
      </c>
      <c r="L507" s="7">
        <f t="shared" ca="1" si="65"/>
        <v>5</v>
      </c>
      <c r="M507" s="7" t="str">
        <f ca="1">VLOOKUP($L507,Race!$A:$B,2,FALSE)</f>
        <v>White</v>
      </c>
      <c r="N507" s="8">
        <f t="shared" ca="1" si="66"/>
        <v>27317</v>
      </c>
      <c r="O507" s="6">
        <f t="shared" ca="1" si="67"/>
        <v>7</v>
      </c>
      <c r="P507" s="8" t="str">
        <f ca="1">VLOOKUP($O507,Education!$A:$B,2,FALSE)</f>
        <v>Undergraduate degree</v>
      </c>
      <c r="Q507" s="7">
        <f ca="1" xml:space="preserve">
  IF(OR($S507 = 5, $S507 = 6, $S507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07" s="7" t="str">
        <f ca="1">VLOOKUP($Q507,Department!$A:$B,2,FALSE)</f>
        <v>Commercial</v>
      </c>
      <c r="S507" s="6">
        <f t="shared" ca="1" si="68"/>
        <v>9</v>
      </c>
      <c r="T507" s="7" t="str">
        <f ca="1">VLOOKUP($S507,Role!$A:$B,2,FALSE)</f>
        <v>Intern</v>
      </c>
      <c r="U507" s="6" t="str">
        <f t="shared" ca="1" si="69"/>
        <v/>
      </c>
      <c r="V507" s="7" t="str">
        <f ca="1" xml:space="preserve">
IF($U507 &lt;&gt; "",
    VLOOKUP($U507,Level!$A:$B,2,FALSE),
    ""
)</f>
        <v/>
      </c>
      <c r="W507" s="1">
        <f t="shared" ca="1" si="70"/>
        <v>1285</v>
      </c>
      <c r="X507" s="12" t="str">
        <f t="shared" ca="1" si="71"/>
        <v>INSERT INTO bi4all.fac_employees (id_company_fk, id_employee_pk, flg_active, employee_name, id_gender_fk, id_race_fk, birthday, id_schooling_fk, id_department_fk, id_role_fk, id_level_fk, salary) VALUES (1, 503, TRUE, 'Michel Pasquim Camargo', 'M', 5, '15/10/1974', 7, 9, 9, NULL, 1285);</v>
      </c>
    </row>
    <row r="508" spans="1:24" ht="14.25" customHeight="1" x14ac:dyDescent="0.2">
      <c r="A508" s="7">
        <v>1</v>
      </c>
      <c r="B508" s="7" t="str">
        <f>$A508 &amp; "-"&amp;VLOOKUP($A508,Company!$A:$B,2,FALSE)</f>
        <v>1-ACME Corporation</v>
      </c>
      <c r="C508" s="5">
        <f t="shared" si="63"/>
        <v>504</v>
      </c>
      <c r="D508" s="6" t="b">
        <v>1</v>
      </c>
      <c r="E508" s="7">
        <f ca="1">IF($C508 = 1 + N("Presidente"),
    127,
    IF($C508 = 2 + N("Vice-Presidente"),
        72,
        IF($C508 = 3 + N("Secretária bilíngue"),
            13,
            RANDBETWEEN(5,COUNT(Name!$A:$A) + 1)
        )
    )
)</f>
        <v>24</v>
      </c>
      <c r="F508" s="7" t="str">
        <f ca="1">VLOOKUP($E508,Name!$A:$B,2,FALSE)</f>
        <v>Ammanda</v>
      </c>
      <c r="G508" s="7">
        <f ca="1" xml:space="preserve">
IF($C508 = 1,
    0,
    RANDBETWEEN(5,COUNT('Last name'!$A:$A) + 1)
)</f>
        <v>141</v>
      </c>
      <c r="H508" s="7" t="str">
        <f ca="1" xml:space="preserve">
IF($C508 = 1 + N("Presidente"),
    "de Orléans e Bragança",
    VLOOKUP($G508,'Last name'!$A:$B,2,FALSE) &amp; " " &amp; VLOOKUP(RANDBETWEEN(5,COUNT('Last name'!$A:$A) + 1),'Last name'!$A:$B,2,FALSE)
)</f>
        <v>Noronha Martinelli</v>
      </c>
      <c r="I508" s="7" t="str">
        <f t="shared" ca="1" si="64"/>
        <v>Ammanda Noronha Martinelli</v>
      </c>
      <c r="J508" s="7" t="str">
        <f ca="1">VLOOKUP($E508,Name!$A:$C,3,FALSE)</f>
        <v>F</v>
      </c>
      <c r="K508" s="7" t="str">
        <f ca="1">VLOOKUP($J508,Gender!$A:$B,2,FALSE)</f>
        <v>Female</v>
      </c>
      <c r="L508" s="7">
        <f t="shared" ca="1" si="65"/>
        <v>5</v>
      </c>
      <c r="M508" s="7" t="str">
        <f ca="1">VLOOKUP($L508,Race!$A:$B,2,FALSE)</f>
        <v>White</v>
      </c>
      <c r="N508" s="8">
        <f t="shared" ca="1" si="66"/>
        <v>26662</v>
      </c>
      <c r="O508" s="6">
        <f t="shared" ca="1" si="67"/>
        <v>8</v>
      </c>
      <c r="P508" s="8" t="str">
        <f ca="1">VLOOKUP($O508,Education!$A:$B,2,FALSE)</f>
        <v>Graduate school</v>
      </c>
      <c r="Q508" s="7">
        <f ca="1" xml:space="preserve">
  IF(OR($S508 = 5, $S508 = 6, $S508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08" s="7" t="str">
        <f ca="1">VLOOKUP($Q508,Department!$A:$B,2,FALSE)</f>
        <v>Presidency</v>
      </c>
      <c r="S508" s="6">
        <f t="shared" ca="1" si="68"/>
        <v>11</v>
      </c>
      <c r="T508" s="7" t="str">
        <f ca="1">VLOOKUP($S508,Role!$A:$B,2,FALSE)</f>
        <v>Analyst</v>
      </c>
      <c r="U508" s="6">
        <f t="shared" ca="1" si="69"/>
        <v>6</v>
      </c>
      <c r="V508" s="7" t="str">
        <f ca="1" xml:space="preserve">
IF($U508 &lt;&gt; "",
    VLOOKUP($U508,Level!$A:$B,2,FALSE),
    ""
)</f>
        <v>Pleno</v>
      </c>
      <c r="W508" s="1">
        <f t="shared" ca="1" si="70"/>
        <v>3000</v>
      </c>
      <c r="X508" s="12" t="str">
        <f t="shared" ca="1" si="71"/>
        <v>INSERT INTO bi4all.fac_employees (id_company_fk, id_employee_pk, flg_active, employee_name, id_gender_fk, id_race_fk, birthday, id_schooling_fk, id_department_fk, id_role_fk, id_level_fk, salary) VALUES (1, 504, TRUE, 'Ammanda Noronha Martinelli', 'F', 5, '29/12/1972', 8, 5, 11, 6, 3000);</v>
      </c>
    </row>
    <row r="509" spans="1:24" ht="14.25" customHeight="1" x14ac:dyDescent="0.2">
      <c r="A509" s="7">
        <v>1</v>
      </c>
      <c r="B509" s="7" t="str">
        <f>$A509 &amp; "-"&amp;VLOOKUP($A509,Company!$A:$B,2,FALSE)</f>
        <v>1-ACME Corporation</v>
      </c>
      <c r="C509" s="5">
        <f t="shared" si="63"/>
        <v>505</v>
      </c>
      <c r="D509" s="6" t="b">
        <v>1</v>
      </c>
      <c r="E509" s="7">
        <f ca="1">IF($C509 = 1 + N("Presidente"),
    127,
    IF($C509 = 2 + N("Vice-Presidente"),
        72,
        IF($C509 = 3 + N("Secretária bilíngue"),
            13,
            RANDBETWEEN(5,COUNT(Name!$A:$A) + 1)
        )
    )
)</f>
        <v>263</v>
      </c>
      <c r="F509" s="7" t="str">
        <f ca="1">VLOOKUP($E509,Name!$A:$B,2,FALSE)</f>
        <v>Maria Fernanda</v>
      </c>
      <c r="G509" s="7">
        <f ca="1" xml:space="preserve">
IF($C509 = 1,
    0,
    RANDBETWEEN(5,COUNT('Last name'!$A:$A) + 1)
)</f>
        <v>63</v>
      </c>
      <c r="H509" s="7" t="str">
        <f ca="1" xml:space="preserve">
IF($C509 = 1 + N("Presidente"),
    "de Orléans e Bragança",
    VLOOKUP($G509,'Last name'!$A:$B,2,FALSE) &amp; " " &amp; VLOOKUP(RANDBETWEEN(5,COUNT('Last name'!$A:$A) + 1),'Last name'!$A:$B,2,FALSE)
)</f>
        <v>Castro Rizzo</v>
      </c>
      <c r="I509" s="7" t="str">
        <f t="shared" ca="1" si="64"/>
        <v>Maria Fernanda Castro Rizzo</v>
      </c>
      <c r="J509" s="7" t="str">
        <f ca="1">VLOOKUP($E509,Name!$A:$C,3,FALSE)</f>
        <v>F</v>
      </c>
      <c r="K509" s="7" t="str">
        <f ca="1">VLOOKUP($J509,Gender!$A:$B,2,FALSE)</f>
        <v>Female</v>
      </c>
      <c r="L509" s="7">
        <f t="shared" ca="1" si="65"/>
        <v>5</v>
      </c>
      <c r="M509" s="7" t="str">
        <f ca="1">VLOOKUP($L509,Race!$A:$B,2,FALSE)</f>
        <v>White</v>
      </c>
      <c r="N509" s="8">
        <f t="shared" ca="1" si="66"/>
        <v>19775</v>
      </c>
      <c r="O509" s="6">
        <f t="shared" ca="1" si="67"/>
        <v>7</v>
      </c>
      <c r="P509" s="8" t="str">
        <f ca="1">VLOOKUP($O509,Education!$A:$B,2,FALSE)</f>
        <v>Undergraduate degree</v>
      </c>
      <c r="Q509" s="7">
        <f ca="1" xml:space="preserve">
  IF(OR($S509 = 5, $S509 = 6, $S509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09" s="7" t="str">
        <f ca="1">VLOOKUP($Q509,Department!$A:$B,2,FALSE)</f>
        <v>Communication &amp; Marketing</v>
      </c>
      <c r="S509" s="6">
        <f t="shared" ca="1" si="68"/>
        <v>10</v>
      </c>
      <c r="T509" s="7" t="str">
        <f ca="1">VLOOKUP($S509,Role!$A:$B,2,FALSE)</f>
        <v>Trainee</v>
      </c>
      <c r="U509" s="6" t="str">
        <f t="shared" ca="1" si="69"/>
        <v/>
      </c>
      <c r="V509" s="7" t="str">
        <f ca="1" xml:space="preserve">
IF($U509 &lt;&gt; "",
    VLOOKUP($U509,Level!$A:$B,2,FALSE),
    ""
)</f>
        <v/>
      </c>
      <c r="W509" s="1">
        <f t="shared" ca="1" si="70"/>
        <v>1385</v>
      </c>
      <c r="X509" s="12" t="str">
        <f t="shared" ca="1" si="71"/>
        <v>INSERT INTO bi4all.fac_employees (id_company_fk, id_employee_pk, flg_active, employee_name, id_gender_fk, id_race_fk, birthday, id_schooling_fk, id_department_fk, id_role_fk, id_level_fk, salary) VALUES (1, 505, TRUE, 'Maria Fernanda Castro Rizzo', 'F', 5, '20/02/1954', 7, 11, 10, NULL, 1385);</v>
      </c>
    </row>
    <row r="510" spans="1:24" ht="14.25" customHeight="1" x14ac:dyDescent="0.2">
      <c r="A510" s="7">
        <v>1</v>
      </c>
      <c r="B510" s="7" t="str">
        <f>$A510 &amp; "-"&amp;VLOOKUP($A510,Company!$A:$B,2,FALSE)</f>
        <v>1-ACME Corporation</v>
      </c>
      <c r="C510" s="5">
        <f t="shared" si="63"/>
        <v>506</v>
      </c>
      <c r="D510" s="6" t="b">
        <v>1</v>
      </c>
      <c r="E510" s="7">
        <f ca="1">IF($C510 = 1 + N("Presidente"),
    127,
    IF($C510 = 2 + N("Vice-Presidente"),
        72,
        IF($C510 = 3 + N("Secretária bilíngue"),
            13,
            RANDBETWEEN(5,COUNT(Name!$A:$A) + 1)
        )
    )
)</f>
        <v>302</v>
      </c>
      <c r="F510" s="7" t="str">
        <f ca="1">VLOOKUP($E510,Name!$A:$B,2,FALSE)</f>
        <v>Natália</v>
      </c>
      <c r="G510" s="7">
        <f ca="1" xml:space="preserve">
IF($C510 = 1,
    0,
    RANDBETWEEN(5,COUNT('Last name'!$A:$A) + 1)
)</f>
        <v>167</v>
      </c>
      <c r="H510" s="7" t="str">
        <f ca="1" xml:space="preserve">
IF($C510 = 1 + N("Presidente"),
    "de Orléans e Bragança",
    VLOOKUP($G510,'Last name'!$A:$B,2,FALSE) &amp; " " &amp; VLOOKUP(RANDBETWEEN(5,COUNT('Last name'!$A:$A) + 1),'Last name'!$A:$B,2,FALSE)
)</f>
        <v>Romano Carvalho</v>
      </c>
      <c r="I510" s="7" t="str">
        <f t="shared" ca="1" si="64"/>
        <v>Natália Romano Carvalho</v>
      </c>
      <c r="J510" s="7" t="str">
        <f ca="1">VLOOKUP($E510,Name!$A:$C,3,FALSE)</f>
        <v>F</v>
      </c>
      <c r="K510" s="7" t="str">
        <f ca="1">VLOOKUP($J510,Gender!$A:$B,2,FALSE)</f>
        <v>Female</v>
      </c>
      <c r="L510" s="7">
        <f t="shared" ca="1" si="65"/>
        <v>5</v>
      </c>
      <c r="M510" s="7" t="str">
        <f ca="1">VLOOKUP($L510,Race!$A:$B,2,FALSE)</f>
        <v>White</v>
      </c>
      <c r="N510" s="8">
        <f t="shared" ca="1" si="66"/>
        <v>26901</v>
      </c>
      <c r="O510" s="6">
        <f t="shared" ca="1" si="67"/>
        <v>7</v>
      </c>
      <c r="P510" s="8" t="str">
        <f ca="1">VLOOKUP($O510,Education!$A:$B,2,FALSE)</f>
        <v>Undergraduate degree</v>
      </c>
      <c r="Q510" s="7">
        <f ca="1" xml:space="preserve">
  IF(OR($S510 = 5, $S510 = 6, $S510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10" s="7" t="str">
        <f ca="1">VLOOKUP($Q510,Department!$A:$B,2,FALSE)</f>
        <v>Commercial</v>
      </c>
      <c r="S510" s="6">
        <f t="shared" ca="1" si="68"/>
        <v>11</v>
      </c>
      <c r="T510" s="7" t="str">
        <f ca="1">VLOOKUP($S510,Role!$A:$B,2,FALSE)</f>
        <v>Analyst</v>
      </c>
      <c r="U510" s="6">
        <f t="shared" ca="1" si="69"/>
        <v>7</v>
      </c>
      <c r="V510" s="7" t="str">
        <f ca="1" xml:space="preserve">
IF($U510 &lt;&gt; "",
    VLOOKUP($U510,Level!$A:$B,2,FALSE),
    ""
)</f>
        <v>Senior</v>
      </c>
      <c r="W510" s="1">
        <f t="shared" ca="1" si="70"/>
        <v>2580</v>
      </c>
      <c r="X510" s="12" t="str">
        <f t="shared" ca="1" si="71"/>
        <v>INSERT INTO bi4all.fac_employees (id_company_fk, id_employee_pk, flg_active, employee_name, id_gender_fk, id_race_fk, birthday, id_schooling_fk, id_department_fk, id_role_fk, id_level_fk, salary) VALUES (1, 506, TRUE, 'Natália Romano Carvalho', 'F', 5, '25/08/1973', 7, 9, 11, 7, 2580);</v>
      </c>
    </row>
    <row r="511" spans="1:24" ht="14.25" customHeight="1" x14ac:dyDescent="0.2">
      <c r="A511" s="7">
        <v>1</v>
      </c>
      <c r="B511" s="7" t="str">
        <f>$A511 &amp; "-"&amp;VLOOKUP($A511,Company!$A:$B,2,FALSE)</f>
        <v>1-ACME Corporation</v>
      </c>
      <c r="C511" s="5">
        <f t="shared" si="63"/>
        <v>507</v>
      </c>
      <c r="D511" s="6" t="b">
        <v>1</v>
      </c>
      <c r="E511" s="7">
        <f ca="1">IF($C511 = 1 + N("Presidente"),
    127,
    IF($C511 = 2 + N("Vice-Presidente"),
        72,
        IF($C511 = 3 + N("Secretária bilíngue"),
            13,
            RANDBETWEEN(5,COUNT(Name!$A:$A) + 1)
        )
    )
)</f>
        <v>82</v>
      </c>
      <c r="F511" s="7" t="str">
        <f ca="1">VLOOKUP($E511,Name!$A:$B,2,FALSE)</f>
        <v>Caleb</v>
      </c>
      <c r="G511" s="7">
        <f ca="1" xml:space="preserve">
IF($C511 = 1,
    0,
    RANDBETWEEN(5,COUNT('Last name'!$A:$A) + 1)
)</f>
        <v>42</v>
      </c>
      <c r="H511" s="7" t="str">
        <f ca="1" xml:space="preserve">
IF($C511 = 1 + N("Presidente"),
    "de Orléans e Bragança",
    VLOOKUP($G511,'Last name'!$A:$B,2,FALSE) &amp; " " &amp; VLOOKUP(RANDBETWEEN(5,COUNT('Last name'!$A:$A) + 1),'Last name'!$A:$B,2,FALSE)
)</f>
        <v>Borba Evangelista</v>
      </c>
      <c r="I511" s="7" t="str">
        <f t="shared" ca="1" si="64"/>
        <v>Caleb Borba Evangelista</v>
      </c>
      <c r="J511" s="7" t="str">
        <f ca="1">VLOOKUP($E511,Name!$A:$C,3,FALSE)</f>
        <v>M</v>
      </c>
      <c r="K511" s="7" t="str">
        <f ca="1">VLOOKUP($J511,Gender!$A:$B,2,FALSE)</f>
        <v>Male</v>
      </c>
      <c r="L511" s="7">
        <f t="shared" ca="1" si="65"/>
        <v>6</v>
      </c>
      <c r="M511" s="7" t="str">
        <f ca="1">VLOOKUP($L511,Race!$A:$B,2,FALSE)</f>
        <v>Black or African American</v>
      </c>
      <c r="N511" s="8">
        <f t="shared" ca="1" si="66"/>
        <v>24226</v>
      </c>
      <c r="O511" s="6">
        <f t="shared" ca="1" si="67"/>
        <v>7</v>
      </c>
      <c r="P511" s="8" t="str">
        <f ca="1">VLOOKUP($O511,Education!$A:$B,2,FALSE)</f>
        <v>Undergraduate degree</v>
      </c>
      <c r="Q511" s="7">
        <f ca="1" xml:space="preserve">
  IF(OR($S511 = 5, $S511 = 6, $S511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11" s="7" t="str">
        <f ca="1">VLOOKUP($Q511,Department!$A:$B,2,FALSE)</f>
        <v>Administration</v>
      </c>
      <c r="S511" s="6">
        <f t="shared" ca="1" si="68"/>
        <v>9</v>
      </c>
      <c r="T511" s="7" t="str">
        <f ca="1">VLOOKUP($S511,Role!$A:$B,2,FALSE)</f>
        <v>Intern</v>
      </c>
      <c r="U511" s="6" t="str">
        <f t="shared" ca="1" si="69"/>
        <v/>
      </c>
      <c r="V511" s="7" t="str">
        <f ca="1" xml:space="preserve">
IF($U511 &lt;&gt; "",
    VLOOKUP($U511,Level!$A:$B,2,FALSE),
    ""
)</f>
        <v/>
      </c>
      <c r="W511" s="1">
        <f t="shared" ca="1" si="70"/>
        <v>1205</v>
      </c>
      <c r="X511" s="12" t="str">
        <f t="shared" ca="1" si="71"/>
        <v>INSERT INTO bi4all.fac_employees (id_company_fk, id_employee_pk, flg_active, employee_name, id_gender_fk, id_race_fk, birthday, id_schooling_fk, id_department_fk, id_role_fk, id_level_fk, salary) VALUES (1, 507, TRUE, 'Caleb Borba Evangelista', 'M', 6, '29/04/1966', 7, 6, 9, NULL, 1205);</v>
      </c>
    </row>
    <row r="512" spans="1:24" ht="14.25" customHeight="1" x14ac:dyDescent="0.2">
      <c r="A512" s="7">
        <v>1</v>
      </c>
      <c r="B512" s="7" t="str">
        <f>$A512 &amp; "-"&amp;VLOOKUP($A512,Company!$A:$B,2,FALSE)</f>
        <v>1-ACME Corporation</v>
      </c>
      <c r="C512" s="5">
        <f t="shared" si="63"/>
        <v>508</v>
      </c>
      <c r="D512" s="6" t="b">
        <v>1</v>
      </c>
      <c r="E512" s="7">
        <f ca="1">IF($C512 = 1 + N("Presidente"),
    127,
    IF($C512 = 2 + N("Vice-Presidente"),
        72,
        IF($C512 = 3 + N("Secretária bilíngue"),
            13,
            RANDBETWEEN(5,COUNT(Name!$A:$A) + 1)
        )
    )
)</f>
        <v>80</v>
      </c>
      <c r="F512" s="7" t="str">
        <f ca="1">VLOOKUP($E512,Name!$A:$B,2,FALSE)</f>
        <v>Byatriz</v>
      </c>
      <c r="G512" s="7">
        <f ca="1" xml:space="preserve">
IF($C512 = 1,
    0,
    RANDBETWEEN(5,COUNT('Last name'!$A:$A) + 1)
)</f>
        <v>141</v>
      </c>
      <c r="H512" s="7" t="str">
        <f ca="1" xml:space="preserve">
IF($C512 = 1 + N("Presidente"),
    "de Orléans e Bragança",
    VLOOKUP($G512,'Last name'!$A:$B,2,FALSE) &amp; " " &amp; VLOOKUP(RANDBETWEEN(5,COUNT('Last name'!$A:$A) + 1),'Last name'!$A:$B,2,FALSE)
)</f>
        <v>Noronha sobrenome</v>
      </c>
      <c r="I512" s="7" t="str">
        <f t="shared" ca="1" si="64"/>
        <v>Byatriz Noronha sobrenome</v>
      </c>
      <c r="J512" s="7" t="str">
        <f ca="1">VLOOKUP($E512,Name!$A:$C,3,FALSE)</f>
        <v>F</v>
      </c>
      <c r="K512" s="7" t="str">
        <f ca="1">VLOOKUP($J512,Gender!$A:$B,2,FALSE)</f>
        <v>Female</v>
      </c>
      <c r="L512" s="7">
        <f t="shared" ca="1" si="65"/>
        <v>5</v>
      </c>
      <c r="M512" s="7" t="str">
        <f ca="1">VLOOKUP($L512,Race!$A:$B,2,FALSE)</f>
        <v>White</v>
      </c>
      <c r="N512" s="8">
        <f t="shared" ca="1" si="66"/>
        <v>29561</v>
      </c>
      <c r="O512" s="6">
        <f t="shared" ca="1" si="67"/>
        <v>8</v>
      </c>
      <c r="P512" s="8" t="str">
        <f ca="1">VLOOKUP($O512,Education!$A:$B,2,FALSE)</f>
        <v>Graduate school</v>
      </c>
      <c r="Q512" s="7">
        <f ca="1" xml:space="preserve">
  IF(OR($S512 = 5, $S512 = 6, $S512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12" s="7" t="str">
        <f ca="1">VLOOKUP($Q512,Department!$A:$B,2,FALSE)</f>
        <v>Operations</v>
      </c>
      <c r="S512" s="6">
        <f t="shared" ca="1" si="68"/>
        <v>11</v>
      </c>
      <c r="T512" s="7" t="str">
        <f ca="1">VLOOKUP($S512,Role!$A:$B,2,FALSE)</f>
        <v>Analyst</v>
      </c>
      <c r="U512" s="6">
        <f t="shared" ca="1" si="69"/>
        <v>6</v>
      </c>
      <c r="V512" s="7" t="str">
        <f ca="1" xml:space="preserve">
IF($U512 &lt;&gt; "",
    VLOOKUP($U512,Level!$A:$B,2,FALSE),
    ""
)</f>
        <v>Pleno</v>
      </c>
      <c r="W512" s="1">
        <f t="shared" ca="1" si="70"/>
        <v>3000</v>
      </c>
      <c r="X512" s="12" t="str">
        <f t="shared" ca="1" si="71"/>
        <v>INSERT INTO bi4all.fac_employees (id_company_fk, id_employee_pk, flg_active, employee_name, id_gender_fk, id_race_fk, birthday, id_schooling_fk, id_department_fk, id_role_fk, id_level_fk, salary) VALUES (1, 508, TRUE, 'Byatriz Noronha sobrenome', 'F', 5, '06/12/1980', 8, 10, 11, 6, 3000);</v>
      </c>
    </row>
    <row r="513" spans="1:24" ht="14.25" customHeight="1" x14ac:dyDescent="0.2">
      <c r="A513" s="7">
        <v>1</v>
      </c>
      <c r="B513" s="7" t="str">
        <f>$A513 &amp; "-"&amp;VLOOKUP($A513,Company!$A:$B,2,FALSE)</f>
        <v>1-ACME Corporation</v>
      </c>
      <c r="C513" s="5">
        <f t="shared" si="63"/>
        <v>509</v>
      </c>
      <c r="D513" s="6" t="b">
        <v>1</v>
      </c>
      <c r="E513" s="7">
        <f ca="1">IF($C513 = 1 + N("Presidente"),
    127,
    IF($C513 = 2 + N("Vice-Presidente"),
        72,
        IF($C513 = 3 + N("Secretária bilíngue"),
            13,
            RANDBETWEEN(5,COUNT(Name!$A:$A) + 1)
        )
    )
)</f>
        <v>361</v>
      </c>
      <c r="F513" s="7" t="str">
        <f ca="1">VLOOKUP($E513,Name!$A:$B,2,FALSE)</f>
        <v>Wagner</v>
      </c>
      <c r="G513" s="7">
        <f ca="1" xml:space="preserve">
IF($C513 = 1,
    0,
    RANDBETWEEN(5,COUNT('Last name'!$A:$A) + 1)
)</f>
        <v>97</v>
      </c>
      <c r="H513" s="7" t="str">
        <f ca="1" xml:space="preserve">
IF($C513 = 1 + N("Presidente"),
    "de Orléans e Bragança",
    VLOOKUP($G513,'Last name'!$A:$B,2,FALSE) &amp; " " &amp; VLOOKUP(RANDBETWEEN(5,COUNT('Last name'!$A:$A) + 1),'Last name'!$A:$B,2,FALSE)
)</f>
        <v>Garcia Pimentel</v>
      </c>
      <c r="I513" s="7" t="str">
        <f t="shared" ca="1" si="64"/>
        <v>Wagner Garcia Pimentel</v>
      </c>
      <c r="J513" s="7" t="str">
        <f ca="1">VLOOKUP($E513,Name!$A:$C,3,FALSE)</f>
        <v>M</v>
      </c>
      <c r="K513" s="7" t="str">
        <f ca="1">VLOOKUP($J513,Gender!$A:$B,2,FALSE)</f>
        <v>Male</v>
      </c>
      <c r="L513" s="7">
        <f t="shared" ca="1" si="65"/>
        <v>8</v>
      </c>
      <c r="M513" s="7" t="str">
        <f ca="1">VLOOKUP($L513,Race!$A:$B,2,FALSE)</f>
        <v>Asian</v>
      </c>
      <c r="N513" s="8">
        <f t="shared" ca="1" si="66"/>
        <v>26927</v>
      </c>
      <c r="O513" s="6">
        <f t="shared" ca="1" si="67"/>
        <v>7</v>
      </c>
      <c r="P513" s="8" t="str">
        <f ca="1">VLOOKUP($O513,Education!$A:$B,2,FALSE)</f>
        <v>Undergraduate degree</v>
      </c>
      <c r="Q513" s="7">
        <f ca="1" xml:space="preserve">
  IF(OR($S513 = 5, $S513 = 6, $S513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13" s="7" t="str">
        <f ca="1">VLOOKUP($Q513,Department!$A:$B,2,FALSE)</f>
        <v>Audit</v>
      </c>
      <c r="S513" s="6">
        <f t="shared" ca="1" si="68"/>
        <v>10</v>
      </c>
      <c r="T513" s="7" t="str">
        <f ca="1">VLOOKUP($S513,Role!$A:$B,2,FALSE)</f>
        <v>Trainee</v>
      </c>
      <c r="U513" s="6" t="str">
        <f t="shared" ca="1" si="69"/>
        <v/>
      </c>
      <c r="V513" s="7" t="str">
        <f ca="1" xml:space="preserve">
IF($U513 &lt;&gt; "",
    VLOOKUP($U513,Level!$A:$B,2,FALSE),
    ""
)</f>
        <v/>
      </c>
      <c r="W513" s="1">
        <f t="shared" ca="1" si="70"/>
        <v>1305</v>
      </c>
      <c r="X513" s="12" t="str">
        <f t="shared" ca="1" si="71"/>
        <v>INSERT INTO bi4all.fac_employees (id_company_fk, id_employee_pk, flg_active, employee_name, id_gender_fk, id_race_fk, birthday, id_schooling_fk, id_department_fk, id_role_fk, id_level_fk, salary) VALUES (1, 509, TRUE, 'Wagner Garcia Pimentel', 'M', 8, '20/09/1973', 7, 13, 10, NULL, 1305);</v>
      </c>
    </row>
    <row r="514" spans="1:24" ht="14.25" customHeight="1" x14ac:dyDescent="0.2">
      <c r="A514" s="7">
        <v>1</v>
      </c>
      <c r="B514" s="7" t="str">
        <f>$A514 &amp; "-"&amp;VLOOKUP($A514,Company!$A:$B,2,FALSE)</f>
        <v>1-ACME Corporation</v>
      </c>
      <c r="C514" s="5">
        <f t="shared" si="63"/>
        <v>510</v>
      </c>
      <c r="D514" s="6" t="b">
        <v>1</v>
      </c>
      <c r="E514" s="7">
        <f ca="1">IF($C514 = 1 + N("Presidente"),
    127,
    IF($C514 = 2 + N("Vice-Presidente"),
        72,
        IF($C514 = 3 + N("Secretária bilíngue"),
            13,
            RANDBETWEEN(5,COUNT(Name!$A:$A) + 1)
        )
    )
)</f>
        <v>169</v>
      </c>
      <c r="F514" s="7" t="str">
        <f ca="1">VLOOKUP($E514,Name!$A:$B,2,FALSE)</f>
        <v>Ian</v>
      </c>
      <c r="G514" s="7">
        <f ca="1" xml:space="preserve">
IF($C514 = 1,
    0,
    RANDBETWEEN(5,COUNT('Last name'!$A:$A) + 1)
)</f>
        <v>120</v>
      </c>
      <c r="H514" s="7" t="str">
        <f ca="1" xml:space="preserve">
IF($C514 = 1 + N("Presidente"),
    "de Orléans e Bragança",
    VLOOKUP($G514,'Last name'!$A:$B,2,FALSE) &amp; " " &amp; VLOOKUP(RANDBETWEEN(5,COUNT('Last name'!$A:$A) + 1),'Last name'!$A:$B,2,FALSE)
)</f>
        <v>Marques Andrade</v>
      </c>
      <c r="I514" s="7" t="str">
        <f t="shared" ca="1" si="64"/>
        <v>Ian Marques Andrade</v>
      </c>
      <c r="J514" s="7" t="str">
        <f ca="1">VLOOKUP($E514,Name!$A:$C,3,FALSE)</f>
        <v>M</v>
      </c>
      <c r="K514" s="7" t="str">
        <f ca="1">VLOOKUP($J514,Gender!$A:$B,2,FALSE)</f>
        <v>Male</v>
      </c>
      <c r="L514" s="7">
        <f t="shared" ca="1" si="65"/>
        <v>5</v>
      </c>
      <c r="M514" s="7" t="str">
        <f ca="1">VLOOKUP($L514,Race!$A:$B,2,FALSE)</f>
        <v>White</v>
      </c>
      <c r="N514" s="8">
        <f t="shared" ca="1" si="66"/>
        <v>25644</v>
      </c>
      <c r="O514" s="6">
        <f t="shared" ca="1" si="67"/>
        <v>8</v>
      </c>
      <c r="P514" s="8" t="str">
        <f ca="1">VLOOKUP($O514,Education!$A:$B,2,FALSE)</f>
        <v>Graduate school</v>
      </c>
      <c r="Q514" s="7">
        <f ca="1" xml:space="preserve">
  IF(OR($S514 = 5, $S514 = 6, $S514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14" s="7" t="str">
        <f ca="1">VLOOKUP($Q514,Department!$A:$B,2,FALSE)</f>
        <v>Presidency</v>
      </c>
      <c r="S514" s="6">
        <f t="shared" ca="1" si="68"/>
        <v>11</v>
      </c>
      <c r="T514" s="7" t="str">
        <f ca="1">VLOOKUP($S514,Role!$A:$B,2,FALSE)</f>
        <v>Analyst</v>
      </c>
      <c r="U514" s="6">
        <f t="shared" ca="1" si="69"/>
        <v>6</v>
      </c>
      <c r="V514" s="7" t="str">
        <f ca="1" xml:space="preserve">
IF($U514 &lt;&gt; "",
    VLOOKUP($U514,Level!$A:$B,2,FALSE),
    ""
)</f>
        <v>Pleno</v>
      </c>
      <c r="W514" s="1">
        <f t="shared" ca="1" si="70"/>
        <v>3000</v>
      </c>
      <c r="X514" s="12" t="str">
        <f t="shared" ca="1" si="71"/>
        <v>INSERT INTO bi4all.fac_employees (id_company_fk, id_employee_pk, flg_active, employee_name, id_gender_fk, id_race_fk, birthday, id_schooling_fk, id_department_fk, id_role_fk, id_level_fk, salary) VALUES (1, 510, TRUE, 'Ian Marques Andrade', 'M', 5, '17/03/1970', 8, 5, 11, 6, 3000);</v>
      </c>
    </row>
    <row r="515" spans="1:24" ht="14.25" customHeight="1" x14ac:dyDescent="0.2">
      <c r="A515" s="7">
        <v>1</v>
      </c>
      <c r="B515" s="7" t="str">
        <f>$A515 &amp; "-"&amp;VLOOKUP($A515,Company!$A:$B,2,FALSE)</f>
        <v>1-ACME Corporation</v>
      </c>
      <c r="C515" s="5">
        <f t="shared" si="63"/>
        <v>511</v>
      </c>
      <c r="D515" s="6" t="b">
        <v>1</v>
      </c>
      <c r="E515" s="7">
        <f ca="1">IF($C515 = 1 + N("Presidente"),
    127,
    IF($C515 = 2 + N("Vice-Presidente"),
        72,
        IF($C515 = 3 + N("Secretária bilíngue"),
            13,
            RANDBETWEEN(5,COUNT(Name!$A:$A) + 1)
        )
    )
)</f>
        <v>256</v>
      </c>
      <c r="F515" s="7" t="str">
        <f ca="1">VLOOKUP($E515,Name!$A:$B,2,FALSE)</f>
        <v>Marcelo</v>
      </c>
      <c r="G515" s="7">
        <f ca="1" xml:space="preserve">
IF($C515 = 1,
    0,
    RANDBETWEEN(5,COUNT('Last name'!$A:$A) + 1)
)</f>
        <v>60</v>
      </c>
      <c r="H515" s="7" t="str">
        <f ca="1" xml:space="preserve">
IF($C515 = 1 + N("Presidente"),
    "de Orléans e Bragança",
    VLOOKUP($G515,'Last name'!$A:$B,2,FALSE) &amp; " " &amp; VLOOKUP(RANDBETWEEN(5,COUNT('Last name'!$A:$A) + 1),'Last name'!$A:$B,2,FALSE)
)</f>
        <v>Carneiro Nunes</v>
      </c>
      <c r="I515" s="7" t="str">
        <f t="shared" ca="1" si="64"/>
        <v>Marcelo Carneiro Nunes</v>
      </c>
      <c r="J515" s="7" t="str">
        <f ca="1">VLOOKUP($E515,Name!$A:$C,3,FALSE)</f>
        <v>M</v>
      </c>
      <c r="K515" s="7" t="str">
        <f ca="1">VLOOKUP($J515,Gender!$A:$B,2,FALSE)</f>
        <v>Male</v>
      </c>
      <c r="L515" s="7">
        <f t="shared" ca="1" si="65"/>
        <v>5</v>
      </c>
      <c r="M515" s="7" t="str">
        <f ca="1">VLOOKUP($L515,Race!$A:$B,2,FALSE)</f>
        <v>White</v>
      </c>
      <c r="N515" s="8">
        <f t="shared" ca="1" si="66"/>
        <v>33078</v>
      </c>
      <c r="O515" s="6">
        <f t="shared" ca="1" si="67"/>
        <v>7</v>
      </c>
      <c r="P515" s="8" t="str">
        <f ca="1">VLOOKUP($O515,Education!$A:$B,2,FALSE)</f>
        <v>Undergraduate degree</v>
      </c>
      <c r="Q515" s="7">
        <f ca="1" xml:space="preserve">
  IF(OR($S515 = 5, $S515 = 6, $S515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15" s="7" t="str">
        <f ca="1">VLOOKUP($Q515,Department!$A:$B,2,FALSE)</f>
        <v>Commercial</v>
      </c>
      <c r="S515" s="6">
        <f t="shared" ca="1" si="68"/>
        <v>10</v>
      </c>
      <c r="T515" s="7" t="str">
        <f ca="1">VLOOKUP($S515,Role!$A:$B,2,FALSE)</f>
        <v>Trainee</v>
      </c>
      <c r="U515" s="6" t="str">
        <f t="shared" ca="1" si="69"/>
        <v/>
      </c>
      <c r="V515" s="7" t="str">
        <f ca="1" xml:space="preserve">
IF($U515 &lt;&gt; "",
    VLOOKUP($U515,Level!$A:$B,2,FALSE),
    ""
)</f>
        <v/>
      </c>
      <c r="W515" s="1">
        <f t="shared" ca="1" si="70"/>
        <v>1385</v>
      </c>
      <c r="X515" s="12" t="str">
        <f t="shared" ca="1" si="71"/>
        <v>INSERT INTO bi4all.fac_employees (id_company_fk, id_employee_pk, flg_active, employee_name, id_gender_fk, id_race_fk, birthday, id_schooling_fk, id_department_fk, id_role_fk, id_level_fk, salary) VALUES (1, 511, TRUE, 'Marcelo Carneiro Nunes', 'M', 5, '24/07/1990', 7, 9, 10, NULL, 1385);</v>
      </c>
    </row>
    <row r="516" spans="1:24" ht="14.25" customHeight="1" x14ac:dyDescent="0.2">
      <c r="A516" s="7">
        <v>1</v>
      </c>
      <c r="B516" s="7" t="str">
        <f>$A516 &amp; "-"&amp;VLOOKUP($A516,Company!$A:$B,2,FALSE)</f>
        <v>1-ACME Corporation</v>
      </c>
      <c r="C516" s="5">
        <f t="shared" si="63"/>
        <v>512</v>
      </c>
      <c r="D516" s="6" t="b">
        <v>1</v>
      </c>
      <c r="E516" s="7">
        <f ca="1">IF($C516 = 1 + N("Presidente"),
    127,
    IF($C516 = 2 + N("Vice-Presidente"),
        72,
        IF($C516 = 3 + N("Secretária bilíngue"),
            13,
            RANDBETWEEN(5,COUNT(Name!$A:$A) + 1)
        )
    )
)</f>
        <v>116</v>
      </c>
      <c r="F516" s="7" t="str">
        <f ca="1">VLOOKUP($E516,Name!$A:$B,2,FALSE)</f>
        <v>Eduarda</v>
      </c>
      <c r="G516" s="7">
        <f ca="1" xml:space="preserve">
IF($C516 = 1,
    0,
    RANDBETWEEN(5,COUNT('Last name'!$A:$A) + 1)
)</f>
        <v>49</v>
      </c>
      <c r="H516" s="7" t="str">
        <f ca="1" xml:space="preserve">
IF($C516 = 1 + N("Presidente"),
    "de Orléans e Bragança",
    VLOOKUP($G516,'Last name'!$A:$B,2,FALSE) &amp; " " &amp; VLOOKUP(RANDBETWEEN(5,COUNT('Last name'!$A:$A) + 1),'Last name'!$A:$B,2,FALSE)
)</f>
        <v>Brito Leitão</v>
      </c>
      <c r="I516" s="7" t="str">
        <f t="shared" ca="1" si="64"/>
        <v>Eduarda Brito Leitão</v>
      </c>
      <c r="J516" s="7" t="str">
        <f ca="1">VLOOKUP($E516,Name!$A:$C,3,FALSE)</f>
        <v>F</v>
      </c>
      <c r="K516" s="7" t="str">
        <f ca="1">VLOOKUP($J516,Gender!$A:$B,2,FALSE)</f>
        <v>Female</v>
      </c>
      <c r="L516" s="7">
        <f t="shared" ca="1" si="65"/>
        <v>5</v>
      </c>
      <c r="M516" s="7" t="str">
        <f ca="1">VLOOKUP($L516,Race!$A:$B,2,FALSE)</f>
        <v>White</v>
      </c>
      <c r="N516" s="8">
        <f t="shared" ca="1" si="66"/>
        <v>21082</v>
      </c>
      <c r="O516" s="6">
        <f t="shared" ca="1" si="67"/>
        <v>7</v>
      </c>
      <c r="P516" s="8" t="str">
        <f ca="1">VLOOKUP($O516,Education!$A:$B,2,FALSE)</f>
        <v>Undergraduate degree</v>
      </c>
      <c r="Q516" s="7">
        <f ca="1" xml:space="preserve">
  IF(OR($S516 = 5, $S516 = 6, $S516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16" s="7" t="str">
        <f ca="1">VLOOKUP($Q516,Department!$A:$B,2,FALSE)</f>
        <v>Controlling</v>
      </c>
      <c r="S516" s="6">
        <f t="shared" ca="1" si="68"/>
        <v>11</v>
      </c>
      <c r="T516" s="7" t="str">
        <f ca="1">VLOOKUP($S516,Role!$A:$B,2,FALSE)</f>
        <v>Analyst</v>
      </c>
      <c r="U516" s="6">
        <f t="shared" ca="1" si="69"/>
        <v>5</v>
      </c>
      <c r="V516" s="7" t="str">
        <f ca="1" xml:space="preserve">
IF($U516 &lt;&gt; "",
    VLOOKUP($U516,Level!$A:$B,2,FALSE),
    ""
)</f>
        <v>Junior</v>
      </c>
      <c r="W516" s="1">
        <f t="shared" ca="1" si="70"/>
        <v>2500</v>
      </c>
      <c r="X516" s="12" t="str">
        <f t="shared" ca="1" si="71"/>
        <v>INSERT INTO bi4all.fac_employees (id_company_fk, id_employee_pk, flg_active, employee_name, id_gender_fk, id_race_fk, birthday, id_schooling_fk, id_department_fk, id_role_fk, id_level_fk, salary) VALUES (1, 512, TRUE, 'Eduarda Brito Leitão', 'F', 5, '19/09/1957', 7, 12, 11, 5, 2500);</v>
      </c>
    </row>
    <row r="517" spans="1:24" ht="14.25" customHeight="1" x14ac:dyDescent="0.2">
      <c r="A517" s="7">
        <v>1</v>
      </c>
      <c r="B517" s="7" t="str">
        <f>$A517 &amp; "-"&amp;VLOOKUP($A517,Company!$A:$B,2,FALSE)</f>
        <v>1-ACME Corporation</v>
      </c>
      <c r="C517" s="5">
        <f t="shared" si="63"/>
        <v>513</v>
      </c>
      <c r="D517" s="6" t="b">
        <v>1</v>
      </c>
      <c r="E517" s="7">
        <f ca="1">IF($C517 = 1 + N("Presidente"),
    127,
    IF($C517 = 2 + N("Vice-Presidente"),
        72,
        IF($C517 = 3 + N("Secretária bilíngue"),
            13,
            RANDBETWEEN(5,COUNT(Name!$A:$A) + 1)
        )
    )
)</f>
        <v>99</v>
      </c>
      <c r="F517" s="7" t="str">
        <f ca="1">VLOOKUP($E517,Name!$A:$B,2,FALSE)</f>
        <v>Cloe</v>
      </c>
      <c r="G517" s="7">
        <f ca="1" xml:space="preserve">
IF($C517 = 1,
    0,
    RANDBETWEEN(5,COUNT('Last name'!$A:$A) + 1)
)</f>
        <v>86</v>
      </c>
      <c r="H517" s="7" t="str">
        <f ca="1" xml:space="preserve">
IF($C517 = 1 + N("Presidente"),
    "de Orléans e Bragança",
    VLOOKUP($G517,'Last name'!$A:$B,2,FALSE) &amp; " " &amp; VLOOKUP(RANDBETWEEN(5,COUNT('Last name'!$A:$A) + 1),'Last name'!$A:$B,2,FALSE)
)</f>
        <v>Ferrara Brito</v>
      </c>
      <c r="I517" s="7" t="str">
        <f t="shared" ca="1" si="64"/>
        <v>Cloe Ferrara Brito</v>
      </c>
      <c r="J517" s="7" t="str">
        <f ca="1">VLOOKUP($E517,Name!$A:$C,3,FALSE)</f>
        <v>F</v>
      </c>
      <c r="K517" s="7" t="str">
        <f ca="1">VLOOKUP($J517,Gender!$A:$B,2,FALSE)</f>
        <v>Female</v>
      </c>
      <c r="L517" s="7">
        <f t="shared" ca="1" si="65"/>
        <v>7</v>
      </c>
      <c r="M517" s="7" t="str">
        <f ca="1">VLOOKUP($L517,Race!$A:$B,2,FALSE)</f>
        <v>Hispanic or Latino</v>
      </c>
      <c r="N517" s="8">
        <f t="shared" ca="1" si="66"/>
        <v>23951</v>
      </c>
      <c r="O517" s="6">
        <f t="shared" ca="1" si="67"/>
        <v>7</v>
      </c>
      <c r="P517" s="8" t="str">
        <f ca="1">VLOOKUP($O517,Education!$A:$B,2,FALSE)</f>
        <v>Undergraduate degree</v>
      </c>
      <c r="Q517" s="7">
        <f ca="1" xml:space="preserve">
  IF(OR($S517 = 5, $S517 = 6, $S517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17" s="7" t="str">
        <f ca="1">VLOOKUP($Q517,Department!$A:$B,2,FALSE)</f>
        <v>Administration</v>
      </c>
      <c r="S517" s="6">
        <f t="shared" ca="1" si="68"/>
        <v>10</v>
      </c>
      <c r="T517" s="7" t="str">
        <f ca="1">VLOOKUP($S517,Role!$A:$B,2,FALSE)</f>
        <v>Trainee</v>
      </c>
      <c r="U517" s="6" t="str">
        <f t="shared" ca="1" si="69"/>
        <v/>
      </c>
      <c r="V517" s="7" t="str">
        <f ca="1" xml:space="preserve">
IF($U517 &lt;&gt; "",
    VLOOKUP($U517,Level!$A:$B,2,FALSE),
    ""
)</f>
        <v/>
      </c>
      <c r="W517" s="1">
        <f t="shared" ca="1" si="70"/>
        <v>1305</v>
      </c>
      <c r="X517" s="12" t="str">
        <f t="shared" ca="1" si="71"/>
        <v>INSERT INTO bi4all.fac_employees (id_company_fk, id_employee_pk, flg_active, employee_name, id_gender_fk, id_race_fk, birthday, id_schooling_fk, id_department_fk, id_role_fk, id_level_fk, salary) VALUES (1, 513, TRUE, 'Cloe Ferrara Brito', 'F', 7, '28/07/1965', 7, 6, 10, NULL, 1305);</v>
      </c>
    </row>
    <row r="518" spans="1:24" ht="14.25" customHeight="1" x14ac:dyDescent="0.2">
      <c r="A518" s="7">
        <v>1</v>
      </c>
      <c r="B518" s="7" t="str">
        <f>$A518 &amp; "-"&amp;VLOOKUP($A518,Company!$A:$B,2,FALSE)</f>
        <v>1-ACME Corporation</v>
      </c>
      <c r="C518" s="5">
        <f t="shared" ref="C518:C581" si="72">ROW() - 4</f>
        <v>514</v>
      </c>
      <c r="D518" s="6" t="b">
        <v>1</v>
      </c>
      <c r="E518" s="7">
        <f ca="1">IF($C518 = 1 + N("Presidente"),
    127,
    IF($C518 = 2 + N("Vice-Presidente"),
        72,
        IF($C518 = 3 + N("Secretária bilíngue"),
            13,
            RANDBETWEEN(5,COUNT(Name!$A:$A) + 1)
        )
    )
)</f>
        <v>176</v>
      </c>
      <c r="F518" s="7" t="str">
        <f ca="1">VLOOKUP($E518,Name!$A:$B,2,FALSE)</f>
        <v>Isabelle</v>
      </c>
      <c r="G518" s="7">
        <f ca="1" xml:space="preserve">
IF($C518 = 1,
    0,
    RANDBETWEEN(5,COUNT('Last name'!$A:$A) + 1)
)</f>
        <v>167</v>
      </c>
      <c r="H518" s="7" t="str">
        <f ca="1" xml:space="preserve">
IF($C518 = 1 + N("Presidente"),
    "de Orléans e Bragança",
    VLOOKUP($G518,'Last name'!$A:$B,2,FALSE) &amp; " " &amp; VLOOKUP(RANDBETWEEN(5,COUNT('Last name'!$A:$A) + 1),'Last name'!$A:$B,2,FALSE)
)</f>
        <v>Romano Gomes</v>
      </c>
      <c r="I518" s="7" t="str">
        <f t="shared" ref="I518:I581" ca="1" si="73">$F518 &amp; " " &amp; $H518</f>
        <v>Isabelle Romano Gomes</v>
      </c>
      <c r="J518" s="7" t="str">
        <f ca="1">VLOOKUP($E518,Name!$A:$C,3,FALSE)</f>
        <v>F</v>
      </c>
      <c r="K518" s="7" t="str">
        <f ca="1">VLOOKUP($J518,Gender!$A:$B,2,FALSE)</f>
        <v>Female</v>
      </c>
      <c r="L518" s="7">
        <f t="shared" ref="L518:L581" ca="1" si="74" xml:space="preserve">
IF(AND($S518 &gt;= 5, $S518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6</v>
      </c>
      <c r="M518" s="7" t="str">
        <f ca="1">VLOOKUP($L518,Race!$A:$B,2,FALSE)</f>
        <v>Black or African American</v>
      </c>
      <c r="N518" s="8">
        <f t="shared" ref="N518:N581" ca="1" si="75" xml:space="preserve">
IF($S518 = 5 + N("CEO"),
    TODAY() - 16340,
    IF($S518 = 8 + N("Secretary"),
        RANDBETWEEN(TODAY() - 12418.5, TODAY()-6574.5),
        IF(OR($S518 = 7, $S518 = 14),
            RANDBETWEEN(TODAY() - 16071, TODAY() - 8766),
            IF(OR($S518 = 13, $S518 = 12, $S518 = 11),
                RANDBETWEEN(TODAY() - 27393.75, TODAY() - 12783.75),
                RANDBETWEEN(TODAY() - 27393.75, TODAY()-10957.5)
            )
        )
    )
)</f>
        <v>21912</v>
      </c>
      <c r="O518" s="6">
        <f t="shared" ref="O518:O581" ca="1" si="76" xml:space="preserve">
IF(OR($S518 = 5, $S518 = 6) + N("Se for presidente ou vice-presidente"),
    10 + N("Doutor"),
    IF($S518 = 7 + N("Se for diretor"),
        RANDBETWEEN(8,10) + N("Graduate school or Master’s degree or Doctorate"),
        IF($S518 = 14 + N("If a manager"),
            RANDBETWEEN(7,9),
            IF(OR($S518 = 13, $S518 = 12, $S518 = 11) + N("If coordinator or specialist or analyst"),
                RANDBETWEEN(7,8),
                7
            )
        )
    )
)</f>
        <v>8</v>
      </c>
      <c r="P518" s="8" t="str">
        <f ca="1">VLOOKUP($O518,Education!$A:$B,2,FALSE)</f>
        <v>Graduate school</v>
      </c>
      <c r="Q518" s="7">
        <f ca="1" xml:space="preserve">
  IF(OR($S518 = 5, $S518 = 6, $S518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18" s="7" t="str">
        <f ca="1">VLOOKUP($Q518,Department!$A:$B,2,FALSE)</f>
        <v>Communication &amp; Marketing</v>
      </c>
      <c r="S518" s="6">
        <f t="shared" ref="S518:S581" ca="1" si="77" xml:space="preserve">
IF($C518 = 1 + N("Se matrícula for 1"),
  5 + N("Presidente"),
  IF($C518 = 2 + N("Se matrícula for 2"),
    6 + N("Vice-presidente"),
    IF($C518 = 3 + N("Se matrícula for 3"),
      8 + N("Secretária bilíngue"),
      IF(AND($C518 &gt;= 4, $C518 &lt;=14),
        7 + N("Diretor"),
        IF(AND($C518 &gt;= 15, $C518 &lt;= 25),
          14 + N("Manager"),
          IF(AND($C518 &gt;= 26, $C518 &lt;= 36),
            13 + N("Coordinador"),
            IF(AND($C518 &gt;= 37, $C518 &lt;= 47),
              12 + N("Especialista"),
                IF(MOD($C518,2) = 0,
                  11 + N("Analista"),
                  RANDBETWEEN(9,10) + N("Estagiário ou Trainee")
                )
            )
          )
        )
      )
    )
  )
)</f>
        <v>11</v>
      </c>
      <c r="T518" s="7" t="str">
        <f ca="1">VLOOKUP($S518,Role!$A:$B,2,FALSE)</f>
        <v>Analyst</v>
      </c>
      <c r="U518" s="6">
        <f t="shared" ref="U518:U581" ca="1" si="78" xml:space="preserve">
IF($S518 = 11 + N("Analyst"),
    RANDBETWEEN(5, 7) + N("Jr, Pleno, Sr"),
    ""
)</f>
        <v>6</v>
      </c>
      <c r="V518" s="7" t="str">
        <f ca="1" xml:space="preserve">
IF($U518 &lt;&gt; "",
    VLOOKUP($U518,Level!$A:$B,2,FALSE),
    ""
)</f>
        <v>Pleno</v>
      </c>
      <c r="W518" s="1">
        <f t="shared" ref="W518:W581" ca="1" si="79" xml:space="preserve">
IF($S518 = 5 + N("Presidente"),
    27000,
    IF($S518 = 6 + N("Vice-presidente"),
        23000,
        IF(OR($S518 = 8, $S518= 13, $S518 = 12) + N("Secretária bilíngue ou coordenador ou especialista"),
            8000,
            IF($S518 = 7 + N("Diretor"),
                15000,
                IF($S518 = 14 + N("Gerente"),
                    12000,
                    IF($S518 = 9 + N("Estagiário"),
                        705,
                        IF($S518 = 10 + N("Trainee"),
                            805,
                            IF($S518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IF($O518 = 7,
  500,
  IF($O518 = 8,
    1000,
    IF($O518 = 9,
      1500,
      IF($O518 = 10,
        2000,
        0
      )
    )
  )
)
+
N("Adicional no salário por área")
+
IF($Q518 = 14 + N("Tecnologia da Informação"),
  120,
  IF($Q518 = 16 + N("Vendas"),
    110,
    IF($Q518 = 15 + N("Jurídico"),
      100,
      IF(OR($Q518 = 8, $Q518 = 9, $Q518 = 11) + N("Recursos humanos ou comercial ou comunicação e marketing"),
        80,
        0
      )
    )
  )
)
+
N("Adicionando pegadinha")
+
IF(AND($Q518 = 16, $O518 = 9, $S518 = 11, $U518 = 5) + N("Se for de vendas, com mestrado, analista sênior"),
  IF($L518 = 5,
    100,
    0
  )
  +
  IF($J518 = "M",
    200,
    0
  ),
  0
)</f>
        <v>3080</v>
      </c>
      <c r="X518" s="12" t="str">
        <f t="shared" ref="X518:X581" ca="1" si="80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$A518  &amp; ", "   &amp;
$C518  &amp; ", "   &amp;
$D518  &amp; ", '"  &amp;
$I518  &amp; "', '" &amp;
$J518  &amp; "', "  &amp;
$L518  &amp; ", '"  &amp;
TEXT($N518,"dd/mm/aaaa")  &amp; "', "   &amp;
$O518  &amp; ", "   &amp;
$Q518  &amp; ", "   &amp;
$S518  &amp; ", "   &amp;
IF($U518 &lt;&gt; "", $U518, "NULL")  &amp; ", "   &amp;
$W518  &amp; ");"</f>
        <v>INSERT INTO bi4all.fac_employees (id_company_fk, id_employee_pk, flg_active, employee_name, id_gender_fk, id_race_fk, birthday, id_schooling_fk, id_department_fk, id_role_fk, id_level_fk, salary) VALUES (1, 514, TRUE, 'Isabelle Romano Gomes', 'F', 6, '28/12/1959', 8, 11, 11, 6, 3080);</v>
      </c>
    </row>
    <row r="519" spans="1:24" ht="14.25" customHeight="1" x14ac:dyDescent="0.2">
      <c r="A519" s="7">
        <v>1</v>
      </c>
      <c r="B519" s="7" t="str">
        <f>$A519 &amp; "-"&amp;VLOOKUP($A519,Company!$A:$B,2,FALSE)</f>
        <v>1-ACME Corporation</v>
      </c>
      <c r="C519" s="5">
        <f t="shared" si="72"/>
        <v>515</v>
      </c>
      <c r="D519" s="6" t="b">
        <v>1</v>
      </c>
      <c r="E519" s="7">
        <f ca="1">IF($C519 = 1 + N("Presidente"),
    127,
    IF($C519 = 2 + N("Vice-Presidente"),
        72,
        IF($C519 = 3 + N("Secretária bilíngue"),
            13,
            RANDBETWEEN(5,COUNT(Name!$A:$A) + 1)
        )
    )
)</f>
        <v>221</v>
      </c>
      <c r="F519" s="7" t="str">
        <f ca="1">VLOOKUP($E519,Name!$A:$B,2,FALSE)</f>
        <v>Lavínia</v>
      </c>
      <c r="G519" s="7">
        <f ca="1" xml:space="preserve">
IF($C519 = 1,
    0,
    RANDBETWEEN(5,COUNT('Last name'!$A:$A) + 1)
)</f>
        <v>16</v>
      </c>
      <c r="H519" s="7" t="str">
        <f ca="1" xml:space="preserve">
IF($C519 = 1 + N("Presidente"),
    "de Orléans e Bragança",
    VLOOKUP($G519,'Last name'!$A:$B,2,FALSE) &amp; " " &amp; VLOOKUP(RANDBETWEEN(5,COUNT('Last name'!$A:$A) + 1),'Last name'!$A:$B,2,FALSE)
)</f>
        <v>Amor Esteves</v>
      </c>
      <c r="I519" s="7" t="str">
        <f t="shared" ca="1" si="73"/>
        <v>Lavínia Amor Esteves</v>
      </c>
      <c r="J519" s="7" t="str">
        <f ca="1">VLOOKUP($E519,Name!$A:$C,3,FALSE)</f>
        <v>F</v>
      </c>
      <c r="K519" s="7" t="str">
        <f ca="1">VLOOKUP($J519,Gender!$A:$B,2,FALSE)</f>
        <v>Female</v>
      </c>
      <c r="L519" s="7">
        <f t="shared" ca="1" si="74"/>
        <v>5</v>
      </c>
      <c r="M519" s="7" t="str">
        <f ca="1">VLOOKUP($L519,Race!$A:$B,2,FALSE)</f>
        <v>White</v>
      </c>
      <c r="N519" s="8">
        <f t="shared" ca="1" si="75"/>
        <v>22932</v>
      </c>
      <c r="O519" s="6">
        <f t="shared" ca="1" si="76"/>
        <v>7</v>
      </c>
      <c r="P519" s="8" t="str">
        <f ca="1">VLOOKUP($O519,Education!$A:$B,2,FALSE)</f>
        <v>Undergraduate degree</v>
      </c>
      <c r="Q519" s="7">
        <f ca="1" xml:space="preserve">
  IF(OR($S519 = 5, $S519 = 6, $S519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19" s="7" t="str">
        <f ca="1">VLOOKUP($Q519,Department!$A:$B,2,FALSE)</f>
        <v>Communication &amp; Marketing</v>
      </c>
      <c r="S519" s="6">
        <f t="shared" ca="1" si="77"/>
        <v>10</v>
      </c>
      <c r="T519" s="7" t="str">
        <f ca="1">VLOOKUP($S519,Role!$A:$B,2,FALSE)</f>
        <v>Trainee</v>
      </c>
      <c r="U519" s="6" t="str">
        <f t="shared" ca="1" si="78"/>
        <v/>
      </c>
      <c r="V519" s="7" t="str">
        <f ca="1" xml:space="preserve">
IF($U519 &lt;&gt; "",
    VLOOKUP($U519,Level!$A:$B,2,FALSE),
    ""
)</f>
        <v/>
      </c>
      <c r="W519" s="1">
        <f t="shared" ca="1" si="79"/>
        <v>1385</v>
      </c>
      <c r="X519" s="12" t="str">
        <f t="shared" ca="1" si="80"/>
        <v>INSERT INTO bi4all.fac_employees (id_company_fk, id_employee_pk, flg_active, employee_name, id_gender_fk, id_race_fk, birthday, id_schooling_fk, id_department_fk, id_role_fk, id_level_fk, salary) VALUES (1, 515, TRUE, 'Lavínia Amor Esteves', 'F', 5, '13/10/1962', 7, 11, 10, NULL, 1385);</v>
      </c>
    </row>
    <row r="520" spans="1:24" ht="14.25" customHeight="1" x14ac:dyDescent="0.2">
      <c r="A520" s="7">
        <v>1</v>
      </c>
      <c r="B520" s="7" t="str">
        <f>$A520 &amp; "-"&amp;VLOOKUP($A520,Company!$A:$B,2,FALSE)</f>
        <v>1-ACME Corporation</v>
      </c>
      <c r="C520" s="5">
        <f t="shared" si="72"/>
        <v>516</v>
      </c>
      <c r="D520" s="6" t="b">
        <v>1</v>
      </c>
      <c r="E520" s="7">
        <f ca="1">IF($C520 = 1 + N("Presidente"),
    127,
    IF($C520 = 2 + N("Vice-Presidente"),
        72,
        IF($C520 = 3 + N("Secretária bilíngue"),
            13,
            RANDBETWEEN(5,COUNT(Name!$A:$A) + 1)
        )
    )
)</f>
        <v>86</v>
      </c>
      <c r="F520" s="7" t="str">
        <f ca="1">VLOOKUP($E520,Name!$A:$B,2,FALSE)</f>
        <v>Carolina</v>
      </c>
      <c r="G520" s="7">
        <f ca="1" xml:space="preserve">
IF($C520 = 1,
    0,
    RANDBETWEEN(5,COUNT('Last name'!$A:$A) + 1)
)</f>
        <v>192</v>
      </c>
      <c r="H520" s="7" t="str">
        <f ca="1" xml:space="preserve">
IF($C520 = 1 + N("Presidente"),
    "de Orléans e Bragança",
    VLOOKUP($G520,'Last name'!$A:$B,2,FALSE) &amp; " " &amp; VLOOKUP(RANDBETWEEN(5,COUNT('Last name'!$A:$A) + 1),'Last name'!$A:$B,2,FALSE)
)</f>
        <v>Vaz Pimentel</v>
      </c>
      <c r="I520" s="7" t="str">
        <f t="shared" ca="1" si="73"/>
        <v>Carolina Vaz Pimentel</v>
      </c>
      <c r="J520" s="7" t="str">
        <f ca="1">VLOOKUP($E520,Name!$A:$C,3,FALSE)</f>
        <v>F</v>
      </c>
      <c r="K520" s="7" t="str">
        <f ca="1">VLOOKUP($J520,Gender!$A:$B,2,FALSE)</f>
        <v>Female</v>
      </c>
      <c r="L520" s="7">
        <f t="shared" ca="1" si="74"/>
        <v>5</v>
      </c>
      <c r="M520" s="7" t="str">
        <f ca="1">VLOOKUP($L520,Race!$A:$B,2,FALSE)</f>
        <v>White</v>
      </c>
      <c r="N520" s="8">
        <f t="shared" ca="1" si="75"/>
        <v>25424</v>
      </c>
      <c r="O520" s="6">
        <f t="shared" ca="1" si="76"/>
        <v>8</v>
      </c>
      <c r="P520" s="8" t="str">
        <f ca="1">VLOOKUP($O520,Education!$A:$B,2,FALSE)</f>
        <v>Graduate school</v>
      </c>
      <c r="Q520" s="7">
        <f ca="1" xml:space="preserve">
  IF(OR($S520 = 5, $S520 = 6, $S520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20" s="7" t="str">
        <f ca="1">VLOOKUP($Q520,Department!$A:$B,2,FALSE)</f>
        <v>Presidency</v>
      </c>
      <c r="S520" s="6">
        <f t="shared" ca="1" si="77"/>
        <v>11</v>
      </c>
      <c r="T520" s="7" t="str">
        <f ca="1">VLOOKUP($S520,Role!$A:$B,2,FALSE)</f>
        <v>Analyst</v>
      </c>
      <c r="U520" s="6">
        <f t="shared" ca="1" si="78"/>
        <v>5</v>
      </c>
      <c r="V520" s="7" t="str">
        <f ca="1" xml:space="preserve">
IF($U520 &lt;&gt; "",
    VLOOKUP($U520,Level!$A:$B,2,FALSE),
    ""
)</f>
        <v>Junior</v>
      </c>
      <c r="W520" s="1">
        <f t="shared" ca="1" si="79"/>
        <v>3000</v>
      </c>
      <c r="X520" s="12" t="str">
        <f t="shared" ca="1" si="80"/>
        <v>INSERT INTO bi4all.fac_employees (id_company_fk, id_employee_pk, flg_active, employee_name, id_gender_fk, id_race_fk, birthday, id_schooling_fk, id_department_fk, id_role_fk, id_level_fk, salary) VALUES (1, 516, TRUE, 'Carolina Vaz Pimentel', 'F', 5, '09/08/1969', 8, 5, 11, 5, 3000);</v>
      </c>
    </row>
    <row r="521" spans="1:24" ht="14.25" customHeight="1" x14ac:dyDescent="0.2">
      <c r="A521" s="7">
        <v>1</v>
      </c>
      <c r="B521" s="7" t="str">
        <f>$A521 &amp; "-"&amp;VLOOKUP($A521,Company!$A:$B,2,FALSE)</f>
        <v>1-ACME Corporation</v>
      </c>
      <c r="C521" s="5">
        <f t="shared" si="72"/>
        <v>517</v>
      </c>
      <c r="D521" s="6" t="b">
        <v>1</v>
      </c>
      <c r="E521" s="7">
        <f ca="1">IF($C521 = 1 + N("Presidente"),
    127,
    IF($C521 = 2 + N("Vice-Presidente"),
        72,
        IF($C521 = 3 + N("Secretária bilíngue"),
            13,
            RANDBETWEEN(5,COUNT(Name!$A:$A) + 1)
        )
    )
)</f>
        <v>346</v>
      </c>
      <c r="F521" s="7" t="str">
        <f ca="1">VLOOKUP($E521,Name!$A:$B,2,FALSE)</f>
        <v>Tomas</v>
      </c>
      <c r="G521" s="7">
        <f ca="1" xml:space="preserve">
IF($C521 = 1,
    0,
    RANDBETWEEN(5,COUNT('Last name'!$A:$A) + 1)
)</f>
        <v>45</v>
      </c>
      <c r="H521" s="7" t="str">
        <f ca="1" xml:space="preserve">
IF($C521 = 1 + N("Presidente"),
    "de Orléans e Bragança",
    VLOOKUP($G521,'Last name'!$A:$B,2,FALSE) &amp; " " &amp; VLOOKUP(RANDBETWEEN(5,COUNT('Last name'!$A:$A) + 1),'Last name'!$A:$B,2,FALSE)
)</f>
        <v>Braga Rodrigues</v>
      </c>
      <c r="I521" s="7" t="str">
        <f t="shared" ca="1" si="73"/>
        <v>Tomas Braga Rodrigues</v>
      </c>
      <c r="J521" s="7" t="str">
        <f ca="1">VLOOKUP($E521,Name!$A:$C,3,FALSE)</f>
        <v>M</v>
      </c>
      <c r="K521" s="7" t="str">
        <f ca="1">VLOOKUP($J521,Gender!$A:$B,2,FALSE)</f>
        <v>Male</v>
      </c>
      <c r="L521" s="7">
        <f t="shared" ca="1" si="74"/>
        <v>5</v>
      </c>
      <c r="M521" s="7" t="str">
        <f ca="1">VLOOKUP($L521,Race!$A:$B,2,FALSE)</f>
        <v>White</v>
      </c>
      <c r="N521" s="8">
        <f t="shared" ca="1" si="75"/>
        <v>29337</v>
      </c>
      <c r="O521" s="6">
        <f t="shared" ca="1" si="76"/>
        <v>7</v>
      </c>
      <c r="P521" s="8" t="str">
        <f ca="1">VLOOKUP($O521,Education!$A:$B,2,FALSE)</f>
        <v>Undergraduate degree</v>
      </c>
      <c r="Q521" s="7">
        <f ca="1" xml:space="preserve">
  IF(OR($S521 = 5, $S521 = 6, $S521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21" s="7" t="str">
        <f ca="1">VLOOKUP($Q521,Department!$A:$B,2,FALSE)</f>
        <v>Controlling</v>
      </c>
      <c r="S521" s="6">
        <f t="shared" ca="1" si="77"/>
        <v>9</v>
      </c>
      <c r="T521" s="7" t="str">
        <f ca="1">VLOOKUP($S521,Role!$A:$B,2,FALSE)</f>
        <v>Intern</v>
      </c>
      <c r="U521" s="6" t="str">
        <f t="shared" ca="1" si="78"/>
        <v/>
      </c>
      <c r="V521" s="7" t="str">
        <f ca="1" xml:space="preserve">
IF($U521 &lt;&gt; "",
    VLOOKUP($U521,Level!$A:$B,2,FALSE),
    ""
)</f>
        <v/>
      </c>
      <c r="W521" s="1">
        <f t="shared" ca="1" si="79"/>
        <v>1205</v>
      </c>
      <c r="X521" s="12" t="str">
        <f t="shared" ca="1" si="80"/>
        <v>INSERT INTO bi4all.fac_employees (id_company_fk, id_employee_pk, flg_active, employee_name, id_gender_fk, id_race_fk, birthday, id_schooling_fk, id_department_fk, id_role_fk, id_level_fk, salary) VALUES (1, 517, TRUE, 'Tomas Braga Rodrigues', 'M', 5, '26/04/1980', 7, 12, 9, NULL, 1205);</v>
      </c>
    </row>
    <row r="522" spans="1:24" ht="14.25" customHeight="1" x14ac:dyDescent="0.2">
      <c r="A522" s="7">
        <v>1</v>
      </c>
      <c r="B522" s="7" t="str">
        <f>$A522 &amp; "-"&amp;VLOOKUP($A522,Company!$A:$B,2,FALSE)</f>
        <v>1-ACME Corporation</v>
      </c>
      <c r="C522" s="5">
        <f t="shared" si="72"/>
        <v>518</v>
      </c>
      <c r="D522" s="6" t="b">
        <v>1</v>
      </c>
      <c r="E522" s="7">
        <f ca="1">IF($C522 = 1 + N("Presidente"),
    127,
    IF($C522 = 2 + N("Vice-Presidente"),
        72,
        IF($C522 = 3 + N("Secretária bilíngue"),
            13,
            RANDBETWEEN(5,COUNT(Name!$A:$A) + 1)
        )
    )
)</f>
        <v>112</v>
      </c>
      <c r="F522" s="7" t="str">
        <f ca="1">VLOOKUP($E522,Name!$A:$B,2,FALSE)</f>
        <v>Deborah</v>
      </c>
      <c r="G522" s="7">
        <f ca="1" xml:space="preserve">
IF($C522 = 1,
    0,
    RANDBETWEEN(5,COUNT('Last name'!$A:$A) + 1)
)</f>
        <v>167</v>
      </c>
      <c r="H522" s="7" t="str">
        <f ca="1" xml:space="preserve">
IF($C522 = 1 + N("Presidente"),
    "de Orléans e Bragança",
    VLOOKUP($G522,'Last name'!$A:$B,2,FALSE) &amp; " " &amp; VLOOKUP(RANDBETWEEN(5,COUNT('Last name'!$A:$A) + 1),'Last name'!$A:$B,2,FALSE)
)</f>
        <v>Romano Romano</v>
      </c>
      <c r="I522" s="7" t="str">
        <f t="shared" ca="1" si="73"/>
        <v>Deborah Romano Romano</v>
      </c>
      <c r="J522" s="7" t="str">
        <f ca="1">VLOOKUP($E522,Name!$A:$C,3,FALSE)</f>
        <v>F</v>
      </c>
      <c r="K522" s="7" t="str">
        <f ca="1">VLOOKUP($J522,Gender!$A:$B,2,FALSE)</f>
        <v>Female</v>
      </c>
      <c r="L522" s="7">
        <f t="shared" ca="1" si="74"/>
        <v>5</v>
      </c>
      <c r="M522" s="7" t="str">
        <f ca="1">VLOOKUP($L522,Race!$A:$B,2,FALSE)</f>
        <v>White</v>
      </c>
      <c r="N522" s="8">
        <f t="shared" ca="1" si="75"/>
        <v>22307</v>
      </c>
      <c r="O522" s="6">
        <f t="shared" ca="1" si="76"/>
        <v>7</v>
      </c>
      <c r="P522" s="8" t="str">
        <f ca="1">VLOOKUP($O522,Education!$A:$B,2,FALSE)</f>
        <v>Undergraduate degree</v>
      </c>
      <c r="Q522" s="7">
        <f ca="1" xml:space="preserve">
  IF(OR($S522 = 5, $S522 = 6, $S522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22" s="7" t="str">
        <f ca="1">VLOOKUP($Q522,Department!$A:$B,2,FALSE)</f>
        <v>Audit</v>
      </c>
      <c r="S522" s="6">
        <f t="shared" ca="1" si="77"/>
        <v>11</v>
      </c>
      <c r="T522" s="7" t="str">
        <f ca="1">VLOOKUP($S522,Role!$A:$B,2,FALSE)</f>
        <v>Analyst</v>
      </c>
      <c r="U522" s="6">
        <f t="shared" ca="1" si="78"/>
        <v>7</v>
      </c>
      <c r="V522" s="7" t="str">
        <f ca="1" xml:space="preserve">
IF($U522 &lt;&gt; "",
    VLOOKUP($U522,Level!$A:$B,2,FALSE),
    ""
)</f>
        <v>Senior</v>
      </c>
      <c r="W522" s="1">
        <f t="shared" ca="1" si="79"/>
        <v>2500</v>
      </c>
      <c r="X522" s="12" t="str">
        <f t="shared" ca="1" si="80"/>
        <v>INSERT INTO bi4all.fac_employees (id_company_fk, id_employee_pk, flg_active, employee_name, id_gender_fk, id_race_fk, birthday, id_schooling_fk, id_department_fk, id_role_fk, id_level_fk, salary) VALUES (1, 518, TRUE, 'Deborah Romano Romano', 'F', 5, '26/01/1961', 7, 13, 11, 7, 2500);</v>
      </c>
    </row>
    <row r="523" spans="1:24" ht="14.25" customHeight="1" x14ac:dyDescent="0.2">
      <c r="A523" s="7">
        <v>1</v>
      </c>
      <c r="B523" s="7" t="str">
        <f>$A523 &amp; "-"&amp;VLOOKUP($A523,Company!$A:$B,2,FALSE)</f>
        <v>1-ACME Corporation</v>
      </c>
      <c r="C523" s="5">
        <f t="shared" si="72"/>
        <v>519</v>
      </c>
      <c r="D523" s="6" t="b">
        <v>1</v>
      </c>
      <c r="E523" s="7">
        <f ca="1">IF($C523 = 1 + N("Presidente"),
    127,
    IF($C523 = 2 + N("Vice-Presidente"),
        72,
        IF($C523 = 3 + N("Secretária bilíngue"),
            13,
            RANDBETWEEN(5,COUNT(Name!$A:$A) + 1)
        )
    )
)</f>
        <v>261</v>
      </c>
      <c r="F523" s="7" t="str">
        <f ca="1">VLOOKUP($E523,Name!$A:$B,2,FALSE)</f>
        <v>Maria Clara</v>
      </c>
      <c r="G523" s="7">
        <f ca="1" xml:space="preserve">
IF($C523 = 1,
    0,
    RANDBETWEEN(5,COUNT('Last name'!$A:$A) + 1)
)</f>
        <v>96</v>
      </c>
      <c r="H523" s="7" t="str">
        <f ca="1" xml:space="preserve">
IF($C523 = 1 + N("Presidente"),
    "de Orléans e Bragança",
    VLOOKUP($G523,'Last name'!$A:$B,2,FALSE) &amp; " " &amp; VLOOKUP(RANDBETWEEN(5,COUNT('Last name'!$A:$A) + 1),'Last name'!$A:$B,2,FALSE)
)</f>
        <v>Gallo Leite</v>
      </c>
      <c r="I523" s="7" t="str">
        <f t="shared" ca="1" si="73"/>
        <v>Maria Clara Gallo Leite</v>
      </c>
      <c r="J523" s="7" t="str">
        <f ca="1">VLOOKUP($E523,Name!$A:$C,3,FALSE)</f>
        <v>F</v>
      </c>
      <c r="K523" s="7" t="str">
        <f ca="1">VLOOKUP($J523,Gender!$A:$B,2,FALSE)</f>
        <v>Female</v>
      </c>
      <c r="L523" s="7">
        <f t="shared" ca="1" si="74"/>
        <v>5</v>
      </c>
      <c r="M523" s="7" t="str">
        <f ca="1">VLOOKUP($L523,Race!$A:$B,2,FALSE)</f>
        <v>White</v>
      </c>
      <c r="N523" s="8">
        <f t="shared" ca="1" si="75"/>
        <v>17571</v>
      </c>
      <c r="O523" s="6">
        <f t="shared" ca="1" si="76"/>
        <v>7</v>
      </c>
      <c r="P523" s="8" t="str">
        <f ca="1">VLOOKUP($O523,Education!$A:$B,2,FALSE)</f>
        <v>Undergraduate degree</v>
      </c>
      <c r="Q523" s="7">
        <f ca="1" xml:space="preserve">
  IF(OR($S523 = 5, $S523 = 6, $S523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23" s="7" t="str">
        <f ca="1">VLOOKUP($Q523,Department!$A:$B,2,FALSE)</f>
        <v>Operations</v>
      </c>
      <c r="S523" s="6">
        <f t="shared" ca="1" si="77"/>
        <v>10</v>
      </c>
      <c r="T523" s="7" t="str">
        <f ca="1">VLOOKUP($S523,Role!$A:$B,2,FALSE)</f>
        <v>Trainee</v>
      </c>
      <c r="U523" s="6" t="str">
        <f t="shared" ca="1" si="78"/>
        <v/>
      </c>
      <c r="V523" s="7" t="str">
        <f ca="1" xml:space="preserve">
IF($U523 &lt;&gt; "",
    VLOOKUP($U523,Level!$A:$B,2,FALSE),
    ""
)</f>
        <v/>
      </c>
      <c r="W523" s="1">
        <f t="shared" ca="1" si="79"/>
        <v>1305</v>
      </c>
      <c r="X523" s="12" t="str">
        <f t="shared" ca="1" si="80"/>
        <v>INSERT INTO bi4all.fac_employees (id_company_fk, id_employee_pk, flg_active, employee_name, id_gender_fk, id_race_fk, birthday, id_schooling_fk, id_department_fk, id_role_fk, id_level_fk, salary) VALUES (1, 519, TRUE, 'Maria Clara Gallo Leite', 'F', 5, '08/02/1948', 7, 10, 10, NULL, 1305);</v>
      </c>
    </row>
    <row r="524" spans="1:24" ht="14.25" customHeight="1" x14ac:dyDescent="0.2">
      <c r="A524" s="7">
        <v>1</v>
      </c>
      <c r="B524" s="7" t="str">
        <f>$A524 &amp; "-"&amp;VLOOKUP($A524,Company!$A:$B,2,FALSE)</f>
        <v>1-ACME Corporation</v>
      </c>
      <c r="C524" s="5">
        <f t="shared" si="72"/>
        <v>520</v>
      </c>
      <c r="D524" s="6" t="b">
        <v>1</v>
      </c>
      <c r="E524" s="7">
        <f ca="1">IF($C524 = 1 + N("Presidente"),
    127,
    IF($C524 = 2 + N("Vice-Presidente"),
        72,
        IF($C524 = 3 + N("Secretária bilíngue"),
            13,
            RANDBETWEEN(5,COUNT(Name!$A:$A) + 1)
        )
    )
)</f>
        <v>74</v>
      </c>
      <c r="F524" s="7" t="str">
        <f ca="1">VLOOKUP($E524,Name!$A:$B,2,FALSE)</f>
        <v>Brenda</v>
      </c>
      <c r="G524" s="7">
        <f ca="1" xml:space="preserve">
IF($C524 = 1,
    0,
    RANDBETWEEN(5,COUNT('Last name'!$A:$A) + 1)
)</f>
        <v>98</v>
      </c>
      <c r="H524" s="7" t="str">
        <f ca="1" xml:space="preserve">
IF($C524 = 1 + N("Presidente"),
    "de Orléans e Bragança",
    VLOOKUP($G524,'Last name'!$A:$B,2,FALSE) &amp; " " &amp; VLOOKUP(RANDBETWEEN(5,COUNT('Last name'!$A:$A) + 1),'Last name'!$A:$B,2,FALSE)
)</f>
        <v>Giordano Farina</v>
      </c>
      <c r="I524" s="7" t="str">
        <f t="shared" ca="1" si="73"/>
        <v>Brenda Giordano Farina</v>
      </c>
      <c r="J524" s="7" t="str">
        <f ca="1">VLOOKUP($E524,Name!$A:$C,3,FALSE)</f>
        <v>F</v>
      </c>
      <c r="K524" s="7" t="str">
        <f ca="1">VLOOKUP($J524,Gender!$A:$B,2,FALSE)</f>
        <v>Female</v>
      </c>
      <c r="L524" s="7">
        <f t="shared" ca="1" si="74"/>
        <v>5</v>
      </c>
      <c r="M524" s="7" t="str">
        <f ca="1">VLOOKUP($L524,Race!$A:$B,2,FALSE)</f>
        <v>White</v>
      </c>
      <c r="N524" s="8">
        <f t="shared" ca="1" si="75"/>
        <v>30146</v>
      </c>
      <c r="O524" s="6">
        <f t="shared" ca="1" si="76"/>
        <v>7</v>
      </c>
      <c r="P524" s="8" t="str">
        <f ca="1">VLOOKUP($O524,Education!$A:$B,2,FALSE)</f>
        <v>Undergraduate degree</v>
      </c>
      <c r="Q524" s="7">
        <f ca="1" xml:space="preserve">
  IF(OR($S524 = 5, $S524 = 6, $S524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24" s="7" t="str">
        <f ca="1">VLOOKUP($Q524,Department!$A:$B,2,FALSE)</f>
        <v>Commercial</v>
      </c>
      <c r="S524" s="6">
        <f t="shared" ca="1" si="77"/>
        <v>11</v>
      </c>
      <c r="T524" s="7" t="str">
        <f ca="1">VLOOKUP($S524,Role!$A:$B,2,FALSE)</f>
        <v>Analyst</v>
      </c>
      <c r="U524" s="6">
        <f t="shared" ca="1" si="78"/>
        <v>7</v>
      </c>
      <c r="V524" s="7" t="str">
        <f ca="1" xml:space="preserve">
IF($U524 &lt;&gt; "",
    VLOOKUP($U524,Level!$A:$B,2,FALSE),
    ""
)</f>
        <v>Senior</v>
      </c>
      <c r="W524" s="1">
        <f t="shared" ca="1" si="79"/>
        <v>2580</v>
      </c>
      <c r="X524" s="12" t="str">
        <f t="shared" ca="1" si="80"/>
        <v>INSERT INTO bi4all.fac_employees (id_company_fk, id_employee_pk, flg_active, employee_name, id_gender_fk, id_race_fk, birthday, id_schooling_fk, id_department_fk, id_role_fk, id_level_fk, salary) VALUES (1, 520, TRUE, 'Brenda Giordano Farina', 'F', 5, '14/07/1982', 7, 9, 11, 7, 2580);</v>
      </c>
    </row>
    <row r="525" spans="1:24" ht="14.25" customHeight="1" x14ac:dyDescent="0.2">
      <c r="A525" s="7">
        <v>1</v>
      </c>
      <c r="B525" s="7" t="str">
        <f>$A525 &amp; "-"&amp;VLOOKUP($A525,Company!$A:$B,2,FALSE)</f>
        <v>1-ACME Corporation</v>
      </c>
      <c r="C525" s="5">
        <f t="shared" si="72"/>
        <v>521</v>
      </c>
      <c r="D525" s="6" t="b">
        <v>1</v>
      </c>
      <c r="E525" s="7">
        <f ca="1">IF($C525 = 1 + N("Presidente"),
    127,
    IF($C525 = 2 + N("Vice-Presidente"),
        72,
        IF($C525 = 3 + N("Secretária bilíngue"),
            13,
            RANDBETWEEN(5,COUNT(Name!$A:$A) + 1)
        )
    )
)</f>
        <v>280</v>
      </c>
      <c r="F525" s="7" t="str">
        <f ca="1">VLOOKUP($E525,Name!$A:$B,2,FALSE)</f>
        <v>Marianna</v>
      </c>
      <c r="G525" s="7">
        <f ca="1" xml:space="preserve">
IF($C525 = 1,
    0,
    RANDBETWEEN(5,COUNT('Last name'!$A:$A) + 1)
)</f>
        <v>93</v>
      </c>
      <c r="H525" s="7" t="str">
        <f ca="1" xml:space="preserve">
IF($C525 = 1 + N("Presidente"),
    "de Orléans e Bragança",
    VLOOKUP($G525,'Last name'!$A:$B,2,FALSE) &amp; " " &amp; VLOOKUP(RANDBETWEEN(5,COUNT('Last name'!$A:$A) + 1),'Last name'!$A:$B,2,FALSE)
)</f>
        <v>Frois Romano</v>
      </c>
      <c r="I525" s="7" t="str">
        <f t="shared" ca="1" si="73"/>
        <v>Marianna Frois Romano</v>
      </c>
      <c r="J525" s="7" t="str">
        <f ca="1">VLOOKUP($E525,Name!$A:$C,3,FALSE)</f>
        <v>F</v>
      </c>
      <c r="K525" s="7" t="str">
        <f ca="1">VLOOKUP($J525,Gender!$A:$B,2,FALSE)</f>
        <v>Female</v>
      </c>
      <c r="L525" s="7">
        <f t="shared" ca="1" si="74"/>
        <v>6</v>
      </c>
      <c r="M525" s="7" t="str">
        <f ca="1">VLOOKUP($L525,Race!$A:$B,2,FALSE)</f>
        <v>Black or African American</v>
      </c>
      <c r="N525" s="8">
        <f t="shared" ca="1" si="75"/>
        <v>19080</v>
      </c>
      <c r="O525" s="6">
        <f t="shared" ca="1" si="76"/>
        <v>7</v>
      </c>
      <c r="P525" s="8" t="str">
        <f ca="1">VLOOKUP($O525,Education!$A:$B,2,FALSE)</f>
        <v>Undergraduate degree</v>
      </c>
      <c r="Q525" s="7">
        <f ca="1" xml:space="preserve">
  IF(OR($S525 = 5, $S525 = 6, $S525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25" s="7" t="str">
        <f ca="1">VLOOKUP($Q525,Department!$A:$B,2,FALSE)</f>
        <v>Presidency</v>
      </c>
      <c r="S525" s="6">
        <f t="shared" ca="1" si="77"/>
        <v>10</v>
      </c>
      <c r="T525" s="7" t="str">
        <f ca="1">VLOOKUP($S525,Role!$A:$B,2,FALSE)</f>
        <v>Trainee</v>
      </c>
      <c r="U525" s="6" t="str">
        <f t="shared" ca="1" si="78"/>
        <v/>
      </c>
      <c r="V525" s="7" t="str">
        <f ca="1" xml:space="preserve">
IF($U525 &lt;&gt; "",
    VLOOKUP($U525,Level!$A:$B,2,FALSE),
    ""
)</f>
        <v/>
      </c>
      <c r="W525" s="1">
        <f t="shared" ca="1" si="79"/>
        <v>1305</v>
      </c>
      <c r="X525" s="12" t="str">
        <f t="shared" ca="1" si="80"/>
        <v>INSERT INTO bi4all.fac_employees (id_company_fk, id_employee_pk, flg_active, employee_name, id_gender_fk, id_race_fk, birthday, id_schooling_fk, id_department_fk, id_role_fk, id_level_fk, salary) VALUES (1, 521, TRUE, 'Marianna Frois Romano', 'F', 6, '27/03/1952', 7, 5, 10, NULL, 1305);</v>
      </c>
    </row>
    <row r="526" spans="1:24" ht="14.25" customHeight="1" x14ac:dyDescent="0.2">
      <c r="A526" s="7">
        <v>1</v>
      </c>
      <c r="B526" s="7" t="str">
        <f>$A526 &amp; "-"&amp;VLOOKUP($A526,Company!$A:$B,2,FALSE)</f>
        <v>1-ACME Corporation</v>
      </c>
      <c r="C526" s="5">
        <f t="shared" si="72"/>
        <v>522</v>
      </c>
      <c r="D526" s="6" t="b">
        <v>1</v>
      </c>
      <c r="E526" s="7">
        <f ca="1">IF($C526 = 1 + N("Presidente"),
    127,
    IF($C526 = 2 + N("Vice-Presidente"),
        72,
        IF($C526 = 3 + N("Secretária bilíngue"),
            13,
            RANDBETWEEN(5,COUNT(Name!$A:$A) + 1)
        )
    )
)</f>
        <v>219</v>
      </c>
      <c r="F526" s="7" t="str">
        <f ca="1">VLOOKUP($E526,Name!$A:$B,2,FALSE)</f>
        <v>Larissa</v>
      </c>
      <c r="G526" s="7">
        <f ca="1" xml:space="preserve">
IF($C526 = 1,
    0,
    RANDBETWEEN(5,COUNT('Last name'!$A:$A) + 1)
)</f>
        <v>54</v>
      </c>
      <c r="H526" s="7" t="str">
        <f ca="1" xml:space="preserve">
IF($C526 = 1 + N("Presidente"),
    "de Orléans e Bragança",
    VLOOKUP($G526,'Last name'!$A:$B,2,FALSE) &amp; " " &amp; VLOOKUP(RANDBETWEEN(5,COUNT('Last name'!$A:$A) + 1),'Last name'!$A:$B,2,FALSE)
)</f>
        <v>Caminha Resende</v>
      </c>
      <c r="I526" s="7" t="str">
        <f t="shared" ca="1" si="73"/>
        <v>Larissa Caminha Resende</v>
      </c>
      <c r="J526" s="7" t="str">
        <f ca="1">VLOOKUP($E526,Name!$A:$C,3,FALSE)</f>
        <v>F</v>
      </c>
      <c r="K526" s="7" t="str">
        <f ca="1">VLOOKUP($J526,Gender!$A:$B,2,FALSE)</f>
        <v>Female</v>
      </c>
      <c r="L526" s="7">
        <f t="shared" ca="1" si="74"/>
        <v>5</v>
      </c>
      <c r="M526" s="7" t="str">
        <f ca="1">VLOOKUP($L526,Race!$A:$B,2,FALSE)</f>
        <v>White</v>
      </c>
      <c r="N526" s="8">
        <f t="shared" ca="1" si="75"/>
        <v>27030</v>
      </c>
      <c r="O526" s="6">
        <f t="shared" ca="1" si="76"/>
        <v>7</v>
      </c>
      <c r="P526" s="8" t="str">
        <f ca="1">VLOOKUP($O526,Education!$A:$B,2,FALSE)</f>
        <v>Undergraduate degree</v>
      </c>
      <c r="Q526" s="7">
        <f ca="1" xml:space="preserve">
  IF(OR($S526 = 5, $S526 = 6, $S526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26" s="7" t="str">
        <f ca="1">VLOOKUP($Q526,Department!$A:$B,2,FALSE)</f>
        <v>Communication &amp; Marketing</v>
      </c>
      <c r="S526" s="6">
        <f t="shared" ca="1" si="77"/>
        <v>11</v>
      </c>
      <c r="T526" s="7" t="str">
        <f ca="1">VLOOKUP($S526,Role!$A:$B,2,FALSE)</f>
        <v>Analyst</v>
      </c>
      <c r="U526" s="6">
        <f t="shared" ca="1" si="78"/>
        <v>5</v>
      </c>
      <c r="V526" s="7" t="str">
        <f ca="1" xml:space="preserve">
IF($U526 &lt;&gt; "",
    VLOOKUP($U526,Level!$A:$B,2,FALSE),
    ""
)</f>
        <v>Junior</v>
      </c>
      <c r="W526" s="1">
        <f t="shared" ca="1" si="79"/>
        <v>2580</v>
      </c>
      <c r="X526" s="12" t="str">
        <f t="shared" ca="1" si="80"/>
        <v>INSERT INTO bi4all.fac_employees (id_company_fk, id_employee_pk, flg_active, employee_name, id_gender_fk, id_race_fk, birthday, id_schooling_fk, id_department_fk, id_role_fk, id_level_fk, salary) VALUES (1, 522, TRUE, 'Larissa Caminha Resende', 'F', 5, '01/01/1974', 7, 11, 11, 5, 2580);</v>
      </c>
    </row>
    <row r="527" spans="1:24" ht="14.25" customHeight="1" x14ac:dyDescent="0.2">
      <c r="A527" s="7">
        <v>1</v>
      </c>
      <c r="B527" s="7" t="str">
        <f>$A527 &amp; "-"&amp;VLOOKUP($A527,Company!$A:$B,2,FALSE)</f>
        <v>1-ACME Corporation</v>
      </c>
      <c r="C527" s="5">
        <f t="shared" si="72"/>
        <v>523</v>
      </c>
      <c r="D527" s="6" t="b">
        <v>1</v>
      </c>
      <c r="E527" s="7">
        <f ca="1">IF($C527 = 1 + N("Presidente"),
    127,
    IF($C527 = 2 + N("Vice-Presidente"),
        72,
        IF($C527 = 3 + N("Secretária bilíngue"),
            13,
            RANDBETWEEN(5,COUNT(Name!$A:$A) + 1)
        )
    )
)</f>
        <v>126</v>
      </c>
      <c r="F527" s="7" t="str">
        <f ca="1">VLOOKUP($E527,Name!$A:$B,2,FALSE)</f>
        <v>Enrico</v>
      </c>
      <c r="G527" s="7">
        <f ca="1" xml:space="preserve">
IF($C527 = 1,
    0,
    RANDBETWEEN(5,COUNT('Last name'!$A:$A) + 1)
)</f>
        <v>79</v>
      </c>
      <c r="H527" s="7" t="str">
        <f ca="1" xml:space="preserve">
IF($C527 = 1 + N("Presidente"),
    "de Orléans e Bragança",
    VLOOKUP($G527,'Last name'!$A:$B,2,FALSE) &amp; " " &amp; VLOOKUP(RANDBETWEEN(5,COUNT('Last name'!$A:$A) + 1),'Last name'!$A:$B,2,FALSE)
)</f>
        <v>Evangelista Gouveia</v>
      </c>
      <c r="I527" s="7" t="str">
        <f t="shared" ca="1" si="73"/>
        <v>Enrico Evangelista Gouveia</v>
      </c>
      <c r="J527" s="7" t="str">
        <f ca="1">VLOOKUP($E527,Name!$A:$C,3,FALSE)</f>
        <v>M</v>
      </c>
      <c r="K527" s="7" t="str">
        <f ca="1">VLOOKUP($J527,Gender!$A:$B,2,FALSE)</f>
        <v>Male</v>
      </c>
      <c r="L527" s="7">
        <f t="shared" ca="1" si="74"/>
        <v>5</v>
      </c>
      <c r="M527" s="7" t="str">
        <f ca="1">VLOOKUP($L527,Race!$A:$B,2,FALSE)</f>
        <v>White</v>
      </c>
      <c r="N527" s="8">
        <f t="shared" ca="1" si="75"/>
        <v>20178</v>
      </c>
      <c r="O527" s="6">
        <f t="shared" ca="1" si="76"/>
        <v>7</v>
      </c>
      <c r="P527" s="8" t="str">
        <f ca="1">VLOOKUP($O527,Education!$A:$B,2,FALSE)</f>
        <v>Undergraduate degree</v>
      </c>
      <c r="Q527" s="7">
        <f ca="1" xml:space="preserve">
  IF(OR($S527 = 5, $S527 = 6, $S527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27" s="7" t="str">
        <f ca="1">VLOOKUP($Q527,Department!$A:$B,2,FALSE)</f>
        <v>Audit</v>
      </c>
      <c r="S527" s="6">
        <f t="shared" ca="1" si="77"/>
        <v>10</v>
      </c>
      <c r="T527" s="7" t="str">
        <f ca="1">VLOOKUP($S527,Role!$A:$B,2,FALSE)</f>
        <v>Trainee</v>
      </c>
      <c r="U527" s="6" t="str">
        <f t="shared" ca="1" si="78"/>
        <v/>
      </c>
      <c r="V527" s="7" t="str">
        <f ca="1" xml:space="preserve">
IF($U527 &lt;&gt; "",
    VLOOKUP($U527,Level!$A:$B,2,FALSE),
    ""
)</f>
        <v/>
      </c>
      <c r="W527" s="1">
        <f t="shared" ca="1" si="79"/>
        <v>1305</v>
      </c>
      <c r="X527" s="12" t="str">
        <f t="shared" ca="1" si="80"/>
        <v>INSERT INTO bi4all.fac_employees (id_company_fk, id_employee_pk, flg_active, employee_name, id_gender_fk, id_race_fk, birthday, id_schooling_fk, id_department_fk, id_role_fk, id_level_fk, salary) VALUES (1, 523, TRUE, 'Enrico Evangelista Gouveia', 'M', 5, '30/03/1955', 7, 13, 10, NULL, 1305);</v>
      </c>
    </row>
    <row r="528" spans="1:24" ht="14.25" customHeight="1" x14ac:dyDescent="0.2">
      <c r="A528" s="7">
        <v>1</v>
      </c>
      <c r="B528" s="7" t="str">
        <f>$A528 &amp; "-"&amp;VLOOKUP($A528,Company!$A:$B,2,FALSE)</f>
        <v>1-ACME Corporation</v>
      </c>
      <c r="C528" s="5">
        <f t="shared" si="72"/>
        <v>524</v>
      </c>
      <c r="D528" s="6" t="b">
        <v>1</v>
      </c>
      <c r="E528" s="7">
        <f ca="1">IF($C528 = 1 + N("Presidente"),
    127,
    IF($C528 = 2 + N("Vice-Presidente"),
        72,
        IF($C528 = 3 + N("Secretária bilíngue"),
            13,
            RANDBETWEEN(5,COUNT(Name!$A:$A) + 1)
        )
    )
)</f>
        <v>152</v>
      </c>
      <c r="F528" s="7" t="str">
        <f ca="1">VLOOKUP($E528,Name!$A:$B,2,FALSE)</f>
        <v>Gael</v>
      </c>
      <c r="G528" s="7">
        <f ca="1" xml:space="preserve">
IF($C528 = 1,
    0,
    RANDBETWEEN(5,COUNT('Last name'!$A:$A) + 1)
)</f>
        <v>20</v>
      </c>
      <c r="H528" s="7" t="str">
        <f ca="1" xml:space="preserve">
IF($C528 = 1 + N("Presidente"),
    "de Orléans e Bragança",
    VLOOKUP($G528,'Last name'!$A:$B,2,FALSE) &amp; " " &amp; VLOOKUP(RANDBETWEEN(5,COUNT('Last name'!$A:$A) + 1),'Last name'!$A:$B,2,FALSE)
)</f>
        <v>Anunciação Giordano</v>
      </c>
      <c r="I528" s="7" t="str">
        <f t="shared" ca="1" si="73"/>
        <v>Gael Anunciação Giordano</v>
      </c>
      <c r="J528" s="7" t="str">
        <f ca="1">VLOOKUP($E528,Name!$A:$C,3,FALSE)</f>
        <v>M</v>
      </c>
      <c r="K528" s="7" t="str">
        <f ca="1">VLOOKUP($J528,Gender!$A:$B,2,FALSE)</f>
        <v>Male</v>
      </c>
      <c r="L528" s="7">
        <f t="shared" ca="1" si="74"/>
        <v>7</v>
      </c>
      <c r="M528" s="7" t="str">
        <f ca="1">VLOOKUP($L528,Race!$A:$B,2,FALSE)</f>
        <v>Hispanic or Latino</v>
      </c>
      <c r="N528" s="8">
        <f t="shared" ca="1" si="75"/>
        <v>25501</v>
      </c>
      <c r="O528" s="6">
        <f t="shared" ca="1" si="76"/>
        <v>7</v>
      </c>
      <c r="P528" s="8" t="str">
        <f ca="1">VLOOKUP($O528,Education!$A:$B,2,FALSE)</f>
        <v>Undergraduate degree</v>
      </c>
      <c r="Q528" s="7">
        <f ca="1" xml:space="preserve">
  IF(OR($S528 = 5, $S528 = 6, $S528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28" s="7" t="str">
        <f ca="1">VLOOKUP($Q528,Department!$A:$B,2,FALSE)</f>
        <v>Presidency</v>
      </c>
      <c r="S528" s="6">
        <f t="shared" ca="1" si="77"/>
        <v>11</v>
      </c>
      <c r="T528" s="7" t="str">
        <f ca="1">VLOOKUP($S528,Role!$A:$B,2,FALSE)</f>
        <v>Analyst</v>
      </c>
      <c r="U528" s="6">
        <f t="shared" ca="1" si="78"/>
        <v>6</v>
      </c>
      <c r="V528" s="7" t="str">
        <f ca="1" xml:space="preserve">
IF($U528 &lt;&gt; "",
    VLOOKUP($U528,Level!$A:$B,2,FALSE),
    ""
)</f>
        <v>Pleno</v>
      </c>
      <c r="W528" s="1">
        <f t="shared" ca="1" si="79"/>
        <v>2500</v>
      </c>
      <c r="X528" s="12" t="str">
        <f t="shared" ca="1" si="80"/>
        <v>INSERT INTO bi4all.fac_employees (id_company_fk, id_employee_pk, flg_active, employee_name, id_gender_fk, id_race_fk, birthday, id_schooling_fk, id_department_fk, id_role_fk, id_level_fk, salary) VALUES (1, 524, TRUE, 'Gael Anunciação Giordano', 'M', 7, '25/10/1969', 7, 5, 11, 6, 2500);</v>
      </c>
    </row>
    <row r="529" spans="1:24" ht="14.25" customHeight="1" x14ac:dyDescent="0.2">
      <c r="A529" s="7">
        <v>1</v>
      </c>
      <c r="B529" s="7" t="str">
        <f>$A529 &amp; "-"&amp;VLOOKUP($A529,Company!$A:$B,2,FALSE)</f>
        <v>1-ACME Corporation</v>
      </c>
      <c r="C529" s="5">
        <f t="shared" si="72"/>
        <v>525</v>
      </c>
      <c r="D529" s="6" t="b">
        <v>1</v>
      </c>
      <c r="E529" s="7">
        <f ca="1">IF($C529 = 1 + N("Presidente"),
    127,
    IF($C529 = 2 + N("Vice-Presidente"),
        72,
        IF($C529 = 3 + N("Secretária bilíngue"),
            13,
            RANDBETWEEN(5,COUNT(Name!$A:$A) + 1)
        )
    )
)</f>
        <v>345</v>
      </c>
      <c r="F529" s="7" t="str">
        <f ca="1">VLOOKUP($E529,Name!$A:$B,2,FALSE)</f>
        <v>Tiago</v>
      </c>
      <c r="G529" s="7">
        <f ca="1" xml:space="preserve">
IF($C529 = 1,
    0,
    RANDBETWEEN(5,COUNT('Last name'!$A:$A) + 1)
)</f>
        <v>111</v>
      </c>
      <c r="H529" s="7" t="str">
        <f ca="1" xml:space="preserve">
IF($C529 = 1 + N("Presidente"),
    "de Orléans e Bragança",
    VLOOKUP($G529,'Last name'!$A:$B,2,FALSE) &amp; " " &amp; VLOOKUP(RANDBETWEEN(5,COUNT('Last name'!$A:$A) + 1),'Last name'!$A:$B,2,FALSE)
)</f>
        <v>Longo Seixas</v>
      </c>
      <c r="I529" s="7" t="str">
        <f t="shared" ca="1" si="73"/>
        <v>Tiago Longo Seixas</v>
      </c>
      <c r="J529" s="7" t="str">
        <f ca="1">VLOOKUP($E529,Name!$A:$C,3,FALSE)</f>
        <v>M</v>
      </c>
      <c r="K529" s="7" t="str">
        <f ca="1">VLOOKUP($J529,Gender!$A:$B,2,FALSE)</f>
        <v>Male</v>
      </c>
      <c r="L529" s="7">
        <f t="shared" ca="1" si="74"/>
        <v>5</v>
      </c>
      <c r="M529" s="7" t="str">
        <f ca="1">VLOOKUP($L529,Race!$A:$B,2,FALSE)</f>
        <v>White</v>
      </c>
      <c r="N529" s="8">
        <f t="shared" ca="1" si="75"/>
        <v>32135</v>
      </c>
      <c r="O529" s="6">
        <f t="shared" ca="1" si="76"/>
        <v>7</v>
      </c>
      <c r="P529" s="8" t="str">
        <f ca="1">VLOOKUP($O529,Education!$A:$B,2,FALSE)</f>
        <v>Undergraduate degree</v>
      </c>
      <c r="Q529" s="7">
        <f ca="1" xml:space="preserve">
  IF(OR($S529 = 5, $S529 = 6, $S529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29" s="7" t="str">
        <f ca="1">VLOOKUP($Q529,Department!$A:$B,2,FALSE)</f>
        <v>Human Resource</v>
      </c>
      <c r="S529" s="6">
        <f t="shared" ca="1" si="77"/>
        <v>10</v>
      </c>
      <c r="T529" s="7" t="str">
        <f ca="1">VLOOKUP($S529,Role!$A:$B,2,FALSE)</f>
        <v>Trainee</v>
      </c>
      <c r="U529" s="6" t="str">
        <f t="shared" ca="1" si="78"/>
        <v/>
      </c>
      <c r="V529" s="7" t="str">
        <f ca="1" xml:space="preserve">
IF($U529 &lt;&gt; "",
    VLOOKUP($U529,Level!$A:$B,2,FALSE),
    ""
)</f>
        <v/>
      </c>
      <c r="W529" s="1">
        <f t="shared" ca="1" si="79"/>
        <v>1385</v>
      </c>
      <c r="X529" s="12" t="str">
        <f t="shared" ca="1" si="80"/>
        <v>INSERT INTO bi4all.fac_employees (id_company_fk, id_employee_pk, flg_active, employee_name, id_gender_fk, id_race_fk, birthday, id_schooling_fk, id_department_fk, id_role_fk, id_level_fk, salary) VALUES (1, 525, TRUE, 'Tiago Longo Seixas', 'M', 5, '24/12/1987', 7, 8, 10, NULL, 1385);</v>
      </c>
    </row>
    <row r="530" spans="1:24" ht="14.25" customHeight="1" x14ac:dyDescent="0.2">
      <c r="A530" s="7">
        <v>1</v>
      </c>
      <c r="B530" s="7" t="str">
        <f>$A530 &amp; "-"&amp;VLOOKUP($A530,Company!$A:$B,2,FALSE)</f>
        <v>1-ACME Corporation</v>
      </c>
      <c r="C530" s="5">
        <f t="shared" si="72"/>
        <v>526</v>
      </c>
      <c r="D530" s="6" t="b">
        <v>1</v>
      </c>
      <c r="E530" s="7">
        <f ca="1">IF($C530 = 1 + N("Presidente"),
    127,
    IF($C530 = 2 + N("Vice-Presidente"),
        72,
        IF($C530 = 3 + N("Secretária bilíngue"),
            13,
            RANDBETWEEN(5,COUNT(Name!$A:$A) + 1)
        )
    )
)</f>
        <v>148</v>
      </c>
      <c r="F530" s="7" t="str">
        <f ca="1">VLOOKUP($E530,Name!$A:$B,2,FALSE)</f>
        <v>Frankin</v>
      </c>
      <c r="G530" s="7">
        <f ca="1" xml:space="preserve">
IF($C530 = 1,
    0,
    RANDBETWEEN(5,COUNT('Last name'!$A:$A) + 1)
)</f>
        <v>109</v>
      </c>
      <c r="H530" s="7" t="str">
        <f ca="1" xml:space="preserve">
IF($C530 = 1 + N("Presidente"),
    "de Orléans e Bragança",
    VLOOKUP($G530,'Last name'!$A:$B,2,FALSE) &amp; " " &amp; VLOOKUP(RANDBETWEEN(5,COUNT('Last name'!$A:$A) + 1),'Last name'!$A:$B,2,FALSE)
)</f>
        <v>Lima Simões</v>
      </c>
      <c r="I530" s="7" t="str">
        <f t="shared" ca="1" si="73"/>
        <v>Frankin Lima Simões</v>
      </c>
      <c r="J530" s="7" t="str">
        <f ca="1">VLOOKUP($E530,Name!$A:$C,3,FALSE)</f>
        <v>M</v>
      </c>
      <c r="K530" s="7" t="str">
        <f ca="1">VLOOKUP($J530,Gender!$A:$B,2,FALSE)</f>
        <v>Male</v>
      </c>
      <c r="L530" s="7">
        <f t="shared" ca="1" si="74"/>
        <v>5</v>
      </c>
      <c r="M530" s="7" t="str">
        <f ca="1">VLOOKUP($L530,Race!$A:$B,2,FALSE)</f>
        <v>White</v>
      </c>
      <c r="N530" s="8">
        <f t="shared" ca="1" si="75"/>
        <v>29739</v>
      </c>
      <c r="O530" s="6">
        <f t="shared" ca="1" si="76"/>
        <v>7</v>
      </c>
      <c r="P530" s="8" t="str">
        <f ca="1">VLOOKUP($O530,Education!$A:$B,2,FALSE)</f>
        <v>Undergraduate degree</v>
      </c>
      <c r="Q530" s="7">
        <f ca="1" xml:space="preserve">
  IF(OR($S530 = 5, $S530 = 6, $S530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30" s="7" t="str">
        <f ca="1">VLOOKUP($Q530,Department!$A:$B,2,FALSE)</f>
        <v>Administration</v>
      </c>
      <c r="S530" s="6">
        <f t="shared" ca="1" si="77"/>
        <v>11</v>
      </c>
      <c r="T530" s="7" t="str">
        <f ca="1">VLOOKUP($S530,Role!$A:$B,2,FALSE)</f>
        <v>Analyst</v>
      </c>
      <c r="U530" s="6">
        <f t="shared" ca="1" si="78"/>
        <v>7</v>
      </c>
      <c r="V530" s="7" t="str">
        <f ca="1" xml:space="preserve">
IF($U530 &lt;&gt; "",
    VLOOKUP($U530,Level!$A:$B,2,FALSE),
    ""
)</f>
        <v>Senior</v>
      </c>
      <c r="W530" s="1">
        <f t="shared" ca="1" si="79"/>
        <v>2500</v>
      </c>
      <c r="X530" s="12" t="str">
        <f t="shared" ca="1" si="80"/>
        <v>INSERT INTO bi4all.fac_employees (id_company_fk, id_employee_pk, flg_active, employee_name, id_gender_fk, id_race_fk, birthday, id_schooling_fk, id_department_fk, id_role_fk, id_level_fk, salary) VALUES (1, 526, TRUE, 'Frankin Lima Simões', 'M', 5, '02/06/1981', 7, 6, 11, 7, 2500);</v>
      </c>
    </row>
    <row r="531" spans="1:24" ht="14.25" customHeight="1" x14ac:dyDescent="0.2">
      <c r="A531" s="7">
        <v>1</v>
      </c>
      <c r="B531" s="7" t="str">
        <f>$A531 &amp; "-"&amp;VLOOKUP($A531,Company!$A:$B,2,FALSE)</f>
        <v>1-ACME Corporation</v>
      </c>
      <c r="C531" s="5">
        <f t="shared" si="72"/>
        <v>527</v>
      </c>
      <c r="D531" s="6" t="b">
        <v>1</v>
      </c>
      <c r="E531" s="7">
        <f ca="1">IF($C531 = 1 + N("Presidente"),
    127,
    IF($C531 = 2 + N("Vice-Presidente"),
        72,
        IF($C531 = 3 + N("Secretária bilíngue"),
            13,
            RANDBETWEEN(5,COUNT(Name!$A:$A) + 1)
        )
    )
)</f>
        <v>191</v>
      </c>
      <c r="F531" s="7" t="str">
        <f ca="1">VLOOKUP($E531,Name!$A:$B,2,FALSE)</f>
        <v>João Paulo</v>
      </c>
      <c r="G531" s="7">
        <f ca="1" xml:space="preserve">
IF($C531 = 1,
    0,
    RANDBETWEEN(5,COUNT('Last name'!$A:$A) + 1)
)</f>
        <v>76</v>
      </c>
      <c r="H531" s="7" t="str">
        <f ca="1" xml:space="preserve">
IF($C531 = 1 + N("Presidente"),
    "de Orléans e Bragança",
    VLOOKUP($G531,'Last name'!$A:$B,2,FALSE) &amp; " " &amp; VLOOKUP(RANDBETWEEN(5,COUNT('Last name'!$A:$A) + 1),'Last name'!$A:$B,2,FALSE)
)</f>
        <v>Duarte Costa</v>
      </c>
      <c r="I531" s="7" t="str">
        <f t="shared" ca="1" si="73"/>
        <v>João Paulo Duarte Costa</v>
      </c>
      <c r="J531" s="7" t="str">
        <f ca="1">VLOOKUP($E531,Name!$A:$C,3,FALSE)</f>
        <v>M</v>
      </c>
      <c r="K531" s="7" t="str">
        <f ca="1">VLOOKUP($J531,Gender!$A:$B,2,FALSE)</f>
        <v>Male</v>
      </c>
      <c r="L531" s="7">
        <f t="shared" ca="1" si="74"/>
        <v>5</v>
      </c>
      <c r="M531" s="7" t="str">
        <f ca="1">VLOOKUP($L531,Race!$A:$B,2,FALSE)</f>
        <v>White</v>
      </c>
      <c r="N531" s="8">
        <f t="shared" ca="1" si="75"/>
        <v>27537</v>
      </c>
      <c r="O531" s="6">
        <f t="shared" ca="1" si="76"/>
        <v>7</v>
      </c>
      <c r="P531" s="8" t="str">
        <f ca="1">VLOOKUP($O531,Education!$A:$B,2,FALSE)</f>
        <v>Undergraduate degree</v>
      </c>
      <c r="Q531" s="7">
        <f ca="1" xml:space="preserve">
  IF(OR($S531 = 5, $S531 = 6, $S531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31" s="7" t="str">
        <f ca="1">VLOOKUP($Q531,Department!$A:$B,2,FALSE)</f>
        <v>Administration</v>
      </c>
      <c r="S531" s="6">
        <f t="shared" ca="1" si="77"/>
        <v>10</v>
      </c>
      <c r="T531" s="7" t="str">
        <f ca="1">VLOOKUP($S531,Role!$A:$B,2,FALSE)</f>
        <v>Trainee</v>
      </c>
      <c r="U531" s="6" t="str">
        <f t="shared" ca="1" si="78"/>
        <v/>
      </c>
      <c r="V531" s="7" t="str">
        <f ca="1" xml:space="preserve">
IF($U531 &lt;&gt; "",
    VLOOKUP($U531,Level!$A:$B,2,FALSE),
    ""
)</f>
        <v/>
      </c>
      <c r="W531" s="1">
        <f t="shared" ca="1" si="79"/>
        <v>1305</v>
      </c>
      <c r="X531" s="12" t="str">
        <f t="shared" ca="1" si="80"/>
        <v>INSERT INTO bi4all.fac_employees (id_company_fk, id_employee_pk, flg_active, employee_name, id_gender_fk, id_race_fk, birthday, id_schooling_fk, id_department_fk, id_role_fk, id_level_fk, salary) VALUES (1, 527, TRUE, 'João Paulo Duarte Costa', 'M', 5, '23/05/1975', 7, 6, 10, NULL, 1305);</v>
      </c>
    </row>
    <row r="532" spans="1:24" ht="14.25" customHeight="1" x14ac:dyDescent="0.2">
      <c r="A532" s="7">
        <v>1</v>
      </c>
      <c r="B532" s="7" t="str">
        <f>$A532 &amp; "-"&amp;VLOOKUP($A532,Company!$A:$B,2,FALSE)</f>
        <v>1-ACME Corporation</v>
      </c>
      <c r="C532" s="5">
        <f t="shared" si="72"/>
        <v>528</v>
      </c>
      <c r="D532" s="6" t="b">
        <v>1</v>
      </c>
      <c r="E532" s="7">
        <f ca="1">IF($C532 = 1 + N("Presidente"),
    127,
    IF($C532 = 2 + N("Vice-Presidente"),
        72,
        IF($C532 = 3 + N("Secretária bilíngue"),
            13,
            RANDBETWEEN(5,COUNT(Name!$A:$A) + 1)
        )
    )
)</f>
        <v>251</v>
      </c>
      <c r="F532" s="7" t="str">
        <f ca="1">VLOOKUP($E532,Name!$A:$B,2,FALSE)</f>
        <v>Maitê</v>
      </c>
      <c r="G532" s="7">
        <f ca="1" xml:space="preserve">
IF($C532 = 1,
    0,
    RANDBETWEEN(5,COUNT('Last name'!$A:$A) + 1)
)</f>
        <v>136</v>
      </c>
      <c r="H532" s="7" t="str">
        <f ca="1" xml:space="preserve">
IF($C532 = 1 + N("Presidente"),
    "de Orléans e Bragança",
    VLOOKUP($G532,'Last name'!$A:$B,2,FALSE) &amp; " " &amp; VLOOKUP(RANDBETWEEN(5,COUNT('Last name'!$A:$A) + 1),'Last name'!$A:$B,2,FALSE)
)</f>
        <v>Moretti Romano</v>
      </c>
      <c r="I532" s="7" t="str">
        <f t="shared" ca="1" si="73"/>
        <v>Maitê Moretti Romano</v>
      </c>
      <c r="J532" s="7" t="str">
        <f ca="1">VLOOKUP($E532,Name!$A:$C,3,FALSE)</f>
        <v>F</v>
      </c>
      <c r="K532" s="7" t="str">
        <f ca="1">VLOOKUP($J532,Gender!$A:$B,2,FALSE)</f>
        <v>Female</v>
      </c>
      <c r="L532" s="7">
        <f t="shared" ca="1" si="74"/>
        <v>8</v>
      </c>
      <c r="M532" s="7" t="str">
        <f ca="1">VLOOKUP($L532,Race!$A:$B,2,FALSE)</f>
        <v>Asian</v>
      </c>
      <c r="N532" s="8">
        <f t="shared" ca="1" si="75"/>
        <v>25592</v>
      </c>
      <c r="O532" s="6">
        <f t="shared" ca="1" si="76"/>
        <v>7</v>
      </c>
      <c r="P532" s="8" t="str">
        <f ca="1">VLOOKUP($O532,Education!$A:$B,2,FALSE)</f>
        <v>Undergraduate degree</v>
      </c>
      <c r="Q532" s="7">
        <f ca="1" xml:space="preserve">
  IF(OR($S532 = 5, $S532 = 6, $S532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32" s="7" t="str">
        <f ca="1">VLOOKUP($Q532,Department!$A:$B,2,FALSE)</f>
        <v>Human Resource</v>
      </c>
      <c r="S532" s="6">
        <f t="shared" ca="1" si="77"/>
        <v>11</v>
      </c>
      <c r="T532" s="7" t="str">
        <f ca="1">VLOOKUP($S532,Role!$A:$B,2,FALSE)</f>
        <v>Analyst</v>
      </c>
      <c r="U532" s="6">
        <f t="shared" ca="1" si="78"/>
        <v>5</v>
      </c>
      <c r="V532" s="7" t="str">
        <f ca="1" xml:space="preserve">
IF($U532 &lt;&gt; "",
    VLOOKUP($U532,Level!$A:$B,2,FALSE),
    ""
)</f>
        <v>Junior</v>
      </c>
      <c r="W532" s="1">
        <f t="shared" ca="1" si="79"/>
        <v>2580</v>
      </c>
      <c r="X532" s="12" t="str">
        <f t="shared" ca="1" si="80"/>
        <v>INSERT INTO bi4all.fac_employees (id_company_fk, id_employee_pk, flg_active, employee_name, id_gender_fk, id_race_fk, birthday, id_schooling_fk, id_department_fk, id_role_fk, id_level_fk, salary) VALUES (1, 528, TRUE, 'Maitê Moretti Romano', 'F', 8, '24/01/1970', 7, 8, 11, 5, 2580);</v>
      </c>
    </row>
    <row r="533" spans="1:24" ht="14.25" customHeight="1" x14ac:dyDescent="0.2">
      <c r="A533" s="7">
        <v>1</v>
      </c>
      <c r="B533" s="7" t="str">
        <f>$A533 &amp; "-"&amp;VLOOKUP($A533,Company!$A:$B,2,FALSE)</f>
        <v>1-ACME Corporation</v>
      </c>
      <c r="C533" s="5">
        <f t="shared" si="72"/>
        <v>529</v>
      </c>
      <c r="D533" s="6" t="b">
        <v>1</v>
      </c>
      <c r="E533" s="7">
        <f ca="1">IF($C533 = 1 + N("Presidente"),
    127,
    IF($C533 = 2 + N("Vice-Presidente"),
        72,
        IF($C533 = 3 + N("Secretária bilíngue"),
            13,
            RANDBETWEEN(5,COUNT(Name!$A:$A) + 1)
        )
    )
)</f>
        <v>288</v>
      </c>
      <c r="F533" s="7" t="str">
        <f ca="1">VLOOKUP($E533,Name!$A:$B,2,FALSE)</f>
        <v>Matheus Bruno</v>
      </c>
      <c r="G533" s="7">
        <f ca="1" xml:space="preserve">
IF($C533 = 1,
    0,
    RANDBETWEEN(5,COUNT('Last name'!$A:$A) + 1)
)</f>
        <v>159</v>
      </c>
      <c r="H533" s="7" t="str">
        <f ca="1" xml:space="preserve">
IF($C533 = 1 + N("Presidente"),
    "de Orléans e Bragança",
    VLOOKUP($G533,'Last name'!$A:$B,2,FALSE) &amp; " " &amp; VLOOKUP(RANDBETWEEN(5,COUNT('Last name'!$A:$A) + 1),'Last name'!$A:$B,2,FALSE)
)</f>
        <v>Reis Soares</v>
      </c>
      <c r="I533" s="7" t="str">
        <f t="shared" ca="1" si="73"/>
        <v>Matheus Bruno Reis Soares</v>
      </c>
      <c r="J533" s="7" t="str">
        <f ca="1">VLOOKUP($E533,Name!$A:$C,3,FALSE)</f>
        <v>M</v>
      </c>
      <c r="K533" s="7" t="str">
        <f ca="1">VLOOKUP($J533,Gender!$A:$B,2,FALSE)</f>
        <v>Male</v>
      </c>
      <c r="L533" s="7">
        <f t="shared" ca="1" si="74"/>
        <v>5</v>
      </c>
      <c r="M533" s="7" t="str">
        <f ca="1">VLOOKUP($L533,Race!$A:$B,2,FALSE)</f>
        <v>White</v>
      </c>
      <c r="N533" s="8">
        <f t="shared" ca="1" si="75"/>
        <v>32088</v>
      </c>
      <c r="O533" s="6">
        <f t="shared" ca="1" si="76"/>
        <v>7</v>
      </c>
      <c r="P533" s="8" t="str">
        <f ca="1">VLOOKUP($O533,Education!$A:$B,2,FALSE)</f>
        <v>Undergraduate degree</v>
      </c>
      <c r="Q533" s="7">
        <f ca="1" xml:space="preserve">
  IF(OR($S533 = 5, $S533 = 6, $S533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33" s="7" t="str">
        <f ca="1">VLOOKUP($Q533,Department!$A:$B,2,FALSE)</f>
        <v>Commercial</v>
      </c>
      <c r="S533" s="6">
        <f t="shared" ca="1" si="77"/>
        <v>9</v>
      </c>
      <c r="T533" s="7" t="str">
        <f ca="1">VLOOKUP($S533,Role!$A:$B,2,FALSE)</f>
        <v>Intern</v>
      </c>
      <c r="U533" s="6" t="str">
        <f t="shared" ca="1" si="78"/>
        <v/>
      </c>
      <c r="V533" s="7" t="str">
        <f ca="1" xml:space="preserve">
IF($U533 &lt;&gt; "",
    VLOOKUP($U533,Level!$A:$B,2,FALSE),
    ""
)</f>
        <v/>
      </c>
      <c r="W533" s="1">
        <f t="shared" ca="1" si="79"/>
        <v>1285</v>
      </c>
      <c r="X533" s="12" t="str">
        <f t="shared" ca="1" si="80"/>
        <v>INSERT INTO bi4all.fac_employees (id_company_fk, id_employee_pk, flg_active, employee_name, id_gender_fk, id_race_fk, birthday, id_schooling_fk, id_department_fk, id_role_fk, id_level_fk, salary) VALUES (1, 529, TRUE, 'Matheus Bruno Reis Soares', 'M', 5, '07/11/1987', 7, 9, 9, NULL, 1285);</v>
      </c>
    </row>
    <row r="534" spans="1:24" ht="14.25" customHeight="1" x14ac:dyDescent="0.2">
      <c r="A534" s="7">
        <v>1</v>
      </c>
      <c r="B534" s="7" t="str">
        <f>$A534 &amp; "-"&amp;VLOOKUP($A534,Company!$A:$B,2,FALSE)</f>
        <v>1-ACME Corporation</v>
      </c>
      <c r="C534" s="5">
        <f t="shared" si="72"/>
        <v>530</v>
      </c>
      <c r="D534" s="6" t="b">
        <v>1</v>
      </c>
      <c r="E534" s="7">
        <f ca="1">IF($C534 = 1 + N("Presidente"),
    127,
    IF($C534 = 2 + N("Vice-Presidente"),
        72,
        IF($C534 = 3 + N("Secretária bilíngue"),
            13,
            RANDBETWEEN(5,COUNT(Name!$A:$A) + 1)
        )
    )
)</f>
        <v>354</v>
      </c>
      <c r="F534" s="7" t="str">
        <f ca="1">VLOOKUP($E534,Name!$A:$B,2,FALSE)</f>
        <v>Victor</v>
      </c>
      <c r="G534" s="7">
        <f ca="1" xml:space="preserve">
IF($C534 = 1,
    0,
    RANDBETWEEN(5,COUNT('Last name'!$A:$A) + 1)
)</f>
        <v>74</v>
      </c>
      <c r="H534" s="7" t="str">
        <f ca="1" xml:space="preserve">
IF($C534 = 1 + N("Presidente"),
    "de Orléans e Bragança",
    VLOOKUP($G534,'Last name'!$A:$B,2,FALSE) &amp; " " &amp; VLOOKUP(RANDBETWEEN(5,COUNT('Last name'!$A:$A) + 1),'Last name'!$A:$B,2,FALSE)
)</f>
        <v>Dias Batista</v>
      </c>
      <c r="I534" s="7" t="str">
        <f t="shared" ca="1" si="73"/>
        <v>Victor Dias Batista</v>
      </c>
      <c r="J534" s="7" t="str">
        <f ca="1">VLOOKUP($E534,Name!$A:$C,3,FALSE)</f>
        <v>M</v>
      </c>
      <c r="K534" s="7" t="str">
        <f ca="1">VLOOKUP($J534,Gender!$A:$B,2,FALSE)</f>
        <v>Male</v>
      </c>
      <c r="L534" s="7">
        <f t="shared" ca="1" si="74"/>
        <v>5</v>
      </c>
      <c r="M534" s="7" t="str">
        <f ca="1">VLOOKUP($L534,Race!$A:$B,2,FALSE)</f>
        <v>White</v>
      </c>
      <c r="N534" s="8">
        <f t="shared" ca="1" si="75"/>
        <v>20967</v>
      </c>
      <c r="O534" s="6">
        <f t="shared" ca="1" si="76"/>
        <v>7</v>
      </c>
      <c r="P534" s="8" t="str">
        <f ca="1">VLOOKUP($O534,Education!$A:$B,2,FALSE)</f>
        <v>Undergraduate degree</v>
      </c>
      <c r="Q534" s="7">
        <f ca="1" xml:space="preserve">
  IF(OR($S534 = 5, $S534 = 6, $S534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34" s="7" t="str">
        <f ca="1">VLOOKUP($Q534,Department!$A:$B,2,FALSE)</f>
        <v>Presidency</v>
      </c>
      <c r="S534" s="6">
        <f t="shared" ca="1" si="77"/>
        <v>11</v>
      </c>
      <c r="T534" s="7" t="str">
        <f ca="1">VLOOKUP($S534,Role!$A:$B,2,FALSE)</f>
        <v>Analyst</v>
      </c>
      <c r="U534" s="6">
        <f t="shared" ca="1" si="78"/>
        <v>6</v>
      </c>
      <c r="V534" s="7" t="str">
        <f ca="1" xml:space="preserve">
IF($U534 &lt;&gt; "",
    VLOOKUP($U534,Level!$A:$B,2,FALSE),
    ""
)</f>
        <v>Pleno</v>
      </c>
      <c r="W534" s="1">
        <f t="shared" ca="1" si="79"/>
        <v>2500</v>
      </c>
      <c r="X534" s="12" t="str">
        <f t="shared" ca="1" si="80"/>
        <v>INSERT INTO bi4all.fac_employees (id_company_fk, id_employee_pk, flg_active, employee_name, id_gender_fk, id_race_fk, birthday, id_schooling_fk, id_department_fk, id_role_fk, id_level_fk, salary) VALUES (1, 530, TRUE, 'Victor Dias Batista', 'M', 5, '27/05/1957', 7, 5, 11, 6, 2500);</v>
      </c>
    </row>
    <row r="535" spans="1:24" ht="14.25" customHeight="1" x14ac:dyDescent="0.2">
      <c r="A535" s="7">
        <v>1</v>
      </c>
      <c r="B535" s="7" t="str">
        <f>$A535 &amp; "-"&amp;VLOOKUP($A535,Company!$A:$B,2,FALSE)</f>
        <v>1-ACME Corporation</v>
      </c>
      <c r="C535" s="5">
        <f t="shared" si="72"/>
        <v>531</v>
      </c>
      <c r="D535" s="6" t="b">
        <v>1</v>
      </c>
      <c r="E535" s="7">
        <f ca="1">IF($C535 = 1 + N("Presidente"),
    127,
    IF($C535 = 2 + N("Vice-Presidente"),
        72,
        IF($C535 = 3 + N("Secretária bilíngue"),
            13,
            RANDBETWEEN(5,COUNT(Name!$A:$A) + 1)
        )
    )
)</f>
        <v>221</v>
      </c>
      <c r="F535" s="7" t="str">
        <f ca="1">VLOOKUP($E535,Name!$A:$B,2,FALSE)</f>
        <v>Lavínia</v>
      </c>
      <c r="G535" s="7">
        <f ca="1" xml:space="preserve">
IF($C535 = 1,
    0,
    RANDBETWEEN(5,COUNT('Last name'!$A:$A) + 1)
)</f>
        <v>117</v>
      </c>
      <c r="H535" s="7" t="str">
        <f ca="1" xml:space="preserve">
IF($C535 = 1 + N("Presidente"),
    "de Orléans e Bragança",
    VLOOKUP($G535,'Last name'!$A:$B,2,FALSE) &amp; " " &amp; VLOOKUP(RANDBETWEEN(5,COUNT('Last name'!$A:$A) + 1),'Last name'!$A:$B,2,FALSE)
)</f>
        <v>Mancini Teixeira</v>
      </c>
      <c r="I535" s="7" t="str">
        <f t="shared" ca="1" si="73"/>
        <v>Lavínia Mancini Teixeira</v>
      </c>
      <c r="J535" s="7" t="str">
        <f ca="1">VLOOKUP($E535,Name!$A:$C,3,FALSE)</f>
        <v>F</v>
      </c>
      <c r="K535" s="7" t="str">
        <f ca="1">VLOOKUP($J535,Gender!$A:$B,2,FALSE)</f>
        <v>Female</v>
      </c>
      <c r="L535" s="7">
        <f t="shared" ca="1" si="74"/>
        <v>5</v>
      </c>
      <c r="M535" s="7" t="str">
        <f ca="1">VLOOKUP($L535,Race!$A:$B,2,FALSE)</f>
        <v>White</v>
      </c>
      <c r="N535" s="8">
        <f t="shared" ca="1" si="75"/>
        <v>33496</v>
      </c>
      <c r="O535" s="6">
        <f t="shared" ca="1" si="76"/>
        <v>7</v>
      </c>
      <c r="P535" s="8" t="str">
        <f ca="1">VLOOKUP($O535,Education!$A:$B,2,FALSE)</f>
        <v>Undergraduate degree</v>
      </c>
      <c r="Q535" s="7">
        <f ca="1" xml:space="preserve">
  IF(OR($S535 = 5, $S535 = 6, $S535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35" s="7" t="str">
        <f ca="1">VLOOKUP($Q535,Department!$A:$B,2,FALSE)</f>
        <v>Human Resource</v>
      </c>
      <c r="S535" s="6">
        <f t="shared" ca="1" si="77"/>
        <v>10</v>
      </c>
      <c r="T535" s="7" t="str">
        <f ca="1">VLOOKUP($S535,Role!$A:$B,2,FALSE)</f>
        <v>Trainee</v>
      </c>
      <c r="U535" s="6" t="str">
        <f t="shared" ca="1" si="78"/>
        <v/>
      </c>
      <c r="V535" s="7" t="str">
        <f ca="1" xml:space="preserve">
IF($U535 &lt;&gt; "",
    VLOOKUP($U535,Level!$A:$B,2,FALSE),
    ""
)</f>
        <v/>
      </c>
      <c r="W535" s="1">
        <f t="shared" ca="1" si="79"/>
        <v>1385</v>
      </c>
      <c r="X535" s="12" t="str">
        <f t="shared" ca="1" si="80"/>
        <v>INSERT INTO bi4all.fac_employees (id_company_fk, id_employee_pk, flg_active, employee_name, id_gender_fk, id_race_fk, birthday, id_schooling_fk, id_department_fk, id_role_fk, id_level_fk, salary) VALUES (1, 531, TRUE, 'Lavínia Mancini Teixeira', 'F', 5, '15/09/1991', 7, 8, 10, NULL, 1385);</v>
      </c>
    </row>
    <row r="536" spans="1:24" ht="14.25" customHeight="1" x14ac:dyDescent="0.2">
      <c r="A536" s="7">
        <v>1</v>
      </c>
      <c r="B536" s="7" t="str">
        <f>$A536 &amp; "-"&amp;VLOOKUP($A536,Company!$A:$B,2,FALSE)</f>
        <v>1-ACME Corporation</v>
      </c>
      <c r="C536" s="5">
        <f t="shared" si="72"/>
        <v>532</v>
      </c>
      <c r="D536" s="6" t="b">
        <v>1</v>
      </c>
      <c r="E536" s="7">
        <f ca="1">IF($C536 = 1 + N("Presidente"),
    127,
    IF($C536 = 2 + N("Vice-Presidente"),
        72,
        IF($C536 = 3 + N("Secretária bilíngue"),
            13,
            RANDBETWEEN(5,COUNT(Name!$A:$A) + 1)
        )
    )
)</f>
        <v>160</v>
      </c>
      <c r="F536" s="7" t="str">
        <f ca="1">VLOOKUP($E536,Name!$A:$B,2,FALSE)</f>
        <v>Hector</v>
      </c>
      <c r="G536" s="7">
        <f ca="1" xml:space="preserve">
IF($C536 = 1,
    0,
    RANDBETWEEN(5,COUNT('Last name'!$A:$A) + 1)
)</f>
        <v>21</v>
      </c>
      <c r="H536" s="7" t="str">
        <f ca="1" xml:space="preserve">
IF($C536 = 1 + N("Presidente"),
    "de Orléans e Bragança",
    VLOOKUP($G536,'Last name'!$A:$B,2,FALSE) &amp; " " &amp; VLOOKUP(RANDBETWEEN(5,COUNT('Last name'!$A:$A) + 1),'Last name'!$A:$B,2,FALSE)
)</f>
        <v>Aragão Ribeiro</v>
      </c>
      <c r="I536" s="7" t="str">
        <f t="shared" ca="1" si="73"/>
        <v>Hector Aragão Ribeiro</v>
      </c>
      <c r="J536" s="7" t="str">
        <f ca="1">VLOOKUP($E536,Name!$A:$C,3,FALSE)</f>
        <v>M</v>
      </c>
      <c r="K536" s="7" t="str">
        <f ca="1">VLOOKUP($J536,Gender!$A:$B,2,FALSE)</f>
        <v>Male</v>
      </c>
      <c r="L536" s="7">
        <f t="shared" ca="1" si="74"/>
        <v>5</v>
      </c>
      <c r="M536" s="7" t="str">
        <f ca="1">VLOOKUP($L536,Race!$A:$B,2,FALSE)</f>
        <v>White</v>
      </c>
      <c r="N536" s="8">
        <f t="shared" ca="1" si="75"/>
        <v>25401</v>
      </c>
      <c r="O536" s="6">
        <f t="shared" ca="1" si="76"/>
        <v>7</v>
      </c>
      <c r="P536" s="8" t="str">
        <f ca="1">VLOOKUP($O536,Education!$A:$B,2,FALSE)</f>
        <v>Undergraduate degree</v>
      </c>
      <c r="Q536" s="7">
        <f ca="1" xml:space="preserve">
  IF(OR($S536 = 5, $S536 = 6, $S536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36" s="7" t="str">
        <f ca="1">VLOOKUP($Q536,Department!$A:$B,2,FALSE)</f>
        <v>Human Resource</v>
      </c>
      <c r="S536" s="6">
        <f t="shared" ca="1" si="77"/>
        <v>11</v>
      </c>
      <c r="T536" s="7" t="str">
        <f ca="1">VLOOKUP($S536,Role!$A:$B,2,FALSE)</f>
        <v>Analyst</v>
      </c>
      <c r="U536" s="6">
        <f t="shared" ca="1" si="78"/>
        <v>5</v>
      </c>
      <c r="V536" s="7" t="str">
        <f ca="1" xml:space="preserve">
IF($U536 &lt;&gt; "",
    VLOOKUP($U536,Level!$A:$B,2,FALSE),
    ""
)</f>
        <v>Junior</v>
      </c>
      <c r="W536" s="1">
        <f t="shared" ca="1" si="79"/>
        <v>2580</v>
      </c>
      <c r="X536" s="12" t="str">
        <f t="shared" ca="1" si="80"/>
        <v>INSERT INTO bi4all.fac_employees (id_company_fk, id_employee_pk, flg_active, employee_name, id_gender_fk, id_race_fk, birthday, id_schooling_fk, id_department_fk, id_role_fk, id_level_fk, salary) VALUES (1, 532, TRUE, 'Hector Aragão Ribeiro', 'M', 5, '17/07/1969', 7, 8, 11, 5, 2580);</v>
      </c>
    </row>
    <row r="537" spans="1:24" ht="14.25" customHeight="1" x14ac:dyDescent="0.2">
      <c r="A537" s="7">
        <v>1</v>
      </c>
      <c r="B537" s="7" t="str">
        <f>$A537 &amp; "-"&amp;VLOOKUP($A537,Company!$A:$B,2,FALSE)</f>
        <v>1-ACME Corporation</v>
      </c>
      <c r="C537" s="5">
        <f t="shared" si="72"/>
        <v>533</v>
      </c>
      <c r="D537" s="6" t="b">
        <v>1</v>
      </c>
      <c r="E537" s="7">
        <f ca="1">IF($C537 = 1 + N("Presidente"),
    127,
    IF($C537 = 2 + N("Vice-Presidente"),
        72,
        IF($C537 = 3 + N("Secretária bilíngue"),
            13,
            RANDBETWEEN(5,COUNT(Name!$A:$A) + 1)
        )
    )
)</f>
        <v>287</v>
      </c>
      <c r="F537" s="7" t="str">
        <f ca="1">VLOOKUP($E537,Name!$A:$B,2,FALSE)</f>
        <v>Matheus</v>
      </c>
      <c r="G537" s="7">
        <f ca="1" xml:space="preserve">
IF($C537 = 1,
    0,
    RANDBETWEEN(5,COUNT('Last name'!$A:$A) + 1)
)</f>
        <v>103</v>
      </c>
      <c r="H537" s="7" t="str">
        <f ca="1" xml:space="preserve">
IF($C537 = 1 + N("Presidente"),
    "de Orléans e Bragança",
    VLOOKUP($G537,'Last name'!$A:$B,2,FALSE) &amp; " " &amp; VLOOKUP(RANDBETWEEN(5,COUNT('Last name'!$A:$A) + 1),'Last name'!$A:$B,2,FALSE)
)</f>
        <v>Holanda Galli</v>
      </c>
      <c r="I537" s="7" t="str">
        <f t="shared" ca="1" si="73"/>
        <v>Matheus Holanda Galli</v>
      </c>
      <c r="J537" s="7" t="str">
        <f ca="1">VLOOKUP($E537,Name!$A:$C,3,FALSE)</f>
        <v>M</v>
      </c>
      <c r="K537" s="7" t="str">
        <f ca="1">VLOOKUP($J537,Gender!$A:$B,2,FALSE)</f>
        <v>Male</v>
      </c>
      <c r="L537" s="7">
        <f t="shared" ca="1" si="74"/>
        <v>5</v>
      </c>
      <c r="M537" s="7" t="str">
        <f ca="1">VLOOKUP($L537,Race!$A:$B,2,FALSE)</f>
        <v>White</v>
      </c>
      <c r="N537" s="8">
        <f t="shared" ca="1" si="75"/>
        <v>31996</v>
      </c>
      <c r="O537" s="6">
        <f t="shared" ca="1" si="76"/>
        <v>7</v>
      </c>
      <c r="P537" s="8" t="str">
        <f ca="1">VLOOKUP($O537,Education!$A:$B,2,FALSE)</f>
        <v>Undergraduate degree</v>
      </c>
      <c r="Q537" s="7">
        <f ca="1" xml:space="preserve">
  IF(OR($S537 = 5, $S537 = 6, $S537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37" s="7" t="str">
        <f ca="1">VLOOKUP($Q537,Department!$A:$B,2,FALSE)</f>
        <v>Presidency</v>
      </c>
      <c r="S537" s="6">
        <f t="shared" ca="1" si="77"/>
        <v>10</v>
      </c>
      <c r="T537" s="7" t="str">
        <f ca="1">VLOOKUP($S537,Role!$A:$B,2,FALSE)</f>
        <v>Trainee</v>
      </c>
      <c r="U537" s="6" t="str">
        <f t="shared" ca="1" si="78"/>
        <v/>
      </c>
      <c r="V537" s="7" t="str">
        <f ca="1" xml:space="preserve">
IF($U537 &lt;&gt; "",
    VLOOKUP($U537,Level!$A:$B,2,FALSE),
    ""
)</f>
        <v/>
      </c>
      <c r="W537" s="1">
        <f t="shared" ca="1" si="79"/>
        <v>1305</v>
      </c>
      <c r="X537" s="12" t="str">
        <f t="shared" ca="1" si="80"/>
        <v>INSERT INTO bi4all.fac_employees (id_company_fk, id_employee_pk, flg_active, employee_name, id_gender_fk, id_race_fk, birthday, id_schooling_fk, id_department_fk, id_role_fk, id_level_fk, salary) VALUES (1, 533, TRUE, 'Matheus Holanda Galli', 'M', 5, '07/08/1987', 7, 5, 10, NULL, 1305);</v>
      </c>
    </row>
    <row r="538" spans="1:24" ht="14.25" customHeight="1" x14ac:dyDescent="0.2">
      <c r="A538" s="7">
        <v>1</v>
      </c>
      <c r="B538" s="7" t="str">
        <f>$A538 &amp; "-"&amp;VLOOKUP($A538,Company!$A:$B,2,FALSE)</f>
        <v>1-ACME Corporation</v>
      </c>
      <c r="C538" s="5">
        <f t="shared" si="72"/>
        <v>534</v>
      </c>
      <c r="D538" s="6" t="b">
        <v>1</v>
      </c>
      <c r="E538" s="7">
        <f ca="1">IF($C538 = 1 + N("Presidente"),
    127,
    IF($C538 = 2 + N("Vice-Presidente"),
        72,
        IF($C538 = 3 + N("Secretária bilíngue"),
            13,
            RANDBETWEEN(5,COUNT(Name!$A:$A) + 1)
        )
    )
)</f>
        <v>150</v>
      </c>
      <c r="F538" s="7" t="str">
        <f ca="1">VLOOKUP($E538,Name!$A:$B,2,FALSE)</f>
        <v>Gabriela</v>
      </c>
      <c r="G538" s="7">
        <f ca="1" xml:space="preserve">
IF($C538 = 1,
    0,
    RANDBETWEEN(5,COUNT('Last name'!$A:$A) + 1)
)</f>
        <v>108</v>
      </c>
      <c r="H538" s="7" t="str">
        <f ca="1" xml:space="preserve">
IF($C538 = 1 + N("Presidente"),
    "de Orléans e Bragança",
    VLOOKUP($G538,'Last name'!$A:$B,2,FALSE) &amp; " " &amp; VLOOKUP(RANDBETWEEN(5,COUNT('Last name'!$A:$A) + 1),'Last name'!$A:$B,2,FALSE)
)</f>
        <v>Leone Bianchi</v>
      </c>
      <c r="I538" s="7" t="str">
        <f t="shared" ca="1" si="73"/>
        <v>Gabriela Leone Bianchi</v>
      </c>
      <c r="J538" s="7" t="str">
        <f ca="1">VLOOKUP($E538,Name!$A:$C,3,FALSE)</f>
        <v>F</v>
      </c>
      <c r="K538" s="7" t="str">
        <f ca="1">VLOOKUP($J538,Gender!$A:$B,2,FALSE)</f>
        <v>Female</v>
      </c>
      <c r="L538" s="7">
        <f t="shared" ca="1" si="74"/>
        <v>5</v>
      </c>
      <c r="M538" s="7" t="str">
        <f ca="1">VLOOKUP($L538,Race!$A:$B,2,FALSE)</f>
        <v>White</v>
      </c>
      <c r="N538" s="8">
        <f t="shared" ca="1" si="75"/>
        <v>21516</v>
      </c>
      <c r="O538" s="6">
        <f t="shared" ca="1" si="76"/>
        <v>7</v>
      </c>
      <c r="P538" s="8" t="str">
        <f ca="1">VLOOKUP($O538,Education!$A:$B,2,FALSE)</f>
        <v>Undergraduate degree</v>
      </c>
      <c r="Q538" s="7">
        <f ca="1" xml:space="preserve">
  IF(OR($S538 = 5, $S538 = 6, $S538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38" s="7" t="str">
        <f ca="1">VLOOKUP($Q538,Department!$A:$B,2,FALSE)</f>
        <v>Controlling</v>
      </c>
      <c r="S538" s="6">
        <f t="shared" ca="1" si="77"/>
        <v>11</v>
      </c>
      <c r="T538" s="7" t="str">
        <f ca="1">VLOOKUP($S538,Role!$A:$B,2,FALSE)</f>
        <v>Analyst</v>
      </c>
      <c r="U538" s="6">
        <f t="shared" ca="1" si="78"/>
        <v>7</v>
      </c>
      <c r="V538" s="7" t="str">
        <f ca="1" xml:space="preserve">
IF($U538 &lt;&gt; "",
    VLOOKUP($U538,Level!$A:$B,2,FALSE),
    ""
)</f>
        <v>Senior</v>
      </c>
      <c r="W538" s="1">
        <f t="shared" ca="1" si="79"/>
        <v>2500</v>
      </c>
      <c r="X538" s="12" t="str">
        <f t="shared" ca="1" si="80"/>
        <v>INSERT INTO bi4all.fac_employees (id_company_fk, id_employee_pk, flg_active, employee_name, id_gender_fk, id_race_fk, birthday, id_schooling_fk, id_department_fk, id_role_fk, id_level_fk, salary) VALUES (1, 534, TRUE, 'Gabriela Leone Bianchi', 'F', 5, '27/11/1958', 7, 12, 11, 7, 2500);</v>
      </c>
    </row>
    <row r="539" spans="1:24" ht="14.25" customHeight="1" x14ac:dyDescent="0.2">
      <c r="A539" s="7">
        <v>1</v>
      </c>
      <c r="B539" s="7" t="str">
        <f>$A539 &amp; "-"&amp;VLOOKUP($A539,Company!$A:$B,2,FALSE)</f>
        <v>1-ACME Corporation</v>
      </c>
      <c r="C539" s="5">
        <f t="shared" si="72"/>
        <v>535</v>
      </c>
      <c r="D539" s="6" t="b">
        <v>1</v>
      </c>
      <c r="E539" s="7">
        <f ca="1">IF($C539 = 1 + N("Presidente"),
    127,
    IF($C539 = 2 + N("Vice-Presidente"),
        72,
        IF($C539 = 3 + N("Secretária bilíngue"),
            13,
            RANDBETWEEN(5,COUNT(Name!$A:$A) + 1)
        )
    )
)</f>
        <v>238</v>
      </c>
      <c r="F539" s="7" t="str">
        <f ca="1">VLOOKUP($E539,Name!$A:$B,2,FALSE)</f>
        <v>Lucas</v>
      </c>
      <c r="G539" s="7">
        <f ca="1" xml:space="preserve">
IF($C539 = 1,
    0,
    RANDBETWEEN(5,COUNT('Last name'!$A:$A) + 1)
)</f>
        <v>177</v>
      </c>
      <c r="H539" s="7" t="str">
        <f ca="1" xml:space="preserve">
IF($C539 = 1 + N("Presidente"),
    "de Orléans e Bragança",
    VLOOKUP($G539,'Last name'!$A:$B,2,FALSE) &amp; " " &amp; VLOOKUP(RANDBETWEEN(5,COUNT('Last name'!$A:$A) + 1),'Last name'!$A:$B,2,FALSE)
)</f>
        <v>Saragoça Moretti</v>
      </c>
      <c r="I539" s="7" t="str">
        <f t="shared" ca="1" si="73"/>
        <v>Lucas Saragoça Moretti</v>
      </c>
      <c r="J539" s="7" t="str">
        <f ca="1">VLOOKUP($E539,Name!$A:$C,3,FALSE)</f>
        <v>M</v>
      </c>
      <c r="K539" s="7" t="str">
        <f ca="1">VLOOKUP($J539,Gender!$A:$B,2,FALSE)</f>
        <v>Male</v>
      </c>
      <c r="L539" s="7">
        <f t="shared" ca="1" si="74"/>
        <v>7</v>
      </c>
      <c r="M539" s="7" t="str">
        <f ca="1">VLOOKUP($L539,Race!$A:$B,2,FALSE)</f>
        <v>Hispanic or Latino</v>
      </c>
      <c r="N539" s="8">
        <f t="shared" ca="1" si="75"/>
        <v>29668</v>
      </c>
      <c r="O539" s="6">
        <f t="shared" ca="1" si="76"/>
        <v>7</v>
      </c>
      <c r="P539" s="8" t="str">
        <f ca="1">VLOOKUP($O539,Education!$A:$B,2,FALSE)</f>
        <v>Undergraduate degree</v>
      </c>
      <c r="Q539" s="7">
        <f ca="1" xml:space="preserve">
  IF(OR($S539 = 5, $S539 = 6, $S539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39" s="7" t="str">
        <f ca="1">VLOOKUP($Q539,Department!$A:$B,2,FALSE)</f>
        <v>Communication &amp; Marketing</v>
      </c>
      <c r="S539" s="6">
        <f t="shared" ca="1" si="77"/>
        <v>10</v>
      </c>
      <c r="T539" s="7" t="str">
        <f ca="1">VLOOKUP($S539,Role!$A:$B,2,FALSE)</f>
        <v>Trainee</v>
      </c>
      <c r="U539" s="6" t="str">
        <f t="shared" ca="1" si="78"/>
        <v/>
      </c>
      <c r="V539" s="7" t="str">
        <f ca="1" xml:space="preserve">
IF($U539 &lt;&gt; "",
    VLOOKUP($U539,Level!$A:$B,2,FALSE),
    ""
)</f>
        <v/>
      </c>
      <c r="W539" s="1">
        <f t="shared" ca="1" si="79"/>
        <v>1385</v>
      </c>
      <c r="X539" s="12" t="str">
        <f t="shared" ca="1" si="80"/>
        <v>INSERT INTO bi4all.fac_employees (id_company_fk, id_employee_pk, flg_active, employee_name, id_gender_fk, id_race_fk, birthday, id_schooling_fk, id_department_fk, id_role_fk, id_level_fk, salary) VALUES (1, 535, TRUE, 'Lucas Saragoça Moretti', 'M', 7, '23/03/1981', 7, 11, 10, NULL, 1385);</v>
      </c>
    </row>
    <row r="540" spans="1:24" ht="14.25" customHeight="1" x14ac:dyDescent="0.2">
      <c r="A540" s="7">
        <v>1</v>
      </c>
      <c r="B540" s="7" t="str">
        <f>$A540 &amp; "-"&amp;VLOOKUP($A540,Company!$A:$B,2,FALSE)</f>
        <v>1-ACME Corporation</v>
      </c>
      <c r="C540" s="5">
        <f t="shared" si="72"/>
        <v>536</v>
      </c>
      <c r="D540" s="6" t="b">
        <v>1</v>
      </c>
      <c r="E540" s="7">
        <f ca="1">IF($C540 = 1 + N("Presidente"),
    127,
    IF($C540 = 2 + N("Vice-Presidente"),
        72,
        IF($C540 = 3 + N("Secretária bilíngue"),
            13,
            RANDBETWEEN(5,COUNT(Name!$A:$A) + 1)
        )
    )
)</f>
        <v>57</v>
      </c>
      <c r="F540" s="7" t="str">
        <f ca="1">VLOOKUP($E540,Name!$A:$B,2,FALSE)</f>
        <v>Arthur Henrique</v>
      </c>
      <c r="G540" s="7">
        <f ca="1" xml:space="preserve">
IF($C540 = 1,
    0,
    RANDBETWEEN(5,COUNT('Last name'!$A:$A) + 1)
)</f>
        <v>176</v>
      </c>
      <c r="H540" s="7" t="str">
        <f ca="1" xml:space="preserve">
IF($C540 = 1 + N("Presidente"),
    "de Orléans e Bragança",
    VLOOKUP($G540,'Last name'!$A:$B,2,FALSE) &amp; " " &amp; VLOOKUP(RANDBETWEEN(5,COUNT('Last name'!$A:$A) + 1),'Last name'!$A:$B,2,FALSE)
)</f>
        <v>Santos Miranda</v>
      </c>
      <c r="I540" s="7" t="str">
        <f t="shared" ca="1" si="73"/>
        <v>Arthur Henrique Santos Miranda</v>
      </c>
      <c r="J540" s="7" t="str">
        <f ca="1">VLOOKUP($E540,Name!$A:$C,3,FALSE)</f>
        <v>M</v>
      </c>
      <c r="K540" s="7" t="str">
        <f ca="1">VLOOKUP($J540,Gender!$A:$B,2,FALSE)</f>
        <v>Male</v>
      </c>
      <c r="L540" s="7">
        <f t="shared" ca="1" si="74"/>
        <v>5</v>
      </c>
      <c r="M540" s="7" t="str">
        <f ca="1">VLOOKUP($L540,Race!$A:$B,2,FALSE)</f>
        <v>White</v>
      </c>
      <c r="N540" s="8">
        <f t="shared" ca="1" si="75"/>
        <v>24257</v>
      </c>
      <c r="O540" s="6">
        <f t="shared" ca="1" si="76"/>
        <v>8</v>
      </c>
      <c r="P540" s="8" t="str">
        <f ca="1">VLOOKUP($O540,Education!$A:$B,2,FALSE)</f>
        <v>Graduate school</v>
      </c>
      <c r="Q540" s="7">
        <f ca="1" xml:space="preserve">
  IF(OR($S540 = 5, $S540 = 6, $S540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40" s="7" t="str">
        <f ca="1">VLOOKUP($Q540,Department!$A:$B,2,FALSE)</f>
        <v>Human Resource</v>
      </c>
      <c r="S540" s="6">
        <f t="shared" ca="1" si="77"/>
        <v>11</v>
      </c>
      <c r="T540" s="7" t="str">
        <f ca="1">VLOOKUP($S540,Role!$A:$B,2,FALSE)</f>
        <v>Analyst</v>
      </c>
      <c r="U540" s="6">
        <f t="shared" ca="1" si="78"/>
        <v>6</v>
      </c>
      <c r="V540" s="7" t="str">
        <f ca="1" xml:space="preserve">
IF($U540 &lt;&gt; "",
    VLOOKUP($U540,Level!$A:$B,2,FALSE),
    ""
)</f>
        <v>Pleno</v>
      </c>
      <c r="W540" s="1">
        <f t="shared" ca="1" si="79"/>
        <v>3080</v>
      </c>
      <c r="X540" s="12" t="str">
        <f t="shared" ca="1" si="80"/>
        <v>INSERT INTO bi4all.fac_employees (id_company_fk, id_employee_pk, flg_active, employee_name, id_gender_fk, id_race_fk, birthday, id_schooling_fk, id_department_fk, id_role_fk, id_level_fk, salary) VALUES (1, 536, TRUE, 'Arthur Henrique Santos Miranda', 'M', 5, '30/05/1966', 8, 8, 11, 6, 3080);</v>
      </c>
    </row>
    <row r="541" spans="1:24" ht="14.25" customHeight="1" x14ac:dyDescent="0.2">
      <c r="A541" s="7">
        <v>1</v>
      </c>
      <c r="B541" s="7" t="str">
        <f>$A541 &amp; "-"&amp;VLOOKUP($A541,Company!$A:$B,2,FALSE)</f>
        <v>1-ACME Corporation</v>
      </c>
      <c r="C541" s="5">
        <f t="shared" si="72"/>
        <v>537</v>
      </c>
      <c r="D541" s="6" t="b">
        <v>1</v>
      </c>
      <c r="E541" s="7">
        <f ca="1">IF($C541 = 1 + N("Presidente"),
    127,
    IF($C541 = 2 + N("Vice-Presidente"),
        72,
        IF($C541 = 3 + N("Secretária bilíngue"),
            13,
            RANDBETWEEN(5,COUNT(Name!$A:$A) + 1)
        )
    )
)</f>
        <v>192</v>
      </c>
      <c r="F541" s="7" t="str">
        <f ca="1">VLOOKUP($E541,Name!$A:$B,2,FALSE)</f>
        <v>João Pedro</v>
      </c>
      <c r="G541" s="7">
        <f ca="1" xml:space="preserve">
IF($C541 = 1,
    0,
    RANDBETWEEN(5,COUNT('Last name'!$A:$A) + 1)
)</f>
        <v>82</v>
      </c>
      <c r="H541" s="7" t="str">
        <f ca="1" xml:space="preserve">
IF($C541 = 1 + N("Presidente"),
    "de Orléans e Bragança",
    VLOOKUP($G541,'Last name'!$A:$B,2,FALSE) &amp; " " &amp; VLOOKUP(RANDBETWEEN(5,COUNT('Last name'!$A:$A) + 1),'Last name'!$A:$B,2,FALSE)
)</f>
        <v>Farina Alencar</v>
      </c>
      <c r="I541" s="7" t="str">
        <f t="shared" ca="1" si="73"/>
        <v>João Pedro Farina Alencar</v>
      </c>
      <c r="J541" s="7" t="str">
        <f ca="1">VLOOKUP($E541,Name!$A:$C,3,FALSE)</f>
        <v>M</v>
      </c>
      <c r="K541" s="7" t="str">
        <f ca="1">VLOOKUP($J541,Gender!$A:$B,2,FALSE)</f>
        <v>Male</v>
      </c>
      <c r="L541" s="7">
        <f t="shared" ca="1" si="74"/>
        <v>5</v>
      </c>
      <c r="M541" s="7" t="str">
        <f ca="1">VLOOKUP($L541,Race!$A:$B,2,FALSE)</f>
        <v>White</v>
      </c>
      <c r="N541" s="8">
        <f t="shared" ca="1" si="75"/>
        <v>21525</v>
      </c>
      <c r="O541" s="6">
        <f t="shared" ca="1" si="76"/>
        <v>7</v>
      </c>
      <c r="P541" s="8" t="str">
        <f ca="1">VLOOKUP($O541,Education!$A:$B,2,FALSE)</f>
        <v>Undergraduate degree</v>
      </c>
      <c r="Q541" s="7">
        <f ca="1" xml:space="preserve">
  IF(OR($S541 = 5, $S541 = 6, $S541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41" s="7" t="str">
        <f ca="1">VLOOKUP($Q541,Department!$A:$B,2,FALSE)</f>
        <v>Operations</v>
      </c>
      <c r="S541" s="6">
        <f t="shared" ca="1" si="77"/>
        <v>9</v>
      </c>
      <c r="T541" s="7" t="str">
        <f ca="1">VLOOKUP($S541,Role!$A:$B,2,FALSE)</f>
        <v>Intern</v>
      </c>
      <c r="U541" s="6" t="str">
        <f t="shared" ca="1" si="78"/>
        <v/>
      </c>
      <c r="V541" s="7" t="str">
        <f ca="1" xml:space="preserve">
IF($U541 &lt;&gt; "",
    VLOOKUP($U541,Level!$A:$B,2,FALSE),
    ""
)</f>
        <v/>
      </c>
      <c r="W541" s="1">
        <f t="shared" ca="1" si="79"/>
        <v>1205</v>
      </c>
      <c r="X541" s="12" t="str">
        <f t="shared" ca="1" si="80"/>
        <v>INSERT INTO bi4all.fac_employees (id_company_fk, id_employee_pk, flg_active, employee_name, id_gender_fk, id_race_fk, birthday, id_schooling_fk, id_department_fk, id_role_fk, id_level_fk, salary) VALUES (1, 537, TRUE, 'João Pedro Farina Alencar', 'M', 5, '06/12/1958', 7, 10, 9, NULL, 1205);</v>
      </c>
    </row>
    <row r="542" spans="1:24" ht="14.25" customHeight="1" x14ac:dyDescent="0.2">
      <c r="A542" s="7">
        <v>1</v>
      </c>
      <c r="B542" s="7" t="str">
        <f>$A542 &amp; "-"&amp;VLOOKUP($A542,Company!$A:$B,2,FALSE)</f>
        <v>1-ACME Corporation</v>
      </c>
      <c r="C542" s="5">
        <f t="shared" si="72"/>
        <v>538</v>
      </c>
      <c r="D542" s="6" t="b">
        <v>1</v>
      </c>
      <c r="E542" s="7">
        <f ca="1">IF($C542 = 1 + N("Presidente"),
    127,
    IF($C542 = 2 + N("Vice-Presidente"),
        72,
        IF($C542 = 3 + N("Secretária bilíngue"),
            13,
            RANDBETWEEN(5,COUNT(Name!$A:$A) + 1)
        )
    )
)</f>
        <v>223</v>
      </c>
      <c r="F542" s="7" t="str">
        <f ca="1">VLOOKUP($E542,Name!$A:$B,2,FALSE)</f>
        <v>Leonardo</v>
      </c>
      <c r="G542" s="7">
        <f ca="1" xml:space="preserve">
IF($C542 = 1,
    0,
    RANDBETWEEN(5,COUNT('Last name'!$A:$A) + 1)
)</f>
        <v>16</v>
      </c>
      <c r="H542" s="7" t="str">
        <f ca="1" xml:space="preserve">
IF($C542 = 1 + N("Presidente"),
    "de Orléans e Bragança",
    VLOOKUP($G542,'Last name'!$A:$B,2,FALSE) &amp; " " &amp; VLOOKUP(RANDBETWEEN(5,COUNT('Last name'!$A:$A) + 1),'Last name'!$A:$B,2,FALSE)
)</f>
        <v>Amor Lima</v>
      </c>
      <c r="I542" s="7" t="str">
        <f t="shared" ca="1" si="73"/>
        <v>Leonardo Amor Lima</v>
      </c>
      <c r="J542" s="7" t="str">
        <f ca="1">VLOOKUP($E542,Name!$A:$C,3,FALSE)</f>
        <v>M</v>
      </c>
      <c r="K542" s="7" t="str">
        <f ca="1">VLOOKUP($J542,Gender!$A:$B,2,FALSE)</f>
        <v>Male</v>
      </c>
      <c r="L542" s="7">
        <f t="shared" ca="1" si="74"/>
        <v>5</v>
      </c>
      <c r="M542" s="7" t="str">
        <f ca="1">VLOOKUP($L542,Race!$A:$B,2,FALSE)</f>
        <v>White</v>
      </c>
      <c r="N542" s="8">
        <f t="shared" ca="1" si="75"/>
        <v>19105</v>
      </c>
      <c r="O542" s="6">
        <f t="shared" ca="1" si="76"/>
        <v>7</v>
      </c>
      <c r="P542" s="8" t="str">
        <f ca="1">VLOOKUP($O542,Education!$A:$B,2,FALSE)</f>
        <v>Undergraduate degree</v>
      </c>
      <c r="Q542" s="7">
        <f ca="1" xml:space="preserve">
  IF(OR($S542 = 5, $S542 = 6, $S542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42" s="7" t="str">
        <f ca="1">VLOOKUP($Q542,Department!$A:$B,2,FALSE)</f>
        <v>Commercial</v>
      </c>
      <c r="S542" s="6">
        <f t="shared" ca="1" si="77"/>
        <v>11</v>
      </c>
      <c r="T542" s="7" t="str">
        <f ca="1">VLOOKUP($S542,Role!$A:$B,2,FALSE)</f>
        <v>Analyst</v>
      </c>
      <c r="U542" s="6">
        <f t="shared" ca="1" si="78"/>
        <v>7</v>
      </c>
      <c r="V542" s="7" t="str">
        <f ca="1" xml:space="preserve">
IF($U542 &lt;&gt; "",
    VLOOKUP($U542,Level!$A:$B,2,FALSE),
    ""
)</f>
        <v>Senior</v>
      </c>
      <c r="W542" s="1">
        <f t="shared" ca="1" si="79"/>
        <v>2580</v>
      </c>
      <c r="X542" s="12" t="str">
        <f t="shared" ca="1" si="80"/>
        <v>INSERT INTO bi4all.fac_employees (id_company_fk, id_employee_pk, flg_active, employee_name, id_gender_fk, id_race_fk, birthday, id_schooling_fk, id_department_fk, id_role_fk, id_level_fk, salary) VALUES (1, 538, TRUE, 'Leonardo Amor Lima', 'M', 5, '21/04/1952', 7, 9, 11, 7, 2580);</v>
      </c>
    </row>
    <row r="543" spans="1:24" ht="14.25" customHeight="1" x14ac:dyDescent="0.2">
      <c r="A543" s="7">
        <v>1</v>
      </c>
      <c r="B543" s="7" t="str">
        <f>$A543 &amp; "-"&amp;VLOOKUP($A543,Company!$A:$B,2,FALSE)</f>
        <v>1-ACME Corporation</v>
      </c>
      <c r="C543" s="5">
        <f t="shared" si="72"/>
        <v>539</v>
      </c>
      <c r="D543" s="6" t="b">
        <v>1</v>
      </c>
      <c r="E543" s="7">
        <f ca="1">IF($C543 = 1 + N("Presidente"),
    127,
    IF($C543 = 2 + N("Vice-Presidente"),
        72,
        IF($C543 = 3 + N("Secretária bilíngue"),
            13,
            RANDBETWEEN(5,COUNT(Name!$A:$A) + 1)
        )
    )
)</f>
        <v>73</v>
      </c>
      <c r="F543" s="7" t="str">
        <f ca="1">VLOOKUP($E543,Name!$A:$B,2,FALSE)</f>
        <v>Bianca</v>
      </c>
      <c r="G543" s="7">
        <f ca="1" xml:space="preserve">
IF($C543 = 1,
    0,
    RANDBETWEEN(5,COUNT('Last name'!$A:$A) + 1)
)</f>
        <v>180</v>
      </c>
      <c r="H543" s="7" t="str">
        <f ca="1" xml:space="preserve">
IF($C543 = 1 + N("Presidente"),
    "de Orléans e Bragança",
    VLOOKUP($G543,'Last name'!$A:$B,2,FALSE) &amp; " " &amp; VLOOKUP(RANDBETWEEN(5,COUNT('Last name'!$A:$A) + 1),'Last name'!$A:$B,2,FALSE)
)</f>
        <v>Silva Morato</v>
      </c>
      <c r="I543" s="7" t="str">
        <f t="shared" ca="1" si="73"/>
        <v>Bianca Silva Morato</v>
      </c>
      <c r="J543" s="7" t="str">
        <f ca="1">VLOOKUP($E543,Name!$A:$C,3,FALSE)</f>
        <v>F</v>
      </c>
      <c r="K543" s="7" t="str">
        <f ca="1">VLOOKUP($J543,Gender!$A:$B,2,FALSE)</f>
        <v>Female</v>
      </c>
      <c r="L543" s="7">
        <f t="shared" ca="1" si="74"/>
        <v>5</v>
      </c>
      <c r="M543" s="7" t="str">
        <f ca="1">VLOOKUP($L543,Race!$A:$B,2,FALSE)</f>
        <v>White</v>
      </c>
      <c r="N543" s="8">
        <f t="shared" ca="1" si="75"/>
        <v>24504</v>
      </c>
      <c r="O543" s="6">
        <f t="shared" ca="1" si="76"/>
        <v>7</v>
      </c>
      <c r="P543" s="8" t="str">
        <f ca="1">VLOOKUP($O543,Education!$A:$B,2,FALSE)</f>
        <v>Undergraduate degree</v>
      </c>
      <c r="Q543" s="7">
        <f ca="1" xml:space="preserve">
  IF(OR($S543 = 5, $S543 = 6, $S543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43" s="7" t="str">
        <f ca="1">VLOOKUP($Q543,Department!$A:$B,2,FALSE)</f>
        <v>Audit</v>
      </c>
      <c r="S543" s="6">
        <f t="shared" ca="1" si="77"/>
        <v>9</v>
      </c>
      <c r="T543" s="7" t="str">
        <f ca="1">VLOOKUP($S543,Role!$A:$B,2,FALSE)</f>
        <v>Intern</v>
      </c>
      <c r="U543" s="6" t="str">
        <f t="shared" ca="1" si="78"/>
        <v/>
      </c>
      <c r="V543" s="7" t="str">
        <f ca="1" xml:space="preserve">
IF($U543 &lt;&gt; "",
    VLOOKUP($U543,Level!$A:$B,2,FALSE),
    ""
)</f>
        <v/>
      </c>
      <c r="W543" s="1">
        <f t="shared" ca="1" si="79"/>
        <v>1205</v>
      </c>
      <c r="X543" s="12" t="str">
        <f t="shared" ca="1" si="80"/>
        <v>INSERT INTO bi4all.fac_employees (id_company_fk, id_employee_pk, flg_active, employee_name, id_gender_fk, id_race_fk, birthday, id_schooling_fk, id_department_fk, id_role_fk, id_level_fk, salary) VALUES (1, 539, TRUE, 'Bianca Silva Morato', 'F', 5, '01/02/1967', 7, 13, 9, NULL, 1205);</v>
      </c>
    </row>
    <row r="544" spans="1:24" ht="14.25" customHeight="1" x14ac:dyDescent="0.2">
      <c r="A544" s="7">
        <v>1</v>
      </c>
      <c r="B544" s="7" t="str">
        <f>$A544 &amp; "-"&amp;VLOOKUP($A544,Company!$A:$B,2,FALSE)</f>
        <v>1-ACME Corporation</v>
      </c>
      <c r="C544" s="5">
        <f t="shared" si="72"/>
        <v>540</v>
      </c>
      <c r="D544" s="6" t="b">
        <v>1</v>
      </c>
      <c r="E544" s="7">
        <f ca="1">IF($C544 = 1 + N("Presidente"),
    127,
    IF($C544 = 2 + N("Vice-Presidente"),
        72,
        IF($C544 = 3 + N("Secretária bilíngue"),
            13,
            RANDBETWEEN(5,COUNT(Name!$A:$A) + 1)
        )
    )
)</f>
        <v>111</v>
      </c>
      <c r="F544" s="7" t="str">
        <f ca="1">VLOOKUP($E544,Name!$A:$B,2,FALSE)</f>
        <v>Débora</v>
      </c>
      <c r="G544" s="7">
        <f ca="1" xml:space="preserve">
IF($C544 = 1,
    0,
    RANDBETWEEN(5,COUNT('Last name'!$A:$A) + 1)
)</f>
        <v>121</v>
      </c>
      <c r="H544" s="7" t="str">
        <f ca="1" xml:space="preserve">
IF($C544 = 1 + N("Presidente"),
    "de Orléans e Bragança",
    VLOOKUP($G544,'Last name'!$A:$B,2,FALSE) &amp; " " &amp; VLOOKUP(RANDBETWEEN(5,COUNT('Last name'!$A:$A) + 1),'Last name'!$A:$B,2,FALSE)
)</f>
        <v>Martinelli Moreira</v>
      </c>
      <c r="I544" s="7" t="str">
        <f t="shared" ca="1" si="73"/>
        <v>Débora Martinelli Moreira</v>
      </c>
      <c r="J544" s="7" t="str">
        <f ca="1">VLOOKUP($E544,Name!$A:$C,3,FALSE)</f>
        <v>F</v>
      </c>
      <c r="K544" s="7" t="str">
        <f ca="1">VLOOKUP($J544,Gender!$A:$B,2,FALSE)</f>
        <v>Female</v>
      </c>
      <c r="L544" s="7">
        <f t="shared" ca="1" si="74"/>
        <v>5</v>
      </c>
      <c r="M544" s="7" t="str">
        <f ca="1">VLOOKUP($L544,Race!$A:$B,2,FALSE)</f>
        <v>White</v>
      </c>
      <c r="N544" s="8">
        <f t="shared" ca="1" si="75"/>
        <v>29207</v>
      </c>
      <c r="O544" s="6">
        <f t="shared" ca="1" si="76"/>
        <v>7</v>
      </c>
      <c r="P544" s="8" t="str">
        <f ca="1">VLOOKUP($O544,Education!$A:$B,2,FALSE)</f>
        <v>Undergraduate degree</v>
      </c>
      <c r="Q544" s="7">
        <f ca="1" xml:space="preserve">
  IF(OR($S544 = 5, $S544 = 6, $S544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44" s="7" t="str">
        <f ca="1">VLOOKUP($Q544,Department!$A:$B,2,FALSE)</f>
        <v>Controlling</v>
      </c>
      <c r="S544" s="6">
        <f t="shared" ca="1" si="77"/>
        <v>11</v>
      </c>
      <c r="T544" s="7" t="str">
        <f ca="1">VLOOKUP($S544,Role!$A:$B,2,FALSE)</f>
        <v>Analyst</v>
      </c>
      <c r="U544" s="6">
        <f t="shared" ca="1" si="78"/>
        <v>7</v>
      </c>
      <c r="V544" s="7" t="str">
        <f ca="1" xml:space="preserve">
IF($U544 &lt;&gt; "",
    VLOOKUP($U544,Level!$A:$B,2,FALSE),
    ""
)</f>
        <v>Senior</v>
      </c>
      <c r="W544" s="1">
        <f t="shared" ca="1" si="79"/>
        <v>2500</v>
      </c>
      <c r="X544" s="12" t="str">
        <f t="shared" ca="1" si="80"/>
        <v>INSERT INTO bi4all.fac_employees (id_company_fk, id_employee_pk, flg_active, employee_name, id_gender_fk, id_race_fk, birthday, id_schooling_fk, id_department_fk, id_role_fk, id_level_fk, salary) VALUES (1, 540, TRUE, 'Débora Martinelli Moreira', 'F', 5, '18/12/1979', 7, 12, 11, 7, 2500);</v>
      </c>
    </row>
    <row r="545" spans="1:24" ht="14.25" customHeight="1" x14ac:dyDescent="0.2">
      <c r="A545" s="7">
        <v>1</v>
      </c>
      <c r="B545" s="7" t="str">
        <f>$A545 &amp; "-"&amp;VLOOKUP($A545,Company!$A:$B,2,FALSE)</f>
        <v>1-ACME Corporation</v>
      </c>
      <c r="C545" s="5">
        <f t="shared" si="72"/>
        <v>541</v>
      </c>
      <c r="D545" s="6" t="b">
        <v>1</v>
      </c>
      <c r="E545" s="7">
        <f ca="1">IF($C545 = 1 + N("Presidente"),
    127,
    IF($C545 = 2 + N("Vice-Presidente"),
        72,
        IF($C545 = 3 + N("Secretária bilíngue"),
            13,
            RANDBETWEEN(5,COUNT(Name!$A:$A) + 1)
        )
    )
)</f>
        <v>29</v>
      </c>
      <c r="F545" s="7" t="str">
        <f ca="1">VLOOKUP($E545,Name!$A:$B,2,FALSE)</f>
        <v>Ana Cecília</v>
      </c>
      <c r="G545" s="7">
        <f ca="1" xml:space="preserve">
IF($C545 = 1,
    0,
    RANDBETWEEN(5,COUNT('Last name'!$A:$A) + 1)
)</f>
        <v>101</v>
      </c>
      <c r="H545" s="7" t="str">
        <f ca="1" xml:space="preserve">
IF($C545 = 1 + N("Presidente"),
    "de Orléans e Bragança",
    VLOOKUP($G545,'Last name'!$A:$B,2,FALSE) &amp; " " &amp; VLOOKUP(RANDBETWEEN(5,COUNT('Last name'!$A:$A) + 1),'Last name'!$A:$B,2,FALSE)
)</f>
        <v>Gouveia Cabral</v>
      </c>
      <c r="I545" s="7" t="str">
        <f t="shared" ca="1" si="73"/>
        <v>Ana Cecília Gouveia Cabral</v>
      </c>
      <c r="J545" s="7" t="str">
        <f ca="1">VLOOKUP($E545,Name!$A:$C,3,FALSE)</f>
        <v>F</v>
      </c>
      <c r="K545" s="7" t="str">
        <f ca="1">VLOOKUP($J545,Gender!$A:$B,2,FALSE)</f>
        <v>Female</v>
      </c>
      <c r="L545" s="7">
        <f t="shared" ca="1" si="74"/>
        <v>5</v>
      </c>
      <c r="M545" s="7" t="str">
        <f ca="1">VLOOKUP($L545,Race!$A:$B,2,FALSE)</f>
        <v>White</v>
      </c>
      <c r="N545" s="8">
        <f t="shared" ca="1" si="75"/>
        <v>20228</v>
      </c>
      <c r="O545" s="6">
        <f t="shared" ca="1" si="76"/>
        <v>7</v>
      </c>
      <c r="P545" s="8" t="str">
        <f ca="1">VLOOKUP($O545,Education!$A:$B,2,FALSE)</f>
        <v>Undergraduate degree</v>
      </c>
      <c r="Q545" s="7">
        <f ca="1" xml:space="preserve">
  IF(OR($S545 = 5, $S545 = 6, $S545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45" s="7" t="str">
        <f ca="1">VLOOKUP($Q545,Department!$A:$B,2,FALSE)</f>
        <v>Operations</v>
      </c>
      <c r="S545" s="6">
        <f t="shared" ca="1" si="77"/>
        <v>9</v>
      </c>
      <c r="T545" s="7" t="str">
        <f ca="1">VLOOKUP($S545,Role!$A:$B,2,FALSE)</f>
        <v>Intern</v>
      </c>
      <c r="U545" s="6" t="str">
        <f t="shared" ca="1" si="78"/>
        <v/>
      </c>
      <c r="V545" s="7" t="str">
        <f ca="1" xml:space="preserve">
IF($U545 &lt;&gt; "",
    VLOOKUP($U545,Level!$A:$B,2,FALSE),
    ""
)</f>
        <v/>
      </c>
      <c r="W545" s="1">
        <f t="shared" ca="1" si="79"/>
        <v>1205</v>
      </c>
      <c r="X545" s="12" t="str">
        <f t="shared" ca="1" si="80"/>
        <v>INSERT INTO bi4all.fac_employees (id_company_fk, id_employee_pk, flg_active, employee_name, id_gender_fk, id_race_fk, birthday, id_schooling_fk, id_department_fk, id_role_fk, id_level_fk, salary) VALUES (1, 541, TRUE, 'Ana Cecília Gouveia Cabral', 'F', 5, '19/05/1955', 7, 10, 9, NULL, 1205);</v>
      </c>
    </row>
    <row r="546" spans="1:24" ht="14.25" customHeight="1" x14ac:dyDescent="0.2">
      <c r="A546" s="7">
        <v>1</v>
      </c>
      <c r="B546" s="7" t="str">
        <f>$A546 &amp; "-"&amp;VLOOKUP($A546,Company!$A:$B,2,FALSE)</f>
        <v>1-ACME Corporation</v>
      </c>
      <c r="C546" s="5">
        <f t="shared" si="72"/>
        <v>542</v>
      </c>
      <c r="D546" s="6" t="b">
        <v>1</v>
      </c>
      <c r="E546" s="7">
        <f ca="1">IF($C546 = 1 + N("Presidente"),
    127,
    IF($C546 = 2 + N("Vice-Presidente"),
        72,
        IF($C546 = 3 + N("Secretária bilíngue"),
            13,
            RANDBETWEEN(5,COUNT(Name!$A:$A) + 1)
        )
    )
)</f>
        <v>356</v>
      </c>
      <c r="F546" s="7" t="str">
        <f ca="1">VLOOKUP($E546,Name!$A:$B,2,FALSE)</f>
        <v>Victória</v>
      </c>
      <c r="G546" s="7">
        <f ca="1" xml:space="preserve">
IF($C546 = 1,
    0,
    RANDBETWEEN(5,COUNT('Last name'!$A:$A) + 1)
)</f>
        <v>103</v>
      </c>
      <c r="H546" s="7" t="str">
        <f ca="1" xml:space="preserve">
IF($C546 = 1 + N("Presidente"),
    "de Orléans e Bragança",
    VLOOKUP($G546,'Last name'!$A:$B,2,FALSE) &amp; " " &amp; VLOOKUP(RANDBETWEEN(5,COUNT('Last name'!$A:$A) + 1),'Last name'!$A:$B,2,FALSE)
)</f>
        <v>Holanda Padrão</v>
      </c>
      <c r="I546" s="7" t="str">
        <f t="shared" ca="1" si="73"/>
        <v>Victória Holanda Padrão</v>
      </c>
      <c r="J546" s="7" t="str">
        <f ca="1">VLOOKUP($E546,Name!$A:$C,3,FALSE)</f>
        <v>F</v>
      </c>
      <c r="K546" s="7" t="str">
        <f ca="1">VLOOKUP($J546,Gender!$A:$B,2,FALSE)</f>
        <v>Female</v>
      </c>
      <c r="L546" s="7">
        <f t="shared" ca="1" si="74"/>
        <v>6</v>
      </c>
      <c r="M546" s="7" t="str">
        <f ca="1">VLOOKUP($L546,Race!$A:$B,2,FALSE)</f>
        <v>Black or African American</v>
      </c>
      <c r="N546" s="8">
        <f t="shared" ca="1" si="75"/>
        <v>23105</v>
      </c>
      <c r="O546" s="6">
        <f t="shared" ca="1" si="76"/>
        <v>8</v>
      </c>
      <c r="P546" s="8" t="str">
        <f ca="1">VLOOKUP($O546,Education!$A:$B,2,FALSE)</f>
        <v>Graduate school</v>
      </c>
      <c r="Q546" s="7">
        <f ca="1" xml:space="preserve">
  IF(OR($S546 = 5, $S546 = 6, $S546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46" s="7" t="str">
        <f ca="1">VLOOKUP($Q546,Department!$A:$B,2,FALSE)</f>
        <v>Presidency</v>
      </c>
      <c r="S546" s="6">
        <f t="shared" ca="1" si="77"/>
        <v>11</v>
      </c>
      <c r="T546" s="7" t="str">
        <f ca="1">VLOOKUP($S546,Role!$A:$B,2,FALSE)</f>
        <v>Analyst</v>
      </c>
      <c r="U546" s="6">
        <f t="shared" ca="1" si="78"/>
        <v>6</v>
      </c>
      <c r="V546" s="7" t="str">
        <f ca="1" xml:space="preserve">
IF($U546 &lt;&gt; "",
    VLOOKUP($U546,Level!$A:$B,2,FALSE),
    ""
)</f>
        <v>Pleno</v>
      </c>
      <c r="W546" s="1">
        <f t="shared" ca="1" si="79"/>
        <v>3000</v>
      </c>
      <c r="X546" s="12" t="str">
        <f t="shared" ca="1" si="80"/>
        <v>INSERT INTO bi4all.fac_employees (id_company_fk, id_employee_pk, flg_active, employee_name, id_gender_fk, id_race_fk, birthday, id_schooling_fk, id_department_fk, id_role_fk, id_level_fk, salary) VALUES (1, 542, TRUE, 'Victória Holanda Padrão', 'F', 6, '04/04/1963', 8, 5, 11, 6, 3000);</v>
      </c>
    </row>
    <row r="547" spans="1:24" ht="14.25" customHeight="1" x14ac:dyDescent="0.2">
      <c r="A547" s="7">
        <v>1</v>
      </c>
      <c r="B547" s="7" t="str">
        <f>$A547 &amp; "-"&amp;VLOOKUP($A547,Company!$A:$B,2,FALSE)</f>
        <v>1-ACME Corporation</v>
      </c>
      <c r="C547" s="5">
        <f t="shared" si="72"/>
        <v>543</v>
      </c>
      <c r="D547" s="6" t="b">
        <v>1</v>
      </c>
      <c r="E547" s="7">
        <f ca="1">IF($C547 = 1 + N("Presidente"),
    127,
    IF($C547 = 2 + N("Vice-Presidente"),
        72,
        IF($C547 = 3 + N("Secretária bilíngue"),
            13,
            RANDBETWEEN(5,COUNT(Name!$A:$A) + 1)
        )
    )
)</f>
        <v>195</v>
      </c>
      <c r="F547" s="7" t="str">
        <f ca="1">VLOOKUP($E547,Name!$A:$B,2,FALSE)</f>
        <v>Joaquim</v>
      </c>
      <c r="G547" s="7">
        <f ca="1" xml:space="preserve">
IF($C547 = 1,
    0,
    RANDBETWEEN(5,COUNT('Last name'!$A:$A) + 1)
)</f>
        <v>25</v>
      </c>
      <c r="H547" s="7" t="str">
        <f ca="1" xml:space="preserve">
IF($C547 = 1 + N("Presidente"),
    "de Orléans e Bragança",
    VLOOKUP($G547,'Last name'!$A:$B,2,FALSE) &amp; " " &amp; VLOOKUP(RANDBETWEEN(5,COUNT('Last name'!$A:$A) + 1),'Last name'!$A:$B,2,FALSE)
)</f>
        <v>Auth Sá</v>
      </c>
      <c r="I547" s="7" t="str">
        <f t="shared" ca="1" si="73"/>
        <v>Joaquim Auth Sá</v>
      </c>
      <c r="J547" s="7" t="str">
        <f ca="1">VLOOKUP($E547,Name!$A:$C,3,FALSE)</f>
        <v>M</v>
      </c>
      <c r="K547" s="7" t="str">
        <f ca="1">VLOOKUP($J547,Gender!$A:$B,2,FALSE)</f>
        <v>Male</v>
      </c>
      <c r="L547" s="7">
        <f t="shared" ca="1" si="74"/>
        <v>5</v>
      </c>
      <c r="M547" s="7" t="str">
        <f ca="1">VLOOKUP($L547,Race!$A:$B,2,FALSE)</f>
        <v>White</v>
      </c>
      <c r="N547" s="8">
        <f t="shared" ca="1" si="75"/>
        <v>29441</v>
      </c>
      <c r="O547" s="6">
        <f t="shared" ca="1" si="76"/>
        <v>7</v>
      </c>
      <c r="P547" s="8" t="str">
        <f ca="1">VLOOKUP($O547,Education!$A:$B,2,FALSE)</f>
        <v>Undergraduate degree</v>
      </c>
      <c r="Q547" s="7">
        <f ca="1" xml:space="preserve">
  IF(OR($S547 = 5, $S547 = 6, $S547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47" s="7" t="str">
        <f ca="1">VLOOKUP($Q547,Department!$A:$B,2,FALSE)</f>
        <v>Operations</v>
      </c>
      <c r="S547" s="6">
        <f t="shared" ca="1" si="77"/>
        <v>9</v>
      </c>
      <c r="T547" s="7" t="str">
        <f ca="1">VLOOKUP($S547,Role!$A:$B,2,FALSE)</f>
        <v>Intern</v>
      </c>
      <c r="U547" s="6" t="str">
        <f t="shared" ca="1" si="78"/>
        <v/>
      </c>
      <c r="V547" s="7" t="str">
        <f ca="1" xml:space="preserve">
IF($U547 &lt;&gt; "",
    VLOOKUP($U547,Level!$A:$B,2,FALSE),
    ""
)</f>
        <v/>
      </c>
      <c r="W547" s="1">
        <f t="shared" ca="1" si="79"/>
        <v>1205</v>
      </c>
      <c r="X547" s="12" t="str">
        <f t="shared" ca="1" si="80"/>
        <v>INSERT INTO bi4all.fac_employees (id_company_fk, id_employee_pk, flg_active, employee_name, id_gender_fk, id_race_fk, birthday, id_schooling_fk, id_department_fk, id_role_fk, id_level_fk, salary) VALUES (1, 543, TRUE, 'Joaquim Auth Sá', 'M', 5, '08/08/1980', 7, 10, 9, NULL, 1205);</v>
      </c>
    </row>
    <row r="548" spans="1:24" ht="14.25" customHeight="1" x14ac:dyDescent="0.2">
      <c r="A548" s="7">
        <v>1</v>
      </c>
      <c r="B548" s="7" t="str">
        <f>$A548 &amp; "-"&amp;VLOOKUP($A548,Company!$A:$B,2,FALSE)</f>
        <v>1-ACME Corporation</v>
      </c>
      <c r="C548" s="5">
        <f t="shared" si="72"/>
        <v>544</v>
      </c>
      <c r="D548" s="6" t="b">
        <v>1</v>
      </c>
      <c r="E548" s="7">
        <f ca="1">IF($C548 = 1 + N("Presidente"),
    127,
    IF($C548 = 2 + N("Vice-Presidente"),
        72,
        IF($C548 = 3 + N("Secretária bilíngue"),
            13,
            RANDBETWEEN(5,COUNT(Name!$A:$A) + 1)
        )
    )
)</f>
        <v>139</v>
      </c>
      <c r="F548" s="7" t="str">
        <f ca="1">VLOOKUP($E548,Name!$A:$B,2,FALSE)</f>
        <v>Fernando Mariano</v>
      </c>
      <c r="G548" s="7">
        <f ca="1" xml:space="preserve">
IF($C548 = 1,
    0,
    RANDBETWEEN(5,COUNT('Last name'!$A:$A) + 1)
)</f>
        <v>71</v>
      </c>
      <c r="H548" s="7" t="str">
        <f ca="1" xml:space="preserve">
IF($C548 = 1 + N("Presidente"),
    "de Orléans e Bragança",
    VLOOKUP($G548,'Last name'!$A:$B,2,FALSE) &amp; " " &amp; VLOOKUP(RANDBETWEEN(5,COUNT('Last name'!$A:$A) + 1),'Last name'!$A:$B,2,FALSE)
)</f>
        <v>Dantas Coelho</v>
      </c>
      <c r="I548" s="7" t="str">
        <f t="shared" ca="1" si="73"/>
        <v>Fernando Mariano Dantas Coelho</v>
      </c>
      <c r="J548" s="7" t="str">
        <f ca="1">VLOOKUP($E548,Name!$A:$C,3,FALSE)</f>
        <v>M</v>
      </c>
      <c r="K548" s="7" t="str">
        <f ca="1">VLOOKUP($J548,Gender!$A:$B,2,FALSE)</f>
        <v>Male</v>
      </c>
      <c r="L548" s="7">
        <f t="shared" ca="1" si="74"/>
        <v>5</v>
      </c>
      <c r="M548" s="7" t="str">
        <f ca="1">VLOOKUP($L548,Race!$A:$B,2,FALSE)</f>
        <v>White</v>
      </c>
      <c r="N548" s="8">
        <f t="shared" ca="1" si="75"/>
        <v>27913</v>
      </c>
      <c r="O548" s="6">
        <f t="shared" ca="1" si="76"/>
        <v>7</v>
      </c>
      <c r="P548" s="8" t="str">
        <f ca="1">VLOOKUP($O548,Education!$A:$B,2,FALSE)</f>
        <v>Undergraduate degree</v>
      </c>
      <c r="Q548" s="7">
        <f ca="1" xml:space="preserve">
  IF(OR($S548 = 5, $S548 = 6, $S548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48" s="7" t="str">
        <f ca="1">VLOOKUP($Q548,Department!$A:$B,2,FALSE)</f>
        <v>Communication &amp; Marketing</v>
      </c>
      <c r="S548" s="6">
        <f t="shared" ca="1" si="77"/>
        <v>11</v>
      </c>
      <c r="T548" s="7" t="str">
        <f ca="1">VLOOKUP($S548,Role!$A:$B,2,FALSE)</f>
        <v>Analyst</v>
      </c>
      <c r="U548" s="6">
        <f t="shared" ca="1" si="78"/>
        <v>6</v>
      </c>
      <c r="V548" s="7" t="str">
        <f ca="1" xml:space="preserve">
IF($U548 &lt;&gt; "",
    VLOOKUP($U548,Level!$A:$B,2,FALSE),
    ""
)</f>
        <v>Pleno</v>
      </c>
      <c r="W548" s="1">
        <f t="shared" ca="1" si="79"/>
        <v>2580</v>
      </c>
      <c r="X548" s="12" t="str">
        <f t="shared" ca="1" si="80"/>
        <v>INSERT INTO bi4all.fac_employees (id_company_fk, id_employee_pk, flg_active, employee_name, id_gender_fk, id_race_fk, birthday, id_schooling_fk, id_department_fk, id_role_fk, id_level_fk, salary) VALUES (1, 544, TRUE, 'Fernando Mariano Dantas Coelho', 'M', 5, '02/06/1976', 7, 11, 11, 6, 2580);</v>
      </c>
    </row>
    <row r="549" spans="1:24" ht="14.25" customHeight="1" x14ac:dyDescent="0.2">
      <c r="A549" s="7">
        <v>1</v>
      </c>
      <c r="B549" s="7" t="str">
        <f>$A549 &amp; "-"&amp;VLOOKUP($A549,Company!$A:$B,2,FALSE)</f>
        <v>1-ACME Corporation</v>
      </c>
      <c r="C549" s="5">
        <f t="shared" si="72"/>
        <v>545</v>
      </c>
      <c r="D549" s="6" t="b">
        <v>1</v>
      </c>
      <c r="E549" s="7">
        <f ca="1">IF($C549 = 1 + N("Presidente"),
    127,
    IF($C549 = 2 + N("Vice-Presidente"),
        72,
        IF($C549 = 3 + N("Secretária bilíngue"),
            13,
            RANDBETWEEN(5,COUNT(Name!$A:$A) + 1)
        )
    )
)</f>
        <v>164</v>
      </c>
      <c r="F549" s="7" t="str">
        <f ca="1">VLOOKUP($E549,Name!$A:$B,2,FALSE)</f>
        <v>Heloísa Helena</v>
      </c>
      <c r="G549" s="7">
        <f ca="1" xml:space="preserve">
IF($C549 = 1,
    0,
    RANDBETWEEN(5,COUNT('Last name'!$A:$A) + 1)
)</f>
        <v>61</v>
      </c>
      <c r="H549" s="7" t="str">
        <f ca="1" xml:space="preserve">
IF($C549 = 1 + N("Presidente"),
    "de Orléans e Bragança",
    VLOOKUP($G549,'Last name'!$A:$B,2,FALSE) &amp; " " &amp; VLOOKUP(RANDBETWEEN(5,COUNT('Last name'!$A:$A) + 1),'Last name'!$A:$B,2,FALSE)
)</f>
        <v>Caruso Camacho</v>
      </c>
      <c r="I549" s="7" t="str">
        <f t="shared" ca="1" si="73"/>
        <v>Heloísa Helena Caruso Camacho</v>
      </c>
      <c r="J549" s="7" t="str">
        <f ca="1">VLOOKUP($E549,Name!$A:$C,3,FALSE)</f>
        <v>F</v>
      </c>
      <c r="K549" s="7" t="str">
        <f ca="1">VLOOKUP($J549,Gender!$A:$B,2,FALSE)</f>
        <v>Female</v>
      </c>
      <c r="L549" s="7">
        <f t="shared" ca="1" si="74"/>
        <v>5</v>
      </c>
      <c r="M549" s="7" t="str">
        <f ca="1">VLOOKUP($L549,Race!$A:$B,2,FALSE)</f>
        <v>White</v>
      </c>
      <c r="N549" s="8">
        <f t="shared" ca="1" si="75"/>
        <v>29469</v>
      </c>
      <c r="O549" s="6">
        <f t="shared" ca="1" si="76"/>
        <v>7</v>
      </c>
      <c r="P549" s="8" t="str">
        <f ca="1">VLOOKUP($O549,Education!$A:$B,2,FALSE)</f>
        <v>Undergraduate degree</v>
      </c>
      <c r="Q549" s="7">
        <f ca="1" xml:space="preserve">
  IF(OR($S549 = 5, $S549 = 6, $S549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49" s="7" t="str">
        <f ca="1">VLOOKUP($Q549,Department!$A:$B,2,FALSE)</f>
        <v>Commercial</v>
      </c>
      <c r="S549" s="6">
        <f t="shared" ca="1" si="77"/>
        <v>9</v>
      </c>
      <c r="T549" s="7" t="str">
        <f ca="1">VLOOKUP($S549,Role!$A:$B,2,FALSE)</f>
        <v>Intern</v>
      </c>
      <c r="U549" s="6" t="str">
        <f t="shared" ca="1" si="78"/>
        <v/>
      </c>
      <c r="V549" s="7" t="str">
        <f ca="1" xml:space="preserve">
IF($U549 &lt;&gt; "",
    VLOOKUP($U549,Level!$A:$B,2,FALSE),
    ""
)</f>
        <v/>
      </c>
      <c r="W549" s="1">
        <f t="shared" ca="1" si="79"/>
        <v>1285</v>
      </c>
      <c r="X549" s="12" t="str">
        <f t="shared" ca="1" si="80"/>
        <v>INSERT INTO bi4all.fac_employees (id_company_fk, id_employee_pk, flg_active, employee_name, id_gender_fk, id_race_fk, birthday, id_schooling_fk, id_department_fk, id_role_fk, id_level_fk, salary) VALUES (1, 545, TRUE, 'Heloísa Helena Caruso Camacho', 'F', 5, '05/09/1980', 7, 9, 9, NULL, 1285);</v>
      </c>
    </row>
    <row r="550" spans="1:24" ht="14.25" customHeight="1" x14ac:dyDescent="0.2">
      <c r="A550" s="7">
        <v>1</v>
      </c>
      <c r="B550" s="7" t="str">
        <f>$A550 &amp; "-"&amp;VLOOKUP($A550,Company!$A:$B,2,FALSE)</f>
        <v>1-ACME Corporation</v>
      </c>
      <c r="C550" s="5">
        <f t="shared" si="72"/>
        <v>546</v>
      </c>
      <c r="D550" s="6" t="b">
        <v>1</v>
      </c>
      <c r="E550" s="7">
        <f ca="1">IF($C550 = 1 + N("Presidente"),
    127,
    IF($C550 = 2 + N("Vice-Presidente"),
        72,
        IF($C550 = 3 + N("Secretária bilíngue"),
            13,
            RANDBETWEEN(5,COUNT(Name!$A:$A) + 1)
        )
    )
)</f>
        <v>170</v>
      </c>
      <c r="F550" s="7" t="str">
        <f ca="1">VLOOKUP($E550,Name!$A:$B,2,FALSE)</f>
        <v>Iara</v>
      </c>
      <c r="G550" s="7">
        <f ca="1" xml:space="preserve">
IF($C550 = 1,
    0,
    RANDBETWEEN(5,COUNT('Last name'!$A:$A) + 1)
)</f>
        <v>153</v>
      </c>
      <c r="H550" s="7" t="str">
        <f ca="1" xml:space="preserve">
IF($C550 = 1 + N("Presidente"),
    "de Orléans e Bragança",
    VLOOKUP($G550,'Last name'!$A:$B,2,FALSE) &amp; " " &amp; VLOOKUP(RANDBETWEEN(5,COUNT('Last name'!$A:$A) + 1),'Last name'!$A:$B,2,FALSE)
)</f>
        <v>Pimentel Monteiro</v>
      </c>
      <c r="I550" s="7" t="str">
        <f t="shared" ca="1" si="73"/>
        <v>Iara Pimentel Monteiro</v>
      </c>
      <c r="J550" s="7" t="str">
        <f ca="1">VLOOKUP($E550,Name!$A:$C,3,FALSE)</f>
        <v>F</v>
      </c>
      <c r="K550" s="7" t="str">
        <f ca="1">VLOOKUP($J550,Gender!$A:$B,2,FALSE)</f>
        <v>Female</v>
      </c>
      <c r="L550" s="7">
        <f t="shared" ca="1" si="74"/>
        <v>7</v>
      </c>
      <c r="M550" s="7" t="str">
        <f ca="1">VLOOKUP($L550,Race!$A:$B,2,FALSE)</f>
        <v>Hispanic or Latino</v>
      </c>
      <c r="N550" s="8">
        <f t="shared" ca="1" si="75"/>
        <v>23993</v>
      </c>
      <c r="O550" s="6">
        <f t="shared" ca="1" si="76"/>
        <v>7</v>
      </c>
      <c r="P550" s="8" t="str">
        <f ca="1">VLOOKUP($O550,Education!$A:$B,2,FALSE)</f>
        <v>Undergraduate degree</v>
      </c>
      <c r="Q550" s="7">
        <f ca="1" xml:space="preserve">
  IF(OR($S550 = 5, $S550 = 6, $S550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50" s="7" t="str">
        <f ca="1">VLOOKUP($Q550,Department!$A:$B,2,FALSE)</f>
        <v>Administration</v>
      </c>
      <c r="S550" s="6">
        <f t="shared" ca="1" si="77"/>
        <v>11</v>
      </c>
      <c r="T550" s="7" t="str">
        <f ca="1">VLOOKUP($S550,Role!$A:$B,2,FALSE)</f>
        <v>Analyst</v>
      </c>
      <c r="U550" s="6">
        <f t="shared" ca="1" si="78"/>
        <v>7</v>
      </c>
      <c r="V550" s="7" t="str">
        <f ca="1" xml:space="preserve">
IF($U550 &lt;&gt; "",
    VLOOKUP($U550,Level!$A:$B,2,FALSE),
    ""
)</f>
        <v>Senior</v>
      </c>
      <c r="W550" s="1">
        <f t="shared" ca="1" si="79"/>
        <v>2500</v>
      </c>
      <c r="X550" s="12" t="str">
        <f t="shared" ca="1" si="80"/>
        <v>INSERT INTO bi4all.fac_employees (id_company_fk, id_employee_pk, flg_active, employee_name, id_gender_fk, id_race_fk, birthday, id_schooling_fk, id_department_fk, id_role_fk, id_level_fk, salary) VALUES (1, 546, TRUE, 'Iara Pimentel Monteiro', 'F', 7, '08/09/1965', 7, 6, 11, 7, 2500);</v>
      </c>
    </row>
    <row r="551" spans="1:24" ht="14.25" customHeight="1" x14ac:dyDescent="0.2">
      <c r="A551" s="7">
        <v>1</v>
      </c>
      <c r="B551" s="7" t="str">
        <f>$A551 &amp; "-"&amp;VLOOKUP($A551,Company!$A:$B,2,FALSE)</f>
        <v>1-ACME Corporation</v>
      </c>
      <c r="C551" s="5">
        <f t="shared" si="72"/>
        <v>547</v>
      </c>
      <c r="D551" s="6" t="b">
        <v>1</v>
      </c>
      <c r="E551" s="7">
        <f ca="1">IF($C551 = 1 + N("Presidente"),
    127,
    IF($C551 = 2 + N("Vice-Presidente"),
        72,
        IF($C551 = 3 + N("Secretária bilíngue"),
            13,
            RANDBETWEEN(5,COUNT(Name!$A:$A) + 1)
        )
    )
)</f>
        <v>290</v>
      </c>
      <c r="F551" s="7" t="str">
        <f ca="1">VLOOKUP($E551,Name!$A:$B,2,FALSE)</f>
        <v>Melissa</v>
      </c>
      <c r="G551" s="7">
        <f ca="1" xml:space="preserve">
IF($C551 = 1,
    0,
    RANDBETWEEN(5,COUNT('Last name'!$A:$A) + 1)
)</f>
        <v>108</v>
      </c>
      <c r="H551" s="7" t="str">
        <f ca="1" xml:space="preserve">
IF($C551 = 1 + N("Presidente"),
    "de Orléans e Bragança",
    VLOOKUP($G551,'Last name'!$A:$B,2,FALSE) &amp; " " &amp; VLOOKUP(RANDBETWEEN(5,COUNT('Last name'!$A:$A) + 1),'Last name'!$A:$B,2,FALSE)
)</f>
        <v>Leone Cunha</v>
      </c>
      <c r="I551" s="7" t="str">
        <f t="shared" ca="1" si="73"/>
        <v>Melissa Leone Cunha</v>
      </c>
      <c r="J551" s="7" t="str">
        <f ca="1">VLOOKUP($E551,Name!$A:$C,3,FALSE)</f>
        <v>F</v>
      </c>
      <c r="K551" s="7" t="str">
        <f ca="1">VLOOKUP($J551,Gender!$A:$B,2,FALSE)</f>
        <v>Female</v>
      </c>
      <c r="L551" s="7">
        <f t="shared" ca="1" si="74"/>
        <v>8</v>
      </c>
      <c r="M551" s="7" t="str">
        <f ca="1">VLOOKUP($L551,Race!$A:$B,2,FALSE)</f>
        <v>Asian</v>
      </c>
      <c r="N551" s="8">
        <f t="shared" ca="1" si="75"/>
        <v>23405</v>
      </c>
      <c r="O551" s="6">
        <f t="shared" ca="1" si="76"/>
        <v>7</v>
      </c>
      <c r="P551" s="8" t="str">
        <f ca="1">VLOOKUP($O551,Education!$A:$B,2,FALSE)</f>
        <v>Undergraduate degree</v>
      </c>
      <c r="Q551" s="7">
        <f ca="1" xml:space="preserve">
  IF(OR($S551 = 5, $S551 = 6, $S551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51" s="7" t="str">
        <f ca="1">VLOOKUP($Q551,Department!$A:$B,2,FALSE)</f>
        <v>Finance</v>
      </c>
      <c r="S551" s="6">
        <f t="shared" ca="1" si="77"/>
        <v>10</v>
      </c>
      <c r="T551" s="7" t="str">
        <f ca="1">VLOOKUP($S551,Role!$A:$B,2,FALSE)</f>
        <v>Trainee</v>
      </c>
      <c r="U551" s="6" t="str">
        <f t="shared" ca="1" si="78"/>
        <v/>
      </c>
      <c r="V551" s="7" t="str">
        <f ca="1" xml:space="preserve">
IF($U551 &lt;&gt; "",
    VLOOKUP($U551,Level!$A:$B,2,FALSE),
    ""
)</f>
        <v/>
      </c>
      <c r="W551" s="1">
        <f t="shared" ca="1" si="79"/>
        <v>1305</v>
      </c>
      <c r="X551" s="12" t="str">
        <f t="shared" ca="1" si="80"/>
        <v>INSERT INTO bi4all.fac_employees (id_company_fk, id_employee_pk, flg_active, employee_name, id_gender_fk, id_race_fk, birthday, id_schooling_fk, id_department_fk, id_role_fk, id_level_fk, salary) VALUES (1, 547, TRUE, 'Melissa Leone Cunha', 'F', 8, '29/01/1964', 7, 7, 10, NULL, 1305);</v>
      </c>
    </row>
    <row r="552" spans="1:24" ht="14.25" customHeight="1" x14ac:dyDescent="0.2">
      <c r="A552" s="7">
        <v>1</v>
      </c>
      <c r="B552" s="7" t="str">
        <f>$A552 &amp; "-"&amp;VLOOKUP($A552,Company!$A:$B,2,FALSE)</f>
        <v>1-ACME Corporation</v>
      </c>
      <c r="C552" s="5">
        <f t="shared" si="72"/>
        <v>548</v>
      </c>
      <c r="D552" s="6" t="b">
        <v>1</v>
      </c>
      <c r="E552" s="7">
        <f ca="1">IF($C552 = 1 + N("Presidente"),
    127,
    IF($C552 = 2 + N("Vice-Presidente"),
        72,
        IF($C552 = 3 + N("Secretária bilíngue"),
            13,
            RANDBETWEEN(5,COUNT(Name!$A:$A) + 1)
        )
    )
)</f>
        <v>217</v>
      </c>
      <c r="F552" s="7" t="str">
        <f ca="1">VLOOKUP($E552,Name!$A:$B,2,FALSE)</f>
        <v>Lara</v>
      </c>
      <c r="G552" s="7">
        <f ca="1" xml:space="preserve">
IF($C552 = 1,
    0,
    RANDBETWEEN(5,COUNT('Last name'!$A:$A) + 1)
)</f>
        <v>116</v>
      </c>
      <c r="H552" s="7" t="str">
        <f ca="1" xml:space="preserve">
IF($C552 = 1 + N("Presidente"),
    "de Orléans e Bragança",
    VLOOKUP($G552,'Last name'!$A:$B,2,FALSE) &amp; " " &amp; VLOOKUP(RANDBETWEEN(5,COUNT('Last name'!$A:$A) + 1),'Last name'!$A:$B,2,FALSE)
)</f>
        <v>Malafaia Martinelli</v>
      </c>
      <c r="I552" s="7" t="str">
        <f t="shared" ca="1" si="73"/>
        <v>Lara Malafaia Martinelli</v>
      </c>
      <c r="J552" s="7" t="str">
        <f ca="1">VLOOKUP($E552,Name!$A:$C,3,FALSE)</f>
        <v>F</v>
      </c>
      <c r="K552" s="7" t="str">
        <f ca="1">VLOOKUP($J552,Gender!$A:$B,2,FALSE)</f>
        <v>Female</v>
      </c>
      <c r="L552" s="7">
        <f t="shared" ca="1" si="74"/>
        <v>5</v>
      </c>
      <c r="M552" s="7" t="str">
        <f ca="1">VLOOKUP($L552,Race!$A:$B,2,FALSE)</f>
        <v>White</v>
      </c>
      <c r="N552" s="8">
        <f t="shared" ca="1" si="75"/>
        <v>23342</v>
      </c>
      <c r="O552" s="6">
        <f t="shared" ca="1" si="76"/>
        <v>8</v>
      </c>
      <c r="P552" s="8" t="str">
        <f ca="1">VLOOKUP($O552,Education!$A:$B,2,FALSE)</f>
        <v>Graduate school</v>
      </c>
      <c r="Q552" s="7">
        <f ca="1" xml:space="preserve">
  IF(OR($S552 = 5, $S552 = 6, $S552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52" s="7" t="str">
        <f ca="1">VLOOKUP($Q552,Department!$A:$B,2,FALSE)</f>
        <v>Controlling</v>
      </c>
      <c r="S552" s="6">
        <f t="shared" ca="1" si="77"/>
        <v>11</v>
      </c>
      <c r="T552" s="7" t="str">
        <f ca="1">VLOOKUP($S552,Role!$A:$B,2,FALSE)</f>
        <v>Analyst</v>
      </c>
      <c r="U552" s="6">
        <f t="shared" ca="1" si="78"/>
        <v>6</v>
      </c>
      <c r="V552" s="7" t="str">
        <f ca="1" xml:space="preserve">
IF($U552 &lt;&gt; "",
    VLOOKUP($U552,Level!$A:$B,2,FALSE),
    ""
)</f>
        <v>Pleno</v>
      </c>
      <c r="W552" s="1">
        <f t="shared" ca="1" si="79"/>
        <v>3000</v>
      </c>
      <c r="X552" s="12" t="str">
        <f t="shared" ca="1" si="80"/>
        <v>INSERT INTO bi4all.fac_employees (id_company_fk, id_employee_pk, flg_active, employee_name, id_gender_fk, id_race_fk, birthday, id_schooling_fk, id_department_fk, id_role_fk, id_level_fk, salary) VALUES (1, 548, TRUE, 'Lara Malafaia Martinelli', 'F', 5, '27/11/1963', 8, 12, 11, 6, 3000);</v>
      </c>
    </row>
    <row r="553" spans="1:24" ht="14.25" customHeight="1" x14ac:dyDescent="0.2">
      <c r="A553" s="7">
        <v>1</v>
      </c>
      <c r="B553" s="7" t="str">
        <f>$A553 &amp; "-"&amp;VLOOKUP($A553,Company!$A:$B,2,FALSE)</f>
        <v>1-ACME Corporation</v>
      </c>
      <c r="C553" s="5">
        <f t="shared" si="72"/>
        <v>549</v>
      </c>
      <c r="D553" s="6" t="b">
        <v>1</v>
      </c>
      <c r="E553" s="7">
        <f ca="1">IF($C553 = 1 + N("Presidente"),
    127,
    IF($C553 = 2 + N("Vice-Presidente"),
        72,
        IF($C553 = 3 + N("Secretária bilíngue"),
            13,
            RANDBETWEEN(5,COUNT(Name!$A:$A) + 1)
        )
    )
)</f>
        <v>322</v>
      </c>
      <c r="F553" s="7" t="str">
        <f ca="1">VLOOKUP($E553,Name!$A:$B,2,FALSE)</f>
        <v>Pietro</v>
      </c>
      <c r="G553" s="7">
        <f ca="1" xml:space="preserve">
IF($C553 = 1,
    0,
    RANDBETWEEN(5,COUNT('Last name'!$A:$A) + 1)
)</f>
        <v>187</v>
      </c>
      <c r="H553" s="7" t="str">
        <f ca="1" xml:space="preserve">
IF($C553 = 1 + N("Presidente"),
    "de Orléans e Bragança",
    VLOOKUP($G553,'Last name'!$A:$B,2,FALSE) &amp; " " &amp; VLOOKUP(RANDBETWEEN(5,COUNT('Last name'!$A:$A) + 1),'Last name'!$A:$B,2,FALSE)
)</f>
        <v>Tavares De Luca</v>
      </c>
      <c r="I553" s="7" t="str">
        <f t="shared" ca="1" si="73"/>
        <v>Pietro Tavares De Luca</v>
      </c>
      <c r="J553" s="7" t="str">
        <f ca="1">VLOOKUP($E553,Name!$A:$C,3,FALSE)</f>
        <v>M</v>
      </c>
      <c r="K553" s="7" t="str">
        <f ca="1">VLOOKUP($J553,Gender!$A:$B,2,FALSE)</f>
        <v>Male</v>
      </c>
      <c r="L553" s="7">
        <f t="shared" ca="1" si="74"/>
        <v>6</v>
      </c>
      <c r="M553" s="7" t="str">
        <f ca="1">VLOOKUP($L553,Race!$A:$B,2,FALSE)</f>
        <v>Black or African American</v>
      </c>
      <c r="N553" s="8">
        <f t="shared" ca="1" si="75"/>
        <v>22654</v>
      </c>
      <c r="O553" s="6">
        <f t="shared" ca="1" si="76"/>
        <v>7</v>
      </c>
      <c r="P553" s="8" t="str">
        <f ca="1">VLOOKUP($O553,Education!$A:$B,2,FALSE)</f>
        <v>Undergraduate degree</v>
      </c>
      <c r="Q553" s="7">
        <f ca="1" xml:space="preserve">
  IF(OR($S553 = 5, $S553 = 6, $S553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53" s="7" t="str">
        <f ca="1">VLOOKUP($Q553,Department!$A:$B,2,FALSE)</f>
        <v>Operations</v>
      </c>
      <c r="S553" s="6">
        <f t="shared" ca="1" si="77"/>
        <v>10</v>
      </c>
      <c r="T553" s="7" t="str">
        <f ca="1">VLOOKUP($S553,Role!$A:$B,2,FALSE)</f>
        <v>Trainee</v>
      </c>
      <c r="U553" s="6" t="str">
        <f t="shared" ca="1" si="78"/>
        <v/>
      </c>
      <c r="V553" s="7" t="str">
        <f ca="1" xml:space="preserve">
IF($U553 &lt;&gt; "",
    VLOOKUP($U553,Level!$A:$B,2,FALSE),
    ""
)</f>
        <v/>
      </c>
      <c r="W553" s="1">
        <f t="shared" ca="1" si="79"/>
        <v>1305</v>
      </c>
      <c r="X553" s="12" t="str">
        <f t="shared" ca="1" si="80"/>
        <v>INSERT INTO bi4all.fac_employees (id_company_fk, id_employee_pk, flg_active, employee_name, id_gender_fk, id_race_fk, birthday, id_schooling_fk, id_department_fk, id_role_fk, id_level_fk, salary) VALUES (1, 549, TRUE, 'Pietro Tavares De Luca', 'M', 6, '08/01/1962', 7, 10, 10, NULL, 1305);</v>
      </c>
    </row>
    <row r="554" spans="1:24" ht="14.25" customHeight="1" x14ac:dyDescent="0.2">
      <c r="A554" s="7">
        <v>1</v>
      </c>
      <c r="B554" s="7" t="str">
        <f>$A554 &amp; "-"&amp;VLOOKUP($A554,Company!$A:$B,2,FALSE)</f>
        <v>1-ACME Corporation</v>
      </c>
      <c r="C554" s="5">
        <f t="shared" si="72"/>
        <v>550</v>
      </c>
      <c r="D554" s="6" t="b">
        <v>1</v>
      </c>
      <c r="E554" s="7">
        <f ca="1">IF($C554 = 1 + N("Presidente"),
    127,
    IF($C554 = 2 + N("Vice-Presidente"),
        72,
        IF($C554 = 3 + N("Secretária bilíngue"),
            13,
            RANDBETWEEN(5,COUNT(Name!$A:$A) + 1)
        )
    )
)</f>
        <v>314</v>
      </c>
      <c r="F554" s="7" t="str">
        <f ca="1">VLOOKUP($E554,Name!$A:$B,2,FALSE)</f>
        <v>Paloma</v>
      </c>
      <c r="G554" s="7">
        <f ca="1" xml:space="preserve">
IF($C554 = 1,
    0,
    RANDBETWEEN(5,COUNT('Last name'!$A:$A) + 1)
)</f>
        <v>18</v>
      </c>
      <c r="H554" s="7" t="str">
        <f ca="1" xml:space="preserve">
IF($C554 = 1 + N("Presidente"),
    "de Orléans e Bragança",
    VLOOKUP($G554,'Last name'!$A:$B,2,FALSE) &amp; " " &amp; VLOOKUP(RANDBETWEEN(5,COUNT('Last name'!$A:$A) + 1),'Last name'!$A:$B,2,FALSE)
)</f>
        <v>Andrioli Pimenta</v>
      </c>
      <c r="I554" s="7" t="str">
        <f t="shared" ca="1" si="73"/>
        <v>Paloma Andrioli Pimenta</v>
      </c>
      <c r="J554" s="7" t="str">
        <f ca="1">VLOOKUP($E554,Name!$A:$C,3,FALSE)</f>
        <v>F</v>
      </c>
      <c r="K554" s="7" t="str">
        <f ca="1">VLOOKUP($J554,Gender!$A:$B,2,FALSE)</f>
        <v>Female</v>
      </c>
      <c r="L554" s="7">
        <f t="shared" ca="1" si="74"/>
        <v>5</v>
      </c>
      <c r="M554" s="7" t="str">
        <f ca="1">VLOOKUP($L554,Race!$A:$B,2,FALSE)</f>
        <v>White</v>
      </c>
      <c r="N554" s="8">
        <f t="shared" ca="1" si="75"/>
        <v>25152</v>
      </c>
      <c r="O554" s="6">
        <f t="shared" ca="1" si="76"/>
        <v>8</v>
      </c>
      <c r="P554" s="8" t="str">
        <f ca="1">VLOOKUP($O554,Education!$A:$B,2,FALSE)</f>
        <v>Graduate school</v>
      </c>
      <c r="Q554" s="7">
        <f ca="1" xml:space="preserve">
  IF(OR($S554 = 5, $S554 = 6, $S554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54" s="7" t="str">
        <f ca="1">VLOOKUP($Q554,Department!$A:$B,2,FALSE)</f>
        <v>Communication &amp; Marketing</v>
      </c>
      <c r="S554" s="6">
        <f t="shared" ca="1" si="77"/>
        <v>11</v>
      </c>
      <c r="T554" s="7" t="str">
        <f ca="1">VLOOKUP($S554,Role!$A:$B,2,FALSE)</f>
        <v>Analyst</v>
      </c>
      <c r="U554" s="6">
        <f t="shared" ca="1" si="78"/>
        <v>7</v>
      </c>
      <c r="V554" s="7" t="str">
        <f ca="1" xml:space="preserve">
IF($U554 &lt;&gt; "",
    VLOOKUP($U554,Level!$A:$B,2,FALSE),
    ""
)</f>
        <v>Senior</v>
      </c>
      <c r="W554" s="1">
        <f t="shared" ca="1" si="79"/>
        <v>3080</v>
      </c>
      <c r="X554" s="12" t="str">
        <f t="shared" ca="1" si="80"/>
        <v>INSERT INTO bi4all.fac_employees (id_company_fk, id_employee_pk, flg_active, employee_name, id_gender_fk, id_race_fk, birthday, id_schooling_fk, id_department_fk, id_role_fk, id_level_fk, salary) VALUES (1, 550, TRUE, 'Paloma Andrioli Pimenta', 'F', 5, '10/11/1968', 8, 11, 11, 7, 3080);</v>
      </c>
    </row>
    <row r="555" spans="1:24" ht="14.25" customHeight="1" x14ac:dyDescent="0.2">
      <c r="A555" s="7">
        <v>1</v>
      </c>
      <c r="B555" s="7" t="str">
        <f>$A555 &amp; "-"&amp;VLOOKUP($A555,Company!$A:$B,2,FALSE)</f>
        <v>1-ACME Corporation</v>
      </c>
      <c r="C555" s="5">
        <f t="shared" si="72"/>
        <v>551</v>
      </c>
      <c r="D555" s="6" t="b">
        <v>1</v>
      </c>
      <c r="E555" s="7">
        <f ca="1">IF($C555 = 1 + N("Presidente"),
    127,
    IF($C555 = 2 + N("Vice-Presidente"),
        72,
        IF($C555 = 3 + N("Secretária bilíngue"),
            13,
            RANDBETWEEN(5,COUNT(Name!$A:$A) + 1)
        )
    )
)</f>
        <v>182</v>
      </c>
      <c r="F555" s="7" t="str">
        <f ca="1">VLOOKUP($E555,Name!$A:$B,2,FALSE)</f>
        <v>Joana</v>
      </c>
      <c r="G555" s="7">
        <f ca="1" xml:space="preserve">
IF($C555 = 1,
    0,
    RANDBETWEEN(5,COUNT('Last name'!$A:$A) + 1)
)</f>
        <v>13</v>
      </c>
      <c r="H555" s="7" t="str">
        <f ca="1" xml:space="preserve">
IF($C555 = 1 + N("Presidente"),
    "de Orléans e Bragança",
    VLOOKUP($G555,'Last name'!$A:$B,2,FALSE) &amp; " " &amp; VLOOKUP(RANDBETWEEN(5,COUNT('Last name'!$A:$A) + 1),'Last name'!$A:$B,2,FALSE)
)</f>
        <v>Alvarenga Brasil</v>
      </c>
      <c r="I555" s="7" t="str">
        <f t="shared" ca="1" si="73"/>
        <v>Joana Alvarenga Brasil</v>
      </c>
      <c r="J555" s="7" t="str">
        <f ca="1">VLOOKUP($E555,Name!$A:$C,3,FALSE)</f>
        <v>F</v>
      </c>
      <c r="K555" s="7" t="str">
        <f ca="1">VLOOKUP($J555,Gender!$A:$B,2,FALSE)</f>
        <v>Female</v>
      </c>
      <c r="L555" s="7">
        <f t="shared" ca="1" si="74"/>
        <v>5</v>
      </c>
      <c r="M555" s="7" t="str">
        <f ca="1">VLOOKUP($L555,Race!$A:$B,2,FALSE)</f>
        <v>White</v>
      </c>
      <c r="N555" s="8">
        <f t="shared" ca="1" si="75"/>
        <v>18111</v>
      </c>
      <c r="O555" s="6">
        <f t="shared" ca="1" si="76"/>
        <v>7</v>
      </c>
      <c r="P555" s="8" t="str">
        <f ca="1">VLOOKUP($O555,Education!$A:$B,2,FALSE)</f>
        <v>Undergraduate degree</v>
      </c>
      <c r="Q555" s="7">
        <f ca="1" xml:space="preserve">
  IF(OR($S555 = 5, $S555 = 6, $S555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55" s="7" t="str">
        <f ca="1">VLOOKUP($Q555,Department!$A:$B,2,FALSE)</f>
        <v>Operations</v>
      </c>
      <c r="S555" s="6">
        <f t="shared" ca="1" si="77"/>
        <v>10</v>
      </c>
      <c r="T555" s="7" t="str">
        <f ca="1">VLOOKUP($S555,Role!$A:$B,2,FALSE)</f>
        <v>Trainee</v>
      </c>
      <c r="U555" s="6" t="str">
        <f t="shared" ca="1" si="78"/>
        <v/>
      </c>
      <c r="V555" s="7" t="str">
        <f ca="1" xml:space="preserve">
IF($U555 &lt;&gt; "",
    VLOOKUP($U555,Level!$A:$B,2,FALSE),
    ""
)</f>
        <v/>
      </c>
      <c r="W555" s="1">
        <f t="shared" ca="1" si="79"/>
        <v>1305</v>
      </c>
      <c r="X555" s="12" t="str">
        <f t="shared" ca="1" si="80"/>
        <v>INSERT INTO bi4all.fac_employees (id_company_fk, id_employee_pk, flg_active, employee_name, id_gender_fk, id_race_fk, birthday, id_schooling_fk, id_department_fk, id_role_fk, id_level_fk, salary) VALUES (1, 551, TRUE, 'Joana Alvarenga Brasil', 'F', 5, '01/08/1949', 7, 10, 10, NULL, 1305);</v>
      </c>
    </row>
    <row r="556" spans="1:24" ht="14.25" customHeight="1" x14ac:dyDescent="0.2">
      <c r="A556" s="7">
        <v>1</v>
      </c>
      <c r="B556" s="7" t="str">
        <f>$A556 &amp; "-"&amp;VLOOKUP($A556,Company!$A:$B,2,FALSE)</f>
        <v>1-ACME Corporation</v>
      </c>
      <c r="C556" s="5">
        <f t="shared" si="72"/>
        <v>552</v>
      </c>
      <c r="D556" s="6" t="b">
        <v>1</v>
      </c>
      <c r="E556" s="7">
        <f ca="1">IF($C556 = 1 + N("Presidente"),
    127,
    IF($C556 = 2 + N("Vice-Presidente"),
        72,
        IF($C556 = 3 + N("Secretária bilíngue"),
            13,
            RANDBETWEEN(5,COUNT(Name!$A:$A) + 1)
        )
    )
)</f>
        <v>193</v>
      </c>
      <c r="F556" s="7" t="str">
        <f ca="1">VLOOKUP($E556,Name!$A:$B,2,FALSE)</f>
        <v>João Victor</v>
      </c>
      <c r="G556" s="7">
        <f ca="1" xml:space="preserve">
IF($C556 = 1,
    0,
    RANDBETWEEN(5,COUNT('Last name'!$A:$A) + 1)
)</f>
        <v>188</v>
      </c>
      <c r="H556" s="7" t="str">
        <f ca="1" xml:space="preserve">
IF($C556 = 1 + N("Presidente"),
    "de Orléans e Bragança",
    VLOOKUP($G556,'Last name'!$A:$B,2,FALSE) &amp; " " &amp; VLOOKUP(RANDBETWEEN(5,COUNT('Last name'!$A:$A) + 1),'Last name'!$A:$B,2,FALSE)
)</f>
        <v>Tavarez Ferrara</v>
      </c>
      <c r="I556" s="7" t="str">
        <f t="shared" ca="1" si="73"/>
        <v>João Victor Tavarez Ferrara</v>
      </c>
      <c r="J556" s="7" t="str">
        <f ca="1">VLOOKUP($E556,Name!$A:$C,3,FALSE)</f>
        <v>M</v>
      </c>
      <c r="K556" s="7" t="str">
        <f ca="1">VLOOKUP($J556,Gender!$A:$B,2,FALSE)</f>
        <v>Male</v>
      </c>
      <c r="L556" s="7">
        <f t="shared" ca="1" si="74"/>
        <v>5</v>
      </c>
      <c r="M556" s="7" t="str">
        <f ca="1">VLOOKUP($L556,Race!$A:$B,2,FALSE)</f>
        <v>White</v>
      </c>
      <c r="N556" s="8">
        <f t="shared" ca="1" si="75"/>
        <v>29339</v>
      </c>
      <c r="O556" s="6">
        <f t="shared" ca="1" si="76"/>
        <v>8</v>
      </c>
      <c r="P556" s="8" t="str">
        <f ca="1">VLOOKUP($O556,Education!$A:$B,2,FALSE)</f>
        <v>Graduate school</v>
      </c>
      <c r="Q556" s="7">
        <f ca="1" xml:space="preserve">
  IF(OR($S556 = 5, $S556 = 6, $S556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56" s="7" t="str">
        <f ca="1">VLOOKUP($Q556,Department!$A:$B,2,FALSE)</f>
        <v>Administration</v>
      </c>
      <c r="S556" s="6">
        <f t="shared" ca="1" si="77"/>
        <v>11</v>
      </c>
      <c r="T556" s="7" t="str">
        <f ca="1">VLOOKUP($S556,Role!$A:$B,2,FALSE)</f>
        <v>Analyst</v>
      </c>
      <c r="U556" s="6">
        <f t="shared" ca="1" si="78"/>
        <v>5</v>
      </c>
      <c r="V556" s="7" t="str">
        <f ca="1" xml:space="preserve">
IF($U556 &lt;&gt; "",
    VLOOKUP($U556,Level!$A:$B,2,FALSE),
    ""
)</f>
        <v>Junior</v>
      </c>
      <c r="W556" s="1">
        <f t="shared" ca="1" si="79"/>
        <v>3000</v>
      </c>
      <c r="X556" s="12" t="str">
        <f t="shared" ca="1" si="80"/>
        <v>INSERT INTO bi4all.fac_employees (id_company_fk, id_employee_pk, flg_active, employee_name, id_gender_fk, id_race_fk, birthday, id_schooling_fk, id_department_fk, id_role_fk, id_level_fk, salary) VALUES (1, 552, TRUE, 'João Victor Tavarez Ferrara', 'M', 5, '28/04/1980', 8, 6, 11, 5, 3000);</v>
      </c>
    </row>
    <row r="557" spans="1:24" ht="14.25" customHeight="1" x14ac:dyDescent="0.2">
      <c r="A557" s="7">
        <v>1</v>
      </c>
      <c r="B557" s="7" t="str">
        <f>$A557 &amp; "-"&amp;VLOOKUP($A557,Company!$A:$B,2,FALSE)</f>
        <v>1-ACME Corporation</v>
      </c>
      <c r="C557" s="5">
        <f t="shared" si="72"/>
        <v>553</v>
      </c>
      <c r="D557" s="6" t="b">
        <v>1</v>
      </c>
      <c r="E557" s="7">
        <f ca="1">IF($C557 = 1 + N("Presidente"),
    127,
    IF($C557 = 2 + N("Vice-Presidente"),
        72,
        IF($C557 = 3 + N("Secretária bilíngue"),
            13,
            RANDBETWEEN(5,COUNT(Name!$A:$A) + 1)
        )
    )
)</f>
        <v>111</v>
      </c>
      <c r="F557" s="7" t="str">
        <f ca="1">VLOOKUP($E557,Name!$A:$B,2,FALSE)</f>
        <v>Débora</v>
      </c>
      <c r="G557" s="7">
        <f ca="1" xml:space="preserve">
IF($C557 = 1,
    0,
    RANDBETWEEN(5,COUNT('Last name'!$A:$A) + 1)
)</f>
        <v>170</v>
      </c>
      <c r="H557" s="7" t="str">
        <f ca="1" xml:space="preserve">
IF($C557 = 1 + N("Presidente"),
    "de Orléans e Bragança",
    VLOOKUP($G557,'Last name'!$A:$B,2,FALSE) &amp; " " &amp; VLOOKUP(RANDBETWEEN(5,COUNT('Last name'!$A:$A) + 1),'Last name'!$A:$B,2,FALSE)
)</f>
        <v>Sá Serra</v>
      </c>
      <c r="I557" s="7" t="str">
        <f t="shared" ca="1" si="73"/>
        <v>Débora Sá Serra</v>
      </c>
      <c r="J557" s="7" t="str">
        <f ca="1">VLOOKUP($E557,Name!$A:$C,3,FALSE)</f>
        <v>F</v>
      </c>
      <c r="K557" s="7" t="str">
        <f ca="1">VLOOKUP($J557,Gender!$A:$B,2,FALSE)</f>
        <v>Female</v>
      </c>
      <c r="L557" s="7">
        <f t="shared" ca="1" si="74"/>
        <v>5</v>
      </c>
      <c r="M557" s="7" t="str">
        <f ca="1">VLOOKUP($L557,Race!$A:$B,2,FALSE)</f>
        <v>White</v>
      </c>
      <c r="N557" s="8">
        <f t="shared" ca="1" si="75"/>
        <v>26474</v>
      </c>
      <c r="O557" s="6">
        <f t="shared" ca="1" si="76"/>
        <v>7</v>
      </c>
      <c r="P557" s="8" t="str">
        <f ca="1">VLOOKUP($O557,Education!$A:$B,2,FALSE)</f>
        <v>Undergraduate degree</v>
      </c>
      <c r="Q557" s="7">
        <f ca="1" xml:space="preserve">
  IF(OR($S557 = 5, $S557 = 6, $S557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57" s="7" t="str">
        <f ca="1">VLOOKUP($Q557,Department!$A:$B,2,FALSE)</f>
        <v>Controlling</v>
      </c>
      <c r="S557" s="6">
        <f t="shared" ca="1" si="77"/>
        <v>10</v>
      </c>
      <c r="T557" s="7" t="str">
        <f ca="1">VLOOKUP($S557,Role!$A:$B,2,FALSE)</f>
        <v>Trainee</v>
      </c>
      <c r="U557" s="6" t="str">
        <f t="shared" ca="1" si="78"/>
        <v/>
      </c>
      <c r="V557" s="7" t="str">
        <f ca="1" xml:space="preserve">
IF($U557 &lt;&gt; "",
    VLOOKUP($U557,Level!$A:$B,2,FALSE),
    ""
)</f>
        <v/>
      </c>
      <c r="W557" s="1">
        <f t="shared" ca="1" si="79"/>
        <v>1305</v>
      </c>
      <c r="X557" s="12" t="str">
        <f t="shared" ca="1" si="80"/>
        <v>INSERT INTO bi4all.fac_employees (id_company_fk, id_employee_pk, flg_active, employee_name, id_gender_fk, id_race_fk, birthday, id_schooling_fk, id_department_fk, id_role_fk, id_level_fk, salary) VALUES (1, 553, TRUE, 'Débora Sá Serra', 'F', 5, '24/06/1972', 7, 12, 10, NULL, 1305);</v>
      </c>
    </row>
    <row r="558" spans="1:24" ht="14.25" customHeight="1" x14ac:dyDescent="0.2">
      <c r="A558" s="7">
        <v>1</v>
      </c>
      <c r="B558" s="7" t="str">
        <f>$A558 &amp; "-"&amp;VLOOKUP($A558,Company!$A:$B,2,FALSE)</f>
        <v>1-ACME Corporation</v>
      </c>
      <c r="C558" s="5">
        <f t="shared" si="72"/>
        <v>554</v>
      </c>
      <c r="D558" s="6" t="b">
        <v>1</v>
      </c>
      <c r="E558" s="7">
        <f ca="1">IF($C558 = 1 + N("Presidente"),
    127,
    IF($C558 = 2 + N("Vice-Presidente"),
        72,
        IF($C558 = 3 + N("Secretária bilíngue"),
            13,
            RANDBETWEEN(5,COUNT(Name!$A:$A) + 1)
        )
    )
)</f>
        <v>78</v>
      </c>
      <c r="F558" s="7" t="str">
        <f ca="1">VLOOKUP($E558,Name!$A:$B,2,FALSE)</f>
        <v>Bryan</v>
      </c>
      <c r="G558" s="7">
        <f ca="1" xml:space="preserve">
IF($C558 = 1,
    0,
    RANDBETWEEN(5,COUNT('Last name'!$A:$A) + 1)
)</f>
        <v>186</v>
      </c>
      <c r="H558" s="7" t="str">
        <f ca="1" xml:space="preserve">
IF($C558 = 1 + N("Presidente"),
    "de Orléans e Bragança",
    VLOOKUP($G558,'Last name'!$A:$B,2,FALSE) &amp; " " &amp; VLOOKUP(RANDBETWEEN(5,COUNT('Last name'!$A:$A) + 1),'Last name'!$A:$B,2,FALSE)
)</f>
        <v>Souza Botelho</v>
      </c>
      <c r="I558" s="7" t="str">
        <f t="shared" ca="1" si="73"/>
        <v>Bryan Souza Botelho</v>
      </c>
      <c r="J558" s="7" t="str">
        <f ca="1">VLOOKUP($E558,Name!$A:$C,3,FALSE)</f>
        <v>M</v>
      </c>
      <c r="K558" s="7" t="str">
        <f ca="1">VLOOKUP($J558,Gender!$A:$B,2,FALSE)</f>
        <v>Male</v>
      </c>
      <c r="L558" s="7">
        <f t="shared" ca="1" si="74"/>
        <v>5</v>
      </c>
      <c r="M558" s="7" t="str">
        <f ca="1">VLOOKUP($L558,Race!$A:$B,2,FALSE)</f>
        <v>White</v>
      </c>
      <c r="N558" s="8">
        <f t="shared" ca="1" si="75"/>
        <v>29542</v>
      </c>
      <c r="O558" s="6">
        <f t="shared" ca="1" si="76"/>
        <v>8</v>
      </c>
      <c r="P558" s="8" t="str">
        <f ca="1">VLOOKUP($O558,Education!$A:$B,2,FALSE)</f>
        <v>Graduate school</v>
      </c>
      <c r="Q558" s="7">
        <f ca="1" xml:space="preserve">
  IF(OR($S558 = 5, $S558 = 6, $S558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58" s="7" t="str">
        <f ca="1">VLOOKUP($Q558,Department!$A:$B,2,FALSE)</f>
        <v>Commercial</v>
      </c>
      <c r="S558" s="6">
        <f t="shared" ca="1" si="77"/>
        <v>11</v>
      </c>
      <c r="T558" s="7" t="str">
        <f ca="1">VLOOKUP($S558,Role!$A:$B,2,FALSE)</f>
        <v>Analyst</v>
      </c>
      <c r="U558" s="6">
        <f t="shared" ca="1" si="78"/>
        <v>7</v>
      </c>
      <c r="V558" s="7" t="str">
        <f ca="1" xml:space="preserve">
IF($U558 &lt;&gt; "",
    VLOOKUP($U558,Level!$A:$B,2,FALSE),
    ""
)</f>
        <v>Senior</v>
      </c>
      <c r="W558" s="1">
        <f t="shared" ca="1" si="79"/>
        <v>3080</v>
      </c>
      <c r="X558" s="12" t="str">
        <f t="shared" ca="1" si="80"/>
        <v>INSERT INTO bi4all.fac_employees (id_company_fk, id_employee_pk, flg_active, employee_name, id_gender_fk, id_race_fk, birthday, id_schooling_fk, id_department_fk, id_role_fk, id_level_fk, salary) VALUES (1, 554, TRUE, 'Bryan Souza Botelho', 'M', 5, '17/11/1980', 8, 9, 11, 7, 3080);</v>
      </c>
    </row>
    <row r="559" spans="1:24" ht="14.25" customHeight="1" x14ac:dyDescent="0.2">
      <c r="A559" s="7">
        <v>1</v>
      </c>
      <c r="B559" s="7" t="str">
        <f>$A559 &amp; "-"&amp;VLOOKUP($A559,Company!$A:$B,2,FALSE)</f>
        <v>1-ACME Corporation</v>
      </c>
      <c r="C559" s="5">
        <f t="shared" si="72"/>
        <v>555</v>
      </c>
      <c r="D559" s="6" t="b">
        <v>1</v>
      </c>
      <c r="E559" s="7">
        <f ca="1">IF($C559 = 1 + N("Presidente"),
    127,
    IF($C559 = 2 + N("Vice-Presidente"),
        72,
        IF($C559 = 3 + N("Secretária bilíngue"),
            13,
            RANDBETWEEN(5,COUNT(Name!$A:$A) + 1)
        )
    )
)</f>
        <v>145</v>
      </c>
      <c r="F559" s="7" t="str">
        <f ca="1">VLOOKUP($E559,Name!$A:$B,2,FALSE)</f>
        <v>Francisca</v>
      </c>
      <c r="G559" s="7">
        <f ca="1" xml:space="preserve">
IF($C559 = 1,
    0,
    RANDBETWEEN(5,COUNT('Last name'!$A:$A) + 1)
)</f>
        <v>46</v>
      </c>
      <c r="H559" s="7" t="str">
        <f ca="1" xml:space="preserve">
IF($C559 = 1 + N("Presidente"),
    "de Orléans e Bragança",
    VLOOKUP($G559,'Last name'!$A:$B,2,FALSE) &amp; " " &amp; VLOOKUP(RANDBETWEEN(5,COUNT('Last name'!$A:$A) + 1),'Last name'!$A:$B,2,FALSE)
)</f>
        <v>Bragança Barboza</v>
      </c>
      <c r="I559" s="7" t="str">
        <f t="shared" ca="1" si="73"/>
        <v>Francisca Bragança Barboza</v>
      </c>
      <c r="J559" s="7" t="str">
        <f ca="1">VLOOKUP($E559,Name!$A:$C,3,FALSE)</f>
        <v>F</v>
      </c>
      <c r="K559" s="7" t="str">
        <f ca="1">VLOOKUP($J559,Gender!$A:$B,2,FALSE)</f>
        <v>Female</v>
      </c>
      <c r="L559" s="7">
        <f t="shared" ca="1" si="74"/>
        <v>5</v>
      </c>
      <c r="M559" s="7" t="str">
        <f ca="1">VLOOKUP($L559,Race!$A:$B,2,FALSE)</f>
        <v>White</v>
      </c>
      <c r="N559" s="8">
        <f t="shared" ca="1" si="75"/>
        <v>33233</v>
      </c>
      <c r="O559" s="6">
        <f t="shared" ca="1" si="76"/>
        <v>7</v>
      </c>
      <c r="P559" s="8" t="str">
        <f ca="1">VLOOKUP($O559,Education!$A:$B,2,FALSE)</f>
        <v>Undergraduate degree</v>
      </c>
      <c r="Q559" s="7">
        <f ca="1" xml:space="preserve">
  IF(OR($S559 = 5, $S559 = 6, $S559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59" s="7" t="str">
        <f ca="1">VLOOKUP($Q559,Department!$A:$B,2,FALSE)</f>
        <v>Administration</v>
      </c>
      <c r="S559" s="6">
        <f t="shared" ca="1" si="77"/>
        <v>9</v>
      </c>
      <c r="T559" s="7" t="str">
        <f ca="1">VLOOKUP($S559,Role!$A:$B,2,FALSE)</f>
        <v>Intern</v>
      </c>
      <c r="U559" s="6" t="str">
        <f t="shared" ca="1" si="78"/>
        <v/>
      </c>
      <c r="V559" s="7" t="str">
        <f ca="1" xml:space="preserve">
IF($U559 &lt;&gt; "",
    VLOOKUP($U559,Level!$A:$B,2,FALSE),
    ""
)</f>
        <v/>
      </c>
      <c r="W559" s="1">
        <f t="shared" ca="1" si="79"/>
        <v>1205</v>
      </c>
      <c r="X559" s="12" t="str">
        <f t="shared" ca="1" si="80"/>
        <v>INSERT INTO bi4all.fac_employees (id_company_fk, id_employee_pk, flg_active, employee_name, id_gender_fk, id_race_fk, birthday, id_schooling_fk, id_department_fk, id_role_fk, id_level_fk, salary) VALUES (1, 555, TRUE, 'Francisca Bragança Barboza', 'F', 5, '26/12/1990', 7, 6, 9, NULL, 1205);</v>
      </c>
    </row>
    <row r="560" spans="1:24" ht="14.25" customHeight="1" x14ac:dyDescent="0.2">
      <c r="A560" s="7">
        <v>1</v>
      </c>
      <c r="B560" s="7" t="str">
        <f>$A560 &amp; "-"&amp;VLOOKUP($A560,Company!$A:$B,2,FALSE)</f>
        <v>1-ACME Corporation</v>
      </c>
      <c r="C560" s="5">
        <f t="shared" si="72"/>
        <v>556</v>
      </c>
      <c r="D560" s="6" t="b">
        <v>1</v>
      </c>
      <c r="E560" s="7">
        <f ca="1">IF($C560 = 1 + N("Presidente"),
    127,
    IF($C560 = 2 + N("Vice-Presidente"),
        72,
        IF($C560 = 3 + N("Secretária bilíngue"),
            13,
            RANDBETWEEN(5,COUNT(Name!$A:$A) + 1)
        )
    )
)</f>
        <v>320</v>
      </c>
      <c r="F560" s="7" t="str">
        <f ca="1">VLOOKUP($E560,Name!$A:$B,2,FALSE)</f>
        <v>Péricles</v>
      </c>
      <c r="G560" s="7">
        <f ca="1" xml:space="preserve">
IF($C560 = 1,
    0,
    RANDBETWEEN(5,COUNT('Last name'!$A:$A) + 1)
)</f>
        <v>29</v>
      </c>
      <c r="H560" s="7" t="str">
        <f ca="1" xml:space="preserve">
IF($C560 = 1 + N("Presidente"),
    "de Orléans e Bragança",
    VLOOKUP($G560,'Last name'!$A:$B,2,FALSE) &amp; " " &amp; VLOOKUP(RANDBETWEEN(5,COUNT('Last name'!$A:$A) + 1),'Last name'!$A:$B,2,FALSE)
)</f>
        <v>Bandeira Souza</v>
      </c>
      <c r="I560" s="7" t="str">
        <f t="shared" ca="1" si="73"/>
        <v>Péricles Bandeira Souza</v>
      </c>
      <c r="J560" s="7" t="str">
        <f ca="1">VLOOKUP($E560,Name!$A:$C,3,FALSE)</f>
        <v>M</v>
      </c>
      <c r="K560" s="7" t="str">
        <f ca="1">VLOOKUP($J560,Gender!$A:$B,2,FALSE)</f>
        <v>Male</v>
      </c>
      <c r="L560" s="7">
        <f t="shared" ca="1" si="74"/>
        <v>6</v>
      </c>
      <c r="M560" s="7" t="str">
        <f ca="1">VLOOKUP($L560,Race!$A:$B,2,FALSE)</f>
        <v>Black or African American</v>
      </c>
      <c r="N560" s="8">
        <f t="shared" ca="1" si="75"/>
        <v>29048</v>
      </c>
      <c r="O560" s="6">
        <f t="shared" ca="1" si="76"/>
        <v>7</v>
      </c>
      <c r="P560" s="8" t="str">
        <f ca="1">VLOOKUP($O560,Education!$A:$B,2,FALSE)</f>
        <v>Undergraduate degree</v>
      </c>
      <c r="Q560" s="7">
        <f ca="1" xml:space="preserve">
  IF(OR($S560 = 5, $S560 = 6, $S560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60" s="7" t="str">
        <f ca="1">VLOOKUP($Q560,Department!$A:$B,2,FALSE)</f>
        <v>Administration</v>
      </c>
      <c r="S560" s="6">
        <f t="shared" ca="1" si="77"/>
        <v>11</v>
      </c>
      <c r="T560" s="7" t="str">
        <f ca="1">VLOOKUP($S560,Role!$A:$B,2,FALSE)</f>
        <v>Analyst</v>
      </c>
      <c r="U560" s="6">
        <f t="shared" ca="1" si="78"/>
        <v>6</v>
      </c>
      <c r="V560" s="7" t="str">
        <f ca="1" xml:space="preserve">
IF($U560 &lt;&gt; "",
    VLOOKUP($U560,Level!$A:$B,2,FALSE),
    ""
)</f>
        <v>Pleno</v>
      </c>
      <c r="W560" s="1">
        <f t="shared" ca="1" si="79"/>
        <v>2500</v>
      </c>
      <c r="X560" s="12" t="str">
        <f t="shared" ca="1" si="80"/>
        <v>INSERT INTO bi4all.fac_employees (id_company_fk, id_employee_pk, flg_active, employee_name, id_gender_fk, id_race_fk, birthday, id_schooling_fk, id_department_fk, id_role_fk, id_level_fk, salary) VALUES (1, 556, TRUE, 'Péricles Bandeira Souza', 'M', 6, '12/07/1979', 7, 6, 11, 6, 2500);</v>
      </c>
    </row>
    <row r="561" spans="1:24" ht="14.25" customHeight="1" x14ac:dyDescent="0.2">
      <c r="A561" s="7">
        <v>1</v>
      </c>
      <c r="B561" s="7" t="str">
        <f>$A561 &amp; "-"&amp;VLOOKUP($A561,Company!$A:$B,2,FALSE)</f>
        <v>1-ACME Corporation</v>
      </c>
      <c r="C561" s="5">
        <f t="shared" si="72"/>
        <v>557</v>
      </c>
      <c r="D561" s="6" t="b">
        <v>1</v>
      </c>
      <c r="E561" s="7">
        <f ca="1">IF($C561 = 1 + N("Presidente"),
    127,
    IF($C561 = 2 + N("Vice-Presidente"),
        72,
        IF($C561 = 3 + N("Secretária bilíngue"),
            13,
            RANDBETWEEN(5,COUNT(Name!$A:$A) + 1)
        )
    )
)</f>
        <v>230</v>
      </c>
      <c r="F561" s="7" t="str">
        <f ca="1">VLOOKUP($E561,Name!$A:$B,2,FALSE)</f>
        <v>Lorena</v>
      </c>
      <c r="G561" s="7">
        <f ca="1" xml:space="preserve">
IF($C561 = 1,
    0,
    RANDBETWEEN(5,COUNT('Last name'!$A:$A) + 1)
)</f>
        <v>149</v>
      </c>
      <c r="H561" s="7" t="str">
        <f ca="1" xml:space="preserve">
IF($C561 = 1 + N("Presidente"),
    "de Orléans e Bragança",
    VLOOKUP($G561,'Last name'!$A:$B,2,FALSE) &amp; " " &amp; VLOOKUP(RANDBETWEEN(5,COUNT('Last name'!$A:$A) + 1),'Last name'!$A:$B,2,FALSE)
)</f>
        <v>Pedroso Siqueira</v>
      </c>
      <c r="I561" s="7" t="str">
        <f t="shared" ca="1" si="73"/>
        <v>Lorena Pedroso Siqueira</v>
      </c>
      <c r="J561" s="7" t="str">
        <f ca="1">VLOOKUP($E561,Name!$A:$C,3,FALSE)</f>
        <v>F</v>
      </c>
      <c r="K561" s="7" t="str">
        <f ca="1">VLOOKUP($J561,Gender!$A:$B,2,FALSE)</f>
        <v>Female</v>
      </c>
      <c r="L561" s="7">
        <f t="shared" ca="1" si="74"/>
        <v>7</v>
      </c>
      <c r="M561" s="7" t="str">
        <f ca="1">VLOOKUP($L561,Race!$A:$B,2,FALSE)</f>
        <v>Hispanic or Latino</v>
      </c>
      <c r="N561" s="8">
        <f t="shared" ca="1" si="75"/>
        <v>24727</v>
      </c>
      <c r="O561" s="6">
        <f t="shared" ca="1" si="76"/>
        <v>7</v>
      </c>
      <c r="P561" s="8" t="str">
        <f ca="1">VLOOKUP($O561,Education!$A:$B,2,FALSE)</f>
        <v>Undergraduate degree</v>
      </c>
      <c r="Q561" s="7">
        <f ca="1" xml:space="preserve">
  IF(OR($S561 = 5, $S561 = 6, $S561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61" s="7" t="str">
        <f ca="1">VLOOKUP($Q561,Department!$A:$B,2,FALSE)</f>
        <v>Controlling</v>
      </c>
      <c r="S561" s="6">
        <f t="shared" ca="1" si="77"/>
        <v>9</v>
      </c>
      <c r="T561" s="7" t="str">
        <f ca="1">VLOOKUP($S561,Role!$A:$B,2,FALSE)</f>
        <v>Intern</v>
      </c>
      <c r="U561" s="6" t="str">
        <f t="shared" ca="1" si="78"/>
        <v/>
      </c>
      <c r="V561" s="7" t="str">
        <f ca="1" xml:space="preserve">
IF($U561 &lt;&gt; "",
    VLOOKUP($U561,Level!$A:$B,2,FALSE),
    ""
)</f>
        <v/>
      </c>
      <c r="W561" s="1">
        <f t="shared" ca="1" si="79"/>
        <v>1205</v>
      </c>
      <c r="X561" s="12" t="str">
        <f t="shared" ca="1" si="80"/>
        <v>INSERT INTO bi4all.fac_employees (id_company_fk, id_employee_pk, flg_active, employee_name, id_gender_fk, id_race_fk, birthday, id_schooling_fk, id_department_fk, id_role_fk, id_level_fk, salary) VALUES (1, 557, TRUE, 'Lorena Pedroso Siqueira', 'F', 7, '12/09/1967', 7, 12, 9, NULL, 1205);</v>
      </c>
    </row>
    <row r="562" spans="1:24" ht="14.25" customHeight="1" x14ac:dyDescent="0.2">
      <c r="A562" s="7">
        <v>1</v>
      </c>
      <c r="B562" s="7" t="str">
        <f>$A562 &amp; "-"&amp;VLOOKUP($A562,Company!$A:$B,2,FALSE)</f>
        <v>1-ACME Corporation</v>
      </c>
      <c r="C562" s="5">
        <f t="shared" si="72"/>
        <v>558</v>
      </c>
      <c r="D562" s="6" t="b">
        <v>1</v>
      </c>
      <c r="E562" s="7">
        <f ca="1">IF($C562 = 1 + N("Presidente"),
    127,
    IF($C562 = 2 + N("Vice-Presidente"),
        72,
        IF($C562 = 3 + N("Secretária bilíngue"),
            13,
            RANDBETWEEN(5,COUNT(Name!$A:$A) + 1)
        )
    )
)</f>
        <v>53</v>
      </c>
      <c r="F562" s="7" t="str">
        <f ca="1">VLOOKUP($E562,Name!$A:$B,2,FALSE)</f>
        <v>Aquiles</v>
      </c>
      <c r="G562" s="7">
        <f ca="1" xml:space="preserve">
IF($C562 = 1,
    0,
    RANDBETWEEN(5,COUNT('Last name'!$A:$A) + 1)
)</f>
        <v>122</v>
      </c>
      <c r="H562" s="7" t="str">
        <f ca="1" xml:space="preserve">
IF($C562 = 1 + N("Presidente"),
    "de Orléans e Bragança",
    VLOOKUP($G562,'Last name'!$A:$B,2,FALSE) &amp; " " &amp; VLOOKUP(RANDBETWEEN(5,COUNT('Last name'!$A:$A) + 1),'Last name'!$A:$B,2,FALSE)
)</f>
        <v>Martini Noronha</v>
      </c>
      <c r="I562" s="7" t="str">
        <f t="shared" ca="1" si="73"/>
        <v>Aquiles Martini Noronha</v>
      </c>
      <c r="J562" s="7" t="str">
        <f ca="1">VLOOKUP($E562,Name!$A:$C,3,FALSE)</f>
        <v>M</v>
      </c>
      <c r="K562" s="7" t="str">
        <f ca="1">VLOOKUP($J562,Gender!$A:$B,2,FALSE)</f>
        <v>Male</v>
      </c>
      <c r="L562" s="7">
        <f t="shared" ca="1" si="74"/>
        <v>5</v>
      </c>
      <c r="M562" s="7" t="str">
        <f ca="1">VLOOKUP($L562,Race!$A:$B,2,FALSE)</f>
        <v>White</v>
      </c>
      <c r="N562" s="8">
        <f t="shared" ca="1" si="75"/>
        <v>27782</v>
      </c>
      <c r="O562" s="6">
        <f t="shared" ca="1" si="76"/>
        <v>7</v>
      </c>
      <c r="P562" s="8" t="str">
        <f ca="1">VLOOKUP($O562,Education!$A:$B,2,FALSE)</f>
        <v>Undergraduate degree</v>
      </c>
      <c r="Q562" s="7">
        <f ca="1" xml:space="preserve">
  IF(OR($S562 = 5, $S562 = 6, $S562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62" s="7" t="str">
        <f ca="1">VLOOKUP($Q562,Department!$A:$B,2,FALSE)</f>
        <v>Finance</v>
      </c>
      <c r="S562" s="6">
        <f t="shared" ca="1" si="77"/>
        <v>11</v>
      </c>
      <c r="T562" s="7" t="str">
        <f ca="1">VLOOKUP($S562,Role!$A:$B,2,FALSE)</f>
        <v>Analyst</v>
      </c>
      <c r="U562" s="6">
        <f t="shared" ca="1" si="78"/>
        <v>6</v>
      </c>
      <c r="V562" s="7" t="str">
        <f ca="1" xml:space="preserve">
IF($U562 &lt;&gt; "",
    VLOOKUP($U562,Level!$A:$B,2,FALSE),
    ""
)</f>
        <v>Pleno</v>
      </c>
      <c r="W562" s="1">
        <f t="shared" ca="1" si="79"/>
        <v>2500</v>
      </c>
      <c r="X562" s="12" t="str">
        <f t="shared" ca="1" si="80"/>
        <v>INSERT INTO bi4all.fac_employees (id_company_fk, id_employee_pk, flg_active, employee_name, id_gender_fk, id_race_fk, birthday, id_schooling_fk, id_department_fk, id_role_fk, id_level_fk, salary) VALUES (1, 558, TRUE, 'Aquiles Martini Noronha', 'M', 5, '23/01/1976', 7, 7, 11, 6, 2500);</v>
      </c>
    </row>
    <row r="563" spans="1:24" ht="14.25" customHeight="1" x14ac:dyDescent="0.2">
      <c r="A563" s="7">
        <v>1</v>
      </c>
      <c r="B563" s="7" t="str">
        <f>$A563 &amp; "-"&amp;VLOOKUP($A563,Company!$A:$B,2,FALSE)</f>
        <v>1-ACME Corporation</v>
      </c>
      <c r="C563" s="5">
        <f t="shared" si="72"/>
        <v>559</v>
      </c>
      <c r="D563" s="6" t="b">
        <v>1</v>
      </c>
      <c r="E563" s="7">
        <f ca="1">IF($C563 = 1 + N("Presidente"),
    127,
    IF($C563 = 2 + N("Vice-Presidente"),
        72,
        IF($C563 = 3 + N("Secretária bilíngue"),
            13,
            RANDBETWEEN(5,COUNT(Name!$A:$A) + 1)
        )
    )
)</f>
        <v>45</v>
      </c>
      <c r="F563" s="7" t="str">
        <f ca="1">VLOOKUP($E563,Name!$A:$B,2,FALSE)</f>
        <v>Anna Carolinna</v>
      </c>
      <c r="G563" s="7">
        <f ca="1" xml:space="preserve">
IF($C563 = 1,
    0,
    RANDBETWEEN(5,COUNT('Last name'!$A:$A) + 1)
)</f>
        <v>33</v>
      </c>
      <c r="H563" s="7" t="str">
        <f ca="1" xml:space="preserve">
IF($C563 = 1 + N("Presidente"),
    "de Orléans e Bragança",
    VLOOKUP($G563,'Last name'!$A:$B,2,FALSE) &amp; " " &amp; VLOOKUP(RANDBETWEEN(5,COUNT('Last name'!$A:$A) + 1),'Last name'!$A:$B,2,FALSE)
)</f>
        <v>Barreto Carneiro</v>
      </c>
      <c r="I563" s="7" t="str">
        <f t="shared" ca="1" si="73"/>
        <v>Anna Carolinna Barreto Carneiro</v>
      </c>
      <c r="J563" s="7" t="str">
        <f ca="1">VLOOKUP($E563,Name!$A:$C,3,FALSE)</f>
        <v>F</v>
      </c>
      <c r="K563" s="7" t="str">
        <f ca="1">VLOOKUP($J563,Gender!$A:$B,2,FALSE)</f>
        <v>Female</v>
      </c>
      <c r="L563" s="7">
        <f t="shared" ca="1" si="74"/>
        <v>5</v>
      </c>
      <c r="M563" s="7" t="str">
        <f ca="1">VLOOKUP($L563,Race!$A:$B,2,FALSE)</f>
        <v>White</v>
      </c>
      <c r="N563" s="8">
        <f t="shared" ca="1" si="75"/>
        <v>32193</v>
      </c>
      <c r="O563" s="6">
        <f t="shared" ca="1" si="76"/>
        <v>7</v>
      </c>
      <c r="P563" s="8" t="str">
        <f ca="1">VLOOKUP($O563,Education!$A:$B,2,FALSE)</f>
        <v>Undergraduate degree</v>
      </c>
      <c r="Q563" s="7">
        <f ca="1" xml:space="preserve">
  IF(OR($S563 = 5, $S563 = 6, $S563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63" s="7" t="str">
        <f ca="1">VLOOKUP($Q563,Department!$A:$B,2,FALSE)</f>
        <v>Controlling</v>
      </c>
      <c r="S563" s="6">
        <f t="shared" ca="1" si="77"/>
        <v>10</v>
      </c>
      <c r="T563" s="7" t="str">
        <f ca="1">VLOOKUP($S563,Role!$A:$B,2,FALSE)</f>
        <v>Trainee</v>
      </c>
      <c r="U563" s="6" t="str">
        <f t="shared" ca="1" si="78"/>
        <v/>
      </c>
      <c r="V563" s="7" t="str">
        <f ca="1" xml:space="preserve">
IF($U563 &lt;&gt; "",
    VLOOKUP($U563,Level!$A:$B,2,FALSE),
    ""
)</f>
        <v/>
      </c>
      <c r="W563" s="1">
        <f t="shared" ca="1" si="79"/>
        <v>1305</v>
      </c>
      <c r="X563" s="12" t="str">
        <f t="shared" ca="1" si="80"/>
        <v>INSERT INTO bi4all.fac_employees (id_company_fk, id_employee_pk, flg_active, employee_name, id_gender_fk, id_race_fk, birthday, id_schooling_fk, id_department_fk, id_role_fk, id_level_fk, salary) VALUES (1, 559, TRUE, 'Anna Carolinna Barreto Carneiro', 'F', 5, '20/02/1988', 7, 12, 10, NULL, 1305);</v>
      </c>
    </row>
    <row r="564" spans="1:24" ht="14.25" customHeight="1" x14ac:dyDescent="0.2">
      <c r="A564" s="7">
        <v>1</v>
      </c>
      <c r="B564" s="7" t="str">
        <f>$A564 &amp; "-"&amp;VLOOKUP($A564,Company!$A:$B,2,FALSE)</f>
        <v>1-ACME Corporation</v>
      </c>
      <c r="C564" s="5">
        <f t="shared" si="72"/>
        <v>560</v>
      </c>
      <c r="D564" s="6" t="b">
        <v>1</v>
      </c>
      <c r="E564" s="7">
        <f ca="1">IF($C564 = 1 + N("Presidente"),
    127,
    IF($C564 = 2 + N("Vice-Presidente"),
        72,
        IF($C564 = 3 + N("Secretária bilíngue"),
            13,
            RANDBETWEEN(5,COUNT(Name!$A:$A) + 1)
        )
    )
)</f>
        <v>215</v>
      </c>
      <c r="F564" s="7" t="str">
        <f ca="1">VLOOKUP($E564,Name!$A:$B,2,FALSE)</f>
        <v>Kloe</v>
      </c>
      <c r="G564" s="7">
        <f ca="1" xml:space="preserve">
IF($C564 = 1,
    0,
    RANDBETWEEN(5,COUNT('Last name'!$A:$A) + 1)
)</f>
        <v>168</v>
      </c>
      <c r="H564" s="7" t="str">
        <f ca="1" xml:space="preserve">
IF($C564 = 1 + N("Presidente"),
    "de Orléans e Bragança",
    VLOOKUP($G564,'Last name'!$A:$B,2,FALSE) &amp; " " &amp; VLOOKUP(RANDBETWEEN(5,COUNT('Last name'!$A:$A) + 1),'Last name'!$A:$B,2,FALSE)
)</f>
        <v>Rossi Ferrari</v>
      </c>
      <c r="I564" s="7" t="str">
        <f t="shared" ca="1" si="73"/>
        <v>Kloe Rossi Ferrari</v>
      </c>
      <c r="J564" s="7" t="str">
        <f ca="1">VLOOKUP($E564,Name!$A:$C,3,FALSE)</f>
        <v>F</v>
      </c>
      <c r="K564" s="7" t="str">
        <f ca="1">VLOOKUP($J564,Gender!$A:$B,2,FALSE)</f>
        <v>Female</v>
      </c>
      <c r="L564" s="7">
        <f t="shared" ca="1" si="74"/>
        <v>5</v>
      </c>
      <c r="M564" s="7" t="str">
        <f ca="1">VLOOKUP($L564,Race!$A:$B,2,FALSE)</f>
        <v>White</v>
      </c>
      <c r="N564" s="8">
        <f t="shared" ca="1" si="75"/>
        <v>24609</v>
      </c>
      <c r="O564" s="6">
        <f t="shared" ca="1" si="76"/>
        <v>7</v>
      </c>
      <c r="P564" s="8" t="str">
        <f ca="1">VLOOKUP($O564,Education!$A:$B,2,FALSE)</f>
        <v>Undergraduate degree</v>
      </c>
      <c r="Q564" s="7">
        <f ca="1" xml:space="preserve">
  IF(OR($S564 = 5, $S564 = 6, $S564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64" s="7" t="str">
        <f ca="1">VLOOKUP($Q564,Department!$A:$B,2,FALSE)</f>
        <v>Commercial</v>
      </c>
      <c r="S564" s="6">
        <f t="shared" ca="1" si="77"/>
        <v>11</v>
      </c>
      <c r="T564" s="7" t="str">
        <f ca="1">VLOOKUP($S564,Role!$A:$B,2,FALSE)</f>
        <v>Analyst</v>
      </c>
      <c r="U564" s="6">
        <f t="shared" ca="1" si="78"/>
        <v>7</v>
      </c>
      <c r="V564" s="7" t="str">
        <f ca="1" xml:space="preserve">
IF($U564 &lt;&gt; "",
    VLOOKUP($U564,Level!$A:$B,2,FALSE),
    ""
)</f>
        <v>Senior</v>
      </c>
      <c r="W564" s="1">
        <f t="shared" ca="1" si="79"/>
        <v>2580</v>
      </c>
      <c r="X564" s="12" t="str">
        <f t="shared" ca="1" si="80"/>
        <v>INSERT INTO bi4all.fac_employees (id_company_fk, id_employee_pk, flg_active, employee_name, id_gender_fk, id_race_fk, birthday, id_schooling_fk, id_department_fk, id_role_fk, id_level_fk, salary) VALUES (1, 560, TRUE, 'Kloe Rossi Ferrari', 'F', 5, '17/05/1967', 7, 9, 11, 7, 2580);</v>
      </c>
    </row>
    <row r="565" spans="1:24" ht="14.25" customHeight="1" x14ac:dyDescent="0.2">
      <c r="A565" s="7">
        <v>1</v>
      </c>
      <c r="B565" s="7" t="str">
        <f>$A565 &amp; "-"&amp;VLOOKUP($A565,Company!$A:$B,2,FALSE)</f>
        <v>1-ACME Corporation</v>
      </c>
      <c r="C565" s="5">
        <f t="shared" si="72"/>
        <v>561</v>
      </c>
      <c r="D565" s="6" t="b">
        <v>1</v>
      </c>
      <c r="E565" s="7">
        <f ca="1">IF($C565 = 1 + N("Presidente"),
    127,
    IF($C565 = 2 + N("Vice-Presidente"),
        72,
        IF($C565 = 3 + N("Secretária bilíngue"),
            13,
            RANDBETWEEN(5,COUNT(Name!$A:$A) + 1)
        )
    )
)</f>
        <v>120</v>
      </c>
      <c r="F565" s="7" t="str">
        <f ca="1">VLOOKUP($E565,Name!$A:$B,2,FALSE)</f>
        <v>Eliza</v>
      </c>
      <c r="G565" s="7">
        <f ca="1" xml:space="preserve">
IF($C565 = 1,
    0,
    RANDBETWEEN(5,COUNT('Last name'!$A:$A) + 1)
)</f>
        <v>136</v>
      </c>
      <c r="H565" s="7" t="str">
        <f ca="1" xml:space="preserve">
IF($C565 = 1 + N("Presidente"),
    "de Orléans e Bragança",
    VLOOKUP($G565,'Last name'!$A:$B,2,FALSE) &amp; " " &amp; VLOOKUP(RANDBETWEEN(5,COUNT('Last name'!$A:$A) + 1),'Last name'!$A:$B,2,FALSE)
)</f>
        <v>Moretti Araújo</v>
      </c>
      <c r="I565" s="7" t="str">
        <f t="shared" ca="1" si="73"/>
        <v>Eliza Moretti Araújo</v>
      </c>
      <c r="J565" s="7" t="str">
        <f ca="1">VLOOKUP($E565,Name!$A:$C,3,FALSE)</f>
        <v>F</v>
      </c>
      <c r="K565" s="7" t="str">
        <f ca="1">VLOOKUP($J565,Gender!$A:$B,2,FALSE)</f>
        <v>Female</v>
      </c>
      <c r="L565" s="7">
        <f t="shared" ca="1" si="74"/>
        <v>5</v>
      </c>
      <c r="M565" s="7" t="str">
        <f ca="1">VLOOKUP($L565,Race!$A:$B,2,FALSE)</f>
        <v>White</v>
      </c>
      <c r="N565" s="8">
        <f t="shared" ca="1" si="75"/>
        <v>28898</v>
      </c>
      <c r="O565" s="6">
        <f t="shared" ca="1" si="76"/>
        <v>7</v>
      </c>
      <c r="P565" s="8" t="str">
        <f ca="1">VLOOKUP($O565,Education!$A:$B,2,FALSE)</f>
        <v>Undergraduate degree</v>
      </c>
      <c r="Q565" s="7">
        <f ca="1" xml:space="preserve">
  IF(OR($S565 = 5, $S565 = 6, $S565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65" s="7" t="str">
        <f ca="1">VLOOKUP($Q565,Department!$A:$B,2,FALSE)</f>
        <v>Operations</v>
      </c>
      <c r="S565" s="6">
        <f t="shared" ca="1" si="77"/>
        <v>9</v>
      </c>
      <c r="T565" s="7" t="str">
        <f ca="1">VLOOKUP($S565,Role!$A:$B,2,FALSE)</f>
        <v>Intern</v>
      </c>
      <c r="U565" s="6" t="str">
        <f t="shared" ca="1" si="78"/>
        <v/>
      </c>
      <c r="V565" s="7" t="str">
        <f ca="1" xml:space="preserve">
IF($U565 &lt;&gt; "",
    VLOOKUP($U565,Level!$A:$B,2,FALSE),
    ""
)</f>
        <v/>
      </c>
      <c r="W565" s="1">
        <f t="shared" ca="1" si="79"/>
        <v>1205</v>
      </c>
      <c r="X565" s="12" t="str">
        <f t="shared" ca="1" si="80"/>
        <v>INSERT INTO bi4all.fac_employees (id_company_fk, id_employee_pk, flg_active, employee_name, id_gender_fk, id_race_fk, birthday, id_schooling_fk, id_department_fk, id_role_fk, id_level_fk, salary) VALUES (1, 561, TRUE, 'Eliza Moretti Araújo', 'F', 5, '12/02/1979', 7, 10, 9, NULL, 1205);</v>
      </c>
    </row>
    <row r="566" spans="1:24" ht="14.25" customHeight="1" x14ac:dyDescent="0.2">
      <c r="A566" s="7">
        <v>1</v>
      </c>
      <c r="B566" s="7" t="str">
        <f>$A566 &amp; "-"&amp;VLOOKUP($A566,Company!$A:$B,2,FALSE)</f>
        <v>1-ACME Corporation</v>
      </c>
      <c r="C566" s="5">
        <f t="shared" si="72"/>
        <v>562</v>
      </c>
      <c r="D566" s="6" t="b">
        <v>1</v>
      </c>
      <c r="E566" s="7">
        <f ca="1">IF($C566 = 1 + N("Presidente"),
    127,
    IF($C566 = 2 + N("Vice-Presidente"),
        72,
        IF($C566 = 3 + N("Secretária bilíngue"),
            13,
            RANDBETWEEN(5,COUNT(Name!$A:$A) + 1)
        )
    )
)</f>
        <v>278</v>
      </c>
      <c r="F566" s="7" t="str">
        <f ca="1">VLOOKUP($E566,Name!$A:$B,2,FALSE)</f>
        <v>Mariana</v>
      </c>
      <c r="G566" s="7">
        <f ca="1" xml:space="preserve">
IF($C566 = 1,
    0,
    RANDBETWEEN(5,COUNT('Last name'!$A:$A) + 1)
)</f>
        <v>35</v>
      </c>
      <c r="H566" s="7" t="str">
        <f ca="1" xml:space="preserve">
IF($C566 = 1 + N("Presidente"),
    "de Orléans e Bragança",
    VLOOKUP($G566,'Last name'!$A:$B,2,FALSE) &amp; " " &amp; VLOOKUP(RANDBETWEEN(5,COUNT('Last name'!$A:$A) + 1),'Last name'!$A:$B,2,FALSE)
)</f>
        <v>Barroso Arruda</v>
      </c>
      <c r="I566" s="7" t="str">
        <f t="shared" ca="1" si="73"/>
        <v>Mariana Barroso Arruda</v>
      </c>
      <c r="J566" s="7" t="str">
        <f ca="1">VLOOKUP($E566,Name!$A:$C,3,FALSE)</f>
        <v>F</v>
      </c>
      <c r="K566" s="7" t="str">
        <f ca="1">VLOOKUP($J566,Gender!$A:$B,2,FALSE)</f>
        <v>Female</v>
      </c>
      <c r="L566" s="7">
        <f t="shared" ca="1" si="74"/>
        <v>5</v>
      </c>
      <c r="M566" s="7" t="str">
        <f ca="1">VLOOKUP($L566,Race!$A:$B,2,FALSE)</f>
        <v>White</v>
      </c>
      <c r="N566" s="8">
        <f t="shared" ca="1" si="75"/>
        <v>21383</v>
      </c>
      <c r="O566" s="6">
        <f t="shared" ca="1" si="76"/>
        <v>7</v>
      </c>
      <c r="P566" s="8" t="str">
        <f ca="1">VLOOKUP($O566,Education!$A:$B,2,FALSE)</f>
        <v>Undergraduate degree</v>
      </c>
      <c r="Q566" s="7">
        <f ca="1" xml:space="preserve">
  IF(OR($S566 = 5, $S566 = 6, $S566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66" s="7" t="str">
        <f ca="1">VLOOKUP($Q566,Department!$A:$B,2,FALSE)</f>
        <v>Finance</v>
      </c>
      <c r="S566" s="6">
        <f t="shared" ca="1" si="77"/>
        <v>11</v>
      </c>
      <c r="T566" s="7" t="str">
        <f ca="1">VLOOKUP($S566,Role!$A:$B,2,FALSE)</f>
        <v>Analyst</v>
      </c>
      <c r="U566" s="6">
        <f t="shared" ca="1" si="78"/>
        <v>6</v>
      </c>
      <c r="V566" s="7" t="str">
        <f ca="1" xml:space="preserve">
IF($U566 &lt;&gt; "",
    VLOOKUP($U566,Level!$A:$B,2,FALSE),
    ""
)</f>
        <v>Pleno</v>
      </c>
      <c r="W566" s="1">
        <f t="shared" ca="1" si="79"/>
        <v>2500</v>
      </c>
      <c r="X566" s="12" t="str">
        <f t="shared" ca="1" si="80"/>
        <v>INSERT INTO bi4all.fac_employees (id_company_fk, id_employee_pk, flg_active, employee_name, id_gender_fk, id_race_fk, birthday, id_schooling_fk, id_department_fk, id_role_fk, id_level_fk, salary) VALUES (1, 562, TRUE, 'Mariana Barroso Arruda', 'F', 5, '17/07/1958', 7, 7, 11, 6, 2500);</v>
      </c>
    </row>
    <row r="567" spans="1:24" ht="14.25" customHeight="1" x14ac:dyDescent="0.2">
      <c r="A567" s="7">
        <v>1</v>
      </c>
      <c r="B567" s="7" t="str">
        <f>$A567 &amp; "-"&amp;VLOOKUP($A567,Company!$A:$B,2,FALSE)</f>
        <v>1-ACME Corporation</v>
      </c>
      <c r="C567" s="5">
        <f t="shared" si="72"/>
        <v>563</v>
      </c>
      <c r="D567" s="6" t="b">
        <v>1</v>
      </c>
      <c r="E567" s="7">
        <f ca="1">IF($C567 = 1 + N("Presidente"),
    127,
    IF($C567 = 2 + N("Vice-Presidente"),
        72,
        IF($C567 = 3 + N("Secretária bilíngue"),
            13,
            RANDBETWEEN(5,COUNT(Name!$A:$A) + 1)
        )
    )
)</f>
        <v>69</v>
      </c>
      <c r="F567" s="7" t="str">
        <f ca="1">VLOOKUP($E567,Name!$A:$B,2,FALSE)</f>
        <v>Benjamin</v>
      </c>
      <c r="G567" s="7">
        <f ca="1" xml:space="preserve">
IF($C567 = 1,
    0,
    RANDBETWEEN(5,COUNT('Last name'!$A:$A) + 1)
)</f>
        <v>110</v>
      </c>
      <c r="H567" s="7" t="str">
        <f ca="1" xml:space="preserve">
IF($C567 = 1 + N("Presidente"),
    "de Orléans e Bragança",
    VLOOKUP($G567,'Last name'!$A:$B,2,FALSE) &amp; " " &amp; VLOOKUP(RANDBETWEEN(5,COUNT('Last name'!$A:$A) + 1),'Last name'!$A:$B,2,FALSE)
)</f>
        <v>Lombardi Siqueira</v>
      </c>
      <c r="I567" s="7" t="str">
        <f t="shared" ca="1" si="73"/>
        <v>Benjamin Lombardi Siqueira</v>
      </c>
      <c r="J567" s="7" t="str">
        <f ca="1">VLOOKUP($E567,Name!$A:$C,3,FALSE)</f>
        <v>M</v>
      </c>
      <c r="K567" s="7" t="str">
        <f ca="1">VLOOKUP($J567,Gender!$A:$B,2,FALSE)</f>
        <v>Male</v>
      </c>
      <c r="L567" s="7">
        <f t="shared" ca="1" si="74"/>
        <v>6</v>
      </c>
      <c r="M567" s="7" t="str">
        <f ca="1">VLOOKUP($L567,Race!$A:$B,2,FALSE)</f>
        <v>Black or African American</v>
      </c>
      <c r="N567" s="8">
        <f t="shared" ca="1" si="75"/>
        <v>22175</v>
      </c>
      <c r="O567" s="6">
        <f t="shared" ca="1" si="76"/>
        <v>7</v>
      </c>
      <c r="P567" s="8" t="str">
        <f ca="1">VLOOKUP($O567,Education!$A:$B,2,FALSE)</f>
        <v>Undergraduate degree</v>
      </c>
      <c r="Q567" s="7">
        <f ca="1" xml:space="preserve">
  IF(OR($S567 = 5, $S567 = 6, $S567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67" s="7" t="str">
        <f ca="1">VLOOKUP($Q567,Department!$A:$B,2,FALSE)</f>
        <v>Presidency</v>
      </c>
      <c r="S567" s="6">
        <f t="shared" ca="1" si="77"/>
        <v>10</v>
      </c>
      <c r="T567" s="7" t="str">
        <f ca="1">VLOOKUP($S567,Role!$A:$B,2,FALSE)</f>
        <v>Trainee</v>
      </c>
      <c r="U567" s="6" t="str">
        <f t="shared" ca="1" si="78"/>
        <v/>
      </c>
      <c r="V567" s="7" t="str">
        <f ca="1" xml:space="preserve">
IF($U567 &lt;&gt; "",
    VLOOKUP($U567,Level!$A:$B,2,FALSE),
    ""
)</f>
        <v/>
      </c>
      <c r="W567" s="1">
        <f t="shared" ca="1" si="79"/>
        <v>1305</v>
      </c>
      <c r="X567" s="12" t="str">
        <f t="shared" ca="1" si="80"/>
        <v>INSERT INTO bi4all.fac_employees (id_company_fk, id_employee_pk, flg_active, employee_name, id_gender_fk, id_race_fk, birthday, id_schooling_fk, id_department_fk, id_role_fk, id_level_fk, salary) VALUES (1, 563, TRUE, 'Benjamin Lombardi Siqueira', 'M', 6, '16/09/1960', 7, 5, 10, NULL, 1305);</v>
      </c>
    </row>
    <row r="568" spans="1:24" ht="14.25" customHeight="1" x14ac:dyDescent="0.2">
      <c r="A568" s="7">
        <v>1</v>
      </c>
      <c r="B568" s="7" t="str">
        <f>$A568 &amp; "-"&amp;VLOOKUP($A568,Company!$A:$B,2,FALSE)</f>
        <v>1-ACME Corporation</v>
      </c>
      <c r="C568" s="5">
        <f t="shared" si="72"/>
        <v>564</v>
      </c>
      <c r="D568" s="6" t="b">
        <v>1</v>
      </c>
      <c r="E568" s="7">
        <f ca="1">IF($C568 = 1 + N("Presidente"),
    127,
    IF($C568 = 2 + N("Vice-Presidente"),
        72,
        IF($C568 = 3 + N("Secretária bilíngue"),
            13,
            RANDBETWEEN(5,COUNT(Name!$A:$A) + 1)
        )
    )
)</f>
        <v>320</v>
      </c>
      <c r="F568" s="7" t="str">
        <f ca="1">VLOOKUP($E568,Name!$A:$B,2,FALSE)</f>
        <v>Péricles</v>
      </c>
      <c r="G568" s="7">
        <f ca="1" xml:space="preserve">
IF($C568 = 1,
    0,
    RANDBETWEEN(5,COUNT('Last name'!$A:$A) + 1)
)</f>
        <v>103</v>
      </c>
      <c r="H568" s="7" t="str">
        <f ca="1" xml:space="preserve">
IF($C568 = 1 + N("Presidente"),
    "de Orléans e Bragança",
    VLOOKUP($G568,'Last name'!$A:$B,2,FALSE) &amp; " " &amp; VLOOKUP(RANDBETWEEN(5,COUNT('Last name'!$A:$A) + 1),'Last name'!$A:$B,2,FALSE)
)</f>
        <v>Holanda Ferreira</v>
      </c>
      <c r="I568" s="7" t="str">
        <f t="shared" ca="1" si="73"/>
        <v>Péricles Holanda Ferreira</v>
      </c>
      <c r="J568" s="7" t="str">
        <f ca="1">VLOOKUP($E568,Name!$A:$C,3,FALSE)</f>
        <v>M</v>
      </c>
      <c r="K568" s="7" t="str">
        <f ca="1">VLOOKUP($J568,Gender!$A:$B,2,FALSE)</f>
        <v>Male</v>
      </c>
      <c r="L568" s="7">
        <f t="shared" ca="1" si="74"/>
        <v>5</v>
      </c>
      <c r="M568" s="7" t="str">
        <f ca="1">VLOOKUP($L568,Race!$A:$B,2,FALSE)</f>
        <v>White</v>
      </c>
      <c r="N568" s="8">
        <f t="shared" ca="1" si="75"/>
        <v>28249</v>
      </c>
      <c r="O568" s="6">
        <f t="shared" ca="1" si="76"/>
        <v>8</v>
      </c>
      <c r="P568" s="8" t="str">
        <f ca="1">VLOOKUP($O568,Education!$A:$B,2,FALSE)</f>
        <v>Graduate school</v>
      </c>
      <c r="Q568" s="7">
        <f ca="1" xml:space="preserve">
  IF(OR($S568 = 5, $S568 = 6, $S568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68" s="7" t="str">
        <f ca="1">VLOOKUP($Q568,Department!$A:$B,2,FALSE)</f>
        <v>Operations</v>
      </c>
      <c r="S568" s="6">
        <f t="shared" ca="1" si="77"/>
        <v>11</v>
      </c>
      <c r="T568" s="7" t="str">
        <f ca="1">VLOOKUP($S568,Role!$A:$B,2,FALSE)</f>
        <v>Analyst</v>
      </c>
      <c r="U568" s="6">
        <f t="shared" ca="1" si="78"/>
        <v>6</v>
      </c>
      <c r="V568" s="7" t="str">
        <f ca="1" xml:space="preserve">
IF($U568 &lt;&gt; "",
    VLOOKUP($U568,Level!$A:$B,2,FALSE),
    ""
)</f>
        <v>Pleno</v>
      </c>
      <c r="W568" s="1">
        <f t="shared" ca="1" si="79"/>
        <v>3000</v>
      </c>
      <c r="X568" s="12" t="str">
        <f t="shared" ca="1" si="80"/>
        <v>INSERT INTO bi4all.fac_employees (id_company_fk, id_employee_pk, flg_active, employee_name, id_gender_fk, id_race_fk, birthday, id_schooling_fk, id_department_fk, id_role_fk, id_level_fk, salary) VALUES (1, 564, TRUE, 'Péricles Holanda Ferreira', 'M', 5, '04/05/1977', 8, 10, 11, 6, 3000);</v>
      </c>
    </row>
    <row r="569" spans="1:24" ht="14.25" customHeight="1" x14ac:dyDescent="0.2">
      <c r="A569" s="7">
        <v>1</v>
      </c>
      <c r="B569" s="7" t="str">
        <f>$A569 &amp; "-"&amp;VLOOKUP($A569,Company!$A:$B,2,FALSE)</f>
        <v>1-ACME Corporation</v>
      </c>
      <c r="C569" s="5">
        <f t="shared" si="72"/>
        <v>565</v>
      </c>
      <c r="D569" s="6" t="b">
        <v>1</v>
      </c>
      <c r="E569" s="7">
        <f ca="1">IF($C569 = 1 + N("Presidente"),
    127,
    IF($C569 = 2 + N("Vice-Presidente"),
        72,
        IF($C569 = 3 + N("Secretária bilíngue"),
            13,
            RANDBETWEEN(5,COUNT(Name!$A:$A) + 1)
        )
    )
)</f>
        <v>48</v>
      </c>
      <c r="F569" s="7" t="str">
        <f ca="1">VLOOKUP($E569,Name!$A:$B,2,FALSE)</f>
        <v>Anthony</v>
      </c>
      <c r="G569" s="7">
        <f ca="1" xml:space="preserve">
IF($C569 = 1,
    0,
    RANDBETWEEN(5,COUNT('Last name'!$A:$A) + 1)
)</f>
        <v>158</v>
      </c>
      <c r="H569" s="7" t="str">
        <f ca="1" xml:space="preserve">
IF($C569 = 1 + N("Presidente"),
    "de Orléans e Bragança",
    VLOOKUP($G569,'Last name'!$A:$B,2,FALSE) &amp; " " &amp; VLOOKUP(RANDBETWEEN(5,COUNT('Last name'!$A:$A) + 1),'Last name'!$A:$B,2,FALSE)
)</f>
        <v>Rangel Café</v>
      </c>
      <c r="I569" s="7" t="str">
        <f t="shared" ca="1" si="73"/>
        <v>Anthony Rangel Café</v>
      </c>
      <c r="J569" s="7" t="str">
        <f ca="1">VLOOKUP($E569,Name!$A:$C,3,FALSE)</f>
        <v>M</v>
      </c>
      <c r="K569" s="7" t="str">
        <f ca="1">VLOOKUP($J569,Gender!$A:$B,2,FALSE)</f>
        <v>Male</v>
      </c>
      <c r="L569" s="7">
        <f t="shared" ca="1" si="74"/>
        <v>5</v>
      </c>
      <c r="M569" s="7" t="str">
        <f ca="1">VLOOKUP($L569,Race!$A:$B,2,FALSE)</f>
        <v>White</v>
      </c>
      <c r="N569" s="8">
        <f t="shared" ca="1" si="75"/>
        <v>17713</v>
      </c>
      <c r="O569" s="6">
        <f t="shared" ca="1" si="76"/>
        <v>7</v>
      </c>
      <c r="P569" s="8" t="str">
        <f ca="1">VLOOKUP($O569,Education!$A:$B,2,FALSE)</f>
        <v>Undergraduate degree</v>
      </c>
      <c r="Q569" s="7">
        <f ca="1" xml:space="preserve">
  IF(OR($S569 = 5, $S569 = 6, $S569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69" s="7" t="str">
        <f ca="1">VLOOKUP($Q569,Department!$A:$B,2,FALSE)</f>
        <v>Operations</v>
      </c>
      <c r="S569" s="6">
        <f t="shared" ca="1" si="77"/>
        <v>10</v>
      </c>
      <c r="T569" s="7" t="str">
        <f ca="1">VLOOKUP($S569,Role!$A:$B,2,FALSE)</f>
        <v>Trainee</v>
      </c>
      <c r="U569" s="6" t="str">
        <f t="shared" ca="1" si="78"/>
        <v/>
      </c>
      <c r="V569" s="7" t="str">
        <f ca="1" xml:space="preserve">
IF($U569 &lt;&gt; "",
    VLOOKUP($U569,Level!$A:$B,2,FALSE),
    ""
)</f>
        <v/>
      </c>
      <c r="W569" s="1">
        <f t="shared" ca="1" si="79"/>
        <v>1305</v>
      </c>
      <c r="X569" s="12" t="str">
        <f t="shared" ca="1" si="80"/>
        <v>INSERT INTO bi4all.fac_employees (id_company_fk, id_employee_pk, flg_active, employee_name, id_gender_fk, id_race_fk, birthday, id_schooling_fk, id_department_fk, id_role_fk, id_level_fk, salary) VALUES (1, 565, TRUE, 'Anthony Rangel Café', 'M', 5, '29/06/1948', 7, 10, 10, NULL, 1305);</v>
      </c>
    </row>
    <row r="570" spans="1:24" ht="14.25" customHeight="1" x14ac:dyDescent="0.2">
      <c r="A570" s="7">
        <v>1</v>
      </c>
      <c r="B570" s="7" t="str">
        <f>$A570 &amp; "-"&amp;VLOOKUP($A570,Company!$A:$B,2,FALSE)</f>
        <v>1-ACME Corporation</v>
      </c>
      <c r="C570" s="5">
        <f t="shared" si="72"/>
        <v>566</v>
      </c>
      <c r="D570" s="6" t="b">
        <v>1</v>
      </c>
      <c r="E570" s="7">
        <f ca="1">IF($C570 = 1 + N("Presidente"),
    127,
    IF($C570 = 2 + N("Vice-Presidente"),
        72,
        IF($C570 = 3 + N("Secretária bilíngue"),
            13,
            RANDBETWEEN(5,COUNT(Name!$A:$A) + 1)
        )
    )
)</f>
        <v>31</v>
      </c>
      <c r="F570" s="7" t="str">
        <f ca="1">VLOOKUP($E570,Name!$A:$B,2,FALSE)</f>
        <v>Ana Júlia</v>
      </c>
      <c r="G570" s="7">
        <f ca="1" xml:space="preserve">
IF($C570 = 1,
    0,
    RANDBETWEEN(5,COUNT('Last name'!$A:$A) + 1)
)</f>
        <v>14</v>
      </c>
      <c r="H570" s="7" t="str">
        <f ca="1" xml:space="preserve">
IF($C570 = 1 + N("Presidente"),
    "de Orléans e Bragança",
    VLOOKUP($G570,'Last name'!$A:$B,2,FALSE) &amp; " " &amp; VLOOKUP(RANDBETWEEN(5,COUNT('Last name'!$A:$A) + 1),'Last name'!$A:$B,2,FALSE)
)</f>
        <v>Alves Sá</v>
      </c>
      <c r="I570" s="7" t="str">
        <f t="shared" ca="1" si="73"/>
        <v>Ana Júlia Alves Sá</v>
      </c>
      <c r="J570" s="7" t="str">
        <f ca="1">VLOOKUP($E570,Name!$A:$C,3,FALSE)</f>
        <v>F</v>
      </c>
      <c r="K570" s="7" t="str">
        <f ca="1">VLOOKUP($J570,Gender!$A:$B,2,FALSE)</f>
        <v>Female</v>
      </c>
      <c r="L570" s="7">
        <f t="shared" ca="1" si="74"/>
        <v>8</v>
      </c>
      <c r="M570" s="7" t="str">
        <f ca="1">VLOOKUP($L570,Race!$A:$B,2,FALSE)</f>
        <v>Asian</v>
      </c>
      <c r="N570" s="8">
        <f t="shared" ca="1" si="75"/>
        <v>23030</v>
      </c>
      <c r="O570" s="6">
        <f t="shared" ca="1" si="76"/>
        <v>8</v>
      </c>
      <c r="P570" s="8" t="str">
        <f ca="1">VLOOKUP($O570,Education!$A:$B,2,FALSE)</f>
        <v>Graduate school</v>
      </c>
      <c r="Q570" s="7">
        <f ca="1" xml:space="preserve">
  IF(OR($S570 = 5, $S570 = 6, $S570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70" s="7" t="str">
        <f ca="1">VLOOKUP($Q570,Department!$A:$B,2,FALSE)</f>
        <v>Commercial</v>
      </c>
      <c r="S570" s="6">
        <f t="shared" ca="1" si="77"/>
        <v>11</v>
      </c>
      <c r="T570" s="7" t="str">
        <f ca="1">VLOOKUP($S570,Role!$A:$B,2,FALSE)</f>
        <v>Analyst</v>
      </c>
      <c r="U570" s="6">
        <f t="shared" ca="1" si="78"/>
        <v>5</v>
      </c>
      <c r="V570" s="7" t="str">
        <f ca="1" xml:space="preserve">
IF($U570 &lt;&gt; "",
    VLOOKUP($U570,Level!$A:$B,2,FALSE),
    ""
)</f>
        <v>Junior</v>
      </c>
      <c r="W570" s="1">
        <f t="shared" ca="1" si="79"/>
        <v>3080</v>
      </c>
      <c r="X570" s="12" t="str">
        <f t="shared" ca="1" si="80"/>
        <v>INSERT INTO bi4all.fac_employees (id_company_fk, id_employee_pk, flg_active, employee_name, id_gender_fk, id_race_fk, birthday, id_schooling_fk, id_department_fk, id_role_fk, id_level_fk, salary) VALUES (1, 566, TRUE, 'Ana Júlia Alves Sá', 'F', 8, '19/01/1963', 8, 9, 11, 5, 3080);</v>
      </c>
    </row>
    <row r="571" spans="1:24" ht="14.25" customHeight="1" x14ac:dyDescent="0.2">
      <c r="A571" s="7">
        <v>1</v>
      </c>
      <c r="B571" s="7" t="str">
        <f>$A571 &amp; "-"&amp;VLOOKUP($A571,Company!$A:$B,2,FALSE)</f>
        <v>1-ACME Corporation</v>
      </c>
      <c r="C571" s="5">
        <f t="shared" si="72"/>
        <v>567</v>
      </c>
      <c r="D571" s="6" t="b">
        <v>1</v>
      </c>
      <c r="E571" s="7">
        <f ca="1">IF($C571 = 1 + N("Presidente"),
    127,
    IF($C571 = 2 + N("Vice-Presidente"),
        72,
        IF($C571 = 3 + N("Secretária bilíngue"),
            13,
            RANDBETWEEN(5,COUNT(Name!$A:$A) + 1)
        )
    )
)</f>
        <v>265</v>
      </c>
      <c r="F571" s="7" t="str">
        <f ca="1">VLOOKUP($E571,Name!$A:$B,2,FALSE)</f>
        <v>Maria Glória</v>
      </c>
      <c r="G571" s="7">
        <f ca="1" xml:space="preserve">
IF($C571 = 1,
    0,
    RANDBETWEEN(5,COUNT('Last name'!$A:$A) + 1)
)</f>
        <v>105</v>
      </c>
      <c r="H571" s="7" t="str">
        <f ca="1" xml:space="preserve">
IF($C571 = 1 + N("Presidente"),
    "de Orléans e Bragança",
    VLOOKUP($G571,'Last name'!$A:$B,2,FALSE) &amp; " " &amp; VLOOKUP(RANDBETWEEN(5,COUNT('Last name'!$A:$A) + 1),'Last name'!$A:$B,2,FALSE)
)</f>
        <v>Junqueira Mancini</v>
      </c>
      <c r="I571" s="7" t="str">
        <f t="shared" ca="1" si="73"/>
        <v>Maria Glória Junqueira Mancini</v>
      </c>
      <c r="J571" s="7" t="str">
        <f ca="1">VLOOKUP($E571,Name!$A:$C,3,FALSE)</f>
        <v>F</v>
      </c>
      <c r="K571" s="7" t="str">
        <f ca="1">VLOOKUP($J571,Gender!$A:$B,2,FALSE)</f>
        <v>Female</v>
      </c>
      <c r="L571" s="7">
        <f t="shared" ca="1" si="74"/>
        <v>5</v>
      </c>
      <c r="M571" s="7" t="str">
        <f ca="1">VLOOKUP($L571,Race!$A:$B,2,FALSE)</f>
        <v>White</v>
      </c>
      <c r="N571" s="8">
        <f t="shared" ca="1" si="75"/>
        <v>22793</v>
      </c>
      <c r="O571" s="6">
        <f t="shared" ca="1" si="76"/>
        <v>7</v>
      </c>
      <c r="P571" s="8" t="str">
        <f ca="1">VLOOKUP($O571,Education!$A:$B,2,FALSE)</f>
        <v>Undergraduate degree</v>
      </c>
      <c r="Q571" s="7">
        <f ca="1" xml:space="preserve">
  IF(OR($S571 = 5, $S571 = 6, $S571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71" s="7" t="str">
        <f ca="1">VLOOKUP($Q571,Department!$A:$B,2,FALSE)</f>
        <v>Finance</v>
      </c>
      <c r="S571" s="6">
        <f t="shared" ca="1" si="77"/>
        <v>9</v>
      </c>
      <c r="T571" s="7" t="str">
        <f ca="1">VLOOKUP($S571,Role!$A:$B,2,FALSE)</f>
        <v>Intern</v>
      </c>
      <c r="U571" s="6" t="str">
        <f t="shared" ca="1" si="78"/>
        <v/>
      </c>
      <c r="V571" s="7" t="str">
        <f ca="1" xml:space="preserve">
IF($U571 &lt;&gt; "",
    VLOOKUP($U571,Level!$A:$B,2,FALSE),
    ""
)</f>
        <v/>
      </c>
      <c r="W571" s="1">
        <f t="shared" ca="1" si="79"/>
        <v>1205</v>
      </c>
      <c r="X571" s="12" t="str">
        <f t="shared" ca="1" si="80"/>
        <v>INSERT INTO bi4all.fac_employees (id_company_fk, id_employee_pk, flg_active, employee_name, id_gender_fk, id_race_fk, birthday, id_schooling_fk, id_department_fk, id_role_fk, id_level_fk, salary) VALUES (1, 567, TRUE, 'Maria Glória Junqueira Mancini', 'F', 5, '27/05/1962', 7, 7, 9, NULL, 1205);</v>
      </c>
    </row>
    <row r="572" spans="1:24" ht="14.25" customHeight="1" x14ac:dyDescent="0.2">
      <c r="A572" s="7">
        <v>1</v>
      </c>
      <c r="B572" s="7" t="str">
        <f>$A572 &amp; "-"&amp;VLOOKUP($A572,Company!$A:$B,2,FALSE)</f>
        <v>1-ACME Corporation</v>
      </c>
      <c r="C572" s="5">
        <f t="shared" si="72"/>
        <v>568</v>
      </c>
      <c r="D572" s="6" t="b">
        <v>1</v>
      </c>
      <c r="E572" s="7">
        <f ca="1">IF($C572 = 1 + N("Presidente"),
    127,
    IF($C572 = 2 + N("Vice-Presidente"),
        72,
        IF($C572 = 3 + N("Secretária bilíngue"),
            13,
            RANDBETWEEN(5,COUNT(Name!$A:$A) + 1)
        )
    )
)</f>
        <v>129</v>
      </c>
      <c r="F572" s="7" t="str">
        <f ca="1">VLOOKUP($E572,Name!$A:$B,2,FALSE)</f>
        <v>Enzo Miguel</v>
      </c>
      <c r="G572" s="7">
        <f ca="1" xml:space="preserve">
IF($C572 = 1,
    0,
    RANDBETWEEN(5,COUNT('Last name'!$A:$A) + 1)
)</f>
        <v>18</v>
      </c>
      <c r="H572" s="7" t="str">
        <f ca="1" xml:space="preserve">
IF($C572 = 1 + N("Presidente"),
    "de Orléans e Bragança",
    VLOOKUP($G572,'Last name'!$A:$B,2,FALSE) &amp; " " &amp; VLOOKUP(RANDBETWEEN(5,COUNT('Last name'!$A:$A) + 1),'Last name'!$A:$B,2,FALSE)
)</f>
        <v>Andrioli Pedrosa</v>
      </c>
      <c r="I572" s="7" t="str">
        <f t="shared" ca="1" si="73"/>
        <v>Enzo Miguel Andrioli Pedrosa</v>
      </c>
      <c r="J572" s="7" t="str">
        <f ca="1">VLOOKUP($E572,Name!$A:$C,3,FALSE)</f>
        <v>M</v>
      </c>
      <c r="K572" s="7" t="str">
        <f ca="1">VLOOKUP($J572,Gender!$A:$B,2,FALSE)</f>
        <v>Male</v>
      </c>
      <c r="L572" s="7">
        <f t="shared" ca="1" si="74"/>
        <v>7</v>
      </c>
      <c r="M572" s="7" t="str">
        <f ca="1">VLOOKUP($L572,Race!$A:$B,2,FALSE)</f>
        <v>Hispanic or Latino</v>
      </c>
      <c r="N572" s="8">
        <f t="shared" ca="1" si="75"/>
        <v>28292</v>
      </c>
      <c r="O572" s="6">
        <f t="shared" ca="1" si="76"/>
        <v>8</v>
      </c>
      <c r="P572" s="8" t="str">
        <f ca="1">VLOOKUP($O572,Education!$A:$B,2,FALSE)</f>
        <v>Graduate school</v>
      </c>
      <c r="Q572" s="7">
        <f ca="1" xml:space="preserve">
  IF(OR($S572 = 5, $S572 = 6, $S572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72" s="7" t="str">
        <f ca="1">VLOOKUP($Q572,Department!$A:$B,2,FALSE)</f>
        <v>Commercial</v>
      </c>
      <c r="S572" s="6">
        <f t="shared" ca="1" si="77"/>
        <v>11</v>
      </c>
      <c r="T572" s="7" t="str">
        <f ca="1">VLOOKUP($S572,Role!$A:$B,2,FALSE)</f>
        <v>Analyst</v>
      </c>
      <c r="U572" s="6">
        <f t="shared" ca="1" si="78"/>
        <v>7</v>
      </c>
      <c r="V572" s="7" t="str">
        <f ca="1" xml:space="preserve">
IF($U572 &lt;&gt; "",
    VLOOKUP($U572,Level!$A:$B,2,FALSE),
    ""
)</f>
        <v>Senior</v>
      </c>
      <c r="W572" s="1">
        <f t="shared" ca="1" si="79"/>
        <v>3080</v>
      </c>
      <c r="X572" s="12" t="str">
        <f t="shared" ca="1" si="80"/>
        <v>INSERT INTO bi4all.fac_employees (id_company_fk, id_employee_pk, flg_active, employee_name, id_gender_fk, id_race_fk, birthday, id_schooling_fk, id_department_fk, id_role_fk, id_level_fk, salary) VALUES (1, 568, TRUE, 'Enzo Miguel Andrioli Pedrosa', 'M', 7, '16/06/1977', 8, 9, 11, 7, 3080);</v>
      </c>
    </row>
    <row r="573" spans="1:24" ht="14.25" customHeight="1" x14ac:dyDescent="0.2">
      <c r="A573" s="7">
        <v>1</v>
      </c>
      <c r="B573" s="7" t="str">
        <f>$A573 &amp; "-"&amp;VLOOKUP($A573,Company!$A:$B,2,FALSE)</f>
        <v>1-ACME Corporation</v>
      </c>
      <c r="C573" s="5">
        <f t="shared" si="72"/>
        <v>569</v>
      </c>
      <c r="D573" s="6" t="b">
        <v>1</v>
      </c>
      <c r="E573" s="7">
        <f ca="1">IF($C573 = 1 + N("Presidente"),
    127,
    IF($C573 = 2 + N("Vice-Presidente"),
        72,
        IF($C573 = 3 + N("Secretária bilíngue"),
            13,
            RANDBETWEEN(5,COUNT(Name!$A:$A) + 1)
        )
    )
)</f>
        <v>45</v>
      </c>
      <c r="F573" s="7" t="str">
        <f ca="1">VLOOKUP($E573,Name!$A:$B,2,FALSE)</f>
        <v>Anna Carolinna</v>
      </c>
      <c r="G573" s="7">
        <f ca="1" xml:space="preserve">
IF($C573 = 1,
    0,
    RANDBETWEEN(5,COUNT('Last name'!$A:$A) + 1)
)</f>
        <v>127</v>
      </c>
      <c r="H573" s="7" t="str">
        <f ca="1" xml:space="preserve">
IF($C573 = 1 + N("Presidente"),
    "de Orléans e Bragança",
    VLOOKUP($G573,'Last name'!$A:$B,2,FALSE) &amp; " " &amp; VLOOKUP(RANDBETWEEN(5,COUNT('Last name'!$A:$A) + 1),'Last name'!$A:$B,2,FALSE)
)</f>
        <v>Melo Holanda</v>
      </c>
      <c r="I573" s="7" t="str">
        <f t="shared" ca="1" si="73"/>
        <v>Anna Carolinna Melo Holanda</v>
      </c>
      <c r="J573" s="7" t="str">
        <f ca="1">VLOOKUP($E573,Name!$A:$C,3,FALSE)</f>
        <v>F</v>
      </c>
      <c r="K573" s="7" t="str">
        <f ca="1">VLOOKUP($J573,Gender!$A:$B,2,FALSE)</f>
        <v>Female</v>
      </c>
      <c r="L573" s="7">
        <f t="shared" ca="1" si="74"/>
        <v>5</v>
      </c>
      <c r="M573" s="7" t="str">
        <f ca="1">VLOOKUP($L573,Race!$A:$B,2,FALSE)</f>
        <v>White</v>
      </c>
      <c r="N573" s="8">
        <f t="shared" ca="1" si="75"/>
        <v>23663</v>
      </c>
      <c r="O573" s="6">
        <f t="shared" ca="1" si="76"/>
        <v>7</v>
      </c>
      <c r="P573" s="8" t="str">
        <f ca="1">VLOOKUP($O573,Education!$A:$B,2,FALSE)</f>
        <v>Undergraduate degree</v>
      </c>
      <c r="Q573" s="7">
        <f ca="1" xml:space="preserve">
  IF(OR($S573 = 5, $S573 = 6, $S573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73" s="7" t="str">
        <f ca="1">VLOOKUP($Q573,Department!$A:$B,2,FALSE)</f>
        <v>Commercial</v>
      </c>
      <c r="S573" s="6">
        <f t="shared" ca="1" si="77"/>
        <v>10</v>
      </c>
      <c r="T573" s="7" t="str">
        <f ca="1">VLOOKUP($S573,Role!$A:$B,2,FALSE)</f>
        <v>Trainee</v>
      </c>
      <c r="U573" s="6" t="str">
        <f t="shared" ca="1" si="78"/>
        <v/>
      </c>
      <c r="V573" s="7" t="str">
        <f ca="1" xml:space="preserve">
IF($U573 &lt;&gt; "",
    VLOOKUP($U573,Level!$A:$B,2,FALSE),
    ""
)</f>
        <v/>
      </c>
      <c r="W573" s="1">
        <f t="shared" ca="1" si="79"/>
        <v>1385</v>
      </c>
      <c r="X573" s="12" t="str">
        <f t="shared" ca="1" si="80"/>
        <v>INSERT INTO bi4all.fac_employees (id_company_fk, id_employee_pk, flg_active, employee_name, id_gender_fk, id_race_fk, birthday, id_schooling_fk, id_department_fk, id_role_fk, id_level_fk, salary) VALUES (1, 569, TRUE, 'Anna Carolinna Melo Holanda', 'F', 5, '13/10/1964', 7, 9, 10, NULL, 1385);</v>
      </c>
    </row>
    <row r="574" spans="1:24" ht="14.25" customHeight="1" x14ac:dyDescent="0.2">
      <c r="A574" s="7">
        <v>1</v>
      </c>
      <c r="B574" s="7" t="str">
        <f>$A574 &amp; "-"&amp;VLOOKUP($A574,Company!$A:$B,2,FALSE)</f>
        <v>1-ACME Corporation</v>
      </c>
      <c r="C574" s="5">
        <f t="shared" si="72"/>
        <v>570</v>
      </c>
      <c r="D574" s="6" t="b">
        <v>1</v>
      </c>
      <c r="E574" s="7">
        <f ca="1">IF($C574 = 1 + N("Presidente"),
    127,
    IF($C574 = 2 + N("Vice-Presidente"),
        72,
        IF($C574 = 3 + N("Secretária bilíngue"),
            13,
            RANDBETWEEN(5,COUNT(Name!$A:$A) + 1)
        )
    )
)</f>
        <v>9</v>
      </c>
      <c r="F574" s="7" t="str">
        <f ca="1">VLOOKUP($E574,Name!$A:$B,2,FALSE)</f>
        <v>Adélio</v>
      </c>
      <c r="G574" s="7">
        <f ca="1" xml:space="preserve">
IF($C574 = 1,
    0,
    RANDBETWEEN(5,COUNT('Last name'!$A:$A) + 1)
)</f>
        <v>72</v>
      </c>
      <c r="H574" s="7" t="str">
        <f ca="1" xml:space="preserve">
IF($C574 = 1 + N("Presidente"),
    "de Orléans e Bragança",
    VLOOKUP($G574,'Last name'!$A:$B,2,FALSE) &amp; " " &amp; VLOOKUP(RANDBETWEEN(5,COUNT('Last name'!$A:$A) + 1),'Last name'!$A:$B,2,FALSE)
)</f>
        <v>De Luca Botelho</v>
      </c>
      <c r="I574" s="7" t="str">
        <f t="shared" ca="1" si="73"/>
        <v>Adélio De Luca Botelho</v>
      </c>
      <c r="J574" s="7" t="str">
        <f ca="1">VLOOKUP($E574,Name!$A:$C,3,FALSE)</f>
        <v>M</v>
      </c>
      <c r="K574" s="7" t="str">
        <f ca="1">VLOOKUP($J574,Gender!$A:$B,2,FALSE)</f>
        <v>Male</v>
      </c>
      <c r="L574" s="7">
        <f t="shared" ca="1" si="74"/>
        <v>6</v>
      </c>
      <c r="M574" s="7" t="str">
        <f ca="1">VLOOKUP($L574,Race!$A:$B,2,FALSE)</f>
        <v>Black or African American</v>
      </c>
      <c r="N574" s="8">
        <f t="shared" ca="1" si="75"/>
        <v>29202</v>
      </c>
      <c r="O574" s="6">
        <f t="shared" ca="1" si="76"/>
        <v>8</v>
      </c>
      <c r="P574" s="8" t="str">
        <f ca="1">VLOOKUP($O574,Education!$A:$B,2,FALSE)</f>
        <v>Graduate school</v>
      </c>
      <c r="Q574" s="7">
        <f ca="1" xml:space="preserve">
  IF(OR($S574 = 5, $S574 = 6, $S574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574" s="7" t="str">
        <f ca="1">VLOOKUP($Q574,Department!$A:$B,2,FALSE)</f>
        <v>Presidency</v>
      </c>
      <c r="S574" s="6">
        <f t="shared" ca="1" si="77"/>
        <v>11</v>
      </c>
      <c r="T574" s="7" t="str">
        <f ca="1">VLOOKUP($S574,Role!$A:$B,2,FALSE)</f>
        <v>Analyst</v>
      </c>
      <c r="U574" s="6">
        <f t="shared" ca="1" si="78"/>
        <v>5</v>
      </c>
      <c r="V574" s="7" t="str">
        <f ca="1" xml:space="preserve">
IF($U574 &lt;&gt; "",
    VLOOKUP($U574,Level!$A:$B,2,FALSE),
    ""
)</f>
        <v>Junior</v>
      </c>
      <c r="W574" s="1">
        <f t="shared" ca="1" si="79"/>
        <v>3000</v>
      </c>
      <c r="X574" s="12" t="str">
        <f t="shared" ca="1" si="80"/>
        <v>INSERT INTO bi4all.fac_employees (id_company_fk, id_employee_pk, flg_active, employee_name, id_gender_fk, id_race_fk, birthday, id_schooling_fk, id_department_fk, id_role_fk, id_level_fk, salary) VALUES (1, 570, TRUE, 'Adélio De Luca Botelho', 'M', 6, '13/12/1979', 8, 5, 11, 5, 3000);</v>
      </c>
    </row>
    <row r="575" spans="1:24" ht="14.25" customHeight="1" x14ac:dyDescent="0.2">
      <c r="A575" s="7">
        <v>1</v>
      </c>
      <c r="B575" s="7" t="str">
        <f>$A575 &amp; "-"&amp;VLOOKUP($A575,Company!$A:$B,2,FALSE)</f>
        <v>1-ACME Corporation</v>
      </c>
      <c r="C575" s="5">
        <f t="shared" si="72"/>
        <v>571</v>
      </c>
      <c r="D575" s="6" t="b">
        <v>1</v>
      </c>
      <c r="E575" s="7">
        <f ca="1">IF($C575 = 1 + N("Presidente"),
    127,
    IF($C575 = 2 + N("Vice-Presidente"),
        72,
        IF($C575 = 3 + N("Secretária bilíngue"),
            13,
            RANDBETWEEN(5,COUNT(Name!$A:$A) + 1)
        )
    )
)</f>
        <v>278</v>
      </c>
      <c r="F575" s="7" t="str">
        <f ca="1">VLOOKUP($E575,Name!$A:$B,2,FALSE)</f>
        <v>Mariana</v>
      </c>
      <c r="G575" s="7">
        <f ca="1" xml:space="preserve">
IF($C575 = 1,
    0,
    RANDBETWEEN(5,COUNT('Last name'!$A:$A) + 1)
)</f>
        <v>170</v>
      </c>
      <c r="H575" s="7" t="str">
        <f ca="1" xml:space="preserve">
IF($C575 = 1 + N("Presidente"),
    "de Orléans e Bragança",
    VLOOKUP($G575,'Last name'!$A:$B,2,FALSE) &amp; " " &amp; VLOOKUP(RANDBETWEEN(5,COUNT('Last name'!$A:$A) + 1),'Last name'!$A:$B,2,FALSE)
)</f>
        <v>Sá Faro</v>
      </c>
      <c r="I575" s="7" t="str">
        <f t="shared" ca="1" si="73"/>
        <v>Mariana Sá Faro</v>
      </c>
      <c r="J575" s="7" t="str">
        <f ca="1">VLOOKUP($E575,Name!$A:$C,3,FALSE)</f>
        <v>F</v>
      </c>
      <c r="K575" s="7" t="str">
        <f ca="1">VLOOKUP($J575,Gender!$A:$B,2,FALSE)</f>
        <v>Female</v>
      </c>
      <c r="L575" s="7">
        <f t="shared" ca="1" si="74"/>
        <v>5</v>
      </c>
      <c r="M575" s="7" t="str">
        <f ca="1">VLOOKUP($L575,Race!$A:$B,2,FALSE)</f>
        <v>White</v>
      </c>
      <c r="N575" s="8">
        <f t="shared" ca="1" si="75"/>
        <v>33206</v>
      </c>
      <c r="O575" s="6">
        <f t="shared" ca="1" si="76"/>
        <v>7</v>
      </c>
      <c r="P575" s="8" t="str">
        <f ca="1">VLOOKUP($O575,Education!$A:$B,2,FALSE)</f>
        <v>Undergraduate degree</v>
      </c>
      <c r="Q575" s="7">
        <f ca="1" xml:space="preserve">
  IF(OR($S575 = 5, $S575 = 6, $S575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75" s="7" t="str">
        <f ca="1">VLOOKUP($Q575,Department!$A:$B,2,FALSE)</f>
        <v>Audit</v>
      </c>
      <c r="S575" s="6">
        <f t="shared" ca="1" si="77"/>
        <v>9</v>
      </c>
      <c r="T575" s="7" t="str">
        <f ca="1">VLOOKUP($S575,Role!$A:$B,2,FALSE)</f>
        <v>Intern</v>
      </c>
      <c r="U575" s="6" t="str">
        <f t="shared" ca="1" si="78"/>
        <v/>
      </c>
      <c r="V575" s="7" t="str">
        <f ca="1" xml:space="preserve">
IF($U575 &lt;&gt; "",
    VLOOKUP($U575,Level!$A:$B,2,FALSE),
    ""
)</f>
        <v/>
      </c>
      <c r="W575" s="1">
        <f t="shared" ca="1" si="79"/>
        <v>1205</v>
      </c>
      <c r="X575" s="12" t="str">
        <f t="shared" ca="1" si="80"/>
        <v>INSERT INTO bi4all.fac_employees (id_company_fk, id_employee_pk, flg_active, employee_name, id_gender_fk, id_race_fk, birthday, id_schooling_fk, id_department_fk, id_role_fk, id_level_fk, salary) VALUES (1, 571, TRUE, 'Mariana Sá Faro', 'F', 5, '29/11/1990', 7, 13, 9, NULL, 1205);</v>
      </c>
    </row>
    <row r="576" spans="1:24" ht="14.25" customHeight="1" x14ac:dyDescent="0.2">
      <c r="A576" s="7">
        <v>1</v>
      </c>
      <c r="B576" s="7" t="str">
        <f>$A576 &amp; "-"&amp;VLOOKUP($A576,Company!$A:$B,2,FALSE)</f>
        <v>1-ACME Corporation</v>
      </c>
      <c r="C576" s="5">
        <f t="shared" si="72"/>
        <v>572</v>
      </c>
      <c r="D576" s="6" t="b">
        <v>1</v>
      </c>
      <c r="E576" s="7">
        <f ca="1">IF($C576 = 1 + N("Presidente"),
    127,
    IF($C576 = 2 + N("Vice-Presidente"),
        72,
        IF($C576 = 3 + N("Secretária bilíngue"),
            13,
            RANDBETWEEN(5,COUNT(Name!$A:$A) + 1)
        )
    )
)</f>
        <v>96</v>
      </c>
      <c r="F576" s="7" t="str">
        <f ca="1">VLOOKUP($E576,Name!$A:$B,2,FALSE)</f>
        <v>Clarisse</v>
      </c>
      <c r="G576" s="7">
        <f ca="1" xml:space="preserve">
IF($C576 = 1,
    0,
    RANDBETWEEN(5,COUNT('Last name'!$A:$A) + 1)
)</f>
        <v>189</v>
      </c>
      <c r="H576" s="7" t="str">
        <f ca="1" xml:space="preserve">
IF($C576 = 1 + N("Presidente"),
    "de Orléans e Bragança",
    VLOOKUP($G576,'Last name'!$A:$B,2,FALSE) &amp; " " &amp; VLOOKUP(RANDBETWEEN(5,COUNT('Last name'!$A:$A) + 1),'Last name'!$A:$B,2,FALSE)
)</f>
        <v>Teixeira Nascimento</v>
      </c>
      <c r="I576" s="7" t="str">
        <f t="shared" ca="1" si="73"/>
        <v>Clarisse Teixeira Nascimento</v>
      </c>
      <c r="J576" s="7" t="str">
        <f ca="1">VLOOKUP($E576,Name!$A:$C,3,FALSE)</f>
        <v>F</v>
      </c>
      <c r="K576" s="7" t="str">
        <f ca="1">VLOOKUP($J576,Gender!$A:$B,2,FALSE)</f>
        <v>Female</v>
      </c>
      <c r="L576" s="7">
        <f t="shared" ca="1" si="74"/>
        <v>5</v>
      </c>
      <c r="M576" s="7" t="str">
        <f ca="1">VLOOKUP($L576,Race!$A:$B,2,FALSE)</f>
        <v>White</v>
      </c>
      <c r="N576" s="8">
        <f t="shared" ca="1" si="75"/>
        <v>27394</v>
      </c>
      <c r="O576" s="6">
        <f t="shared" ca="1" si="76"/>
        <v>8</v>
      </c>
      <c r="P576" s="8" t="str">
        <f ca="1">VLOOKUP($O576,Education!$A:$B,2,FALSE)</f>
        <v>Graduate school</v>
      </c>
      <c r="Q576" s="7">
        <f ca="1" xml:space="preserve">
  IF(OR($S576 = 5, $S576 = 6, $S576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76" s="7" t="str">
        <f ca="1">VLOOKUP($Q576,Department!$A:$B,2,FALSE)</f>
        <v>Communication &amp; Marketing</v>
      </c>
      <c r="S576" s="6">
        <f t="shared" ca="1" si="77"/>
        <v>11</v>
      </c>
      <c r="T576" s="7" t="str">
        <f ca="1">VLOOKUP($S576,Role!$A:$B,2,FALSE)</f>
        <v>Analyst</v>
      </c>
      <c r="U576" s="6">
        <f t="shared" ca="1" si="78"/>
        <v>5</v>
      </c>
      <c r="V576" s="7" t="str">
        <f ca="1" xml:space="preserve">
IF($U576 &lt;&gt; "",
    VLOOKUP($U576,Level!$A:$B,2,FALSE),
    ""
)</f>
        <v>Junior</v>
      </c>
      <c r="W576" s="1">
        <f t="shared" ca="1" si="79"/>
        <v>3080</v>
      </c>
      <c r="X576" s="12" t="str">
        <f t="shared" ca="1" si="80"/>
        <v>INSERT INTO bi4all.fac_employees (id_company_fk, id_employee_pk, flg_active, employee_name, id_gender_fk, id_race_fk, birthday, id_schooling_fk, id_department_fk, id_role_fk, id_level_fk, salary) VALUES (1, 572, TRUE, 'Clarisse Teixeira Nascimento', 'F', 5, '31/12/1974', 8, 11, 11, 5, 3080);</v>
      </c>
    </row>
    <row r="577" spans="1:24" ht="14.25" customHeight="1" x14ac:dyDescent="0.2">
      <c r="A577" s="7">
        <v>1</v>
      </c>
      <c r="B577" s="7" t="str">
        <f>$A577 &amp; "-"&amp;VLOOKUP($A577,Company!$A:$B,2,FALSE)</f>
        <v>1-ACME Corporation</v>
      </c>
      <c r="C577" s="5">
        <f t="shared" si="72"/>
        <v>573</v>
      </c>
      <c r="D577" s="6" t="b">
        <v>1</v>
      </c>
      <c r="E577" s="7">
        <f ca="1">IF($C577 = 1 + N("Presidente"),
    127,
    IF($C577 = 2 + N("Vice-Presidente"),
        72,
        IF($C577 = 3 + N("Secretária bilíngue"),
            13,
            RANDBETWEEN(5,COUNT(Name!$A:$A) + 1)
        )
    )
)</f>
        <v>21</v>
      </c>
      <c r="F577" s="7" t="str">
        <f ca="1">VLOOKUP($E577,Name!$A:$B,2,FALSE)</f>
        <v>Allana</v>
      </c>
      <c r="G577" s="7">
        <f ca="1" xml:space="preserve">
IF($C577 = 1,
    0,
    RANDBETWEEN(5,COUNT('Last name'!$A:$A) + 1)
)</f>
        <v>52</v>
      </c>
      <c r="H577" s="7" t="str">
        <f ca="1" xml:space="preserve">
IF($C577 = 1 + N("Presidente"),
    "de Orléans e Bragança",
    VLOOKUP($G577,'Last name'!$A:$B,2,FALSE) &amp; " " &amp; VLOOKUP(RANDBETWEEN(5,COUNT('Last name'!$A:$A) + 1),'Last name'!$A:$B,2,FALSE)
)</f>
        <v>Camacho Romano</v>
      </c>
      <c r="I577" s="7" t="str">
        <f t="shared" ca="1" si="73"/>
        <v>Allana Camacho Romano</v>
      </c>
      <c r="J577" s="7" t="str">
        <f ca="1">VLOOKUP($E577,Name!$A:$C,3,FALSE)</f>
        <v>F</v>
      </c>
      <c r="K577" s="7" t="str">
        <f ca="1">VLOOKUP($J577,Gender!$A:$B,2,FALSE)</f>
        <v>Female</v>
      </c>
      <c r="L577" s="7">
        <f t="shared" ca="1" si="74"/>
        <v>5</v>
      </c>
      <c r="M577" s="7" t="str">
        <f ca="1">VLOOKUP($L577,Race!$A:$B,2,FALSE)</f>
        <v>White</v>
      </c>
      <c r="N577" s="8">
        <f t="shared" ca="1" si="75"/>
        <v>23409</v>
      </c>
      <c r="O577" s="6">
        <f t="shared" ca="1" si="76"/>
        <v>7</v>
      </c>
      <c r="P577" s="8" t="str">
        <f ca="1">VLOOKUP($O577,Education!$A:$B,2,FALSE)</f>
        <v>Undergraduate degree</v>
      </c>
      <c r="Q577" s="7">
        <f ca="1" xml:space="preserve">
  IF(OR($S577 = 5, $S577 = 6, $S577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77" s="7" t="str">
        <f ca="1">VLOOKUP($Q577,Department!$A:$B,2,FALSE)</f>
        <v>Administration</v>
      </c>
      <c r="S577" s="6">
        <f t="shared" ca="1" si="77"/>
        <v>10</v>
      </c>
      <c r="T577" s="7" t="str">
        <f ca="1">VLOOKUP($S577,Role!$A:$B,2,FALSE)</f>
        <v>Trainee</v>
      </c>
      <c r="U577" s="6" t="str">
        <f t="shared" ca="1" si="78"/>
        <v/>
      </c>
      <c r="V577" s="7" t="str">
        <f ca="1" xml:space="preserve">
IF($U577 &lt;&gt; "",
    VLOOKUP($U577,Level!$A:$B,2,FALSE),
    ""
)</f>
        <v/>
      </c>
      <c r="W577" s="1">
        <f t="shared" ca="1" si="79"/>
        <v>1305</v>
      </c>
      <c r="X577" s="12" t="str">
        <f t="shared" ca="1" si="80"/>
        <v>INSERT INTO bi4all.fac_employees (id_company_fk, id_employee_pk, flg_active, employee_name, id_gender_fk, id_race_fk, birthday, id_schooling_fk, id_department_fk, id_role_fk, id_level_fk, salary) VALUES (1, 573, TRUE, 'Allana Camacho Romano', 'F', 5, '02/02/1964', 7, 6, 10, NULL, 1305);</v>
      </c>
    </row>
    <row r="578" spans="1:24" ht="14.25" customHeight="1" x14ac:dyDescent="0.2">
      <c r="A578" s="7">
        <v>1</v>
      </c>
      <c r="B578" s="7" t="str">
        <f>$A578 &amp; "-"&amp;VLOOKUP($A578,Company!$A:$B,2,FALSE)</f>
        <v>1-ACME Corporation</v>
      </c>
      <c r="C578" s="5">
        <f t="shared" si="72"/>
        <v>574</v>
      </c>
      <c r="D578" s="6" t="b">
        <v>1</v>
      </c>
      <c r="E578" s="7">
        <f ca="1">IF($C578 = 1 + N("Presidente"),
    127,
    IF($C578 = 2 + N("Vice-Presidente"),
        72,
        IF($C578 = 3 + N("Secretária bilíngue"),
            13,
            RANDBETWEEN(5,COUNT(Name!$A:$A) + 1)
        )
    )
)</f>
        <v>333</v>
      </c>
      <c r="F578" s="7" t="str">
        <f ca="1">VLOOKUP($E578,Name!$A:$B,2,FALSE)</f>
        <v>Ruan</v>
      </c>
      <c r="G578" s="7">
        <f ca="1" xml:space="preserve">
IF($C578 = 1,
    0,
    RANDBETWEEN(5,COUNT('Last name'!$A:$A) + 1)
)</f>
        <v>22</v>
      </c>
      <c r="H578" s="7" t="str">
        <f ca="1" xml:space="preserve">
IF($C578 = 1 + N("Presidente"),
    "de Orléans e Bragança",
    VLOOKUP($G578,'Last name'!$A:$B,2,FALSE) &amp; " " &amp; VLOOKUP(RANDBETWEEN(5,COUNT('Last name'!$A:$A) + 1),'Last name'!$A:$B,2,FALSE)
)</f>
        <v>Araújo Cabral</v>
      </c>
      <c r="I578" s="7" t="str">
        <f t="shared" ca="1" si="73"/>
        <v>Ruan Araújo Cabral</v>
      </c>
      <c r="J578" s="7" t="str">
        <f ca="1">VLOOKUP($E578,Name!$A:$C,3,FALSE)</f>
        <v>M</v>
      </c>
      <c r="K578" s="7" t="str">
        <f ca="1">VLOOKUP($J578,Gender!$A:$B,2,FALSE)</f>
        <v>Male</v>
      </c>
      <c r="L578" s="7">
        <f t="shared" ca="1" si="74"/>
        <v>5</v>
      </c>
      <c r="M578" s="7" t="str">
        <f ca="1">VLOOKUP($L578,Race!$A:$B,2,FALSE)</f>
        <v>White</v>
      </c>
      <c r="N578" s="8">
        <f t="shared" ca="1" si="75"/>
        <v>30473</v>
      </c>
      <c r="O578" s="6">
        <f t="shared" ca="1" si="76"/>
        <v>7</v>
      </c>
      <c r="P578" s="8" t="str">
        <f ca="1">VLOOKUP($O578,Education!$A:$B,2,FALSE)</f>
        <v>Undergraduate degree</v>
      </c>
      <c r="Q578" s="7">
        <f ca="1" xml:space="preserve">
  IF(OR($S578 = 5, $S578 = 6, $S578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78" s="7" t="str">
        <f ca="1">VLOOKUP($Q578,Department!$A:$B,2,FALSE)</f>
        <v>Administration</v>
      </c>
      <c r="S578" s="6">
        <f t="shared" ca="1" si="77"/>
        <v>11</v>
      </c>
      <c r="T578" s="7" t="str">
        <f ca="1">VLOOKUP($S578,Role!$A:$B,2,FALSE)</f>
        <v>Analyst</v>
      </c>
      <c r="U578" s="6">
        <f t="shared" ca="1" si="78"/>
        <v>5</v>
      </c>
      <c r="V578" s="7" t="str">
        <f ca="1" xml:space="preserve">
IF($U578 &lt;&gt; "",
    VLOOKUP($U578,Level!$A:$B,2,FALSE),
    ""
)</f>
        <v>Junior</v>
      </c>
      <c r="W578" s="1">
        <f t="shared" ca="1" si="79"/>
        <v>2500</v>
      </c>
      <c r="X578" s="12" t="str">
        <f t="shared" ca="1" si="80"/>
        <v>INSERT INTO bi4all.fac_employees (id_company_fk, id_employee_pk, flg_active, employee_name, id_gender_fk, id_race_fk, birthday, id_schooling_fk, id_department_fk, id_role_fk, id_level_fk, salary) VALUES (1, 574, TRUE, 'Ruan Araújo Cabral', 'M', 5, '06/06/1983', 7, 6, 11, 5, 2500);</v>
      </c>
    </row>
    <row r="579" spans="1:24" ht="14.25" customHeight="1" x14ac:dyDescent="0.2">
      <c r="A579" s="7">
        <v>1</v>
      </c>
      <c r="B579" s="7" t="str">
        <f>$A579 &amp; "-"&amp;VLOOKUP($A579,Company!$A:$B,2,FALSE)</f>
        <v>1-ACME Corporation</v>
      </c>
      <c r="C579" s="5">
        <f t="shared" si="72"/>
        <v>575</v>
      </c>
      <c r="D579" s="6" t="b">
        <v>1</v>
      </c>
      <c r="E579" s="7">
        <f ca="1">IF($C579 = 1 + N("Presidente"),
    127,
    IF($C579 = 2 + N("Vice-Presidente"),
        72,
        IF($C579 = 3 + N("Secretária bilíngue"),
            13,
            RANDBETWEEN(5,COUNT(Name!$A:$A) + 1)
        )
    )
)</f>
        <v>78</v>
      </c>
      <c r="F579" s="7" t="str">
        <f ca="1">VLOOKUP($E579,Name!$A:$B,2,FALSE)</f>
        <v>Bryan</v>
      </c>
      <c r="G579" s="7">
        <f ca="1" xml:space="preserve">
IF($C579 = 1,
    0,
    RANDBETWEEN(5,COUNT('Last name'!$A:$A) + 1)
)</f>
        <v>105</v>
      </c>
      <c r="H579" s="7" t="str">
        <f ca="1" xml:space="preserve">
IF($C579 = 1 + N("Presidente"),
    "de Orléans e Bragança",
    VLOOKUP($G579,'Last name'!$A:$B,2,FALSE) &amp; " " &amp; VLOOKUP(RANDBETWEEN(5,COUNT('Last name'!$A:$A) + 1),'Last name'!$A:$B,2,FALSE)
)</f>
        <v>Junqueira Dantas</v>
      </c>
      <c r="I579" s="7" t="str">
        <f t="shared" ca="1" si="73"/>
        <v>Bryan Junqueira Dantas</v>
      </c>
      <c r="J579" s="7" t="str">
        <f ca="1">VLOOKUP($E579,Name!$A:$C,3,FALSE)</f>
        <v>M</v>
      </c>
      <c r="K579" s="7" t="str">
        <f ca="1">VLOOKUP($J579,Gender!$A:$B,2,FALSE)</f>
        <v>Male</v>
      </c>
      <c r="L579" s="7">
        <f t="shared" ca="1" si="74"/>
        <v>5</v>
      </c>
      <c r="M579" s="7" t="str">
        <f ca="1">VLOOKUP($L579,Race!$A:$B,2,FALSE)</f>
        <v>White</v>
      </c>
      <c r="N579" s="8">
        <f t="shared" ca="1" si="75"/>
        <v>19002</v>
      </c>
      <c r="O579" s="6">
        <f t="shared" ca="1" si="76"/>
        <v>7</v>
      </c>
      <c r="P579" s="8" t="str">
        <f ca="1">VLOOKUP($O579,Education!$A:$B,2,FALSE)</f>
        <v>Undergraduate degree</v>
      </c>
      <c r="Q579" s="7">
        <f ca="1" xml:space="preserve">
  IF(OR($S579 = 5, $S579 = 6, $S579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79" s="7" t="str">
        <f ca="1">VLOOKUP($Q579,Department!$A:$B,2,FALSE)</f>
        <v>Audit</v>
      </c>
      <c r="S579" s="6">
        <f t="shared" ca="1" si="77"/>
        <v>10</v>
      </c>
      <c r="T579" s="7" t="str">
        <f ca="1">VLOOKUP($S579,Role!$A:$B,2,FALSE)</f>
        <v>Trainee</v>
      </c>
      <c r="U579" s="6" t="str">
        <f t="shared" ca="1" si="78"/>
        <v/>
      </c>
      <c r="V579" s="7" t="str">
        <f ca="1" xml:space="preserve">
IF($U579 &lt;&gt; "",
    VLOOKUP($U579,Level!$A:$B,2,FALSE),
    ""
)</f>
        <v/>
      </c>
      <c r="W579" s="1">
        <f t="shared" ca="1" si="79"/>
        <v>1305</v>
      </c>
      <c r="X579" s="12" t="str">
        <f t="shared" ca="1" si="80"/>
        <v>INSERT INTO bi4all.fac_employees (id_company_fk, id_employee_pk, flg_active, employee_name, id_gender_fk, id_race_fk, birthday, id_schooling_fk, id_department_fk, id_role_fk, id_level_fk, salary) VALUES (1, 575, TRUE, 'Bryan Junqueira Dantas', 'M', 5, '09/01/1952', 7, 13, 10, NULL, 1305);</v>
      </c>
    </row>
    <row r="580" spans="1:24" ht="14.25" customHeight="1" x14ac:dyDescent="0.2">
      <c r="A580" s="7">
        <v>1</v>
      </c>
      <c r="B580" s="7" t="str">
        <f>$A580 &amp; "-"&amp;VLOOKUP($A580,Company!$A:$B,2,FALSE)</f>
        <v>1-ACME Corporation</v>
      </c>
      <c r="C580" s="5">
        <f t="shared" si="72"/>
        <v>576</v>
      </c>
      <c r="D580" s="6" t="b">
        <v>1</v>
      </c>
      <c r="E580" s="7">
        <f ca="1">IF($C580 = 1 + N("Presidente"),
    127,
    IF($C580 = 2 + N("Vice-Presidente"),
        72,
        IF($C580 = 3 + N("Secretária bilíngue"),
            13,
            RANDBETWEEN(5,COUNT(Name!$A:$A) + 1)
        )
    )
)</f>
        <v>244</v>
      </c>
      <c r="F580" s="7" t="str">
        <f ca="1">VLOOKUP($E580,Name!$A:$B,2,FALSE)</f>
        <v>Luiz Gustavo</v>
      </c>
      <c r="G580" s="7">
        <f ca="1" xml:space="preserve">
IF($C580 = 1,
    0,
    RANDBETWEEN(5,COUNT('Last name'!$A:$A) + 1)
)</f>
        <v>188</v>
      </c>
      <c r="H580" s="7" t="str">
        <f ca="1" xml:space="preserve">
IF($C580 = 1 + N("Presidente"),
    "de Orléans e Bragança",
    VLOOKUP($G580,'Last name'!$A:$B,2,FALSE) &amp; " " &amp; VLOOKUP(RANDBETWEEN(5,COUNT('Last name'!$A:$A) + 1),'Last name'!$A:$B,2,FALSE)
)</f>
        <v>Tavarez Farina</v>
      </c>
      <c r="I580" s="7" t="str">
        <f t="shared" ca="1" si="73"/>
        <v>Luiz Gustavo Tavarez Farina</v>
      </c>
      <c r="J580" s="7" t="str">
        <f ca="1">VLOOKUP($E580,Name!$A:$C,3,FALSE)</f>
        <v>M</v>
      </c>
      <c r="K580" s="7" t="str">
        <f ca="1">VLOOKUP($J580,Gender!$A:$B,2,FALSE)</f>
        <v>Male</v>
      </c>
      <c r="L580" s="7">
        <f t="shared" ca="1" si="74"/>
        <v>5</v>
      </c>
      <c r="M580" s="7" t="str">
        <f ca="1">VLOOKUP($L580,Race!$A:$B,2,FALSE)</f>
        <v>White</v>
      </c>
      <c r="N580" s="8">
        <f t="shared" ca="1" si="75"/>
        <v>19232</v>
      </c>
      <c r="O580" s="6">
        <f t="shared" ca="1" si="76"/>
        <v>7</v>
      </c>
      <c r="P580" s="8" t="str">
        <f ca="1">VLOOKUP($O580,Education!$A:$B,2,FALSE)</f>
        <v>Undergraduate degree</v>
      </c>
      <c r="Q580" s="7">
        <f ca="1" xml:space="preserve">
  IF(OR($S580 = 5, $S580 = 6, $S580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80" s="7" t="str">
        <f ca="1">VLOOKUP($Q580,Department!$A:$B,2,FALSE)</f>
        <v>Finance</v>
      </c>
      <c r="S580" s="6">
        <f t="shared" ca="1" si="77"/>
        <v>11</v>
      </c>
      <c r="T580" s="7" t="str">
        <f ca="1">VLOOKUP($S580,Role!$A:$B,2,FALSE)</f>
        <v>Analyst</v>
      </c>
      <c r="U580" s="6">
        <f t="shared" ca="1" si="78"/>
        <v>6</v>
      </c>
      <c r="V580" s="7" t="str">
        <f ca="1" xml:space="preserve">
IF($U580 &lt;&gt; "",
    VLOOKUP($U580,Level!$A:$B,2,FALSE),
    ""
)</f>
        <v>Pleno</v>
      </c>
      <c r="W580" s="1">
        <f t="shared" ca="1" si="79"/>
        <v>2500</v>
      </c>
      <c r="X580" s="12" t="str">
        <f t="shared" ca="1" si="80"/>
        <v>INSERT INTO bi4all.fac_employees (id_company_fk, id_employee_pk, flg_active, employee_name, id_gender_fk, id_race_fk, birthday, id_schooling_fk, id_department_fk, id_role_fk, id_level_fk, salary) VALUES (1, 576, TRUE, 'Luiz Gustavo Tavarez Farina', 'M', 5, '26/08/1952', 7, 7, 11, 6, 2500);</v>
      </c>
    </row>
    <row r="581" spans="1:24" ht="14.25" customHeight="1" x14ac:dyDescent="0.2">
      <c r="A581" s="7">
        <v>1</v>
      </c>
      <c r="B581" s="7" t="str">
        <f>$A581 &amp; "-"&amp;VLOOKUP($A581,Company!$A:$B,2,FALSE)</f>
        <v>1-ACME Corporation</v>
      </c>
      <c r="C581" s="5">
        <f t="shared" si="72"/>
        <v>577</v>
      </c>
      <c r="D581" s="6" t="b">
        <v>1</v>
      </c>
      <c r="E581" s="7">
        <f ca="1">IF($C581 = 1 + N("Presidente"),
    127,
    IF($C581 = 2 + N("Vice-Presidente"),
        72,
        IF($C581 = 3 + N("Secretária bilíngue"),
            13,
            RANDBETWEEN(5,COUNT(Name!$A:$A) + 1)
        )
    )
)</f>
        <v>147</v>
      </c>
      <c r="F581" s="7" t="str">
        <f ca="1">VLOOKUP($E581,Name!$A:$B,2,FALSE)</f>
        <v>Francisco Emanuel</v>
      </c>
      <c r="G581" s="7">
        <f ca="1" xml:space="preserve">
IF($C581 = 1,
    0,
    RANDBETWEEN(5,COUNT('Last name'!$A:$A) + 1)
)</f>
        <v>29</v>
      </c>
      <c r="H581" s="7" t="str">
        <f ca="1" xml:space="preserve">
IF($C581 = 1 + N("Presidente"),
    "de Orléans e Bragança",
    VLOOKUP($G581,'Last name'!$A:$B,2,FALSE) &amp; " " &amp; VLOOKUP(RANDBETWEEN(5,COUNT('Last name'!$A:$A) + 1),'Last name'!$A:$B,2,FALSE)
)</f>
        <v>Bandeira Arruda</v>
      </c>
      <c r="I581" s="7" t="str">
        <f t="shared" ca="1" si="73"/>
        <v>Francisco Emanuel Bandeira Arruda</v>
      </c>
      <c r="J581" s="7" t="str">
        <f ca="1">VLOOKUP($E581,Name!$A:$C,3,FALSE)</f>
        <v>M</v>
      </c>
      <c r="K581" s="7" t="str">
        <f ca="1">VLOOKUP($J581,Gender!$A:$B,2,FALSE)</f>
        <v>Male</v>
      </c>
      <c r="L581" s="7">
        <f t="shared" ca="1" si="74"/>
        <v>6</v>
      </c>
      <c r="M581" s="7" t="str">
        <f ca="1">VLOOKUP($L581,Race!$A:$B,2,FALSE)</f>
        <v>Black or African American</v>
      </c>
      <c r="N581" s="8">
        <f t="shared" ca="1" si="75"/>
        <v>28777</v>
      </c>
      <c r="O581" s="6">
        <f t="shared" ca="1" si="76"/>
        <v>7</v>
      </c>
      <c r="P581" s="8" t="str">
        <f ca="1">VLOOKUP($O581,Education!$A:$B,2,FALSE)</f>
        <v>Undergraduate degree</v>
      </c>
      <c r="Q581" s="7">
        <f ca="1" xml:space="preserve">
  IF(OR($S581 = 5, $S581 = 6, $S581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81" s="7" t="str">
        <f ca="1">VLOOKUP($Q581,Department!$A:$B,2,FALSE)</f>
        <v>Controlling</v>
      </c>
      <c r="S581" s="6">
        <f t="shared" ca="1" si="77"/>
        <v>9</v>
      </c>
      <c r="T581" s="7" t="str">
        <f ca="1">VLOOKUP($S581,Role!$A:$B,2,FALSE)</f>
        <v>Intern</v>
      </c>
      <c r="U581" s="6" t="str">
        <f t="shared" ca="1" si="78"/>
        <v/>
      </c>
      <c r="V581" s="7" t="str">
        <f ca="1" xml:space="preserve">
IF($U581 &lt;&gt; "",
    VLOOKUP($U581,Level!$A:$B,2,FALSE),
    ""
)</f>
        <v/>
      </c>
      <c r="W581" s="1">
        <f t="shared" ca="1" si="79"/>
        <v>1205</v>
      </c>
      <c r="X581" s="12" t="str">
        <f t="shared" ca="1" si="80"/>
        <v>INSERT INTO bi4all.fac_employees (id_company_fk, id_employee_pk, flg_active, employee_name, id_gender_fk, id_race_fk, birthday, id_schooling_fk, id_department_fk, id_role_fk, id_level_fk, salary) VALUES (1, 577, TRUE, 'Francisco Emanuel Bandeira Arruda', 'M', 6, '14/10/1978', 7, 12, 9, NULL, 1205);</v>
      </c>
    </row>
    <row r="582" spans="1:24" ht="14.25" customHeight="1" x14ac:dyDescent="0.2">
      <c r="A582" s="7">
        <v>1</v>
      </c>
      <c r="B582" s="7" t="str">
        <f>$A582 &amp; "-"&amp;VLOOKUP($A582,Company!$A:$B,2,FALSE)</f>
        <v>1-ACME Corporation</v>
      </c>
      <c r="C582" s="5">
        <f t="shared" ref="C582:C645" si="81">ROW() - 4</f>
        <v>578</v>
      </c>
      <c r="D582" s="6" t="b">
        <v>1</v>
      </c>
      <c r="E582" s="7">
        <f ca="1">IF($C582 = 1 + N("Presidente"),
    127,
    IF($C582 = 2 + N("Vice-Presidente"),
        72,
        IF($C582 = 3 + N("Secretária bilíngue"),
            13,
            RANDBETWEEN(5,COUNT(Name!$A:$A) + 1)
        )
    )
)</f>
        <v>154</v>
      </c>
      <c r="F582" s="7" t="str">
        <f ca="1">VLOOKUP($E582,Name!$A:$B,2,FALSE)</f>
        <v>Giovanna</v>
      </c>
      <c r="G582" s="7">
        <f ca="1" xml:space="preserve">
IF($C582 = 1,
    0,
    RANDBETWEEN(5,COUNT('Last name'!$A:$A) + 1)
)</f>
        <v>156</v>
      </c>
      <c r="H582" s="7" t="str">
        <f ca="1" xml:space="preserve">
IF($C582 = 1 + N("Presidente"),
    "de Orléans e Bragança",
    VLOOKUP($G582,'Last name'!$A:$B,2,FALSE) &amp; " " &amp; VLOOKUP(RANDBETWEEN(5,COUNT('Last name'!$A:$A) + 1),'Last name'!$A:$B,2,FALSE)
)</f>
        <v>Poeta Cardoso</v>
      </c>
      <c r="I582" s="7" t="str">
        <f t="shared" ref="I582:I645" ca="1" si="82">$F582 &amp; " " &amp; $H582</f>
        <v>Giovanna Poeta Cardoso</v>
      </c>
      <c r="J582" s="7" t="str">
        <f ca="1">VLOOKUP($E582,Name!$A:$C,3,FALSE)</f>
        <v>F</v>
      </c>
      <c r="K582" s="7" t="str">
        <f ca="1">VLOOKUP($J582,Gender!$A:$B,2,FALSE)</f>
        <v>Female</v>
      </c>
      <c r="L582" s="7">
        <f t="shared" ref="L582:L645" ca="1" si="83" xml:space="preserve">
IF(AND($S582 &gt;= 5, $S582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582" s="7" t="str">
        <f ca="1">VLOOKUP($L582,Race!$A:$B,2,FALSE)</f>
        <v>White</v>
      </c>
      <c r="N582" s="8">
        <f t="shared" ref="N582:N645" ca="1" si="84" xml:space="preserve">
IF($S582 = 5 + N("CEO"),
    TODAY() - 16340,
    IF($S582 = 8 + N("Secretary"),
        RANDBETWEEN(TODAY() - 12418.5, TODAY()-6574.5),
        IF(OR($S582 = 7, $S582 = 14),
            RANDBETWEEN(TODAY() - 16071, TODAY() - 8766),
            IF(OR($S582 = 13, $S582 = 12, $S582 = 11),
                RANDBETWEEN(TODAY() - 27393.75, TODAY() - 12783.75),
                RANDBETWEEN(TODAY() - 27393.75, TODAY()-10957.5)
            )
        )
    )
)</f>
        <v>28609</v>
      </c>
      <c r="O582" s="6">
        <f t="shared" ref="O582:O645" ca="1" si="85" xml:space="preserve">
IF(OR($S582 = 5, $S582 = 6) + N("Se for presidente ou vice-presidente"),
    10 + N("Doutor"),
    IF($S582 = 7 + N("Se for diretor"),
        RANDBETWEEN(8,10) + N("Graduate school or Master’s degree or Doctorate"),
        IF($S582 = 14 + N("If a manager"),
            RANDBETWEEN(7,9),
            IF(OR($S582 = 13, $S582 = 12, $S582 = 11) + N("If coordinator or specialist or analyst"),
                RANDBETWEEN(7,8),
                7
            )
        )
    )
)</f>
        <v>8</v>
      </c>
      <c r="P582" s="8" t="str">
        <f ca="1">VLOOKUP($O582,Education!$A:$B,2,FALSE)</f>
        <v>Graduate school</v>
      </c>
      <c r="Q582" s="7">
        <f ca="1" xml:space="preserve">
  IF(OR($S582 = 5, $S582 = 6, $S582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82" s="7" t="str">
        <f ca="1">VLOOKUP($Q582,Department!$A:$B,2,FALSE)</f>
        <v>Controlling</v>
      </c>
      <c r="S582" s="6">
        <f t="shared" ref="S582:S645" ca="1" si="86" xml:space="preserve">
IF($C582 = 1 + N("Se matrícula for 1"),
  5 + N("Presidente"),
  IF($C582 = 2 + N("Se matrícula for 2"),
    6 + N("Vice-presidente"),
    IF($C582 = 3 + N("Se matrícula for 3"),
      8 + N("Secretária bilíngue"),
      IF(AND($C582 &gt;= 4, $C582 &lt;=14),
        7 + N("Diretor"),
        IF(AND($C582 &gt;= 15, $C582 &lt;= 25),
          14 + N("Manager"),
          IF(AND($C582 &gt;= 26, $C582 &lt;= 36),
            13 + N("Coordinador"),
            IF(AND($C582 &gt;= 37, $C582 &lt;= 47),
              12 + N("Especialista"),
                IF(MOD($C582,2) = 0,
                  11 + N("Analista"),
                  RANDBETWEEN(9,10) + N("Estagiário ou Trainee")
                )
            )
          )
        )
      )
    )
  )
)</f>
        <v>11</v>
      </c>
      <c r="T582" s="7" t="str">
        <f ca="1">VLOOKUP($S582,Role!$A:$B,2,FALSE)</f>
        <v>Analyst</v>
      </c>
      <c r="U582" s="6">
        <f t="shared" ref="U582:U645" ca="1" si="87" xml:space="preserve">
IF($S582 = 11 + N("Analyst"),
    RANDBETWEEN(5, 7) + N("Jr, Pleno, Sr"),
    ""
)</f>
        <v>5</v>
      </c>
      <c r="V582" s="7" t="str">
        <f ca="1" xml:space="preserve">
IF($U582 &lt;&gt; "",
    VLOOKUP($U582,Level!$A:$B,2,FALSE),
    ""
)</f>
        <v>Junior</v>
      </c>
      <c r="W582" s="1">
        <f t="shared" ref="W582:W645" ca="1" si="88" xml:space="preserve">
IF($S582 = 5 + N("Presidente"),
    27000,
    IF($S582 = 6 + N("Vice-presidente"),
        23000,
        IF(OR($S582 = 8, $S582= 13, $S582 = 12) + N("Secretária bilíngue ou coordenador ou especialista"),
            8000,
            IF($S582 = 7 + N("Diretor"),
                15000,
                IF($S582 = 14 + N("Gerente"),
                    12000,
                    IF($S582 = 9 + N("Estagiário"),
                        705,
                        IF($S582 = 10 + N("Trainee"),
                            805,
                            IF($S582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IF($O582 = 7,
  500,
  IF($O582 = 8,
    1000,
    IF($O582 = 9,
      1500,
      IF($O582 = 10,
        2000,
        0
      )
    )
  )
)
+
N("Adicional no salário por área")
+
IF($Q582 = 14 + N("Tecnologia da Informação"),
  120,
  IF($Q582 = 16 + N("Vendas"),
    110,
    IF($Q582 = 15 + N("Jurídico"),
      100,
      IF(OR($Q582 = 8, $Q582 = 9, $Q582 = 11) + N("Recursos humanos ou comercial ou comunicação e marketing"),
        80,
        0
      )
    )
  )
)
+
N("Adicionando pegadinha")
+
IF(AND($Q582 = 16, $O582 = 9, $S582 = 11, $U582 = 5) + N("Se for de vendas, com mestrado, analista sênior"),
  IF($L582 = 5,
    100,
    0
  )
  +
  IF($J582 = "M",
    200,
    0
  ),
  0
)</f>
        <v>3000</v>
      </c>
      <c r="X582" s="12" t="str">
        <f t="shared" ref="X582:X645" ca="1" si="89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$A582  &amp; ", "   &amp;
$C582  &amp; ", "   &amp;
$D582  &amp; ", '"  &amp;
$I582  &amp; "', '" &amp;
$J582  &amp; "', "  &amp;
$L582  &amp; ", '"  &amp;
TEXT($N582,"dd/mm/aaaa")  &amp; "', "   &amp;
$O582  &amp; ", "   &amp;
$Q582  &amp; ", "   &amp;
$S582  &amp; ", "   &amp;
IF($U582 &lt;&gt; "", $U582, "NULL")  &amp; ", "   &amp;
$W582  &amp; ");"</f>
        <v>INSERT INTO bi4all.fac_employees (id_company_fk, id_employee_pk, flg_active, employee_name, id_gender_fk, id_race_fk, birthday, id_schooling_fk, id_department_fk, id_role_fk, id_level_fk, salary) VALUES (1, 578, TRUE, 'Giovanna Poeta Cardoso', 'F', 5, '29/04/1978', 8, 12, 11, 5, 3000);</v>
      </c>
    </row>
    <row r="583" spans="1:24" ht="14.25" customHeight="1" x14ac:dyDescent="0.2">
      <c r="A583" s="7">
        <v>1</v>
      </c>
      <c r="B583" s="7" t="str">
        <f>$A583 &amp; "-"&amp;VLOOKUP($A583,Company!$A:$B,2,FALSE)</f>
        <v>1-ACME Corporation</v>
      </c>
      <c r="C583" s="5">
        <f t="shared" si="81"/>
        <v>579</v>
      </c>
      <c r="D583" s="6" t="b">
        <v>1</v>
      </c>
      <c r="E583" s="7">
        <f ca="1">IF($C583 = 1 + N("Presidente"),
    127,
    IF($C583 = 2 + N("Vice-Presidente"),
        72,
        IF($C583 = 3 + N("Secretária bilíngue"),
            13,
            RANDBETWEEN(5,COUNT(Name!$A:$A) + 1)
        )
    )
)</f>
        <v>39</v>
      </c>
      <c r="F583" s="7" t="str">
        <f ca="1">VLOOKUP($E583,Name!$A:$B,2,FALSE)</f>
        <v>Ananda</v>
      </c>
      <c r="G583" s="7">
        <f ca="1" xml:space="preserve">
IF($C583 = 1,
    0,
    RANDBETWEEN(5,COUNT('Last name'!$A:$A) + 1)
)</f>
        <v>111</v>
      </c>
      <c r="H583" s="7" t="str">
        <f ca="1" xml:space="preserve">
IF($C583 = 1 + N("Presidente"),
    "de Orléans e Bragança",
    VLOOKUP($G583,'Last name'!$A:$B,2,FALSE) &amp; " " &amp; VLOOKUP(RANDBETWEEN(5,COUNT('Last name'!$A:$A) + 1),'Last name'!$A:$B,2,FALSE)
)</f>
        <v>Longo Gallo</v>
      </c>
      <c r="I583" s="7" t="str">
        <f t="shared" ca="1" si="82"/>
        <v>Ananda Longo Gallo</v>
      </c>
      <c r="J583" s="7" t="str">
        <f ca="1">VLOOKUP($E583,Name!$A:$C,3,FALSE)</f>
        <v>F</v>
      </c>
      <c r="K583" s="7" t="str">
        <f ca="1">VLOOKUP($J583,Gender!$A:$B,2,FALSE)</f>
        <v>Female</v>
      </c>
      <c r="L583" s="7">
        <f t="shared" ca="1" si="83"/>
        <v>7</v>
      </c>
      <c r="M583" s="7" t="str">
        <f ca="1">VLOOKUP($L583,Race!$A:$B,2,FALSE)</f>
        <v>Hispanic or Latino</v>
      </c>
      <c r="N583" s="8">
        <f t="shared" ca="1" si="84"/>
        <v>30084</v>
      </c>
      <c r="O583" s="6">
        <f t="shared" ca="1" si="85"/>
        <v>7</v>
      </c>
      <c r="P583" s="8" t="str">
        <f ca="1">VLOOKUP($O583,Education!$A:$B,2,FALSE)</f>
        <v>Undergraduate degree</v>
      </c>
      <c r="Q583" s="7">
        <f ca="1" xml:space="preserve">
  IF(OR($S583 = 5, $S583 = 6, $S583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83" s="7" t="str">
        <f ca="1">VLOOKUP($Q583,Department!$A:$B,2,FALSE)</f>
        <v>Controlling</v>
      </c>
      <c r="S583" s="6">
        <f t="shared" ca="1" si="86"/>
        <v>10</v>
      </c>
      <c r="T583" s="7" t="str">
        <f ca="1">VLOOKUP($S583,Role!$A:$B,2,FALSE)</f>
        <v>Trainee</v>
      </c>
      <c r="U583" s="6" t="str">
        <f t="shared" ca="1" si="87"/>
        <v/>
      </c>
      <c r="V583" s="7" t="str">
        <f ca="1" xml:space="preserve">
IF($U583 &lt;&gt; "",
    VLOOKUP($U583,Level!$A:$B,2,FALSE),
    ""
)</f>
        <v/>
      </c>
      <c r="W583" s="1">
        <f t="shared" ca="1" si="88"/>
        <v>1305</v>
      </c>
      <c r="X583" s="12" t="str">
        <f t="shared" ca="1" si="89"/>
        <v>INSERT INTO bi4all.fac_employees (id_company_fk, id_employee_pk, flg_active, employee_name, id_gender_fk, id_race_fk, birthday, id_schooling_fk, id_department_fk, id_role_fk, id_level_fk, salary) VALUES (1, 579, TRUE, 'Ananda Longo Gallo', 'F', 7, '13/05/1982', 7, 12, 10, NULL, 1305);</v>
      </c>
    </row>
    <row r="584" spans="1:24" ht="14.25" customHeight="1" x14ac:dyDescent="0.2">
      <c r="A584" s="7">
        <v>1</v>
      </c>
      <c r="B584" s="7" t="str">
        <f>$A584 &amp; "-"&amp;VLOOKUP($A584,Company!$A:$B,2,FALSE)</f>
        <v>1-ACME Corporation</v>
      </c>
      <c r="C584" s="5">
        <f t="shared" si="81"/>
        <v>580</v>
      </c>
      <c r="D584" s="6" t="b">
        <v>1</v>
      </c>
      <c r="E584" s="7">
        <f ca="1">IF($C584 = 1 + N("Presidente"),
    127,
    IF($C584 = 2 + N("Vice-Presidente"),
        72,
        IF($C584 = 3 + N("Secretária bilíngue"),
            13,
            RANDBETWEEN(5,COUNT(Name!$A:$A) + 1)
        )
    )
)</f>
        <v>200</v>
      </c>
      <c r="F584" s="7" t="str">
        <f ca="1">VLOOKUP($E584,Name!$A:$B,2,FALSE)</f>
        <v>José Heleno</v>
      </c>
      <c r="G584" s="7">
        <f ca="1" xml:space="preserve">
IF($C584 = 1,
    0,
    RANDBETWEEN(5,COUNT('Last name'!$A:$A) + 1)
)</f>
        <v>190</v>
      </c>
      <c r="H584" s="7" t="str">
        <f ca="1" xml:space="preserve">
IF($C584 = 1 + N("Presidente"),
    "de Orléans e Bragança",
    VLOOKUP($G584,'Last name'!$A:$B,2,FALSE) &amp; " " &amp; VLOOKUP(RANDBETWEEN(5,COUNT('Last name'!$A:$A) + 1),'Last name'!$A:$B,2,FALSE)
)</f>
        <v>Testa Bicalho</v>
      </c>
      <c r="I584" s="7" t="str">
        <f t="shared" ca="1" si="82"/>
        <v>José Heleno Testa Bicalho</v>
      </c>
      <c r="J584" s="7" t="str">
        <f ca="1">VLOOKUP($E584,Name!$A:$C,3,FALSE)</f>
        <v>M</v>
      </c>
      <c r="K584" s="7" t="str">
        <f ca="1">VLOOKUP($J584,Gender!$A:$B,2,FALSE)</f>
        <v>Male</v>
      </c>
      <c r="L584" s="7">
        <f t="shared" ca="1" si="83"/>
        <v>5</v>
      </c>
      <c r="M584" s="7" t="str">
        <f ca="1">VLOOKUP($L584,Race!$A:$B,2,FALSE)</f>
        <v>White</v>
      </c>
      <c r="N584" s="8">
        <f t="shared" ca="1" si="84"/>
        <v>18153</v>
      </c>
      <c r="O584" s="6">
        <f t="shared" ca="1" si="85"/>
        <v>8</v>
      </c>
      <c r="P584" s="8" t="str">
        <f ca="1">VLOOKUP($O584,Education!$A:$B,2,FALSE)</f>
        <v>Graduate school</v>
      </c>
      <c r="Q584" s="7">
        <f ca="1" xml:space="preserve">
  IF(OR($S584 = 5, $S584 = 6, $S584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84" s="7" t="str">
        <f ca="1">VLOOKUP($Q584,Department!$A:$B,2,FALSE)</f>
        <v>Human Resource</v>
      </c>
      <c r="S584" s="6">
        <f t="shared" ca="1" si="86"/>
        <v>11</v>
      </c>
      <c r="T584" s="7" t="str">
        <f ca="1">VLOOKUP($S584,Role!$A:$B,2,FALSE)</f>
        <v>Analyst</v>
      </c>
      <c r="U584" s="6">
        <f t="shared" ca="1" si="87"/>
        <v>7</v>
      </c>
      <c r="V584" s="7" t="str">
        <f ca="1" xml:space="preserve">
IF($U584 &lt;&gt; "",
    VLOOKUP($U584,Level!$A:$B,2,FALSE),
    ""
)</f>
        <v>Senior</v>
      </c>
      <c r="W584" s="1">
        <f t="shared" ca="1" si="88"/>
        <v>3080</v>
      </c>
      <c r="X584" s="12" t="str">
        <f t="shared" ca="1" si="89"/>
        <v>INSERT INTO bi4all.fac_employees (id_company_fk, id_employee_pk, flg_active, employee_name, id_gender_fk, id_race_fk, birthday, id_schooling_fk, id_department_fk, id_role_fk, id_level_fk, salary) VALUES (1, 580, TRUE, 'José Heleno Testa Bicalho', 'M', 5, '12/09/1949', 8, 8, 11, 7, 3080);</v>
      </c>
    </row>
    <row r="585" spans="1:24" ht="14.25" customHeight="1" x14ac:dyDescent="0.2">
      <c r="A585" s="7">
        <v>1</v>
      </c>
      <c r="B585" s="7" t="str">
        <f>$A585 &amp; "-"&amp;VLOOKUP($A585,Company!$A:$B,2,FALSE)</f>
        <v>1-ACME Corporation</v>
      </c>
      <c r="C585" s="5">
        <f t="shared" si="81"/>
        <v>581</v>
      </c>
      <c r="D585" s="6" t="b">
        <v>1</v>
      </c>
      <c r="E585" s="7">
        <f ca="1">IF($C585 = 1 + N("Presidente"),
    127,
    IF($C585 = 2 + N("Vice-Presidente"),
        72,
        IF($C585 = 3 + N("Secretária bilíngue"),
            13,
            RANDBETWEEN(5,COUNT(Name!$A:$A) + 1)
        )
    )
)</f>
        <v>182</v>
      </c>
      <c r="F585" s="7" t="str">
        <f ca="1">VLOOKUP($E585,Name!$A:$B,2,FALSE)</f>
        <v>Joana</v>
      </c>
      <c r="G585" s="7">
        <f ca="1" xml:space="preserve">
IF($C585 = 1,
    0,
    RANDBETWEEN(5,COUNT('Last name'!$A:$A) + 1)
)</f>
        <v>162</v>
      </c>
      <c r="H585" s="7" t="str">
        <f ca="1" xml:space="preserve">
IF($C585 = 1 + N("Presidente"),
    "de Orléans e Bragança",
    VLOOKUP($G585,'Last name'!$A:$B,2,FALSE) &amp; " " &amp; VLOOKUP(RANDBETWEEN(5,COUNT('Last name'!$A:$A) + 1),'Last name'!$A:$B,2,FALSE)
)</f>
        <v>Ricci Noronha</v>
      </c>
      <c r="I585" s="7" t="str">
        <f t="shared" ca="1" si="82"/>
        <v>Joana Ricci Noronha</v>
      </c>
      <c r="J585" s="7" t="str">
        <f ca="1">VLOOKUP($E585,Name!$A:$C,3,FALSE)</f>
        <v>F</v>
      </c>
      <c r="K585" s="7" t="str">
        <f ca="1">VLOOKUP($J585,Gender!$A:$B,2,FALSE)</f>
        <v>Female</v>
      </c>
      <c r="L585" s="7">
        <f t="shared" ca="1" si="83"/>
        <v>5</v>
      </c>
      <c r="M585" s="7" t="str">
        <f ca="1">VLOOKUP($L585,Race!$A:$B,2,FALSE)</f>
        <v>White</v>
      </c>
      <c r="N585" s="8">
        <f t="shared" ca="1" si="84"/>
        <v>24621</v>
      </c>
      <c r="O585" s="6">
        <f t="shared" ca="1" si="85"/>
        <v>7</v>
      </c>
      <c r="P585" s="8" t="str">
        <f ca="1">VLOOKUP($O585,Education!$A:$B,2,FALSE)</f>
        <v>Undergraduate degree</v>
      </c>
      <c r="Q585" s="7">
        <f ca="1" xml:space="preserve">
  IF(OR($S585 = 5, $S585 = 6, $S585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85" s="7" t="str">
        <f ca="1">VLOOKUP($Q585,Department!$A:$B,2,FALSE)</f>
        <v>Operations</v>
      </c>
      <c r="S585" s="6">
        <f t="shared" ca="1" si="86"/>
        <v>10</v>
      </c>
      <c r="T585" s="7" t="str">
        <f ca="1">VLOOKUP($S585,Role!$A:$B,2,FALSE)</f>
        <v>Trainee</v>
      </c>
      <c r="U585" s="6" t="str">
        <f t="shared" ca="1" si="87"/>
        <v/>
      </c>
      <c r="V585" s="7" t="str">
        <f ca="1" xml:space="preserve">
IF($U585 &lt;&gt; "",
    VLOOKUP($U585,Level!$A:$B,2,FALSE),
    ""
)</f>
        <v/>
      </c>
      <c r="W585" s="1">
        <f t="shared" ca="1" si="88"/>
        <v>1305</v>
      </c>
      <c r="X585" s="12" t="str">
        <f t="shared" ca="1" si="89"/>
        <v>INSERT INTO bi4all.fac_employees (id_company_fk, id_employee_pk, flg_active, employee_name, id_gender_fk, id_race_fk, birthday, id_schooling_fk, id_department_fk, id_role_fk, id_level_fk, salary) VALUES (1, 581, TRUE, 'Joana Ricci Noronha', 'F', 5, '29/05/1967', 7, 10, 10, NULL, 1305);</v>
      </c>
    </row>
    <row r="586" spans="1:24" ht="14.25" customHeight="1" x14ac:dyDescent="0.2">
      <c r="A586" s="7">
        <v>1</v>
      </c>
      <c r="B586" s="7" t="str">
        <f>$A586 &amp; "-"&amp;VLOOKUP($A586,Company!$A:$B,2,FALSE)</f>
        <v>1-ACME Corporation</v>
      </c>
      <c r="C586" s="5">
        <f t="shared" si="81"/>
        <v>582</v>
      </c>
      <c r="D586" s="6" t="b">
        <v>1</v>
      </c>
      <c r="E586" s="7">
        <f ca="1">IF($C586 = 1 + N("Presidente"),
    127,
    IF($C586 = 2 + N("Vice-Presidente"),
        72,
        IF($C586 = 3 + N("Secretária bilíngue"),
            13,
            RANDBETWEEN(5,COUNT(Name!$A:$A) + 1)
        )
    )
)</f>
        <v>91</v>
      </c>
      <c r="F586" s="7" t="str">
        <f ca="1">VLOOKUP($E586,Name!$A:$B,2,FALSE)</f>
        <v>Cecilia</v>
      </c>
      <c r="G586" s="7">
        <f ca="1" xml:space="preserve">
IF($C586 = 1,
    0,
    RANDBETWEEN(5,COUNT('Last name'!$A:$A) + 1)
)</f>
        <v>79</v>
      </c>
      <c r="H586" s="7" t="str">
        <f ca="1" xml:space="preserve">
IF($C586 = 1 + N("Presidente"),
    "de Orléans e Bragança",
    VLOOKUP($G586,'Last name'!$A:$B,2,FALSE) &amp; " " &amp; VLOOKUP(RANDBETWEEN(5,COUNT('Last name'!$A:$A) + 1),'Last name'!$A:$B,2,FALSE)
)</f>
        <v>Evangelista Negreiros</v>
      </c>
      <c r="I586" s="7" t="str">
        <f t="shared" ca="1" si="82"/>
        <v>Cecilia Evangelista Negreiros</v>
      </c>
      <c r="J586" s="7" t="str">
        <f ca="1">VLOOKUP($E586,Name!$A:$C,3,FALSE)</f>
        <v>F</v>
      </c>
      <c r="K586" s="7" t="str">
        <f ca="1">VLOOKUP($J586,Gender!$A:$B,2,FALSE)</f>
        <v>Female</v>
      </c>
      <c r="L586" s="7">
        <f t="shared" ca="1" si="83"/>
        <v>5</v>
      </c>
      <c r="M586" s="7" t="str">
        <f ca="1">VLOOKUP($L586,Race!$A:$B,2,FALSE)</f>
        <v>White</v>
      </c>
      <c r="N586" s="8">
        <f t="shared" ca="1" si="84"/>
        <v>30253</v>
      </c>
      <c r="O586" s="6">
        <f t="shared" ca="1" si="85"/>
        <v>7</v>
      </c>
      <c r="P586" s="8" t="str">
        <f ca="1">VLOOKUP($O586,Education!$A:$B,2,FALSE)</f>
        <v>Undergraduate degree</v>
      </c>
      <c r="Q586" s="7">
        <f ca="1" xml:space="preserve">
  IF(OR($S586 = 5, $S586 = 6, $S586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586" s="7" t="str">
        <f ca="1">VLOOKUP($Q586,Department!$A:$B,2,FALSE)</f>
        <v>Human Resource</v>
      </c>
      <c r="S586" s="6">
        <f t="shared" ca="1" si="86"/>
        <v>11</v>
      </c>
      <c r="T586" s="7" t="str">
        <f ca="1">VLOOKUP($S586,Role!$A:$B,2,FALSE)</f>
        <v>Analyst</v>
      </c>
      <c r="U586" s="6">
        <f t="shared" ca="1" si="87"/>
        <v>5</v>
      </c>
      <c r="V586" s="7" t="str">
        <f ca="1" xml:space="preserve">
IF($U586 &lt;&gt; "",
    VLOOKUP($U586,Level!$A:$B,2,FALSE),
    ""
)</f>
        <v>Junior</v>
      </c>
      <c r="W586" s="1">
        <f t="shared" ca="1" si="88"/>
        <v>2580</v>
      </c>
      <c r="X586" s="12" t="str">
        <f t="shared" ca="1" si="89"/>
        <v>INSERT INTO bi4all.fac_employees (id_company_fk, id_employee_pk, flg_active, employee_name, id_gender_fk, id_race_fk, birthday, id_schooling_fk, id_department_fk, id_role_fk, id_level_fk, salary) VALUES (1, 582, TRUE, 'Cecilia Evangelista Negreiros', 'F', 5, '29/10/1982', 7, 8, 11, 5, 2580);</v>
      </c>
    </row>
    <row r="587" spans="1:24" ht="14.25" customHeight="1" x14ac:dyDescent="0.2">
      <c r="A587" s="7">
        <v>1</v>
      </c>
      <c r="B587" s="7" t="str">
        <f>$A587 &amp; "-"&amp;VLOOKUP($A587,Company!$A:$B,2,FALSE)</f>
        <v>1-ACME Corporation</v>
      </c>
      <c r="C587" s="5">
        <f t="shared" si="81"/>
        <v>583</v>
      </c>
      <c r="D587" s="6" t="b">
        <v>1</v>
      </c>
      <c r="E587" s="7">
        <f ca="1">IF($C587 = 1 + N("Presidente"),
    127,
    IF($C587 = 2 + N("Vice-Presidente"),
        72,
        IF($C587 = 3 + N("Secretária bilíngue"),
            13,
            RANDBETWEEN(5,COUNT(Name!$A:$A) + 1)
        )
    )
)</f>
        <v>74</v>
      </c>
      <c r="F587" s="7" t="str">
        <f ca="1">VLOOKUP($E587,Name!$A:$B,2,FALSE)</f>
        <v>Brenda</v>
      </c>
      <c r="G587" s="7">
        <f ca="1" xml:space="preserve">
IF($C587 = 1,
    0,
    RANDBETWEEN(5,COUNT('Last name'!$A:$A) + 1)
)</f>
        <v>139</v>
      </c>
      <c r="H587" s="7" t="str">
        <f ca="1" xml:space="preserve">
IF($C587 = 1 + N("Presidente"),
    "de Orléans e Bragança",
    VLOOKUP($G587,'Last name'!$A:$B,2,FALSE) &amp; " " &amp; VLOOKUP(RANDBETWEEN(5,COUNT('Last name'!$A:$A) + 1),'Last name'!$A:$B,2,FALSE)
)</f>
        <v>Negrão Camargo</v>
      </c>
      <c r="I587" s="7" t="str">
        <f t="shared" ca="1" si="82"/>
        <v>Brenda Negrão Camargo</v>
      </c>
      <c r="J587" s="7" t="str">
        <f ca="1">VLOOKUP($E587,Name!$A:$C,3,FALSE)</f>
        <v>F</v>
      </c>
      <c r="K587" s="7" t="str">
        <f ca="1">VLOOKUP($J587,Gender!$A:$B,2,FALSE)</f>
        <v>Female</v>
      </c>
      <c r="L587" s="7">
        <f t="shared" ca="1" si="83"/>
        <v>5</v>
      </c>
      <c r="M587" s="7" t="str">
        <f ca="1">VLOOKUP($L587,Race!$A:$B,2,FALSE)</f>
        <v>White</v>
      </c>
      <c r="N587" s="8">
        <f t="shared" ca="1" si="84"/>
        <v>27032</v>
      </c>
      <c r="O587" s="6">
        <f t="shared" ca="1" si="85"/>
        <v>7</v>
      </c>
      <c r="P587" s="8" t="str">
        <f ca="1">VLOOKUP($O587,Education!$A:$B,2,FALSE)</f>
        <v>Undergraduate degree</v>
      </c>
      <c r="Q587" s="7">
        <f ca="1" xml:space="preserve">
  IF(OR($S587 = 5, $S587 = 6, $S587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587" s="7" t="str">
        <f ca="1">VLOOKUP($Q587,Department!$A:$B,2,FALSE)</f>
        <v>Controlling</v>
      </c>
      <c r="S587" s="6">
        <f t="shared" ca="1" si="86"/>
        <v>9</v>
      </c>
      <c r="T587" s="7" t="str">
        <f ca="1">VLOOKUP($S587,Role!$A:$B,2,FALSE)</f>
        <v>Intern</v>
      </c>
      <c r="U587" s="6" t="str">
        <f t="shared" ca="1" si="87"/>
        <v/>
      </c>
      <c r="V587" s="7" t="str">
        <f ca="1" xml:space="preserve">
IF($U587 &lt;&gt; "",
    VLOOKUP($U587,Level!$A:$B,2,FALSE),
    ""
)</f>
        <v/>
      </c>
      <c r="W587" s="1">
        <f t="shared" ca="1" si="88"/>
        <v>1205</v>
      </c>
      <c r="X587" s="12" t="str">
        <f t="shared" ca="1" si="89"/>
        <v>INSERT INTO bi4all.fac_employees (id_company_fk, id_employee_pk, flg_active, employee_name, id_gender_fk, id_race_fk, birthday, id_schooling_fk, id_department_fk, id_role_fk, id_level_fk, salary) VALUES (1, 583, TRUE, 'Brenda Negrão Camargo', 'F', 5, '03/01/1974', 7, 12, 9, NULL, 1205);</v>
      </c>
    </row>
    <row r="588" spans="1:24" ht="14.25" customHeight="1" x14ac:dyDescent="0.2">
      <c r="A588" s="7">
        <v>1</v>
      </c>
      <c r="B588" s="7" t="str">
        <f>$A588 &amp; "-"&amp;VLOOKUP($A588,Company!$A:$B,2,FALSE)</f>
        <v>1-ACME Corporation</v>
      </c>
      <c r="C588" s="5">
        <f t="shared" si="81"/>
        <v>584</v>
      </c>
      <c r="D588" s="6" t="b">
        <v>1</v>
      </c>
      <c r="E588" s="7">
        <f ca="1">IF($C588 = 1 + N("Presidente"),
    127,
    IF($C588 = 2 + N("Vice-Presidente"),
        72,
        IF($C588 = 3 + N("Secretária bilíngue"),
            13,
            RANDBETWEEN(5,COUNT(Name!$A:$A) + 1)
        )
    )
)</f>
        <v>360</v>
      </c>
      <c r="F588" s="7" t="str">
        <f ca="1">VLOOKUP($E588,Name!$A:$B,2,FALSE)</f>
        <v>Vitória</v>
      </c>
      <c r="G588" s="7">
        <f ca="1" xml:space="preserve">
IF($C588 = 1,
    0,
    RANDBETWEEN(5,COUNT('Last name'!$A:$A) + 1)
)</f>
        <v>127</v>
      </c>
      <c r="H588" s="7" t="str">
        <f ca="1" xml:space="preserve">
IF($C588 = 1 + N("Presidente"),
    "de Orléans e Bragança",
    VLOOKUP($G588,'Last name'!$A:$B,2,FALSE) &amp; " " &amp; VLOOKUP(RANDBETWEEN(5,COUNT('Last name'!$A:$A) + 1),'Last name'!$A:$B,2,FALSE)
)</f>
        <v>Melo Coelho</v>
      </c>
      <c r="I588" s="7" t="str">
        <f t="shared" ca="1" si="82"/>
        <v>Vitória Melo Coelho</v>
      </c>
      <c r="J588" s="7" t="str">
        <f ca="1">VLOOKUP($E588,Name!$A:$C,3,FALSE)</f>
        <v>F</v>
      </c>
      <c r="K588" s="7" t="str">
        <f ca="1">VLOOKUP($J588,Gender!$A:$B,2,FALSE)</f>
        <v>Female</v>
      </c>
      <c r="L588" s="7">
        <f t="shared" ca="1" si="83"/>
        <v>6</v>
      </c>
      <c r="M588" s="7" t="str">
        <f ca="1">VLOOKUP($L588,Race!$A:$B,2,FALSE)</f>
        <v>Black or African American</v>
      </c>
      <c r="N588" s="8">
        <f t="shared" ca="1" si="84"/>
        <v>30820</v>
      </c>
      <c r="O588" s="6">
        <f t="shared" ca="1" si="85"/>
        <v>7</v>
      </c>
      <c r="P588" s="8" t="str">
        <f ca="1">VLOOKUP($O588,Education!$A:$B,2,FALSE)</f>
        <v>Undergraduate degree</v>
      </c>
      <c r="Q588" s="7">
        <f ca="1" xml:space="preserve">
  IF(OR($S588 = 5, $S588 = 6, $S588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588" s="7" t="str">
        <f ca="1">VLOOKUP($Q588,Department!$A:$B,2,FALSE)</f>
        <v>Audit</v>
      </c>
      <c r="S588" s="6">
        <f t="shared" ca="1" si="86"/>
        <v>11</v>
      </c>
      <c r="T588" s="7" t="str">
        <f ca="1">VLOOKUP($S588,Role!$A:$B,2,FALSE)</f>
        <v>Analyst</v>
      </c>
      <c r="U588" s="6">
        <f t="shared" ca="1" si="87"/>
        <v>7</v>
      </c>
      <c r="V588" s="7" t="str">
        <f ca="1" xml:space="preserve">
IF($U588 &lt;&gt; "",
    VLOOKUP($U588,Level!$A:$B,2,FALSE),
    ""
)</f>
        <v>Senior</v>
      </c>
      <c r="W588" s="1">
        <f t="shared" ca="1" si="88"/>
        <v>2500</v>
      </c>
      <c r="X588" s="12" t="str">
        <f t="shared" ca="1" si="89"/>
        <v>INSERT INTO bi4all.fac_employees (id_company_fk, id_employee_pk, flg_active, employee_name, id_gender_fk, id_race_fk, birthday, id_schooling_fk, id_department_fk, id_role_fk, id_level_fk, salary) VALUES (1, 584, TRUE, 'Vitória Melo Coelho', 'F', 6, '18/05/1984', 7, 13, 11, 7, 2500);</v>
      </c>
    </row>
    <row r="589" spans="1:24" ht="14.25" customHeight="1" x14ac:dyDescent="0.2">
      <c r="A589" s="7">
        <v>1</v>
      </c>
      <c r="B589" s="7" t="str">
        <f>$A589 &amp; "-"&amp;VLOOKUP($A589,Company!$A:$B,2,FALSE)</f>
        <v>1-ACME Corporation</v>
      </c>
      <c r="C589" s="5">
        <f t="shared" si="81"/>
        <v>585</v>
      </c>
      <c r="D589" s="6" t="b">
        <v>1</v>
      </c>
      <c r="E589" s="7">
        <f ca="1">IF($C589 = 1 + N("Presidente"),
    127,
    IF($C589 = 2 + N("Vice-Presidente"),
        72,
        IF($C589 = 3 + N("Secretária bilíngue"),
            13,
            RANDBETWEEN(5,COUNT(Name!$A:$A) + 1)
        )
    )
)</f>
        <v>236</v>
      </c>
      <c r="F589" s="7" t="str">
        <f ca="1">VLOOKUP($E589,Name!$A:$B,2,FALSE)</f>
        <v>Luana</v>
      </c>
      <c r="G589" s="7">
        <f ca="1" xml:space="preserve">
IF($C589 = 1,
    0,
    RANDBETWEEN(5,COUNT('Last name'!$A:$A) + 1)
)</f>
        <v>174</v>
      </c>
      <c r="H589" s="7" t="str">
        <f ca="1" xml:space="preserve">
IF($C589 = 1 + N("Presidente"),
    "de Orléans e Bragança",
    VLOOKUP($G589,'Last name'!$A:$B,2,FALSE) &amp; " " &amp; VLOOKUP(RANDBETWEEN(5,COUNT('Last name'!$A:$A) + 1),'Last name'!$A:$B,2,FALSE)
)</f>
        <v>Santana Barros</v>
      </c>
      <c r="I589" s="7" t="str">
        <f t="shared" ca="1" si="82"/>
        <v>Luana Santana Barros</v>
      </c>
      <c r="J589" s="7" t="str">
        <f ca="1">VLOOKUP($E589,Name!$A:$C,3,FALSE)</f>
        <v>F</v>
      </c>
      <c r="K589" s="7" t="str">
        <f ca="1">VLOOKUP($J589,Gender!$A:$B,2,FALSE)</f>
        <v>Female</v>
      </c>
      <c r="L589" s="7">
        <f t="shared" ca="1" si="83"/>
        <v>8</v>
      </c>
      <c r="M589" s="7" t="str">
        <f ca="1">VLOOKUP($L589,Race!$A:$B,2,FALSE)</f>
        <v>Asian</v>
      </c>
      <c r="N589" s="8">
        <f t="shared" ca="1" si="84"/>
        <v>29286</v>
      </c>
      <c r="O589" s="6">
        <f t="shared" ca="1" si="85"/>
        <v>7</v>
      </c>
      <c r="P589" s="8" t="str">
        <f ca="1">VLOOKUP($O589,Education!$A:$B,2,FALSE)</f>
        <v>Undergraduate degree</v>
      </c>
      <c r="Q589" s="7">
        <f ca="1" xml:space="preserve">
  IF(OR($S589 = 5, $S589 = 6, $S589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89" s="7" t="str">
        <f ca="1">VLOOKUP($Q589,Department!$A:$B,2,FALSE)</f>
        <v>Communication &amp; Marketing</v>
      </c>
      <c r="S589" s="6">
        <f t="shared" ca="1" si="86"/>
        <v>10</v>
      </c>
      <c r="T589" s="7" t="str">
        <f ca="1">VLOOKUP($S589,Role!$A:$B,2,FALSE)</f>
        <v>Trainee</v>
      </c>
      <c r="U589" s="6" t="str">
        <f t="shared" ca="1" si="87"/>
        <v/>
      </c>
      <c r="V589" s="7" t="str">
        <f ca="1" xml:space="preserve">
IF($U589 &lt;&gt; "",
    VLOOKUP($U589,Level!$A:$B,2,FALSE),
    ""
)</f>
        <v/>
      </c>
      <c r="W589" s="1">
        <f t="shared" ca="1" si="88"/>
        <v>1385</v>
      </c>
      <c r="X589" s="12" t="str">
        <f t="shared" ca="1" si="89"/>
        <v>INSERT INTO bi4all.fac_employees (id_company_fk, id_employee_pk, flg_active, employee_name, id_gender_fk, id_race_fk, birthday, id_schooling_fk, id_department_fk, id_role_fk, id_level_fk, salary) VALUES (1, 585, TRUE, 'Luana Santana Barros', 'F', 8, '06/03/1980', 7, 11, 10, NULL, 1385);</v>
      </c>
    </row>
    <row r="590" spans="1:24" ht="14.25" customHeight="1" x14ac:dyDescent="0.2">
      <c r="A590" s="7">
        <v>1</v>
      </c>
      <c r="B590" s="7" t="str">
        <f>$A590 &amp; "-"&amp;VLOOKUP($A590,Company!$A:$B,2,FALSE)</f>
        <v>1-ACME Corporation</v>
      </c>
      <c r="C590" s="5">
        <f t="shared" si="81"/>
        <v>586</v>
      </c>
      <c r="D590" s="6" t="b">
        <v>1</v>
      </c>
      <c r="E590" s="7">
        <f ca="1">IF($C590 = 1 + N("Presidente"),
    127,
    IF($C590 = 2 + N("Vice-Presidente"),
        72,
        IF($C590 = 3 + N("Secretária bilíngue"),
            13,
            RANDBETWEEN(5,COUNT(Name!$A:$A) + 1)
        )
    )
)</f>
        <v>173</v>
      </c>
      <c r="F590" s="7" t="str">
        <f ca="1">VLOOKUP($E590,Name!$A:$B,2,FALSE)</f>
        <v>Isaac</v>
      </c>
      <c r="G590" s="7">
        <f ca="1" xml:space="preserve">
IF($C590 = 1,
    0,
    RANDBETWEEN(5,COUNT('Last name'!$A:$A) + 1)
)</f>
        <v>15</v>
      </c>
      <c r="H590" s="7" t="str">
        <f ca="1" xml:space="preserve">
IF($C590 = 1 + N("Presidente"),
    "de Orléans e Bragança",
    VLOOKUP($G590,'Last name'!$A:$B,2,FALSE) &amp; " " &amp; VLOOKUP(RANDBETWEEN(5,COUNT('Last name'!$A:$A) + 1),'Last name'!$A:$B,2,FALSE)
)</f>
        <v>Alvim Moraes</v>
      </c>
      <c r="I590" s="7" t="str">
        <f t="shared" ca="1" si="82"/>
        <v>Isaac Alvim Moraes</v>
      </c>
      <c r="J590" s="7" t="str">
        <f ca="1">VLOOKUP($E590,Name!$A:$C,3,FALSE)</f>
        <v>M</v>
      </c>
      <c r="K590" s="7" t="str">
        <f ca="1">VLOOKUP($J590,Gender!$A:$B,2,FALSE)</f>
        <v>Male</v>
      </c>
      <c r="L590" s="7">
        <f t="shared" ca="1" si="83"/>
        <v>5</v>
      </c>
      <c r="M590" s="7" t="str">
        <f ca="1">VLOOKUP($L590,Race!$A:$B,2,FALSE)</f>
        <v>White</v>
      </c>
      <c r="N590" s="8">
        <f t="shared" ca="1" si="84"/>
        <v>23423</v>
      </c>
      <c r="O590" s="6">
        <f t="shared" ca="1" si="85"/>
        <v>7</v>
      </c>
      <c r="P590" s="8" t="str">
        <f ca="1">VLOOKUP($O590,Education!$A:$B,2,FALSE)</f>
        <v>Undergraduate degree</v>
      </c>
      <c r="Q590" s="7">
        <f ca="1" xml:space="preserve">
  IF(OR($S590 = 5, $S590 = 6, $S590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90" s="7" t="str">
        <f ca="1">VLOOKUP($Q590,Department!$A:$B,2,FALSE)</f>
        <v>Commercial</v>
      </c>
      <c r="S590" s="6">
        <f t="shared" ca="1" si="86"/>
        <v>11</v>
      </c>
      <c r="T590" s="7" t="str">
        <f ca="1">VLOOKUP($S590,Role!$A:$B,2,FALSE)</f>
        <v>Analyst</v>
      </c>
      <c r="U590" s="6">
        <f t="shared" ca="1" si="87"/>
        <v>5</v>
      </c>
      <c r="V590" s="7" t="str">
        <f ca="1" xml:space="preserve">
IF($U590 &lt;&gt; "",
    VLOOKUP($U590,Level!$A:$B,2,FALSE),
    ""
)</f>
        <v>Junior</v>
      </c>
      <c r="W590" s="1">
        <f t="shared" ca="1" si="88"/>
        <v>2580</v>
      </c>
      <c r="X590" s="12" t="str">
        <f t="shared" ca="1" si="89"/>
        <v>INSERT INTO bi4all.fac_employees (id_company_fk, id_employee_pk, flg_active, employee_name, id_gender_fk, id_race_fk, birthday, id_schooling_fk, id_department_fk, id_role_fk, id_level_fk, salary) VALUES (1, 586, TRUE, 'Isaac Alvim Moraes', 'M', 5, '16/02/1964', 7, 9, 11, 5, 2580);</v>
      </c>
    </row>
    <row r="591" spans="1:24" ht="14.25" customHeight="1" x14ac:dyDescent="0.2">
      <c r="A591" s="7">
        <v>1</v>
      </c>
      <c r="B591" s="7" t="str">
        <f>$A591 &amp; "-"&amp;VLOOKUP($A591,Company!$A:$B,2,FALSE)</f>
        <v>1-ACME Corporation</v>
      </c>
      <c r="C591" s="5">
        <f t="shared" si="81"/>
        <v>587</v>
      </c>
      <c r="D591" s="6" t="b">
        <v>1</v>
      </c>
      <c r="E591" s="7">
        <f ca="1">IF($C591 = 1 + N("Presidente"),
    127,
    IF($C591 = 2 + N("Vice-Presidente"),
        72,
        IF($C591 = 3 + N("Secretária bilíngue"),
            13,
            RANDBETWEEN(5,COUNT(Name!$A:$A) + 1)
        )
    )
)</f>
        <v>210</v>
      </c>
      <c r="F591" s="7" t="str">
        <f ca="1">VLOOKUP($E591,Name!$A:$B,2,FALSE)</f>
        <v>Kauã</v>
      </c>
      <c r="G591" s="7">
        <f ca="1" xml:space="preserve">
IF($C591 = 1,
    0,
    RANDBETWEEN(5,COUNT('Last name'!$A:$A) + 1)
)</f>
        <v>172</v>
      </c>
      <c r="H591" s="7" t="str">
        <f ca="1" xml:space="preserve">
IF($C591 = 1 + N("Presidente"),
    "de Orléans e Bragança",
    VLOOKUP($G591,'Last name'!$A:$B,2,FALSE) &amp; " " &amp; VLOOKUP(RANDBETWEEN(5,COUNT('Last name'!$A:$A) + 1),'Last name'!$A:$B,2,FALSE)
)</f>
        <v>Salvador Santoro</v>
      </c>
      <c r="I591" s="7" t="str">
        <f t="shared" ca="1" si="82"/>
        <v>Kauã Salvador Santoro</v>
      </c>
      <c r="J591" s="7" t="str">
        <f ca="1">VLOOKUP($E591,Name!$A:$C,3,FALSE)</f>
        <v>M</v>
      </c>
      <c r="K591" s="7" t="str">
        <f ca="1">VLOOKUP($J591,Gender!$A:$B,2,FALSE)</f>
        <v>Male</v>
      </c>
      <c r="L591" s="7">
        <f t="shared" ca="1" si="83"/>
        <v>5</v>
      </c>
      <c r="M591" s="7" t="str">
        <f ca="1">VLOOKUP($L591,Race!$A:$B,2,FALSE)</f>
        <v>White</v>
      </c>
      <c r="N591" s="8">
        <f t="shared" ca="1" si="84"/>
        <v>31596</v>
      </c>
      <c r="O591" s="6">
        <f t="shared" ca="1" si="85"/>
        <v>7</v>
      </c>
      <c r="P591" s="8" t="str">
        <f ca="1">VLOOKUP($O591,Education!$A:$B,2,FALSE)</f>
        <v>Undergraduate degree</v>
      </c>
      <c r="Q591" s="7">
        <f ca="1" xml:space="preserve">
  IF(OR($S591 = 5, $S591 = 6, $S591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91" s="7" t="str">
        <f ca="1">VLOOKUP($Q591,Department!$A:$B,2,FALSE)</f>
        <v>Commercial</v>
      </c>
      <c r="S591" s="6">
        <f t="shared" ca="1" si="86"/>
        <v>10</v>
      </c>
      <c r="T591" s="7" t="str">
        <f ca="1">VLOOKUP($S591,Role!$A:$B,2,FALSE)</f>
        <v>Trainee</v>
      </c>
      <c r="U591" s="6" t="str">
        <f t="shared" ca="1" si="87"/>
        <v/>
      </c>
      <c r="V591" s="7" t="str">
        <f ca="1" xml:space="preserve">
IF($U591 &lt;&gt; "",
    VLOOKUP($U591,Level!$A:$B,2,FALSE),
    ""
)</f>
        <v/>
      </c>
      <c r="W591" s="1">
        <f t="shared" ca="1" si="88"/>
        <v>1385</v>
      </c>
      <c r="X591" s="12" t="str">
        <f t="shared" ca="1" si="89"/>
        <v>INSERT INTO bi4all.fac_employees (id_company_fk, id_employee_pk, flg_active, employee_name, id_gender_fk, id_race_fk, birthday, id_schooling_fk, id_department_fk, id_role_fk, id_level_fk, salary) VALUES (1, 587, TRUE, 'Kauã Salvador Santoro', 'M', 5, '03/07/1986', 7, 9, 10, NULL, 1385);</v>
      </c>
    </row>
    <row r="592" spans="1:24" ht="14.25" customHeight="1" x14ac:dyDescent="0.2">
      <c r="A592" s="7">
        <v>1</v>
      </c>
      <c r="B592" s="7" t="str">
        <f>$A592 &amp; "-"&amp;VLOOKUP($A592,Company!$A:$B,2,FALSE)</f>
        <v>1-ACME Corporation</v>
      </c>
      <c r="C592" s="5">
        <f t="shared" si="81"/>
        <v>588</v>
      </c>
      <c r="D592" s="6" t="b">
        <v>1</v>
      </c>
      <c r="E592" s="7">
        <f ca="1">IF($C592 = 1 + N("Presidente"),
    127,
    IF($C592 = 2 + N("Vice-Presidente"),
        72,
        IF($C592 = 3 + N("Secretária bilíngue"),
            13,
            RANDBETWEEN(5,COUNT(Name!$A:$A) + 1)
        )
    )
)</f>
        <v>224</v>
      </c>
      <c r="F592" s="7" t="str">
        <f ca="1">VLOOKUP($E592,Name!$A:$B,2,FALSE)</f>
        <v>Letícia</v>
      </c>
      <c r="G592" s="7">
        <f ca="1" xml:space="preserve">
IF($C592 = 1,
    0,
    RANDBETWEEN(5,COUNT('Last name'!$A:$A) + 1)
)</f>
        <v>122</v>
      </c>
      <c r="H592" s="7" t="str">
        <f ca="1" xml:space="preserve">
IF($C592 = 1 + N("Presidente"),
    "de Orléans e Bragança",
    VLOOKUP($G592,'Last name'!$A:$B,2,FALSE) &amp; " " &amp; VLOOKUP(RANDBETWEEN(5,COUNT('Last name'!$A:$A) + 1),'Last name'!$A:$B,2,FALSE)
)</f>
        <v>Martini Araújo</v>
      </c>
      <c r="I592" s="7" t="str">
        <f t="shared" ca="1" si="82"/>
        <v>Letícia Martini Araújo</v>
      </c>
      <c r="J592" s="7" t="str">
        <f ca="1">VLOOKUP($E592,Name!$A:$C,3,FALSE)</f>
        <v>F</v>
      </c>
      <c r="K592" s="7" t="str">
        <f ca="1">VLOOKUP($J592,Gender!$A:$B,2,FALSE)</f>
        <v>Female</v>
      </c>
      <c r="L592" s="7">
        <f t="shared" ca="1" si="83"/>
        <v>5</v>
      </c>
      <c r="M592" s="7" t="str">
        <f ca="1">VLOOKUP($L592,Race!$A:$B,2,FALSE)</f>
        <v>White</v>
      </c>
      <c r="N592" s="8">
        <f t="shared" ca="1" si="84"/>
        <v>23840</v>
      </c>
      <c r="O592" s="6">
        <f t="shared" ca="1" si="85"/>
        <v>7</v>
      </c>
      <c r="P592" s="8" t="str">
        <f ca="1">VLOOKUP($O592,Education!$A:$B,2,FALSE)</f>
        <v>Undergraduate degree</v>
      </c>
      <c r="Q592" s="7">
        <f ca="1" xml:space="preserve">
  IF(OR($S592 = 5, $S592 = 6, $S592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592" s="7" t="str">
        <f ca="1">VLOOKUP($Q592,Department!$A:$B,2,FALSE)</f>
        <v>Administration</v>
      </c>
      <c r="S592" s="6">
        <f t="shared" ca="1" si="86"/>
        <v>11</v>
      </c>
      <c r="T592" s="7" t="str">
        <f ca="1">VLOOKUP($S592,Role!$A:$B,2,FALSE)</f>
        <v>Analyst</v>
      </c>
      <c r="U592" s="6">
        <f t="shared" ca="1" si="87"/>
        <v>7</v>
      </c>
      <c r="V592" s="7" t="str">
        <f ca="1" xml:space="preserve">
IF($U592 &lt;&gt; "",
    VLOOKUP($U592,Level!$A:$B,2,FALSE),
    ""
)</f>
        <v>Senior</v>
      </c>
      <c r="W592" s="1">
        <f t="shared" ca="1" si="88"/>
        <v>2500</v>
      </c>
      <c r="X592" s="12" t="str">
        <f t="shared" ca="1" si="89"/>
        <v>INSERT INTO bi4all.fac_employees (id_company_fk, id_employee_pk, flg_active, employee_name, id_gender_fk, id_race_fk, birthday, id_schooling_fk, id_department_fk, id_role_fk, id_level_fk, salary) VALUES (1, 588, TRUE, 'Letícia Martini Araújo', 'F', 5, '08/04/1965', 7, 6, 11, 7, 2500);</v>
      </c>
    </row>
    <row r="593" spans="1:24" ht="14.25" customHeight="1" x14ac:dyDescent="0.2">
      <c r="A593" s="7">
        <v>1</v>
      </c>
      <c r="B593" s="7" t="str">
        <f>$A593 &amp; "-"&amp;VLOOKUP($A593,Company!$A:$B,2,FALSE)</f>
        <v>1-ACME Corporation</v>
      </c>
      <c r="C593" s="5">
        <f t="shared" si="81"/>
        <v>589</v>
      </c>
      <c r="D593" s="6" t="b">
        <v>1</v>
      </c>
      <c r="E593" s="7">
        <f ca="1">IF($C593 = 1 + N("Presidente"),
    127,
    IF($C593 = 2 + N("Vice-Presidente"),
        72,
        IF($C593 = 3 + N("Secretária bilíngue"),
            13,
            RANDBETWEEN(5,COUNT(Name!$A:$A) + 1)
        )
    )
)</f>
        <v>336</v>
      </c>
      <c r="F593" s="7" t="str">
        <f ca="1">VLOOKUP($E593,Name!$A:$B,2,FALSE)</f>
        <v>Samuel</v>
      </c>
      <c r="G593" s="7">
        <f ca="1" xml:space="preserve">
IF($C593 = 1,
    0,
    RANDBETWEEN(5,COUNT('Last name'!$A:$A) + 1)
)</f>
        <v>74</v>
      </c>
      <c r="H593" s="7" t="str">
        <f ca="1" xml:space="preserve">
IF($C593 = 1 + N("Presidente"),
    "de Orléans e Bragança",
    VLOOKUP($G593,'Last name'!$A:$B,2,FALSE) &amp; " " &amp; VLOOKUP(RANDBETWEEN(5,COUNT('Last name'!$A:$A) + 1),'Last name'!$A:$B,2,FALSE)
)</f>
        <v>Dias Chaves</v>
      </c>
      <c r="I593" s="7" t="str">
        <f t="shared" ca="1" si="82"/>
        <v>Samuel Dias Chaves</v>
      </c>
      <c r="J593" s="7" t="str">
        <f ca="1">VLOOKUP($E593,Name!$A:$C,3,FALSE)</f>
        <v>M</v>
      </c>
      <c r="K593" s="7" t="str">
        <f ca="1">VLOOKUP($J593,Gender!$A:$B,2,FALSE)</f>
        <v>Male</v>
      </c>
      <c r="L593" s="7">
        <f t="shared" ca="1" si="83"/>
        <v>5</v>
      </c>
      <c r="M593" s="7" t="str">
        <f ca="1">VLOOKUP($L593,Race!$A:$B,2,FALSE)</f>
        <v>White</v>
      </c>
      <c r="N593" s="8">
        <f t="shared" ca="1" si="84"/>
        <v>17704</v>
      </c>
      <c r="O593" s="6">
        <f t="shared" ca="1" si="85"/>
        <v>7</v>
      </c>
      <c r="P593" s="8" t="str">
        <f ca="1">VLOOKUP($O593,Education!$A:$B,2,FALSE)</f>
        <v>Undergraduate degree</v>
      </c>
      <c r="Q593" s="7">
        <f ca="1" xml:space="preserve">
  IF(OR($S593 = 5, $S593 = 6, $S593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93" s="7" t="str">
        <f ca="1">VLOOKUP($Q593,Department!$A:$B,2,FALSE)</f>
        <v>Operations</v>
      </c>
      <c r="S593" s="6">
        <f t="shared" ca="1" si="86"/>
        <v>9</v>
      </c>
      <c r="T593" s="7" t="str">
        <f ca="1">VLOOKUP($S593,Role!$A:$B,2,FALSE)</f>
        <v>Intern</v>
      </c>
      <c r="U593" s="6" t="str">
        <f t="shared" ca="1" si="87"/>
        <v/>
      </c>
      <c r="V593" s="7" t="str">
        <f ca="1" xml:space="preserve">
IF($U593 &lt;&gt; "",
    VLOOKUP($U593,Level!$A:$B,2,FALSE),
    ""
)</f>
        <v/>
      </c>
      <c r="W593" s="1">
        <f t="shared" ca="1" si="88"/>
        <v>1205</v>
      </c>
      <c r="X593" s="12" t="str">
        <f t="shared" ca="1" si="89"/>
        <v>INSERT INTO bi4all.fac_employees (id_company_fk, id_employee_pk, flg_active, employee_name, id_gender_fk, id_race_fk, birthday, id_schooling_fk, id_department_fk, id_role_fk, id_level_fk, salary) VALUES (1, 589, TRUE, 'Samuel Dias Chaves', 'M', 5, '20/06/1948', 7, 10, 9, NULL, 1205);</v>
      </c>
    </row>
    <row r="594" spans="1:24" ht="14.25" customHeight="1" x14ac:dyDescent="0.2">
      <c r="A594" s="7">
        <v>1</v>
      </c>
      <c r="B594" s="7" t="str">
        <f>$A594 &amp; "-"&amp;VLOOKUP($A594,Company!$A:$B,2,FALSE)</f>
        <v>1-ACME Corporation</v>
      </c>
      <c r="C594" s="5">
        <f t="shared" si="81"/>
        <v>590</v>
      </c>
      <c r="D594" s="6" t="b">
        <v>1</v>
      </c>
      <c r="E594" s="7">
        <f ca="1">IF($C594 = 1 + N("Presidente"),
    127,
    IF($C594 = 2 + N("Vice-Presidente"),
        72,
        IF($C594 = 3 + N("Secretária bilíngue"),
            13,
            RANDBETWEEN(5,COUNT(Name!$A:$A) + 1)
        )
    )
)</f>
        <v>100</v>
      </c>
      <c r="F594" s="7" t="str">
        <f ca="1">VLOOKUP($E594,Name!$A:$B,2,FALSE)</f>
        <v>Cristóvão</v>
      </c>
      <c r="G594" s="7">
        <f ca="1" xml:space="preserve">
IF($C594 = 1,
    0,
    RANDBETWEEN(5,COUNT('Last name'!$A:$A) + 1)
)</f>
        <v>153</v>
      </c>
      <c r="H594" s="7" t="str">
        <f ca="1" xml:space="preserve">
IF($C594 = 1 + N("Presidente"),
    "de Orléans e Bragança",
    VLOOKUP($G594,'Last name'!$A:$B,2,FALSE) &amp; " " &amp; VLOOKUP(RANDBETWEEN(5,COUNT('Last name'!$A:$A) + 1),'Last name'!$A:$B,2,FALSE)
)</f>
        <v>Pimentel Vaz</v>
      </c>
      <c r="I594" s="7" t="str">
        <f t="shared" ca="1" si="82"/>
        <v>Cristóvão Pimentel Vaz</v>
      </c>
      <c r="J594" s="7" t="str">
        <f ca="1">VLOOKUP($E594,Name!$A:$C,3,FALSE)</f>
        <v>M</v>
      </c>
      <c r="K594" s="7" t="str">
        <f ca="1">VLOOKUP($J594,Gender!$A:$B,2,FALSE)</f>
        <v>Male</v>
      </c>
      <c r="L594" s="7">
        <f t="shared" ca="1" si="83"/>
        <v>7</v>
      </c>
      <c r="M594" s="7" t="str">
        <f ca="1">VLOOKUP($L594,Race!$A:$B,2,FALSE)</f>
        <v>Hispanic or Latino</v>
      </c>
      <c r="N594" s="8">
        <f t="shared" ca="1" si="84"/>
        <v>18478</v>
      </c>
      <c r="O594" s="6">
        <f t="shared" ca="1" si="85"/>
        <v>7</v>
      </c>
      <c r="P594" s="8" t="str">
        <f ca="1">VLOOKUP($O594,Education!$A:$B,2,FALSE)</f>
        <v>Undergraduate degree</v>
      </c>
      <c r="Q594" s="7">
        <f ca="1" xml:space="preserve">
  IF(OR($S594 = 5, $S594 = 6, $S594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94" s="7" t="str">
        <f ca="1">VLOOKUP($Q594,Department!$A:$B,2,FALSE)</f>
        <v>Finance</v>
      </c>
      <c r="S594" s="6">
        <f t="shared" ca="1" si="86"/>
        <v>11</v>
      </c>
      <c r="T594" s="7" t="str">
        <f ca="1">VLOOKUP($S594,Role!$A:$B,2,FALSE)</f>
        <v>Analyst</v>
      </c>
      <c r="U594" s="6">
        <f t="shared" ca="1" si="87"/>
        <v>6</v>
      </c>
      <c r="V594" s="7" t="str">
        <f ca="1" xml:space="preserve">
IF($U594 &lt;&gt; "",
    VLOOKUP($U594,Level!$A:$B,2,FALSE),
    ""
)</f>
        <v>Pleno</v>
      </c>
      <c r="W594" s="1">
        <f t="shared" ca="1" si="88"/>
        <v>2500</v>
      </c>
      <c r="X594" s="12" t="str">
        <f t="shared" ca="1" si="89"/>
        <v>INSERT INTO bi4all.fac_employees (id_company_fk, id_employee_pk, flg_active, employee_name, id_gender_fk, id_race_fk, birthday, id_schooling_fk, id_department_fk, id_role_fk, id_level_fk, salary) VALUES (1, 590, TRUE, 'Cristóvão Pimentel Vaz', 'M', 7, '03/08/1950', 7, 7, 11, 6, 2500);</v>
      </c>
    </row>
    <row r="595" spans="1:24" ht="14.25" customHeight="1" x14ac:dyDescent="0.2">
      <c r="A595" s="7">
        <v>1</v>
      </c>
      <c r="B595" s="7" t="str">
        <f>$A595 &amp; "-"&amp;VLOOKUP($A595,Company!$A:$B,2,FALSE)</f>
        <v>1-ACME Corporation</v>
      </c>
      <c r="C595" s="5">
        <f t="shared" si="81"/>
        <v>591</v>
      </c>
      <c r="D595" s="6" t="b">
        <v>1</v>
      </c>
      <c r="E595" s="7">
        <f ca="1">IF($C595 = 1 + N("Presidente"),
    127,
    IF($C595 = 2 + N("Vice-Presidente"),
        72,
        IF($C595 = 3 + N("Secretária bilíngue"),
            13,
            RANDBETWEEN(5,COUNT(Name!$A:$A) + 1)
        )
    )
)</f>
        <v>353</v>
      </c>
      <c r="F595" s="7" t="str">
        <f ca="1">VLOOKUP($E595,Name!$A:$B,2,FALSE)</f>
        <v>Vicente</v>
      </c>
      <c r="G595" s="7">
        <f ca="1" xml:space="preserve">
IF($C595 = 1,
    0,
    RANDBETWEEN(5,COUNT('Last name'!$A:$A) + 1)
)</f>
        <v>38</v>
      </c>
      <c r="H595" s="7" t="str">
        <f ca="1" xml:space="preserve">
IF($C595 = 1 + N("Presidente"),
    "de Orléans e Bragança",
    VLOOKUP($G595,'Last name'!$A:$B,2,FALSE) &amp; " " &amp; VLOOKUP(RANDBETWEEN(5,COUNT('Last name'!$A:$A) + 1),'Last name'!$A:$B,2,FALSE)
)</f>
        <v>Bermudes Rangel</v>
      </c>
      <c r="I595" s="7" t="str">
        <f t="shared" ca="1" si="82"/>
        <v>Vicente Bermudes Rangel</v>
      </c>
      <c r="J595" s="7" t="str">
        <f ca="1">VLOOKUP($E595,Name!$A:$C,3,FALSE)</f>
        <v>M</v>
      </c>
      <c r="K595" s="7" t="str">
        <f ca="1">VLOOKUP($J595,Gender!$A:$B,2,FALSE)</f>
        <v>Male</v>
      </c>
      <c r="L595" s="7">
        <f t="shared" ca="1" si="83"/>
        <v>6</v>
      </c>
      <c r="M595" s="7" t="str">
        <f ca="1">VLOOKUP($L595,Race!$A:$B,2,FALSE)</f>
        <v>Black or African American</v>
      </c>
      <c r="N595" s="8">
        <f t="shared" ca="1" si="84"/>
        <v>18203</v>
      </c>
      <c r="O595" s="6">
        <f t="shared" ca="1" si="85"/>
        <v>7</v>
      </c>
      <c r="P595" s="8" t="str">
        <f ca="1">VLOOKUP($O595,Education!$A:$B,2,FALSE)</f>
        <v>Undergraduate degree</v>
      </c>
      <c r="Q595" s="7">
        <f ca="1" xml:space="preserve">
  IF(OR($S595 = 5, $S595 = 6, $S595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595" s="7" t="str">
        <f ca="1">VLOOKUP($Q595,Department!$A:$B,2,FALSE)</f>
        <v>Operations</v>
      </c>
      <c r="S595" s="6">
        <f t="shared" ca="1" si="86"/>
        <v>10</v>
      </c>
      <c r="T595" s="7" t="str">
        <f ca="1">VLOOKUP($S595,Role!$A:$B,2,FALSE)</f>
        <v>Trainee</v>
      </c>
      <c r="U595" s="6" t="str">
        <f t="shared" ca="1" si="87"/>
        <v/>
      </c>
      <c r="V595" s="7" t="str">
        <f ca="1" xml:space="preserve">
IF($U595 &lt;&gt; "",
    VLOOKUP($U595,Level!$A:$B,2,FALSE),
    ""
)</f>
        <v/>
      </c>
      <c r="W595" s="1">
        <f t="shared" ca="1" si="88"/>
        <v>1305</v>
      </c>
      <c r="X595" s="12" t="str">
        <f t="shared" ca="1" si="89"/>
        <v>INSERT INTO bi4all.fac_employees (id_company_fk, id_employee_pk, flg_active, employee_name, id_gender_fk, id_race_fk, birthday, id_schooling_fk, id_department_fk, id_role_fk, id_level_fk, salary) VALUES (1, 591, TRUE, 'Vicente Bermudes Rangel', 'M', 6, '01/11/1949', 7, 10, 10, NULL, 1305);</v>
      </c>
    </row>
    <row r="596" spans="1:24" ht="14.25" customHeight="1" x14ac:dyDescent="0.2">
      <c r="A596" s="7">
        <v>1</v>
      </c>
      <c r="B596" s="7" t="str">
        <f>$A596 &amp; "-"&amp;VLOOKUP($A596,Company!$A:$B,2,FALSE)</f>
        <v>1-ACME Corporation</v>
      </c>
      <c r="C596" s="5">
        <f t="shared" si="81"/>
        <v>592</v>
      </c>
      <c r="D596" s="6" t="b">
        <v>1</v>
      </c>
      <c r="E596" s="7">
        <f ca="1">IF($C596 = 1 + N("Presidente"),
    127,
    IF($C596 = 2 + N("Vice-Presidente"),
        72,
        IF($C596 = 3 + N("Secretária bilíngue"),
            13,
            RANDBETWEEN(5,COUNT(Name!$A:$A) + 1)
        )
    )
)</f>
        <v>325</v>
      </c>
      <c r="F596" s="7" t="str">
        <f ca="1">VLOOKUP($E596,Name!$A:$B,2,FALSE)</f>
        <v>Rafaela</v>
      </c>
      <c r="G596" s="7">
        <f ca="1" xml:space="preserve">
IF($C596 = 1,
    0,
    RANDBETWEEN(5,COUNT('Last name'!$A:$A) + 1)
)</f>
        <v>158</v>
      </c>
      <c r="H596" s="7" t="str">
        <f ca="1" xml:space="preserve">
IF($C596 = 1 + N("Presidente"),
    "de Orléans e Bragança",
    VLOOKUP($G596,'Last name'!$A:$B,2,FALSE) &amp; " " &amp; VLOOKUP(RANDBETWEEN(5,COUNT('Last name'!$A:$A) + 1),'Last name'!$A:$B,2,FALSE)
)</f>
        <v>Rangel Gonçalves</v>
      </c>
      <c r="I596" s="7" t="str">
        <f t="shared" ca="1" si="82"/>
        <v>Rafaela Rangel Gonçalves</v>
      </c>
      <c r="J596" s="7" t="str">
        <f ca="1">VLOOKUP($E596,Name!$A:$C,3,FALSE)</f>
        <v>F</v>
      </c>
      <c r="K596" s="7" t="str">
        <f ca="1">VLOOKUP($J596,Gender!$A:$B,2,FALSE)</f>
        <v>Female</v>
      </c>
      <c r="L596" s="7">
        <f t="shared" ca="1" si="83"/>
        <v>5</v>
      </c>
      <c r="M596" s="7" t="str">
        <f ca="1">VLOOKUP($L596,Race!$A:$B,2,FALSE)</f>
        <v>White</v>
      </c>
      <c r="N596" s="8">
        <f t="shared" ca="1" si="84"/>
        <v>25903</v>
      </c>
      <c r="O596" s="6">
        <f t="shared" ca="1" si="85"/>
        <v>7</v>
      </c>
      <c r="P596" s="8" t="str">
        <f ca="1">VLOOKUP($O596,Education!$A:$B,2,FALSE)</f>
        <v>Undergraduate degree</v>
      </c>
      <c r="Q596" s="7">
        <f ca="1" xml:space="preserve">
  IF(OR($S596 = 5, $S596 = 6, $S596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96" s="7" t="str">
        <f ca="1">VLOOKUP($Q596,Department!$A:$B,2,FALSE)</f>
        <v>Finance</v>
      </c>
      <c r="S596" s="6">
        <f t="shared" ca="1" si="86"/>
        <v>11</v>
      </c>
      <c r="T596" s="7" t="str">
        <f ca="1">VLOOKUP($S596,Role!$A:$B,2,FALSE)</f>
        <v>Analyst</v>
      </c>
      <c r="U596" s="6">
        <f t="shared" ca="1" si="87"/>
        <v>7</v>
      </c>
      <c r="V596" s="7" t="str">
        <f ca="1" xml:space="preserve">
IF($U596 &lt;&gt; "",
    VLOOKUP($U596,Level!$A:$B,2,FALSE),
    ""
)</f>
        <v>Senior</v>
      </c>
      <c r="W596" s="1">
        <f t="shared" ca="1" si="88"/>
        <v>2500</v>
      </c>
      <c r="X596" s="12" t="str">
        <f t="shared" ca="1" si="89"/>
        <v>INSERT INTO bi4all.fac_employees (id_company_fk, id_employee_pk, flg_active, employee_name, id_gender_fk, id_race_fk, birthday, id_schooling_fk, id_department_fk, id_role_fk, id_level_fk, salary) VALUES (1, 592, TRUE, 'Rafaela Rangel Gonçalves', 'F', 5, '01/12/1970', 7, 7, 11, 7, 2500);</v>
      </c>
    </row>
    <row r="597" spans="1:24" ht="14.25" customHeight="1" x14ac:dyDescent="0.2">
      <c r="A597" s="7">
        <v>1</v>
      </c>
      <c r="B597" s="7" t="str">
        <f>$A597 &amp; "-"&amp;VLOOKUP($A597,Company!$A:$B,2,FALSE)</f>
        <v>1-ACME Corporation</v>
      </c>
      <c r="C597" s="5">
        <f t="shared" si="81"/>
        <v>593</v>
      </c>
      <c r="D597" s="6" t="b">
        <v>1</v>
      </c>
      <c r="E597" s="7">
        <f ca="1">IF($C597 = 1 + N("Presidente"),
    127,
    IF($C597 = 2 + N("Vice-Presidente"),
        72,
        IF($C597 = 3 + N("Secretária bilíngue"),
            13,
            RANDBETWEEN(5,COUNT(Name!$A:$A) + 1)
        )
    )
)</f>
        <v>222</v>
      </c>
      <c r="F597" s="7" t="str">
        <f ca="1">VLOOKUP($E597,Name!$A:$B,2,FALSE)</f>
        <v>Lavignia</v>
      </c>
      <c r="G597" s="7">
        <f ca="1" xml:space="preserve">
IF($C597 = 1,
    0,
    RANDBETWEEN(5,COUNT('Last name'!$A:$A) + 1)
)</f>
        <v>191</v>
      </c>
      <c r="H597" s="7" t="str">
        <f ca="1" xml:space="preserve">
IF($C597 = 1 + N("Presidente"),
    "de Orléans e Bragança",
    VLOOKUP($G597,'Last name'!$A:$B,2,FALSE) &amp; " " &amp; VLOOKUP(RANDBETWEEN(5,COUNT('Last name'!$A:$A) + 1),'Last name'!$A:$B,2,FALSE)
)</f>
        <v>Trindade Lima</v>
      </c>
      <c r="I597" s="7" t="str">
        <f t="shared" ca="1" si="82"/>
        <v>Lavignia Trindade Lima</v>
      </c>
      <c r="J597" s="7" t="str">
        <f ca="1">VLOOKUP($E597,Name!$A:$C,3,FALSE)</f>
        <v>F</v>
      </c>
      <c r="K597" s="7" t="str">
        <f ca="1">VLOOKUP($J597,Gender!$A:$B,2,FALSE)</f>
        <v>Female</v>
      </c>
      <c r="L597" s="7">
        <f t="shared" ca="1" si="83"/>
        <v>5</v>
      </c>
      <c r="M597" s="7" t="str">
        <f ca="1">VLOOKUP($L597,Race!$A:$B,2,FALSE)</f>
        <v>White</v>
      </c>
      <c r="N597" s="8">
        <f t="shared" ca="1" si="84"/>
        <v>20915</v>
      </c>
      <c r="O597" s="6">
        <f t="shared" ca="1" si="85"/>
        <v>7</v>
      </c>
      <c r="P597" s="8" t="str">
        <f ca="1">VLOOKUP($O597,Education!$A:$B,2,FALSE)</f>
        <v>Undergraduate degree</v>
      </c>
      <c r="Q597" s="7">
        <f ca="1" xml:space="preserve">
  IF(OR($S597 = 5, $S597 = 6, $S597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597" s="7" t="str">
        <f ca="1">VLOOKUP($Q597,Department!$A:$B,2,FALSE)</f>
        <v>Communication &amp; Marketing</v>
      </c>
      <c r="S597" s="6">
        <f t="shared" ca="1" si="86"/>
        <v>10</v>
      </c>
      <c r="T597" s="7" t="str">
        <f ca="1">VLOOKUP($S597,Role!$A:$B,2,FALSE)</f>
        <v>Trainee</v>
      </c>
      <c r="U597" s="6" t="str">
        <f t="shared" ca="1" si="87"/>
        <v/>
      </c>
      <c r="V597" s="7" t="str">
        <f ca="1" xml:space="preserve">
IF($U597 &lt;&gt; "",
    VLOOKUP($U597,Level!$A:$B,2,FALSE),
    ""
)</f>
        <v/>
      </c>
      <c r="W597" s="1">
        <f t="shared" ca="1" si="88"/>
        <v>1385</v>
      </c>
      <c r="X597" s="12" t="str">
        <f t="shared" ca="1" si="89"/>
        <v>INSERT INTO bi4all.fac_employees (id_company_fk, id_employee_pk, flg_active, employee_name, id_gender_fk, id_race_fk, birthday, id_schooling_fk, id_department_fk, id_role_fk, id_level_fk, salary) VALUES (1, 593, TRUE, 'Lavignia Trindade Lima', 'F', 5, '05/04/1957', 7, 11, 10, NULL, 1385);</v>
      </c>
    </row>
    <row r="598" spans="1:24" ht="14.25" customHeight="1" x14ac:dyDescent="0.2">
      <c r="A598" s="7">
        <v>1</v>
      </c>
      <c r="B598" s="7" t="str">
        <f>$A598 &amp; "-"&amp;VLOOKUP($A598,Company!$A:$B,2,FALSE)</f>
        <v>1-ACME Corporation</v>
      </c>
      <c r="C598" s="5">
        <f t="shared" si="81"/>
        <v>594</v>
      </c>
      <c r="D598" s="6" t="b">
        <v>1</v>
      </c>
      <c r="E598" s="7">
        <f ca="1">IF($C598 = 1 + N("Presidente"),
    127,
    IF($C598 = 2 + N("Vice-Presidente"),
        72,
        IF($C598 = 3 + N("Secretária bilíngue"),
            13,
            RANDBETWEEN(5,COUNT(Name!$A:$A) + 1)
        )
    )
)</f>
        <v>10</v>
      </c>
      <c r="F598" s="7" t="str">
        <f ca="1">VLOOKUP($E598,Name!$A:$B,2,FALSE)</f>
        <v>Ágata</v>
      </c>
      <c r="G598" s="7">
        <f ca="1" xml:space="preserve">
IF($C598 = 1,
    0,
    RANDBETWEEN(5,COUNT('Last name'!$A:$A) + 1)
)</f>
        <v>109</v>
      </c>
      <c r="H598" s="7" t="str">
        <f ca="1" xml:space="preserve">
IF($C598 = 1 + N("Presidente"),
    "de Orléans e Bragança",
    VLOOKUP($G598,'Last name'!$A:$B,2,FALSE) &amp; " " &amp; VLOOKUP(RANDBETWEEN(5,COUNT('Last name'!$A:$A) + 1),'Last name'!$A:$B,2,FALSE)
)</f>
        <v>Lima De Luca</v>
      </c>
      <c r="I598" s="7" t="str">
        <f t="shared" ca="1" si="82"/>
        <v>Ágata Lima De Luca</v>
      </c>
      <c r="J598" s="7" t="str">
        <f ca="1">VLOOKUP($E598,Name!$A:$C,3,FALSE)</f>
        <v>F</v>
      </c>
      <c r="K598" s="7" t="str">
        <f ca="1">VLOOKUP($J598,Gender!$A:$B,2,FALSE)</f>
        <v>Female</v>
      </c>
      <c r="L598" s="7">
        <f t="shared" ca="1" si="83"/>
        <v>5</v>
      </c>
      <c r="M598" s="7" t="str">
        <f ca="1">VLOOKUP($L598,Race!$A:$B,2,FALSE)</f>
        <v>White</v>
      </c>
      <c r="N598" s="8">
        <f t="shared" ca="1" si="84"/>
        <v>28409</v>
      </c>
      <c r="O598" s="6">
        <f t="shared" ca="1" si="85"/>
        <v>7</v>
      </c>
      <c r="P598" s="8" t="str">
        <f ca="1">VLOOKUP($O598,Education!$A:$B,2,FALSE)</f>
        <v>Undergraduate degree</v>
      </c>
      <c r="Q598" s="7">
        <f ca="1" xml:space="preserve">
  IF(OR($S598 = 5, $S598 = 6, $S598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598" s="7" t="str">
        <f ca="1">VLOOKUP($Q598,Department!$A:$B,2,FALSE)</f>
        <v>Finance</v>
      </c>
      <c r="S598" s="6">
        <f t="shared" ca="1" si="86"/>
        <v>11</v>
      </c>
      <c r="T598" s="7" t="str">
        <f ca="1">VLOOKUP($S598,Role!$A:$B,2,FALSE)</f>
        <v>Analyst</v>
      </c>
      <c r="U598" s="6">
        <f t="shared" ca="1" si="87"/>
        <v>6</v>
      </c>
      <c r="V598" s="7" t="str">
        <f ca="1" xml:space="preserve">
IF($U598 &lt;&gt; "",
    VLOOKUP($U598,Level!$A:$B,2,FALSE),
    ""
)</f>
        <v>Pleno</v>
      </c>
      <c r="W598" s="1">
        <f t="shared" ca="1" si="88"/>
        <v>2500</v>
      </c>
      <c r="X598" s="12" t="str">
        <f t="shared" ca="1" si="89"/>
        <v>INSERT INTO bi4all.fac_employees (id_company_fk, id_employee_pk, flg_active, employee_name, id_gender_fk, id_race_fk, birthday, id_schooling_fk, id_department_fk, id_role_fk, id_level_fk, salary) VALUES (1, 594, TRUE, 'Ágata Lima De Luca', 'F', 5, '11/10/1977', 7, 7, 11, 6, 2500);</v>
      </c>
    </row>
    <row r="599" spans="1:24" ht="14.25" customHeight="1" x14ac:dyDescent="0.2">
      <c r="A599" s="7">
        <v>1</v>
      </c>
      <c r="B599" s="7" t="str">
        <f>$A599 &amp; "-"&amp;VLOOKUP($A599,Company!$A:$B,2,FALSE)</f>
        <v>1-ACME Corporation</v>
      </c>
      <c r="C599" s="5">
        <f t="shared" si="81"/>
        <v>595</v>
      </c>
      <c r="D599" s="6" t="b">
        <v>1</v>
      </c>
      <c r="E599" s="7">
        <f ca="1">IF($C599 = 1 + N("Presidente"),
    127,
    IF($C599 = 2 + N("Vice-Presidente"),
        72,
        IF($C599 = 3 + N("Secretária bilíngue"),
            13,
            RANDBETWEEN(5,COUNT(Name!$A:$A) + 1)
        )
    )
)</f>
        <v>185</v>
      </c>
      <c r="F599" s="7" t="str">
        <f ca="1">VLOOKUP($E599,Name!$A:$B,2,FALSE)</f>
        <v>João</v>
      </c>
      <c r="G599" s="7">
        <f ca="1" xml:space="preserve">
IF($C599 = 1,
    0,
    RANDBETWEEN(5,COUNT('Last name'!$A:$A) + 1)
)</f>
        <v>135</v>
      </c>
      <c r="H599" s="7" t="str">
        <f ca="1" xml:space="preserve">
IF($C599 = 1 + N("Presidente"),
    "de Orléans e Bragança",
    VLOOKUP($G599,'Last name'!$A:$B,2,FALSE) &amp; " " &amp; VLOOKUP(RANDBETWEEN(5,COUNT('Last name'!$A:$A) + 1),'Last name'!$A:$B,2,FALSE)
)</f>
        <v>Moreira Bicalho</v>
      </c>
      <c r="I599" s="7" t="str">
        <f t="shared" ca="1" si="82"/>
        <v>João Moreira Bicalho</v>
      </c>
      <c r="J599" s="7" t="str">
        <f ca="1">VLOOKUP($E599,Name!$A:$C,3,FALSE)</f>
        <v>M</v>
      </c>
      <c r="K599" s="7" t="str">
        <f ca="1">VLOOKUP($J599,Gender!$A:$B,2,FALSE)</f>
        <v>Male</v>
      </c>
      <c r="L599" s="7">
        <f t="shared" ca="1" si="83"/>
        <v>5</v>
      </c>
      <c r="M599" s="7" t="str">
        <f ca="1">VLOOKUP($L599,Race!$A:$B,2,FALSE)</f>
        <v>White</v>
      </c>
      <c r="N599" s="8">
        <f t="shared" ca="1" si="84"/>
        <v>19234</v>
      </c>
      <c r="O599" s="6">
        <f t="shared" ca="1" si="85"/>
        <v>7</v>
      </c>
      <c r="P599" s="8" t="str">
        <f ca="1">VLOOKUP($O599,Education!$A:$B,2,FALSE)</f>
        <v>Undergraduate degree</v>
      </c>
      <c r="Q599" s="7">
        <f ca="1" xml:space="preserve">
  IF(OR($S599 = 5, $S599 = 6, $S599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599" s="7" t="str">
        <f ca="1">VLOOKUP($Q599,Department!$A:$B,2,FALSE)</f>
        <v>Commercial</v>
      </c>
      <c r="S599" s="6">
        <f t="shared" ca="1" si="86"/>
        <v>9</v>
      </c>
      <c r="T599" s="7" t="str">
        <f ca="1">VLOOKUP($S599,Role!$A:$B,2,FALSE)</f>
        <v>Intern</v>
      </c>
      <c r="U599" s="6" t="str">
        <f t="shared" ca="1" si="87"/>
        <v/>
      </c>
      <c r="V599" s="7" t="str">
        <f ca="1" xml:space="preserve">
IF($U599 &lt;&gt; "",
    VLOOKUP($U599,Level!$A:$B,2,FALSE),
    ""
)</f>
        <v/>
      </c>
      <c r="W599" s="1">
        <f t="shared" ca="1" si="88"/>
        <v>1285</v>
      </c>
      <c r="X599" s="12" t="str">
        <f t="shared" ca="1" si="89"/>
        <v>INSERT INTO bi4all.fac_employees (id_company_fk, id_employee_pk, flg_active, employee_name, id_gender_fk, id_race_fk, birthday, id_schooling_fk, id_department_fk, id_role_fk, id_level_fk, salary) VALUES (1, 595, TRUE, 'João Moreira Bicalho', 'M', 5, '28/08/1952', 7, 9, 9, NULL, 1285);</v>
      </c>
    </row>
    <row r="600" spans="1:24" ht="14.25" customHeight="1" x14ac:dyDescent="0.2">
      <c r="A600" s="7">
        <v>1</v>
      </c>
      <c r="B600" s="7" t="str">
        <f>$A600 &amp; "-"&amp;VLOOKUP($A600,Company!$A:$B,2,FALSE)</f>
        <v>1-ACME Corporation</v>
      </c>
      <c r="C600" s="5">
        <f t="shared" si="81"/>
        <v>596</v>
      </c>
      <c r="D600" s="6" t="b">
        <v>1</v>
      </c>
      <c r="E600" s="7">
        <f ca="1">IF($C600 = 1 + N("Presidente"),
    127,
    IF($C600 = 2 + N("Vice-Presidente"),
        72,
        IF($C600 = 3 + N("Secretária bilíngue"),
            13,
            RANDBETWEEN(5,COUNT(Name!$A:$A) + 1)
        )
    )
)</f>
        <v>269</v>
      </c>
      <c r="F600" s="7" t="str">
        <f ca="1">VLOOKUP($E600,Name!$A:$B,2,FALSE)</f>
        <v>Maria Júlia</v>
      </c>
      <c r="G600" s="7">
        <f ca="1" xml:space="preserve">
IF($C600 = 1,
    0,
    RANDBETWEEN(5,COUNT('Last name'!$A:$A) + 1)
)</f>
        <v>40</v>
      </c>
      <c r="H600" s="7" t="str">
        <f ca="1" xml:space="preserve">
IF($C600 = 1 + N("Presidente"),
    "de Orléans e Bragança",
    VLOOKUP($G600,'Last name'!$A:$B,2,FALSE) &amp; " " &amp; VLOOKUP(RANDBETWEEN(5,COUNT('Last name'!$A:$A) + 1),'Last name'!$A:$B,2,FALSE)
)</f>
        <v>Bicalho Holanda</v>
      </c>
      <c r="I600" s="7" t="str">
        <f t="shared" ca="1" si="82"/>
        <v>Maria Júlia Bicalho Holanda</v>
      </c>
      <c r="J600" s="7" t="str">
        <f ca="1">VLOOKUP($E600,Name!$A:$C,3,FALSE)</f>
        <v>F</v>
      </c>
      <c r="K600" s="7" t="str">
        <f ca="1">VLOOKUP($J600,Gender!$A:$B,2,FALSE)</f>
        <v>Female</v>
      </c>
      <c r="L600" s="7">
        <f t="shared" ca="1" si="83"/>
        <v>5</v>
      </c>
      <c r="M600" s="7" t="str">
        <f ca="1">VLOOKUP($L600,Race!$A:$B,2,FALSE)</f>
        <v>White</v>
      </c>
      <c r="N600" s="8">
        <f t="shared" ca="1" si="84"/>
        <v>22680</v>
      </c>
      <c r="O600" s="6">
        <f t="shared" ca="1" si="85"/>
        <v>7</v>
      </c>
      <c r="P600" s="8" t="str">
        <f ca="1">VLOOKUP($O600,Education!$A:$B,2,FALSE)</f>
        <v>Undergraduate degree</v>
      </c>
      <c r="Q600" s="7">
        <f ca="1" xml:space="preserve">
  IF(OR($S600 = 5, $S600 = 6, $S600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00" s="7" t="str">
        <f ca="1">VLOOKUP($Q600,Department!$A:$B,2,FALSE)</f>
        <v>Presidency</v>
      </c>
      <c r="S600" s="6">
        <f t="shared" ca="1" si="86"/>
        <v>11</v>
      </c>
      <c r="T600" s="7" t="str">
        <f ca="1">VLOOKUP($S600,Role!$A:$B,2,FALSE)</f>
        <v>Analyst</v>
      </c>
      <c r="U600" s="6">
        <f t="shared" ca="1" si="87"/>
        <v>6</v>
      </c>
      <c r="V600" s="7" t="str">
        <f ca="1" xml:space="preserve">
IF($U600 &lt;&gt; "",
    VLOOKUP($U600,Level!$A:$B,2,FALSE),
    ""
)</f>
        <v>Pleno</v>
      </c>
      <c r="W600" s="1">
        <f t="shared" ca="1" si="88"/>
        <v>2500</v>
      </c>
      <c r="X600" s="12" t="str">
        <f t="shared" ca="1" si="89"/>
        <v>INSERT INTO bi4all.fac_employees (id_company_fk, id_employee_pk, flg_active, employee_name, id_gender_fk, id_race_fk, birthday, id_schooling_fk, id_department_fk, id_role_fk, id_level_fk, salary) VALUES (1, 596, TRUE, 'Maria Júlia Bicalho Holanda', 'F', 5, '03/02/1962', 7, 5, 11, 6, 2500);</v>
      </c>
    </row>
    <row r="601" spans="1:24" ht="14.25" customHeight="1" x14ac:dyDescent="0.2">
      <c r="A601" s="7">
        <v>1</v>
      </c>
      <c r="B601" s="7" t="str">
        <f>$A601 &amp; "-"&amp;VLOOKUP($A601,Company!$A:$B,2,FALSE)</f>
        <v>1-ACME Corporation</v>
      </c>
      <c r="C601" s="5">
        <f t="shared" si="81"/>
        <v>597</v>
      </c>
      <c r="D601" s="6" t="b">
        <v>1</v>
      </c>
      <c r="E601" s="7">
        <f ca="1">IF($C601 = 1 + N("Presidente"),
    127,
    IF($C601 = 2 + N("Vice-Presidente"),
        72,
        IF($C601 = 3 + N("Secretária bilíngue"),
            13,
            RANDBETWEEN(5,COUNT(Name!$A:$A) + 1)
        )
    )
)</f>
        <v>264</v>
      </c>
      <c r="F601" s="7" t="str">
        <f ca="1">VLOOKUP($E601,Name!$A:$B,2,FALSE)</f>
        <v>Maria Flor</v>
      </c>
      <c r="G601" s="7">
        <f ca="1" xml:space="preserve">
IF($C601 = 1,
    0,
    RANDBETWEEN(5,COUNT('Last name'!$A:$A) + 1)
)</f>
        <v>146</v>
      </c>
      <c r="H601" s="7" t="str">
        <f ca="1" xml:space="preserve">
IF($C601 = 1 + N("Presidente"),
    "de Orléans e Bragança",
    VLOOKUP($G601,'Last name'!$A:$B,2,FALSE) &amp; " " &amp; VLOOKUP(RANDBETWEEN(5,COUNT('Last name'!$A:$A) + 1),'Last name'!$A:$B,2,FALSE)
)</f>
        <v>Paulista Marques</v>
      </c>
      <c r="I601" s="7" t="str">
        <f t="shared" ca="1" si="82"/>
        <v>Maria Flor Paulista Marques</v>
      </c>
      <c r="J601" s="7" t="str">
        <f ca="1">VLOOKUP($E601,Name!$A:$C,3,FALSE)</f>
        <v>F</v>
      </c>
      <c r="K601" s="7" t="str">
        <f ca="1">VLOOKUP($J601,Gender!$A:$B,2,FALSE)</f>
        <v>Female</v>
      </c>
      <c r="L601" s="7">
        <f t="shared" ca="1" si="83"/>
        <v>5</v>
      </c>
      <c r="M601" s="7" t="str">
        <f ca="1">VLOOKUP($L601,Race!$A:$B,2,FALSE)</f>
        <v>White</v>
      </c>
      <c r="N601" s="8">
        <f t="shared" ca="1" si="84"/>
        <v>24395</v>
      </c>
      <c r="O601" s="6">
        <f t="shared" ca="1" si="85"/>
        <v>7</v>
      </c>
      <c r="P601" s="8" t="str">
        <f ca="1">VLOOKUP($O601,Education!$A:$B,2,FALSE)</f>
        <v>Undergraduate degree</v>
      </c>
      <c r="Q601" s="7">
        <f ca="1" xml:space="preserve">
  IF(OR($S601 = 5, $S601 = 6, $S601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01" s="7" t="str">
        <f ca="1">VLOOKUP($Q601,Department!$A:$B,2,FALSE)</f>
        <v>Finance</v>
      </c>
      <c r="S601" s="6">
        <f t="shared" ca="1" si="86"/>
        <v>10</v>
      </c>
      <c r="T601" s="7" t="str">
        <f ca="1">VLOOKUP($S601,Role!$A:$B,2,FALSE)</f>
        <v>Trainee</v>
      </c>
      <c r="U601" s="6" t="str">
        <f t="shared" ca="1" si="87"/>
        <v/>
      </c>
      <c r="V601" s="7" t="str">
        <f ca="1" xml:space="preserve">
IF($U601 &lt;&gt; "",
    VLOOKUP($U601,Level!$A:$B,2,FALSE),
    ""
)</f>
        <v/>
      </c>
      <c r="W601" s="1">
        <f t="shared" ca="1" si="88"/>
        <v>1305</v>
      </c>
      <c r="X601" s="12" t="str">
        <f t="shared" ca="1" si="89"/>
        <v>INSERT INTO bi4all.fac_employees (id_company_fk, id_employee_pk, flg_active, employee_name, id_gender_fk, id_race_fk, birthday, id_schooling_fk, id_department_fk, id_role_fk, id_level_fk, salary) VALUES (1, 597, TRUE, 'Maria Flor Paulista Marques', 'F', 5, '15/10/1966', 7, 7, 10, NULL, 1305);</v>
      </c>
    </row>
    <row r="602" spans="1:24" ht="14.25" customHeight="1" x14ac:dyDescent="0.2">
      <c r="A602" s="7">
        <v>1</v>
      </c>
      <c r="B602" s="7" t="str">
        <f>$A602 &amp; "-"&amp;VLOOKUP($A602,Company!$A:$B,2,FALSE)</f>
        <v>1-ACME Corporation</v>
      </c>
      <c r="C602" s="5">
        <f t="shared" si="81"/>
        <v>598</v>
      </c>
      <c r="D602" s="6" t="b">
        <v>1</v>
      </c>
      <c r="E602" s="7">
        <f ca="1">IF($C602 = 1 + N("Presidente"),
    127,
    IF($C602 = 2 + N("Vice-Presidente"),
        72,
        IF($C602 = 3 + N("Secretária bilíngue"),
            13,
            RANDBETWEEN(5,COUNT(Name!$A:$A) + 1)
        )
    )
)</f>
        <v>20</v>
      </c>
      <c r="F602" s="7" t="str">
        <f ca="1">VLOOKUP($E602,Name!$A:$B,2,FALSE)</f>
        <v>Alini</v>
      </c>
      <c r="G602" s="7">
        <f ca="1" xml:space="preserve">
IF($C602 = 1,
    0,
    RANDBETWEEN(5,COUNT('Last name'!$A:$A) + 1)
)</f>
        <v>45</v>
      </c>
      <c r="H602" s="7" t="str">
        <f ca="1" xml:space="preserve">
IF($C602 = 1 + N("Presidente"),
    "de Orléans e Bragança",
    VLOOKUP($G602,'Last name'!$A:$B,2,FALSE) &amp; " " &amp; VLOOKUP(RANDBETWEEN(5,COUNT('Last name'!$A:$A) + 1),'Last name'!$A:$B,2,FALSE)
)</f>
        <v>Braga Anunciação</v>
      </c>
      <c r="I602" s="7" t="str">
        <f t="shared" ca="1" si="82"/>
        <v>Alini Braga Anunciação</v>
      </c>
      <c r="J602" s="7" t="str">
        <f ca="1">VLOOKUP($E602,Name!$A:$C,3,FALSE)</f>
        <v>F</v>
      </c>
      <c r="K602" s="7" t="str">
        <f ca="1">VLOOKUP($J602,Gender!$A:$B,2,FALSE)</f>
        <v>Female</v>
      </c>
      <c r="L602" s="7">
        <f t="shared" ca="1" si="83"/>
        <v>6</v>
      </c>
      <c r="M602" s="7" t="str">
        <f ca="1">VLOOKUP($L602,Race!$A:$B,2,FALSE)</f>
        <v>Black or African American</v>
      </c>
      <c r="N602" s="8">
        <f t="shared" ca="1" si="84"/>
        <v>28854</v>
      </c>
      <c r="O602" s="6">
        <f t="shared" ca="1" si="85"/>
        <v>8</v>
      </c>
      <c r="P602" s="8" t="str">
        <f ca="1">VLOOKUP($O602,Education!$A:$B,2,FALSE)</f>
        <v>Graduate school</v>
      </c>
      <c r="Q602" s="7">
        <f ca="1" xml:space="preserve">
  IF(OR($S602 = 5, $S602 = 6, $S602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02" s="7" t="str">
        <f ca="1">VLOOKUP($Q602,Department!$A:$B,2,FALSE)</f>
        <v>Operations</v>
      </c>
      <c r="S602" s="6">
        <f t="shared" ca="1" si="86"/>
        <v>11</v>
      </c>
      <c r="T602" s="7" t="str">
        <f ca="1">VLOOKUP($S602,Role!$A:$B,2,FALSE)</f>
        <v>Analyst</v>
      </c>
      <c r="U602" s="6">
        <f t="shared" ca="1" si="87"/>
        <v>6</v>
      </c>
      <c r="V602" s="7" t="str">
        <f ca="1" xml:space="preserve">
IF($U602 &lt;&gt; "",
    VLOOKUP($U602,Level!$A:$B,2,FALSE),
    ""
)</f>
        <v>Pleno</v>
      </c>
      <c r="W602" s="1">
        <f t="shared" ca="1" si="88"/>
        <v>3000</v>
      </c>
      <c r="X602" s="12" t="str">
        <f t="shared" ca="1" si="89"/>
        <v>INSERT INTO bi4all.fac_employees (id_company_fk, id_employee_pk, flg_active, employee_name, id_gender_fk, id_race_fk, birthday, id_schooling_fk, id_department_fk, id_role_fk, id_level_fk, salary) VALUES (1, 598, TRUE, 'Alini Braga Anunciação', 'F', 6, '30/12/1978', 8, 10, 11, 6, 3000);</v>
      </c>
    </row>
    <row r="603" spans="1:24" ht="14.25" customHeight="1" x14ac:dyDescent="0.2">
      <c r="A603" s="7">
        <v>1</v>
      </c>
      <c r="B603" s="7" t="str">
        <f>$A603 &amp; "-"&amp;VLOOKUP($A603,Company!$A:$B,2,FALSE)</f>
        <v>1-ACME Corporation</v>
      </c>
      <c r="C603" s="5">
        <f t="shared" si="81"/>
        <v>599</v>
      </c>
      <c r="D603" s="6" t="b">
        <v>1</v>
      </c>
      <c r="E603" s="7">
        <f ca="1">IF($C603 = 1 + N("Presidente"),
    127,
    IF($C603 = 2 + N("Vice-Presidente"),
        72,
        IF($C603 = 3 + N("Secretária bilíngue"),
            13,
            RANDBETWEEN(5,COUNT(Name!$A:$A) + 1)
        )
    )
)</f>
        <v>249</v>
      </c>
      <c r="F603" s="7" t="str">
        <f ca="1">VLOOKUP($E603,Name!$A:$B,2,FALSE)</f>
        <v>Luna</v>
      </c>
      <c r="G603" s="7">
        <f ca="1" xml:space="preserve">
IF($C603 = 1,
    0,
    RANDBETWEEN(5,COUNT('Last name'!$A:$A) + 1)
)</f>
        <v>41</v>
      </c>
      <c r="H603" s="7" t="str">
        <f ca="1" xml:space="preserve">
IF($C603 = 1 + N("Presidente"),
    "de Orléans e Bragança",
    VLOOKUP($G603,'Last name'!$A:$B,2,FALSE) &amp; " " &amp; VLOOKUP(RANDBETWEEN(5,COUNT('Last name'!$A:$A) + 1),'Last name'!$A:$B,2,FALSE)
)</f>
        <v>Bispo Conti</v>
      </c>
      <c r="I603" s="7" t="str">
        <f t="shared" ca="1" si="82"/>
        <v>Luna Bispo Conti</v>
      </c>
      <c r="J603" s="7" t="str">
        <f ca="1">VLOOKUP($E603,Name!$A:$C,3,FALSE)</f>
        <v>F</v>
      </c>
      <c r="K603" s="7" t="str">
        <f ca="1">VLOOKUP($J603,Gender!$A:$B,2,FALSE)</f>
        <v>Female</v>
      </c>
      <c r="L603" s="7">
        <f t="shared" ca="1" si="83"/>
        <v>5</v>
      </c>
      <c r="M603" s="7" t="str">
        <f ca="1">VLOOKUP($L603,Race!$A:$B,2,FALSE)</f>
        <v>White</v>
      </c>
      <c r="N603" s="8">
        <f t="shared" ca="1" si="84"/>
        <v>27640</v>
      </c>
      <c r="O603" s="6">
        <f t="shared" ca="1" si="85"/>
        <v>7</v>
      </c>
      <c r="P603" s="8" t="str">
        <f ca="1">VLOOKUP($O603,Education!$A:$B,2,FALSE)</f>
        <v>Undergraduate degree</v>
      </c>
      <c r="Q603" s="7">
        <f ca="1" xml:space="preserve">
  IF(OR($S603 = 5, $S603 = 6, $S603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03" s="7" t="str">
        <f ca="1">VLOOKUP($Q603,Department!$A:$B,2,FALSE)</f>
        <v>Human Resource</v>
      </c>
      <c r="S603" s="6">
        <f t="shared" ca="1" si="86"/>
        <v>9</v>
      </c>
      <c r="T603" s="7" t="str">
        <f ca="1">VLOOKUP($S603,Role!$A:$B,2,FALSE)</f>
        <v>Intern</v>
      </c>
      <c r="U603" s="6" t="str">
        <f t="shared" ca="1" si="87"/>
        <v/>
      </c>
      <c r="V603" s="7" t="str">
        <f ca="1" xml:space="preserve">
IF($U603 &lt;&gt; "",
    VLOOKUP($U603,Level!$A:$B,2,FALSE),
    ""
)</f>
        <v/>
      </c>
      <c r="W603" s="1">
        <f t="shared" ca="1" si="88"/>
        <v>1285</v>
      </c>
      <c r="X603" s="12" t="str">
        <f t="shared" ca="1" si="89"/>
        <v>INSERT INTO bi4all.fac_employees (id_company_fk, id_employee_pk, flg_active, employee_name, id_gender_fk, id_race_fk, birthday, id_schooling_fk, id_department_fk, id_role_fk, id_level_fk, salary) VALUES (1, 599, TRUE, 'Luna Bispo Conti', 'F', 5, '03/09/1975', 7, 8, 9, NULL, 1285);</v>
      </c>
    </row>
    <row r="604" spans="1:24" ht="14.25" customHeight="1" x14ac:dyDescent="0.2">
      <c r="A604" s="7">
        <v>1</v>
      </c>
      <c r="B604" s="7" t="str">
        <f>$A604 &amp; "-"&amp;VLOOKUP($A604,Company!$A:$B,2,FALSE)</f>
        <v>1-ACME Corporation</v>
      </c>
      <c r="C604" s="5">
        <f t="shared" si="81"/>
        <v>600</v>
      </c>
      <c r="D604" s="6" t="b">
        <v>1</v>
      </c>
      <c r="E604" s="7">
        <f ca="1">IF($C604 = 1 + N("Presidente"),
    127,
    IF($C604 = 2 + N("Vice-Presidente"),
        72,
        IF($C604 = 3 + N("Secretária bilíngue"),
            13,
            RANDBETWEEN(5,COUNT(Name!$A:$A) + 1)
        )
    )
)</f>
        <v>166</v>
      </c>
      <c r="F604" s="7" t="str">
        <f ca="1">VLOOKUP($E604,Name!$A:$B,2,FALSE)</f>
        <v>Henrico</v>
      </c>
      <c r="G604" s="7">
        <f ca="1" xml:space="preserve">
IF($C604 = 1,
    0,
    RANDBETWEEN(5,COUNT('Last name'!$A:$A) + 1)
)</f>
        <v>36</v>
      </c>
      <c r="H604" s="7" t="str">
        <f ca="1" xml:space="preserve">
IF($C604 = 1 + N("Presidente"),
    "de Orléans e Bragança",
    VLOOKUP($G604,'Last name'!$A:$B,2,FALSE) &amp; " " &amp; VLOOKUP(RANDBETWEEN(5,COUNT('Last name'!$A:$A) + 1),'Last name'!$A:$B,2,FALSE)
)</f>
        <v>Batista Testa</v>
      </c>
      <c r="I604" s="7" t="str">
        <f t="shared" ca="1" si="82"/>
        <v>Henrico Batista Testa</v>
      </c>
      <c r="J604" s="7" t="str">
        <f ca="1">VLOOKUP($E604,Name!$A:$C,3,FALSE)</f>
        <v>M</v>
      </c>
      <c r="K604" s="7" t="str">
        <f ca="1">VLOOKUP($J604,Gender!$A:$B,2,FALSE)</f>
        <v>Male</v>
      </c>
      <c r="L604" s="7">
        <f t="shared" ca="1" si="83"/>
        <v>5</v>
      </c>
      <c r="M604" s="7" t="str">
        <f ca="1">VLOOKUP($L604,Race!$A:$B,2,FALSE)</f>
        <v>White</v>
      </c>
      <c r="N604" s="8">
        <f t="shared" ca="1" si="84"/>
        <v>31080</v>
      </c>
      <c r="O604" s="6">
        <f t="shared" ca="1" si="85"/>
        <v>7</v>
      </c>
      <c r="P604" s="8" t="str">
        <f ca="1">VLOOKUP($O604,Education!$A:$B,2,FALSE)</f>
        <v>Undergraduate degree</v>
      </c>
      <c r="Q604" s="7">
        <f ca="1" xml:space="preserve">
  IF(OR($S604 = 5, $S604 = 6, $S604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04" s="7" t="str">
        <f ca="1">VLOOKUP($Q604,Department!$A:$B,2,FALSE)</f>
        <v>Commercial</v>
      </c>
      <c r="S604" s="6">
        <f t="shared" ca="1" si="86"/>
        <v>11</v>
      </c>
      <c r="T604" s="7" t="str">
        <f ca="1">VLOOKUP($S604,Role!$A:$B,2,FALSE)</f>
        <v>Analyst</v>
      </c>
      <c r="U604" s="6">
        <f t="shared" ca="1" si="87"/>
        <v>5</v>
      </c>
      <c r="V604" s="7" t="str">
        <f ca="1" xml:space="preserve">
IF($U604 &lt;&gt; "",
    VLOOKUP($U604,Level!$A:$B,2,FALSE),
    ""
)</f>
        <v>Junior</v>
      </c>
      <c r="W604" s="1">
        <f t="shared" ca="1" si="88"/>
        <v>2580</v>
      </c>
      <c r="X604" s="12" t="str">
        <f t="shared" ca="1" si="89"/>
        <v>INSERT INTO bi4all.fac_employees (id_company_fk, id_employee_pk, flg_active, employee_name, id_gender_fk, id_race_fk, birthday, id_schooling_fk, id_department_fk, id_role_fk, id_level_fk, salary) VALUES (1, 600, TRUE, 'Henrico Batista Testa', 'M', 5, '02/02/1985', 7, 9, 11, 5, 2580);</v>
      </c>
    </row>
    <row r="605" spans="1:24" ht="14.25" customHeight="1" x14ac:dyDescent="0.2">
      <c r="A605" s="7">
        <v>1</v>
      </c>
      <c r="B605" s="7" t="str">
        <f>$A605 &amp; "-"&amp;VLOOKUP($A605,Company!$A:$B,2,FALSE)</f>
        <v>1-ACME Corporation</v>
      </c>
      <c r="C605" s="5">
        <f t="shared" si="81"/>
        <v>601</v>
      </c>
      <c r="D605" s="6" t="b">
        <v>1</v>
      </c>
      <c r="E605" s="7">
        <f ca="1">IF($C605 = 1 + N("Presidente"),
    127,
    IF($C605 = 2 + N("Vice-Presidente"),
        72,
        IF($C605 = 3 + N("Secretária bilíngue"),
            13,
            RANDBETWEEN(5,COUNT(Name!$A:$A) + 1)
        )
    )
)</f>
        <v>360</v>
      </c>
      <c r="F605" s="7" t="str">
        <f ca="1">VLOOKUP($E605,Name!$A:$B,2,FALSE)</f>
        <v>Vitória</v>
      </c>
      <c r="G605" s="7">
        <f ca="1" xml:space="preserve">
IF($C605 = 1,
    0,
    RANDBETWEEN(5,COUNT('Last name'!$A:$A) + 1)
)</f>
        <v>145</v>
      </c>
      <c r="H605" s="7" t="str">
        <f ca="1" xml:space="preserve">
IF($C605 = 1 + N("Presidente"),
    "de Orléans e Bragança",
    VLOOKUP($G605,'Last name'!$A:$B,2,FALSE) &amp; " " &amp; VLOOKUP(RANDBETWEEN(5,COUNT('Last name'!$A:$A) + 1),'Last name'!$A:$B,2,FALSE)
)</f>
        <v>Pasquim sobrenome</v>
      </c>
      <c r="I605" s="7" t="str">
        <f t="shared" ca="1" si="82"/>
        <v>Vitória Pasquim sobrenome</v>
      </c>
      <c r="J605" s="7" t="str">
        <f ca="1">VLOOKUP($E605,Name!$A:$C,3,FALSE)</f>
        <v>F</v>
      </c>
      <c r="K605" s="7" t="str">
        <f ca="1">VLOOKUP($J605,Gender!$A:$B,2,FALSE)</f>
        <v>Female</v>
      </c>
      <c r="L605" s="7">
        <f t="shared" ca="1" si="83"/>
        <v>7</v>
      </c>
      <c r="M605" s="7" t="str">
        <f ca="1">VLOOKUP($L605,Race!$A:$B,2,FALSE)</f>
        <v>Hispanic or Latino</v>
      </c>
      <c r="N605" s="8">
        <f t="shared" ca="1" si="84"/>
        <v>33060</v>
      </c>
      <c r="O605" s="6">
        <f t="shared" ca="1" si="85"/>
        <v>7</v>
      </c>
      <c r="P605" s="8" t="str">
        <f ca="1">VLOOKUP($O605,Education!$A:$B,2,FALSE)</f>
        <v>Undergraduate degree</v>
      </c>
      <c r="Q605" s="7">
        <f ca="1" xml:space="preserve">
  IF(OR($S605 = 5, $S605 = 6, $S605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05" s="7" t="str">
        <f ca="1">VLOOKUP($Q605,Department!$A:$B,2,FALSE)</f>
        <v>Human Resource</v>
      </c>
      <c r="S605" s="6">
        <f t="shared" ca="1" si="86"/>
        <v>9</v>
      </c>
      <c r="T605" s="7" t="str">
        <f ca="1">VLOOKUP($S605,Role!$A:$B,2,FALSE)</f>
        <v>Intern</v>
      </c>
      <c r="U605" s="6" t="str">
        <f t="shared" ca="1" si="87"/>
        <v/>
      </c>
      <c r="V605" s="7" t="str">
        <f ca="1" xml:space="preserve">
IF($U605 &lt;&gt; "",
    VLOOKUP($U605,Level!$A:$B,2,FALSE),
    ""
)</f>
        <v/>
      </c>
      <c r="W605" s="1">
        <f t="shared" ca="1" si="88"/>
        <v>1285</v>
      </c>
      <c r="X605" s="12" t="str">
        <f t="shared" ca="1" si="89"/>
        <v>INSERT INTO bi4all.fac_employees (id_company_fk, id_employee_pk, flg_active, employee_name, id_gender_fk, id_race_fk, birthday, id_schooling_fk, id_department_fk, id_role_fk, id_level_fk, salary) VALUES (1, 601, TRUE, 'Vitória Pasquim sobrenome', 'F', 7, '06/07/1990', 7, 8, 9, NULL, 1285);</v>
      </c>
    </row>
    <row r="606" spans="1:24" ht="14.25" customHeight="1" x14ac:dyDescent="0.2">
      <c r="A606" s="7">
        <v>1</v>
      </c>
      <c r="B606" s="7" t="str">
        <f>$A606 &amp; "-"&amp;VLOOKUP($A606,Company!$A:$B,2,FALSE)</f>
        <v>1-ACME Corporation</v>
      </c>
      <c r="C606" s="5">
        <f t="shared" si="81"/>
        <v>602</v>
      </c>
      <c r="D606" s="6" t="b">
        <v>1</v>
      </c>
      <c r="E606" s="7">
        <f ca="1">IF($C606 = 1 + N("Presidente"),
    127,
    IF($C606 = 2 + N("Vice-Presidente"),
        72,
        IF($C606 = 3 + N("Secretária bilíngue"),
            13,
            RANDBETWEEN(5,COUNT(Name!$A:$A) + 1)
        )
    )
)</f>
        <v>91</v>
      </c>
      <c r="F606" s="7" t="str">
        <f ca="1">VLOOKUP($E606,Name!$A:$B,2,FALSE)</f>
        <v>Cecilia</v>
      </c>
      <c r="G606" s="7">
        <f ca="1" xml:space="preserve">
IF($C606 = 1,
    0,
    RANDBETWEEN(5,COUNT('Last name'!$A:$A) + 1)
)</f>
        <v>144</v>
      </c>
      <c r="H606" s="7" t="str">
        <f ca="1" xml:space="preserve">
IF($C606 = 1 + N("Presidente"),
    "de Orléans e Bragança",
    VLOOKUP($G606,'Last name'!$A:$B,2,FALSE) &amp; " " &amp; VLOOKUP(RANDBETWEEN(5,COUNT('Last name'!$A:$A) + 1),'Last name'!$A:$B,2,FALSE)
)</f>
        <v>Padrão Bermudes</v>
      </c>
      <c r="I606" s="7" t="str">
        <f t="shared" ca="1" si="82"/>
        <v>Cecilia Padrão Bermudes</v>
      </c>
      <c r="J606" s="7" t="str">
        <f ca="1">VLOOKUP($E606,Name!$A:$C,3,FALSE)</f>
        <v>F</v>
      </c>
      <c r="K606" s="7" t="str">
        <f ca="1">VLOOKUP($J606,Gender!$A:$B,2,FALSE)</f>
        <v>Female</v>
      </c>
      <c r="L606" s="7">
        <f t="shared" ca="1" si="83"/>
        <v>5</v>
      </c>
      <c r="M606" s="7" t="str">
        <f ca="1">VLOOKUP($L606,Race!$A:$B,2,FALSE)</f>
        <v>White</v>
      </c>
      <c r="N606" s="8">
        <f t="shared" ca="1" si="84"/>
        <v>17834</v>
      </c>
      <c r="O606" s="6">
        <f t="shared" ca="1" si="85"/>
        <v>7</v>
      </c>
      <c r="P606" s="8" t="str">
        <f ca="1">VLOOKUP($O606,Education!$A:$B,2,FALSE)</f>
        <v>Undergraduate degree</v>
      </c>
      <c r="Q606" s="7">
        <f ca="1" xml:space="preserve">
  IF(OR($S606 = 5, $S606 = 6, $S606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06" s="7" t="str">
        <f ca="1">VLOOKUP($Q606,Department!$A:$B,2,FALSE)</f>
        <v>Commercial</v>
      </c>
      <c r="S606" s="6">
        <f t="shared" ca="1" si="86"/>
        <v>11</v>
      </c>
      <c r="T606" s="7" t="str">
        <f ca="1">VLOOKUP($S606,Role!$A:$B,2,FALSE)</f>
        <v>Analyst</v>
      </c>
      <c r="U606" s="6">
        <f t="shared" ca="1" si="87"/>
        <v>6</v>
      </c>
      <c r="V606" s="7" t="str">
        <f ca="1" xml:space="preserve">
IF($U606 &lt;&gt; "",
    VLOOKUP($U606,Level!$A:$B,2,FALSE),
    ""
)</f>
        <v>Pleno</v>
      </c>
      <c r="W606" s="1">
        <f t="shared" ca="1" si="88"/>
        <v>2580</v>
      </c>
      <c r="X606" s="12" t="str">
        <f t="shared" ca="1" si="89"/>
        <v>INSERT INTO bi4all.fac_employees (id_company_fk, id_employee_pk, flg_active, employee_name, id_gender_fk, id_race_fk, birthday, id_schooling_fk, id_department_fk, id_role_fk, id_level_fk, salary) VALUES (1, 602, TRUE, 'Cecilia Padrão Bermudes', 'F', 5, '28/10/1948', 7, 9, 11, 6, 2580);</v>
      </c>
    </row>
    <row r="607" spans="1:24" ht="14.25" customHeight="1" x14ac:dyDescent="0.2">
      <c r="A607" s="7">
        <v>1</v>
      </c>
      <c r="B607" s="7" t="str">
        <f>$A607 &amp; "-"&amp;VLOOKUP($A607,Company!$A:$B,2,FALSE)</f>
        <v>1-ACME Corporation</v>
      </c>
      <c r="C607" s="5">
        <f t="shared" si="81"/>
        <v>603</v>
      </c>
      <c r="D607" s="6" t="b">
        <v>1</v>
      </c>
      <c r="E607" s="7">
        <f ca="1">IF($C607 = 1 + N("Presidente"),
    127,
    IF($C607 = 2 + N("Vice-Presidente"),
        72,
        IF($C607 = 3 + N("Secretária bilíngue"),
            13,
            RANDBETWEEN(5,COUNT(Name!$A:$A) + 1)
        )
    )
)</f>
        <v>101</v>
      </c>
      <c r="F607" s="7" t="str">
        <f ca="1">VLOOKUP($E607,Name!$A:$B,2,FALSE)</f>
        <v>Daniel</v>
      </c>
      <c r="G607" s="7">
        <f ca="1" xml:space="preserve">
IF($C607 = 1,
    0,
    RANDBETWEEN(5,COUNT('Last name'!$A:$A) + 1)
)</f>
        <v>189</v>
      </c>
      <c r="H607" s="7" t="str">
        <f ca="1" xml:space="preserve">
IF($C607 = 1 + N("Presidente"),
    "de Orléans e Bragança",
    VLOOKUP($G607,'Last name'!$A:$B,2,FALSE) &amp; " " &amp; VLOOKUP(RANDBETWEEN(5,COUNT('Last name'!$A:$A) + 1),'Last name'!$A:$B,2,FALSE)
)</f>
        <v>Teixeira Moretti</v>
      </c>
      <c r="I607" s="7" t="str">
        <f t="shared" ca="1" si="82"/>
        <v>Daniel Teixeira Moretti</v>
      </c>
      <c r="J607" s="7" t="str">
        <f ca="1">VLOOKUP($E607,Name!$A:$C,3,FALSE)</f>
        <v>M</v>
      </c>
      <c r="K607" s="7" t="str">
        <f ca="1">VLOOKUP($J607,Gender!$A:$B,2,FALSE)</f>
        <v>Male</v>
      </c>
      <c r="L607" s="7">
        <f t="shared" ca="1" si="83"/>
        <v>5</v>
      </c>
      <c r="M607" s="7" t="str">
        <f ca="1">VLOOKUP($L607,Race!$A:$B,2,FALSE)</f>
        <v>White</v>
      </c>
      <c r="N607" s="8">
        <f t="shared" ca="1" si="84"/>
        <v>26769</v>
      </c>
      <c r="O607" s="6">
        <f t="shared" ca="1" si="85"/>
        <v>7</v>
      </c>
      <c r="P607" s="8" t="str">
        <f ca="1">VLOOKUP($O607,Education!$A:$B,2,FALSE)</f>
        <v>Undergraduate degree</v>
      </c>
      <c r="Q607" s="7">
        <f ca="1" xml:space="preserve">
  IF(OR($S607 = 5, $S607 = 6, $S607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07" s="7" t="str">
        <f ca="1">VLOOKUP($Q607,Department!$A:$B,2,FALSE)</f>
        <v>Operations</v>
      </c>
      <c r="S607" s="6">
        <f t="shared" ca="1" si="86"/>
        <v>9</v>
      </c>
      <c r="T607" s="7" t="str">
        <f ca="1">VLOOKUP($S607,Role!$A:$B,2,FALSE)</f>
        <v>Intern</v>
      </c>
      <c r="U607" s="6" t="str">
        <f t="shared" ca="1" si="87"/>
        <v/>
      </c>
      <c r="V607" s="7" t="str">
        <f ca="1" xml:space="preserve">
IF($U607 &lt;&gt; "",
    VLOOKUP($U607,Level!$A:$B,2,FALSE),
    ""
)</f>
        <v/>
      </c>
      <c r="W607" s="1">
        <f t="shared" ca="1" si="88"/>
        <v>1205</v>
      </c>
      <c r="X607" s="12" t="str">
        <f t="shared" ca="1" si="89"/>
        <v>INSERT INTO bi4all.fac_employees (id_company_fk, id_employee_pk, flg_active, employee_name, id_gender_fk, id_race_fk, birthday, id_schooling_fk, id_department_fk, id_role_fk, id_level_fk, salary) VALUES (1, 603, TRUE, 'Daniel Teixeira Moretti', 'M', 5, '15/04/1973', 7, 10, 9, NULL, 1205);</v>
      </c>
    </row>
    <row r="608" spans="1:24" ht="14.25" customHeight="1" x14ac:dyDescent="0.2">
      <c r="A608" s="7">
        <v>1</v>
      </c>
      <c r="B608" s="7" t="str">
        <f>$A608 &amp; "-"&amp;VLOOKUP($A608,Company!$A:$B,2,FALSE)</f>
        <v>1-ACME Corporation</v>
      </c>
      <c r="C608" s="5">
        <f t="shared" si="81"/>
        <v>604</v>
      </c>
      <c r="D608" s="6" t="b">
        <v>1</v>
      </c>
      <c r="E608" s="7">
        <f ca="1">IF($C608 = 1 + N("Presidente"),
    127,
    IF($C608 = 2 + N("Vice-Presidente"),
        72,
        IF($C608 = 3 + N("Secretária bilíngue"),
            13,
            RANDBETWEEN(5,COUNT(Name!$A:$A) + 1)
        )
    )
)</f>
        <v>205</v>
      </c>
      <c r="F608" s="7" t="str">
        <f ca="1">VLOOKUP($E608,Name!$A:$B,2,FALSE)</f>
        <v>Kaique</v>
      </c>
      <c r="G608" s="7">
        <f ca="1" xml:space="preserve">
IF($C608 = 1,
    0,
    RANDBETWEEN(5,COUNT('Last name'!$A:$A) + 1)
)</f>
        <v>85</v>
      </c>
      <c r="H608" s="7" t="str">
        <f ca="1" xml:space="preserve">
IF($C608 = 1 + N("Presidente"),
    "de Orléans e Bragança",
    VLOOKUP($G608,'Last name'!$A:$B,2,FALSE) &amp; " " &amp; VLOOKUP(RANDBETWEEN(5,COUNT('Last name'!$A:$A) + 1),'Last name'!$A:$B,2,FALSE)
)</f>
        <v>Ferrão Faria</v>
      </c>
      <c r="I608" s="7" t="str">
        <f t="shared" ca="1" si="82"/>
        <v>Kaique Ferrão Faria</v>
      </c>
      <c r="J608" s="7" t="str">
        <f ca="1">VLOOKUP($E608,Name!$A:$C,3,FALSE)</f>
        <v>M</v>
      </c>
      <c r="K608" s="7" t="str">
        <f ca="1">VLOOKUP($J608,Gender!$A:$B,2,FALSE)</f>
        <v>Male</v>
      </c>
      <c r="L608" s="7">
        <f t="shared" ca="1" si="83"/>
        <v>8</v>
      </c>
      <c r="M608" s="7" t="str">
        <f ca="1">VLOOKUP($L608,Race!$A:$B,2,FALSE)</f>
        <v>Asian</v>
      </c>
      <c r="N608" s="8">
        <f t="shared" ca="1" si="84"/>
        <v>26371</v>
      </c>
      <c r="O608" s="6">
        <f t="shared" ca="1" si="85"/>
        <v>7</v>
      </c>
      <c r="P608" s="8" t="str">
        <f ca="1">VLOOKUP($O608,Education!$A:$B,2,FALSE)</f>
        <v>Undergraduate degree</v>
      </c>
      <c r="Q608" s="7">
        <f ca="1" xml:space="preserve">
  IF(OR($S608 = 5, $S608 = 6, $S608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08" s="7" t="str">
        <f ca="1">VLOOKUP($Q608,Department!$A:$B,2,FALSE)</f>
        <v>Administration</v>
      </c>
      <c r="S608" s="6">
        <f t="shared" ca="1" si="86"/>
        <v>11</v>
      </c>
      <c r="T608" s="7" t="str">
        <f ca="1">VLOOKUP($S608,Role!$A:$B,2,FALSE)</f>
        <v>Analyst</v>
      </c>
      <c r="U608" s="6">
        <f t="shared" ca="1" si="87"/>
        <v>6</v>
      </c>
      <c r="V608" s="7" t="str">
        <f ca="1" xml:space="preserve">
IF($U608 &lt;&gt; "",
    VLOOKUP($U608,Level!$A:$B,2,FALSE),
    ""
)</f>
        <v>Pleno</v>
      </c>
      <c r="W608" s="1">
        <f t="shared" ca="1" si="88"/>
        <v>2500</v>
      </c>
      <c r="X608" s="12" t="str">
        <f t="shared" ca="1" si="89"/>
        <v>INSERT INTO bi4all.fac_employees (id_company_fk, id_employee_pk, flg_active, employee_name, id_gender_fk, id_race_fk, birthday, id_schooling_fk, id_department_fk, id_role_fk, id_level_fk, salary) VALUES (1, 604, TRUE, 'Kaique Ferrão Faria', 'M', 8, '13/03/1972', 7, 6, 11, 6, 2500);</v>
      </c>
    </row>
    <row r="609" spans="1:24" ht="14.25" customHeight="1" x14ac:dyDescent="0.2">
      <c r="A609" s="7">
        <v>1</v>
      </c>
      <c r="B609" s="7" t="str">
        <f>$A609 &amp; "-"&amp;VLOOKUP($A609,Company!$A:$B,2,FALSE)</f>
        <v>1-ACME Corporation</v>
      </c>
      <c r="C609" s="5">
        <f t="shared" si="81"/>
        <v>605</v>
      </c>
      <c r="D609" s="6" t="b">
        <v>1</v>
      </c>
      <c r="E609" s="7">
        <f ca="1">IF($C609 = 1 + N("Presidente"),
    127,
    IF($C609 = 2 + N("Vice-Presidente"),
        72,
        IF($C609 = 3 + N("Secretária bilíngue"),
            13,
            RANDBETWEEN(5,COUNT(Name!$A:$A) + 1)
        )
    )
)</f>
        <v>285</v>
      </c>
      <c r="F609" s="7" t="str">
        <f ca="1">VLOOKUP($E609,Name!$A:$B,2,FALSE)</f>
        <v>Martin</v>
      </c>
      <c r="G609" s="7">
        <f ca="1" xml:space="preserve">
IF($C609 = 1,
    0,
    RANDBETWEEN(5,COUNT('Last name'!$A:$A) + 1)
)</f>
        <v>109</v>
      </c>
      <c r="H609" s="7" t="str">
        <f ca="1" xml:space="preserve">
IF($C609 = 1 + N("Presidente"),
    "de Orléans e Bragança",
    VLOOKUP($G609,'Last name'!$A:$B,2,FALSE) &amp; " " &amp; VLOOKUP(RANDBETWEEN(5,COUNT('Last name'!$A:$A) + 1),'Last name'!$A:$B,2,FALSE)
)</f>
        <v>Lima Nascimento</v>
      </c>
      <c r="I609" s="7" t="str">
        <f t="shared" ca="1" si="82"/>
        <v>Martin Lima Nascimento</v>
      </c>
      <c r="J609" s="7" t="str">
        <f ca="1">VLOOKUP($E609,Name!$A:$C,3,FALSE)</f>
        <v>M</v>
      </c>
      <c r="K609" s="7" t="str">
        <f ca="1">VLOOKUP($J609,Gender!$A:$B,2,FALSE)</f>
        <v>Male</v>
      </c>
      <c r="L609" s="7">
        <f t="shared" ca="1" si="83"/>
        <v>6</v>
      </c>
      <c r="M609" s="7" t="str">
        <f ca="1">VLOOKUP($L609,Race!$A:$B,2,FALSE)</f>
        <v>Black or African American</v>
      </c>
      <c r="N609" s="8">
        <f t="shared" ca="1" si="84"/>
        <v>31699</v>
      </c>
      <c r="O609" s="6">
        <f t="shared" ca="1" si="85"/>
        <v>7</v>
      </c>
      <c r="P609" s="8" t="str">
        <f ca="1">VLOOKUP($O609,Education!$A:$B,2,FALSE)</f>
        <v>Undergraduate degree</v>
      </c>
      <c r="Q609" s="7">
        <f ca="1" xml:space="preserve">
  IF(OR($S609 = 5, $S609 = 6, $S609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09" s="7" t="str">
        <f ca="1">VLOOKUP($Q609,Department!$A:$B,2,FALSE)</f>
        <v>Finance</v>
      </c>
      <c r="S609" s="6">
        <f t="shared" ca="1" si="86"/>
        <v>10</v>
      </c>
      <c r="T609" s="7" t="str">
        <f ca="1">VLOOKUP($S609,Role!$A:$B,2,FALSE)</f>
        <v>Trainee</v>
      </c>
      <c r="U609" s="6" t="str">
        <f t="shared" ca="1" si="87"/>
        <v/>
      </c>
      <c r="V609" s="7" t="str">
        <f ca="1" xml:space="preserve">
IF($U609 &lt;&gt; "",
    VLOOKUP($U609,Level!$A:$B,2,FALSE),
    ""
)</f>
        <v/>
      </c>
      <c r="W609" s="1">
        <f t="shared" ca="1" si="88"/>
        <v>1305</v>
      </c>
      <c r="X609" s="12" t="str">
        <f t="shared" ca="1" si="89"/>
        <v>INSERT INTO bi4all.fac_employees (id_company_fk, id_employee_pk, flg_active, employee_name, id_gender_fk, id_race_fk, birthday, id_schooling_fk, id_department_fk, id_role_fk, id_level_fk, salary) VALUES (1, 605, TRUE, 'Martin Lima Nascimento', 'M', 6, '14/10/1986', 7, 7, 10, NULL, 1305);</v>
      </c>
    </row>
    <row r="610" spans="1:24" ht="14.25" customHeight="1" x14ac:dyDescent="0.2">
      <c r="A610" s="7">
        <v>1</v>
      </c>
      <c r="B610" s="7" t="str">
        <f>$A610 &amp; "-"&amp;VLOOKUP($A610,Company!$A:$B,2,FALSE)</f>
        <v>1-ACME Corporation</v>
      </c>
      <c r="C610" s="5">
        <f t="shared" si="81"/>
        <v>606</v>
      </c>
      <c r="D610" s="6" t="b">
        <v>1</v>
      </c>
      <c r="E610" s="7">
        <f ca="1">IF($C610 = 1 + N("Presidente"),
    127,
    IF($C610 = 2 + N("Vice-Presidente"),
        72,
        IF($C610 = 3 + N("Secretária bilíngue"),
            13,
            RANDBETWEEN(5,COUNT(Name!$A:$A) + 1)
        )
    )
)</f>
        <v>219</v>
      </c>
      <c r="F610" s="7" t="str">
        <f ca="1">VLOOKUP($E610,Name!$A:$B,2,FALSE)</f>
        <v>Larissa</v>
      </c>
      <c r="G610" s="7">
        <f ca="1" xml:space="preserve">
IF($C610 = 1,
    0,
    RANDBETWEEN(5,COUNT('Last name'!$A:$A) + 1)
)</f>
        <v>159</v>
      </c>
      <c r="H610" s="7" t="str">
        <f ca="1" xml:space="preserve">
IF($C610 = 1 + N("Presidente"),
    "de Orléans e Bragança",
    VLOOKUP($G610,'Last name'!$A:$B,2,FALSE) &amp; " " &amp; VLOOKUP(RANDBETWEEN(5,COUNT('Last name'!$A:$A) + 1),'Last name'!$A:$B,2,FALSE)
)</f>
        <v>Reis Siqueira</v>
      </c>
      <c r="I610" s="7" t="str">
        <f t="shared" ca="1" si="82"/>
        <v>Larissa Reis Siqueira</v>
      </c>
      <c r="J610" s="7" t="str">
        <f ca="1">VLOOKUP($E610,Name!$A:$C,3,FALSE)</f>
        <v>F</v>
      </c>
      <c r="K610" s="7" t="str">
        <f ca="1">VLOOKUP($J610,Gender!$A:$B,2,FALSE)</f>
        <v>Female</v>
      </c>
      <c r="L610" s="7">
        <f t="shared" ca="1" si="83"/>
        <v>5</v>
      </c>
      <c r="M610" s="7" t="str">
        <f ca="1">VLOOKUP($L610,Race!$A:$B,2,FALSE)</f>
        <v>White</v>
      </c>
      <c r="N610" s="8">
        <f t="shared" ca="1" si="84"/>
        <v>23987</v>
      </c>
      <c r="O610" s="6">
        <f t="shared" ca="1" si="85"/>
        <v>8</v>
      </c>
      <c r="P610" s="8" t="str">
        <f ca="1">VLOOKUP($O610,Education!$A:$B,2,FALSE)</f>
        <v>Graduate school</v>
      </c>
      <c r="Q610" s="7">
        <f ca="1" xml:space="preserve">
  IF(OR($S610 = 5, $S610 = 6, $S610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10" s="7" t="str">
        <f ca="1">VLOOKUP($Q610,Department!$A:$B,2,FALSE)</f>
        <v>Presidency</v>
      </c>
      <c r="S610" s="6">
        <f t="shared" ca="1" si="86"/>
        <v>11</v>
      </c>
      <c r="T610" s="7" t="str">
        <f ca="1">VLOOKUP($S610,Role!$A:$B,2,FALSE)</f>
        <v>Analyst</v>
      </c>
      <c r="U610" s="6">
        <f t="shared" ca="1" si="87"/>
        <v>7</v>
      </c>
      <c r="V610" s="7" t="str">
        <f ca="1" xml:space="preserve">
IF($U610 &lt;&gt; "",
    VLOOKUP($U610,Level!$A:$B,2,FALSE),
    ""
)</f>
        <v>Senior</v>
      </c>
      <c r="W610" s="1">
        <f t="shared" ca="1" si="88"/>
        <v>3000</v>
      </c>
      <c r="X610" s="12" t="str">
        <f t="shared" ca="1" si="89"/>
        <v>INSERT INTO bi4all.fac_employees (id_company_fk, id_employee_pk, flg_active, employee_name, id_gender_fk, id_race_fk, birthday, id_schooling_fk, id_department_fk, id_role_fk, id_level_fk, salary) VALUES (1, 606, TRUE, 'Larissa Reis Siqueira', 'F', 5, '02/09/1965', 8, 5, 11, 7, 3000);</v>
      </c>
    </row>
    <row r="611" spans="1:24" ht="14.25" customHeight="1" x14ac:dyDescent="0.2">
      <c r="A611" s="7">
        <v>1</v>
      </c>
      <c r="B611" s="7" t="str">
        <f>$A611 &amp; "-"&amp;VLOOKUP($A611,Company!$A:$B,2,FALSE)</f>
        <v>1-ACME Corporation</v>
      </c>
      <c r="C611" s="5">
        <f t="shared" si="81"/>
        <v>607</v>
      </c>
      <c r="D611" s="6" t="b">
        <v>1</v>
      </c>
      <c r="E611" s="7">
        <f ca="1">IF($C611 = 1 + N("Presidente"),
    127,
    IF($C611 = 2 + N("Vice-Presidente"),
        72,
        IF($C611 = 3 + N("Secretária bilíngue"),
            13,
            RANDBETWEEN(5,COUNT(Name!$A:$A) + 1)
        )
    )
)</f>
        <v>130</v>
      </c>
      <c r="F611" s="7" t="str">
        <f ca="1">VLOOKUP($E611,Name!$A:$B,2,FALSE)</f>
        <v>Enzzo</v>
      </c>
      <c r="G611" s="7">
        <f ca="1" xml:space="preserve">
IF($C611 = 1,
    0,
    RANDBETWEEN(5,COUNT('Last name'!$A:$A) + 1)
)</f>
        <v>77</v>
      </c>
      <c r="H611" s="7" t="str">
        <f ca="1" xml:space="preserve">
IF($C611 = 1 + N("Presidente"),
    "de Orléans e Bragança",
    VLOOKUP($G611,'Last name'!$A:$B,2,FALSE) &amp; " " &amp; VLOOKUP(RANDBETWEEN(5,COUNT('Last name'!$A:$A) + 1),'Last name'!$A:$B,2,FALSE)
)</f>
        <v>Esposito Martini</v>
      </c>
      <c r="I611" s="7" t="str">
        <f t="shared" ca="1" si="82"/>
        <v>Enzzo Esposito Martini</v>
      </c>
      <c r="J611" s="7" t="str">
        <f ca="1">VLOOKUP($E611,Name!$A:$C,3,FALSE)</f>
        <v>M</v>
      </c>
      <c r="K611" s="7" t="str">
        <f ca="1">VLOOKUP($J611,Gender!$A:$B,2,FALSE)</f>
        <v>Male</v>
      </c>
      <c r="L611" s="7">
        <f t="shared" ca="1" si="83"/>
        <v>5</v>
      </c>
      <c r="M611" s="7" t="str">
        <f ca="1">VLOOKUP($L611,Race!$A:$B,2,FALSE)</f>
        <v>White</v>
      </c>
      <c r="N611" s="8">
        <f t="shared" ca="1" si="84"/>
        <v>30633</v>
      </c>
      <c r="O611" s="6">
        <f t="shared" ca="1" si="85"/>
        <v>7</v>
      </c>
      <c r="P611" s="8" t="str">
        <f ca="1">VLOOKUP($O611,Education!$A:$B,2,FALSE)</f>
        <v>Undergraduate degree</v>
      </c>
      <c r="Q611" s="7">
        <f ca="1" xml:space="preserve">
  IF(OR($S611 = 5, $S611 = 6, $S611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11" s="7" t="str">
        <f ca="1">VLOOKUP($Q611,Department!$A:$B,2,FALSE)</f>
        <v>Human Resource</v>
      </c>
      <c r="S611" s="6">
        <f t="shared" ca="1" si="86"/>
        <v>9</v>
      </c>
      <c r="T611" s="7" t="str">
        <f ca="1">VLOOKUP($S611,Role!$A:$B,2,FALSE)</f>
        <v>Intern</v>
      </c>
      <c r="U611" s="6" t="str">
        <f t="shared" ca="1" si="87"/>
        <v/>
      </c>
      <c r="V611" s="7" t="str">
        <f ca="1" xml:space="preserve">
IF($U611 &lt;&gt; "",
    VLOOKUP($U611,Level!$A:$B,2,FALSE),
    ""
)</f>
        <v/>
      </c>
      <c r="W611" s="1">
        <f t="shared" ca="1" si="88"/>
        <v>1285</v>
      </c>
      <c r="X611" s="12" t="str">
        <f t="shared" ca="1" si="89"/>
        <v>INSERT INTO bi4all.fac_employees (id_company_fk, id_employee_pk, flg_active, employee_name, id_gender_fk, id_race_fk, birthday, id_schooling_fk, id_department_fk, id_role_fk, id_level_fk, salary) VALUES (1, 607, TRUE, 'Enzzo Esposito Martini', 'M', 5, '13/11/1983', 7, 8, 9, NULL, 1285);</v>
      </c>
    </row>
    <row r="612" spans="1:24" ht="14.25" customHeight="1" x14ac:dyDescent="0.2">
      <c r="A612" s="7">
        <v>1</v>
      </c>
      <c r="B612" s="7" t="str">
        <f>$A612 &amp; "-"&amp;VLOOKUP($A612,Company!$A:$B,2,FALSE)</f>
        <v>1-ACME Corporation</v>
      </c>
      <c r="C612" s="5">
        <f t="shared" si="81"/>
        <v>608</v>
      </c>
      <c r="D612" s="6" t="b">
        <v>1</v>
      </c>
      <c r="E612" s="7">
        <f ca="1">IF($C612 = 1 + N("Presidente"),
    127,
    IF($C612 = 2 + N("Vice-Presidente"),
        72,
        IF($C612 = 3 + N("Secretária bilíngue"),
            13,
            RANDBETWEEN(5,COUNT(Name!$A:$A) + 1)
        )
    )
)</f>
        <v>138</v>
      </c>
      <c r="F612" s="7" t="str">
        <f ca="1">VLOOKUP($E612,Name!$A:$B,2,FALSE)</f>
        <v>Fernando</v>
      </c>
      <c r="G612" s="7">
        <f ca="1" xml:space="preserve">
IF($C612 = 1,
    0,
    RANDBETWEEN(5,COUNT('Last name'!$A:$A) + 1)
)</f>
        <v>95</v>
      </c>
      <c r="H612" s="7" t="str">
        <f ca="1" xml:space="preserve">
IF($C612 = 1 + N("Presidente"),
    "de Orléans e Bragança",
    VLOOKUP($G612,'Last name'!$A:$B,2,FALSE) &amp; " " &amp; VLOOKUP(RANDBETWEEN(5,COUNT('Last name'!$A:$A) + 1),'Last name'!$A:$B,2,FALSE)
)</f>
        <v>Galli Melo</v>
      </c>
      <c r="I612" s="7" t="str">
        <f t="shared" ca="1" si="82"/>
        <v>Fernando Galli Melo</v>
      </c>
      <c r="J612" s="7" t="str">
        <f ca="1">VLOOKUP($E612,Name!$A:$C,3,FALSE)</f>
        <v>M</v>
      </c>
      <c r="K612" s="7" t="str">
        <f ca="1">VLOOKUP($J612,Gender!$A:$B,2,FALSE)</f>
        <v>Male</v>
      </c>
      <c r="L612" s="7">
        <f t="shared" ca="1" si="83"/>
        <v>5</v>
      </c>
      <c r="M612" s="7" t="str">
        <f ca="1">VLOOKUP($L612,Race!$A:$B,2,FALSE)</f>
        <v>White</v>
      </c>
      <c r="N612" s="8">
        <f t="shared" ca="1" si="84"/>
        <v>26722</v>
      </c>
      <c r="O612" s="6">
        <f t="shared" ca="1" si="85"/>
        <v>7</v>
      </c>
      <c r="P612" s="8" t="str">
        <f ca="1">VLOOKUP($O612,Education!$A:$B,2,FALSE)</f>
        <v>Undergraduate degree</v>
      </c>
      <c r="Q612" s="7">
        <f ca="1" xml:space="preserve">
  IF(OR($S612 = 5, $S612 = 6, $S612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12" s="7" t="str">
        <f ca="1">VLOOKUP($Q612,Department!$A:$B,2,FALSE)</f>
        <v>Commercial</v>
      </c>
      <c r="S612" s="6">
        <f t="shared" ca="1" si="86"/>
        <v>11</v>
      </c>
      <c r="T612" s="7" t="str">
        <f ca="1">VLOOKUP($S612,Role!$A:$B,2,FALSE)</f>
        <v>Analyst</v>
      </c>
      <c r="U612" s="6">
        <f t="shared" ca="1" si="87"/>
        <v>5</v>
      </c>
      <c r="V612" s="7" t="str">
        <f ca="1" xml:space="preserve">
IF($U612 &lt;&gt; "",
    VLOOKUP($U612,Level!$A:$B,2,FALSE),
    ""
)</f>
        <v>Junior</v>
      </c>
      <c r="W612" s="1">
        <f t="shared" ca="1" si="88"/>
        <v>2580</v>
      </c>
      <c r="X612" s="12" t="str">
        <f t="shared" ca="1" si="89"/>
        <v>INSERT INTO bi4all.fac_employees (id_company_fk, id_employee_pk, flg_active, employee_name, id_gender_fk, id_race_fk, birthday, id_schooling_fk, id_department_fk, id_role_fk, id_level_fk, salary) VALUES (1, 608, TRUE, 'Fernando Galli Melo', 'M', 5, '27/02/1973', 7, 9, 11, 5, 2580);</v>
      </c>
    </row>
    <row r="613" spans="1:24" ht="14.25" customHeight="1" x14ac:dyDescent="0.2">
      <c r="A613" s="7">
        <v>1</v>
      </c>
      <c r="B613" s="7" t="str">
        <f>$A613 &amp; "-"&amp;VLOOKUP($A613,Company!$A:$B,2,FALSE)</f>
        <v>1-ACME Corporation</v>
      </c>
      <c r="C613" s="5">
        <f t="shared" si="81"/>
        <v>609</v>
      </c>
      <c r="D613" s="6" t="b">
        <v>1</v>
      </c>
      <c r="E613" s="7">
        <f ca="1">IF($C613 = 1 + N("Presidente"),
    127,
    IF($C613 = 2 + N("Vice-Presidente"),
        72,
        IF($C613 = 3 + N("Secretária bilíngue"),
            13,
            RANDBETWEEN(5,COUNT(Name!$A:$A) + 1)
        )
    )
)</f>
        <v>144</v>
      </c>
      <c r="F613" s="7" t="str">
        <f ca="1">VLOOKUP($E613,Name!$A:$B,2,FALSE)</f>
        <v>Flávio</v>
      </c>
      <c r="G613" s="7">
        <f ca="1" xml:space="preserve">
IF($C613 = 1,
    0,
    RANDBETWEEN(5,COUNT('Last name'!$A:$A) + 1)
)</f>
        <v>91</v>
      </c>
      <c r="H613" s="7" t="str">
        <f ca="1" xml:space="preserve">
IF($C613 = 1 + N("Presidente"),
    "de Orléans e Bragança",
    VLOOKUP($G613,'Last name'!$A:$B,2,FALSE) &amp; " " &amp; VLOOKUP(RANDBETWEEN(5,COUNT('Last name'!$A:$A) + 1),'Last name'!$A:$B,2,FALSE)
)</f>
        <v>Frasão Bermudes</v>
      </c>
      <c r="I613" s="7" t="str">
        <f t="shared" ca="1" si="82"/>
        <v>Flávio Frasão Bermudes</v>
      </c>
      <c r="J613" s="7" t="str">
        <f ca="1">VLOOKUP($E613,Name!$A:$C,3,FALSE)</f>
        <v>M</v>
      </c>
      <c r="K613" s="7" t="str">
        <f ca="1">VLOOKUP($J613,Gender!$A:$B,2,FALSE)</f>
        <v>Male</v>
      </c>
      <c r="L613" s="7">
        <f t="shared" ca="1" si="83"/>
        <v>5</v>
      </c>
      <c r="M613" s="7" t="str">
        <f ca="1">VLOOKUP($L613,Race!$A:$B,2,FALSE)</f>
        <v>White</v>
      </c>
      <c r="N613" s="8">
        <f t="shared" ca="1" si="84"/>
        <v>31262</v>
      </c>
      <c r="O613" s="6">
        <f t="shared" ca="1" si="85"/>
        <v>7</v>
      </c>
      <c r="P613" s="8" t="str">
        <f ca="1">VLOOKUP($O613,Education!$A:$B,2,FALSE)</f>
        <v>Undergraduate degree</v>
      </c>
      <c r="Q613" s="7">
        <f ca="1" xml:space="preserve">
  IF(OR($S613 = 5, $S613 = 6, $S613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13" s="7" t="str">
        <f ca="1">VLOOKUP($Q613,Department!$A:$B,2,FALSE)</f>
        <v>Operations</v>
      </c>
      <c r="S613" s="6">
        <f t="shared" ca="1" si="86"/>
        <v>9</v>
      </c>
      <c r="T613" s="7" t="str">
        <f ca="1">VLOOKUP($S613,Role!$A:$B,2,FALSE)</f>
        <v>Intern</v>
      </c>
      <c r="U613" s="6" t="str">
        <f t="shared" ca="1" si="87"/>
        <v/>
      </c>
      <c r="V613" s="7" t="str">
        <f ca="1" xml:space="preserve">
IF($U613 &lt;&gt; "",
    VLOOKUP($U613,Level!$A:$B,2,FALSE),
    ""
)</f>
        <v/>
      </c>
      <c r="W613" s="1">
        <f t="shared" ca="1" si="88"/>
        <v>1205</v>
      </c>
      <c r="X613" s="12" t="str">
        <f t="shared" ca="1" si="89"/>
        <v>INSERT INTO bi4all.fac_employees (id_company_fk, id_employee_pk, flg_active, employee_name, id_gender_fk, id_race_fk, birthday, id_schooling_fk, id_department_fk, id_role_fk, id_level_fk, salary) VALUES (1, 609, TRUE, 'Flávio Frasão Bermudes', 'M', 5, '03/08/1985', 7, 10, 9, NULL, 1205);</v>
      </c>
    </row>
    <row r="614" spans="1:24" ht="14.25" customHeight="1" x14ac:dyDescent="0.2">
      <c r="A614" s="7">
        <v>1</v>
      </c>
      <c r="B614" s="7" t="str">
        <f>$A614 &amp; "-"&amp;VLOOKUP($A614,Company!$A:$B,2,FALSE)</f>
        <v>1-ACME Corporation</v>
      </c>
      <c r="C614" s="5">
        <f t="shared" si="81"/>
        <v>610</v>
      </c>
      <c r="D614" s="6" t="b">
        <v>1</v>
      </c>
      <c r="E614" s="7">
        <f ca="1">IF($C614 = 1 + N("Presidente"),
    127,
    IF($C614 = 2 + N("Vice-Presidente"),
        72,
        IF($C614 = 3 + N("Secretária bilíngue"),
            13,
            RANDBETWEEN(5,COUNT(Name!$A:$A) + 1)
        )
    )
)</f>
        <v>15</v>
      </c>
      <c r="F614" s="7" t="str">
        <f ca="1">VLOOKUP($E614,Name!$A:$B,2,FALSE)</f>
        <v>Alexandre</v>
      </c>
      <c r="G614" s="7">
        <f ca="1" xml:space="preserve">
IF($C614 = 1,
    0,
    RANDBETWEEN(5,COUNT('Last name'!$A:$A) + 1)
)</f>
        <v>135</v>
      </c>
      <c r="H614" s="7" t="str">
        <f ca="1" xml:space="preserve">
IF($C614 = 1 + N("Presidente"),
    "de Orléans e Bragança",
    VLOOKUP($G614,'Last name'!$A:$B,2,FALSE) &amp; " " &amp; VLOOKUP(RANDBETWEEN(5,COUNT('Last name'!$A:$A) + 1),'Last name'!$A:$B,2,FALSE)
)</f>
        <v>Moreira Aragão</v>
      </c>
      <c r="I614" s="7" t="str">
        <f t="shared" ca="1" si="82"/>
        <v>Alexandre Moreira Aragão</v>
      </c>
      <c r="J614" s="7" t="str">
        <f ca="1">VLOOKUP($E614,Name!$A:$C,3,FALSE)</f>
        <v>M</v>
      </c>
      <c r="K614" s="7" t="str">
        <f ca="1">VLOOKUP($J614,Gender!$A:$B,2,FALSE)</f>
        <v>Male</v>
      </c>
      <c r="L614" s="7">
        <f t="shared" ca="1" si="83"/>
        <v>5</v>
      </c>
      <c r="M614" s="7" t="str">
        <f ca="1">VLOOKUP($L614,Race!$A:$B,2,FALSE)</f>
        <v>White</v>
      </c>
      <c r="N614" s="8">
        <f t="shared" ca="1" si="84"/>
        <v>18741</v>
      </c>
      <c r="O614" s="6">
        <f t="shared" ca="1" si="85"/>
        <v>8</v>
      </c>
      <c r="P614" s="8" t="str">
        <f ca="1">VLOOKUP($O614,Education!$A:$B,2,FALSE)</f>
        <v>Graduate school</v>
      </c>
      <c r="Q614" s="7">
        <f ca="1" xml:space="preserve">
  IF(OR($S614 = 5, $S614 = 6, $S614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14" s="7" t="str">
        <f ca="1">VLOOKUP($Q614,Department!$A:$B,2,FALSE)</f>
        <v>Presidency</v>
      </c>
      <c r="S614" s="6">
        <f t="shared" ca="1" si="86"/>
        <v>11</v>
      </c>
      <c r="T614" s="7" t="str">
        <f ca="1">VLOOKUP($S614,Role!$A:$B,2,FALSE)</f>
        <v>Analyst</v>
      </c>
      <c r="U614" s="6">
        <f t="shared" ca="1" si="87"/>
        <v>7</v>
      </c>
      <c r="V614" s="7" t="str">
        <f ca="1" xml:space="preserve">
IF($U614 &lt;&gt; "",
    VLOOKUP($U614,Level!$A:$B,2,FALSE),
    ""
)</f>
        <v>Senior</v>
      </c>
      <c r="W614" s="1">
        <f t="shared" ca="1" si="88"/>
        <v>3000</v>
      </c>
      <c r="X614" s="12" t="str">
        <f t="shared" ca="1" si="89"/>
        <v>INSERT INTO bi4all.fac_employees (id_company_fk, id_employee_pk, flg_active, employee_name, id_gender_fk, id_race_fk, birthday, id_schooling_fk, id_department_fk, id_role_fk, id_level_fk, salary) VALUES (1, 610, TRUE, 'Alexandre Moreira Aragão', 'M', 5, '23/04/1951', 8, 5, 11, 7, 3000);</v>
      </c>
    </row>
    <row r="615" spans="1:24" ht="14.25" customHeight="1" x14ac:dyDescent="0.2">
      <c r="A615" s="7">
        <v>1</v>
      </c>
      <c r="B615" s="7" t="str">
        <f>$A615 &amp; "-"&amp;VLOOKUP($A615,Company!$A:$B,2,FALSE)</f>
        <v>1-ACME Corporation</v>
      </c>
      <c r="C615" s="5">
        <f t="shared" si="81"/>
        <v>611</v>
      </c>
      <c r="D615" s="6" t="b">
        <v>1</v>
      </c>
      <c r="E615" s="7">
        <f ca="1">IF($C615 = 1 + N("Presidente"),
    127,
    IF($C615 = 2 + N("Vice-Presidente"),
        72,
        IF($C615 = 3 + N("Secretária bilíngue"),
            13,
            RANDBETWEEN(5,COUNT(Name!$A:$A) + 1)
        )
    )
)</f>
        <v>304</v>
      </c>
      <c r="F615" s="7" t="str">
        <f ca="1">VLOOKUP($E615,Name!$A:$B,2,FALSE)</f>
        <v>Natanael</v>
      </c>
      <c r="G615" s="7">
        <f ca="1" xml:space="preserve">
IF($C615 = 1,
    0,
    RANDBETWEEN(5,COUNT('Last name'!$A:$A) + 1)
)</f>
        <v>43</v>
      </c>
      <c r="H615" s="7" t="str">
        <f ca="1" xml:space="preserve">
IF($C615 = 1 + N("Presidente"),
    "de Orléans e Bragança",
    VLOOKUP($G615,'Last name'!$A:$B,2,FALSE) &amp; " " &amp; VLOOKUP(RANDBETWEEN(5,COUNT('Last name'!$A:$A) + 1),'Last name'!$A:$B,2,FALSE)
)</f>
        <v>Borges Ferreira</v>
      </c>
      <c r="I615" s="7" t="str">
        <f t="shared" ca="1" si="82"/>
        <v>Natanael Borges Ferreira</v>
      </c>
      <c r="J615" s="7" t="str">
        <f ca="1">VLOOKUP($E615,Name!$A:$C,3,FALSE)</f>
        <v>M</v>
      </c>
      <c r="K615" s="7" t="str">
        <f ca="1">VLOOKUP($J615,Gender!$A:$B,2,FALSE)</f>
        <v>Male</v>
      </c>
      <c r="L615" s="7">
        <f t="shared" ca="1" si="83"/>
        <v>5</v>
      </c>
      <c r="M615" s="7" t="str">
        <f ca="1">VLOOKUP($L615,Race!$A:$B,2,FALSE)</f>
        <v>White</v>
      </c>
      <c r="N615" s="8">
        <f t="shared" ca="1" si="84"/>
        <v>20914</v>
      </c>
      <c r="O615" s="6">
        <f t="shared" ca="1" si="85"/>
        <v>7</v>
      </c>
      <c r="P615" s="8" t="str">
        <f ca="1">VLOOKUP($O615,Education!$A:$B,2,FALSE)</f>
        <v>Undergraduate degree</v>
      </c>
      <c r="Q615" s="7">
        <f ca="1" xml:space="preserve">
  IF(OR($S615 = 5, $S615 = 6, $S615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15" s="7" t="str">
        <f ca="1">VLOOKUP($Q615,Department!$A:$B,2,FALSE)</f>
        <v>Commercial</v>
      </c>
      <c r="S615" s="6">
        <f t="shared" ca="1" si="86"/>
        <v>9</v>
      </c>
      <c r="T615" s="7" t="str">
        <f ca="1">VLOOKUP($S615,Role!$A:$B,2,FALSE)</f>
        <v>Intern</v>
      </c>
      <c r="U615" s="6" t="str">
        <f t="shared" ca="1" si="87"/>
        <v/>
      </c>
      <c r="V615" s="7" t="str">
        <f ca="1" xml:space="preserve">
IF($U615 &lt;&gt; "",
    VLOOKUP($U615,Level!$A:$B,2,FALSE),
    ""
)</f>
        <v/>
      </c>
      <c r="W615" s="1">
        <f t="shared" ca="1" si="88"/>
        <v>1285</v>
      </c>
      <c r="X615" s="12" t="str">
        <f t="shared" ca="1" si="89"/>
        <v>INSERT INTO bi4all.fac_employees (id_company_fk, id_employee_pk, flg_active, employee_name, id_gender_fk, id_race_fk, birthday, id_schooling_fk, id_department_fk, id_role_fk, id_level_fk, salary) VALUES (1, 611, TRUE, 'Natanael Borges Ferreira', 'M', 5, '04/04/1957', 7, 9, 9, NULL, 1285);</v>
      </c>
    </row>
    <row r="616" spans="1:24" ht="14.25" customHeight="1" x14ac:dyDescent="0.2">
      <c r="A616" s="7">
        <v>1</v>
      </c>
      <c r="B616" s="7" t="str">
        <f>$A616 &amp; "-"&amp;VLOOKUP($A616,Company!$A:$B,2,FALSE)</f>
        <v>1-ACME Corporation</v>
      </c>
      <c r="C616" s="5">
        <f t="shared" si="81"/>
        <v>612</v>
      </c>
      <c r="D616" s="6" t="b">
        <v>1</v>
      </c>
      <c r="E616" s="7">
        <f ca="1">IF($C616 = 1 + N("Presidente"),
    127,
    IF($C616 = 2 + N("Vice-Presidente"),
        72,
        IF($C616 = 3 + N("Secretária bilíngue"),
            13,
            RANDBETWEEN(5,COUNT(Name!$A:$A) + 1)
        )
    )
)</f>
        <v>331</v>
      </c>
      <c r="F616" s="7" t="str">
        <f ca="1">VLOOKUP($E616,Name!$A:$B,2,FALSE)</f>
        <v>Renato</v>
      </c>
      <c r="G616" s="7">
        <f ca="1" xml:space="preserve">
IF($C616 = 1,
    0,
    RANDBETWEEN(5,COUNT('Last name'!$A:$A) + 1)
)</f>
        <v>98</v>
      </c>
      <c r="H616" s="7" t="str">
        <f ca="1" xml:space="preserve">
IF($C616 = 1 + N("Presidente"),
    "de Orléans e Bragança",
    VLOOKUP($G616,'Last name'!$A:$B,2,FALSE) &amp; " " &amp; VLOOKUP(RANDBETWEEN(5,COUNT('Last name'!$A:$A) + 1),'Last name'!$A:$B,2,FALSE)
)</f>
        <v>Giordano Lombardi</v>
      </c>
      <c r="I616" s="7" t="str">
        <f t="shared" ca="1" si="82"/>
        <v>Renato Giordano Lombardi</v>
      </c>
      <c r="J616" s="7" t="str">
        <f ca="1">VLOOKUP($E616,Name!$A:$C,3,FALSE)</f>
        <v>M</v>
      </c>
      <c r="K616" s="7" t="str">
        <f ca="1">VLOOKUP($J616,Gender!$A:$B,2,FALSE)</f>
        <v>Male</v>
      </c>
      <c r="L616" s="7">
        <f t="shared" ca="1" si="83"/>
        <v>7</v>
      </c>
      <c r="M616" s="7" t="str">
        <f ca="1">VLOOKUP($L616,Race!$A:$B,2,FALSE)</f>
        <v>Hispanic or Latino</v>
      </c>
      <c r="N616" s="8">
        <f t="shared" ca="1" si="84"/>
        <v>23857</v>
      </c>
      <c r="O616" s="6">
        <f t="shared" ca="1" si="85"/>
        <v>8</v>
      </c>
      <c r="P616" s="8" t="str">
        <f ca="1">VLOOKUP($O616,Education!$A:$B,2,FALSE)</f>
        <v>Graduate school</v>
      </c>
      <c r="Q616" s="7">
        <f ca="1" xml:space="preserve">
  IF(OR($S616 = 5, $S616 = 6, $S616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16" s="7" t="str">
        <f ca="1">VLOOKUP($Q616,Department!$A:$B,2,FALSE)</f>
        <v>Presidency</v>
      </c>
      <c r="S616" s="6">
        <f t="shared" ca="1" si="86"/>
        <v>11</v>
      </c>
      <c r="T616" s="7" t="str">
        <f ca="1">VLOOKUP($S616,Role!$A:$B,2,FALSE)</f>
        <v>Analyst</v>
      </c>
      <c r="U616" s="6">
        <f t="shared" ca="1" si="87"/>
        <v>5</v>
      </c>
      <c r="V616" s="7" t="str">
        <f ca="1" xml:space="preserve">
IF($U616 &lt;&gt; "",
    VLOOKUP($U616,Level!$A:$B,2,FALSE),
    ""
)</f>
        <v>Junior</v>
      </c>
      <c r="W616" s="1">
        <f t="shared" ca="1" si="88"/>
        <v>3000</v>
      </c>
      <c r="X616" s="12" t="str">
        <f t="shared" ca="1" si="89"/>
        <v>INSERT INTO bi4all.fac_employees (id_company_fk, id_employee_pk, flg_active, employee_name, id_gender_fk, id_race_fk, birthday, id_schooling_fk, id_department_fk, id_role_fk, id_level_fk, salary) VALUES (1, 612, TRUE, 'Renato Giordano Lombardi', 'M', 7, '25/04/1965', 8, 5, 11, 5, 3000);</v>
      </c>
    </row>
    <row r="617" spans="1:24" ht="14.25" customHeight="1" x14ac:dyDescent="0.2">
      <c r="A617" s="7">
        <v>1</v>
      </c>
      <c r="B617" s="7" t="str">
        <f>$A617 &amp; "-"&amp;VLOOKUP($A617,Company!$A:$B,2,FALSE)</f>
        <v>1-ACME Corporation</v>
      </c>
      <c r="C617" s="5">
        <f t="shared" si="81"/>
        <v>613</v>
      </c>
      <c r="D617" s="6" t="b">
        <v>1</v>
      </c>
      <c r="E617" s="7">
        <f ca="1">IF($C617 = 1 + N("Presidente"),
    127,
    IF($C617 = 2 + N("Vice-Presidente"),
        72,
        IF($C617 = 3 + N("Secretária bilíngue"),
            13,
            RANDBETWEEN(5,COUNT(Name!$A:$A) + 1)
        )
    )
)</f>
        <v>340</v>
      </c>
      <c r="F617" s="7" t="str">
        <f ca="1">VLOOKUP($E617,Name!$A:$B,2,FALSE)</f>
        <v>Stella</v>
      </c>
      <c r="G617" s="7">
        <f ca="1" xml:space="preserve">
IF($C617 = 1,
    0,
    RANDBETWEEN(5,COUNT('Last name'!$A:$A) + 1)
)</f>
        <v>168</v>
      </c>
      <c r="H617" s="7" t="str">
        <f ca="1" xml:space="preserve">
IF($C617 = 1 + N("Presidente"),
    "de Orléans e Bragança",
    VLOOKUP($G617,'Last name'!$A:$B,2,FALSE) &amp; " " &amp; VLOOKUP(RANDBETWEEN(5,COUNT('Last name'!$A:$A) + 1),'Last name'!$A:$B,2,FALSE)
)</f>
        <v>Rossi Siqueira</v>
      </c>
      <c r="I617" s="7" t="str">
        <f t="shared" ca="1" si="82"/>
        <v>Stella Rossi Siqueira</v>
      </c>
      <c r="J617" s="7" t="str">
        <f ca="1">VLOOKUP($E617,Name!$A:$C,3,FALSE)</f>
        <v>F</v>
      </c>
      <c r="K617" s="7" t="str">
        <f ca="1">VLOOKUP($J617,Gender!$A:$B,2,FALSE)</f>
        <v>Female</v>
      </c>
      <c r="L617" s="7">
        <f t="shared" ca="1" si="83"/>
        <v>5</v>
      </c>
      <c r="M617" s="7" t="str">
        <f ca="1">VLOOKUP($L617,Race!$A:$B,2,FALSE)</f>
        <v>White</v>
      </c>
      <c r="N617" s="8">
        <f t="shared" ca="1" si="84"/>
        <v>22437</v>
      </c>
      <c r="O617" s="6">
        <f t="shared" ca="1" si="85"/>
        <v>7</v>
      </c>
      <c r="P617" s="8" t="str">
        <f ca="1">VLOOKUP($O617,Education!$A:$B,2,FALSE)</f>
        <v>Undergraduate degree</v>
      </c>
      <c r="Q617" s="7">
        <f ca="1" xml:space="preserve">
  IF(OR($S617 = 5, $S617 = 6, $S617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17" s="7" t="str">
        <f ca="1">VLOOKUP($Q617,Department!$A:$B,2,FALSE)</f>
        <v>Commercial</v>
      </c>
      <c r="S617" s="6">
        <f t="shared" ca="1" si="86"/>
        <v>10</v>
      </c>
      <c r="T617" s="7" t="str">
        <f ca="1">VLOOKUP($S617,Role!$A:$B,2,FALSE)</f>
        <v>Trainee</v>
      </c>
      <c r="U617" s="6" t="str">
        <f t="shared" ca="1" si="87"/>
        <v/>
      </c>
      <c r="V617" s="7" t="str">
        <f ca="1" xml:space="preserve">
IF($U617 &lt;&gt; "",
    VLOOKUP($U617,Level!$A:$B,2,FALSE),
    ""
)</f>
        <v/>
      </c>
      <c r="W617" s="1">
        <f t="shared" ca="1" si="88"/>
        <v>1385</v>
      </c>
      <c r="X617" s="12" t="str">
        <f t="shared" ca="1" si="89"/>
        <v>INSERT INTO bi4all.fac_employees (id_company_fk, id_employee_pk, flg_active, employee_name, id_gender_fk, id_race_fk, birthday, id_schooling_fk, id_department_fk, id_role_fk, id_level_fk, salary) VALUES (1, 613, TRUE, 'Stella Rossi Siqueira', 'F', 5, '05/06/1961', 7, 9, 10, NULL, 1385);</v>
      </c>
    </row>
    <row r="618" spans="1:24" ht="14.25" customHeight="1" x14ac:dyDescent="0.2">
      <c r="A618" s="7">
        <v>1</v>
      </c>
      <c r="B618" s="7" t="str">
        <f>$A618 &amp; "-"&amp;VLOOKUP($A618,Company!$A:$B,2,FALSE)</f>
        <v>1-ACME Corporation</v>
      </c>
      <c r="C618" s="5">
        <f t="shared" si="81"/>
        <v>614</v>
      </c>
      <c r="D618" s="6" t="b">
        <v>1</v>
      </c>
      <c r="E618" s="7">
        <f ca="1">IF($C618 = 1 + N("Presidente"),
    127,
    IF($C618 = 2 + N("Vice-Presidente"),
        72,
        IF($C618 = 3 + N("Secretária bilíngue"),
            13,
            RANDBETWEEN(5,COUNT(Name!$A:$A) + 1)
        )
    )
)</f>
        <v>213</v>
      </c>
      <c r="F618" s="7" t="str">
        <f ca="1">VLOOKUP($E618,Name!$A:$B,2,FALSE)</f>
        <v>Kelvin</v>
      </c>
      <c r="G618" s="7">
        <f ca="1" xml:space="preserve">
IF($C618 = 1,
    0,
    RANDBETWEEN(5,COUNT('Last name'!$A:$A) + 1)
)</f>
        <v>58</v>
      </c>
      <c r="H618" s="7" t="str">
        <f ca="1" xml:space="preserve">
IF($C618 = 1 + N("Presidente"),
    "de Orléans e Bragança",
    VLOOKUP($G618,'Last name'!$A:$B,2,FALSE) &amp; " " &amp; VLOOKUP(RANDBETWEEN(5,COUNT('Last name'!$A:$A) + 1),'Last name'!$A:$B,2,FALSE)
)</f>
        <v>Cardoso Trindade</v>
      </c>
      <c r="I618" s="7" t="str">
        <f t="shared" ca="1" si="82"/>
        <v>Kelvin Cardoso Trindade</v>
      </c>
      <c r="J618" s="7" t="str">
        <f ca="1">VLOOKUP($E618,Name!$A:$C,3,FALSE)</f>
        <v>M</v>
      </c>
      <c r="K618" s="7" t="str">
        <f ca="1">VLOOKUP($J618,Gender!$A:$B,2,FALSE)</f>
        <v>Male</v>
      </c>
      <c r="L618" s="7">
        <f t="shared" ca="1" si="83"/>
        <v>5</v>
      </c>
      <c r="M618" s="7" t="str">
        <f ca="1">VLOOKUP($L618,Race!$A:$B,2,FALSE)</f>
        <v>White</v>
      </c>
      <c r="N618" s="8">
        <f t="shared" ca="1" si="84"/>
        <v>22462</v>
      </c>
      <c r="O618" s="6">
        <f t="shared" ca="1" si="85"/>
        <v>7</v>
      </c>
      <c r="P618" s="8" t="str">
        <f ca="1">VLOOKUP($O618,Education!$A:$B,2,FALSE)</f>
        <v>Undergraduate degree</v>
      </c>
      <c r="Q618" s="7">
        <f ca="1" xml:space="preserve">
  IF(OR($S618 = 5, $S618 = 6, $S618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18" s="7" t="str">
        <f ca="1">VLOOKUP($Q618,Department!$A:$B,2,FALSE)</f>
        <v>Audit</v>
      </c>
      <c r="S618" s="6">
        <f t="shared" ca="1" si="86"/>
        <v>11</v>
      </c>
      <c r="T618" s="7" t="str">
        <f ca="1">VLOOKUP($S618,Role!$A:$B,2,FALSE)</f>
        <v>Analyst</v>
      </c>
      <c r="U618" s="6">
        <f t="shared" ca="1" si="87"/>
        <v>7</v>
      </c>
      <c r="V618" s="7" t="str">
        <f ca="1" xml:space="preserve">
IF($U618 &lt;&gt; "",
    VLOOKUP($U618,Level!$A:$B,2,FALSE),
    ""
)</f>
        <v>Senior</v>
      </c>
      <c r="W618" s="1">
        <f t="shared" ca="1" si="88"/>
        <v>2500</v>
      </c>
      <c r="X618" s="12" t="str">
        <f t="shared" ca="1" si="89"/>
        <v>INSERT INTO bi4all.fac_employees (id_company_fk, id_employee_pk, flg_active, employee_name, id_gender_fk, id_race_fk, birthday, id_schooling_fk, id_department_fk, id_role_fk, id_level_fk, salary) VALUES (1, 614, TRUE, 'Kelvin Cardoso Trindade', 'M', 5, '30/06/1961', 7, 13, 11, 7, 2500);</v>
      </c>
    </row>
    <row r="619" spans="1:24" ht="14.25" customHeight="1" x14ac:dyDescent="0.2">
      <c r="A619" s="7">
        <v>1</v>
      </c>
      <c r="B619" s="7" t="str">
        <f>$A619 &amp; "-"&amp;VLOOKUP($A619,Company!$A:$B,2,FALSE)</f>
        <v>1-ACME Corporation</v>
      </c>
      <c r="C619" s="5">
        <f t="shared" si="81"/>
        <v>615</v>
      </c>
      <c r="D619" s="6" t="b">
        <v>1</v>
      </c>
      <c r="E619" s="7">
        <f ca="1">IF($C619 = 1 + N("Presidente"),
    127,
    IF($C619 = 2 + N("Vice-Presidente"),
        72,
        IF($C619 = 3 + N("Secretária bilíngue"),
            13,
            RANDBETWEEN(5,COUNT(Name!$A:$A) + 1)
        )
    )
)</f>
        <v>263</v>
      </c>
      <c r="F619" s="7" t="str">
        <f ca="1">VLOOKUP($E619,Name!$A:$B,2,FALSE)</f>
        <v>Maria Fernanda</v>
      </c>
      <c r="G619" s="7">
        <f ca="1" xml:space="preserve">
IF($C619 = 1,
    0,
    RANDBETWEEN(5,COUNT('Last name'!$A:$A) + 1)
)</f>
        <v>165</v>
      </c>
      <c r="H619" s="7" t="str">
        <f ca="1" xml:space="preserve">
IF($C619 = 1 + N("Presidente"),
    "de Orléans e Bragança",
    VLOOKUP($G619,'Last name'!$A:$B,2,FALSE) &amp; " " &amp; VLOOKUP(RANDBETWEEN(5,COUNT('Last name'!$A:$A) + 1),'Last name'!$A:$B,2,FALSE)
)</f>
        <v>Rocha Nunes</v>
      </c>
      <c r="I619" s="7" t="str">
        <f t="shared" ca="1" si="82"/>
        <v>Maria Fernanda Rocha Nunes</v>
      </c>
      <c r="J619" s="7" t="str">
        <f ca="1">VLOOKUP($E619,Name!$A:$C,3,FALSE)</f>
        <v>F</v>
      </c>
      <c r="K619" s="7" t="str">
        <f ca="1">VLOOKUP($J619,Gender!$A:$B,2,FALSE)</f>
        <v>Female</v>
      </c>
      <c r="L619" s="7">
        <f t="shared" ca="1" si="83"/>
        <v>5</v>
      </c>
      <c r="M619" s="7" t="str">
        <f ca="1">VLOOKUP($L619,Race!$A:$B,2,FALSE)</f>
        <v>White</v>
      </c>
      <c r="N619" s="8">
        <f t="shared" ca="1" si="84"/>
        <v>30263</v>
      </c>
      <c r="O619" s="6">
        <f t="shared" ca="1" si="85"/>
        <v>7</v>
      </c>
      <c r="P619" s="8" t="str">
        <f ca="1">VLOOKUP($O619,Education!$A:$B,2,FALSE)</f>
        <v>Undergraduate degree</v>
      </c>
      <c r="Q619" s="7">
        <f ca="1" xml:space="preserve">
  IF(OR($S619 = 5, $S619 = 6, $S619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19" s="7" t="str">
        <f ca="1">VLOOKUP($Q619,Department!$A:$B,2,FALSE)</f>
        <v>Commercial</v>
      </c>
      <c r="S619" s="6">
        <f t="shared" ca="1" si="86"/>
        <v>9</v>
      </c>
      <c r="T619" s="7" t="str">
        <f ca="1">VLOOKUP($S619,Role!$A:$B,2,FALSE)</f>
        <v>Intern</v>
      </c>
      <c r="U619" s="6" t="str">
        <f t="shared" ca="1" si="87"/>
        <v/>
      </c>
      <c r="V619" s="7" t="str">
        <f ca="1" xml:space="preserve">
IF($U619 &lt;&gt; "",
    VLOOKUP($U619,Level!$A:$B,2,FALSE),
    ""
)</f>
        <v/>
      </c>
      <c r="W619" s="1">
        <f t="shared" ca="1" si="88"/>
        <v>1285</v>
      </c>
      <c r="X619" s="12" t="str">
        <f t="shared" ca="1" si="89"/>
        <v>INSERT INTO bi4all.fac_employees (id_company_fk, id_employee_pk, flg_active, employee_name, id_gender_fk, id_race_fk, birthday, id_schooling_fk, id_department_fk, id_role_fk, id_level_fk, salary) VALUES (1, 615, TRUE, 'Maria Fernanda Rocha Nunes', 'F', 5, '08/11/1982', 7, 9, 9, NULL, 1285);</v>
      </c>
    </row>
    <row r="620" spans="1:24" ht="14.25" customHeight="1" x14ac:dyDescent="0.2">
      <c r="A620" s="7">
        <v>1</v>
      </c>
      <c r="B620" s="7" t="str">
        <f>$A620 &amp; "-"&amp;VLOOKUP($A620,Company!$A:$B,2,FALSE)</f>
        <v>1-ACME Corporation</v>
      </c>
      <c r="C620" s="5">
        <f t="shared" si="81"/>
        <v>616</v>
      </c>
      <c r="D620" s="6" t="b">
        <v>1</v>
      </c>
      <c r="E620" s="7">
        <f ca="1">IF($C620 = 1 + N("Presidente"),
    127,
    IF($C620 = 2 + N("Vice-Presidente"),
        72,
        IF($C620 = 3 + N("Secretária bilíngue"),
            13,
            RANDBETWEEN(5,COUNT(Name!$A:$A) + 1)
        )
    )
)</f>
        <v>105</v>
      </c>
      <c r="F620" s="7" t="str">
        <f ca="1">VLOOKUP($E620,Name!$A:$B,2,FALSE)</f>
        <v>Davi</v>
      </c>
      <c r="G620" s="7">
        <f ca="1" xml:space="preserve">
IF($C620 = 1,
    0,
    RANDBETWEEN(5,COUNT('Last name'!$A:$A) + 1)
)</f>
        <v>136</v>
      </c>
      <c r="H620" s="7" t="str">
        <f ca="1" xml:space="preserve">
IF($C620 = 1 + N("Presidente"),
    "de Orléans e Bragança",
    VLOOKUP($G620,'Last name'!$A:$B,2,FALSE) &amp; " " &amp; VLOOKUP(RANDBETWEEN(5,COUNT('Last name'!$A:$A) + 1),'Last name'!$A:$B,2,FALSE)
)</f>
        <v>Moretti Pinheiro</v>
      </c>
      <c r="I620" s="7" t="str">
        <f t="shared" ca="1" si="82"/>
        <v>Davi Moretti Pinheiro</v>
      </c>
      <c r="J620" s="7" t="str">
        <f ca="1">VLOOKUP($E620,Name!$A:$C,3,FALSE)</f>
        <v>M</v>
      </c>
      <c r="K620" s="7" t="str">
        <f ca="1">VLOOKUP($J620,Gender!$A:$B,2,FALSE)</f>
        <v>Male</v>
      </c>
      <c r="L620" s="7">
        <f t="shared" ca="1" si="83"/>
        <v>5</v>
      </c>
      <c r="M620" s="7" t="str">
        <f ca="1">VLOOKUP($L620,Race!$A:$B,2,FALSE)</f>
        <v>White</v>
      </c>
      <c r="N620" s="8">
        <f t="shared" ca="1" si="84"/>
        <v>27433</v>
      </c>
      <c r="O620" s="6">
        <f t="shared" ca="1" si="85"/>
        <v>7</v>
      </c>
      <c r="P620" s="8" t="str">
        <f ca="1">VLOOKUP($O620,Education!$A:$B,2,FALSE)</f>
        <v>Undergraduate degree</v>
      </c>
      <c r="Q620" s="7">
        <f ca="1" xml:space="preserve">
  IF(OR($S620 = 5, $S620 = 6, $S620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20" s="7" t="str">
        <f ca="1">VLOOKUP($Q620,Department!$A:$B,2,FALSE)</f>
        <v>Commercial</v>
      </c>
      <c r="S620" s="6">
        <f t="shared" ca="1" si="86"/>
        <v>11</v>
      </c>
      <c r="T620" s="7" t="str">
        <f ca="1">VLOOKUP($S620,Role!$A:$B,2,FALSE)</f>
        <v>Analyst</v>
      </c>
      <c r="U620" s="6">
        <f t="shared" ca="1" si="87"/>
        <v>6</v>
      </c>
      <c r="V620" s="7" t="str">
        <f ca="1" xml:space="preserve">
IF($U620 &lt;&gt; "",
    VLOOKUP($U620,Level!$A:$B,2,FALSE),
    ""
)</f>
        <v>Pleno</v>
      </c>
      <c r="W620" s="1">
        <f t="shared" ca="1" si="88"/>
        <v>2580</v>
      </c>
      <c r="X620" s="12" t="str">
        <f t="shared" ca="1" si="89"/>
        <v>INSERT INTO bi4all.fac_employees (id_company_fk, id_employee_pk, flg_active, employee_name, id_gender_fk, id_race_fk, birthday, id_schooling_fk, id_department_fk, id_role_fk, id_level_fk, salary) VALUES (1, 616, TRUE, 'Davi Moretti Pinheiro', 'M', 5, '08/02/1975', 7, 9, 11, 6, 2580);</v>
      </c>
    </row>
    <row r="621" spans="1:24" ht="14.25" customHeight="1" x14ac:dyDescent="0.2">
      <c r="A621" s="7">
        <v>1</v>
      </c>
      <c r="B621" s="7" t="str">
        <f>$A621 &amp; "-"&amp;VLOOKUP($A621,Company!$A:$B,2,FALSE)</f>
        <v>1-ACME Corporation</v>
      </c>
      <c r="C621" s="5">
        <f t="shared" si="81"/>
        <v>617</v>
      </c>
      <c r="D621" s="6" t="b">
        <v>1</v>
      </c>
      <c r="E621" s="7">
        <f ca="1">IF($C621 = 1 + N("Presidente"),
    127,
    IF($C621 = 2 + N("Vice-Presidente"),
        72,
        IF($C621 = 3 + N("Secretária bilíngue"),
            13,
            RANDBETWEEN(5,COUNT(Name!$A:$A) + 1)
        )
    )
)</f>
        <v>330</v>
      </c>
      <c r="F621" s="7" t="str">
        <f ca="1">VLOOKUP($E621,Name!$A:$B,2,FALSE)</f>
        <v>Rebecca</v>
      </c>
      <c r="G621" s="7">
        <f ca="1" xml:space="preserve">
IF($C621 = 1,
    0,
    RANDBETWEEN(5,COUNT('Last name'!$A:$A) + 1)
)</f>
        <v>154</v>
      </c>
      <c r="H621" s="7" t="str">
        <f ca="1" xml:space="preserve">
IF($C621 = 1 + N("Presidente"),
    "de Orléans e Bragança",
    VLOOKUP($G621,'Last name'!$A:$B,2,FALSE) &amp; " " &amp; VLOOKUP(RANDBETWEEN(5,COUNT('Last name'!$A:$A) + 1),'Last name'!$A:$B,2,FALSE)
)</f>
        <v>Pinheiro Padrão</v>
      </c>
      <c r="I621" s="7" t="str">
        <f t="shared" ca="1" si="82"/>
        <v>Rebecca Pinheiro Padrão</v>
      </c>
      <c r="J621" s="7" t="str">
        <f ca="1">VLOOKUP($E621,Name!$A:$C,3,FALSE)</f>
        <v>F</v>
      </c>
      <c r="K621" s="7" t="str">
        <f ca="1">VLOOKUP($J621,Gender!$A:$B,2,FALSE)</f>
        <v>Female</v>
      </c>
      <c r="L621" s="7">
        <f t="shared" ca="1" si="83"/>
        <v>5</v>
      </c>
      <c r="M621" s="7" t="str">
        <f ca="1">VLOOKUP($L621,Race!$A:$B,2,FALSE)</f>
        <v>White</v>
      </c>
      <c r="N621" s="8">
        <f t="shared" ca="1" si="84"/>
        <v>19603</v>
      </c>
      <c r="O621" s="6">
        <f t="shared" ca="1" si="85"/>
        <v>7</v>
      </c>
      <c r="P621" s="8" t="str">
        <f ca="1">VLOOKUP($O621,Education!$A:$B,2,FALSE)</f>
        <v>Undergraduate degree</v>
      </c>
      <c r="Q621" s="7">
        <f ca="1" xml:space="preserve">
  IF(OR($S621 = 5, $S621 = 6, $S621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21" s="7" t="str">
        <f ca="1">VLOOKUP($Q621,Department!$A:$B,2,FALSE)</f>
        <v>Communication &amp; Marketing</v>
      </c>
      <c r="S621" s="6">
        <f t="shared" ca="1" si="86"/>
        <v>9</v>
      </c>
      <c r="T621" s="7" t="str">
        <f ca="1">VLOOKUP($S621,Role!$A:$B,2,FALSE)</f>
        <v>Intern</v>
      </c>
      <c r="U621" s="6" t="str">
        <f t="shared" ca="1" si="87"/>
        <v/>
      </c>
      <c r="V621" s="7" t="str">
        <f ca="1" xml:space="preserve">
IF($U621 &lt;&gt; "",
    VLOOKUP($U621,Level!$A:$B,2,FALSE),
    ""
)</f>
        <v/>
      </c>
      <c r="W621" s="1">
        <f t="shared" ca="1" si="88"/>
        <v>1285</v>
      </c>
      <c r="X621" s="12" t="str">
        <f t="shared" ca="1" si="89"/>
        <v>INSERT INTO bi4all.fac_employees (id_company_fk, id_employee_pk, flg_active, employee_name, id_gender_fk, id_race_fk, birthday, id_schooling_fk, id_department_fk, id_role_fk, id_level_fk, salary) VALUES (1, 617, TRUE, 'Rebecca Pinheiro Padrão', 'F', 5, '01/09/1953', 7, 11, 9, NULL, 1285);</v>
      </c>
    </row>
    <row r="622" spans="1:24" ht="14.25" customHeight="1" x14ac:dyDescent="0.2">
      <c r="A622" s="7">
        <v>1</v>
      </c>
      <c r="B622" s="7" t="str">
        <f>$A622 &amp; "-"&amp;VLOOKUP($A622,Company!$A:$B,2,FALSE)</f>
        <v>1-ACME Corporation</v>
      </c>
      <c r="C622" s="5">
        <f t="shared" si="81"/>
        <v>618</v>
      </c>
      <c r="D622" s="6" t="b">
        <v>1</v>
      </c>
      <c r="E622" s="7">
        <f ca="1">IF($C622 = 1 + N("Presidente"),
    127,
    IF($C622 = 2 + N("Vice-Presidente"),
        72,
        IF($C622 = 3 + N("Secretária bilíngue"),
            13,
            RANDBETWEEN(5,COUNT(Name!$A:$A) + 1)
        )
    )
)</f>
        <v>41</v>
      </c>
      <c r="F622" s="7" t="str">
        <f ca="1">VLOOKUP($E622,Name!$A:$B,2,FALSE)</f>
        <v>Ane Caroline</v>
      </c>
      <c r="G622" s="7">
        <f ca="1" xml:space="preserve">
IF($C622 = 1,
    0,
    RANDBETWEEN(5,COUNT('Last name'!$A:$A) + 1)
)</f>
        <v>28</v>
      </c>
      <c r="H622" s="7" t="str">
        <f ca="1" xml:space="preserve">
IF($C622 = 1 + N("Presidente"),
    "de Orléans e Bragança",
    VLOOKUP($G622,'Last name'!$A:$B,2,FALSE) &amp; " " &amp; VLOOKUP(RANDBETWEEN(5,COUNT('Last name'!$A:$A) + 1),'Last name'!$A:$B,2,FALSE)
)</f>
        <v>Badu Mancini</v>
      </c>
      <c r="I622" s="7" t="str">
        <f t="shared" ca="1" si="82"/>
        <v>Ane Caroline Badu Mancini</v>
      </c>
      <c r="J622" s="7" t="str">
        <f ca="1">VLOOKUP($E622,Name!$A:$C,3,FALSE)</f>
        <v>F</v>
      </c>
      <c r="K622" s="7" t="str">
        <f ca="1">VLOOKUP($J622,Gender!$A:$B,2,FALSE)</f>
        <v>Female</v>
      </c>
      <c r="L622" s="7">
        <f t="shared" ca="1" si="83"/>
        <v>5</v>
      </c>
      <c r="M622" s="7" t="str">
        <f ca="1">VLOOKUP($L622,Race!$A:$B,2,FALSE)</f>
        <v>White</v>
      </c>
      <c r="N622" s="8">
        <f t="shared" ca="1" si="84"/>
        <v>21021</v>
      </c>
      <c r="O622" s="6">
        <f t="shared" ca="1" si="85"/>
        <v>7</v>
      </c>
      <c r="P622" s="8" t="str">
        <f ca="1">VLOOKUP($O622,Education!$A:$B,2,FALSE)</f>
        <v>Undergraduate degree</v>
      </c>
      <c r="Q622" s="7">
        <f ca="1" xml:space="preserve">
  IF(OR($S622 = 5, $S622 = 6, $S622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22" s="7" t="str">
        <f ca="1">VLOOKUP($Q622,Department!$A:$B,2,FALSE)</f>
        <v>Finance</v>
      </c>
      <c r="S622" s="6">
        <f t="shared" ca="1" si="86"/>
        <v>11</v>
      </c>
      <c r="T622" s="7" t="str">
        <f ca="1">VLOOKUP($S622,Role!$A:$B,2,FALSE)</f>
        <v>Analyst</v>
      </c>
      <c r="U622" s="6">
        <f t="shared" ca="1" si="87"/>
        <v>5</v>
      </c>
      <c r="V622" s="7" t="str">
        <f ca="1" xml:space="preserve">
IF($U622 &lt;&gt; "",
    VLOOKUP($U622,Level!$A:$B,2,FALSE),
    ""
)</f>
        <v>Junior</v>
      </c>
      <c r="W622" s="1">
        <f t="shared" ca="1" si="88"/>
        <v>2500</v>
      </c>
      <c r="X622" s="12" t="str">
        <f t="shared" ca="1" si="89"/>
        <v>INSERT INTO bi4all.fac_employees (id_company_fk, id_employee_pk, flg_active, employee_name, id_gender_fk, id_race_fk, birthday, id_schooling_fk, id_department_fk, id_role_fk, id_level_fk, salary) VALUES (1, 618, TRUE, 'Ane Caroline Badu Mancini', 'F', 5, '20/07/1957', 7, 7, 11, 5, 2500);</v>
      </c>
    </row>
    <row r="623" spans="1:24" ht="14.25" customHeight="1" x14ac:dyDescent="0.2">
      <c r="A623" s="7">
        <v>1</v>
      </c>
      <c r="B623" s="7" t="str">
        <f>$A623 &amp; "-"&amp;VLOOKUP($A623,Company!$A:$B,2,FALSE)</f>
        <v>1-ACME Corporation</v>
      </c>
      <c r="C623" s="5">
        <f t="shared" si="81"/>
        <v>619</v>
      </c>
      <c r="D623" s="6" t="b">
        <v>1</v>
      </c>
      <c r="E623" s="7">
        <f ca="1">IF($C623 = 1 + N("Presidente"),
    127,
    IF($C623 = 2 + N("Vice-Presidente"),
        72,
        IF($C623 = 3 + N("Secretária bilíngue"),
            13,
            RANDBETWEEN(5,COUNT(Name!$A:$A) + 1)
        )
    )
)</f>
        <v>308</v>
      </c>
      <c r="F623" s="7" t="str">
        <f ca="1">VLOOKUP($E623,Name!$A:$B,2,FALSE)</f>
        <v>Noah</v>
      </c>
      <c r="G623" s="7">
        <f ca="1" xml:space="preserve">
IF($C623 = 1,
    0,
    RANDBETWEEN(5,COUNT('Last name'!$A:$A) + 1)
)</f>
        <v>133</v>
      </c>
      <c r="H623" s="7" t="str">
        <f ca="1" xml:space="preserve">
IF($C623 = 1 + N("Presidente"),
    "de Orléans e Bragança",
    VLOOKUP($G623,'Last name'!$A:$B,2,FALSE) &amp; " " &amp; VLOOKUP(RANDBETWEEN(5,COUNT('Last name'!$A:$A) + 1),'Last name'!$A:$B,2,FALSE)
)</f>
        <v>Morais Evangelista</v>
      </c>
      <c r="I623" s="7" t="str">
        <f t="shared" ca="1" si="82"/>
        <v>Noah Morais Evangelista</v>
      </c>
      <c r="J623" s="7" t="str">
        <f ca="1">VLOOKUP($E623,Name!$A:$C,3,FALSE)</f>
        <v>M</v>
      </c>
      <c r="K623" s="7" t="str">
        <f ca="1">VLOOKUP($J623,Gender!$A:$B,2,FALSE)</f>
        <v>Male</v>
      </c>
      <c r="L623" s="7">
        <f t="shared" ca="1" si="83"/>
        <v>6</v>
      </c>
      <c r="M623" s="7" t="str">
        <f ca="1">VLOOKUP($L623,Race!$A:$B,2,FALSE)</f>
        <v>Black or African American</v>
      </c>
      <c r="N623" s="8">
        <f t="shared" ca="1" si="84"/>
        <v>31510</v>
      </c>
      <c r="O623" s="6">
        <f t="shared" ca="1" si="85"/>
        <v>7</v>
      </c>
      <c r="P623" s="8" t="str">
        <f ca="1">VLOOKUP($O623,Education!$A:$B,2,FALSE)</f>
        <v>Undergraduate degree</v>
      </c>
      <c r="Q623" s="7">
        <f ca="1" xml:space="preserve">
  IF(OR($S623 = 5, $S623 = 6, $S623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23" s="7" t="str">
        <f ca="1">VLOOKUP($Q623,Department!$A:$B,2,FALSE)</f>
        <v>Human Resource</v>
      </c>
      <c r="S623" s="6">
        <f t="shared" ca="1" si="86"/>
        <v>10</v>
      </c>
      <c r="T623" s="7" t="str">
        <f ca="1">VLOOKUP($S623,Role!$A:$B,2,FALSE)</f>
        <v>Trainee</v>
      </c>
      <c r="U623" s="6" t="str">
        <f t="shared" ca="1" si="87"/>
        <v/>
      </c>
      <c r="V623" s="7" t="str">
        <f ca="1" xml:space="preserve">
IF($U623 &lt;&gt; "",
    VLOOKUP($U623,Level!$A:$B,2,FALSE),
    ""
)</f>
        <v/>
      </c>
      <c r="W623" s="1">
        <f t="shared" ca="1" si="88"/>
        <v>1385</v>
      </c>
      <c r="X623" s="12" t="str">
        <f t="shared" ca="1" si="89"/>
        <v>INSERT INTO bi4all.fac_employees (id_company_fk, id_employee_pk, flg_active, employee_name, id_gender_fk, id_race_fk, birthday, id_schooling_fk, id_department_fk, id_role_fk, id_level_fk, salary) VALUES (1, 619, TRUE, 'Noah Morais Evangelista', 'M', 6, '08/04/1986', 7, 8, 10, NULL, 1385);</v>
      </c>
    </row>
    <row r="624" spans="1:24" ht="14.25" customHeight="1" x14ac:dyDescent="0.2">
      <c r="A624" s="7">
        <v>1</v>
      </c>
      <c r="B624" s="7" t="str">
        <f>$A624 &amp; "-"&amp;VLOOKUP($A624,Company!$A:$B,2,FALSE)</f>
        <v>1-ACME Corporation</v>
      </c>
      <c r="C624" s="5">
        <f t="shared" si="81"/>
        <v>620</v>
      </c>
      <c r="D624" s="6" t="b">
        <v>1</v>
      </c>
      <c r="E624" s="7">
        <f ca="1">IF($C624 = 1 + N("Presidente"),
    127,
    IF($C624 = 2 + N("Vice-Presidente"),
        72,
        IF($C624 = 3 + N("Secretária bilíngue"),
            13,
            RANDBETWEEN(5,COUNT(Name!$A:$A) + 1)
        )
    )
)</f>
        <v>81</v>
      </c>
      <c r="F624" s="7" t="str">
        <f ca="1">VLOOKUP($E624,Name!$A:$B,2,FALSE)</f>
        <v>Caio</v>
      </c>
      <c r="G624" s="7">
        <f ca="1" xml:space="preserve">
IF($C624 = 1,
    0,
    RANDBETWEEN(5,COUNT('Last name'!$A:$A) + 1)
)</f>
        <v>152</v>
      </c>
      <c r="H624" s="7" t="str">
        <f ca="1" xml:space="preserve">
IF($C624 = 1 + N("Presidente"),
    "de Orléans e Bragança",
    VLOOKUP($G624,'Last name'!$A:$B,2,FALSE) &amp; " " &amp; VLOOKUP(RANDBETWEEN(5,COUNT('Last name'!$A:$A) + 1),'Last name'!$A:$B,2,FALSE)
)</f>
        <v>Pimenta Ferreira</v>
      </c>
      <c r="I624" s="7" t="str">
        <f t="shared" ca="1" si="82"/>
        <v>Caio Pimenta Ferreira</v>
      </c>
      <c r="J624" s="7" t="str">
        <f ca="1">VLOOKUP($E624,Name!$A:$C,3,FALSE)</f>
        <v>M</v>
      </c>
      <c r="K624" s="7" t="str">
        <f ca="1">VLOOKUP($J624,Gender!$A:$B,2,FALSE)</f>
        <v>Male</v>
      </c>
      <c r="L624" s="7">
        <f t="shared" ca="1" si="83"/>
        <v>5</v>
      </c>
      <c r="M624" s="7" t="str">
        <f ca="1">VLOOKUP($L624,Race!$A:$B,2,FALSE)</f>
        <v>White</v>
      </c>
      <c r="N624" s="8">
        <f t="shared" ca="1" si="84"/>
        <v>30731</v>
      </c>
      <c r="O624" s="6">
        <f t="shared" ca="1" si="85"/>
        <v>7</v>
      </c>
      <c r="P624" s="8" t="str">
        <f ca="1">VLOOKUP($O624,Education!$A:$B,2,FALSE)</f>
        <v>Undergraduate degree</v>
      </c>
      <c r="Q624" s="7">
        <f ca="1" xml:space="preserve">
  IF(OR($S624 = 5, $S624 = 6, $S624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24" s="7" t="str">
        <f ca="1">VLOOKUP($Q624,Department!$A:$B,2,FALSE)</f>
        <v>Communication &amp; Marketing</v>
      </c>
      <c r="S624" s="6">
        <f t="shared" ca="1" si="86"/>
        <v>11</v>
      </c>
      <c r="T624" s="7" t="str">
        <f ca="1">VLOOKUP($S624,Role!$A:$B,2,FALSE)</f>
        <v>Analyst</v>
      </c>
      <c r="U624" s="6">
        <f t="shared" ca="1" si="87"/>
        <v>5</v>
      </c>
      <c r="V624" s="7" t="str">
        <f ca="1" xml:space="preserve">
IF($U624 &lt;&gt; "",
    VLOOKUP($U624,Level!$A:$B,2,FALSE),
    ""
)</f>
        <v>Junior</v>
      </c>
      <c r="W624" s="1">
        <f t="shared" ca="1" si="88"/>
        <v>2580</v>
      </c>
      <c r="X624" s="12" t="str">
        <f t="shared" ca="1" si="89"/>
        <v>INSERT INTO bi4all.fac_employees (id_company_fk, id_employee_pk, flg_active, employee_name, id_gender_fk, id_race_fk, birthday, id_schooling_fk, id_department_fk, id_role_fk, id_level_fk, salary) VALUES (1, 620, TRUE, 'Caio Pimenta Ferreira', 'M', 5, '19/02/1984', 7, 11, 11, 5, 2580);</v>
      </c>
    </row>
    <row r="625" spans="1:24" ht="14.25" customHeight="1" x14ac:dyDescent="0.2">
      <c r="A625" s="7">
        <v>1</v>
      </c>
      <c r="B625" s="7" t="str">
        <f>$A625 &amp; "-"&amp;VLOOKUP($A625,Company!$A:$B,2,FALSE)</f>
        <v>1-ACME Corporation</v>
      </c>
      <c r="C625" s="5">
        <f t="shared" si="81"/>
        <v>621</v>
      </c>
      <c r="D625" s="6" t="b">
        <v>1</v>
      </c>
      <c r="E625" s="7">
        <f ca="1">IF($C625 = 1 + N("Presidente"),
    127,
    IF($C625 = 2 + N("Vice-Presidente"),
        72,
        IF($C625 = 3 + N("Secretária bilíngue"),
            13,
            RANDBETWEEN(5,COUNT(Name!$A:$A) + 1)
        )
    )
)</f>
        <v>65</v>
      </c>
      <c r="F625" s="7" t="str">
        <f ca="1">VLOOKUP($E625,Name!$A:$B,2,FALSE)</f>
        <v>Bárbara</v>
      </c>
      <c r="G625" s="7">
        <f ca="1" xml:space="preserve">
IF($C625 = 1,
    0,
    RANDBETWEEN(5,COUNT('Last name'!$A:$A) + 1)
)</f>
        <v>128</v>
      </c>
      <c r="H625" s="7" t="str">
        <f ca="1" xml:space="preserve">
IF($C625 = 1 + N("Presidente"),
    "de Orléans e Bragança",
    VLOOKUP($G625,'Last name'!$A:$B,2,FALSE) &amp; " " &amp; VLOOKUP(RANDBETWEEN(5,COUNT('Last name'!$A:$A) + 1),'Last name'!$A:$B,2,FALSE)
)</f>
        <v>Mendes Gonçalves</v>
      </c>
      <c r="I625" s="7" t="str">
        <f t="shared" ca="1" si="82"/>
        <v>Bárbara Mendes Gonçalves</v>
      </c>
      <c r="J625" s="7" t="str">
        <f ca="1">VLOOKUP($E625,Name!$A:$C,3,FALSE)</f>
        <v>F</v>
      </c>
      <c r="K625" s="7" t="str">
        <f ca="1">VLOOKUP($J625,Gender!$A:$B,2,FALSE)</f>
        <v>Female</v>
      </c>
      <c r="L625" s="7">
        <f t="shared" ca="1" si="83"/>
        <v>5</v>
      </c>
      <c r="M625" s="7" t="str">
        <f ca="1">VLOOKUP($L625,Race!$A:$B,2,FALSE)</f>
        <v>White</v>
      </c>
      <c r="N625" s="8">
        <f t="shared" ca="1" si="84"/>
        <v>30786</v>
      </c>
      <c r="O625" s="6">
        <f t="shared" ca="1" si="85"/>
        <v>7</v>
      </c>
      <c r="P625" s="8" t="str">
        <f ca="1">VLOOKUP($O625,Education!$A:$B,2,FALSE)</f>
        <v>Undergraduate degree</v>
      </c>
      <c r="Q625" s="7">
        <f ca="1" xml:space="preserve">
  IF(OR($S625 = 5, $S625 = 6, $S625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25" s="7" t="str">
        <f ca="1">VLOOKUP($Q625,Department!$A:$B,2,FALSE)</f>
        <v>Communication &amp; Marketing</v>
      </c>
      <c r="S625" s="6">
        <f t="shared" ca="1" si="86"/>
        <v>9</v>
      </c>
      <c r="T625" s="7" t="str">
        <f ca="1">VLOOKUP($S625,Role!$A:$B,2,FALSE)</f>
        <v>Intern</v>
      </c>
      <c r="U625" s="6" t="str">
        <f t="shared" ca="1" si="87"/>
        <v/>
      </c>
      <c r="V625" s="7" t="str">
        <f ca="1" xml:space="preserve">
IF($U625 &lt;&gt; "",
    VLOOKUP($U625,Level!$A:$B,2,FALSE),
    ""
)</f>
        <v/>
      </c>
      <c r="W625" s="1">
        <f t="shared" ca="1" si="88"/>
        <v>1285</v>
      </c>
      <c r="X625" s="12" t="str">
        <f t="shared" ca="1" si="89"/>
        <v>INSERT INTO bi4all.fac_employees (id_company_fk, id_employee_pk, flg_active, employee_name, id_gender_fk, id_race_fk, birthday, id_schooling_fk, id_department_fk, id_role_fk, id_level_fk, salary) VALUES (1, 621, TRUE, 'Bárbara Mendes Gonçalves', 'F', 5, '14/04/1984', 7, 11, 9, NULL, 1285);</v>
      </c>
    </row>
    <row r="626" spans="1:24" ht="14.25" customHeight="1" x14ac:dyDescent="0.2">
      <c r="A626" s="7">
        <v>1</v>
      </c>
      <c r="B626" s="7" t="str">
        <f>$A626 &amp; "-"&amp;VLOOKUP($A626,Company!$A:$B,2,FALSE)</f>
        <v>1-ACME Corporation</v>
      </c>
      <c r="C626" s="5">
        <f t="shared" si="81"/>
        <v>622</v>
      </c>
      <c r="D626" s="6" t="b">
        <v>1</v>
      </c>
      <c r="E626" s="7">
        <f ca="1">IF($C626 = 1 + N("Presidente"),
    127,
    IF($C626 = 2 + N("Vice-Presidente"),
        72,
        IF($C626 = 3 + N("Secretária bilíngue"),
            13,
            RANDBETWEEN(5,COUNT(Name!$A:$A) + 1)
        )
    )
)</f>
        <v>83</v>
      </c>
      <c r="F626" s="7" t="str">
        <f ca="1">VLOOKUP($E626,Name!$A:$B,2,FALSE)</f>
        <v>Camila</v>
      </c>
      <c r="G626" s="7">
        <f ca="1" xml:space="preserve">
IF($C626 = 1,
    0,
    RANDBETWEEN(5,COUNT('Last name'!$A:$A) + 1)
)</f>
        <v>39</v>
      </c>
      <c r="H626" s="7" t="str">
        <f ca="1" xml:space="preserve">
IF($C626 = 1 + N("Presidente"),
    "de Orléans e Bragança",
    VLOOKUP($G626,'Last name'!$A:$B,2,FALSE) &amp; " " &amp; VLOOKUP(RANDBETWEEN(5,COUNT('Last name'!$A:$A) + 1),'Last name'!$A:$B,2,FALSE)
)</f>
        <v>Bianchi Pedrosa</v>
      </c>
      <c r="I626" s="7" t="str">
        <f t="shared" ca="1" si="82"/>
        <v>Camila Bianchi Pedrosa</v>
      </c>
      <c r="J626" s="7" t="str">
        <f ca="1">VLOOKUP($E626,Name!$A:$C,3,FALSE)</f>
        <v>F</v>
      </c>
      <c r="K626" s="7" t="str">
        <f ca="1">VLOOKUP($J626,Gender!$A:$B,2,FALSE)</f>
        <v>Female</v>
      </c>
      <c r="L626" s="7">
        <f t="shared" ca="1" si="83"/>
        <v>5</v>
      </c>
      <c r="M626" s="7" t="str">
        <f ca="1">VLOOKUP($L626,Race!$A:$B,2,FALSE)</f>
        <v>White</v>
      </c>
      <c r="N626" s="8">
        <f t="shared" ca="1" si="84"/>
        <v>19238</v>
      </c>
      <c r="O626" s="6">
        <f t="shared" ca="1" si="85"/>
        <v>8</v>
      </c>
      <c r="P626" s="8" t="str">
        <f ca="1">VLOOKUP($O626,Education!$A:$B,2,FALSE)</f>
        <v>Graduate school</v>
      </c>
      <c r="Q626" s="7">
        <f ca="1" xml:space="preserve">
  IF(OR($S626 = 5, $S626 = 6, $S626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26" s="7" t="str">
        <f ca="1">VLOOKUP($Q626,Department!$A:$B,2,FALSE)</f>
        <v>Audit</v>
      </c>
      <c r="S626" s="6">
        <f t="shared" ca="1" si="86"/>
        <v>11</v>
      </c>
      <c r="T626" s="7" t="str">
        <f ca="1">VLOOKUP($S626,Role!$A:$B,2,FALSE)</f>
        <v>Analyst</v>
      </c>
      <c r="U626" s="6">
        <f t="shared" ca="1" si="87"/>
        <v>6</v>
      </c>
      <c r="V626" s="7" t="str">
        <f ca="1" xml:space="preserve">
IF($U626 &lt;&gt; "",
    VLOOKUP($U626,Level!$A:$B,2,FALSE),
    ""
)</f>
        <v>Pleno</v>
      </c>
      <c r="W626" s="1">
        <f t="shared" ca="1" si="88"/>
        <v>3000</v>
      </c>
      <c r="X626" s="12" t="str">
        <f t="shared" ca="1" si="89"/>
        <v>INSERT INTO bi4all.fac_employees (id_company_fk, id_employee_pk, flg_active, employee_name, id_gender_fk, id_race_fk, birthday, id_schooling_fk, id_department_fk, id_role_fk, id_level_fk, salary) VALUES (1, 622, TRUE, 'Camila Bianchi Pedrosa', 'F', 5, '01/09/1952', 8, 13, 11, 6, 3000);</v>
      </c>
    </row>
    <row r="627" spans="1:24" ht="14.25" customHeight="1" x14ac:dyDescent="0.2">
      <c r="A627" s="7">
        <v>1</v>
      </c>
      <c r="B627" s="7" t="str">
        <f>$A627 &amp; "-"&amp;VLOOKUP($A627,Company!$A:$B,2,FALSE)</f>
        <v>1-ACME Corporation</v>
      </c>
      <c r="C627" s="5">
        <f t="shared" si="81"/>
        <v>623</v>
      </c>
      <c r="D627" s="6" t="b">
        <v>1</v>
      </c>
      <c r="E627" s="7">
        <f ca="1">IF($C627 = 1 + N("Presidente"),
    127,
    IF($C627 = 2 + N("Vice-Presidente"),
        72,
        IF($C627 = 3 + N("Secretária bilíngue"),
            13,
            RANDBETWEEN(5,COUNT(Name!$A:$A) + 1)
        )
    )
)</f>
        <v>345</v>
      </c>
      <c r="F627" s="7" t="str">
        <f ca="1">VLOOKUP($E627,Name!$A:$B,2,FALSE)</f>
        <v>Tiago</v>
      </c>
      <c r="G627" s="7">
        <f ca="1" xml:space="preserve">
IF($C627 = 1,
    0,
    RANDBETWEEN(5,COUNT('Last name'!$A:$A) + 1)
)</f>
        <v>105</v>
      </c>
      <c r="H627" s="7" t="str">
        <f ca="1" xml:space="preserve">
IF($C627 = 1 + N("Presidente"),
    "de Orléans e Bragança",
    VLOOKUP($G627,'Last name'!$A:$B,2,FALSE) &amp; " " &amp; VLOOKUP(RANDBETWEEN(5,COUNT('Last name'!$A:$A) + 1),'Last name'!$A:$B,2,FALSE)
)</f>
        <v>Junqueira Brasil</v>
      </c>
      <c r="I627" s="7" t="str">
        <f t="shared" ca="1" si="82"/>
        <v>Tiago Junqueira Brasil</v>
      </c>
      <c r="J627" s="7" t="str">
        <f ca="1">VLOOKUP($E627,Name!$A:$C,3,FALSE)</f>
        <v>M</v>
      </c>
      <c r="K627" s="7" t="str">
        <f ca="1">VLOOKUP($J627,Gender!$A:$B,2,FALSE)</f>
        <v>Male</v>
      </c>
      <c r="L627" s="7">
        <f t="shared" ca="1" si="83"/>
        <v>8</v>
      </c>
      <c r="M627" s="7" t="str">
        <f ca="1">VLOOKUP($L627,Race!$A:$B,2,FALSE)</f>
        <v>Asian</v>
      </c>
      <c r="N627" s="8">
        <f t="shared" ca="1" si="84"/>
        <v>32268</v>
      </c>
      <c r="O627" s="6">
        <f t="shared" ca="1" si="85"/>
        <v>7</v>
      </c>
      <c r="P627" s="8" t="str">
        <f ca="1">VLOOKUP($O627,Education!$A:$B,2,FALSE)</f>
        <v>Undergraduate degree</v>
      </c>
      <c r="Q627" s="7">
        <f ca="1" xml:space="preserve">
  IF(OR($S627 = 5, $S627 = 6, $S627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27" s="7" t="str">
        <f ca="1">VLOOKUP($Q627,Department!$A:$B,2,FALSE)</f>
        <v>Human Resource</v>
      </c>
      <c r="S627" s="6">
        <f t="shared" ca="1" si="86"/>
        <v>10</v>
      </c>
      <c r="T627" s="7" t="str">
        <f ca="1">VLOOKUP($S627,Role!$A:$B,2,FALSE)</f>
        <v>Trainee</v>
      </c>
      <c r="U627" s="6" t="str">
        <f t="shared" ca="1" si="87"/>
        <v/>
      </c>
      <c r="V627" s="7" t="str">
        <f ca="1" xml:space="preserve">
IF($U627 &lt;&gt; "",
    VLOOKUP($U627,Level!$A:$B,2,FALSE),
    ""
)</f>
        <v/>
      </c>
      <c r="W627" s="1">
        <f t="shared" ca="1" si="88"/>
        <v>1385</v>
      </c>
      <c r="X627" s="12" t="str">
        <f t="shared" ca="1" si="89"/>
        <v>INSERT INTO bi4all.fac_employees (id_company_fk, id_employee_pk, flg_active, employee_name, id_gender_fk, id_race_fk, birthday, id_schooling_fk, id_department_fk, id_role_fk, id_level_fk, salary) VALUES (1, 623, TRUE, 'Tiago Junqueira Brasil', 'M', 8, '05/05/1988', 7, 8, 10, NULL, 1385);</v>
      </c>
    </row>
    <row r="628" spans="1:24" ht="14.25" customHeight="1" x14ac:dyDescent="0.2">
      <c r="A628" s="7">
        <v>1</v>
      </c>
      <c r="B628" s="7" t="str">
        <f>$A628 &amp; "-"&amp;VLOOKUP($A628,Company!$A:$B,2,FALSE)</f>
        <v>1-ACME Corporation</v>
      </c>
      <c r="C628" s="5">
        <f t="shared" si="81"/>
        <v>624</v>
      </c>
      <c r="D628" s="6" t="b">
        <v>1</v>
      </c>
      <c r="E628" s="7">
        <f ca="1">IF($C628 = 1 + N("Presidente"),
    127,
    IF($C628 = 2 + N("Vice-Presidente"),
        72,
        IF($C628 = 3 + N("Secretária bilíngue"),
            13,
            RANDBETWEEN(5,COUNT(Name!$A:$A) + 1)
        )
    )
)</f>
        <v>59</v>
      </c>
      <c r="F628" s="7" t="str">
        <f ca="1">VLOOKUP($E628,Name!$A:$B,2,FALSE)</f>
        <v>Artur</v>
      </c>
      <c r="G628" s="7">
        <f ca="1" xml:space="preserve">
IF($C628 = 1,
    0,
    RANDBETWEEN(5,COUNT('Last name'!$A:$A) + 1)
)</f>
        <v>52</v>
      </c>
      <c r="H628" s="7" t="str">
        <f ca="1" xml:space="preserve">
IF($C628 = 1 + N("Presidente"),
    "de Orléans e Bragança",
    VLOOKUP($G628,'Last name'!$A:$B,2,FALSE) &amp; " " &amp; VLOOKUP(RANDBETWEEN(5,COUNT('Last name'!$A:$A) + 1),'Last name'!$A:$B,2,FALSE)
)</f>
        <v>Camacho Lopes</v>
      </c>
      <c r="I628" s="7" t="str">
        <f t="shared" ca="1" si="82"/>
        <v>Artur Camacho Lopes</v>
      </c>
      <c r="J628" s="7" t="str">
        <f ca="1">VLOOKUP($E628,Name!$A:$C,3,FALSE)</f>
        <v>M</v>
      </c>
      <c r="K628" s="7" t="str">
        <f ca="1">VLOOKUP($J628,Gender!$A:$B,2,FALSE)</f>
        <v>Male</v>
      </c>
      <c r="L628" s="7">
        <f t="shared" ca="1" si="83"/>
        <v>5</v>
      </c>
      <c r="M628" s="7" t="str">
        <f ca="1">VLOOKUP($L628,Race!$A:$B,2,FALSE)</f>
        <v>White</v>
      </c>
      <c r="N628" s="8">
        <f t="shared" ca="1" si="84"/>
        <v>28023</v>
      </c>
      <c r="O628" s="6">
        <f t="shared" ca="1" si="85"/>
        <v>7</v>
      </c>
      <c r="P628" s="8" t="str">
        <f ca="1">VLOOKUP($O628,Education!$A:$B,2,FALSE)</f>
        <v>Undergraduate degree</v>
      </c>
      <c r="Q628" s="7">
        <f ca="1" xml:space="preserve">
  IF(OR($S628 = 5, $S628 = 6, $S628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28" s="7" t="str">
        <f ca="1">VLOOKUP($Q628,Department!$A:$B,2,FALSE)</f>
        <v>Presidency</v>
      </c>
      <c r="S628" s="6">
        <f t="shared" ca="1" si="86"/>
        <v>11</v>
      </c>
      <c r="T628" s="7" t="str">
        <f ca="1">VLOOKUP($S628,Role!$A:$B,2,FALSE)</f>
        <v>Analyst</v>
      </c>
      <c r="U628" s="6">
        <f t="shared" ca="1" si="87"/>
        <v>5</v>
      </c>
      <c r="V628" s="7" t="str">
        <f ca="1" xml:space="preserve">
IF($U628 &lt;&gt; "",
    VLOOKUP($U628,Level!$A:$B,2,FALSE),
    ""
)</f>
        <v>Junior</v>
      </c>
      <c r="W628" s="1">
        <f t="shared" ca="1" si="88"/>
        <v>2500</v>
      </c>
      <c r="X628" s="12" t="str">
        <f t="shared" ca="1" si="89"/>
        <v>INSERT INTO bi4all.fac_employees (id_company_fk, id_employee_pk, flg_active, employee_name, id_gender_fk, id_race_fk, birthday, id_schooling_fk, id_department_fk, id_role_fk, id_level_fk, salary) VALUES (1, 624, TRUE, 'Artur Camacho Lopes', 'M', 5, '20/09/1976', 7, 5, 11, 5, 2500);</v>
      </c>
    </row>
    <row r="629" spans="1:24" ht="14.25" customHeight="1" x14ac:dyDescent="0.2">
      <c r="A629" s="7">
        <v>1</v>
      </c>
      <c r="B629" s="7" t="str">
        <f>$A629 &amp; "-"&amp;VLOOKUP($A629,Company!$A:$B,2,FALSE)</f>
        <v>1-ACME Corporation</v>
      </c>
      <c r="C629" s="5">
        <f t="shared" si="81"/>
        <v>625</v>
      </c>
      <c r="D629" s="6" t="b">
        <v>1</v>
      </c>
      <c r="E629" s="7">
        <f ca="1">IF($C629 = 1 + N("Presidente"),
    127,
    IF($C629 = 2 + N("Vice-Presidente"),
        72,
        IF($C629 = 3 + N("Secretária bilíngue"),
            13,
            RANDBETWEEN(5,COUNT(Name!$A:$A) + 1)
        )
    )
)</f>
        <v>72</v>
      </c>
      <c r="F629" s="7" t="str">
        <f ca="1">VLOOKUP($E629,Name!$A:$B,2,FALSE)</f>
        <v>Bernnardo</v>
      </c>
      <c r="G629" s="7">
        <f ca="1" xml:space="preserve">
IF($C629 = 1,
    0,
    RANDBETWEEN(5,COUNT('Last name'!$A:$A) + 1)
)</f>
        <v>70</v>
      </c>
      <c r="H629" s="7" t="str">
        <f ca="1" xml:space="preserve">
IF($C629 = 1 + N("Presidente"),
    "de Orléans e Bragança",
    VLOOKUP($G629,'Last name'!$A:$B,2,FALSE) &amp; " " &amp; VLOOKUP(RANDBETWEEN(5,COUNT('Last name'!$A:$A) + 1),'Last name'!$A:$B,2,FALSE)
)</f>
        <v>Cunha Marques</v>
      </c>
      <c r="I629" s="7" t="str">
        <f t="shared" ca="1" si="82"/>
        <v>Bernnardo Cunha Marques</v>
      </c>
      <c r="J629" s="7" t="str">
        <f ca="1">VLOOKUP($E629,Name!$A:$C,3,FALSE)</f>
        <v>M</v>
      </c>
      <c r="K629" s="7" t="str">
        <f ca="1">VLOOKUP($J629,Gender!$A:$B,2,FALSE)</f>
        <v>Male</v>
      </c>
      <c r="L629" s="7">
        <f t="shared" ca="1" si="83"/>
        <v>5</v>
      </c>
      <c r="M629" s="7" t="str">
        <f ca="1">VLOOKUP($L629,Race!$A:$B,2,FALSE)</f>
        <v>White</v>
      </c>
      <c r="N629" s="8">
        <f t="shared" ca="1" si="84"/>
        <v>29982</v>
      </c>
      <c r="O629" s="6">
        <f t="shared" ca="1" si="85"/>
        <v>7</v>
      </c>
      <c r="P629" s="8" t="str">
        <f ca="1">VLOOKUP($O629,Education!$A:$B,2,FALSE)</f>
        <v>Undergraduate degree</v>
      </c>
      <c r="Q629" s="7">
        <f ca="1" xml:space="preserve">
  IF(OR($S629 = 5, $S629 = 6, $S629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29" s="7" t="str">
        <f ca="1">VLOOKUP($Q629,Department!$A:$B,2,FALSE)</f>
        <v>Commercial</v>
      </c>
      <c r="S629" s="6">
        <f t="shared" ca="1" si="86"/>
        <v>10</v>
      </c>
      <c r="T629" s="7" t="str">
        <f ca="1">VLOOKUP($S629,Role!$A:$B,2,FALSE)</f>
        <v>Trainee</v>
      </c>
      <c r="U629" s="6" t="str">
        <f t="shared" ca="1" si="87"/>
        <v/>
      </c>
      <c r="V629" s="7" t="str">
        <f ca="1" xml:space="preserve">
IF($U629 &lt;&gt; "",
    VLOOKUP($U629,Level!$A:$B,2,FALSE),
    ""
)</f>
        <v/>
      </c>
      <c r="W629" s="1">
        <f t="shared" ca="1" si="88"/>
        <v>1385</v>
      </c>
      <c r="X629" s="12" t="str">
        <f t="shared" ca="1" si="89"/>
        <v>INSERT INTO bi4all.fac_employees (id_company_fk, id_employee_pk, flg_active, employee_name, id_gender_fk, id_race_fk, birthday, id_schooling_fk, id_department_fk, id_role_fk, id_level_fk, salary) VALUES (1, 625, TRUE, 'Bernnardo Cunha Marques', 'M', 5, '31/01/1982', 7, 9, 10, NULL, 1385);</v>
      </c>
    </row>
    <row r="630" spans="1:24" ht="14.25" customHeight="1" x14ac:dyDescent="0.2">
      <c r="A630" s="7">
        <v>1</v>
      </c>
      <c r="B630" s="7" t="str">
        <f>$A630 &amp; "-"&amp;VLOOKUP($A630,Company!$A:$B,2,FALSE)</f>
        <v>1-ACME Corporation</v>
      </c>
      <c r="C630" s="5">
        <f t="shared" si="81"/>
        <v>626</v>
      </c>
      <c r="D630" s="6" t="b">
        <v>1</v>
      </c>
      <c r="E630" s="7">
        <f ca="1">IF($C630 = 1 + N("Presidente"),
    127,
    IF($C630 = 2 + N("Vice-Presidente"),
        72,
        IF($C630 = 3 + N("Secretária bilíngue"),
            13,
            RANDBETWEEN(5,COUNT(Name!$A:$A) + 1)
        )
    )
)</f>
        <v>29</v>
      </c>
      <c r="F630" s="7" t="str">
        <f ca="1">VLOOKUP($E630,Name!$A:$B,2,FALSE)</f>
        <v>Ana Cecília</v>
      </c>
      <c r="G630" s="7">
        <f ca="1" xml:space="preserve">
IF($C630 = 1,
    0,
    RANDBETWEEN(5,COUNT('Last name'!$A:$A) + 1)
)</f>
        <v>61</v>
      </c>
      <c r="H630" s="7" t="str">
        <f ca="1" xml:space="preserve">
IF($C630 = 1 + N("Presidente"),
    "de Orléans e Bragança",
    VLOOKUP($G630,'Last name'!$A:$B,2,FALSE) &amp; " " &amp; VLOOKUP(RANDBETWEEN(5,COUNT('Last name'!$A:$A) + 1),'Last name'!$A:$B,2,FALSE)
)</f>
        <v>Caruso Braga</v>
      </c>
      <c r="I630" s="7" t="str">
        <f t="shared" ca="1" si="82"/>
        <v>Ana Cecília Caruso Braga</v>
      </c>
      <c r="J630" s="7" t="str">
        <f ca="1">VLOOKUP($E630,Name!$A:$C,3,FALSE)</f>
        <v>F</v>
      </c>
      <c r="K630" s="7" t="str">
        <f ca="1">VLOOKUP($J630,Gender!$A:$B,2,FALSE)</f>
        <v>Female</v>
      </c>
      <c r="L630" s="7">
        <f t="shared" ca="1" si="83"/>
        <v>6</v>
      </c>
      <c r="M630" s="7" t="str">
        <f ca="1">VLOOKUP($L630,Race!$A:$B,2,FALSE)</f>
        <v>Black or African American</v>
      </c>
      <c r="N630" s="8">
        <f t="shared" ca="1" si="84"/>
        <v>25316</v>
      </c>
      <c r="O630" s="6">
        <f t="shared" ca="1" si="85"/>
        <v>8</v>
      </c>
      <c r="P630" s="8" t="str">
        <f ca="1">VLOOKUP($O630,Education!$A:$B,2,FALSE)</f>
        <v>Graduate school</v>
      </c>
      <c r="Q630" s="7">
        <f ca="1" xml:space="preserve">
  IF(OR($S630 = 5, $S630 = 6, $S630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30" s="7" t="str">
        <f ca="1">VLOOKUP($Q630,Department!$A:$B,2,FALSE)</f>
        <v>Finance</v>
      </c>
      <c r="S630" s="6">
        <f t="shared" ca="1" si="86"/>
        <v>11</v>
      </c>
      <c r="T630" s="7" t="str">
        <f ca="1">VLOOKUP($S630,Role!$A:$B,2,FALSE)</f>
        <v>Analyst</v>
      </c>
      <c r="U630" s="6">
        <f t="shared" ca="1" si="87"/>
        <v>6</v>
      </c>
      <c r="V630" s="7" t="str">
        <f ca="1" xml:space="preserve">
IF($U630 &lt;&gt; "",
    VLOOKUP($U630,Level!$A:$B,2,FALSE),
    ""
)</f>
        <v>Pleno</v>
      </c>
      <c r="W630" s="1">
        <f t="shared" ca="1" si="88"/>
        <v>3000</v>
      </c>
      <c r="X630" s="12" t="str">
        <f t="shared" ca="1" si="89"/>
        <v>INSERT INTO bi4all.fac_employees (id_company_fk, id_employee_pk, flg_active, employee_name, id_gender_fk, id_race_fk, birthday, id_schooling_fk, id_department_fk, id_role_fk, id_level_fk, salary) VALUES (1, 626, TRUE, 'Ana Cecília Caruso Braga', 'F', 6, '23/04/1969', 8, 7, 11, 6, 3000);</v>
      </c>
    </row>
    <row r="631" spans="1:24" ht="14.25" customHeight="1" x14ac:dyDescent="0.2">
      <c r="A631" s="7">
        <v>1</v>
      </c>
      <c r="B631" s="7" t="str">
        <f>$A631 &amp; "-"&amp;VLOOKUP($A631,Company!$A:$B,2,FALSE)</f>
        <v>1-ACME Corporation</v>
      </c>
      <c r="C631" s="5">
        <f t="shared" si="81"/>
        <v>627</v>
      </c>
      <c r="D631" s="6" t="b">
        <v>1</v>
      </c>
      <c r="E631" s="7">
        <f ca="1">IF($C631 = 1 + N("Presidente"),
    127,
    IF($C631 = 2 + N("Vice-Presidente"),
        72,
        IF($C631 = 3 + N("Secretária bilíngue"),
            13,
            RANDBETWEEN(5,COUNT(Name!$A:$A) + 1)
        )
    )
)</f>
        <v>93</v>
      </c>
      <c r="F631" s="7" t="str">
        <f ca="1">VLOOKUP($E631,Name!$A:$B,2,FALSE)</f>
        <v>César</v>
      </c>
      <c r="G631" s="7">
        <f ca="1" xml:space="preserve">
IF($C631 = 1,
    0,
    RANDBETWEEN(5,COUNT('Last name'!$A:$A) + 1)
)</f>
        <v>179</v>
      </c>
      <c r="H631" s="7" t="str">
        <f ca="1" xml:space="preserve">
IF($C631 = 1 + N("Presidente"),
    "de Orléans e Bragança",
    VLOOKUP($G631,'Last name'!$A:$B,2,FALSE) &amp; " " &amp; VLOOKUP(RANDBETWEEN(5,COUNT('Last name'!$A:$A) + 1),'Last name'!$A:$B,2,FALSE)
)</f>
        <v>Serra Leone</v>
      </c>
      <c r="I631" s="7" t="str">
        <f t="shared" ca="1" si="82"/>
        <v>César Serra Leone</v>
      </c>
      <c r="J631" s="7" t="str">
        <f ca="1">VLOOKUP($E631,Name!$A:$C,3,FALSE)</f>
        <v>M</v>
      </c>
      <c r="K631" s="7" t="str">
        <f ca="1">VLOOKUP($J631,Gender!$A:$B,2,FALSE)</f>
        <v>Male</v>
      </c>
      <c r="L631" s="7">
        <f t="shared" ca="1" si="83"/>
        <v>5</v>
      </c>
      <c r="M631" s="7" t="str">
        <f ca="1">VLOOKUP($L631,Race!$A:$B,2,FALSE)</f>
        <v>White</v>
      </c>
      <c r="N631" s="8">
        <f t="shared" ca="1" si="84"/>
        <v>33070</v>
      </c>
      <c r="O631" s="6">
        <f t="shared" ca="1" si="85"/>
        <v>7</v>
      </c>
      <c r="P631" s="8" t="str">
        <f ca="1">VLOOKUP($O631,Education!$A:$B,2,FALSE)</f>
        <v>Undergraduate degree</v>
      </c>
      <c r="Q631" s="7">
        <f ca="1" xml:space="preserve">
  IF(OR($S631 = 5, $S631 = 6, $S631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31" s="7" t="str">
        <f ca="1">VLOOKUP($Q631,Department!$A:$B,2,FALSE)</f>
        <v>Administration</v>
      </c>
      <c r="S631" s="6">
        <f t="shared" ca="1" si="86"/>
        <v>10</v>
      </c>
      <c r="T631" s="7" t="str">
        <f ca="1">VLOOKUP($S631,Role!$A:$B,2,FALSE)</f>
        <v>Trainee</v>
      </c>
      <c r="U631" s="6" t="str">
        <f t="shared" ca="1" si="87"/>
        <v/>
      </c>
      <c r="V631" s="7" t="str">
        <f ca="1" xml:space="preserve">
IF($U631 &lt;&gt; "",
    VLOOKUP($U631,Level!$A:$B,2,FALSE),
    ""
)</f>
        <v/>
      </c>
      <c r="W631" s="1">
        <f t="shared" ca="1" si="88"/>
        <v>1305</v>
      </c>
      <c r="X631" s="12" t="str">
        <f t="shared" ca="1" si="89"/>
        <v>INSERT INTO bi4all.fac_employees (id_company_fk, id_employee_pk, flg_active, employee_name, id_gender_fk, id_race_fk, birthday, id_schooling_fk, id_department_fk, id_role_fk, id_level_fk, salary) VALUES (1, 627, TRUE, 'César Serra Leone', 'M', 5, '16/07/1990', 7, 6, 10, NULL, 1305);</v>
      </c>
    </row>
    <row r="632" spans="1:24" ht="14.25" customHeight="1" x14ac:dyDescent="0.2">
      <c r="A632" s="7">
        <v>1</v>
      </c>
      <c r="B632" s="7" t="str">
        <f>$A632 &amp; "-"&amp;VLOOKUP($A632,Company!$A:$B,2,FALSE)</f>
        <v>1-ACME Corporation</v>
      </c>
      <c r="C632" s="5">
        <f t="shared" si="81"/>
        <v>628</v>
      </c>
      <c r="D632" s="6" t="b">
        <v>1</v>
      </c>
      <c r="E632" s="7">
        <f ca="1">IF($C632 = 1 + N("Presidente"),
    127,
    IF($C632 = 2 + N("Vice-Presidente"),
        72,
        IF($C632 = 3 + N("Secretária bilíngue"),
            13,
            RANDBETWEEN(5,COUNT(Name!$A:$A) + 1)
        )
    )
)</f>
        <v>297</v>
      </c>
      <c r="F632" s="7" t="str">
        <f ca="1">VLOOKUP($E632,Name!$A:$B,2,FALSE)</f>
        <v>Miguelito</v>
      </c>
      <c r="G632" s="7">
        <f ca="1" xml:space="preserve">
IF($C632 = 1,
    0,
    RANDBETWEEN(5,COUNT('Last name'!$A:$A) + 1)
)</f>
        <v>165</v>
      </c>
      <c r="H632" s="7" t="str">
        <f ca="1" xml:space="preserve">
IF($C632 = 1 + N("Presidente"),
    "de Orléans e Bragança",
    VLOOKUP($G632,'Last name'!$A:$B,2,FALSE) &amp; " " &amp; VLOOKUP(RANDBETWEEN(5,COUNT('Last name'!$A:$A) + 1),'Last name'!$A:$B,2,FALSE)
)</f>
        <v>Rocha Bicalho</v>
      </c>
      <c r="I632" s="7" t="str">
        <f t="shared" ca="1" si="82"/>
        <v>Miguelito Rocha Bicalho</v>
      </c>
      <c r="J632" s="7" t="str">
        <f ca="1">VLOOKUP($E632,Name!$A:$C,3,FALSE)</f>
        <v>M</v>
      </c>
      <c r="K632" s="7" t="str">
        <f ca="1">VLOOKUP($J632,Gender!$A:$B,2,FALSE)</f>
        <v>Male</v>
      </c>
      <c r="L632" s="7">
        <f t="shared" ca="1" si="83"/>
        <v>5</v>
      </c>
      <c r="M632" s="7" t="str">
        <f ca="1">VLOOKUP($L632,Race!$A:$B,2,FALSE)</f>
        <v>White</v>
      </c>
      <c r="N632" s="8">
        <f t="shared" ca="1" si="84"/>
        <v>29022</v>
      </c>
      <c r="O632" s="6">
        <f t="shared" ca="1" si="85"/>
        <v>7</v>
      </c>
      <c r="P632" s="8" t="str">
        <f ca="1">VLOOKUP($O632,Education!$A:$B,2,FALSE)</f>
        <v>Undergraduate degree</v>
      </c>
      <c r="Q632" s="7">
        <f ca="1" xml:space="preserve">
  IF(OR($S632 = 5, $S632 = 6, $S632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32" s="7" t="str">
        <f ca="1">VLOOKUP($Q632,Department!$A:$B,2,FALSE)</f>
        <v>Presidency</v>
      </c>
      <c r="S632" s="6">
        <f t="shared" ca="1" si="86"/>
        <v>11</v>
      </c>
      <c r="T632" s="7" t="str">
        <f ca="1">VLOOKUP($S632,Role!$A:$B,2,FALSE)</f>
        <v>Analyst</v>
      </c>
      <c r="U632" s="6">
        <f t="shared" ca="1" si="87"/>
        <v>5</v>
      </c>
      <c r="V632" s="7" t="str">
        <f ca="1" xml:space="preserve">
IF($U632 &lt;&gt; "",
    VLOOKUP($U632,Level!$A:$B,2,FALSE),
    ""
)</f>
        <v>Junior</v>
      </c>
      <c r="W632" s="1">
        <f t="shared" ca="1" si="88"/>
        <v>2500</v>
      </c>
      <c r="X632" s="12" t="str">
        <f t="shared" ca="1" si="89"/>
        <v>INSERT INTO bi4all.fac_employees (id_company_fk, id_employee_pk, flg_active, employee_name, id_gender_fk, id_race_fk, birthday, id_schooling_fk, id_department_fk, id_role_fk, id_level_fk, salary) VALUES (1, 628, TRUE, 'Miguelito Rocha Bicalho', 'M', 5, '16/06/1979', 7, 5, 11, 5, 2500);</v>
      </c>
    </row>
    <row r="633" spans="1:24" ht="14.25" customHeight="1" x14ac:dyDescent="0.2">
      <c r="A633" s="7">
        <v>1</v>
      </c>
      <c r="B633" s="7" t="str">
        <f>$A633 &amp; "-"&amp;VLOOKUP($A633,Company!$A:$B,2,FALSE)</f>
        <v>1-ACME Corporation</v>
      </c>
      <c r="C633" s="5">
        <f t="shared" si="81"/>
        <v>629</v>
      </c>
      <c r="D633" s="6" t="b">
        <v>1</v>
      </c>
      <c r="E633" s="7">
        <f ca="1">IF($C633 = 1 + N("Presidente"),
    127,
    IF($C633 = 2 + N("Vice-Presidente"),
        72,
        IF($C633 = 3 + N("Secretária bilíngue"),
            13,
            RANDBETWEEN(5,COUNT(Name!$A:$A) + 1)
        )
    )
)</f>
        <v>71</v>
      </c>
      <c r="F633" s="7" t="str">
        <f ca="1">VLOOKUP($E633,Name!$A:$B,2,FALSE)</f>
        <v>Bernardo</v>
      </c>
      <c r="G633" s="7">
        <f ca="1" xml:space="preserve">
IF($C633 = 1,
    0,
    RANDBETWEEN(5,COUNT('Last name'!$A:$A) + 1)
)</f>
        <v>56</v>
      </c>
      <c r="H633" s="7" t="str">
        <f ca="1" xml:space="preserve">
IF($C633 = 1 + N("Presidente"),
    "de Orléans e Bragança",
    VLOOKUP($G633,'Last name'!$A:$B,2,FALSE) &amp; " " &amp; VLOOKUP(RANDBETWEEN(5,COUNT('Last name'!$A:$A) + 1),'Last name'!$A:$B,2,FALSE)
)</f>
        <v>Campos Gomes</v>
      </c>
      <c r="I633" s="7" t="str">
        <f t="shared" ca="1" si="82"/>
        <v>Bernardo Campos Gomes</v>
      </c>
      <c r="J633" s="7" t="str">
        <f ca="1">VLOOKUP($E633,Name!$A:$C,3,FALSE)</f>
        <v>M</v>
      </c>
      <c r="K633" s="7" t="str">
        <f ca="1">VLOOKUP($J633,Gender!$A:$B,2,FALSE)</f>
        <v>Male</v>
      </c>
      <c r="L633" s="7">
        <f t="shared" ca="1" si="83"/>
        <v>5</v>
      </c>
      <c r="M633" s="7" t="str">
        <f ca="1">VLOOKUP($L633,Race!$A:$B,2,FALSE)</f>
        <v>White</v>
      </c>
      <c r="N633" s="8">
        <f t="shared" ca="1" si="84"/>
        <v>22455</v>
      </c>
      <c r="O633" s="6">
        <f t="shared" ca="1" si="85"/>
        <v>7</v>
      </c>
      <c r="P633" s="8" t="str">
        <f ca="1">VLOOKUP($O633,Education!$A:$B,2,FALSE)</f>
        <v>Undergraduate degree</v>
      </c>
      <c r="Q633" s="7">
        <f ca="1" xml:space="preserve">
  IF(OR($S633 = 5, $S633 = 6, $S633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33" s="7" t="str">
        <f ca="1">VLOOKUP($Q633,Department!$A:$B,2,FALSE)</f>
        <v>Communication &amp; Marketing</v>
      </c>
      <c r="S633" s="6">
        <f t="shared" ca="1" si="86"/>
        <v>9</v>
      </c>
      <c r="T633" s="7" t="str">
        <f ca="1">VLOOKUP($S633,Role!$A:$B,2,FALSE)</f>
        <v>Intern</v>
      </c>
      <c r="U633" s="6" t="str">
        <f t="shared" ca="1" si="87"/>
        <v/>
      </c>
      <c r="V633" s="7" t="str">
        <f ca="1" xml:space="preserve">
IF($U633 &lt;&gt; "",
    VLOOKUP($U633,Level!$A:$B,2,FALSE),
    ""
)</f>
        <v/>
      </c>
      <c r="W633" s="1">
        <f t="shared" ca="1" si="88"/>
        <v>1285</v>
      </c>
      <c r="X633" s="12" t="str">
        <f t="shared" ca="1" si="89"/>
        <v>INSERT INTO bi4all.fac_employees (id_company_fk, id_employee_pk, flg_active, employee_name, id_gender_fk, id_race_fk, birthday, id_schooling_fk, id_department_fk, id_role_fk, id_level_fk, salary) VALUES (1, 629, TRUE, 'Bernardo Campos Gomes', 'M', 5, '23/06/1961', 7, 11, 9, NULL, 1285);</v>
      </c>
    </row>
    <row r="634" spans="1:24" ht="14.25" customHeight="1" x14ac:dyDescent="0.2">
      <c r="A634" s="7">
        <v>1</v>
      </c>
      <c r="B634" s="7" t="str">
        <f>$A634 &amp; "-"&amp;VLOOKUP($A634,Company!$A:$B,2,FALSE)</f>
        <v>1-ACME Corporation</v>
      </c>
      <c r="C634" s="5">
        <f t="shared" si="81"/>
        <v>630</v>
      </c>
      <c r="D634" s="6" t="b">
        <v>1</v>
      </c>
      <c r="E634" s="7">
        <f ca="1">IF($C634 = 1 + N("Presidente"),
    127,
    IF($C634 = 2 + N("Vice-Presidente"),
        72,
        IF($C634 = 3 + N("Secretária bilíngue"),
            13,
            RANDBETWEEN(5,COUNT(Name!$A:$A) + 1)
        )
    )
)</f>
        <v>148</v>
      </c>
      <c r="F634" s="7" t="str">
        <f ca="1">VLOOKUP($E634,Name!$A:$B,2,FALSE)</f>
        <v>Frankin</v>
      </c>
      <c r="G634" s="7">
        <f ca="1" xml:space="preserve">
IF($C634 = 1,
    0,
    RANDBETWEEN(5,COUNT('Last name'!$A:$A) + 1)
)</f>
        <v>17</v>
      </c>
      <c r="H634" s="7" t="str">
        <f ca="1" xml:space="preserve">
IF($C634 = 1 + N("Presidente"),
    "de Orléans e Bragança",
    VLOOKUP($G634,'Last name'!$A:$B,2,FALSE) &amp; " " &amp; VLOOKUP(RANDBETWEEN(5,COUNT('Last name'!$A:$A) + 1),'Last name'!$A:$B,2,FALSE)
)</f>
        <v>Andrade Figo</v>
      </c>
      <c r="I634" s="7" t="str">
        <f t="shared" ca="1" si="82"/>
        <v>Frankin Andrade Figo</v>
      </c>
      <c r="J634" s="7" t="str">
        <f ca="1">VLOOKUP($E634,Name!$A:$C,3,FALSE)</f>
        <v>M</v>
      </c>
      <c r="K634" s="7" t="str">
        <f ca="1">VLOOKUP($J634,Gender!$A:$B,2,FALSE)</f>
        <v>Male</v>
      </c>
      <c r="L634" s="7">
        <f t="shared" ca="1" si="83"/>
        <v>5</v>
      </c>
      <c r="M634" s="7" t="str">
        <f ca="1">VLOOKUP($L634,Race!$A:$B,2,FALSE)</f>
        <v>White</v>
      </c>
      <c r="N634" s="8">
        <f t="shared" ca="1" si="84"/>
        <v>19754</v>
      </c>
      <c r="O634" s="6">
        <f t="shared" ca="1" si="85"/>
        <v>8</v>
      </c>
      <c r="P634" s="8" t="str">
        <f ca="1">VLOOKUP($O634,Education!$A:$B,2,FALSE)</f>
        <v>Graduate school</v>
      </c>
      <c r="Q634" s="7">
        <f ca="1" xml:space="preserve">
  IF(OR($S634 = 5, $S634 = 6, $S634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34" s="7" t="str">
        <f ca="1">VLOOKUP($Q634,Department!$A:$B,2,FALSE)</f>
        <v>Operations</v>
      </c>
      <c r="S634" s="6">
        <f t="shared" ca="1" si="86"/>
        <v>11</v>
      </c>
      <c r="T634" s="7" t="str">
        <f ca="1">VLOOKUP($S634,Role!$A:$B,2,FALSE)</f>
        <v>Analyst</v>
      </c>
      <c r="U634" s="6">
        <f t="shared" ca="1" si="87"/>
        <v>5</v>
      </c>
      <c r="V634" s="7" t="str">
        <f ca="1" xml:space="preserve">
IF($U634 &lt;&gt; "",
    VLOOKUP($U634,Level!$A:$B,2,FALSE),
    ""
)</f>
        <v>Junior</v>
      </c>
      <c r="W634" s="1">
        <f t="shared" ca="1" si="88"/>
        <v>3000</v>
      </c>
      <c r="X634" s="12" t="str">
        <f t="shared" ca="1" si="89"/>
        <v>INSERT INTO bi4all.fac_employees (id_company_fk, id_employee_pk, flg_active, employee_name, id_gender_fk, id_race_fk, birthday, id_schooling_fk, id_department_fk, id_role_fk, id_level_fk, salary) VALUES (1, 630, TRUE, 'Frankin Andrade Figo', 'M', 5, '30/01/1954', 8, 10, 11, 5, 3000);</v>
      </c>
    </row>
    <row r="635" spans="1:24" ht="14.25" customHeight="1" x14ac:dyDescent="0.2">
      <c r="A635" s="7">
        <v>1</v>
      </c>
      <c r="B635" s="7" t="str">
        <f>$A635 &amp; "-"&amp;VLOOKUP($A635,Company!$A:$B,2,FALSE)</f>
        <v>1-ACME Corporation</v>
      </c>
      <c r="C635" s="5">
        <f t="shared" si="81"/>
        <v>631</v>
      </c>
      <c r="D635" s="6" t="b">
        <v>1</v>
      </c>
      <c r="E635" s="7">
        <f ca="1">IF($C635 = 1 + N("Presidente"),
    127,
    IF($C635 = 2 + N("Vice-Presidente"),
        72,
        IF($C635 = 3 + N("Secretária bilíngue"),
            13,
            RANDBETWEEN(5,COUNT(Name!$A:$A) + 1)
        )
    )
)</f>
        <v>266</v>
      </c>
      <c r="F635" s="7" t="str">
        <f ca="1">VLOOKUP($E635,Name!$A:$B,2,FALSE)</f>
        <v>Maria Helena</v>
      </c>
      <c r="G635" s="7">
        <f ca="1" xml:space="preserve">
IF($C635 = 1,
    0,
    RANDBETWEEN(5,COUNT('Last name'!$A:$A) + 1)
)</f>
        <v>175</v>
      </c>
      <c r="H635" s="7" t="str">
        <f ca="1" xml:space="preserve">
IF($C635 = 1 + N("Presidente"),
    "de Orléans e Bragança",
    VLOOKUP($G635,'Last name'!$A:$B,2,FALSE) &amp; " " &amp; VLOOKUP(RANDBETWEEN(5,COUNT('Last name'!$A:$A) + 1),'Last name'!$A:$B,2,FALSE)
)</f>
        <v>Santoro Cunha</v>
      </c>
      <c r="I635" s="7" t="str">
        <f t="shared" ca="1" si="82"/>
        <v>Maria Helena Santoro Cunha</v>
      </c>
      <c r="J635" s="7" t="str">
        <f ca="1">VLOOKUP($E635,Name!$A:$C,3,FALSE)</f>
        <v>F</v>
      </c>
      <c r="K635" s="7" t="str">
        <f ca="1">VLOOKUP($J635,Gender!$A:$B,2,FALSE)</f>
        <v>Female</v>
      </c>
      <c r="L635" s="7">
        <f t="shared" ca="1" si="83"/>
        <v>5</v>
      </c>
      <c r="M635" s="7" t="str">
        <f ca="1">VLOOKUP($L635,Race!$A:$B,2,FALSE)</f>
        <v>White</v>
      </c>
      <c r="N635" s="8">
        <f t="shared" ca="1" si="84"/>
        <v>18624</v>
      </c>
      <c r="O635" s="6">
        <f t="shared" ca="1" si="85"/>
        <v>7</v>
      </c>
      <c r="P635" s="8" t="str">
        <f ca="1">VLOOKUP($O635,Education!$A:$B,2,FALSE)</f>
        <v>Undergraduate degree</v>
      </c>
      <c r="Q635" s="7">
        <f ca="1" xml:space="preserve">
  IF(OR($S635 = 5, $S635 = 6, $S635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35" s="7" t="str">
        <f ca="1">VLOOKUP($Q635,Department!$A:$B,2,FALSE)</f>
        <v>Audit</v>
      </c>
      <c r="S635" s="6">
        <f t="shared" ca="1" si="86"/>
        <v>9</v>
      </c>
      <c r="T635" s="7" t="str">
        <f ca="1">VLOOKUP($S635,Role!$A:$B,2,FALSE)</f>
        <v>Intern</v>
      </c>
      <c r="U635" s="6" t="str">
        <f t="shared" ca="1" si="87"/>
        <v/>
      </c>
      <c r="V635" s="7" t="str">
        <f ca="1" xml:space="preserve">
IF($U635 &lt;&gt; "",
    VLOOKUP($U635,Level!$A:$B,2,FALSE),
    ""
)</f>
        <v/>
      </c>
      <c r="W635" s="1">
        <f t="shared" ca="1" si="88"/>
        <v>1205</v>
      </c>
      <c r="X635" s="12" t="str">
        <f t="shared" ca="1" si="89"/>
        <v>INSERT INTO bi4all.fac_employees (id_company_fk, id_employee_pk, flg_active, employee_name, id_gender_fk, id_race_fk, birthday, id_schooling_fk, id_department_fk, id_role_fk, id_level_fk, salary) VALUES (1, 631, TRUE, 'Maria Helena Santoro Cunha', 'F', 5, '27/12/1950', 7, 13, 9, NULL, 1205);</v>
      </c>
    </row>
    <row r="636" spans="1:24" ht="14.25" customHeight="1" x14ac:dyDescent="0.2">
      <c r="A636" s="7">
        <v>1</v>
      </c>
      <c r="B636" s="7" t="str">
        <f>$A636 &amp; "-"&amp;VLOOKUP($A636,Company!$A:$B,2,FALSE)</f>
        <v>1-ACME Corporation</v>
      </c>
      <c r="C636" s="5">
        <f t="shared" si="81"/>
        <v>632</v>
      </c>
      <c r="D636" s="6" t="b">
        <v>1</v>
      </c>
      <c r="E636" s="7">
        <f ca="1">IF($C636 = 1 + N("Presidente"),
    127,
    IF($C636 = 2 + N("Vice-Presidente"),
        72,
        IF($C636 = 3 + N("Secretária bilíngue"),
            13,
            RANDBETWEEN(5,COUNT(Name!$A:$A) + 1)
        )
    )
)</f>
        <v>86</v>
      </c>
      <c r="F636" s="7" t="str">
        <f ca="1">VLOOKUP($E636,Name!$A:$B,2,FALSE)</f>
        <v>Carolina</v>
      </c>
      <c r="G636" s="7">
        <f ca="1" xml:space="preserve">
IF($C636 = 1,
    0,
    RANDBETWEEN(5,COUNT('Last name'!$A:$A) + 1)
)</f>
        <v>152</v>
      </c>
      <c r="H636" s="7" t="str">
        <f ca="1" xml:space="preserve">
IF($C636 = 1 + N("Presidente"),
    "de Orléans e Bragança",
    VLOOKUP($G636,'Last name'!$A:$B,2,FALSE) &amp; " " &amp; VLOOKUP(RANDBETWEEN(5,COUNT('Last name'!$A:$A) + 1),'Last name'!$A:$B,2,FALSE)
)</f>
        <v>Pimenta Cunha</v>
      </c>
      <c r="I636" s="7" t="str">
        <f t="shared" ca="1" si="82"/>
        <v>Carolina Pimenta Cunha</v>
      </c>
      <c r="J636" s="7" t="str">
        <f ca="1">VLOOKUP($E636,Name!$A:$C,3,FALSE)</f>
        <v>F</v>
      </c>
      <c r="K636" s="7" t="str">
        <f ca="1">VLOOKUP($J636,Gender!$A:$B,2,FALSE)</f>
        <v>Female</v>
      </c>
      <c r="L636" s="7">
        <f t="shared" ca="1" si="83"/>
        <v>5</v>
      </c>
      <c r="M636" s="7" t="str">
        <f ca="1">VLOOKUP($L636,Race!$A:$B,2,FALSE)</f>
        <v>White</v>
      </c>
      <c r="N636" s="8">
        <f t="shared" ca="1" si="84"/>
        <v>25963</v>
      </c>
      <c r="O636" s="6">
        <f t="shared" ca="1" si="85"/>
        <v>7</v>
      </c>
      <c r="P636" s="8" t="str">
        <f ca="1">VLOOKUP($O636,Education!$A:$B,2,FALSE)</f>
        <v>Undergraduate degree</v>
      </c>
      <c r="Q636" s="7">
        <f ca="1" xml:space="preserve">
  IF(OR($S636 = 5, $S636 = 6, $S636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36" s="7" t="str">
        <f ca="1">VLOOKUP($Q636,Department!$A:$B,2,FALSE)</f>
        <v>Operations</v>
      </c>
      <c r="S636" s="6">
        <f t="shared" ca="1" si="86"/>
        <v>11</v>
      </c>
      <c r="T636" s="7" t="str">
        <f ca="1">VLOOKUP($S636,Role!$A:$B,2,FALSE)</f>
        <v>Analyst</v>
      </c>
      <c r="U636" s="6">
        <f t="shared" ca="1" si="87"/>
        <v>5</v>
      </c>
      <c r="V636" s="7" t="str">
        <f ca="1" xml:space="preserve">
IF($U636 &lt;&gt; "",
    VLOOKUP($U636,Level!$A:$B,2,FALSE),
    ""
)</f>
        <v>Junior</v>
      </c>
      <c r="W636" s="1">
        <f t="shared" ca="1" si="88"/>
        <v>2500</v>
      </c>
      <c r="X636" s="12" t="str">
        <f t="shared" ca="1" si="89"/>
        <v>INSERT INTO bi4all.fac_employees (id_company_fk, id_employee_pk, flg_active, employee_name, id_gender_fk, id_race_fk, birthday, id_schooling_fk, id_department_fk, id_role_fk, id_level_fk, salary) VALUES (1, 632, TRUE, 'Carolina Pimenta Cunha', 'F', 5, '30/01/1971', 7, 10, 11, 5, 2500);</v>
      </c>
    </row>
    <row r="637" spans="1:24" ht="14.25" customHeight="1" x14ac:dyDescent="0.2">
      <c r="A637" s="7">
        <v>1</v>
      </c>
      <c r="B637" s="7" t="str">
        <f>$A637 &amp; "-"&amp;VLOOKUP($A637,Company!$A:$B,2,FALSE)</f>
        <v>1-ACME Corporation</v>
      </c>
      <c r="C637" s="5">
        <f t="shared" si="81"/>
        <v>633</v>
      </c>
      <c r="D637" s="6" t="b">
        <v>1</v>
      </c>
      <c r="E637" s="7">
        <f ca="1">IF($C637 = 1 + N("Presidente"),
    127,
    IF($C637 = 2 + N("Vice-Presidente"),
        72,
        IF($C637 = 3 + N("Secretária bilíngue"),
            13,
            RANDBETWEEN(5,COUNT(Name!$A:$A) + 1)
        )
    )
)</f>
        <v>343</v>
      </c>
      <c r="F637" s="7" t="str">
        <f ca="1">VLOOKUP($E637,Name!$A:$B,2,FALSE)</f>
        <v>Thiago</v>
      </c>
      <c r="G637" s="7">
        <f ca="1" xml:space="preserve">
IF($C637 = 1,
    0,
    RANDBETWEEN(5,COUNT('Last name'!$A:$A) + 1)
)</f>
        <v>114</v>
      </c>
      <c r="H637" s="7" t="str">
        <f ca="1" xml:space="preserve">
IF($C637 = 1 + N("Presidente"),
    "de Orléans e Bragança",
    VLOOKUP($G637,'Last name'!$A:$B,2,FALSE) &amp; " " &amp; VLOOKUP(RANDBETWEEN(5,COUNT('Last name'!$A:$A) + 1),'Last name'!$A:$B,2,FALSE)
)</f>
        <v>Machado Noronha</v>
      </c>
      <c r="I637" s="7" t="str">
        <f t="shared" ca="1" si="82"/>
        <v>Thiago Machado Noronha</v>
      </c>
      <c r="J637" s="7" t="str">
        <f ca="1">VLOOKUP($E637,Name!$A:$C,3,FALSE)</f>
        <v>M</v>
      </c>
      <c r="K637" s="7" t="str">
        <f ca="1">VLOOKUP($J637,Gender!$A:$B,2,FALSE)</f>
        <v>Male</v>
      </c>
      <c r="L637" s="7">
        <f t="shared" ca="1" si="83"/>
        <v>6</v>
      </c>
      <c r="M637" s="7" t="str">
        <f ca="1">VLOOKUP($L637,Race!$A:$B,2,FALSE)</f>
        <v>Black or African American</v>
      </c>
      <c r="N637" s="8">
        <f t="shared" ca="1" si="84"/>
        <v>20145</v>
      </c>
      <c r="O637" s="6">
        <f t="shared" ca="1" si="85"/>
        <v>7</v>
      </c>
      <c r="P637" s="8" t="str">
        <f ca="1">VLOOKUP($O637,Education!$A:$B,2,FALSE)</f>
        <v>Undergraduate degree</v>
      </c>
      <c r="Q637" s="7">
        <f ca="1" xml:space="preserve">
  IF(OR($S637 = 5, $S637 = 6, $S637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37" s="7" t="str">
        <f ca="1">VLOOKUP($Q637,Department!$A:$B,2,FALSE)</f>
        <v>Human Resource</v>
      </c>
      <c r="S637" s="6">
        <f t="shared" ca="1" si="86"/>
        <v>9</v>
      </c>
      <c r="T637" s="7" t="str">
        <f ca="1">VLOOKUP($S637,Role!$A:$B,2,FALSE)</f>
        <v>Intern</v>
      </c>
      <c r="U637" s="6" t="str">
        <f t="shared" ca="1" si="87"/>
        <v/>
      </c>
      <c r="V637" s="7" t="str">
        <f ca="1" xml:space="preserve">
IF($U637 &lt;&gt; "",
    VLOOKUP($U637,Level!$A:$B,2,FALSE),
    ""
)</f>
        <v/>
      </c>
      <c r="W637" s="1">
        <f t="shared" ca="1" si="88"/>
        <v>1285</v>
      </c>
      <c r="X637" s="12" t="str">
        <f t="shared" ca="1" si="89"/>
        <v>INSERT INTO bi4all.fac_employees (id_company_fk, id_employee_pk, flg_active, employee_name, id_gender_fk, id_race_fk, birthday, id_schooling_fk, id_department_fk, id_role_fk, id_level_fk, salary) VALUES (1, 633, TRUE, 'Thiago Machado Noronha', 'M', 6, '25/02/1955', 7, 8, 9, NULL, 1285);</v>
      </c>
    </row>
    <row r="638" spans="1:24" ht="14.25" customHeight="1" x14ac:dyDescent="0.2">
      <c r="A638" s="7">
        <v>1</v>
      </c>
      <c r="B638" s="7" t="str">
        <f>$A638 &amp; "-"&amp;VLOOKUP($A638,Company!$A:$B,2,FALSE)</f>
        <v>1-ACME Corporation</v>
      </c>
      <c r="C638" s="5">
        <f t="shared" si="81"/>
        <v>634</v>
      </c>
      <c r="D638" s="6" t="b">
        <v>1</v>
      </c>
      <c r="E638" s="7">
        <f ca="1">IF($C638 = 1 + N("Presidente"),
    127,
    IF($C638 = 2 + N("Vice-Presidente"),
        72,
        IF($C638 = 3 + N("Secretária bilíngue"),
            13,
            RANDBETWEEN(5,COUNT(Name!$A:$A) + 1)
        )
    )
)</f>
        <v>137</v>
      </c>
      <c r="F638" s="7" t="str">
        <f ca="1">VLOOKUP($E638,Name!$A:$B,2,FALSE)</f>
        <v>Fernanda</v>
      </c>
      <c r="G638" s="7">
        <f ca="1" xml:space="preserve">
IF($C638 = 1,
    0,
    RANDBETWEEN(5,COUNT('Last name'!$A:$A) + 1)
)</f>
        <v>70</v>
      </c>
      <c r="H638" s="7" t="str">
        <f ca="1" xml:space="preserve">
IF($C638 = 1 + N("Presidente"),
    "de Orléans e Bragança",
    VLOOKUP($G638,'Last name'!$A:$B,2,FALSE) &amp; " " &amp; VLOOKUP(RANDBETWEEN(5,COUNT('Last name'!$A:$A) + 1),'Last name'!$A:$B,2,FALSE)
)</f>
        <v>Cunha Santacruz</v>
      </c>
      <c r="I638" s="7" t="str">
        <f t="shared" ca="1" si="82"/>
        <v>Fernanda Cunha Santacruz</v>
      </c>
      <c r="J638" s="7" t="str">
        <f ca="1">VLOOKUP($E638,Name!$A:$C,3,FALSE)</f>
        <v>F</v>
      </c>
      <c r="K638" s="7" t="str">
        <f ca="1">VLOOKUP($J638,Gender!$A:$B,2,FALSE)</f>
        <v>Female</v>
      </c>
      <c r="L638" s="7">
        <f t="shared" ca="1" si="83"/>
        <v>7</v>
      </c>
      <c r="M638" s="7" t="str">
        <f ca="1">VLOOKUP($L638,Race!$A:$B,2,FALSE)</f>
        <v>Hispanic or Latino</v>
      </c>
      <c r="N638" s="8">
        <f t="shared" ca="1" si="84"/>
        <v>24247</v>
      </c>
      <c r="O638" s="6">
        <f t="shared" ca="1" si="85"/>
        <v>7</v>
      </c>
      <c r="P638" s="8" t="str">
        <f ca="1">VLOOKUP($O638,Education!$A:$B,2,FALSE)</f>
        <v>Undergraduate degree</v>
      </c>
      <c r="Q638" s="7">
        <f ca="1" xml:space="preserve">
  IF(OR($S638 = 5, $S638 = 6, $S638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38" s="7" t="str">
        <f ca="1">VLOOKUP($Q638,Department!$A:$B,2,FALSE)</f>
        <v>Audit</v>
      </c>
      <c r="S638" s="6">
        <f t="shared" ca="1" si="86"/>
        <v>11</v>
      </c>
      <c r="T638" s="7" t="str">
        <f ca="1">VLOOKUP($S638,Role!$A:$B,2,FALSE)</f>
        <v>Analyst</v>
      </c>
      <c r="U638" s="6">
        <f t="shared" ca="1" si="87"/>
        <v>7</v>
      </c>
      <c r="V638" s="7" t="str">
        <f ca="1" xml:space="preserve">
IF($U638 &lt;&gt; "",
    VLOOKUP($U638,Level!$A:$B,2,FALSE),
    ""
)</f>
        <v>Senior</v>
      </c>
      <c r="W638" s="1">
        <f t="shared" ca="1" si="88"/>
        <v>2500</v>
      </c>
      <c r="X638" s="12" t="str">
        <f t="shared" ca="1" si="89"/>
        <v>INSERT INTO bi4all.fac_employees (id_company_fk, id_employee_pk, flg_active, employee_name, id_gender_fk, id_race_fk, birthday, id_schooling_fk, id_department_fk, id_role_fk, id_level_fk, salary) VALUES (1, 634, TRUE, 'Fernanda Cunha Santacruz', 'F', 7, '20/05/1966', 7, 13, 11, 7, 2500);</v>
      </c>
    </row>
    <row r="639" spans="1:24" ht="14.25" customHeight="1" x14ac:dyDescent="0.2">
      <c r="A639" s="7">
        <v>1</v>
      </c>
      <c r="B639" s="7" t="str">
        <f>$A639 &amp; "-"&amp;VLOOKUP($A639,Company!$A:$B,2,FALSE)</f>
        <v>1-ACME Corporation</v>
      </c>
      <c r="C639" s="5">
        <f t="shared" si="81"/>
        <v>635</v>
      </c>
      <c r="D639" s="6" t="b">
        <v>1</v>
      </c>
      <c r="E639" s="7">
        <f ca="1">IF($C639 = 1 + N("Presidente"),
    127,
    IF($C639 = 2 + N("Vice-Presidente"),
        72,
        IF($C639 = 3 + N("Secretária bilíngue"),
            13,
            RANDBETWEEN(5,COUNT(Name!$A:$A) + 1)
        )
    )
)</f>
        <v>127</v>
      </c>
      <c r="F639" s="7" t="str">
        <f ca="1">VLOOKUP($E639,Name!$A:$B,2,FALSE)</f>
        <v>Enzo</v>
      </c>
      <c r="G639" s="7">
        <f ca="1" xml:space="preserve">
IF($C639 = 1,
    0,
    RANDBETWEEN(5,COUNT('Last name'!$A:$A) + 1)
)</f>
        <v>164</v>
      </c>
      <c r="H639" s="7" t="str">
        <f ca="1" xml:space="preserve">
IF($C639 = 1 + N("Presidente"),
    "de Orléans e Bragança",
    VLOOKUP($G639,'Last name'!$A:$B,2,FALSE) &amp; " " &amp; VLOOKUP(RANDBETWEEN(5,COUNT('Last name'!$A:$A) + 1),'Last name'!$A:$B,2,FALSE)
)</f>
        <v>Rizzo Alves</v>
      </c>
      <c r="I639" s="7" t="str">
        <f t="shared" ca="1" si="82"/>
        <v>Enzo Rizzo Alves</v>
      </c>
      <c r="J639" s="7" t="str">
        <f ca="1">VLOOKUP($E639,Name!$A:$C,3,FALSE)</f>
        <v>M</v>
      </c>
      <c r="K639" s="7" t="str">
        <f ca="1">VLOOKUP($J639,Gender!$A:$B,2,FALSE)</f>
        <v>Male</v>
      </c>
      <c r="L639" s="7">
        <f t="shared" ca="1" si="83"/>
        <v>5</v>
      </c>
      <c r="M639" s="7" t="str">
        <f ca="1">VLOOKUP($L639,Race!$A:$B,2,FALSE)</f>
        <v>White</v>
      </c>
      <c r="N639" s="8">
        <f t="shared" ca="1" si="84"/>
        <v>30030</v>
      </c>
      <c r="O639" s="6">
        <f t="shared" ca="1" si="85"/>
        <v>7</v>
      </c>
      <c r="P639" s="8" t="str">
        <f ca="1">VLOOKUP($O639,Education!$A:$B,2,FALSE)</f>
        <v>Undergraduate degree</v>
      </c>
      <c r="Q639" s="7">
        <f ca="1" xml:space="preserve">
  IF(OR($S639 = 5, $S639 = 6, $S639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39" s="7" t="str">
        <f ca="1">VLOOKUP($Q639,Department!$A:$B,2,FALSE)</f>
        <v>Human Resource</v>
      </c>
      <c r="S639" s="6">
        <f t="shared" ca="1" si="86"/>
        <v>9</v>
      </c>
      <c r="T639" s="7" t="str">
        <f ca="1">VLOOKUP($S639,Role!$A:$B,2,FALSE)</f>
        <v>Intern</v>
      </c>
      <c r="U639" s="6" t="str">
        <f t="shared" ca="1" si="87"/>
        <v/>
      </c>
      <c r="V639" s="7" t="str">
        <f ca="1" xml:space="preserve">
IF($U639 &lt;&gt; "",
    VLOOKUP($U639,Level!$A:$B,2,FALSE),
    ""
)</f>
        <v/>
      </c>
      <c r="W639" s="1">
        <f t="shared" ca="1" si="88"/>
        <v>1285</v>
      </c>
      <c r="X639" s="12" t="str">
        <f t="shared" ca="1" si="89"/>
        <v>INSERT INTO bi4all.fac_employees (id_company_fk, id_employee_pk, flg_active, employee_name, id_gender_fk, id_race_fk, birthday, id_schooling_fk, id_department_fk, id_role_fk, id_level_fk, salary) VALUES (1, 635, TRUE, 'Enzo Rizzo Alves', 'M', 5, '20/03/1982', 7, 8, 9, NULL, 1285);</v>
      </c>
    </row>
    <row r="640" spans="1:24" ht="14.25" customHeight="1" x14ac:dyDescent="0.2">
      <c r="A640" s="7">
        <v>1</v>
      </c>
      <c r="B640" s="7" t="str">
        <f>$A640 &amp; "-"&amp;VLOOKUP($A640,Company!$A:$B,2,FALSE)</f>
        <v>1-ACME Corporation</v>
      </c>
      <c r="C640" s="5">
        <f t="shared" si="81"/>
        <v>636</v>
      </c>
      <c r="D640" s="6" t="b">
        <v>1</v>
      </c>
      <c r="E640" s="7">
        <f ca="1">IF($C640 = 1 + N("Presidente"),
    127,
    IF($C640 = 2 + N("Vice-Presidente"),
        72,
        IF($C640 = 3 + N("Secretária bilíngue"),
            13,
            RANDBETWEEN(5,COUNT(Name!$A:$A) + 1)
        )
    )
)</f>
        <v>237</v>
      </c>
      <c r="F640" s="7" t="str">
        <f ca="1">VLOOKUP($E640,Name!$A:$B,2,FALSE)</f>
        <v>Luanna</v>
      </c>
      <c r="G640" s="7">
        <f ca="1" xml:space="preserve">
IF($C640 = 1,
    0,
    RANDBETWEEN(5,COUNT('Last name'!$A:$A) + 1)
)</f>
        <v>17</v>
      </c>
      <c r="H640" s="7" t="str">
        <f ca="1" xml:space="preserve">
IF($C640 = 1 + N("Presidente"),
    "de Orléans e Bragança",
    VLOOKUP($G640,'Last name'!$A:$B,2,FALSE) &amp; " " &amp; VLOOKUP(RANDBETWEEN(5,COUNT('Last name'!$A:$A) + 1),'Last name'!$A:$B,2,FALSE)
)</f>
        <v>Andrade Rodrigues</v>
      </c>
      <c r="I640" s="7" t="str">
        <f t="shared" ca="1" si="82"/>
        <v>Luanna Andrade Rodrigues</v>
      </c>
      <c r="J640" s="7" t="str">
        <f ca="1">VLOOKUP($E640,Name!$A:$C,3,FALSE)</f>
        <v>F</v>
      </c>
      <c r="K640" s="7" t="str">
        <f ca="1">VLOOKUP($J640,Gender!$A:$B,2,FALSE)</f>
        <v>Female</v>
      </c>
      <c r="L640" s="7">
        <f t="shared" ca="1" si="83"/>
        <v>5</v>
      </c>
      <c r="M640" s="7" t="str">
        <f ca="1">VLOOKUP($L640,Race!$A:$B,2,FALSE)</f>
        <v>White</v>
      </c>
      <c r="N640" s="8">
        <f t="shared" ca="1" si="84"/>
        <v>22603</v>
      </c>
      <c r="O640" s="6">
        <f t="shared" ca="1" si="85"/>
        <v>7</v>
      </c>
      <c r="P640" s="8" t="str">
        <f ca="1">VLOOKUP($O640,Education!$A:$B,2,FALSE)</f>
        <v>Undergraduate degree</v>
      </c>
      <c r="Q640" s="7">
        <f ca="1" xml:space="preserve">
  IF(OR($S640 = 5, $S640 = 6, $S640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40" s="7" t="str">
        <f ca="1">VLOOKUP($Q640,Department!$A:$B,2,FALSE)</f>
        <v>Finance</v>
      </c>
      <c r="S640" s="6">
        <f t="shared" ca="1" si="86"/>
        <v>11</v>
      </c>
      <c r="T640" s="7" t="str">
        <f ca="1">VLOOKUP($S640,Role!$A:$B,2,FALSE)</f>
        <v>Analyst</v>
      </c>
      <c r="U640" s="6">
        <f t="shared" ca="1" si="87"/>
        <v>5</v>
      </c>
      <c r="V640" s="7" t="str">
        <f ca="1" xml:space="preserve">
IF($U640 &lt;&gt; "",
    VLOOKUP($U640,Level!$A:$B,2,FALSE),
    ""
)</f>
        <v>Junior</v>
      </c>
      <c r="W640" s="1">
        <f t="shared" ca="1" si="88"/>
        <v>2500</v>
      </c>
      <c r="X640" s="12" t="str">
        <f t="shared" ca="1" si="89"/>
        <v>INSERT INTO bi4all.fac_employees (id_company_fk, id_employee_pk, flg_active, employee_name, id_gender_fk, id_race_fk, birthday, id_schooling_fk, id_department_fk, id_role_fk, id_level_fk, salary) VALUES (1, 636, TRUE, 'Luanna Andrade Rodrigues', 'F', 5, '18/11/1961', 7, 7, 11, 5, 2500);</v>
      </c>
    </row>
    <row r="641" spans="1:24" ht="14.25" customHeight="1" x14ac:dyDescent="0.2">
      <c r="A641" s="7">
        <v>1</v>
      </c>
      <c r="B641" s="7" t="str">
        <f>$A641 &amp; "-"&amp;VLOOKUP($A641,Company!$A:$B,2,FALSE)</f>
        <v>1-ACME Corporation</v>
      </c>
      <c r="C641" s="5">
        <f t="shared" si="81"/>
        <v>637</v>
      </c>
      <c r="D641" s="6" t="b">
        <v>1</v>
      </c>
      <c r="E641" s="7">
        <f ca="1">IF($C641 = 1 + N("Presidente"),
    127,
    IF($C641 = 2 + N("Vice-Presidente"),
        72,
        IF($C641 = 3 + N("Secretária bilíngue"),
            13,
            RANDBETWEEN(5,COUNT(Name!$A:$A) + 1)
        )
    )
)</f>
        <v>287</v>
      </c>
      <c r="F641" s="7" t="str">
        <f ca="1">VLOOKUP($E641,Name!$A:$B,2,FALSE)</f>
        <v>Matheus</v>
      </c>
      <c r="G641" s="7">
        <f ca="1" xml:space="preserve">
IF($C641 = 1,
    0,
    RANDBETWEEN(5,COUNT('Last name'!$A:$A) + 1)
)</f>
        <v>83</v>
      </c>
      <c r="H641" s="7" t="str">
        <f ca="1" xml:space="preserve">
IF($C641 = 1 + N("Presidente"),
    "de Orléans e Bragança",
    VLOOKUP($G641,'Last name'!$A:$B,2,FALSE) &amp; " " &amp; VLOOKUP(RANDBETWEEN(5,COUNT('Last name'!$A:$A) + 1),'Last name'!$A:$B,2,FALSE)
)</f>
        <v>Faro Faro</v>
      </c>
      <c r="I641" s="7" t="str">
        <f t="shared" ca="1" si="82"/>
        <v>Matheus Faro Faro</v>
      </c>
      <c r="J641" s="7" t="str">
        <f ca="1">VLOOKUP($E641,Name!$A:$C,3,FALSE)</f>
        <v>M</v>
      </c>
      <c r="K641" s="7" t="str">
        <f ca="1">VLOOKUP($J641,Gender!$A:$B,2,FALSE)</f>
        <v>Male</v>
      </c>
      <c r="L641" s="7">
        <f t="shared" ca="1" si="83"/>
        <v>5</v>
      </c>
      <c r="M641" s="7" t="str">
        <f ca="1">VLOOKUP($L641,Race!$A:$B,2,FALSE)</f>
        <v>White</v>
      </c>
      <c r="N641" s="8">
        <f t="shared" ca="1" si="84"/>
        <v>20279</v>
      </c>
      <c r="O641" s="6">
        <f t="shared" ca="1" si="85"/>
        <v>7</v>
      </c>
      <c r="P641" s="8" t="str">
        <f ca="1">VLOOKUP($O641,Education!$A:$B,2,FALSE)</f>
        <v>Undergraduate degree</v>
      </c>
      <c r="Q641" s="7">
        <f ca="1" xml:space="preserve">
  IF(OR($S641 = 5, $S641 = 6, $S641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41" s="7" t="str">
        <f ca="1">VLOOKUP($Q641,Department!$A:$B,2,FALSE)</f>
        <v>Finance</v>
      </c>
      <c r="S641" s="6">
        <f t="shared" ca="1" si="86"/>
        <v>9</v>
      </c>
      <c r="T641" s="7" t="str">
        <f ca="1">VLOOKUP($S641,Role!$A:$B,2,FALSE)</f>
        <v>Intern</v>
      </c>
      <c r="U641" s="6" t="str">
        <f t="shared" ca="1" si="87"/>
        <v/>
      </c>
      <c r="V641" s="7" t="str">
        <f ca="1" xml:space="preserve">
IF($U641 &lt;&gt; "",
    VLOOKUP($U641,Level!$A:$B,2,FALSE),
    ""
)</f>
        <v/>
      </c>
      <c r="W641" s="1">
        <f t="shared" ca="1" si="88"/>
        <v>1205</v>
      </c>
      <c r="X641" s="12" t="str">
        <f t="shared" ca="1" si="89"/>
        <v>INSERT INTO bi4all.fac_employees (id_company_fk, id_employee_pk, flg_active, employee_name, id_gender_fk, id_race_fk, birthday, id_schooling_fk, id_department_fk, id_role_fk, id_level_fk, salary) VALUES (1, 637, TRUE, 'Matheus Faro Faro', 'M', 5, '09/07/1955', 7, 7, 9, NULL, 1205);</v>
      </c>
    </row>
    <row r="642" spans="1:24" ht="14.25" customHeight="1" x14ac:dyDescent="0.2">
      <c r="A642" s="7">
        <v>1</v>
      </c>
      <c r="B642" s="7" t="str">
        <f>$A642 &amp; "-"&amp;VLOOKUP($A642,Company!$A:$B,2,FALSE)</f>
        <v>1-ACME Corporation</v>
      </c>
      <c r="C642" s="5">
        <f t="shared" si="81"/>
        <v>638</v>
      </c>
      <c r="D642" s="6" t="b">
        <v>1</v>
      </c>
      <c r="E642" s="7">
        <f ca="1">IF($C642 = 1 + N("Presidente"),
    127,
    IF($C642 = 2 + N("Vice-Presidente"),
        72,
        IF($C642 = 3 + N("Secretária bilíngue"),
            13,
            RANDBETWEEN(5,COUNT(Name!$A:$A) + 1)
        )
    )
)</f>
        <v>270</v>
      </c>
      <c r="F642" s="7" t="str">
        <f ca="1">VLOOKUP($E642,Name!$A:$B,2,FALSE)</f>
        <v>Maria Laura</v>
      </c>
      <c r="G642" s="7">
        <f ca="1" xml:space="preserve">
IF($C642 = 1,
    0,
    RANDBETWEEN(5,COUNT('Last name'!$A:$A) + 1)
)</f>
        <v>65</v>
      </c>
      <c r="H642" s="7" t="str">
        <f ca="1" xml:space="preserve">
IF($C642 = 1 + N("Presidente"),
    "de Orléans e Bragança",
    VLOOKUP($G642,'Last name'!$A:$B,2,FALSE) &amp; " " &amp; VLOOKUP(RANDBETWEEN(5,COUNT('Last name'!$A:$A) + 1),'Last name'!$A:$B,2,FALSE)
)</f>
        <v>Coelho Pellegrini</v>
      </c>
      <c r="I642" s="7" t="str">
        <f t="shared" ca="1" si="82"/>
        <v>Maria Laura Coelho Pellegrini</v>
      </c>
      <c r="J642" s="7" t="str">
        <f ca="1">VLOOKUP($E642,Name!$A:$C,3,FALSE)</f>
        <v>F</v>
      </c>
      <c r="K642" s="7" t="str">
        <f ca="1">VLOOKUP($J642,Gender!$A:$B,2,FALSE)</f>
        <v>Female</v>
      </c>
      <c r="L642" s="7">
        <f t="shared" ca="1" si="83"/>
        <v>5</v>
      </c>
      <c r="M642" s="7" t="str">
        <f ca="1">VLOOKUP($L642,Race!$A:$B,2,FALSE)</f>
        <v>White</v>
      </c>
      <c r="N642" s="8">
        <f t="shared" ca="1" si="84"/>
        <v>25073</v>
      </c>
      <c r="O642" s="6">
        <f t="shared" ca="1" si="85"/>
        <v>8</v>
      </c>
      <c r="P642" s="8" t="str">
        <f ca="1">VLOOKUP($O642,Education!$A:$B,2,FALSE)</f>
        <v>Graduate school</v>
      </c>
      <c r="Q642" s="7">
        <f ca="1" xml:space="preserve">
  IF(OR($S642 = 5, $S642 = 6, $S642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42" s="7" t="str">
        <f ca="1">VLOOKUP($Q642,Department!$A:$B,2,FALSE)</f>
        <v>Controlling</v>
      </c>
      <c r="S642" s="6">
        <f t="shared" ca="1" si="86"/>
        <v>11</v>
      </c>
      <c r="T642" s="7" t="str">
        <f ca="1">VLOOKUP($S642,Role!$A:$B,2,FALSE)</f>
        <v>Analyst</v>
      </c>
      <c r="U642" s="6">
        <f t="shared" ca="1" si="87"/>
        <v>7</v>
      </c>
      <c r="V642" s="7" t="str">
        <f ca="1" xml:space="preserve">
IF($U642 &lt;&gt; "",
    VLOOKUP($U642,Level!$A:$B,2,FALSE),
    ""
)</f>
        <v>Senior</v>
      </c>
      <c r="W642" s="1">
        <f t="shared" ca="1" si="88"/>
        <v>3000</v>
      </c>
      <c r="X642" s="12" t="str">
        <f t="shared" ca="1" si="89"/>
        <v>INSERT INTO bi4all.fac_employees (id_company_fk, id_employee_pk, flg_active, employee_name, id_gender_fk, id_race_fk, birthday, id_schooling_fk, id_department_fk, id_role_fk, id_level_fk, salary) VALUES (1, 638, TRUE, 'Maria Laura Coelho Pellegrini', 'F', 5, '23/08/1968', 8, 12, 11, 7, 3000);</v>
      </c>
    </row>
    <row r="643" spans="1:24" ht="14.25" customHeight="1" x14ac:dyDescent="0.2">
      <c r="A643" s="7">
        <v>1</v>
      </c>
      <c r="B643" s="7" t="str">
        <f>$A643 &amp; "-"&amp;VLOOKUP($A643,Company!$A:$B,2,FALSE)</f>
        <v>1-ACME Corporation</v>
      </c>
      <c r="C643" s="5">
        <f t="shared" si="81"/>
        <v>639</v>
      </c>
      <c r="D643" s="6" t="b">
        <v>1</v>
      </c>
      <c r="E643" s="7">
        <f ca="1">IF($C643 = 1 + N("Presidente"),
    127,
    IF($C643 = 2 + N("Vice-Presidente"),
        72,
        IF($C643 = 3 + N("Secretária bilíngue"),
            13,
            RANDBETWEEN(5,COUNT(Name!$A:$A) + 1)
        )
    )
)</f>
        <v>289</v>
      </c>
      <c r="F643" s="7" t="str">
        <f ca="1">VLOOKUP($E643,Name!$A:$B,2,FALSE)</f>
        <v>Maya</v>
      </c>
      <c r="G643" s="7">
        <f ca="1" xml:space="preserve">
IF($C643 = 1,
    0,
    RANDBETWEEN(5,COUNT('Last name'!$A:$A) + 1)
)</f>
        <v>55</v>
      </c>
      <c r="H643" s="7" t="str">
        <f ca="1" xml:space="preserve">
IF($C643 = 1 + N("Presidente"),
    "de Orléans e Bragança",
    VLOOKUP($G643,'Last name'!$A:$B,2,FALSE) &amp; " " &amp; VLOOKUP(RANDBETWEEN(5,COUNT('Last name'!$A:$A) + 1),'Last name'!$A:$B,2,FALSE)
)</f>
        <v>Camões Martinelli</v>
      </c>
      <c r="I643" s="7" t="str">
        <f t="shared" ca="1" si="82"/>
        <v>Maya Camões Martinelli</v>
      </c>
      <c r="J643" s="7" t="str">
        <f ca="1">VLOOKUP($E643,Name!$A:$C,3,FALSE)</f>
        <v>F</v>
      </c>
      <c r="K643" s="7" t="str">
        <f ca="1">VLOOKUP($J643,Gender!$A:$B,2,FALSE)</f>
        <v>Female</v>
      </c>
      <c r="L643" s="7">
        <f t="shared" ca="1" si="83"/>
        <v>5</v>
      </c>
      <c r="M643" s="7" t="str">
        <f ca="1">VLOOKUP($L643,Race!$A:$B,2,FALSE)</f>
        <v>White</v>
      </c>
      <c r="N643" s="8">
        <f t="shared" ca="1" si="84"/>
        <v>32418</v>
      </c>
      <c r="O643" s="6">
        <f t="shared" ca="1" si="85"/>
        <v>7</v>
      </c>
      <c r="P643" s="8" t="str">
        <f ca="1">VLOOKUP($O643,Education!$A:$B,2,FALSE)</f>
        <v>Undergraduate degree</v>
      </c>
      <c r="Q643" s="7">
        <f ca="1" xml:space="preserve">
  IF(OR($S643 = 5, $S643 = 6, $S643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43" s="7" t="str">
        <f ca="1">VLOOKUP($Q643,Department!$A:$B,2,FALSE)</f>
        <v>Controlling</v>
      </c>
      <c r="S643" s="6">
        <f t="shared" ca="1" si="86"/>
        <v>10</v>
      </c>
      <c r="T643" s="7" t="str">
        <f ca="1">VLOOKUP($S643,Role!$A:$B,2,FALSE)</f>
        <v>Trainee</v>
      </c>
      <c r="U643" s="6" t="str">
        <f t="shared" ca="1" si="87"/>
        <v/>
      </c>
      <c r="V643" s="7" t="str">
        <f ca="1" xml:space="preserve">
IF($U643 &lt;&gt; "",
    VLOOKUP($U643,Level!$A:$B,2,FALSE),
    ""
)</f>
        <v/>
      </c>
      <c r="W643" s="1">
        <f t="shared" ca="1" si="88"/>
        <v>1305</v>
      </c>
      <c r="X643" s="12" t="str">
        <f t="shared" ca="1" si="89"/>
        <v>INSERT INTO bi4all.fac_employees (id_company_fk, id_employee_pk, flg_active, employee_name, id_gender_fk, id_race_fk, birthday, id_schooling_fk, id_department_fk, id_role_fk, id_level_fk, salary) VALUES (1, 639, TRUE, 'Maya Camões Martinelli', 'F', 5, '02/10/1988', 7, 12, 10, NULL, 1305);</v>
      </c>
    </row>
    <row r="644" spans="1:24" ht="14.25" customHeight="1" x14ac:dyDescent="0.2">
      <c r="A644" s="7">
        <v>1</v>
      </c>
      <c r="B644" s="7" t="str">
        <f>$A644 &amp; "-"&amp;VLOOKUP($A644,Company!$A:$B,2,FALSE)</f>
        <v>1-ACME Corporation</v>
      </c>
      <c r="C644" s="5">
        <f t="shared" si="81"/>
        <v>640</v>
      </c>
      <c r="D644" s="6" t="b">
        <v>1</v>
      </c>
      <c r="E644" s="7">
        <f ca="1">IF($C644 = 1 + N("Presidente"),
    127,
    IF($C644 = 2 + N("Vice-Presidente"),
        72,
        IF($C644 = 3 + N("Secretária bilíngue"),
            13,
            RANDBETWEEN(5,COUNT(Name!$A:$A) + 1)
        )
    )
)</f>
        <v>240</v>
      </c>
      <c r="F644" s="7" t="str">
        <f ca="1">VLOOKUP($E644,Name!$A:$B,2,FALSE)</f>
        <v>Lucca</v>
      </c>
      <c r="G644" s="7">
        <f ca="1" xml:space="preserve">
IF($C644 = 1,
    0,
    RANDBETWEEN(5,COUNT('Last name'!$A:$A) + 1)
)</f>
        <v>153</v>
      </c>
      <c r="H644" s="7" t="str">
        <f ca="1" xml:space="preserve">
IF($C644 = 1 + N("Presidente"),
    "de Orléans e Bragança",
    VLOOKUP($G644,'Last name'!$A:$B,2,FALSE) &amp; " " &amp; VLOOKUP(RANDBETWEEN(5,COUNT('Last name'!$A:$A) + 1),'Last name'!$A:$B,2,FALSE)
)</f>
        <v>Pimentel Arruda</v>
      </c>
      <c r="I644" s="7" t="str">
        <f t="shared" ca="1" si="82"/>
        <v>Lucca Pimentel Arruda</v>
      </c>
      <c r="J644" s="7" t="str">
        <f ca="1">VLOOKUP($E644,Name!$A:$C,3,FALSE)</f>
        <v>M</v>
      </c>
      <c r="K644" s="7" t="str">
        <f ca="1">VLOOKUP($J644,Gender!$A:$B,2,FALSE)</f>
        <v>Male</v>
      </c>
      <c r="L644" s="7">
        <f t="shared" ca="1" si="83"/>
        <v>6</v>
      </c>
      <c r="M644" s="7" t="str">
        <f ca="1">VLOOKUP($L644,Race!$A:$B,2,FALSE)</f>
        <v>Black or African American</v>
      </c>
      <c r="N644" s="8">
        <f t="shared" ca="1" si="84"/>
        <v>27649</v>
      </c>
      <c r="O644" s="6">
        <f t="shared" ca="1" si="85"/>
        <v>7</v>
      </c>
      <c r="P644" s="8" t="str">
        <f ca="1">VLOOKUP($O644,Education!$A:$B,2,FALSE)</f>
        <v>Undergraduate degree</v>
      </c>
      <c r="Q644" s="7">
        <f ca="1" xml:space="preserve">
  IF(OR($S644 = 5, $S644 = 6, $S644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44" s="7" t="str">
        <f ca="1">VLOOKUP($Q644,Department!$A:$B,2,FALSE)</f>
        <v>Controlling</v>
      </c>
      <c r="S644" s="6">
        <f t="shared" ca="1" si="86"/>
        <v>11</v>
      </c>
      <c r="T644" s="7" t="str">
        <f ca="1">VLOOKUP($S644,Role!$A:$B,2,FALSE)</f>
        <v>Analyst</v>
      </c>
      <c r="U644" s="6">
        <f t="shared" ca="1" si="87"/>
        <v>6</v>
      </c>
      <c r="V644" s="7" t="str">
        <f ca="1" xml:space="preserve">
IF($U644 &lt;&gt; "",
    VLOOKUP($U644,Level!$A:$B,2,FALSE),
    ""
)</f>
        <v>Pleno</v>
      </c>
      <c r="W644" s="1">
        <f t="shared" ca="1" si="88"/>
        <v>2500</v>
      </c>
      <c r="X644" s="12" t="str">
        <f t="shared" ca="1" si="89"/>
        <v>INSERT INTO bi4all.fac_employees (id_company_fk, id_employee_pk, flg_active, employee_name, id_gender_fk, id_race_fk, birthday, id_schooling_fk, id_department_fk, id_role_fk, id_level_fk, salary) VALUES (1, 640, TRUE, 'Lucca Pimentel Arruda', 'M', 6, '12/09/1975', 7, 12, 11, 6, 2500);</v>
      </c>
    </row>
    <row r="645" spans="1:24" ht="14.25" customHeight="1" x14ac:dyDescent="0.2">
      <c r="A645" s="7">
        <v>1</v>
      </c>
      <c r="B645" s="7" t="str">
        <f>$A645 &amp; "-"&amp;VLOOKUP($A645,Company!$A:$B,2,FALSE)</f>
        <v>1-ACME Corporation</v>
      </c>
      <c r="C645" s="5">
        <f t="shared" si="81"/>
        <v>641</v>
      </c>
      <c r="D645" s="6" t="b">
        <v>1</v>
      </c>
      <c r="E645" s="7">
        <f ca="1">IF($C645 = 1 + N("Presidente"),
    127,
    IF($C645 = 2 + N("Vice-Presidente"),
        72,
        IF($C645 = 3 + N("Secretária bilíngue"),
            13,
            RANDBETWEEN(5,COUNT(Name!$A:$A) + 1)
        )
    )
)</f>
        <v>261</v>
      </c>
      <c r="F645" s="7" t="str">
        <f ca="1">VLOOKUP($E645,Name!$A:$B,2,FALSE)</f>
        <v>Maria Clara</v>
      </c>
      <c r="G645" s="7">
        <f ca="1" xml:space="preserve">
IF($C645 = 1,
    0,
    RANDBETWEEN(5,COUNT('Last name'!$A:$A) + 1)
)</f>
        <v>162</v>
      </c>
      <c r="H645" s="7" t="str">
        <f ca="1" xml:space="preserve">
IF($C645 = 1 + N("Presidente"),
    "de Orléans e Bragança",
    VLOOKUP($G645,'Last name'!$A:$B,2,FALSE) &amp; " " &amp; VLOOKUP(RANDBETWEEN(5,COUNT('Last name'!$A:$A) + 1),'Last name'!$A:$B,2,FALSE)
)</f>
        <v>Ricci Campos</v>
      </c>
      <c r="I645" s="7" t="str">
        <f t="shared" ca="1" si="82"/>
        <v>Maria Clara Ricci Campos</v>
      </c>
      <c r="J645" s="7" t="str">
        <f ca="1">VLOOKUP($E645,Name!$A:$C,3,FALSE)</f>
        <v>F</v>
      </c>
      <c r="K645" s="7" t="str">
        <f ca="1">VLOOKUP($J645,Gender!$A:$B,2,FALSE)</f>
        <v>Female</v>
      </c>
      <c r="L645" s="7">
        <f t="shared" ca="1" si="83"/>
        <v>5</v>
      </c>
      <c r="M645" s="7" t="str">
        <f ca="1">VLOOKUP($L645,Race!$A:$B,2,FALSE)</f>
        <v>White</v>
      </c>
      <c r="N645" s="8">
        <f t="shared" ca="1" si="84"/>
        <v>26472</v>
      </c>
      <c r="O645" s="6">
        <f t="shared" ca="1" si="85"/>
        <v>7</v>
      </c>
      <c r="P645" s="8" t="str">
        <f ca="1">VLOOKUP($O645,Education!$A:$B,2,FALSE)</f>
        <v>Undergraduate degree</v>
      </c>
      <c r="Q645" s="7">
        <f ca="1" xml:space="preserve">
  IF(OR($S645 = 5, $S645 = 6, $S645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45" s="7" t="str">
        <f ca="1">VLOOKUP($Q645,Department!$A:$B,2,FALSE)</f>
        <v>Controlling</v>
      </c>
      <c r="S645" s="6">
        <f t="shared" ca="1" si="86"/>
        <v>10</v>
      </c>
      <c r="T645" s="7" t="str">
        <f ca="1">VLOOKUP($S645,Role!$A:$B,2,FALSE)</f>
        <v>Trainee</v>
      </c>
      <c r="U645" s="6" t="str">
        <f t="shared" ca="1" si="87"/>
        <v/>
      </c>
      <c r="V645" s="7" t="str">
        <f ca="1" xml:space="preserve">
IF($U645 &lt;&gt; "",
    VLOOKUP($U645,Level!$A:$B,2,FALSE),
    ""
)</f>
        <v/>
      </c>
      <c r="W645" s="1">
        <f t="shared" ca="1" si="88"/>
        <v>1305</v>
      </c>
      <c r="X645" s="12" t="str">
        <f t="shared" ca="1" si="89"/>
        <v>INSERT INTO bi4all.fac_employees (id_company_fk, id_employee_pk, flg_active, employee_name, id_gender_fk, id_race_fk, birthday, id_schooling_fk, id_department_fk, id_role_fk, id_level_fk, salary) VALUES (1, 641, TRUE, 'Maria Clara Ricci Campos', 'F', 5, '22/06/1972', 7, 12, 10, NULL, 1305);</v>
      </c>
    </row>
    <row r="646" spans="1:24" ht="14.25" customHeight="1" x14ac:dyDescent="0.2">
      <c r="A646" s="7">
        <v>1</v>
      </c>
      <c r="B646" s="7" t="str">
        <f>$A646 &amp; "-"&amp;VLOOKUP($A646,Company!$A:$B,2,FALSE)</f>
        <v>1-ACME Corporation</v>
      </c>
      <c r="C646" s="5">
        <f t="shared" ref="C646:C709" si="90">ROW() - 4</f>
        <v>642</v>
      </c>
      <c r="D646" s="6" t="b">
        <v>1</v>
      </c>
      <c r="E646" s="7">
        <f ca="1">IF($C646 = 1 + N("Presidente"),
    127,
    IF($C646 = 2 + N("Vice-Presidente"),
        72,
        IF($C646 = 3 + N("Secretária bilíngue"),
            13,
            RANDBETWEEN(5,COUNT(Name!$A:$A) + 1)
        )
    )
)</f>
        <v>53</v>
      </c>
      <c r="F646" s="7" t="str">
        <f ca="1">VLOOKUP($E646,Name!$A:$B,2,FALSE)</f>
        <v>Aquiles</v>
      </c>
      <c r="G646" s="7">
        <f ca="1" xml:space="preserve">
IF($C646 = 1,
    0,
    RANDBETWEEN(5,COUNT('Last name'!$A:$A) + 1)
)</f>
        <v>30</v>
      </c>
      <c r="H646" s="7" t="str">
        <f ca="1" xml:space="preserve">
IF($C646 = 1 + N("Presidente"),
    "de Orléans e Bragança",
    VLOOKUP($G646,'Last name'!$A:$B,2,FALSE) &amp; " " &amp; VLOOKUP(RANDBETWEEN(5,COUNT('Last name'!$A:$A) + 1),'Last name'!$A:$B,2,FALSE)
)</f>
        <v>Barbieri Seixas</v>
      </c>
      <c r="I646" s="7" t="str">
        <f t="shared" ref="I646:I709" ca="1" si="91">$F646 &amp; " " &amp; $H646</f>
        <v>Aquiles Barbieri Seixas</v>
      </c>
      <c r="J646" s="7" t="str">
        <f ca="1">VLOOKUP($E646,Name!$A:$C,3,FALSE)</f>
        <v>M</v>
      </c>
      <c r="K646" s="7" t="str">
        <f ca="1">VLOOKUP($J646,Gender!$A:$B,2,FALSE)</f>
        <v>Male</v>
      </c>
      <c r="L646" s="7">
        <f t="shared" ref="L646:L709" ca="1" si="92" xml:space="preserve">
IF(AND($S646 &gt;= 5, $S646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8</v>
      </c>
      <c r="M646" s="7" t="str">
        <f ca="1">VLOOKUP($L646,Race!$A:$B,2,FALSE)</f>
        <v>Asian</v>
      </c>
      <c r="N646" s="8">
        <f t="shared" ref="N646:N709" ca="1" si="93" xml:space="preserve">
IF($S646 = 5 + N("CEO"),
    TODAY() - 16340,
    IF($S646 = 8 + N("Secretary"),
        RANDBETWEEN(TODAY() - 12418.5, TODAY()-6574.5),
        IF(OR($S646 = 7, $S646 = 14),
            RANDBETWEEN(TODAY() - 16071, TODAY() - 8766),
            IF(OR($S646 = 13, $S646 = 12, $S646 = 11),
                RANDBETWEEN(TODAY() - 27393.75, TODAY() - 12783.75),
                RANDBETWEEN(TODAY() - 27393.75, TODAY()-10957.5)
            )
        )
    )
)</f>
        <v>31663</v>
      </c>
      <c r="O646" s="6">
        <f t="shared" ref="O646:O709" ca="1" si="94" xml:space="preserve">
IF(OR($S646 = 5, $S646 = 6) + N("Se for presidente ou vice-presidente"),
    10 + N("Doutor"),
    IF($S646 = 7 + N("Se for diretor"),
        RANDBETWEEN(8,10) + N("Graduate school or Master’s degree or Doctorate"),
        IF($S646 = 14 + N("If a manager"),
            RANDBETWEEN(7,9),
            IF(OR($S646 = 13, $S646 = 12, $S646 = 11) + N("If coordinator or specialist or analyst"),
                RANDBETWEEN(7,8),
                7
            )
        )
    )
)</f>
        <v>7</v>
      </c>
      <c r="P646" s="8" t="str">
        <f ca="1">VLOOKUP($O646,Education!$A:$B,2,FALSE)</f>
        <v>Undergraduate degree</v>
      </c>
      <c r="Q646" s="7">
        <f ca="1" xml:space="preserve">
  IF(OR($S646 = 5, $S646 = 6, $S646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46" s="7" t="str">
        <f ca="1">VLOOKUP($Q646,Department!$A:$B,2,FALSE)</f>
        <v>Audit</v>
      </c>
      <c r="S646" s="6">
        <f t="shared" ref="S646:S709" ca="1" si="95" xml:space="preserve">
IF($C646 = 1 + N("Se matrícula for 1"),
  5 + N("Presidente"),
  IF($C646 = 2 + N("Se matrícula for 2"),
    6 + N("Vice-presidente"),
    IF($C646 = 3 + N("Se matrícula for 3"),
      8 + N("Secretária bilíngue"),
      IF(AND($C646 &gt;= 4, $C646 &lt;=14),
        7 + N("Diretor"),
        IF(AND($C646 &gt;= 15, $C646 &lt;= 25),
          14 + N("Manager"),
          IF(AND($C646 &gt;= 26, $C646 &lt;= 36),
            13 + N("Coordinador"),
            IF(AND($C646 &gt;= 37, $C646 &lt;= 47),
              12 + N("Especialista"),
                IF(MOD($C646,2) = 0,
                  11 + N("Analista"),
                  RANDBETWEEN(9,10) + N("Estagiário ou Trainee")
                )
            )
          )
        )
      )
    )
  )
)</f>
        <v>11</v>
      </c>
      <c r="T646" s="7" t="str">
        <f ca="1">VLOOKUP($S646,Role!$A:$B,2,FALSE)</f>
        <v>Analyst</v>
      </c>
      <c r="U646" s="6">
        <f t="shared" ref="U646:U709" ca="1" si="96" xml:space="preserve">
IF($S646 = 11 + N("Analyst"),
    RANDBETWEEN(5, 7) + N("Jr, Pleno, Sr"),
    ""
)</f>
        <v>5</v>
      </c>
      <c r="V646" s="7" t="str">
        <f ca="1" xml:space="preserve">
IF($U646 &lt;&gt; "",
    VLOOKUP($U646,Level!$A:$B,2,FALSE),
    ""
)</f>
        <v>Junior</v>
      </c>
      <c r="W646" s="1">
        <f t="shared" ref="W646:W709" ca="1" si="97" xml:space="preserve">
IF($S646 = 5 + N("Presidente"),
    27000,
    IF($S646 = 6 + N("Vice-presidente"),
        23000,
        IF(OR($S646 = 8, $S646= 13, $S646 = 12) + N("Secretária bilíngue ou coordenador ou especialista"),
            8000,
            IF($S646 = 7 + N("Diretor"),
                15000,
                IF($S646 = 14 + N("Gerente"),
                    12000,
                    IF($S646 = 9 + N("Estagiário"),
                        705,
                        IF($S646 = 10 + N("Trainee"),
                            805,
                            IF($S646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IF($O646 = 7,
  500,
  IF($O646 = 8,
    1000,
    IF($O646 = 9,
      1500,
      IF($O646 = 10,
        2000,
        0
      )
    )
  )
)
+
N("Adicional no salário por área")
+
IF($Q646 = 14 + N("Tecnologia da Informação"),
  120,
  IF($Q646 = 16 + N("Vendas"),
    110,
    IF($Q646 = 15 + N("Jurídico"),
      100,
      IF(OR($Q646 = 8, $Q646 = 9, $Q646 = 11) + N("Recursos humanos ou comercial ou comunicação e marketing"),
        80,
        0
      )
    )
  )
)
+
N("Adicionando pegadinha")
+
IF(AND($Q646 = 16, $O646 = 9, $S646 = 11, $U646 = 5) + N("Se for de vendas, com mestrado, analista sênior"),
  IF($L646 = 5,
    100,
    0
  )
  +
  IF($J646 = "M",
    200,
    0
  ),
  0
)</f>
        <v>2500</v>
      </c>
      <c r="X646" s="12" t="str">
        <f t="shared" ref="X646:X709" ca="1" si="98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$A646  &amp; ", "   &amp;
$C646  &amp; ", "   &amp;
$D646  &amp; ", '"  &amp;
$I646  &amp; "', '" &amp;
$J646  &amp; "', "  &amp;
$L646  &amp; ", '"  &amp;
TEXT($N646,"dd/mm/aaaa")  &amp; "', "   &amp;
$O646  &amp; ", "   &amp;
$Q646  &amp; ", "   &amp;
$S646  &amp; ", "   &amp;
IF($U646 &lt;&gt; "", $U646, "NULL")  &amp; ", "   &amp;
$W646  &amp; ");"</f>
        <v>INSERT INTO bi4all.fac_employees (id_company_fk, id_employee_pk, flg_active, employee_name, id_gender_fk, id_race_fk, birthday, id_schooling_fk, id_department_fk, id_role_fk, id_level_fk, salary) VALUES (1, 642, TRUE, 'Aquiles Barbieri Seixas', 'M', 8, '08/09/1986', 7, 13, 11, 5, 2500);</v>
      </c>
    </row>
    <row r="647" spans="1:24" ht="14.25" customHeight="1" x14ac:dyDescent="0.2">
      <c r="A647" s="7">
        <v>1</v>
      </c>
      <c r="B647" s="7" t="str">
        <f>$A647 &amp; "-"&amp;VLOOKUP($A647,Company!$A:$B,2,FALSE)</f>
        <v>1-ACME Corporation</v>
      </c>
      <c r="C647" s="5">
        <f t="shared" si="90"/>
        <v>643</v>
      </c>
      <c r="D647" s="6" t="b">
        <v>1</v>
      </c>
      <c r="E647" s="7">
        <f ca="1">IF($C647 = 1 + N("Presidente"),
    127,
    IF($C647 = 2 + N("Vice-Presidente"),
        72,
        IF($C647 = 3 + N("Secretária bilíngue"),
            13,
            RANDBETWEEN(5,COUNT(Name!$A:$A) + 1)
        )
    )
)</f>
        <v>359</v>
      </c>
      <c r="F647" s="7" t="str">
        <f ca="1">VLOOKUP($E647,Name!$A:$B,2,FALSE)</f>
        <v>Vitor</v>
      </c>
      <c r="G647" s="7">
        <f ca="1" xml:space="preserve">
IF($C647 = 1,
    0,
    RANDBETWEEN(5,COUNT('Last name'!$A:$A) + 1)
)</f>
        <v>178</v>
      </c>
      <c r="H647" s="7" t="str">
        <f ca="1" xml:space="preserve">
IF($C647 = 1 + N("Presidente"),
    "de Orléans e Bragança",
    VLOOKUP($G647,'Last name'!$A:$B,2,FALSE) &amp; " " &amp; VLOOKUP(RANDBETWEEN(5,COUNT('Last name'!$A:$A) + 1),'Last name'!$A:$B,2,FALSE)
)</f>
        <v>Seixas Souza</v>
      </c>
      <c r="I647" s="7" t="str">
        <f t="shared" ca="1" si="91"/>
        <v>Vitor Seixas Souza</v>
      </c>
      <c r="J647" s="7" t="str">
        <f ca="1">VLOOKUP($E647,Name!$A:$C,3,FALSE)</f>
        <v>M</v>
      </c>
      <c r="K647" s="7" t="str">
        <f ca="1">VLOOKUP($J647,Gender!$A:$B,2,FALSE)</f>
        <v>Male</v>
      </c>
      <c r="L647" s="7">
        <f t="shared" ca="1" si="92"/>
        <v>5</v>
      </c>
      <c r="M647" s="7" t="str">
        <f ca="1">VLOOKUP($L647,Race!$A:$B,2,FALSE)</f>
        <v>White</v>
      </c>
      <c r="N647" s="8">
        <f t="shared" ca="1" si="93"/>
        <v>28198</v>
      </c>
      <c r="O647" s="6">
        <f t="shared" ca="1" si="94"/>
        <v>7</v>
      </c>
      <c r="P647" s="8" t="str">
        <f ca="1">VLOOKUP($O647,Education!$A:$B,2,FALSE)</f>
        <v>Undergraduate degree</v>
      </c>
      <c r="Q647" s="7">
        <f ca="1" xml:space="preserve">
  IF(OR($S647 = 5, $S647 = 6, $S647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47" s="7" t="str">
        <f ca="1">VLOOKUP($Q647,Department!$A:$B,2,FALSE)</f>
        <v>Presidency</v>
      </c>
      <c r="S647" s="6">
        <f t="shared" ca="1" si="95"/>
        <v>10</v>
      </c>
      <c r="T647" s="7" t="str">
        <f ca="1">VLOOKUP($S647,Role!$A:$B,2,FALSE)</f>
        <v>Trainee</v>
      </c>
      <c r="U647" s="6" t="str">
        <f t="shared" ca="1" si="96"/>
        <v/>
      </c>
      <c r="V647" s="7" t="str">
        <f ca="1" xml:space="preserve">
IF($U647 &lt;&gt; "",
    VLOOKUP($U647,Level!$A:$B,2,FALSE),
    ""
)</f>
        <v/>
      </c>
      <c r="W647" s="1">
        <f t="shared" ca="1" si="97"/>
        <v>1305</v>
      </c>
      <c r="X647" s="12" t="str">
        <f t="shared" ca="1" si="98"/>
        <v>INSERT INTO bi4all.fac_employees (id_company_fk, id_employee_pk, flg_active, employee_name, id_gender_fk, id_race_fk, birthday, id_schooling_fk, id_department_fk, id_role_fk, id_level_fk, salary) VALUES (1, 643, TRUE, 'Vitor Seixas Souza', 'M', 5, '14/03/1977', 7, 5, 10, NULL, 1305);</v>
      </c>
    </row>
    <row r="648" spans="1:24" ht="14.25" customHeight="1" x14ac:dyDescent="0.2">
      <c r="A648" s="7">
        <v>1</v>
      </c>
      <c r="B648" s="7" t="str">
        <f>$A648 &amp; "-"&amp;VLOOKUP($A648,Company!$A:$B,2,FALSE)</f>
        <v>1-ACME Corporation</v>
      </c>
      <c r="C648" s="5">
        <f t="shared" si="90"/>
        <v>644</v>
      </c>
      <c r="D648" s="6" t="b">
        <v>1</v>
      </c>
      <c r="E648" s="7">
        <f ca="1">IF($C648 = 1 + N("Presidente"),
    127,
    IF($C648 = 2 + N("Vice-Presidente"),
        72,
        IF($C648 = 3 + N("Secretária bilíngue"),
            13,
            RANDBETWEEN(5,COUNT(Name!$A:$A) + 1)
        )
    )
)</f>
        <v>218</v>
      </c>
      <c r="F648" s="7" t="str">
        <f ca="1">VLOOKUP($E648,Name!$A:$B,2,FALSE)</f>
        <v>Larisa</v>
      </c>
      <c r="G648" s="7">
        <f ca="1" xml:space="preserve">
IF($C648 = 1,
    0,
    RANDBETWEEN(5,COUNT('Last name'!$A:$A) + 1)
)</f>
        <v>176</v>
      </c>
      <c r="H648" s="7" t="str">
        <f ca="1" xml:space="preserve">
IF($C648 = 1 + N("Presidente"),
    "de Orléans e Bragança",
    VLOOKUP($G648,'Last name'!$A:$B,2,FALSE) &amp; " " &amp; VLOOKUP(RANDBETWEEN(5,COUNT('Last name'!$A:$A) + 1),'Last name'!$A:$B,2,FALSE)
)</f>
        <v>Santos Gonçalves</v>
      </c>
      <c r="I648" s="7" t="str">
        <f t="shared" ca="1" si="91"/>
        <v>Larisa Santos Gonçalves</v>
      </c>
      <c r="J648" s="7" t="str">
        <f ca="1">VLOOKUP($E648,Name!$A:$C,3,FALSE)</f>
        <v>F</v>
      </c>
      <c r="K648" s="7" t="str">
        <f ca="1">VLOOKUP($J648,Gender!$A:$B,2,FALSE)</f>
        <v>Female</v>
      </c>
      <c r="L648" s="7">
        <f t="shared" ca="1" si="92"/>
        <v>5</v>
      </c>
      <c r="M648" s="7" t="str">
        <f ca="1">VLOOKUP($L648,Race!$A:$B,2,FALSE)</f>
        <v>White</v>
      </c>
      <c r="N648" s="8">
        <f t="shared" ca="1" si="93"/>
        <v>29341</v>
      </c>
      <c r="O648" s="6">
        <f t="shared" ca="1" si="94"/>
        <v>8</v>
      </c>
      <c r="P648" s="8" t="str">
        <f ca="1">VLOOKUP($O648,Education!$A:$B,2,FALSE)</f>
        <v>Graduate school</v>
      </c>
      <c r="Q648" s="7">
        <f ca="1" xml:space="preserve">
  IF(OR($S648 = 5, $S648 = 6, $S648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48" s="7" t="str">
        <f ca="1">VLOOKUP($Q648,Department!$A:$B,2,FALSE)</f>
        <v>Administration</v>
      </c>
      <c r="S648" s="6">
        <f t="shared" ca="1" si="95"/>
        <v>11</v>
      </c>
      <c r="T648" s="7" t="str">
        <f ca="1">VLOOKUP($S648,Role!$A:$B,2,FALSE)</f>
        <v>Analyst</v>
      </c>
      <c r="U648" s="6">
        <f t="shared" ca="1" si="96"/>
        <v>7</v>
      </c>
      <c r="V648" s="7" t="str">
        <f ca="1" xml:space="preserve">
IF($U648 &lt;&gt; "",
    VLOOKUP($U648,Level!$A:$B,2,FALSE),
    ""
)</f>
        <v>Senior</v>
      </c>
      <c r="W648" s="1">
        <f t="shared" ca="1" si="97"/>
        <v>3000</v>
      </c>
      <c r="X648" s="12" t="str">
        <f t="shared" ca="1" si="98"/>
        <v>INSERT INTO bi4all.fac_employees (id_company_fk, id_employee_pk, flg_active, employee_name, id_gender_fk, id_race_fk, birthday, id_schooling_fk, id_department_fk, id_role_fk, id_level_fk, salary) VALUES (1, 644, TRUE, 'Larisa Santos Gonçalves', 'F', 5, '30/04/1980', 8, 6, 11, 7, 3000);</v>
      </c>
    </row>
    <row r="649" spans="1:24" ht="14.25" customHeight="1" x14ac:dyDescent="0.2">
      <c r="A649" s="7">
        <v>1</v>
      </c>
      <c r="B649" s="7" t="str">
        <f>$A649 &amp; "-"&amp;VLOOKUP($A649,Company!$A:$B,2,FALSE)</f>
        <v>1-ACME Corporation</v>
      </c>
      <c r="C649" s="5">
        <f t="shared" si="90"/>
        <v>645</v>
      </c>
      <c r="D649" s="6" t="b">
        <v>1</v>
      </c>
      <c r="E649" s="7">
        <f ca="1">IF($C649 = 1 + N("Presidente"),
    127,
    IF($C649 = 2 + N("Vice-Presidente"),
        72,
        IF($C649 = 3 + N("Secretária bilíngue"),
            13,
            RANDBETWEEN(5,COUNT(Name!$A:$A) + 1)
        )
    )
)</f>
        <v>191</v>
      </c>
      <c r="F649" s="7" t="str">
        <f ca="1">VLOOKUP($E649,Name!$A:$B,2,FALSE)</f>
        <v>João Paulo</v>
      </c>
      <c r="G649" s="7">
        <f ca="1" xml:space="preserve">
IF($C649 = 1,
    0,
    RANDBETWEEN(5,COUNT('Last name'!$A:$A) + 1)
)</f>
        <v>94</v>
      </c>
      <c r="H649" s="7" t="str">
        <f ca="1" xml:space="preserve">
IF($C649 = 1 + N("Presidente"),
    "de Orléans e Bragança",
    VLOOKUP($G649,'Last name'!$A:$B,2,FALSE) &amp; " " &amp; VLOOKUP(RANDBETWEEN(5,COUNT('Last name'!$A:$A) + 1),'Last name'!$A:$B,2,FALSE)
)</f>
        <v>Furtado Camacho</v>
      </c>
      <c r="I649" s="7" t="str">
        <f t="shared" ca="1" si="91"/>
        <v>João Paulo Furtado Camacho</v>
      </c>
      <c r="J649" s="7" t="str">
        <f ca="1">VLOOKUP($E649,Name!$A:$C,3,FALSE)</f>
        <v>M</v>
      </c>
      <c r="K649" s="7" t="str">
        <f ca="1">VLOOKUP($J649,Gender!$A:$B,2,FALSE)</f>
        <v>Male</v>
      </c>
      <c r="L649" s="7">
        <f t="shared" ca="1" si="92"/>
        <v>7</v>
      </c>
      <c r="M649" s="7" t="str">
        <f ca="1">VLOOKUP($L649,Race!$A:$B,2,FALSE)</f>
        <v>Hispanic or Latino</v>
      </c>
      <c r="N649" s="8">
        <f t="shared" ca="1" si="93"/>
        <v>27820</v>
      </c>
      <c r="O649" s="6">
        <f t="shared" ca="1" si="94"/>
        <v>7</v>
      </c>
      <c r="P649" s="8" t="str">
        <f ca="1">VLOOKUP($O649,Education!$A:$B,2,FALSE)</f>
        <v>Undergraduate degree</v>
      </c>
      <c r="Q649" s="7">
        <f ca="1" xml:space="preserve">
  IF(OR($S649 = 5, $S649 = 6, $S649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49" s="7" t="str">
        <f ca="1">VLOOKUP($Q649,Department!$A:$B,2,FALSE)</f>
        <v>Audit</v>
      </c>
      <c r="S649" s="6">
        <f t="shared" ca="1" si="95"/>
        <v>10</v>
      </c>
      <c r="T649" s="7" t="str">
        <f ca="1">VLOOKUP($S649,Role!$A:$B,2,FALSE)</f>
        <v>Trainee</v>
      </c>
      <c r="U649" s="6" t="str">
        <f t="shared" ca="1" si="96"/>
        <v/>
      </c>
      <c r="V649" s="7" t="str">
        <f ca="1" xml:space="preserve">
IF($U649 &lt;&gt; "",
    VLOOKUP($U649,Level!$A:$B,2,FALSE),
    ""
)</f>
        <v/>
      </c>
      <c r="W649" s="1">
        <f t="shared" ca="1" si="97"/>
        <v>1305</v>
      </c>
      <c r="X649" s="12" t="str">
        <f t="shared" ca="1" si="98"/>
        <v>INSERT INTO bi4all.fac_employees (id_company_fk, id_employee_pk, flg_active, employee_name, id_gender_fk, id_race_fk, birthday, id_schooling_fk, id_department_fk, id_role_fk, id_level_fk, salary) VALUES (1, 645, TRUE, 'João Paulo Furtado Camacho', 'M', 7, '01/03/1976', 7, 13, 10, NULL, 1305);</v>
      </c>
    </row>
    <row r="650" spans="1:24" ht="14.25" customHeight="1" x14ac:dyDescent="0.2">
      <c r="A650" s="7">
        <v>1</v>
      </c>
      <c r="B650" s="7" t="str">
        <f>$A650 &amp; "-"&amp;VLOOKUP($A650,Company!$A:$B,2,FALSE)</f>
        <v>1-ACME Corporation</v>
      </c>
      <c r="C650" s="5">
        <f t="shared" si="90"/>
        <v>646</v>
      </c>
      <c r="D650" s="6" t="b">
        <v>1</v>
      </c>
      <c r="E650" s="7">
        <f ca="1">IF($C650 = 1 + N("Presidente"),
    127,
    IF($C650 = 2 + N("Vice-Presidente"),
        72,
        IF($C650 = 3 + N("Secretária bilíngue"),
            13,
            RANDBETWEEN(5,COUNT(Name!$A:$A) + 1)
        )
    )
)</f>
        <v>182</v>
      </c>
      <c r="F650" s="7" t="str">
        <f ca="1">VLOOKUP($E650,Name!$A:$B,2,FALSE)</f>
        <v>Joana</v>
      </c>
      <c r="G650" s="7">
        <f ca="1" xml:space="preserve">
IF($C650 = 1,
    0,
    RANDBETWEEN(5,COUNT('Last name'!$A:$A) + 1)
)</f>
        <v>77</v>
      </c>
      <c r="H650" s="7" t="str">
        <f ca="1" xml:space="preserve">
IF($C650 = 1 + N("Presidente"),
    "de Orléans e Bragança",
    VLOOKUP($G650,'Last name'!$A:$B,2,FALSE) &amp; " " &amp; VLOOKUP(RANDBETWEEN(5,COUNT('Last name'!$A:$A) + 1),'Last name'!$A:$B,2,FALSE)
)</f>
        <v>Esposito Tavares</v>
      </c>
      <c r="I650" s="7" t="str">
        <f t="shared" ca="1" si="91"/>
        <v>Joana Esposito Tavares</v>
      </c>
      <c r="J650" s="7" t="str">
        <f ca="1">VLOOKUP($E650,Name!$A:$C,3,FALSE)</f>
        <v>F</v>
      </c>
      <c r="K650" s="7" t="str">
        <f ca="1">VLOOKUP($J650,Gender!$A:$B,2,FALSE)</f>
        <v>Female</v>
      </c>
      <c r="L650" s="7">
        <f t="shared" ca="1" si="92"/>
        <v>5</v>
      </c>
      <c r="M650" s="7" t="str">
        <f ca="1">VLOOKUP($L650,Race!$A:$B,2,FALSE)</f>
        <v>White</v>
      </c>
      <c r="N650" s="8">
        <f t="shared" ca="1" si="93"/>
        <v>19467</v>
      </c>
      <c r="O650" s="6">
        <f t="shared" ca="1" si="94"/>
        <v>7</v>
      </c>
      <c r="P650" s="8" t="str">
        <f ca="1">VLOOKUP($O650,Education!$A:$B,2,FALSE)</f>
        <v>Undergraduate degree</v>
      </c>
      <c r="Q650" s="7">
        <f ca="1" xml:space="preserve">
  IF(OR($S650 = 5, $S650 = 6, $S650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50" s="7" t="str">
        <f ca="1">VLOOKUP($Q650,Department!$A:$B,2,FALSE)</f>
        <v>Operations</v>
      </c>
      <c r="S650" s="6">
        <f t="shared" ca="1" si="95"/>
        <v>11</v>
      </c>
      <c r="T650" s="7" t="str">
        <f ca="1">VLOOKUP($S650,Role!$A:$B,2,FALSE)</f>
        <v>Analyst</v>
      </c>
      <c r="U650" s="6">
        <f t="shared" ca="1" si="96"/>
        <v>5</v>
      </c>
      <c r="V650" s="7" t="str">
        <f ca="1" xml:space="preserve">
IF($U650 &lt;&gt; "",
    VLOOKUP($U650,Level!$A:$B,2,FALSE),
    ""
)</f>
        <v>Junior</v>
      </c>
      <c r="W650" s="1">
        <f t="shared" ca="1" si="97"/>
        <v>2500</v>
      </c>
      <c r="X650" s="12" t="str">
        <f t="shared" ca="1" si="98"/>
        <v>INSERT INTO bi4all.fac_employees (id_company_fk, id_employee_pk, flg_active, employee_name, id_gender_fk, id_race_fk, birthday, id_schooling_fk, id_department_fk, id_role_fk, id_level_fk, salary) VALUES (1, 646, TRUE, 'Joana Esposito Tavares', 'F', 5, '18/04/1953', 7, 10, 11, 5, 2500);</v>
      </c>
    </row>
    <row r="651" spans="1:24" ht="14.25" customHeight="1" x14ac:dyDescent="0.2">
      <c r="A651" s="7">
        <v>1</v>
      </c>
      <c r="B651" s="7" t="str">
        <f>$A651 &amp; "-"&amp;VLOOKUP($A651,Company!$A:$B,2,FALSE)</f>
        <v>1-ACME Corporation</v>
      </c>
      <c r="C651" s="5">
        <f t="shared" si="90"/>
        <v>647</v>
      </c>
      <c r="D651" s="6" t="b">
        <v>1</v>
      </c>
      <c r="E651" s="7">
        <f ca="1">IF($C651 = 1 + N("Presidente"),
    127,
    IF($C651 = 2 + N("Vice-Presidente"),
        72,
        IF($C651 = 3 + N("Secretária bilíngue"),
            13,
            RANDBETWEEN(5,COUNT(Name!$A:$A) + 1)
        )
    )
)</f>
        <v>116</v>
      </c>
      <c r="F651" s="7" t="str">
        <f ca="1">VLOOKUP($E651,Name!$A:$B,2,FALSE)</f>
        <v>Eduarda</v>
      </c>
      <c r="G651" s="7">
        <f ca="1" xml:space="preserve">
IF($C651 = 1,
    0,
    RANDBETWEEN(5,COUNT('Last name'!$A:$A) + 1)
)</f>
        <v>125</v>
      </c>
      <c r="H651" s="7" t="str">
        <f ca="1" xml:space="preserve">
IF($C651 = 1 + N("Presidente"),
    "de Orléans e Bragança",
    VLOOKUP($G651,'Last name'!$A:$B,2,FALSE) &amp; " " &amp; VLOOKUP(RANDBETWEEN(5,COUNT('Last name'!$A:$A) + 1),'Last name'!$A:$B,2,FALSE)
)</f>
        <v>Medeiros Alencar</v>
      </c>
      <c r="I651" s="7" t="str">
        <f t="shared" ca="1" si="91"/>
        <v>Eduarda Medeiros Alencar</v>
      </c>
      <c r="J651" s="7" t="str">
        <f ca="1">VLOOKUP($E651,Name!$A:$C,3,FALSE)</f>
        <v>F</v>
      </c>
      <c r="K651" s="7" t="str">
        <f ca="1">VLOOKUP($J651,Gender!$A:$B,2,FALSE)</f>
        <v>Female</v>
      </c>
      <c r="L651" s="7">
        <f t="shared" ca="1" si="92"/>
        <v>6</v>
      </c>
      <c r="M651" s="7" t="str">
        <f ca="1">VLOOKUP($L651,Race!$A:$B,2,FALSE)</f>
        <v>Black or African American</v>
      </c>
      <c r="N651" s="8">
        <f t="shared" ca="1" si="93"/>
        <v>32003</v>
      </c>
      <c r="O651" s="6">
        <f t="shared" ca="1" si="94"/>
        <v>7</v>
      </c>
      <c r="P651" s="8" t="str">
        <f ca="1">VLOOKUP($O651,Education!$A:$B,2,FALSE)</f>
        <v>Undergraduate degree</v>
      </c>
      <c r="Q651" s="7">
        <f ca="1" xml:space="preserve">
  IF(OR($S651 = 5, $S651 = 6, $S651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51" s="7" t="str">
        <f ca="1">VLOOKUP($Q651,Department!$A:$B,2,FALSE)</f>
        <v>Administration</v>
      </c>
      <c r="S651" s="6">
        <f t="shared" ca="1" si="95"/>
        <v>10</v>
      </c>
      <c r="T651" s="7" t="str">
        <f ca="1">VLOOKUP($S651,Role!$A:$B,2,FALSE)</f>
        <v>Trainee</v>
      </c>
      <c r="U651" s="6" t="str">
        <f t="shared" ca="1" si="96"/>
        <v/>
      </c>
      <c r="V651" s="7" t="str">
        <f ca="1" xml:space="preserve">
IF($U651 &lt;&gt; "",
    VLOOKUP($U651,Level!$A:$B,2,FALSE),
    ""
)</f>
        <v/>
      </c>
      <c r="W651" s="1">
        <f t="shared" ca="1" si="97"/>
        <v>1305</v>
      </c>
      <c r="X651" s="12" t="str">
        <f t="shared" ca="1" si="98"/>
        <v>INSERT INTO bi4all.fac_employees (id_company_fk, id_employee_pk, flg_active, employee_name, id_gender_fk, id_race_fk, birthday, id_schooling_fk, id_department_fk, id_role_fk, id_level_fk, salary) VALUES (1, 647, TRUE, 'Eduarda Medeiros Alencar', 'F', 6, '14/08/1987', 7, 6, 10, NULL, 1305);</v>
      </c>
    </row>
    <row r="652" spans="1:24" ht="14.25" customHeight="1" x14ac:dyDescent="0.2">
      <c r="A652" s="7">
        <v>1</v>
      </c>
      <c r="B652" s="7" t="str">
        <f>$A652 &amp; "-"&amp;VLOOKUP($A652,Company!$A:$B,2,FALSE)</f>
        <v>1-ACME Corporation</v>
      </c>
      <c r="C652" s="5">
        <f t="shared" si="90"/>
        <v>648</v>
      </c>
      <c r="D652" s="6" t="b">
        <v>1</v>
      </c>
      <c r="E652" s="7">
        <f ca="1">IF($C652 = 1 + N("Presidente"),
    127,
    IF($C652 = 2 + N("Vice-Presidente"),
        72,
        IF($C652 = 3 + N("Secretária bilíngue"),
            13,
            RANDBETWEEN(5,COUNT(Name!$A:$A) + 1)
        )
    )
)</f>
        <v>38</v>
      </c>
      <c r="F652" s="7" t="str">
        <f ca="1">VLOOKUP($E652,Name!$A:$B,2,FALSE)</f>
        <v>Analu</v>
      </c>
      <c r="G652" s="7">
        <f ca="1" xml:space="preserve">
IF($C652 = 1,
    0,
    RANDBETWEEN(5,COUNT('Last name'!$A:$A) + 1)
)</f>
        <v>107</v>
      </c>
      <c r="H652" s="7" t="str">
        <f ca="1" xml:space="preserve">
IF($C652 = 1 + N("Presidente"),
    "de Orléans e Bragança",
    VLOOKUP($G652,'Last name'!$A:$B,2,FALSE) &amp; " " &amp; VLOOKUP(RANDBETWEEN(5,COUNT('Last name'!$A:$A) + 1),'Last name'!$A:$B,2,FALSE)
)</f>
        <v>Leite dos Santos</v>
      </c>
      <c r="I652" s="7" t="str">
        <f t="shared" ca="1" si="91"/>
        <v>Analu Leite dos Santos</v>
      </c>
      <c r="J652" s="7" t="str">
        <f ca="1">VLOOKUP($E652,Name!$A:$C,3,FALSE)</f>
        <v>F</v>
      </c>
      <c r="K652" s="7" t="str">
        <f ca="1">VLOOKUP($J652,Gender!$A:$B,2,FALSE)</f>
        <v>Female</v>
      </c>
      <c r="L652" s="7">
        <f t="shared" ca="1" si="92"/>
        <v>5</v>
      </c>
      <c r="M652" s="7" t="str">
        <f ca="1">VLOOKUP($L652,Race!$A:$B,2,FALSE)</f>
        <v>White</v>
      </c>
      <c r="N652" s="8">
        <f t="shared" ca="1" si="93"/>
        <v>30679</v>
      </c>
      <c r="O652" s="6">
        <f t="shared" ca="1" si="94"/>
        <v>8</v>
      </c>
      <c r="P652" s="8" t="str">
        <f ca="1">VLOOKUP($O652,Education!$A:$B,2,FALSE)</f>
        <v>Graduate school</v>
      </c>
      <c r="Q652" s="7">
        <f ca="1" xml:space="preserve">
  IF(OR($S652 = 5, $S652 = 6, $S652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52" s="7" t="str">
        <f ca="1">VLOOKUP($Q652,Department!$A:$B,2,FALSE)</f>
        <v>Presidency</v>
      </c>
      <c r="S652" s="6">
        <f t="shared" ca="1" si="95"/>
        <v>11</v>
      </c>
      <c r="T652" s="7" t="str">
        <f ca="1">VLOOKUP($S652,Role!$A:$B,2,FALSE)</f>
        <v>Analyst</v>
      </c>
      <c r="U652" s="6">
        <f t="shared" ca="1" si="96"/>
        <v>7</v>
      </c>
      <c r="V652" s="7" t="str">
        <f ca="1" xml:space="preserve">
IF($U652 &lt;&gt; "",
    VLOOKUP($U652,Level!$A:$B,2,FALSE),
    ""
)</f>
        <v>Senior</v>
      </c>
      <c r="W652" s="1">
        <f t="shared" ca="1" si="97"/>
        <v>3000</v>
      </c>
      <c r="X652" s="12" t="str">
        <f t="shared" ca="1" si="98"/>
        <v>INSERT INTO bi4all.fac_employees (id_company_fk, id_employee_pk, flg_active, employee_name, id_gender_fk, id_race_fk, birthday, id_schooling_fk, id_department_fk, id_role_fk, id_level_fk, salary) VALUES (1, 648, TRUE, 'Analu Leite dos Santos', 'F', 5, '29/12/1983', 8, 5, 11, 7, 3000);</v>
      </c>
    </row>
    <row r="653" spans="1:24" ht="14.25" customHeight="1" x14ac:dyDescent="0.2">
      <c r="A653" s="7">
        <v>1</v>
      </c>
      <c r="B653" s="7" t="str">
        <f>$A653 &amp; "-"&amp;VLOOKUP($A653,Company!$A:$B,2,FALSE)</f>
        <v>1-ACME Corporation</v>
      </c>
      <c r="C653" s="5">
        <f t="shared" si="90"/>
        <v>649</v>
      </c>
      <c r="D653" s="6" t="b">
        <v>1</v>
      </c>
      <c r="E653" s="7">
        <f ca="1">IF($C653 = 1 + N("Presidente"),
    127,
    IF($C653 = 2 + N("Vice-Presidente"),
        72,
        IF($C653 = 3 + N("Secretária bilíngue"),
            13,
            RANDBETWEEN(5,COUNT(Name!$A:$A) + 1)
        )
    )
)</f>
        <v>221</v>
      </c>
      <c r="F653" s="7" t="str">
        <f ca="1">VLOOKUP($E653,Name!$A:$B,2,FALSE)</f>
        <v>Lavínia</v>
      </c>
      <c r="G653" s="7">
        <f ca="1" xml:space="preserve">
IF($C653 = 1,
    0,
    RANDBETWEEN(5,COUNT('Last name'!$A:$A) + 1)
)</f>
        <v>115</v>
      </c>
      <c r="H653" s="7" t="str">
        <f ca="1" xml:space="preserve">
IF($C653 = 1 + N("Presidente"),
    "de Orléans e Bragança",
    VLOOKUP($G653,'Last name'!$A:$B,2,FALSE) &amp; " " &amp; VLOOKUP(RANDBETWEEN(5,COUNT('Last name'!$A:$A) + 1),'Last name'!$A:$B,2,FALSE)
)</f>
        <v>Madureira Ferreira</v>
      </c>
      <c r="I653" s="7" t="str">
        <f t="shared" ca="1" si="91"/>
        <v>Lavínia Madureira Ferreira</v>
      </c>
      <c r="J653" s="7" t="str">
        <f ca="1">VLOOKUP($E653,Name!$A:$C,3,FALSE)</f>
        <v>F</v>
      </c>
      <c r="K653" s="7" t="str">
        <f ca="1">VLOOKUP($J653,Gender!$A:$B,2,FALSE)</f>
        <v>Female</v>
      </c>
      <c r="L653" s="7">
        <f t="shared" ca="1" si="92"/>
        <v>5</v>
      </c>
      <c r="M653" s="7" t="str">
        <f ca="1">VLOOKUP($L653,Race!$A:$B,2,FALSE)</f>
        <v>White</v>
      </c>
      <c r="N653" s="8">
        <f t="shared" ca="1" si="93"/>
        <v>23195</v>
      </c>
      <c r="O653" s="6">
        <f t="shared" ca="1" si="94"/>
        <v>7</v>
      </c>
      <c r="P653" s="8" t="str">
        <f ca="1">VLOOKUP($O653,Education!$A:$B,2,FALSE)</f>
        <v>Undergraduate degree</v>
      </c>
      <c r="Q653" s="7">
        <f ca="1" xml:space="preserve">
  IF(OR($S653 = 5, $S653 = 6, $S653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53" s="7" t="str">
        <f ca="1">VLOOKUP($Q653,Department!$A:$B,2,FALSE)</f>
        <v>Communication &amp; Marketing</v>
      </c>
      <c r="S653" s="6">
        <f t="shared" ca="1" si="95"/>
        <v>9</v>
      </c>
      <c r="T653" s="7" t="str">
        <f ca="1">VLOOKUP($S653,Role!$A:$B,2,FALSE)</f>
        <v>Intern</v>
      </c>
      <c r="U653" s="6" t="str">
        <f t="shared" ca="1" si="96"/>
        <v/>
      </c>
      <c r="V653" s="7" t="str">
        <f ca="1" xml:space="preserve">
IF($U653 &lt;&gt; "",
    VLOOKUP($U653,Level!$A:$B,2,FALSE),
    ""
)</f>
        <v/>
      </c>
      <c r="W653" s="1">
        <f t="shared" ca="1" si="97"/>
        <v>1285</v>
      </c>
      <c r="X653" s="12" t="str">
        <f t="shared" ca="1" si="98"/>
        <v>INSERT INTO bi4all.fac_employees (id_company_fk, id_employee_pk, flg_active, employee_name, id_gender_fk, id_race_fk, birthday, id_schooling_fk, id_department_fk, id_role_fk, id_level_fk, salary) VALUES (1, 649, TRUE, 'Lavínia Madureira Ferreira', 'F', 5, '03/07/1963', 7, 11, 9, NULL, 1285);</v>
      </c>
    </row>
    <row r="654" spans="1:24" ht="14.25" customHeight="1" x14ac:dyDescent="0.2">
      <c r="A654" s="7">
        <v>1</v>
      </c>
      <c r="B654" s="7" t="str">
        <f>$A654 &amp; "-"&amp;VLOOKUP($A654,Company!$A:$B,2,FALSE)</f>
        <v>1-ACME Corporation</v>
      </c>
      <c r="C654" s="5">
        <f t="shared" si="90"/>
        <v>650</v>
      </c>
      <c r="D654" s="6" t="b">
        <v>1</v>
      </c>
      <c r="E654" s="7">
        <f ca="1">IF($C654 = 1 + N("Presidente"),
    127,
    IF($C654 = 2 + N("Vice-Presidente"),
        72,
        IF($C654 = 3 + N("Secretária bilíngue"),
            13,
            RANDBETWEEN(5,COUNT(Name!$A:$A) + 1)
        )
    )
)</f>
        <v>307</v>
      </c>
      <c r="F654" s="7" t="str">
        <f ca="1">VLOOKUP($E654,Name!$A:$B,2,FALSE)</f>
        <v>Nicole</v>
      </c>
      <c r="G654" s="7">
        <f ca="1" xml:space="preserve">
IF($C654 = 1,
    0,
    RANDBETWEEN(5,COUNT('Last name'!$A:$A) + 1)
)</f>
        <v>147</v>
      </c>
      <c r="H654" s="7" t="str">
        <f ca="1" xml:space="preserve">
IF($C654 = 1 + N("Presidente"),
    "de Orléans e Bragança",
    VLOOKUP($G654,'Last name'!$A:$B,2,FALSE) &amp; " " &amp; VLOOKUP(RANDBETWEEN(5,COUNT('Last name'!$A:$A) + 1),'Last name'!$A:$B,2,FALSE)
)</f>
        <v>Peçanha Evangelista</v>
      </c>
      <c r="I654" s="7" t="str">
        <f t="shared" ca="1" si="91"/>
        <v>Nicole Peçanha Evangelista</v>
      </c>
      <c r="J654" s="7" t="str">
        <f ca="1">VLOOKUP($E654,Name!$A:$C,3,FALSE)</f>
        <v>F</v>
      </c>
      <c r="K654" s="7" t="str">
        <f ca="1">VLOOKUP($J654,Gender!$A:$B,2,FALSE)</f>
        <v>Female</v>
      </c>
      <c r="L654" s="7">
        <f t="shared" ca="1" si="92"/>
        <v>5</v>
      </c>
      <c r="M654" s="7" t="str">
        <f ca="1">VLOOKUP($L654,Race!$A:$B,2,FALSE)</f>
        <v>White</v>
      </c>
      <c r="N654" s="8">
        <f t="shared" ca="1" si="93"/>
        <v>23667</v>
      </c>
      <c r="O654" s="6">
        <f t="shared" ca="1" si="94"/>
        <v>7</v>
      </c>
      <c r="P654" s="8" t="str">
        <f ca="1">VLOOKUP($O654,Education!$A:$B,2,FALSE)</f>
        <v>Undergraduate degree</v>
      </c>
      <c r="Q654" s="7">
        <f ca="1" xml:space="preserve">
  IF(OR($S654 = 5, $S654 = 6, $S654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54" s="7" t="str">
        <f ca="1">VLOOKUP($Q654,Department!$A:$B,2,FALSE)</f>
        <v>Human Resource</v>
      </c>
      <c r="S654" s="6">
        <f t="shared" ca="1" si="95"/>
        <v>11</v>
      </c>
      <c r="T654" s="7" t="str">
        <f ca="1">VLOOKUP($S654,Role!$A:$B,2,FALSE)</f>
        <v>Analyst</v>
      </c>
      <c r="U654" s="6">
        <f t="shared" ca="1" si="96"/>
        <v>6</v>
      </c>
      <c r="V654" s="7" t="str">
        <f ca="1" xml:space="preserve">
IF($U654 &lt;&gt; "",
    VLOOKUP($U654,Level!$A:$B,2,FALSE),
    ""
)</f>
        <v>Pleno</v>
      </c>
      <c r="W654" s="1">
        <f t="shared" ca="1" si="97"/>
        <v>2580</v>
      </c>
      <c r="X654" s="12" t="str">
        <f t="shared" ca="1" si="98"/>
        <v>INSERT INTO bi4all.fac_employees (id_company_fk, id_employee_pk, flg_active, employee_name, id_gender_fk, id_race_fk, birthday, id_schooling_fk, id_department_fk, id_role_fk, id_level_fk, salary) VALUES (1, 650, TRUE, 'Nicole Peçanha Evangelista', 'F', 5, '17/10/1964', 7, 8, 11, 6, 2580);</v>
      </c>
    </row>
    <row r="655" spans="1:24" ht="14.25" customHeight="1" x14ac:dyDescent="0.2">
      <c r="A655" s="7">
        <v>1</v>
      </c>
      <c r="B655" s="7" t="str">
        <f>$A655 &amp; "-"&amp;VLOOKUP($A655,Company!$A:$B,2,FALSE)</f>
        <v>1-ACME Corporation</v>
      </c>
      <c r="C655" s="5">
        <f t="shared" si="90"/>
        <v>651</v>
      </c>
      <c r="D655" s="6" t="b">
        <v>1</v>
      </c>
      <c r="E655" s="7">
        <f ca="1">IF($C655 = 1 + N("Presidente"),
    127,
    IF($C655 = 2 + N("Vice-Presidente"),
        72,
        IF($C655 = 3 + N("Secretária bilíngue"),
            13,
            RANDBETWEEN(5,COUNT(Name!$A:$A) + 1)
        )
    )
)</f>
        <v>277</v>
      </c>
      <c r="F655" s="7" t="str">
        <f ca="1">VLOOKUP($E655,Name!$A:$B,2,FALSE)</f>
        <v>Maryah</v>
      </c>
      <c r="G655" s="7">
        <f ca="1" xml:space="preserve">
IF($C655 = 1,
    0,
    RANDBETWEEN(5,COUNT('Last name'!$A:$A) + 1)
)</f>
        <v>60</v>
      </c>
      <c r="H655" s="7" t="str">
        <f ca="1" xml:space="preserve">
IF($C655 = 1 + N("Presidente"),
    "de Orléans e Bragança",
    VLOOKUP($G655,'Last name'!$A:$B,2,FALSE) &amp; " " &amp; VLOOKUP(RANDBETWEEN(5,COUNT('Last name'!$A:$A) + 1),'Last name'!$A:$B,2,FALSE)
)</f>
        <v>Carneiro Giordano</v>
      </c>
      <c r="I655" s="7" t="str">
        <f t="shared" ca="1" si="91"/>
        <v>Maryah Carneiro Giordano</v>
      </c>
      <c r="J655" s="7" t="str">
        <f ca="1">VLOOKUP($E655,Name!$A:$C,3,FALSE)</f>
        <v>F</v>
      </c>
      <c r="K655" s="7" t="str">
        <f ca="1">VLOOKUP($J655,Gender!$A:$B,2,FALSE)</f>
        <v>Female</v>
      </c>
      <c r="L655" s="7">
        <f t="shared" ca="1" si="92"/>
        <v>5</v>
      </c>
      <c r="M655" s="7" t="str">
        <f ca="1">VLOOKUP($L655,Race!$A:$B,2,FALSE)</f>
        <v>White</v>
      </c>
      <c r="N655" s="8">
        <f t="shared" ca="1" si="93"/>
        <v>18345</v>
      </c>
      <c r="O655" s="6">
        <f t="shared" ca="1" si="94"/>
        <v>7</v>
      </c>
      <c r="P655" s="8" t="str">
        <f ca="1">VLOOKUP($O655,Education!$A:$B,2,FALSE)</f>
        <v>Undergraduate degree</v>
      </c>
      <c r="Q655" s="7">
        <f ca="1" xml:space="preserve">
  IF(OR($S655 = 5, $S655 = 6, $S655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55" s="7" t="str">
        <f ca="1">VLOOKUP($Q655,Department!$A:$B,2,FALSE)</f>
        <v>Human Resource</v>
      </c>
      <c r="S655" s="6">
        <f t="shared" ca="1" si="95"/>
        <v>10</v>
      </c>
      <c r="T655" s="7" t="str">
        <f ca="1">VLOOKUP($S655,Role!$A:$B,2,FALSE)</f>
        <v>Trainee</v>
      </c>
      <c r="U655" s="6" t="str">
        <f t="shared" ca="1" si="96"/>
        <v/>
      </c>
      <c r="V655" s="7" t="str">
        <f ca="1" xml:space="preserve">
IF($U655 &lt;&gt; "",
    VLOOKUP($U655,Level!$A:$B,2,FALSE),
    ""
)</f>
        <v/>
      </c>
      <c r="W655" s="1">
        <f t="shared" ca="1" si="97"/>
        <v>1385</v>
      </c>
      <c r="X655" s="12" t="str">
        <f t="shared" ca="1" si="98"/>
        <v>INSERT INTO bi4all.fac_employees (id_company_fk, id_employee_pk, flg_active, employee_name, id_gender_fk, id_race_fk, birthday, id_schooling_fk, id_department_fk, id_role_fk, id_level_fk, salary) VALUES (1, 651, TRUE, 'Maryah Carneiro Giordano', 'F', 5, '23/03/1950', 7, 8, 10, NULL, 1385);</v>
      </c>
    </row>
    <row r="656" spans="1:24" ht="14.25" customHeight="1" x14ac:dyDescent="0.2">
      <c r="A656" s="7">
        <v>1</v>
      </c>
      <c r="B656" s="7" t="str">
        <f>$A656 &amp; "-"&amp;VLOOKUP($A656,Company!$A:$B,2,FALSE)</f>
        <v>1-ACME Corporation</v>
      </c>
      <c r="C656" s="5">
        <f t="shared" si="90"/>
        <v>652</v>
      </c>
      <c r="D656" s="6" t="b">
        <v>1</v>
      </c>
      <c r="E656" s="7">
        <f ca="1">IF($C656 = 1 + N("Presidente"),
    127,
    IF($C656 = 2 + N("Vice-Presidente"),
        72,
        IF($C656 = 3 + N("Secretária bilíngue"),
            13,
            RANDBETWEEN(5,COUNT(Name!$A:$A) + 1)
        )
    )
)</f>
        <v>214</v>
      </c>
      <c r="F656" s="7" t="str">
        <f ca="1">VLOOKUP($E656,Name!$A:$B,2,FALSE)</f>
        <v>Kleriston</v>
      </c>
      <c r="G656" s="7">
        <f ca="1" xml:space="preserve">
IF($C656 = 1,
    0,
    RANDBETWEEN(5,COUNT('Last name'!$A:$A) + 1)
)</f>
        <v>60</v>
      </c>
      <c r="H656" s="7" t="str">
        <f ca="1" xml:space="preserve">
IF($C656 = 1 + N("Presidente"),
    "de Orléans e Bragança",
    VLOOKUP($G656,'Last name'!$A:$B,2,FALSE) &amp; " " &amp; VLOOKUP(RANDBETWEEN(5,COUNT('Last name'!$A:$A) + 1),'Last name'!$A:$B,2,FALSE)
)</f>
        <v>Carneiro Duarte</v>
      </c>
      <c r="I656" s="7" t="str">
        <f t="shared" ca="1" si="91"/>
        <v>Kleriston Carneiro Duarte</v>
      </c>
      <c r="J656" s="7" t="str">
        <f ca="1">VLOOKUP($E656,Name!$A:$C,3,FALSE)</f>
        <v>M</v>
      </c>
      <c r="K656" s="7" t="str">
        <f ca="1">VLOOKUP($J656,Gender!$A:$B,2,FALSE)</f>
        <v>Male</v>
      </c>
      <c r="L656" s="7">
        <f t="shared" ca="1" si="92"/>
        <v>5</v>
      </c>
      <c r="M656" s="7" t="str">
        <f ca="1">VLOOKUP($L656,Race!$A:$B,2,FALSE)</f>
        <v>White</v>
      </c>
      <c r="N656" s="8">
        <f t="shared" ca="1" si="93"/>
        <v>21452</v>
      </c>
      <c r="O656" s="6">
        <f t="shared" ca="1" si="94"/>
        <v>8</v>
      </c>
      <c r="P656" s="8" t="str">
        <f ca="1">VLOOKUP($O656,Education!$A:$B,2,FALSE)</f>
        <v>Graduate school</v>
      </c>
      <c r="Q656" s="7">
        <f ca="1" xml:space="preserve">
  IF(OR($S656 = 5, $S656 = 6, $S656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56" s="7" t="str">
        <f ca="1">VLOOKUP($Q656,Department!$A:$B,2,FALSE)</f>
        <v>Finance</v>
      </c>
      <c r="S656" s="6">
        <f t="shared" ca="1" si="95"/>
        <v>11</v>
      </c>
      <c r="T656" s="7" t="str">
        <f ca="1">VLOOKUP($S656,Role!$A:$B,2,FALSE)</f>
        <v>Analyst</v>
      </c>
      <c r="U656" s="6">
        <f t="shared" ca="1" si="96"/>
        <v>7</v>
      </c>
      <c r="V656" s="7" t="str">
        <f ca="1" xml:space="preserve">
IF($U656 &lt;&gt; "",
    VLOOKUP($U656,Level!$A:$B,2,FALSE),
    ""
)</f>
        <v>Senior</v>
      </c>
      <c r="W656" s="1">
        <f t="shared" ca="1" si="97"/>
        <v>3000</v>
      </c>
      <c r="X656" s="12" t="str">
        <f t="shared" ca="1" si="98"/>
        <v>INSERT INTO bi4all.fac_employees (id_company_fk, id_employee_pk, flg_active, employee_name, id_gender_fk, id_race_fk, birthday, id_schooling_fk, id_department_fk, id_role_fk, id_level_fk, salary) VALUES (1, 652, TRUE, 'Kleriston Carneiro Duarte', 'M', 5, '24/09/1958', 8, 7, 11, 7, 3000);</v>
      </c>
    </row>
    <row r="657" spans="1:24" ht="14.25" customHeight="1" x14ac:dyDescent="0.2">
      <c r="A657" s="7">
        <v>1</v>
      </c>
      <c r="B657" s="7" t="str">
        <f>$A657 &amp; "-"&amp;VLOOKUP($A657,Company!$A:$B,2,FALSE)</f>
        <v>1-ACME Corporation</v>
      </c>
      <c r="C657" s="5">
        <f t="shared" si="90"/>
        <v>653</v>
      </c>
      <c r="D657" s="6" t="b">
        <v>1</v>
      </c>
      <c r="E657" s="7">
        <f ca="1">IF($C657 = 1 + N("Presidente"),
    127,
    IF($C657 = 2 + N("Vice-Presidente"),
        72,
        IF($C657 = 3 + N("Secretária bilíngue"),
            13,
            RANDBETWEEN(5,COUNT(Name!$A:$A) + 1)
        )
    )
)</f>
        <v>240</v>
      </c>
      <c r="F657" s="7" t="str">
        <f ca="1">VLOOKUP($E657,Name!$A:$B,2,FALSE)</f>
        <v>Lucca</v>
      </c>
      <c r="G657" s="7">
        <f ca="1" xml:space="preserve">
IF($C657 = 1,
    0,
    RANDBETWEEN(5,COUNT('Last name'!$A:$A) + 1)
)</f>
        <v>159</v>
      </c>
      <c r="H657" s="7" t="str">
        <f ca="1" xml:space="preserve">
IF($C657 = 1 + N("Presidente"),
    "de Orléans e Bragança",
    VLOOKUP($G657,'Last name'!$A:$B,2,FALSE) &amp; " " &amp; VLOOKUP(RANDBETWEEN(5,COUNT('Last name'!$A:$A) + 1),'Last name'!$A:$B,2,FALSE)
)</f>
        <v>Reis Rinaldi</v>
      </c>
      <c r="I657" s="7" t="str">
        <f t="shared" ca="1" si="91"/>
        <v>Lucca Reis Rinaldi</v>
      </c>
      <c r="J657" s="7" t="str">
        <f ca="1">VLOOKUP($E657,Name!$A:$C,3,FALSE)</f>
        <v>M</v>
      </c>
      <c r="K657" s="7" t="str">
        <f ca="1">VLOOKUP($J657,Gender!$A:$B,2,FALSE)</f>
        <v>Male</v>
      </c>
      <c r="L657" s="7">
        <f t="shared" ca="1" si="92"/>
        <v>5</v>
      </c>
      <c r="M657" s="7" t="str">
        <f ca="1">VLOOKUP($L657,Race!$A:$B,2,FALSE)</f>
        <v>White</v>
      </c>
      <c r="N657" s="8">
        <f t="shared" ca="1" si="93"/>
        <v>26001</v>
      </c>
      <c r="O657" s="6">
        <f t="shared" ca="1" si="94"/>
        <v>7</v>
      </c>
      <c r="P657" s="8" t="str">
        <f ca="1">VLOOKUP($O657,Education!$A:$B,2,FALSE)</f>
        <v>Undergraduate degree</v>
      </c>
      <c r="Q657" s="7">
        <f ca="1" xml:space="preserve">
  IF(OR($S657 = 5, $S657 = 6, $S657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57" s="7" t="str">
        <f ca="1">VLOOKUP($Q657,Department!$A:$B,2,FALSE)</f>
        <v>Communication &amp; Marketing</v>
      </c>
      <c r="S657" s="6">
        <f t="shared" ca="1" si="95"/>
        <v>10</v>
      </c>
      <c r="T657" s="7" t="str">
        <f ca="1">VLOOKUP($S657,Role!$A:$B,2,FALSE)</f>
        <v>Trainee</v>
      </c>
      <c r="U657" s="6" t="str">
        <f t="shared" ca="1" si="96"/>
        <v/>
      </c>
      <c r="V657" s="7" t="str">
        <f ca="1" xml:space="preserve">
IF($U657 &lt;&gt; "",
    VLOOKUP($U657,Level!$A:$B,2,FALSE),
    ""
)</f>
        <v/>
      </c>
      <c r="W657" s="1">
        <f t="shared" ca="1" si="97"/>
        <v>1385</v>
      </c>
      <c r="X657" s="12" t="str">
        <f t="shared" ca="1" si="98"/>
        <v>INSERT INTO bi4all.fac_employees (id_company_fk, id_employee_pk, flg_active, employee_name, id_gender_fk, id_race_fk, birthday, id_schooling_fk, id_department_fk, id_role_fk, id_level_fk, salary) VALUES (1, 653, TRUE, 'Lucca Reis Rinaldi', 'M', 5, '09/03/1971', 7, 11, 10, NULL, 1385);</v>
      </c>
    </row>
    <row r="658" spans="1:24" ht="14.25" customHeight="1" x14ac:dyDescent="0.2">
      <c r="A658" s="7">
        <v>1</v>
      </c>
      <c r="B658" s="7" t="str">
        <f>$A658 &amp; "-"&amp;VLOOKUP($A658,Company!$A:$B,2,FALSE)</f>
        <v>1-ACME Corporation</v>
      </c>
      <c r="C658" s="5">
        <f t="shared" si="90"/>
        <v>654</v>
      </c>
      <c r="D658" s="6" t="b">
        <v>1</v>
      </c>
      <c r="E658" s="7">
        <f ca="1">IF($C658 = 1 + N("Presidente"),
    127,
    IF($C658 = 2 + N("Vice-Presidente"),
        72,
        IF($C658 = 3 + N("Secretária bilíngue"),
            13,
            RANDBETWEEN(5,COUNT(Name!$A:$A) + 1)
        )
    )
)</f>
        <v>39</v>
      </c>
      <c r="F658" s="7" t="str">
        <f ca="1">VLOOKUP($E658,Name!$A:$B,2,FALSE)</f>
        <v>Ananda</v>
      </c>
      <c r="G658" s="7">
        <f ca="1" xml:space="preserve">
IF($C658 = 1,
    0,
    RANDBETWEEN(5,COUNT('Last name'!$A:$A) + 1)
)</f>
        <v>132</v>
      </c>
      <c r="H658" s="7" t="str">
        <f ca="1" xml:space="preserve">
IF($C658 = 1 + N("Presidente"),
    "de Orléans e Bragança",
    VLOOKUP($G658,'Last name'!$A:$B,2,FALSE) &amp; " " &amp; VLOOKUP(RANDBETWEEN(5,COUNT('Last name'!$A:$A) + 1),'Last name'!$A:$B,2,FALSE)
)</f>
        <v>Moraes De Luca</v>
      </c>
      <c r="I658" s="7" t="str">
        <f t="shared" ca="1" si="91"/>
        <v>Ananda Moraes De Luca</v>
      </c>
      <c r="J658" s="7" t="str">
        <f ca="1">VLOOKUP($E658,Name!$A:$C,3,FALSE)</f>
        <v>F</v>
      </c>
      <c r="K658" s="7" t="str">
        <f ca="1">VLOOKUP($J658,Gender!$A:$B,2,FALSE)</f>
        <v>Female</v>
      </c>
      <c r="L658" s="7">
        <f t="shared" ca="1" si="92"/>
        <v>6</v>
      </c>
      <c r="M658" s="7" t="str">
        <f ca="1">VLOOKUP($L658,Race!$A:$B,2,FALSE)</f>
        <v>Black or African American</v>
      </c>
      <c r="N658" s="8">
        <f t="shared" ca="1" si="93"/>
        <v>22450</v>
      </c>
      <c r="O658" s="6">
        <f t="shared" ca="1" si="94"/>
        <v>7</v>
      </c>
      <c r="P658" s="8" t="str">
        <f ca="1">VLOOKUP($O658,Education!$A:$B,2,FALSE)</f>
        <v>Undergraduate degree</v>
      </c>
      <c r="Q658" s="7">
        <f ca="1" xml:space="preserve">
  IF(OR($S658 = 5, $S658 = 6, $S658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58" s="7" t="str">
        <f ca="1">VLOOKUP($Q658,Department!$A:$B,2,FALSE)</f>
        <v>Audit</v>
      </c>
      <c r="S658" s="6">
        <f t="shared" ca="1" si="95"/>
        <v>11</v>
      </c>
      <c r="T658" s="7" t="str">
        <f ca="1">VLOOKUP($S658,Role!$A:$B,2,FALSE)</f>
        <v>Analyst</v>
      </c>
      <c r="U658" s="6">
        <f t="shared" ca="1" si="96"/>
        <v>7</v>
      </c>
      <c r="V658" s="7" t="str">
        <f ca="1" xml:space="preserve">
IF($U658 &lt;&gt; "",
    VLOOKUP($U658,Level!$A:$B,2,FALSE),
    ""
)</f>
        <v>Senior</v>
      </c>
      <c r="W658" s="1">
        <f t="shared" ca="1" si="97"/>
        <v>2500</v>
      </c>
      <c r="X658" s="12" t="str">
        <f t="shared" ca="1" si="98"/>
        <v>INSERT INTO bi4all.fac_employees (id_company_fk, id_employee_pk, flg_active, employee_name, id_gender_fk, id_race_fk, birthday, id_schooling_fk, id_department_fk, id_role_fk, id_level_fk, salary) VALUES (1, 654, TRUE, 'Ananda Moraes De Luca', 'F', 6, '18/06/1961', 7, 13, 11, 7, 2500);</v>
      </c>
    </row>
    <row r="659" spans="1:24" ht="14.25" customHeight="1" x14ac:dyDescent="0.2">
      <c r="A659" s="7">
        <v>1</v>
      </c>
      <c r="B659" s="7" t="str">
        <f>$A659 &amp; "-"&amp;VLOOKUP($A659,Company!$A:$B,2,FALSE)</f>
        <v>1-ACME Corporation</v>
      </c>
      <c r="C659" s="5">
        <f t="shared" si="90"/>
        <v>655</v>
      </c>
      <c r="D659" s="6" t="b">
        <v>1</v>
      </c>
      <c r="E659" s="7">
        <f ca="1">IF($C659 = 1 + N("Presidente"),
    127,
    IF($C659 = 2 + N("Vice-Presidente"),
        72,
        IF($C659 = 3 + N("Secretária bilíngue"),
            13,
            RANDBETWEEN(5,COUNT(Name!$A:$A) + 1)
        )
    )
)</f>
        <v>345</v>
      </c>
      <c r="F659" s="7" t="str">
        <f ca="1">VLOOKUP($E659,Name!$A:$B,2,FALSE)</f>
        <v>Tiago</v>
      </c>
      <c r="G659" s="7">
        <f ca="1" xml:space="preserve">
IF($C659 = 1,
    0,
    RANDBETWEEN(5,COUNT('Last name'!$A:$A) + 1)
)</f>
        <v>34</v>
      </c>
      <c r="H659" s="7" t="str">
        <f ca="1" xml:space="preserve">
IF($C659 = 1 + N("Presidente"),
    "de Orléans e Bragança",
    VLOOKUP($G659,'Last name'!$A:$B,2,FALSE) &amp; " " &amp; VLOOKUP(RANDBETWEEN(5,COUNT('Last name'!$A:$A) + 1),'Last name'!$A:$B,2,FALSE)
)</f>
        <v>Barros Braga</v>
      </c>
      <c r="I659" s="7" t="str">
        <f t="shared" ca="1" si="91"/>
        <v>Tiago Barros Braga</v>
      </c>
      <c r="J659" s="7" t="str">
        <f ca="1">VLOOKUP($E659,Name!$A:$C,3,FALSE)</f>
        <v>M</v>
      </c>
      <c r="K659" s="7" t="str">
        <f ca="1">VLOOKUP($J659,Gender!$A:$B,2,FALSE)</f>
        <v>Male</v>
      </c>
      <c r="L659" s="7">
        <f t="shared" ca="1" si="92"/>
        <v>5</v>
      </c>
      <c r="M659" s="7" t="str">
        <f ca="1">VLOOKUP($L659,Race!$A:$B,2,FALSE)</f>
        <v>White</v>
      </c>
      <c r="N659" s="8">
        <f t="shared" ca="1" si="93"/>
        <v>25324</v>
      </c>
      <c r="O659" s="6">
        <f t="shared" ca="1" si="94"/>
        <v>7</v>
      </c>
      <c r="P659" s="8" t="str">
        <f ca="1">VLOOKUP($O659,Education!$A:$B,2,FALSE)</f>
        <v>Undergraduate degree</v>
      </c>
      <c r="Q659" s="7">
        <f ca="1" xml:space="preserve">
  IF(OR($S659 = 5, $S659 = 6, $S659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59" s="7" t="str">
        <f ca="1">VLOOKUP($Q659,Department!$A:$B,2,FALSE)</f>
        <v>Commercial</v>
      </c>
      <c r="S659" s="6">
        <f t="shared" ca="1" si="95"/>
        <v>9</v>
      </c>
      <c r="T659" s="7" t="str">
        <f ca="1">VLOOKUP($S659,Role!$A:$B,2,FALSE)</f>
        <v>Intern</v>
      </c>
      <c r="U659" s="6" t="str">
        <f t="shared" ca="1" si="96"/>
        <v/>
      </c>
      <c r="V659" s="7" t="str">
        <f ca="1" xml:space="preserve">
IF($U659 &lt;&gt; "",
    VLOOKUP($U659,Level!$A:$B,2,FALSE),
    ""
)</f>
        <v/>
      </c>
      <c r="W659" s="1">
        <f t="shared" ca="1" si="97"/>
        <v>1285</v>
      </c>
      <c r="X659" s="12" t="str">
        <f t="shared" ca="1" si="98"/>
        <v>INSERT INTO bi4all.fac_employees (id_company_fk, id_employee_pk, flg_active, employee_name, id_gender_fk, id_race_fk, birthday, id_schooling_fk, id_department_fk, id_role_fk, id_level_fk, salary) VALUES (1, 655, TRUE, 'Tiago Barros Braga', 'M', 5, '01/05/1969', 7, 9, 9, NULL, 1285);</v>
      </c>
    </row>
    <row r="660" spans="1:24" ht="14.25" customHeight="1" x14ac:dyDescent="0.2">
      <c r="A660" s="7">
        <v>1</v>
      </c>
      <c r="B660" s="7" t="str">
        <f>$A660 &amp; "-"&amp;VLOOKUP($A660,Company!$A:$B,2,FALSE)</f>
        <v>1-ACME Corporation</v>
      </c>
      <c r="C660" s="5">
        <f t="shared" si="90"/>
        <v>656</v>
      </c>
      <c r="D660" s="6" t="b">
        <v>1</v>
      </c>
      <c r="E660" s="7">
        <f ca="1">IF($C660 = 1 + N("Presidente"),
    127,
    IF($C660 = 2 + N("Vice-Presidente"),
        72,
        IF($C660 = 3 + N("Secretária bilíngue"),
            13,
            RANDBETWEEN(5,COUNT(Name!$A:$A) + 1)
        )
    )
)</f>
        <v>52</v>
      </c>
      <c r="F660" s="7" t="str">
        <f ca="1">VLOOKUP($E660,Name!$A:$B,2,FALSE)</f>
        <v>Antônio</v>
      </c>
      <c r="G660" s="7">
        <f ca="1" xml:space="preserve">
IF($C660 = 1,
    0,
    RANDBETWEEN(5,COUNT('Last name'!$A:$A) + 1)
)</f>
        <v>181</v>
      </c>
      <c r="H660" s="7" t="str">
        <f ca="1" xml:space="preserve">
IF($C660 = 1 + N("Presidente"),
    "de Orléans e Bragança",
    VLOOKUP($G660,'Last name'!$A:$B,2,FALSE) &amp; " " &amp; VLOOKUP(RANDBETWEEN(5,COUNT('Last name'!$A:$A) + 1),'Last name'!$A:$B,2,FALSE)
)</f>
        <v>Simões Carneiro</v>
      </c>
      <c r="I660" s="7" t="str">
        <f t="shared" ca="1" si="91"/>
        <v>Antônio Simões Carneiro</v>
      </c>
      <c r="J660" s="7" t="str">
        <f ca="1">VLOOKUP($E660,Name!$A:$C,3,FALSE)</f>
        <v>M</v>
      </c>
      <c r="K660" s="7" t="str">
        <f ca="1">VLOOKUP($J660,Gender!$A:$B,2,FALSE)</f>
        <v>Male</v>
      </c>
      <c r="L660" s="7">
        <f t="shared" ca="1" si="92"/>
        <v>7</v>
      </c>
      <c r="M660" s="7" t="str">
        <f ca="1">VLOOKUP($L660,Race!$A:$B,2,FALSE)</f>
        <v>Hispanic or Latino</v>
      </c>
      <c r="N660" s="8">
        <f t="shared" ca="1" si="93"/>
        <v>30980</v>
      </c>
      <c r="O660" s="6">
        <f t="shared" ca="1" si="94"/>
        <v>7</v>
      </c>
      <c r="P660" s="8" t="str">
        <f ca="1">VLOOKUP($O660,Education!$A:$B,2,FALSE)</f>
        <v>Undergraduate degree</v>
      </c>
      <c r="Q660" s="7">
        <f ca="1" xml:space="preserve">
  IF(OR($S660 = 5, $S660 = 6, $S660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60" s="7" t="str">
        <f ca="1">VLOOKUP($Q660,Department!$A:$B,2,FALSE)</f>
        <v>Communication &amp; Marketing</v>
      </c>
      <c r="S660" s="6">
        <f t="shared" ca="1" si="95"/>
        <v>11</v>
      </c>
      <c r="T660" s="7" t="str">
        <f ca="1">VLOOKUP($S660,Role!$A:$B,2,FALSE)</f>
        <v>Analyst</v>
      </c>
      <c r="U660" s="6">
        <f t="shared" ca="1" si="96"/>
        <v>7</v>
      </c>
      <c r="V660" s="7" t="str">
        <f ca="1" xml:space="preserve">
IF($U660 &lt;&gt; "",
    VLOOKUP($U660,Level!$A:$B,2,FALSE),
    ""
)</f>
        <v>Senior</v>
      </c>
      <c r="W660" s="1">
        <f t="shared" ca="1" si="97"/>
        <v>2580</v>
      </c>
      <c r="X660" s="12" t="str">
        <f t="shared" ca="1" si="98"/>
        <v>INSERT INTO bi4all.fac_employees (id_company_fk, id_employee_pk, flg_active, employee_name, id_gender_fk, id_race_fk, birthday, id_schooling_fk, id_department_fk, id_role_fk, id_level_fk, salary) VALUES (1, 656, TRUE, 'Antônio Simões Carneiro', 'M', 7, '25/10/1984', 7, 11, 11, 7, 2580);</v>
      </c>
    </row>
    <row r="661" spans="1:24" ht="14.25" customHeight="1" x14ac:dyDescent="0.2">
      <c r="A661" s="7">
        <v>1</v>
      </c>
      <c r="B661" s="7" t="str">
        <f>$A661 &amp; "-"&amp;VLOOKUP($A661,Company!$A:$B,2,FALSE)</f>
        <v>1-ACME Corporation</v>
      </c>
      <c r="C661" s="5">
        <f t="shared" si="90"/>
        <v>657</v>
      </c>
      <c r="D661" s="6" t="b">
        <v>1</v>
      </c>
      <c r="E661" s="7">
        <f ca="1">IF($C661 = 1 + N("Presidente"),
    127,
    IF($C661 = 2 + N("Vice-Presidente"),
        72,
        IF($C661 = 3 + N("Secretária bilíngue"),
            13,
            RANDBETWEEN(5,COUNT(Name!$A:$A) + 1)
        )
    )
)</f>
        <v>22</v>
      </c>
      <c r="F661" s="7" t="str">
        <f ca="1">VLOOKUP($E661,Name!$A:$B,2,FALSE)</f>
        <v>Álvaro</v>
      </c>
      <c r="G661" s="7">
        <f ca="1" xml:space="preserve">
IF($C661 = 1,
    0,
    RANDBETWEEN(5,COUNT('Last name'!$A:$A) + 1)
)</f>
        <v>131</v>
      </c>
      <c r="H661" s="7" t="str">
        <f ca="1" xml:space="preserve">
IF($C661 = 1 + N("Presidente"),
    "de Orléans e Bragança",
    VLOOKUP($G661,'Last name'!$A:$B,2,FALSE) &amp; " " &amp; VLOOKUP(RANDBETWEEN(5,COUNT('Last name'!$A:$A) + 1),'Last name'!$A:$B,2,FALSE)
)</f>
        <v>Monti Rinaldi</v>
      </c>
      <c r="I661" s="7" t="str">
        <f t="shared" ca="1" si="91"/>
        <v>Álvaro Monti Rinaldi</v>
      </c>
      <c r="J661" s="7" t="str">
        <f ca="1">VLOOKUP($E661,Name!$A:$C,3,FALSE)</f>
        <v>M</v>
      </c>
      <c r="K661" s="7" t="str">
        <f ca="1">VLOOKUP($J661,Gender!$A:$B,2,FALSE)</f>
        <v>Male</v>
      </c>
      <c r="L661" s="7">
        <f t="shared" ca="1" si="92"/>
        <v>5</v>
      </c>
      <c r="M661" s="7" t="str">
        <f ca="1">VLOOKUP($L661,Race!$A:$B,2,FALSE)</f>
        <v>White</v>
      </c>
      <c r="N661" s="8">
        <f t="shared" ca="1" si="93"/>
        <v>21923</v>
      </c>
      <c r="O661" s="6">
        <f t="shared" ca="1" si="94"/>
        <v>7</v>
      </c>
      <c r="P661" s="8" t="str">
        <f ca="1">VLOOKUP($O661,Education!$A:$B,2,FALSE)</f>
        <v>Undergraduate degree</v>
      </c>
      <c r="Q661" s="7">
        <f ca="1" xml:space="preserve">
  IF(OR($S661 = 5, $S661 = 6, $S661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61" s="7" t="str">
        <f ca="1">VLOOKUP($Q661,Department!$A:$B,2,FALSE)</f>
        <v>Commercial</v>
      </c>
      <c r="S661" s="6">
        <f t="shared" ca="1" si="95"/>
        <v>10</v>
      </c>
      <c r="T661" s="7" t="str">
        <f ca="1">VLOOKUP($S661,Role!$A:$B,2,FALSE)</f>
        <v>Trainee</v>
      </c>
      <c r="U661" s="6" t="str">
        <f t="shared" ca="1" si="96"/>
        <v/>
      </c>
      <c r="V661" s="7" t="str">
        <f ca="1" xml:space="preserve">
IF($U661 &lt;&gt; "",
    VLOOKUP($U661,Level!$A:$B,2,FALSE),
    ""
)</f>
        <v/>
      </c>
      <c r="W661" s="1">
        <f t="shared" ca="1" si="97"/>
        <v>1385</v>
      </c>
      <c r="X661" s="12" t="str">
        <f t="shared" ca="1" si="98"/>
        <v>INSERT INTO bi4all.fac_employees (id_company_fk, id_employee_pk, flg_active, employee_name, id_gender_fk, id_race_fk, birthday, id_schooling_fk, id_department_fk, id_role_fk, id_level_fk, salary) VALUES (1, 657, TRUE, 'Álvaro Monti Rinaldi', 'M', 5, '08/01/1960', 7, 9, 10, NULL, 1385);</v>
      </c>
    </row>
    <row r="662" spans="1:24" ht="14.25" customHeight="1" x14ac:dyDescent="0.2">
      <c r="A662" s="7">
        <v>1</v>
      </c>
      <c r="B662" s="7" t="str">
        <f>$A662 &amp; "-"&amp;VLOOKUP($A662,Company!$A:$B,2,FALSE)</f>
        <v>1-ACME Corporation</v>
      </c>
      <c r="C662" s="5">
        <f t="shared" si="90"/>
        <v>658</v>
      </c>
      <c r="D662" s="6" t="b">
        <v>1</v>
      </c>
      <c r="E662" s="7">
        <f ca="1">IF($C662 = 1 + N("Presidente"),
    127,
    IF($C662 = 2 + N("Vice-Presidente"),
        72,
        IF($C662 = 3 + N("Secretária bilíngue"),
            13,
            RANDBETWEEN(5,COUNT(Name!$A:$A) + 1)
        )
    )
)</f>
        <v>348</v>
      </c>
      <c r="F662" s="7" t="str">
        <f ca="1">VLOOKUP($E662,Name!$A:$B,2,FALSE)</f>
        <v>Vagner</v>
      </c>
      <c r="G662" s="7">
        <f ca="1" xml:space="preserve">
IF($C662 = 1,
    0,
    RANDBETWEEN(5,COUNT('Last name'!$A:$A) + 1)
)</f>
        <v>65</v>
      </c>
      <c r="H662" s="7" t="str">
        <f ca="1" xml:space="preserve">
IF($C662 = 1 + N("Presidente"),
    "de Orléans e Bragança",
    VLOOKUP($G662,'Last name'!$A:$B,2,FALSE) &amp; " " &amp; VLOOKUP(RANDBETWEEN(5,COUNT('Last name'!$A:$A) + 1),'Last name'!$A:$B,2,FALSE)
)</f>
        <v>Coelho Nunes</v>
      </c>
      <c r="I662" s="7" t="str">
        <f t="shared" ca="1" si="91"/>
        <v>Vagner Coelho Nunes</v>
      </c>
      <c r="J662" s="7" t="str">
        <f ca="1">VLOOKUP($E662,Name!$A:$C,3,FALSE)</f>
        <v>M</v>
      </c>
      <c r="K662" s="7" t="str">
        <f ca="1">VLOOKUP($J662,Gender!$A:$B,2,FALSE)</f>
        <v>Male</v>
      </c>
      <c r="L662" s="7">
        <f t="shared" ca="1" si="92"/>
        <v>5</v>
      </c>
      <c r="M662" s="7" t="str">
        <f ca="1">VLOOKUP($L662,Race!$A:$B,2,FALSE)</f>
        <v>White</v>
      </c>
      <c r="N662" s="8">
        <f t="shared" ca="1" si="93"/>
        <v>23938</v>
      </c>
      <c r="O662" s="6">
        <f t="shared" ca="1" si="94"/>
        <v>7</v>
      </c>
      <c r="P662" s="8" t="str">
        <f ca="1">VLOOKUP($O662,Education!$A:$B,2,FALSE)</f>
        <v>Undergraduate degree</v>
      </c>
      <c r="Q662" s="7">
        <f ca="1" xml:space="preserve">
  IF(OR($S662 = 5, $S662 = 6, $S662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62" s="7" t="str">
        <f ca="1">VLOOKUP($Q662,Department!$A:$B,2,FALSE)</f>
        <v>Audit</v>
      </c>
      <c r="S662" s="6">
        <f t="shared" ca="1" si="95"/>
        <v>11</v>
      </c>
      <c r="T662" s="7" t="str">
        <f ca="1">VLOOKUP($S662,Role!$A:$B,2,FALSE)</f>
        <v>Analyst</v>
      </c>
      <c r="U662" s="6">
        <f t="shared" ca="1" si="96"/>
        <v>5</v>
      </c>
      <c r="V662" s="7" t="str">
        <f ca="1" xml:space="preserve">
IF($U662 &lt;&gt; "",
    VLOOKUP($U662,Level!$A:$B,2,FALSE),
    ""
)</f>
        <v>Junior</v>
      </c>
      <c r="W662" s="1">
        <f t="shared" ca="1" si="97"/>
        <v>2500</v>
      </c>
      <c r="X662" s="12" t="str">
        <f t="shared" ca="1" si="98"/>
        <v>INSERT INTO bi4all.fac_employees (id_company_fk, id_employee_pk, flg_active, employee_name, id_gender_fk, id_race_fk, birthday, id_schooling_fk, id_department_fk, id_role_fk, id_level_fk, salary) VALUES (1, 658, TRUE, 'Vagner Coelho Nunes', 'M', 5, '15/07/1965', 7, 13, 11, 5, 2500);</v>
      </c>
    </row>
    <row r="663" spans="1:24" ht="14.25" customHeight="1" x14ac:dyDescent="0.2">
      <c r="A663" s="7">
        <v>1</v>
      </c>
      <c r="B663" s="7" t="str">
        <f>$A663 &amp; "-"&amp;VLOOKUP($A663,Company!$A:$B,2,FALSE)</f>
        <v>1-ACME Corporation</v>
      </c>
      <c r="C663" s="5">
        <f t="shared" si="90"/>
        <v>659</v>
      </c>
      <c r="D663" s="6" t="b">
        <v>1</v>
      </c>
      <c r="E663" s="7">
        <f ca="1">IF($C663 = 1 + N("Presidente"),
    127,
    IF($C663 = 2 + N("Vice-Presidente"),
        72,
        IF($C663 = 3 + N("Secretária bilíngue"),
            13,
            RANDBETWEEN(5,COUNT(Name!$A:$A) + 1)
        )
    )
)</f>
        <v>235</v>
      </c>
      <c r="F663" s="7" t="str">
        <f ca="1">VLOOKUP($E663,Name!$A:$B,2,FALSE)</f>
        <v>Luan</v>
      </c>
      <c r="G663" s="7">
        <f ca="1" xml:space="preserve">
IF($C663 = 1,
    0,
    RANDBETWEEN(5,COUNT('Last name'!$A:$A) + 1)
)</f>
        <v>145</v>
      </c>
      <c r="H663" s="7" t="str">
        <f ca="1" xml:space="preserve">
IF($C663 = 1 + N("Presidente"),
    "de Orléans e Bragança",
    VLOOKUP($G663,'Last name'!$A:$B,2,FALSE) &amp; " " &amp; VLOOKUP(RANDBETWEEN(5,COUNT('Last name'!$A:$A) + 1),'Last name'!$A:$B,2,FALSE)
)</f>
        <v>Pasquim Conti</v>
      </c>
      <c r="I663" s="7" t="str">
        <f t="shared" ca="1" si="91"/>
        <v>Luan Pasquim Conti</v>
      </c>
      <c r="J663" s="7" t="str">
        <f ca="1">VLOOKUP($E663,Name!$A:$C,3,FALSE)</f>
        <v>M</v>
      </c>
      <c r="K663" s="7" t="str">
        <f ca="1">VLOOKUP($J663,Gender!$A:$B,2,FALSE)</f>
        <v>Male</v>
      </c>
      <c r="L663" s="7">
        <f t="shared" ca="1" si="92"/>
        <v>5</v>
      </c>
      <c r="M663" s="7" t="str">
        <f ca="1">VLOOKUP($L663,Race!$A:$B,2,FALSE)</f>
        <v>White</v>
      </c>
      <c r="N663" s="8">
        <f t="shared" ca="1" si="93"/>
        <v>31401</v>
      </c>
      <c r="O663" s="6">
        <f t="shared" ca="1" si="94"/>
        <v>7</v>
      </c>
      <c r="P663" s="8" t="str">
        <f ca="1">VLOOKUP($O663,Education!$A:$B,2,FALSE)</f>
        <v>Undergraduate degree</v>
      </c>
      <c r="Q663" s="7">
        <f ca="1" xml:space="preserve">
  IF(OR($S663 = 5, $S663 = 6, $S663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63" s="7" t="str">
        <f ca="1">VLOOKUP($Q663,Department!$A:$B,2,FALSE)</f>
        <v>Administration</v>
      </c>
      <c r="S663" s="6">
        <f t="shared" ca="1" si="95"/>
        <v>9</v>
      </c>
      <c r="T663" s="7" t="str">
        <f ca="1">VLOOKUP($S663,Role!$A:$B,2,FALSE)</f>
        <v>Intern</v>
      </c>
      <c r="U663" s="6" t="str">
        <f t="shared" ca="1" si="96"/>
        <v/>
      </c>
      <c r="V663" s="7" t="str">
        <f ca="1" xml:space="preserve">
IF($U663 &lt;&gt; "",
    VLOOKUP($U663,Level!$A:$B,2,FALSE),
    ""
)</f>
        <v/>
      </c>
      <c r="W663" s="1">
        <f t="shared" ca="1" si="97"/>
        <v>1205</v>
      </c>
      <c r="X663" s="12" t="str">
        <f t="shared" ca="1" si="98"/>
        <v>INSERT INTO bi4all.fac_employees (id_company_fk, id_employee_pk, flg_active, employee_name, id_gender_fk, id_race_fk, birthday, id_schooling_fk, id_department_fk, id_role_fk, id_level_fk, salary) VALUES (1, 659, TRUE, 'Luan Pasquim Conti', 'M', 5, '20/12/1985', 7, 6, 9, NULL, 1205);</v>
      </c>
    </row>
    <row r="664" spans="1:24" ht="14.25" customHeight="1" x14ac:dyDescent="0.2">
      <c r="A664" s="7">
        <v>1</v>
      </c>
      <c r="B664" s="7" t="str">
        <f>$A664 &amp; "-"&amp;VLOOKUP($A664,Company!$A:$B,2,FALSE)</f>
        <v>1-ACME Corporation</v>
      </c>
      <c r="C664" s="5">
        <f t="shared" si="90"/>
        <v>660</v>
      </c>
      <c r="D664" s="6" t="b">
        <v>1</v>
      </c>
      <c r="E664" s="7">
        <f ca="1">IF($C664 = 1 + N("Presidente"),
    127,
    IF($C664 = 2 + N("Vice-Presidente"),
        72,
        IF($C664 = 3 + N("Secretária bilíngue"),
            13,
            RANDBETWEEN(5,COUNT(Name!$A:$A) + 1)
        )
    )
)</f>
        <v>76</v>
      </c>
      <c r="F664" s="7" t="str">
        <f ca="1">VLOOKUP($E664,Name!$A:$B,2,FALSE)</f>
        <v>Bruna</v>
      </c>
      <c r="G664" s="7">
        <f ca="1" xml:space="preserve">
IF($C664 = 1,
    0,
    RANDBETWEEN(5,COUNT('Last name'!$A:$A) + 1)
)</f>
        <v>51</v>
      </c>
      <c r="H664" s="7" t="str">
        <f ca="1" xml:space="preserve">
IF($C664 = 1 + N("Presidente"),
    "de Orléans e Bragança",
    VLOOKUP($G664,'Last name'!$A:$B,2,FALSE) &amp; " " &amp; VLOOKUP(RANDBETWEEN(5,COUNT('Last name'!$A:$A) + 1),'Last name'!$A:$B,2,FALSE)
)</f>
        <v>Café Colombo</v>
      </c>
      <c r="I664" s="7" t="str">
        <f t="shared" ca="1" si="91"/>
        <v>Bruna Café Colombo</v>
      </c>
      <c r="J664" s="7" t="str">
        <f ca="1">VLOOKUP($E664,Name!$A:$C,3,FALSE)</f>
        <v>F</v>
      </c>
      <c r="K664" s="7" t="str">
        <f ca="1">VLOOKUP($J664,Gender!$A:$B,2,FALSE)</f>
        <v>Female</v>
      </c>
      <c r="L664" s="7">
        <f t="shared" ca="1" si="92"/>
        <v>5</v>
      </c>
      <c r="M664" s="7" t="str">
        <f ca="1">VLOOKUP($L664,Race!$A:$B,2,FALSE)</f>
        <v>White</v>
      </c>
      <c r="N664" s="8">
        <f t="shared" ca="1" si="93"/>
        <v>18264</v>
      </c>
      <c r="O664" s="6">
        <f t="shared" ca="1" si="94"/>
        <v>7</v>
      </c>
      <c r="P664" s="8" t="str">
        <f ca="1">VLOOKUP($O664,Education!$A:$B,2,FALSE)</f>
        <v>Undergraduate degree</v>
      </c>
      <c r="Q664" s="7">
        <f ca="1" xml:space="preserve">
  IF(OR($S664 = 5, $S664 = 6, $S664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64" s="7" t="str">
        <f ca="1">VLOOKUP($Q664,Department!$A:$B,2,FALSE)</f>
        <v>Communication &amp; Marketing</v>
      </c>
      <c r="S664" s="6">
        <f t="shared" ca="1" si="95"/>
        <v>11</v>
      </c>
      <c r="T664" s="7" t="str">
        <f ca="1">VLOOKUP($S664,Role!$A:$B,2,FALSE)</f>
        <v>Analyst</v>
      </c>
      <c r="U664" s="6">
        <f t="shared" ca="1" si="96"/>
        <v>7</v>
      </c>
      <c r="V664" s="7" t="str">
        <f ca="1" xml:space="preserve">
IF($U664 &lt;&gt; "",
    VLOOKUP($U664,Level!$A:$B,2,FALSE),
    ""
)</f>
        <v>Senior</v>
      </c>
      <c r="W664" s="1">
        <f t="shared" ca="1" si="97"/>
        <v>2580</v>
      </c>
      <c r="X664" s="12" t="str">
        <f t="shared" ca="1" si="98"/>
        <v>INSERT INTO bi4all.fac_employees (id_company_fk, id_employee_pk, flg_active, employee_name, id_gender_fk, id_race_fk, birthday, id_schooling_fk, id_department_fk, id_role_fk, id_level_fk, salary) VALUES (1, 660, TRUE, 'Bruna Café Colombo', 'F', 5, '01/01/1950', 7, 11, 11, 7, 2580);</v>
      </c>
    </row>
    <row r="665" spans="1:24" ht="14.25" customHeight="1" x14ac:dyDescent="0.2">
      <c r="A665" s="7">
        <v>1</v>
      </c>
      <c r="B665" s="7" t="str">
        <f>$A665 &amp; "-"&amp;VLOOKUP($A665,Company!$A:$B,2,FALSE)</f>
        <v>1-ACME Corporation</v>
      </c>
      <c r="C665" s="5">
        <f t="shared" si="90"/>
        <v>661</v>
      </c>
      <c r="D665" s="6" t="b">
        <v>1</v>
      </c>
      <c r="E665" s="7">
        <f ca="1">IF($C665 = 1 + N("Presidente"),
    127,
    IF($C665 = 2 + N("Vice-Presidente"),
        72,
        IF($C665 = 3 + N("Secretária bilíngue"),
            13,
            RANDBETWEEN(5,COUNT(Name!$A:$A) + 1)
        )
    )
)</f>
        <v>261</v>
      </c>
      <c r="F665" s="7" t="str">
        <f ca="1">VLOOKUP($E665,Name!$A:$B,2,FALSE)</f>
        <v>Maria Clara</v>
      </c>
      <c r="G665" s="7">
        <f ca="1" xml:space="preserve">
IF($C665 = 1,
    0,
    RANDBETWEEN(5,COUNT('Last name'!$A:$A) + 1)
)</f>
        <v>37</v>
      </c>
      <c r="H665" s="7" t="str">
        <f ca="1" xml:space="preserve">
IF($C665 = 1 + N("Presidente"),
    "de Orléans e Bragança",
    VLOOKUP($G665,'Last name'!$A:$B,2,FALSE) &amp; " " &amp; VLOOKUP(RANDBETWEEN(5,COUNT('Last name'!$A:$A) + 1),'Last name'!$A:$B,2,FALSE)
)</f>
        <v>Battaglia Melo</v>
      </c>
      <c r="I665" s="7" t="str">
        <f t="shared" ca="1" si="91"/>
        <v>Maria Clara Battaglia Melo</v>
      </c>
      <c r="J665" s="7" t="str">
        <f ca="1">VLOOKUP($E665,Name!$A:$C,3,FALSE)</f>
        <v>F</v>
      </c>
      <c r="K665" s="7" t="str">
        <f ca="1">VLOOKUP($J665,Gender!$A:$B,2,FALSE)</f>
        <v>Female</v>
      </c>
      <c r="L665" s="7">
        <f t="shared" ca="1" si="92"/>
        <v>8</v>
      </c>
      <c r="M665" s="7" t="str">
        <f ca="1">VLOOKUP($L665,Race!$A:$B,2,FALSE)</f>
        <v>Asian</v>
      </c>
      <c r="N665" s="8">
        <f t="shared" ca="1" si="93"/>
        <v>25616</v>
      </c>
      <c r="O665" s="6">
        <f t="shared" ca="1" si="94"/>
        <v>7</v>
      </c>
      <c r="P665" s="8" t="str">
        <f ca="1">VLOOKUP($O665,Education!$A:$B,2,FALSE)</f>
        <v>Undergraduate degree</v>
      </c>
      <c r="Q665" s="7">
        <f ca="1" xml:space="preserve">
  IF(OR($S665 = 5, $S665 = 6, $S665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65" s="7" t="str">
        <f ca="1">VLOOKUP($Q665,Department!$A:$B,2,FALSE)</f>
        <v>Presidency</v>
      </c>
      <c r="S665" s="6">
        <f t="shared" ca="1" si="95"/>
        <v>10</v>
      </c>
      <c r="T665" s="7" t="str">
        <f ca="1">VLOOKUP($S665,Role!$A:$B,2,FALSE)</f>
        <v>Trainee</v>
      </c>
      <c r="U665" s="6" t="str">
        <f t="shared" ca="1" si="96"/>
        <v/>
      </c>
      <c r="V665" s="7" t="str">
        <f ca="1" xml:space="preserve">
IF($U665 &lt;&gt; "",
    VLOOKUP($U665,Level!$A:$B,2,FALSE),
    ""
)</f>
        <v/>
      </c>
      <c r="W665" s="1">
        <f t="shared" ca="1" si="97"/>
        <v>1305</v>
      </c>
      <c r="X665" s="12" t="str">
        <f t="shared" ca="1" si="98"/>
        <v>INSERT INTO bi4all.fac_employees (id_company_fk, id_employee_pk, flg_active, employee_name, id_gender_fk, id_race_fk, birthday, id_schooling_fk, id_department_fk, id_role_fk, id_level_fk, salary) VALUES (1, 661, TRUE, 'Maria Clara Battaglia Melo', 'F', 8, '17/02/1970', 7, 5, 10, NULL, 1305);</v>
      </c>
    </row>
    <row r="666" spans="1:24" ht="14.25" customHeight="1" x14ac:dyDescent="0.2">
      <c r="A666" s="7">
        <v>1</v>
      </c>
      <c r="B666" s="7" t="str">
        <f>$A666 &amp; "-"&amp;VLOOKUP($A666,Company!$A:$B,2,FALSE)</f>
        <v>1-ACME Corporation</v>
      </c>
      <c r="C666" s="5">
        <f t="shared" si="90"/>
        <v>662</v>
      </c>
      <c r="D666" s="6" t="b">
        <v>1</v>
      </c>
      <c r="E666" s="7">
        <f ca="1">IF($C666 = 1 + N("Presidente"),
    127,
    IF($C666 = 2 + N("Vice-Presidente"),
        72,
        IF($C666 = 3 + N("Secretária bilíngue"),
            13,
            RANDBETWEEN(5,COUNT(Name!$A:$A) + 1)
        )
    )
)</f>
        <v>261</v>
      </c>
      <c r="F666" s="7" t="str">
        <f ca="1">VLOOKUP($E666,Name!$A:$B,2,FALSE)</f>
        <v>Maria Clara</v>
      </c>
      <c r="G666" s="7">
        <f ca="1" xml:space="preserve">
IF($C666 = 1,
    0,
    RANDBETWEEN(5,COUNT('Last name'!$A:$A) + 1)
)</f>
        <v>16</v>
      </c>
      <c r="H666" s="7" t="str">
        <f ca="1" xml:space="preserve">
IF($C666 = 1 + N("Presidente"),
    "de Orléans e Bragança",
    VLOOKUP($G666,'Last name'!$A:$B,2,FALSE) &amp; " " &amp; VLOOKUP(RANDBETWEEN(5,COUNT('Last name'!$A:$A) + 1),'Last name'!$A:$B,2,FALSE)
)</f>
        <v>Amor Rangel</v>
      </c>
      <c r="I666" s="7" t="str">
        <f t="shared" ca="1" si="91"/>
        <v>Maria Clara Amor Rangel</v>
      </c>
      <c r="J666" s="7" t="str">
        <f ca="1">VLOOKUP($E666,Name!$A:$C,3,FALSE)</f>
        <v>F</v>
      </c>
      <c r="K666" s="7" t="str">
        <f ca="1">VLOOKUP($J666,Gender!$A:$B,2,FALSE)</f>
        <v>Female</v>
      </c>
      <c r="L666" s="7">
        <f t="shared" ca="1" si="92"/>
        <v>5</v>
      </c>
      <c r="M666" s="7" t="str">
        <f ca="1">VLOOKUP($L666,Race!$A:$B,2,FALSE)</f>
        <v>White</v>
      </c>
      <c r="N666" s="8">
        <f t="shared" ca="1" si="93"/>
        <v>21625</v>
      </c>
      <c r="O666" s="6">
        <f t="shared" ca="1" si="94"/>
        <v>8</v>
      </c>
      <c r="P666" s="8" t="str">
        <f ca="1">VLOOKUP($O666,Education!$A:$B,2,FALSE)</f>
        <v>Graduate school</v>
      </c>
      <c r="Q666" s="7">
        <f ca="1" xml:space="preserve">
  IF(OR($S666 = 5, $S666 = 6, $S666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66" s="7" t="str">
        <f ca="1">VLOOKUP($Q666,Department!$A:$B,2,FALSE)</f>
        <v>Administration</v>
      </c>
      <c r="S666" s="6">
        <f t="shared" ca="1" si="95"/>
        <v>11</v>
      </c>
      <c r="T666" s="7" t="str">
        <f ca="1">VLOOKUP($S666,Role!$A:$B,2,FALSE)</f>
        <v>Analyst</v>
      </c>
      <c r="U666" s="6">
        <f t="shared" ca="1" si="96"/>
        <v>7</v>
      </c>
      <c r="V666" s="7" t="str">
        <f ca="1" xml:space="preserve">
IF($U666 &lt;&gt; "",
    VLOOKUP($U666,Level!$A:$B,2,FALSE),
    ""
)</f>
        <v>Senior</v>
      </c>
      <c r="W666" s="1">
        <f t="shared" ca="1" si="97"/>
        <v>3000</v>
      </c>
      <c r="X666" s="12" t="str">
        <f t="shared" ca="1" si="98"/>
        <v>INSERT INTO bi4all.fac_employees (id_company_fk, id_employee_pk, flg_active, employee_name, id_gender_fk, id_race_fk, birthday, id_schooling_fk, id_department_fk, id_role_fk, id_level_fk, salary) VALUES (1, 662, TRUE, 'Maria Clara Amor Rangel', 'F', 5, '16/03/1959', 8, 6, 11, 7, 3000);</v>
      </c>
    </row>
    <row r="667" spans="1:24" ht="14.25" customHeight="1" x14ac:dyDescent="0.2">
      <c r="A667" s="7">
        <v>1</v>
      </c>
      <c r="B667" s="7" t="str">
        <f>$A667 &amp; "-"&amp;VLOOKUP($A667,Company!$A:$B,2,FALSE)</f>
        <v>1-ACME Corporation</v>
      </c>
      <c r="C667" s="5">
        <f t="shared" si="90"/>
        <v>663</v>
      </c>
      <c r="D667" s="6" t="b">
        <v>1</v>
      </c>
      <c r="E667" s="7">
        <f ca="1">IF($C667 = 1 + N("Presidente"),
    127,
    IF($C667 = 2 + N("Vice-Presidente"),
        72,
        IF($C667 = 3 + N("Secretária bilíngue"),
            13,
            RANDBETWEEN(5,COUNT(Name!$A:$A) + 1)
        )
    )
)</f>
        <v>223</v>
      </c>
      <c r="F667" s="7" t="str">
        <f ca="1">VLOOKUP($E667,Name!$A:$B,2,FALSE)</f>
        <v>Leonardo</v>
      </c>
      <c r="G667" s="7">
        <f ca="1" xml:space="preserve">
IF($C667 = 1,
    0,
    RANDBETWEEN(5,COUNT('Last name'!$A:$A) + 1)
)</f>
        <v>75</v>
      </c>
      <c r="H667" s="7" t="str">
        <f ca="1" xml:space="preserve">
IF($C667 = 1 + N("Presidente"),
    "de Orléans e Bragança",
    VLOOKUP($G667,'Last name'!$A:$B,2,FALSE) &amp; " " &amp; VLOOKUP(RANDBETWEEN(5,COUNT('Last name'!$A:$A) + 1),'Last name'!$A:$B,2,FALSE)
)</f>
        <v>dos Santos Greco</v>
      </c>
      <c r="I667" s="7" t="str">
        <f t="shared" ca="1" si="91"/>
        <v>Leonardo dos Santos Greco</v>
      </c>
      <c r="J667" s="7" t="str">
        <f ca="1">VLOOKUP($E667,Name!$A:$C,3,FALSE)</f>
        <v>M</v>
      </c>
      <c r="K667" s="7" t="str">
        <f ca="1">VLOOKUP($J667,Gender!$A:$B,2,FALSE)</f>
        <v>Male</v>
      </c>
      <c r="L667" s="7">
        <f t="shared" ca="1" si="92"/>
        <v>5</v>
      </c>
      <c r="M667" s="7" t="str">
        <f ca="1">VLOOKUP($L667,Race!$A:$B,2,FALSE)</f>
        <v>White</v>
      </c>
      <c r="N667" s="8">
        <f t="shared" ca="1" si="93"/>
        <v>33648</v>
      </c>
      <c r="O667" s="6">
        <f t="shared" ca="1" si="94"/>
        <v>7</v>
      </c>
      <c r="P667" s="8" t="str">
        <f ca="1">VLOOKUP($O667,Education!$A:$B,2,FALSE)</f>
        <v>Undergraduate degree</v>
      </c>
      <c r="Q667" s="7">
        <f ca="1" xml:space="preserve">
  IF(OR($S667 = 5, $S667 = 6, $S667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67" s="7" t="str">
        <f ca="1">VLOOKUP($Q667,Department!$A:$B,2,FALSE)</f>
        <v>Operations</v>
      </c>
      <c r="S667" s="6">
        <f t="shared" ca="1" si="95"/>
        <v>9</v>
      </c>
      <c r="T667" s="7" t="str">
        <f ca="1">VLOOKUP($S667,Role!$A:$B,2,FALSE)</f>
        <v>Intern</v>
      </c>
      <c r="U667" s="6" t="str">
        <f t="shared" ca="1" si="96"/>
        <v/>
      </c>
      <c r="V667" s="7" t="str">
        <f ca="1" xml:space="preserve">
IF($U667 &lt;&gt; "",
    VLOOKUP($U667,Level!$A:$B,2,FALSE),
    ""
)</f>
        <v/>
      </c>
      <c r="W667" s="1">
        <f t="shared" ca="1" si="97"/>
        <v>1205</v>
      </c>
      <c r="X667" s="12" t="str">
        <f t="shared" ca="1" si="98"/>
        <v>INSERT INTO bi4all.fac_employees (id_company_fk, id_employee_pk, flg_active, employee_name, id_gender_fk, id_race_fk, birthday, id_schooling_fk, id_department_fk, id_role_fk, id_level_fk, salary) VALUES (1, 663, TRUE, 'Leonardo dos Santos Greco', 'M', 5, '14/02/1992', 7, 10, 9, NULL, 1205);</v>
      </c>
    </row>
    <row r="668" spans="1:24" ht="14.25" customHeight="1" x14ac:dyDescent="0.2">
      <c r="A668" s="7">
        <v>1</v>
      </c>
      <c r="B668" s="7" t="str">
        <f>$A668 &amp; "-"&amp;VLOOKUP($A668,Company!$A:$B,2,FALSE)</f>
        <v>1-ACME Corporation</v>
      </c>
      <c r="C668" s="5">
        <f t="shared" si="90"/>
        <v>664</v>
      </c>
      <c r="D668" s="6" t="b">
        <v>1</v>
      </c>
      <c r="E668" s="7">
        <f ca="1">IF($C668 = 1 + N("Presidente"),
    127,
    IF($C668 = 2 + N("Vice-Presidente"),
        72,
        IF($C668 = 3 + N("Secretária bilíngue"),
            13,
            RANDBETWEEN(5,COUNT(Name!$A:$A) + 1)
        )
    )
)</f>
        <v>79</v>
      </c>
      <c r="F668" s="7" t="str">
        <f ca="1">VLOOKUP($E668,Name!$A:$B,2,FALSE)</f>
        <v>Byanca</v>
      </c>
      <c r="G668" s="7">
        <f ca="1" xml:space="preserve">
IF($C668 = 1,
    0,
    RANDBETWEEN(5,COUNT('Last name'!$A:$A) + 1)
)</f>
        <v>161</v>
      </c>
      <c r="H668" s="7" t="str">
        <f ca="1" xml:space="preserve">
IF($C668 = 1 + N("Presidente"),
    "de Orléans e Bragança",
    VLOOKUP($G668,'Last name'!$A:$B,2,FALSE) &amp; " " &amp; VLOOKUP(RANDBETWEEN(5,COUNT('Last name'!$A:$A) + 1),'Last name'!$A:$B,2,FALSE)
)</f>
        <v>Ribeiro Ferrari</v>
      </c>
      <c r="I668" s="7" t="str">
        <f t="shared" ca="1" si="91"/>
        <v>Byanca Ribeiro Ferrari</v>
      </c>
      <c r="J668" s="7" t="str">
        <f ca="1">VLOOKUP($E668,Name!$A:$C,3,FALSE)</f>
        <v>F</v>
      </c>
      <c r="K668" s="7" t="str">
        <f ca="1">VLOOKUP($J668,Gender!$A:$B,2,FALSE)</f>
        <v>Female</v>
      </c>
      <c r="L668" s="7">
        <f t="shared" ca="1" si="92"/>
        <v>5</v>
      </c>
      <c r="M668" s="7" t="str">
        <f ca="1">VLOOKUP($L668,Race!$A:$B,2,FALSE)</f>
        <v>White</v>
      </c>
      <c r="N668" s="8">
        <f t="shared" ca="1" si="93"/>
        <v>19089</v>
      </c>
      <c r="O668" s="6">
        <f t="shared" ca="1" si="94"/>
        <v>7</v>
      </c>
      <c r="P668" s="8" t="str">
        <f ca="1">VLOOKUP($O668,Education!$A:$B,2,FALSE)</f>
        <v>Undergraduate degree</v>
      </c>
      <c r="Q668" s="7">
        <f ca="1" xml:space="preserve">
  IF(OR($S668 = 5, $S668 = 6, $S668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68" s="7" t="str">
        <f ca="1">VLOOKUP($Q668,Department!$A:$B,2,FALSE)</f>
        <v>Communication &amp; Marketing</v>
      </c>
      <c r="S668" s="6">
        <f t="shared" ca="1" si="95"/>
        <v>11</v>
      </c>
      <c r="T668" s="7" t="str">
        <f ca="1">VLOOKUP($S668,Role!$A:$B,2,FALSE)</f>
        <v>Analyst</v>
      </c>
      <c r="U668" s="6">
        <f t="shared" ca="1" si="96"/>
        <v>6</v>
      </c>
      <c r="V668" s="7" t="str">
        <f ca="1" xml:space="preserve">
IF($U668 &lt;&gt; "",
    VLOOKUP($U668,Level!$A:$B,2,FALSE),
    ""
)</f>
        <v>Pleno</v>
      </c>
      <c r="W668" s="1">
        <f t="shared" ca="1" si="97"/>
        <v>2580</v>
      </c>
      <c r="X668" s="12" t="str">
        <f t="shared" ca="1" si="98"/>
        <v>INSERT INTO bi4all.fac_employees (id_company_fk, id_employee_pk, flg_active, employee_name, id_gender_fk, id_race_fk, birthday, id_schooling_fk, id_department_fk, id_role_fk, id_level_fk, salary) VALUES (1, 664, TRUE, 'Byanca Ribeiro Ferrari', 'F', 5, '05/04/1952', 7, 11, 11, 6, 2580);</v>
      </c>
    </row>
    <row r="669" spans="1:24" ht="14.25" customHeight="1" x14ac:dyDescent="0.2">
      <c r="A669" s="7">
        <v>1</v>
      </c>
      <c r="B669" s="7" t="str">
        <f>$A669 &amp; "-"&amp;VLOOKUP($A669,Company!$A:$B,2,FALSE)</f>
        <v>1-ACME Corporation</v>
      </c>
      <c r="C669" s="5">
        <f t="shared" si="90"/>
        <v>665</v>
      </c>
      <c r="D669" s="6" t="b">
        <v>1</v>
      </c>
      <c r="E669" s="7">
        <f ca="1">IF($C669 = 1 + N("Presidente"),
    127,
    IF($C669 = 2 + N("Vice-Presidente"),
        72,
        IF($C669 = 3 + N("Secretária bilíngue"),
            13,
            RANDBETWEEN(5,COUNT(Name!$A:$A) + 1)
        )
    )
)</f>
        <v>221</v>
      </c>
      <c r="F669" s="7" t="str">
        <f ca="1">VLOOKUP($E669,Name!$A:$B,2,FALSE)</f>
        <v>Lavínia</v>
      </c>
      <c r="G669" s="7">
        <f ca="1" xml:space="preserve">
IF($C669 = 1,
    0,
    RANDBETWEEN(5,COUNT('Last name'!$A:$A) + 1)
)</f>
        <v>182</v>
      </c>
      <c r="H669" s="7" t="str">
        <f ca="1" xml:space="preserve">
IF($C669 = 1 + N("Presidente"),
    "de Orléans e Bragança",
    VLOOKUP($G669,'Last name'!$A:$B,2,FALSE) &amp; " " &amp; VLOOKUP(RANDBETWEEN(5,COUNT('Last name'!$A:$A) + 1),'Last name'!$A:$B,2,FALSE)
)</f>
        <v>Siqueira Pedroso</v>
      </c>
      <c r="I669" s="7" t="str">
        <f t="shared" ca="1" si="91"/>
        <v>Lavínia Siqueira Pedroso</v>
      </c>
      <c r="J669" s="7" t="str">
        <f ca="1">VLOOKUP($E669,Name!$A:$C,3,FALSE)</f>
        <v>F</v>
      </c>
      <c r="K669" s="7" t="str">
        <f ca="1">VLOOKUP($J669,Gender!$A:$B,2,FALSE)</f>
        <v>Female</v>
      </c>
      <c r="L669" s="7">
        <f t="shared" ca="1" si="92"/>
        <v>5</v>
      </c>
      <c r="M669" s="7" t="str">
        <f ca="1">VLOOKUP($L669,Race!$A:$B,2,FALSE)</f>
        <v>White</v>
      </c>
      <c r="N669" s="8">
        <f t="shared" ca="1" si="93"/>
        <v>19594</v>
      </c>
      <c r="O669" s="6">
        <f t="shared" ca="1" si="94"/>
        <v>7</v>
      </c>
      <c r="P669" s="8" t="str">
        <f ca="1">VLOOKUP($O669,Education!$A:$B,2,FALSE)</f>
        <v>Undergraduate degree</v>
      </c>
      <c r="Q669" s="7">
        <f ca="1" xml:space="preserve">
  IF(OR($S669 = 5, $S669 = 6, $S669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69" s="7" t="str">
        <f ca="1">VLOOKUP($Q669,Department!$A:$B,2,FALSE)</f>
        <v>Controlling</v>
      </c>
      <c r="S669" s="6">
        <f t="shared" ca="1" si="95"/>
        <v>10</v>
      </c>
      <c r="T669" s="7" t="str">
        <f ca="1">VLOOKUP($S669,Role!$A:$B,2,FALSE)</f>
        <v>Trainee</v>
      </c>
      <c r="U669" s="6" t="str">
        <f t="shared" ca="1" si="96"/>
        <v/>
      </c>
      <c r="V669" s="7" t="str">
        <f ca="1" xml:space="preserve">
IF($U669 &lt;&gt; "",
    VLOOKUP($U669,Level!$A:$B,2,FALSE),
    ""
)</f>
        <v/>
      </c>
      <c r="W669" s="1">
        <f t="shared" ca="1" si="97"/>
        <v>1305</v>
      </c>
      <c r="X669" s="12" t="str">
        <f t="shared" ca="1" si="98"/>
        <v>INSERT INTO bi4all.fac_employees (id_company_fk, id_employee_pk, flg_active, employee_name, id_gender_fk, id_race_fk, birthday, id_schooling_fk, id_department_fk, id_role_fk, id_level_fk, salary) VALUES (1, 665, TRUE, 'Lavínia Siqueira Pedroso', 'F', 5, '23/08/1953', 7, 12, 10, NULL, 1305);</v>
      </c>
    </row>
    <row r="670" spans="1:24" ht="14.25" customHeight="1" x14ac:dyDescent="0.2">
      <c r="A670" s="7">
        <v>1</v>
      </c>
      <c r="B670" s="7" t="str">
        <f>$A670 &amp; "-"&amp;VLOOKUP($A670,Company!$A:$B,2,FALSE)</f>
        <v>1-ACME Corporation</v>
      </c>
      <c r="C670" s="5">
        <f t="shared" si="90"/>
        <v>666</v>
      </c>
      <c r="D670" s="6" t="b">
        <v>1</v>
      </c>
      <c r="E670" s="7">
        <f ca="1">IF($C670 = 1 + N("Presidente"),
    127,
    IF($C670 = 2 + N("Vice-Presidente"),
        72,
        IF($C670 = 3 + N("Secretária bilíngue"),
            13,
            RANDBETWEEN(5,COUNT(Name!$A:$A) + 1)
        )
    )
)</f>
        <v>73</v>
      </c>
      <c r="F670" s="7" t="str">
        <f ca="1">VLOOKUP($E670,Name!$A:$B,2,FALSE)</f>
        <v>Bianca</v>
      </c>
      <c r="G670" s="7">
        <f ca="1" xml:space="preserve">
IF($C670 = 1,
    0,
    RANDBETWEEN(5,COUNT('Last name'!$A:$A) + 1)
)</f>
        <v>42</v>
      </c>
      <c r="H670" s="7" t="str">
        <f ca="1" xml:space="preserve">
IF($C670 = 1 + N("Presidente"),
    "de Orléans e Bragança",
    VLOOKUP($G670,'Last name'!$A:$B,2,FALSE) &amp; " " &amp; VLOOKUP(RANDBETWEEN(5,COUNT('Last name'!$A:$A) + 1),'Last name'!$A:$B,2,FALSE)
)</f>
        <v>Borba Caruso</v>
      </c>
      <c r="I670" s="7" t="str">
        <f t="shared" ca="1" si="91"/>
        <v>Bianca Borba Caruso</v>
      </c>
      <c r="J670" s="7" t="str">
        <f ca="1">VLOOKUP($E670,Name!$A:$C,3,FALSE)</f>
        <v>F</v>
      </c>
      <c r="K670" s="7" t="str">
        <f ca="1">VLOOKUP($J670,Gender!$A:$B,2,FALSE)</f>
        <v>Female</v>
      </c>
      <c r="L670" s="7">
        <f t="shared" ca="1" si="92"/>
        <v>5</v>
      </c>
      <c r="M670" s="7" t="str">
        <f ca="1">VLOOKUP($L670,Race!$A:$B,2,FALSE)</f>
        <v>White</v>
      </c>
      <c r="N670" s="8">
        <f t="shared" ca="1" si="93"/>
        <v>27770</v>
      </c>
      <c r="O670" s="6">
        <f t="shared" ca="1" si="94"/>
        <v>7</v>
      </c>
      <c r="P670" s="8" t="str">
        <f ca="1">VLOOKUP($O670,Education!$A:$B,2,FALSE)</f>
        <v>Undergraduate degree</v>
      </c>
      <c r="Q670" s="7">
        <f ca="1" xml:space="preserve">
  IF(OR($S670 = 5, $S670 = 6, $S670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70" s="7" t="str">
        <f ca="1">VLOOKUP($Q670,Department!$A:$B,2,FALSE)</f>
        <v>Human Resource</v>
      </c>
      <c r="S670" s="6">
        <f t="shared" ca="1" si="95"/>
        <v>11</v>
      </c>
      <c r="T670" s="7" t="str">
        <f ca="1">VLOOKUP($S670,Role!$A:$B,2,FALSE)</f>
        <v>Analyst</v>
      </c>
      <c r="U670" s="6">
        <f t="shared" ca="1" si="96"/>
        <v>6</v>
      </c>
      <c r="V670" s="7" t="str">
        <f ca="1" xml:space="preserve">
IF($U670 &lt;&gt; "",
    VLOOKUP($U670,Level!$A:$B,2,FALSE),
    ""
)</f>
        <v>Pleno</v>
      </c>
      <c r="W670" s="1">
        <f t="shared" ca="1" si="97"/>
        <v>2580</v>
      </c>
      <c r="X670" s="12" t="str">
        <f t="shared" ca="1" si="98"/>
        <v>INSERT INTO bi4all.fac_employees (id_company_fk, id_employee_pk, flg_active, employee_name, id_gender_fk, id_race_fk, birthday, id_schooling_fk, id_department_fk, id_role_fk, id_level_fk, salary) VALUES (1, 666, TRUE, 'Bianca Borba Caruso', 'F', 5, '11/01/1976', 7, 8, 11, 6, 2580);</v>
      </c>
    </row>
    <row r="671" spans="1:24" ht="14.25" customHeight="1" x14ac:dyDescent="0.2">
      <c r="A671" s="7">
        <v>1</v>
      </c>
      <c r="B671" s="7" t="str">
        <f>$A671 &amp; "-"&amp;VLOOKUP($A671,Company!$A:$B,2,FALSE)</f>
        <v>1-ACME Corporation</v>
      </c>
      <c r="C671" s="5">
        <f t="shared" si="90"/>
        <v>667</v>
      </c>
      <c r="D671" s="6" t="b">
        <v>1</v>
      </c>
      <c r="E671" s="7">
        <f ca="1">IF($C671 = 1 + N("Presidente"),
    127,
    IF($C671 = 2 + N("Vice-Presidente"),
        72,
        IF($C671 = 3 + N("Secretária bilíngue"),
            13,
            RANDBETWEEN(5,COUNT(Name!$A:$A) + 1)
        )
    )
)</f>
        <v>354</v>
      </c>
      <c r="F671" s="7" t="str">
        <f ca="1">VLOOKUP($E671,Name!$A:$B,2,FALSE)</f>
        <v>Victor</v>
      </c>
      <c r="G671" s="7">
        <f ca="1" xml:space="preserve">
IF($C671 = 1,
    0,
    RANDBETWEEN(5,COUNT('Last name'!$A:$A) + 1)
)</f>
        <v>82</v>
      </c>
      <c r="H671" s="7" t="str">
        <f ca="1" xml:space="preserve">
IF($C671 = 1 + N("Presidente"),
    "de Orléans e Bragança",
    VLOOKUP($G671,'Last name'!$A:$B,2,FALSE) &amp; " " &amp; VLOOKUP(RANDBETWEEN(5,COUNT('Last name'!$A:$A) + 1),'Last name'!$A:$B,2,FALSE)
)</f>
        <v>Farina Auth</v>
      </c>
      <c r="I671" s="7" t="str">
        <f t="shared" ca="1" si="91"/>
        <v>Victor Farina Auth</v>
      </c>
      <c r="J671" s="7" t="str">
        <f ca="1">VLOOKUP($E671,Name!$A:$C,3,FALSE)</f>
        <v>M</v>
      </c>
      <c r="K671" s="7" t="str">
        <f ca="1">VLOOKUP($J671,Gender!$A:$B,2,FALSE)</f>
        <v>Male</v>
      </c>
      <c r="L671" s="7">
        <f t="shared" ca="1" si="92"/>
        <v>7</v>
      </c>
      <c r="M671" s="7" t="str">
        <f ca="1">VLOOKUP($L671,Race!$A:$B,2,FALSE)</f>
        <v>Hispanic or Latino</v>
      </c>
      <c r="N671" s="8">
        <f t="shared" ca="1" si="93"/>
        <v>20474</v>
      </c>
      <c r="O671" s="6">
        <f t="shared" ca="1" si="94"/>
        <v>7</v>
      </c>
      <c r="P671" s="8" t="str">
        <f ca="1">VLOOKUP($O671,Education!$A:$B,2,FALSE)</f>
        <v>Undergraduate degree</v>
      </c>
      <c r="Q671" s="7">
        <f ca="1" xml:space="preserve">
  IF(OR($S671 = 5, $S671 = 6, $S671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71" s="7" t="str">
        <f ca="1">VLOOKUP($Q671,Department!$A:$B,2,FALSE)</f>
        <v>Presidency</v>
      </c>
      <c r="S671" s="6">
        <f t="shared" ca="1" si="95"/>
        <v>9</v>
      </c>
      <c r="T671" s="7" t="str">
        <f ca="1">VLOOKUP($S671,Role!$A:$B,2,FALSE)</f>
        <v>Intern</v>
      </c>
      <c r="U671" s="6" t="str">
        <f t="shared" ca="1" si="96"/>
        <v/>
      </c>
      <c r="V671" s="7" t="str">
        <f ca="1" xml:space="preserve">
IF($U671 &lt;&gt; "",
    VLOOKUP($U671,Level!$A:$B,2,FALSE),
    ""
)</f>
        <v/>
      </c>
      <c r="W671" s="1">
        <f t="shared" ca="1" si="97"/>
        <v>1205</v>
      </c>
      <c r="X671" s="12" t="str">
        <f t="shared" ca="1" si="98"/>
        <v>INSERT INTO bi4all.fac_employees (id_company_fk, id_employee_pk, flg_active, employee_name, id_gender_fk, id_race_fk, birthday, id_schooling_fk, id_department_fk, id_role_fk, id_level_fk, salary) VALUES (1, 667, TRUE, 'Victor Farina Auth', 'M', 7, '20/01/1956', 7, 5, 9, NULL, 1205);</v>
      </c>
    </row>
    <row r="672" spans="1:24" ht="14.25" customHeight="1" x14ac:dyDescent="0.2">
      <c r="A672" s="7">
        <v>1</v>
      </c>
      <c r="B672" s="7" t="str">
        <f>$A672 &amp; "-"&amp;VLOOKUP($A672,Company!$A:$B,2,FALSE)</f>
        <v>1-ACME Corporation</v>
      </c>
      <c r="C672" s="5">
        <f t="shared" si="90"/>
        <v>668</v>
      </c>
      <c r="D672" s="6" t="b">
        <v>1</v>
      </c>
      <c r="E672" s="7">
        <f ca="1">IF($C672 = 1 + N("Presidente"),
    127,
    IF($C672 = 2 + N("Vice-Presidente"),
        72,
        IF($C672 = 3 + N("Secretária bilíngue"),
            13,
            RANDBETWEEN(5,COUNT(Name!$A:$A) + 1)
        )
    )
)</f>
        <v>347</v>
      </c>
      <c r="F672" s="7" t="str">
        <f ca="1">VLOOKUP($E672,Name!$A:$B,2,FALSE)</f>
        <v>Tomás</v>
      </c>
      <c r="G672" s="7">
        <f ca="1" xml:space="preserve">
IF($C672 = 1,
    0,
    RANDBETWEEN(5,COUNT('Last name'!$A:$A) + 1)
)</f>
        <v>126</v>
      </c>
      <c r="H672" s="7" t="str">
        <f ca="1" xml:space="preserve">
IF($C672 = 1 + N("Presidente"),
    "de Orléans e Bragança",
    VLOOKUP($G672,'Last name'!$A:$B,2,FALSE) &amp; " " &amp; VLOOKUP(RANDBETWEEN(5,COUNT('Last name'!$A:$A) + 1),'Last name'!$A:$B,2,FALSE)
)</f>
        <v>Mello Azeredo</v>
      </c>
      <c r="I672" s="7" t="str">
        <f t="shared" ca="1" si="91"/>
        <v>Tomás Mello Azeredo</v>
      </c>
      <c r="J672" s="7" t="str">
        <f ca="1">VLOOKUP($E672,Name!$A:$C,3,FALSE)</f>
        <v>M</v>
      </c>
      <c r="K672" s="7" t="str">
        <f ca="1">VLOOKUP($J672,Gender!$A:$B,2,FALSE)</f>
        <v>Male</v>
      </c>
      <c r="L672" s="7">
        <f t="shared" ca="1" si="92"/>
        <v>6</v>
      </c>
      <c r="M672" s="7" t="str">
        <f ca="1">VLOOKUP($L672,Race!$A:$B,2,FALSE)</f>
        <v>Black or African American</v>
      </c>
      <c r="N672" s="8">
        <f t="shared" ca="1" si="93"/>
        <v>28664</v>
      </c>
      <c r="O672" s="6">
        <f t="shared" ca="1" si="94"/>
        <v>7</v>
      </c>
      <c r="P672" s="8" t="str">
        <f ca="1">VLOOKUP($O672,Education!$A:$B,2,FALSE)</f>
        <v>Undergraduate degree</v>
      </c>
      <c r="Q672" s="7">
        <f ca="1" xml:space="preserve">
  IF(OR($S672 = 5, $S672 = 6, $S672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72" s="7" t="str">
        <f ca="1">VLOOKUP($Q672,Department!$A:$B,2,FALSE)</f>
        <v>Human Resource</v>
      </c>
      <c r="S672" s="6">
        <f t="shared" ca="1" si="95"/>
        <v>11</v>
      </c>
      <c r="T672" s="7" t="str">
        <f ca="1">VLOOKUP($S672,Role!$A:$B,2,FALSE)</f>
        <v>Analyst</v>
      </c>
      <c r="U672" s="6">
        <f t="shared" ca="1" si="96"/>
        <v>5</v>
      </c>
      <c r="V672" s="7" t="str">
        <f ca="1" xml:space="preserve">
IF($U672 &lt;&gt; "",
    VLOOKUP($U672,Level!$A:$B,2,FALSE),
    ""
)</f>
        <v>Junior</v>
      </c>
      <c r="W672" s="1">
        <f t="shared" ca="1" si="97"/>
        <v>2580</v>
      </c>
      <c r="X672" s="12" t="str">
        <f t="shared" ca="1" si="98"/>
        <v>INSERT INTO bi4all.fac_employees (id_company_fk, id_employee_pk, flg_active, employee_name, id_gender_fk, id_race_fk, birthday, id_schooling_fk, id_department_fk, id_role_fk, id_level_fk, salary) VALUES (1, 668, TRUE, 'Tomás Mello Azeredo', 'M', 6, '23/06/1978', 7, 8, 11, 5, 2580);</v>
      </c>
    </row>
    <row r="673" spans="1:24" ht="14.25" customHeight="1" x14ac:dyDescent="0.2">
      <c r="A673" s="7">
        <v>1</v>
      </c>
      <c r="B673" s="7" t="str">
        <f>$A673 &amp; "-"&amp;VLOOKUP($A673,Company!$A:$B,2,FALSE)</f>
        <v>1-ACME Corporation</v>
      </c>
      <c r="C673" s="5">
        <f t="shared" si="90"/>
        <v>669</v>
      </c>
      <c r="D673" s="6" t="b">
        <v>1</v>
      </c>
      <c r="E673" s="7">
        <f ca="1">IF($C673 = 1 + N("Presidente"),
    127,
    IF($C673 = 2 + N("Vice-Presidente"),
        72,
        IF($C673 = 3 + N("Secretária bilíngue"),
            13,
            RANDBETWEEN(5,COUNT(Name!$A:$A) + 1)
        )
    )
)</f>
        <v>127</v>
      </c>
      <c r="F673" s="7" t="str">
        <f ca="1">VLOOKUP($E673,Name!$A:$B,2,FALSE)</f>
        <v>Enzo</v>
      </c>
      <c r="G673" s="7">
        <f ca="1" xml:space="preserve">
IF($C673 = 1,
    0,
    RANDBETWEEN(5,COUNT('Last name'!$A:$A) + 1)
)</f>
        <v>29</v>
      </c>
      <c r="H673" s="7" t="str">
        <f ca="1" xml:space="preserve">
IF($C673 = 1 + N("Presidente"),
    "de Orléans e Bragança",
    VLOOKUP($G673,'Last name'!$A:$B,2,FALSE) &amp; " " &amp; VLOOKUP(RANDBETWEEN(5,COUNT('Last name'!$A:$A) + 1),'Last name'!$A:$B,2,FALSE)
)</f>
        <v>Bandeira Azeredo</v>
      </c>
      <c r="I673" s="7" t="str">
        <f t="shared" ca="1" si="91"/>
        <v>Enzo Bandeira Azeredo</v>
      </c>
      <c r="J673" s="7" t="str">
        <f ca="1">VLOOKUP($E673,Name!$A:$C,3,FALSE)</f>
        <v>M</v>
      </c>
      <c r="K673" s="7" t="str">
        <f ca="1">VLOOKUP($J673,Gender!$A:$B,2,FALSE)</f>
        <v>Male</v>
      </c>
      <c r="L673" s="7">
        <f t="shared" ca="1" si="92"/>
        <v>5</v>
      </c>
      <c r="M673" s="7" t="str">
        <f ca="1">VLOOKUP($L673,Race!$A:$B,2,FALSE)</f>
        <v>White</v>
      </c>
      <c r="N673" s="8">
        <f t="shared" ca="1" si="93"/>
        <v>29521</v>
      </c>
      <c r="O673" s="6">
        <f t="shared" ca="1" si="94"/>
        <v>7</v>
      </c>
      <c r="P673" s="8" t="str">
        <f ca="1">VLOOKUP($O673,Education!$A:$B,2,FALSE)</f>
        <v>Undergraduate degree</v>
      </c>
      <c r="Q673" s="7">
        <f ca="1" xml:space="preserve">
  IF(OR($S673 = 5, $S673 = 6, $S673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73" s="7" t="str">
        <f ca="1">VLOOKUP($Q673,Department!$A:$B,2,FALSE)</f>
        <v>Controlling</v>
      </c>
      <c r="S673" s="6">
        <f t="shared" ca="1" si="95"/>
        <v>9</v>
      </c>
      <c r="T673" s="7" t="str">
        <f ca="1">VLOOKUP($S673,Role!$A:$B,2,FALSE)</f>
        <v>Intern</v>
      </c>
      <c r="U673" s="6" t="str">
        <f t="shared" ca="1" si="96"/>
        <v/>
      </c>
      <c r="V673" s="7" t="str">
        <f ca="1" xml:space="preserve">
IF($U673 &lt;&gt; "",
    VLOOKUP($U673,Level!$A:$B,2,FALSE),
    ""
)</f>
        <v/>
      </c>
      <c r="W673" s="1">
        <f t="shared" ca="1" si="97"/>
        <v>1205</v>
      </c>
      <c r="X673" s="12" t="str">
        <f t="shared" ca="1" si="98"/>
        <v>INSERT INTO bi4all.fac_employees (id_company_fk, id_employee_pk, flg_active, employee_name, id_gender_fk, id_race_fk, birthday, id_schooling_fk, id_department_fk, id_role_fk, id_level_fk, salary) VALUES (1, 669, TRUE, 'Enzo Bandeira Azeredo', 'M', 5, '27/10/1980', 7, 12, 9, NULL, 1205);</v>
      </c>
    </row>
    <row r="674" spans="1:24" ht="14.25" customHeight="1" x14ac:dyDescent="0.2">
      <c r="A674" s="7">
        <v>1</v>
      </c>
      <c r="B674" s="7" t="str">
        <f>$A674 &amp; "-"&amp;VLOOKUP($A674,Company!$A:$B,2,FALSE)</f>
        <v>1-ACME Corporation</v>
      </c>
      <c r="C674" s="5">
        <f t="shared" si="90"/>
        <v>670</v>
      </c>
      <c r="D674" s="6" t="b">
        <v>1</v>
      </c>
      <c r="E674" s="7">
        <f ca="1">IF($C674 = 1 + N("Presidente"),
    127,
    IF($C674 = 2 + N("Vice-Presidente"),
        72,
        IF($C674 = 3 + N("Secretária bilíngue"),
            13,
            RANDBETWEEN(5,COUNT(Name!$A:$A) + 1)
        )
    )
)</f>
        <v>229</v>
      </c>
      <c r="F674" s="7" t="str">
        <f ca="1">VLOOKUP($E674,Name!$A:$B,2,FALSE)</f>
        <v>Liz</v>
      </c>
      <c r="G674" s="7">
        <f ca="1" xml:space="preserve">
IF($C674 = 1,
    0,
    RANDBETWEEN(5,COUNT('Last name'!$A:$A) + 1)
)</f>
        <v>74</v>
      </c>
      <c r="H674" s="7" t="str">
        <f ca="1" xml:space="preserve">
IF($C674 = 1 + N("Presidente"),
    "de Orléans e Bragança",
    VLOOKUP($G674,'Last name'!$A:$B,2,FALSE) &amp; " " &amp; VLOOKUP(RANDBETWEEN(5,COUNT('Last name'!$A:$A) + 1),'Last name'!$A:$B,2,FALSE)
)</f>
        <v>Dias Barbieri</v>
      </c>
      <c r="I674" s="7" t="str">
        <f t="shared" ca="1" si="91"/>
        <v>Liz Dias Barbieri</v>
      </c>
      <c r="J674" s="7" t="str">
        <f ca="1">VLOOKUP($E674,Name!$A:$C,3,FALSE)</f>
        <v>F</v>
      </c>
      <c r="K674" s="7" t="str">
        <f ca="1">VLOOKUP($J674,Gender!$A:$B,2,FALSE)</f>
        <v>Female</v>
      </c>
      <c r="L674" s="7">
        <f t="shared" ca="1" si="92"/>
        <v>5</v>
      </c>
      <c r="M674" s="7" t="str">
        <f ca="1">VLOOKUP($L674,Race!$A:$B,2,FALSE)</f>
        <v>White</v>
      </c>
      <c r="N674" s="8">
        <f t="shared" ca="1" si="93"/>
        <v>21109</v>
      </c>
      <c r="O674" s="6">
        <f t="shared" ca="1" si="94"/>
        <v>7</v>
      </c>
      <c r="P674" s="8" t="str">
        <f ca="1">VLOOKUP($O674,Education!$A:$B,2,FALSE)</f>
        <v>Undergraduate degree</v>
      </c>
      <c r="Q674" s="7">
        <f ca="1" xml:space="preserve">
  IF(OR($S674 = 5, $S674 = 6, $S674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74" s="7" t="str">
        <f ca="1">VLOOKUP($Q674,Department!$A:$B,2,FALSE)</f>
        <v>Commercial</v>
      </c>
      <c r="S674" s="6">
        <f t="shared" ca="1" si="95"/>
        <v>11</v>
      </c>
      <c r="T674" s="7" t="str">
        <f ca="1">VLOOKUP($S674,Role!$A:$B,2,FALSE)</f>
        <v>Analyst</v>
      </c>
      <c r="U674" s="6">
        <f t="shared" ca="1" si="96"/>
        <v>5</v>
      </c>
      <c r="V674" s="7" t="str">
        <f ca="1" xml:space="preserve">
IF($U674 &lt;&gt; "",
    VLOOKUP($U674,Level!$A:$B,2,FALSE),
    ""
)</f>
        <v>Junior</v>
      </c>
      <c r="W674" s="1">
        <f t="shared" ca="1" si="97"/>
        <v>2580</v>
      </c>
      <c r="X674" s="12" t="str">
        <f t="shared" ca="1" si="98"/>
        <v>INSERT INTO bi4all.fac_employees (id_company_fk, id_employee_pk, flg_active, employee_name, id_gender_fk, id_race_fk, birthday, id_schooling_fk, id_department_fk, id_role_fk, id_level_fk, salary) VALUES (1, 670, TRUE, 'Liz Dias Barbieri', 'F', 5, '16/10/1957', 7, 9, 11, 5, 2580);</v>
      </c>
    </row>
    <row r="675" spans="1:24" ht="14.25" customHeight="1" x14ac:dyDescent="0.2">
      <c r="A675" s="7">
        <v>1</v>
      </c>
      <c r="B675" s="7" t="str">
        <f>$A675 &amp; "-"&amp;VLOOKUP($A675,Company!$A:$B,2,FALSE)</f>
        <v>1-ACME Corporation</v>
      </c>
      <c r="C675" s="5">
        <f t="shared" si="90"/>
        <v>671</v>
      </c>
      <c r="D675" s="6" t="b">
        <v>1</v>
      </c>
      <c r="E675" s="7">
        <f ca="1">IF($C675 = 1 + N("Presidente"),
    127,
    IF($C675 = 2 + N("Vice-Presidente"),
        72,
        IF($C675 = 3 + N("Secretária bilíngue"),
            13,
            RANDBETWEEN(5,COUNT(Name!$A:$A) + 1)
        )
    )
)</f>
        <v>43</v>
      </c>
      <c r="F675" s="7" t="str">
        <f ca="1">VLOOKUP($E675,Name!$A:$B,2,FALSE)</f>
        <v>Anita</v>
      </c>
      <c r="G675" s="7">
        <f ca="1" xml:space="preserve">
IF($C675 = 1,
    0,
    RANDBETWEEN(5,COUNT('Last name'!$A:$A) + 1)
)</f>
        <v>177</v>
      </c>
      <c r="H675" s="7" t="str">
        <f ca="1" xml:space="preserve">
IF($C675 = 1 + N("Presidente"),
    "de Orléans e Bragança",
    VLOOKUP($G675,'Last name'!$A:$B,2,FALSE) &amp; " " &amp; VLOOKUP(RANDBETWEEN(5,COUNT('Last name'!$A:$A) + 1),'Last name'!$A:$B,2,FALSE)
)</f>
        <v>Saragoça Anjos</v>
      </c>
      <c r="I675" s="7" t="str">
        <f t="shared" ca="1" si="91"/>
        <v>Anita Saragoça Anjos</v>
      </c>
      <c r="J675" s="7" t="str">
        <f ca="1">VLOOKUP($E675,Name!$A:$C,3,FALSE)</f>
        <v>F</v>
      </c>
      <c r="K675" s="7" t="str">
        <f ca="1">VLOOKUP($J675,Gender!$A:$B,2,FALSE)</f>
        <v>Female</v>
      </c>
      <c r="L675" s="7">
        <f t="shared" ca="1" si="92"/>
        <v>5</v>
      </c>
      <c r="M675" s="7" t="str">
        <f ca="1">VLOOKUP($L675,Race!$A:$B,2,FALSE)</f>
        <v>White</v>
      </c>
      <c r="N675" s="8">
        <f t="shared" ca="1" si="93"/>
        <v>26809</v>
      </c>
      <c r="O675" s="6">
        <f t="shared" ca="1" si="94"/>
        <v>7</v>
      </c>
      <c r="P675" s="8" t="str">
        <f ca="1">VLOOKUP($O675,Education!$A:$B,2,FALSE)</f>
        <v>Undergraduate degree</v>
      </c>
      <c r="Q675" s="7">
        <f ca="1" xml:space="preserve">
  IF(OR($S675 = 5, $S675 = 6, $S675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75" s="7" t="str">
        <f ca="1">VLOOKUP($Q675,Department!$A:$B,2,FALSE)</f>
        <v>Controlling</v>
      </c>
      <c r="S675" s="6">
        <f t="shared" ca="1" si="95"/>
        <v>10</v>
      </c>
      <c r="T675" s="7" t="str">
        <f ca="1">VLOOKUP($S675,Role!$A:$B,2,FALSE)</f>
        <v>Trainee</v>
      </c>
      <c r="U675" s="6" t="str">
        <f t="shared" ca="1" si="96"/>
        <v/>
      </c>
      <c r="V675" s="7" t="str">
        <f ca="1" xml:space="preserve">
IF($U675 &lt;&gt; "",
    VLOOKUP($U675,Level!$A:$B,2,FALSE),
    ""
)</f>
        <v/>
      </c>
      <c r="W675" s="1">
        <f t="shared" ca="1" si="97"/>
        <v>1305</v>
      </c>
      <c r="X675" s="12" t="str">
        <f t="shared" ca="1" si="98"/>
        <v>INSERT INTO bi4all.fac_employees (id_company_fk, id_employee_pk, flg_active, employee_name, id_gender_fk, id_race_fk, birthday, id_schooling_fk, id_department_fk, id_role_fk, id_level_fk, salary) VALUES (1, 671, TRUE, 'Anita Saragoça Anjos', 'F', 5, '25/05/1973', 7, 12, 10, NULL, 1305);</v>
      </c>
    </row>
    <row r="676" spans="1:24" ht="14.25" customHeight="1" x14ac:dyDescent="0.2">
      <c r="A676" s="7">
        <v>1</v>
      </c>
      <c r="B676" s="7" t="str">
        <f>$A676 &amp; "-"&amp;VLOOKUP($A676,Company!$A:$B,2,FALSE)</f>
        <v>1-ACME Corporation</v>
      </c>
      <c r="C676" s="5">
        <f t="shared" si="90"/>
        <v>672</v>
      </c>
      <c r="D676" s="6" t="b">
        <v>1</v>
      </c>
      <c r="E676" s="7">
        <f ca="1">IF($C676 = 1 + N("Presidente"),
    127,
    IF($C676 = 2 + N("Vice-Presidente"),
        72,
        IF($C676 = 3 + N("Secretária bilíngue"),
            13,
            RANDBETWEEN(5,COUNT(Name!$A:$A) + 1)
        )
    )
)</f>
        <v>197</v>
      </c>
      <c r="F676" s="7" t="str">
        <f ca="1">VLOOKUP($E676,Name!$A:$B,2,FALSE)</f>
        <v>José</v>
      </c>
      <c r="G676" s="7">
        <f ca="1" xml:space="preserve">
IF($C676 = 1,
    0,
    RANDBETWEEN(5,COUNT('Last name'!$A:$A) + 1)
)</f>
        <v>28</v>
      </c>
      <c r="H676" s="7" t="str">
        <f ca="1" xml:space="preserve">
IF($C676 = 1 + N("Presidente"),
    "de Orléans e Bragança",
    VLOOKUP($G676,'Last name'!$A:$B,2,FALSE) &amp; " " &amp; VLOOKUP(RANDBETWEEN(5,COUNT('Last name'!$A:$A) + 1),'Last name'!$A:$B,2,FALSE)
)</f>
        <v>Badu Faria</v>
      </c>
      <c r="I676" s="7" t="str">
        <f t="shared" ca="1" si="91"/>
        <v>José Badu Faria</v>
      </c>
      <c r="J676" s="7" t="str">
        <f ca="1">VLOOKUP($E676,Name!$A:$C,3,FALSE)</f>
        <v>M</v>
      </c>
      <c r="K676" s="7" t="str">
        <f ca="1">VLOOKUP($J676,Gender!$A:$B,2,FALSE)</f>
        <v>Male</v>
      </c>
      <c r="L676" s="7">
        <f t="shared" ca="1" si="92"/>
        <v>5</v>
      </c>
      <c r="M676" s="7" t="str">
        <f ca="1">VLOOKUP($L676,Race!$A:$B,2,FALSE)</f>
        <v>White</v>
      </c>
      <c r="N676" s="8">
        <f t="shared" ca="1" si="93"/>
        <v>21244</v>
      </c>
      <c r="O676" s="6">
        <f t="shared" ca="1" si="94"/>
        <v>8</v>
      </c>
      <c r="P676" s="8" t="str">
        <f ca="1">VLOOKUP($O676,Education!$A:$B,2,FALSE)</f>
        <v>Graduate school</v>
      </c>
      <c r="Q676" s="7">
        <f ca="1" xml:space="preserve">
  IF(OR($S676 = 5, $S676 = 6, $S676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76" s="7" t="str">
        <f ca="1">VLOOKUP($Q676,Department!$A:$B,2,FALSE)</f>
        <v>Presidency</v>
      </c>
      <c r="S676" s="6">
        <f t="shared" ca="1" si="95"/>
        <v>11</v>
      </c>
      <c r="T676" s="7" t="str">
        <f ca="1">VLOOKUP($S676,Role!$A:$B,2,FALSE)</f>
        <v>Analyst</v>
      </c>
      <c r="U676" s="6">
        <f t="shared" ca="1" si="96"/>
        <v>6</v>
      </c>
      <c r="V676" s="7" t="str">
        <f ca="1" xml:space="preserve">
IF($U676 &lt;&gt; "",
    VLOOKUP($U676,Level!$A:$B,2,FALSE),
    ""
)</f>
        <v>Pleno</v>
      </c>
      <c r="W676" s="1">
        <f t="shared" ca="1" si="97"/>
        <v>3000</v>
      </c>
      <c r="X676" s="12" t="str">
        <f t="shared" ca="1" si="98"/>
        <v>INSERT INTO bi4all.fac_employees (id_company_fk, id_employee_pk, flg_active, employee_name, id_gender_fk, id_race_fk, birthday, id_schooling_fk, id_department_fk, id_role_fk, id_level_fk, salary) VALUES (1, 672, TRUE, 'José Badu Faria', 'M', 5, '28/02/1958', 8, 5, 11, 6, 3000);</v>
      </c>
    </row>
    <row r="677" spans="1:24" ht="14.25" customHeight="1" x14ac:dyDescent="0.2">
      <c r="A677" s="7">
        <v>1</v>
      </c>
      <c r="B677" s="7" t="str">
        <f>$A677 &amp; "-"&amp;VLOOKUP($A677,Company!$A:$B,2,FALSE)</f>
        <v>1-ACME Corporation</v>
      </c>
      <c r="C677" s="5">
        <f t="shared" si="90"/>
        <v>673</v>
      </c>
      <c r="D677" s="6" t="b">
        <v>1</v>
      </c>
      <c r="E677" s="7">
        <f ca="1">IF($C677 = 1 + N("Presidente"),
    127,
    IF($C677 = 2 + N("Vice-Presidente"),
        72,
        IF($C677 = 3 + N("Secretária bilíngue"),
            13,
            RANDBETWEEN(5,COUNT(Name!$A:$A) + 1)
        )
    )
)</f>
        <v>273</v>
      </c>
      <c r="F677" s="7" t="str">
        <f ca="1">VLOOKUP($E677,Name!$A:$B,2,FALSE)</f>
        <v>Maria Sophia</v>
      </c>
      <c r="G677" s="7">
        <f ca="1" xml:space="preserve">
IF($C677 = 1,
    0,
    RANDBETWEEN(5,COUNT('Last name'!$A:$A) + 1)
)</f>
        <v>186</v>
      </c>
      <c r="H677" s="7" t="str">
        <f ca="1" xml:space="preserve">
IF($C677 = 1 + N("Presidente"),
    "de Orléans e Bragança",
    VLOOKUP($G677,'Last name'!$A:$B,2,FALSE) &amp; " " &amp; VLOOKUP(RANDBETWEEN(5,COUNT('Last name'!$A:$A) + 1),'Last name'!$A:$B,2,FALSE)
)</f>
        <v>Souza Giordano</v>
      </c>
      <c r="I677" s="7" t="str">
        <f t="shared" ca="1" si="91"/>
        <v>Maria Sophia Souza Giordano</v>
      </c>
      <c r="J677" s="7" t="str">
        <f ca="1">VLOOKUP($E677,Name!$A:$C,3,FALSE)</f>
        <v>F</v>
      </c>
      <c r="K677" s="7" t="str">
        <f ca="1">VLOOKUP($J677,Gender!$A:$B,2,FALSE)</f>
        <v>Female</v>
      </c>
      <c r="L677" s="7">
        <f t="shared" ca="1" si="92"/>
        <v>5</v>
      </c>
      <c r="M677" s="7" t="str">
        <f ca="1">VLOOKUP($L677,Race!$A:$B,2,FALSE)</f>
        <v>White</v>
      </c>
      <c r="N677" s="8">
        <f t="shared" ca="1" si="93"/>
        <v>20222</v>
      </c>
      <c r="O677" s="6">
        <f t="shared" ca="1" si="94"/>
        <v>7</v>
      </c>
      <c r="P677" s="8" t="str">
        <f ca="1">VLOOKUP($O677,Education!$A:$B,2,FALSE)</f>
        <v>Undergraduate degree</v>
      </c>
      <c r="Q677" s="7">
        <f ca="1" xml:space="preserve">
  IF(OR($S677 = 5, $S677 = 6, $S677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77" s="7" t="str">
        <f ca="1">VLOOKUP($Q677,Department!$A:$B,2,FALSE)</f>
        <v>Audit</v>
      </c>
      <c r="S677" s="6">
        <f t="shared" ca="1" si="95"/>
        <v>9</v>
      </c>
      <c r="T677" s="7" t="str">
        <f ca="1">VLOOKUP($S677,Role!$A:$B,2,FALSE)</f>
        <v>Intern</v>
      </c>
      <c r="U677" s="6" t="str">
        <f t="shared" ca="1" si="96"/>
        <v/>
      </c>
      <c r="V677" s="7" t="str">
        <f ca="1" xml:space="preserve">
IF($U677 &lt;&gt; "",
    VLOOKUP($U677,Level!$A:$B,2,FALSE),
    ""
)</f>
        <v/>
      </c>
      <c r="W677" s="1">
        <f t="shared" ca="1" si="97"/>
        <v>1205</v>
      </c>
      <c r="X677" s="12" t="str">
        <f t="shared" ca="1" si="98"/>
        <v>INSERT INTO bi4all.fac_employees (id_company_fk, id_employee_pk, flg_active, employee_name, id_gender_fk, id_race_fk, birthday, id_schooling_fk, id_department_fk, id_role_fk, id_level_fk, salary) VALUES (1, 673, TRUE, 'Maria Sophia Souza Giordano', 'F', 5, '13/05/1955', 7, 13, 9, NULL, 1205);</v>
      </c>
    </row>
    <row r="678" spans="1:24" ht="14.25" customHeight="1" x14ac:dyDescent="0.2">
      <c r="A678" s="7">
        <v>1</v>
      </c>
      <c r="B678" s="7" t="str">
        <f>$A678 &amp; "-"&amp;VLOOKUP($A678,Company!$A:$B,2,FALSE)</f>
        <v>1-ACME Corporation</v>
      </c>
      <c r="C678" s="5">
        <f t="shared" si="90"/>
        <v>674</v>
      </c>
      <c r="D678" s="6" t="b">
        <v>1</v>
      </c>
      <c r="E678" s="7">
        <f ca="1">IF($C678 = 1 + N("Presidente"),
    127,
    IF($C678 = 2 + N("Vice-Presidente"),
        72,
        IF($C678 = 3 + N("Secretária bilíngue"),
            13,
            RANDBETWEEN(5,COUNT(Name!$A:$A) + 1)
        )
    )
)</f>
        <v>21</v>
      </c>
      <c r="F678" s="7" t="str">
        <f ca="1">VLOOKUP($E678,Name!$A:$B,2,FALSE)</f>
        <v>Allana</v>
      </c>
      <c r="G678" s="7">
        <f ca="1" xml:space="preserve">
IF($C678 = 1,
    0,
    RANDBETWEEN(5,COUNT('Last name'!$A:$A) + 1)
)</f>
        <v>40</v>
      </c>
      <c r="H678" s="7" t="str">
        <f ca="1" xml:space="preserve">
IF($C678 = 1 + N("Presidente"),
    "de Orléans e Bragança",
    VLOOKUP($G678,'Last name'!$A:$B,2,FALSE) &amp; " " &amp; VLOOKUP(RANDBETWEEN(5,COUNT('Last name'!$A:$A) + 1),'Last name'!$A:$B,2,FALSE)
)</f>
        <v>Bicalho Monti</v>
      </c>
      <c r="I678" s="7" t="str">
        <f t="shared" ca="1" si="91"/>
        <v>Allana Bicalho Monti</v>
      </c>
      <c r="J678" s="7" t="str">
        <f ca="1">VLOOKUP($E678,Name!$A:$C,3,FALSE)</f>
        <v>F</v>
      </c>
      <c r="K678" s="7" t="str">
        <f ca="1">VLOOKUP($J678,Gender!$A:$B,2,FALSE)</f>
        <v>Female</v>
      </c>
      <c r="L678" s="7">
        <f t="shared" ca="1" si="92"/>
        <v>5</v>
      </c>
      <c r="M678" s="7" t="str">
        <f ca="1">VLOOKUP($L678,Race!$A:$B,2,FALSE)</f>
        <v>White</v>
      </c>
      <c r="N678" s="8">
        <f t="shared" ca="1" si="93"/>
        <v>20866</v>
      </c>
      <c r="O678" s="6">
        <f t="shared" ca="1" si="94"/>
        <v>7</v>
      </c>
      <c r="P678" s="8" t="str">
        <f ca="1">VLOOKUP($O678,Education!$A:$B,2,FALSE)</f>
        <v>Undergraduate degree</v>
      </c>
      <c r="Q678" s="7">
        <f ca="1" xml:space="preserve">
  IF(OR($S678 = 5, $S678 = 6, $S678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678" s="7" t="str">
        <f ca="1">VLOOKUP($Q678,Department!$A:$B,2,FALSE)</f>
        <v>Operations</v>
      </c>
      <c r="S678" s="6">
        <f t="shared" ca="1" si="95"/>
        <v>11</v>
      </c>
      <c r="T678" s="7" t="str">
        <f ca="1">VLOOKUP($S678,Role!$A:$B,2,FALSE)</f>
        <v>Analyst</v>
      </c>
      <c r="U678" s="6">
        <f t="shared" ca="1" si="96"/>
        <v>7</v>
      </c>
      <c r="V678" s="7" t="str">
        <f ca="1" xml:space="preserve">
IF($U678 &lt;&gt; "",
    VLOOKUP($U678,Level!$A:$B,2,FALSE),
    ""
)</f>
        <v>Senior</v>
      </c>
      <c r="W678" s="1">
        <f t="shared" ca="1" si="97"/>
        <v>2500</v>
      </c>
      <c r="X678" s="12" t="str">
        <f t="shared" ca="1" si="98"/>
        <v>INSERT INTO bi4all.fac_employees (id_company_fk, id_employee_pk, flg_active, employee_name, id_gender_fk, id_race_fk, birthday, id_schooling_fk, id_department_fk, id_role_fk, id_level_fk, salary) VALUES (1, 674, TRUE, 'Allana Bicalho Monti', 'F', 5, '15/02/1957', 7, 10, 11, 7, 2500);</v>
      </c>
    </row>
    <row r="679" spans="1:24" ht="14.25" customHeight="1" x14ac:dyDescent="0.2">
      <c r="A679" s="7">
        <v>1</v>
      </c>
      <c r="B679" s="7" t="str">
        <f>$A679 &amp; "-"&amp;VLOOKUP($A679,Company!$A:$B,2,FALSE)</f>
        <v>1-ACME Corporation</v>
      </c>
      <c r="C679" s="5">
        <f t="shared" si="90"/>
        <v>675</v>
      </c>
      <c r="D679" s="6" t="b">
        <v>1</v>
      </c>
      <c r="E679" s="7">
        <f ca="1">IF($C679 = 1 + N("Presidente"),
    127,
    IF($C679 = 2 + N("Vice-Presidente"),
        72,
        IF($C679 = 3 + N("Secretária bilíngue"),
            13,
            RANDBETWEEN(5,COUNT(Name!$A:$A) + 1)
        )
    )
)</f>
        <v>172</v>
      </c>
      <c r="F679" s="7" t="str">
        <f ca="1">VLOOKUP($E679,Name!$A:$B,2,FALSE)</f>
        <v>Isa</v>
      </c>
      <c r="G679" s="7">
        <f ca="1" xml:space="preserve">
IF($C679 = 1,
    0,
    RANDBETWEEN(5,COUNT('Last name'!$A:$A) + 1)
)</f>
        <v>41</v>
      </c>
      <c r="H679" s="7" t="str">
        <f ca="1" xml:space="preserve">
IF($C679 = 1 + N("Presidente"),
    "de Orléans e Bragança",
    VLOOKUP($G679,'Last name'!$A:$B,2,FALSE) &amp; " " &amp; VLOOKUP(RANDBETWEEN(5,COUNT('Last name'!$A:$A) + 1),'Last name'!$A:$B,2,FALSE)
)</f>
        <v>Bispo Pinto</v>
      </c>
      <c r="I679" s="7" t="str">
        <f t="shared" ca="1" si="91"/>
        <v>Isa Bispo Pinto</v>
      </c>
      <c r="J679" s="7" t="str">
        <f ca="1">VLOOKUP($E679,Name!$A:$C,3,FALSE)</f>
        <v>F</v>
      </c>
      <c r="K679" s="7" t="str">
        <f ca="1">VLOOKUP($J679,Gender!$A:$B,2,FALSE)</f>
        <v>Female</v>
      </c>
      <c r="L679" s="7">
        <f t="shared" ca="1" si="92"/>
        <v>6</v>
      </c>
      <c r="M679" s="7" t="str">
        <f ca="1">VLOOKUP($L679,Race!$A:$B,2,FALSE)</f>
        <v>Black or African American</v>
      </c>
      <c r="N679" s="8">
        <f t="shared" ca="1" si="93"/>
        <v>22271</v>
      </c>
      <c r="O679" s="6">
        <f t="shared" ca="1" si="94"/>
        <v>7</v>
      </c>
      <c r="P679" s="8" t="str">
        <f ca="1">VLOOKUP($O679,Education!$A:$B,2,FALSE)</f>
        <v>Undergraduate degree</v>
      </c>
      <c r="Q679" s="7">
        <f ca="1" xml:space="preserve">
  IF(OR($S679 = 5, $S679 = 6, $S679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79" s="7" t="str">
        <f ca="1">VLOOKUP($Q679,Department!$A:$B,2,FALSE)</f>
        <v>Human Resource</v>
      </c>
      <c r="S679" s="6">
        <f t="shared" ca="1" si="95"/>
        <v>9</v>
      </c>
      <c r="T679" s="7" t="str">
        <f ca="1">VLOOKUP($S679,Role!$A:$B,2,FALSE)</f>
        <v>Intern</v>
      </c>
      <c r="U679" s="6" t="str">
        <f t="shared" ca="1" si="96"/>
        <v/>
      </c>
      <c r="V679" s="7" t="str">
        <f ca="1" xml:space="preserve">
IF($U679 &lt;&gt; "",
    VLOOKUP($U679,Level!$A:$B,2,FALSE),
    ""
)</f>
        <v/>
      </c>
      <c r="W679" s="1">
        <f t="shared" ca="1" si="97"/>
        <v>1285</v>
      </c>
      <c r="X679" s="12" t="str">
        <f t="shared" ca="1" si="98"/>
        <v>INSERT INTO bi4all.fac_employees (id_company_fk, id_employee_pk, flg_active, employee_name, id_gender_fk, id_race_fk, birthday, id_schooling_fk, id_department_fk, id_role_fk, id_level_fk, salary) VALUES (1, 675, TRUE, 'Isa Bispo Pinto', 'F', 6, '21/12/1960', 7, 8, 9, NULL, 1285);</v>
      </c>
    </row>
    <row r="680" spans="1:24" ht="14.25" customHeight="1" x14ac:dyDescent="0.2">
      <c r="A680" s="7">
        <v>1</v>
      </c>
      <c r="B680" s="7" t="str">
        <f>$A680 &amp; "-"&amp;VLOOKUP($A680,Company!$A:$B,2,FALSE)</f>
        <v>1-ACME Corporation</v>
      </c>
      <c r="C680" s="5">
        <f t="shared" si="90"/>
        <v>676</v>
      </c>
      <c r="D680" s="6" t="b">
        <v>1</v>
      </c>
      <c r="E680" s="7">
        <f ca="1">IF($C680 = 1 + N("Presidente"),
    127,
    IF($C680 = 2 + N("Vice-Presidente"),
        72,
        IF($C680 = 3 + N("Secretária bilíngue"),
            13,
            RANDBETWEEN(5,COUNT(Name!$A:$A) + 1)
        )
    )
)</f>
        <v>132</v>
      </c>
      <c r="F680" s="7" t="str">
        <f ca="1">VLOOKUP($E680,Name!$A:$B,2,FALSE)</f>
        <v>Eslovênia</v>
      </c>
      <c r="G680" s="7">
        <f ca="1" xml:space="preserve">
IF($C680 = 1,
    0,
    RANDBETWEEN(5,COUNT('Last name'!$A:$A) + 1)
)</f>
        <v>86</v>
      </c>
      <c r="H680" s="7" t="str">
        <f ca="1" xml:space="preserve">
IF($C680 = 1 + N("Presidente"),
    "de Orléans e Bragança",
    VLOOKUP($G680,'Last name'!$A:$B,2,FALSE) &amp; " " &amp; VLOOKUP(RANDBETWEEN(5,COUNT('Last name'!$A:$A) + 1),'Last name'!$A:$B,2,FALSE)
)</f>
        <v>Ferrara Bispo</v>
      </c>
      <c r="I680" s="7" t="str">
        <f t="shared" ca="1" si="91"/>
        <v>Eslovênia Ferrara Bispo</v>
      </c>
      <c r="J680" s="7" t="str">
        <f ca="1">VLOOKUP($E680,Name!$A:$C,3,FALSE)</f>
        <v>F</v>
      </c>
      <c r="K680" s="7" t="str">
        <f ca="1">VLOOKUP($J680,Gender!$A:$B,2,FALSE)</f>
        <v>Female</v>
      </c>
      <c r="L680" s="7">
        <f t="shared" ca="1" si="92"/>
        <v>5</v>
      </c>
      <c r="M680" s="7" t="str">
        <f ca="1">VLOOKUP($L680,Race!$A:$B,2,FALSE)</f>
        <v>White</v>
      </c>
      <c r="N680" s="8">
        <f t="shared" ca="1" si="93"/>
        <v>24632</v>
      </c>
      <c r="O680" s="6">
        <f t="shared" ca="1" si="94"/>
        <v>8</v>
      </c>
      <c r="P680" s="8" t="str">
        <f ca="1">VLOOKUP($O680,Education!$A:$B,2,FALSE)</f>
        <v>Graduate school</v>
      </c>
      <c r="Q680" s="7">
        <f ca="1" xml:space="preserve">
  IF(OR($S680 = 5, $S680 = 6, $S680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80" s="7" t="str">
        <f ca="1">VLOOKUP($Q680,Department!$A:$B,2,FALSE)</f>
        <v>Communication &amp; Marketing</v>
      </c>
      <c r="S680" s="6">
        <f t="shared" ca="1" si="95"/>
        <v>11</v>
      </c>
      <c r="T680" s="7" t="str">
        <f ca="1">VLOOKUP($S680,Role!$A:$B,2,FALSE)</f>
        <v>Analyst</v>
      </c>
      <c r="U680" s="6">
        <f t="shared" ca="1" si="96"/>
        <v>6</v>
      </c>
      <c r="V680" s="7" t="str">
        <f ca="1" xml:space="preserve">
IF($U680 &lt;&gt; "",
    VLOOKUP($U680,Level!$A:$B,2,FALSE),
    ""
)</f>
        <v>Pleno</v>
      </c>
      <c r="W680" s="1">
        <f t="shared" ca="1" si="97"/>
        <v>3080</v>
      </c>
      <c r="X680" s="12" t="str">
        <f t="shared" ca="1" si="98"/>
        <v>INSERT INTO bi4all.fac_employees (id_company_fk, id_employee_pk, flg_active, employee_name, id_gender_fk, id_race_fk, birthday, id_schooling_fk, id_department_fk, id_role_fk, id_level_fk, salary) VALUES (1, 676, TRUE, 'Eslovênia Ferrara Bispo', 'F', 5, '09/06/1967', 8, 11, 11, 6, 3080);</v>
      </c>
    </row>
    <row r="681" spans="1:24" ht="14.25" customHeight="1" x14ac:dyDescent="0.2">
      <c r="A681" s="7">
        <v>1</v>
      </c>
      <c r="B681" s="7" t="str">
        <f>$A681 &amp; "-"&amp;VLOOKUP($A681,Company!$A:$B,2,FALSE)</f>
        <v>1-ACME Corporation</v>
      </c>
      <c r="C681" s="5">
        <f t="shared" si="90"/>
        <v>677</v>
      </c>
      <c r="D681" s="6" t="b">
        <v>1</v>
      </c>
      <c r="E681" s="7">
        <f ca="1">IF($C681 = 1 + N("Presidente"),
    127,
    IF($C681 = 2 + N("Vice-Presidente"),
        72,
        IF($C681 = 3 + N("Secretária bilíngue"),
            13,
            RANDBETWEEN(5,COUNT(Name!$A:$A) + 1)
        )
    )
)</f>
        <v>227</v>
      </c>
      <c r="F681" s="7" t="str">
        <f ca="1">VLOOKUP($E681,Name!$A:$B,2,FALSE)</f>
        <v>Lia</v>
      </c>
      <c r="G681" s="7">
        <f ca="1" xml:space="preserve">
IF($C681 = 1,
    0,
    RANDBETWEEN(5,COUNT('Last name'!$A:$A) + 1)
)</f>
        <v>123</v>
      </c>
      <c r="H681" s="7" t="str">
        <f ca="1" xml:space="preserve">
IF($C681 = 1 + N("Presidente"),
    "de Orléans e Bragança",
    VLOOKUP($G681,'Last name'!$A:$B,2,FALSE) &amp; " " &amp; VLOOKUP(RANDBETWEEN(5,COUNT('Last name'!$A:$A) + 1),'Last name'!$A:$B,2,FALSE)
)</f>
        <v>Martins Miranda</v>
      </c>
      <c r="I681" s="7" t="str">
        <f t="shared" ca="1" si="91"/>
        <v>Lia Martins Miranda</v>
      </c>
      <c r="J681" s="7" t="str">
        <f ca="1">VLOOKUP($E681,Name!$A:$C,3,FALSE)</f>
        <v>F</v>
      </c>
      <c r="K681" s="7" t="str">
        <f ca="1">VLOOKUP($J681,Gender!$A:$B,2,FALSE)</f>
        <v>Female</v>
      </c>
      <c r="L681" s="7">
        <f t="shared" ca="1" si="92"/>
        <v>5</v>
      </c>
      <c r="M681" s="7" t="str">
        <f ca="1">VLOOKUP($L681,Race!$A:$B,2,FALSE)</f>
        <v>White</v>
      </c>
      <c r="N681" s="8">
        <f t="shared" ca="1" si="93"/>
        <v>22311</v>
      </c>
      <c r="O681" s="6">
        <f t="shared" ca="1" si="94"/>
        <v>7</v>
      </c>
      <c r="P681" s="8" t="str">
        <f ca="1">VLOOKUP($O681,Education!$A:$B,2,FALSE)</f>
        <v>Undergraduate degree</v>
      </c>
      <c r="Q681" s="7">
        <f ca="1" xml:space="preserve">
  IF(OR($S681 = 5, $S681 = 6, $S681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81" s="7" t="str">
        <f ca="1">VLOOKUP($Q681,Department!$A:$B,2,FALSE)</f>
        <v>Commercial</v>
      </c>
      <c r="S681" s="6">
        <f t="shared" ca="1" si="95"/>
        <v>9</v>
      </c>
      <c r="T681" s="7" t="str">
        <f ca="1">VLOOKUP($S681,Role!$A:$B,2,FALSE)</f>
        <v>Intern</v>
      </c>
      <c r="U681" s="6" t="str">
        <f t="shared" ca="1" si="96"/>
        <v/>
      </c>
      <c r="V681" s="7" t="str">
        <f ca="1" xml:space="preserve">
IF($U681 &lt;&gt; "",
    VLOOKUP($U681,Level!$A:$B,2,FALSE),
    ""
)</f>
        <v/>
      </c>
      <c r="W681" s="1">
        <f t="shared" ca="1" si="97"/>
        <v>1285</v>
      </c>
      <c r="X681" s="12" t="str">
        <f t="shared" ca="1" si="98"/>
        <v>INSERT INTO bi4all.fac_employees (id_company_fk, id_employee_pk, flg_active, employee_name, id_gender_fk, id_race_fk, birthday, id_schooling_fk, id_department_fk, id_role_fk, id_level_fk, salary) VALUES (1, 677, TRUE, 'Lia Martins Miranda', 'F', 5, '30/01/1961', 7, 9, 9, NULL, 1285);</v>
      </c>
    </row>
    <row r="682" spans="1:24" ht="14.25" customHeight="1" x14ac:dyDescent="0.2">
      <c r="A682" s="7">
        <v>1</v>
      </c>
      <c r="B682" s="7" t="str">
        <f>$A682 &amp; "-"&amp;VLOOKUP($A682,Company!$A:$B,2,FALSE)</f>
        <v>1-ACME Corporation</v>
      </c>
      <c r="C682" s="5">
        <f t="shared" si="90"/>
        <v>678</v>
      </c>
      <c r="D682" s="6" t="b">
        <v>1</v>
      </c>
      <c r="E682" s="7">
        <f ca="1">IF($C682 = 1 + N("Presidente"),
    127,
    IF($C682 = 2 + N("Vice-Presidente"),
        72,
        IF($C682 = 3 + N("Secretária bilíngue"),
            13,
            RANDBETWEEN(5,COUNT(Name!$A:$A) + 1)
        )
    )
)</f>
        <v>25</v>
      </c>
      <c r="F682" s="7" t="str">
        <f ca="1">VLOOKUP($E682,Name!$A:$B,2,FALSE)</f>
        <v>Ana</v>
      </c>
      <c r="G682" s="7">
        <f ca="1" xml:space="preserve">
IF($C682 = 1,
    0,
    RANDBETWEEN(5,COUNT('Last name'!$A:$A) + 1)
)</f>
        <v>55</v>
      </c>
      <c r="H682" s="7" t="str">
        <f ca="1" xml:space="preserve">
IF($C682 = 1 + N("Presidente"),
    "de Orléans e Bragança",
    VLOOKUP($G682,'Last name'!$A:$B,2,FALSE) &amp; " " &amp; VLOOKUP(RANDBETWEEN(5,COUNT('Last name'!$A:$A) + 1),'Last name'!$A:$B,2,FALSE)
)</f>
        <v>Camões Faria</v>
      </c>
      <c r="I682" s="7" t="str">
        <f t="shared" ca="1" si="91"/>
        <v>Ana Camões Faria</v>
      </c>
      <c r="J682" s="7" t="str">
        <f ca="1">VLOOKUP($E682,Name!$A:$C,3,FALSE)</f>
        <v>F</v>
      </c>
      <c r="K682" s="7" t="str">
        <f ca="1">VLOOKUP($J682,Gender!$A:$B,2,FALSE)</f>
        <v>Female</v>
      </c>
      <c r="L682" s="7">
        <f t="shared" ca="1" si="92"/>
        <v>7</v>
      </c>
      <c r="M682" s="7" t="str">
        <f ca="1">VLOOKUP($L682,Race!$A:$B,2,FALSE)</f>
        <v>Hispanic or Latino</v>
      </c>
      <c r="N682" s="8">
        <f t="shared" ca="1" si="93"/>
        <v>28273</v>
      </c>
      <c r="O682" s="6">
        <f t="shared" ca="1" si="94"/>
        <v>7</v>
      </c>
      <c r="P682" s="8" t="str">
        <f ca="1">VLOOKUP($O682,Education!$A:$B,2,FALSE)</f>
        <v>Undergraduate degree</v>
      </c>
      <c r="Q682" s="7">
        <f ca="1" xml:space="preserve">
  IF(OR($S682 = 5, $S682 = 6, $S682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82" s="7" t="str">
        <f ca="1">VLOOKUP($Q682,Department!$A:$B,2,FALSE)</f>
        <v>Administration</v>
      </c>
      <c r="S682" s="6">
        <f t="shared" ca="1" si="95"/>
        <v>11</v>
      </c>
      <c r="T682" s="7" t="str">
        <f ca="1">VLOOKUP($S682,Role!$A:$B,2,FALSE)</f>
        <v>Analyst</v>
      </c>
      <c r="U682" s="6">
        <f t="shared" ca="1" si="96"/>
        <v>6</v>
      </c>
      <c r="V682" s="7" t="str">
        <f ca="1" xml:space="preserve">
IF($U682 &lt;&gt; "",
    VLOOKUP($U682,Level!$A:$B,2,FALSE),
    ""
)</f>
        <v>Pleno</v>
      </c>
      <c r="W682" s="1">
        <f t="shared" ca="1" si="97"/>
        <v>2500</v>
      </c>
      <c r="X682" s="12" t="str">
        <f t="shared" ca="1" si="98"/>
        <v>INSERT INTO bi4all.fac_employees (id_company_fk, id_employee_pk, flg_active, employee_name, id_gender_fk, id_race_fk, birthday, id_schooling_fk, id_department_fk, id_role_fk, id_level_fk, salary) VALUES (1, 678, TRUE, 'Ana Camões Faria', 'F', 7, '28/05/1977', 7, 6, 11, 6, 2500);</v>
      </c>
    </row>
    <row r="683" spans="1:24" ht="14.25" customHeight="1" x14ac:dyDescent="0.2">
      <c r="A683" s="7">
        <v>1</v>
      </c>
      <c r="B683" s="7" t="str">
        <f>$A683 &amp; "-"&amp;VLOOKUP($A683,Company!$A:$B,2,FALSE)</f>
        <v>1-ACME Corporation</v>
      </c>
      <c r="C683" s="5">
        <f t="shared" si="90"/>
        <v>679</v>
      </c>
      <c r="D683" s="6" t="b">
        <v>1</v>
      </c>
      <c r="E683" s="7">
        <f ca="1">IF($C683 = 1 + N("Presidente"),
    127,
    IF($C683 = 2 + N("Vice-Presidente"),
        72,
        IF($C683 = 3 + N("Secretária bilíngue"),
            13,
            RANDBETWEEN(5,COUNT(Name!$A:$A) + 1)
        )
    )
)</f>
        <v>234</v>
      </c>
      <c r="F683" s="7" t="str">
        <f ca="1">VLOOKUP($E683,Name!$A:$B,2,FALSE)</f>
        <v>Louise</v>
      </c>
      <c r="G683" s="7">
        <f ca="1" xml:space="preserve">
IF($C683 = 1,
    0,
    RANDBETWEEN(5,COUNT('Last name'!$A:$A) + 1)
)</f>
        <v>153</v>
      </c>
      <c r="H683" s="7" t="str">
        <f ca="1" xml:space="preserve">
IF($C683 = 1 + N("Presidente"),
    "de Orléans e Bragança",
    VLOOKUP($G683,'Last name'!$A:$B,2,FALSE) &amp; " " &amp; VLOOKUP(RANDBETWEEN(5,COUNT('Last name'!$A:$A) + 1),'Last name'!$A:$B,2,FALSE)
)</f>
        <v>Pimentel Russo</v>
      </c>
      <c r="I683" s="7" t="str">
        <f t="shared" ca="1" si="91"/>
        <v>Louise Pimentel Russo</v>
      </c>
      <c r="J683" s="7" t="str">
        <f ca="1">VLOOKUP($E683,Name!$A:$C,3,FALSE)</f>
        <v>F</v>
      </c>
      <c r="K683" s="7" t="str">
        <f ca="1">VLOOKUP($J683,Gender!$A:$B,2,FALSE)</f>
        <v>Female</v>
      </c>
      <c r="L683" s="7">
        <f t="shared" ca="1" si="92"/>
        <v>5</v>
      </c>
      <c r="M683" s="7" t="str">
        <f ca="1">VLOOKUP($L683,Race!$A:$B,2,FALSE)</f>
        <v>White</v>
      </c>
      <c r="N683" s="8">
        <f t="shared" ca="1" si="93"/>
        <v>21333</v>
      </c>
      <c r="O683" s="6">
        <f t="shared" ca="1" si="94"/>
        <v>7</v>
      </c>
      <c r="P683" s="8" t="str">
        <f ca="1">VLOOKUP($O683,Education!$A:$B,2,FALSE)</f>
        <v>Undergraduate degree</v>
      </c>
      <c r="Q683" s="7">
        <f ca="1" xml:space="preserve">
  IF(OR($S683 = 5, $S683 = 6, $S683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83" s="7" t="str">
        <f ca="1">VLOOKUP($Q683,Department!$A:$B,2,FALSE)</f>
        <v>Human Resource</v>
      </c>
      <c r="S683" s="6">
        <f t="shared" ca="1" si="95"/>
        <v>9</v>
      </c>
      <c r="T683" s="7" t="str">
        <f ca="1">VLOOKUP($S683,Role!$A:$B,2,FALSE)</f>
        <v>Intern</v>
      </c>
      <c r="U683" s="6" t="str">
        <f t="shared" ca="1" si="96"/>
        <v/>
      </c>
      <c r="V683" s="7" t="str">
        <f ca="1" xml:space="preserve">
IF($U683 &lt;&gt; "",
    VLOOKUP($U683,Level!$A:$B,2,FALSE),
    ""
)</f>
        <v/>
      </c>
      <c r="W683" s="1">
        <f t="shared" ca="1" si="97"/>
        <v>1285</v>
      </c>
      <c r="X683" s="12" t="str">
        <f t="shared" ca="1" si="98"/>
        <v>INSERT INTO bi4all.fac_employees (id_company_fk, id_employee_pk, flg_active, employee_name, id_gender_fk, id_race_fk, birthday, id_schooling_fk, id_department_fk, id_role_fk, id_level_fk, salary) VALUES (1, 679, TRUE, 'Louise Pimentel Russo', 'F', 5, '28/05/1958', 7, 8, 9, NULL, 1285);</v>
      </c>
    </row>
    <row r="684" spans="1:24" ht="14.25" customHeight="1" x14ac:dyDescent="0.2">
      <c r="A684" s="7">
        <v>1</v>
      </c>
      <c r="B684" s="7" t="str">
        <f>$A684 &amp; "-"&amp;VLOOKUP($A684,Company!$A:$B,2,FALSE)</f>
        <v>1-ACME Corporation</v>
      </c>
      <c r="C684" s="5">
        <f t="shared" si="90"/>
        <v>680</v>
      </c>
      <c r="D684" s="6" t="b">
        <v>1</v>
      </c>
      <c r="E684" s="7">
        <f ca="1">IF($C684 = 1 + N("Presidente"),
    127,
    IF($C684 = 2 + N("Vice-Presidente"),
        72,
        IF($C684 = 3 + N("Secretária bilíngue"),
            13,
            RANDBETWEEN(5,COUNT(Name!$A:$A) + 1)
        )
    )
)</f>
        <v>292</v>
      </c>
      <c r="F684" s="7" t="str">
        <f ca="1">VLOOKUP($E684,Name!$A:$B,2,FALSE)</f>
        <v>Micaela</v>
      </c>
      <c r="G684" s="7">
        <f ca="1" xml:space="preserve">
IF($C684 = 1,
    0,
    RANDBETWEEN(5,COUNT('Last name'!$A:$A) + 1)
)</f>
        <v>60</v>
      </c>
      <c r="H684" s="7" t="str">
        <f ca="1" xml:space="preserve">
IF($C684 = 1 + N("Presidente"),
    "de Orléans e Bragança",
    VLOOKUP($G684,'Last name'!$A:$B,2,FALSE) &amp; " " &amp; VLOOKUP(RANDBETWEEN(5,COUNT('Last name'!$A:$A) + 1),'Last name'!$A:$B,2,FALSE)
)</f>
        <v>Carneiro Pasquim</v>
      </c>
      <c r="I684" s="7" t="str">
        <f t="shared" ca="1" si="91"/>
        <v>Micaela Carneiro Pasquim</v>
      </c>
      <c r="J684" s="7" t="str">
        <f ca="1">VLOOKUP($E684,Name!$A:$C,3,FALSE)</f>
        <v>F</v>
      </c>
      <c r="K684" s="7" t="str">
        <f ca="1">VLOOKUP($J684,Gender!$A:$B,2,FALSE)</f>
        <v>Female</v>
      </c>
      <c r="L684" s="7">
        <f t="shared" ca="1" si="92"/>
        <v>8</v>
      </c>
      <c r="M684" s="7" t="str">
        <f ca="1">VLOOKUP($L684,Race!$A:$B,2,FALSE)</f>
        <v>Asian</v>
      </c>
      <c r="N684" s="8">
        <f t="shared" ca="1" si="93"/>
        <v>22262</v>
      </c>
      <c r="O684" s="6">
        <f t="shared" ca="1" si="94"/>
        <v>8</v>
      </c>
      <c r="P684" s="8" t="str">
        <f ca="1">VLOOKUP($O684,Education!$A:$B,2,FALSE)</f>
        <v>Graduate school</v>
      </c>
      <c r="Q684" s="7">
        <f ca="1" xml:space="preserve">
  IF(OR($S684 = 5, $S684 = 6, $S684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84" s="7" t="str">
        <f ca="1">VLOOKUP($Q684,Department!$A:$B,2,FALSE)</f>
        <v>Audit</v>
      </c>
      <c r="S684" s="6">
        <f t="shared" ca="1" si="95"/>
        <v>11</v>
      </c>
      <c r="T684" s="7" t="str">
        <f ca="1">VLOOKUP($S684,Role!$A:$B,2,FALSE)</f>
        <v>Analyst</v>
      </c>
      <c r="U684" s="6">
        <f t="shared" ca="1" si="96"/>
        <v>7</v>
      </c>
      <c r="V684" s="7" t="str">
        <f ca="1" xml:space="preserve">
IF($U684 &lt;&gt; "",
    VLOOKUP($U684,Level!$A:$B,2,FALSE),
    ""
)</f>
        <v>Senior</v>
      </c>
      <c r="W684" s="1">
        <f t="shared" ca="1" si="97"/>
        <v>3000</v>
      </c>
      <c r="X684" s="12" t="str">
        <f t="shared" ca="1" si="98"/>
        <v>INSERT INTO bi4all.fac_employees (id_company_fk, id_employee_pk, flg_active, employee_name, id_gender_fk, id_race_fk, birthday, id_schooling_fk, id_department_fk, id_role_fk, id_level_fk, salary) VALUES (1, 680, TRUE, 'Micaela Carneiro Pasquim', 'F', 8, '12/12/1960', 8, 13, 11, 7, 3000);</v>
      </c>
    </row>
    <row r="685" spans="1:24" ht="14.25" customHeight="1" x14ac:dyDescent="0.2">
      <c r="A685" s="7">
        <v>1</v>
      </c>
      <c r="B685" s="7" t="str">
        <f>$A685 &amp; "-"&amp;VLOOKUP($A685,Company!$A:$B,2,FALSE)</f>
        <v>1-ACME Corporation</v>
      </c>
      <c r="C685" s="5">
        <f t="shared" si="90"/>
        <v>681</v>
      </c>
      <c r="D685" s="6" t="b">
        <v>1</v>
      </c>
      <c r="E685" s="7">
        <f ca="1">IF($C685 = 1 + N("Presidente"),
    127,
    IF($C685 = 2 + N("Vice-Presidente"),
        72,
        IF($C685 = 3 + N("Secretária bilíngue"),
            13,
            RANDBETWEEN(5,COUNT(Name!$A:$A) + 1)
        )
    )
)</f>
        <v>90</v>
      </c>
      <c r="F685" s="7" t="str">
        <f ca="1">VLOOKUP($E685,Name!$A:$B,2,FALSE)</f>
        <v>Caue</v>
      </c>
      <c r="G685" s="7">
        <f ca="1" xml:space="preserve">
IF($C685 = 1,
    0,
    RANDBETWEEN(5,COUNT('Last name'!$A:$A) + 1)
)</f>
        <v>127</v>
      </c>
      <c r="H685" s="7" t="str">
        <f ca="1" xml:space="preserve">
IF($C685 = 1 + N("Presidente"),
    "de Orléans e Bragança",
    VLOOKUP($G685,'Last name'!$A:$B,2,FALSE) &amp; " " &amp; VLOOKUP(RANDBETWEEN(5,COUNT('Last name'!$A:$A) + 1),'Last name'!$A:$B,2,FALSE)
)</f>
        <v>Melo Arruda</v>
      </c>
      <c r="I685" s="7" t="str">
        <f t="shared" ca="1" si="91"/>
        <v>Caue Melo Arruda</v>
      </c>
      <c r="J685" s="7" t="str">
        <f ca="1">VLOOKUP($E685,Name!$A:$C,3,FALSE)</f>
        <v>M</v>
      </c>
      <c r="K685" s="7" t="str">
        <f ca="1">VLOOKUP($J685,Gender!$A:$B,2,FALSE)</f>
        <v>Male</v>
      </c>
      <c r="L685" s="7">
        <f t="shared" ca="1" si="92"/>
        <v>5</v>
      </c>
      <c r="M685" s="7" t="str">
        <f ca="1">VLOOKUP($L685,Race!$A:$B,2,FALSE)</f>
        <v>White</v>
      </c>
      <c r="N685" s="8">
        <f t="shared" ca="1" si="93"/>
        <v>24126</v>
      </c>
      <c r="O685" s="6">
        <f t="shared" ca="1" si="94"/>
        <v>7</v>
      </c>
      <c r="P685" s="8" t="str">
        <f ca="1">VLOOKUP($O685,Education!$A:$B,2,FALSE)</f>
        <v>Undergraduate degree</v>
      </c>
      <c r="Q685" s="7">
        <f ca="1" xml:space="preserve">
  IF(OR($S685 = 5, $S685 = 6, $S685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85" s="7" t="str">
        <f ca="1">VLOOKUP($Q685,Department!$A:$B,2,FALSE)</f>
        <v>Human Resource</v>
      </c>
      <c r="S685" s="6">
        <f t="shared" ca="1" si="95"/>
        <v>9</v>
      </c>
      <c r="T685" s="7" t="str">
        <f ca="1">VLOOKUP($S685,Role!$A:$B,2,FALSE)</f>
        <v>Intern</v>
      </c>
      <c r="U685" s="6" t="str">
        <f t="shared" ca="1" si="96"/>
        <v/>
      </c>
      <c r="V685" s="7" t="str">
        <f ca="1" xml:space="preserve">
IF($U685 &lt;&gt; "",
    VLOOKUP($U685,Level!$A:$B,2,FALSE),
    ""
)</f>
        <v/>
      </c>
      <c r="W685" s="1">
        <f t="shared" ca="1" si="97"/>
        <v>1285</v>
      </c>
      <c r="X685" s="12" t="str">
        <f t="shared" ca="1" si="98"/>
        <v>INSERT INTO bi4all.fac_employees (id_company_fk, id_employee_pk, flg_active, employee_name, id_gender_fk, id_race_fk, birthday, id_schooling_fk, id_department_fk, id_role_fk, id_level_fk, salary) VALUES (1, 681, TRUE, 'Caue Melo Arruda', 'M', 5, '19/01/1966', 7, 8, 9, NULL, 1285);</v>
      </c>
    </row>
    <row r="686" spans="1:24" ht="14.25" customHeight="1" x14ac:dyDescent="0.2">
      <c r="A686" s="7">
        <v>1</v>
      </c>
      <c r="B686" s="7" t="str">
        <f>$A686 &amp; "-"&amp;VLOOKUP($A686,Company!$A:$B,2,FALSE)</f>
        <v>1-ACME Corporation</v>
      </c>
      <c r="C686" s="5">
        <f t="shared" si="90"/>
        <v>682</v>
      </c>
      <c r="D686" s="6" t="b">
        <v>1</v>
      </c>
      <c r="E686" s="7">
        <f ca="1">IF($C686 = 1 + N("Presidente"),
    127,
    IF($C686 = 2 + N("Vice-Presidente"),
        72,
        IF($C686 = 3 + N("Secretária bilíngue"),
            13,
            RANDBETWEEN(5,COUNT(Name!$A:$A) + 1)
        )
    )
)</f>
        <v>275</v>
      </c>
      <c r="F686" s="7" t="str">
        <f ca="1">VLOOKUP($E686,Name!$A:$B,2,FALSE)</f>
        <v>Maria Vitória</v>
      </c>
      <c r="G686" s="7">
        <f ca="1" xml:space="preserve">
IF($C686 = 1,
    0,
    RANDBETWEEN(5,COUNT('Last name'!$A:$A) + 1)
)</f>
        <v>79</v>
      </c>
      <c r="H686" s="7" t="str">
        <f ca="1" xml:space="preserve">
IF($C686 = 1 + N("Presidente"),
    "de Orléans e Bragança",
    VLOOKUP($G686,'Last name'!$A:$B,2,FALSE) &amp; " " &amp; VLOOKUP(RANDBETWEEN(5,COUNT('Last name'!$A:$A) + 1),'Last name'!$A:$B,2,FALSE)
)</f>
        <v>Evangelista Dantas</v>
      </c>
      <c r="I686" s="7" t="str">
        <f t="shared" ca="1" si="91"/>
        <v>Maria Vitória Evangelista Dantas</v>
      </c>
      <c r="J686" s="7" t="str">
        <f ca="1">VLOOKUP($E686,Name!$A:$C,3,FALSE)</f>
        <v>F</v>
      </c>
      <c r="K686" s="7" t="str">
        <f ca="1">VLOOKUP($J686,Gender!$A:$B,2,FALSE)</f>
        <v>Female</v>
      </c>
      <c r="L686" s="7">
        <f t="shared" ca="1" si="92"/>
        <v>6</v>
      </c>
      <c r="M686" s="7" t="str">
        <f ca="1">VLOOKUP($L686,Race!$A:$B,2,FALSE)</f>
        <v>Black or African American</v>
      </c>
      <c r="N686" s="8">
        <f t="shared" ca="1" si="93"/>
        <v>29994</v>
      </c>
      <c r="O686" s="6">
        <f t="shared" ca="1" si="94"/>
        <v>8</v>
      </c>
      <c r="P686" s="8" t="str">
        <f ca="1">VLOOKUP($O686,Education!$A:$B,2,FALSE)</f>
        <v>Graduate school</v>
      </c>
      <c r="Q686" s="7">
        <f ca="1" xml:space="preserve">
  IF(OR($S686 = 5, $S686 = 6, $S686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686" s="7" t="str">
        <f ca="1">VLOOKUP($Q686,Department!$A:$B,2,FALSE)</f>
        <v>Audit</v>
      </c>
      <c r="S686" s="6">
        <f t="shared" ca="1" si="95"/>
        <v>11</v>
      </c>
      <c r="T686" s="7" t="str">
        <f ca="1">VLOOKUP($S686,Role!$A:$B,2,FALSE)</f>
        <v>Analyst</v>
      </c>
      <c r="U686" s="6">
        <f t="shared" ca="1" si="96"/>
        <v>6</v>
      </c>
      <c r="V686" s="7" t="str">
        <f ca="1" xml:space="preserve">
IF($U686 &lt;&gt; "",
    VLOOKUP($U686,Level!$A:$B,2,FALSE),
    ""
)</f>
        <v>Pleno</v>
      </c>
      <c r="W686" s="1">
        <f t="shared" ca="1" si="97"/>
        <v>3000</v>
      </c>
      <c r="X686" s="12" t="str">
        <f t="shared" ca="1" si="98"/>
        <v>INSERT INTO bi4all.fac_employees (id_company_fk, id_employee_pk, flg_active, employee_name, id_gender_fk, id_race_fk, birthday, id_schooling_fk, id_department_fk, id_role_fk, id_level_fk, salary) VALUES (1, 682, TRUE, 'Maria Vitória Evangelista Dantas', 'F', 6, '12/02/1982', 8, 13, 11, 6, 3000);</v>
      </c>
    </row>
    <row r="687" spans="1:24" ht="14.25" customHeight="1" x14ac:dyDescent="0.2">
      <c r="A687" s="7">
        <v>1</v>
      </c>
      <c r="B687" s="7" t="str">
        <f>$A687 &amp; "-"&amp;VLOOKUP($A687,Company!$A:$B,2,FALSE)</f>
        <v>1-ACME Corporation</v>
      </c>
      <c r="C687" s="5">
        <f t="shared" si="90"/>
        <v>683</v>
      </c>
      <c r="D687" s="6" t="b">
        <v>1</v>
      </c>
      <c r="E687" s="7">
        <f ca="1">IF($C687 = 1 + N("Presidente"),
    127,
    IF($C687 = 2 + N("Vice-Presidente"),
        72,
        IF($C687 = 3 + N("Secretária bilíngue"),
            13,
            RANDBETWEEN(5,COUNT(Name!$A:$A) + 1)
        )
    )
)</f>
        <v>38</v>
      </c>
      <c r="F687" s="7" t="str">
        <f ca="1">VLOOKUP($E687,Name!$A:$B,2,FALSE)</f>
        <v>Analu</v>
      </c>
      <c r="G687" s="7">
        <f ca="1" xml:space="preserve">
IF($C687 = 1,
    0,
    RANDBETWEEN(5,COUNT('Last name'!$A:$A) + 1)
)</f>
        <v>168</v>
      </c>
      <c r="H687" s="7" t="str">
        <f ca="1" xml:space="preserve">
IF($C687 = 1 + N("Presidente"),
    "de Orléans e Bragança",
    VLOOKUP($G687,'Last name'!$A:$B,2,FALSE) &amp; " " &amp; VLOOKUP(RANDBETWEEN(5,COUNT('Last name'!$A:$A) + 1),'Last name'!$A:$B,2,FALSE)
)</f>
        <v>Rossi Malafaia</v>
      </c>
      <c r="I687" s="7" t="str">
        <f t="shared" ca="1" si="91"/>
        <v>Analu Rossi Malafaia</v>
      </c>
      <c r="J687" s="7" t="str">
        <f ca="1">VLOOKUP($E687,Name!$A:$C,3,FALSE)</f>
        <v>F</v>
      </c>
      <c r="K687" s="7" t="str">
        <f ca="1">VLOOKUP($J687,Gender!$A:$B,2,FALSE)</f>
        <v>Female</v>
      </c>
      <c r="L687" s="7">
        <f t="shared" ca="1" si="92"/>
        <v>5</v>
      </c>
      <c r="M687" s="7" t="str">
        <f ca="1">VLOOKUP($L687,Race!$A:$B,2,FALSE)</f>
        <v>White</v>
      </c>
      <c r="N687" s="8">
        <f t="shared" ca="1" si="93"/>
        <v>26717</v>
      </c>
      <c r="O687" s="6">
        <f t="shared" ca="1" si="94"/>
        <v>7</v>
      </c>
      <c r="P687" s="8" t="str">
        <f ca="1">VLOOKUP($O687,Education!$A:$B,2,FALSE)</f>
        <v>Undergraduate degree</v>
      </c>
      <c r="Q687" s="7">
        <f ca="1" xml:space="preserve">
  IF(OR($S687 = 5, $S687 = 6, $S687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687" s="7" t="str">
        <f ca="1">VLOOKUP($Q687,Department!$A:$B,2,FALSE)</f>
        <v>Controlling</v>
      </c>
      <c r="S687" s="6">
        <f t="shared" ca="1" si="95"/>
        <v>9</v>
      </c>
      <c r="T687" s="7" t="str">
        <f ca="1">VLOOKUP($S687,Role!$A:$B,2,FALSE)</f>
        <v>Intern</v>
      </c>
      <c r="U687" s="6" t="str">
        <f t="shared" ca="1" si="96"/>
        <v/>
      </c>
      <c r="V687" s="7" t="str">
        <f ca="1" xml:space="preserve">
IF($U687 &lt;&gt; "",
    VLOOKUP($U687,Level!$A:$B,2,FALSE),
    ""
)</f>
        <v/>
      </c>
      <c r="W687" s="1">
        <f t="shared" ca="1" si="97"/>
        <v>1205</v>
      </c>
      <c r="X687" s="12" t="str">
        <f t="shared" ca="1" si="98"/>
        <v>INSERT INTO bi4all.fac_employees (id_company_fk, id_employee_pk, flg_active, employee_name, id_gender_fk, id_race_fk, birthday, id_schooling_fk, id_department_fk, id_role_fk, id_level_fk, salary) VALUES (1, 683, TRUE, 'Analu Rossi Malafaia', 'F', 5, '22/02/1973', 7, 12, 9, NULL, 1205);</v>
      </c>
    </row>
    <row r="688" spans="1:24" ht="14.25" customHeight="1" x14ac:dyDescent="0.2">
      <c r="A688" s="7">
        <v>1</v>
      </c>
      <c r="B688" s="7" t="str">
        <f>$A688 &amp; "-"&amp;VLOOKUP($A688,Company!$A:$B,2,FALSE)</f>
        <v>1-ACME Corporation</v>
      </c>
      <c r="C688" s="5">
        <f t="shared" si="90"/>
        <v>684</v>
      </c>
      <c r="D688" s="6" t="b">
        <v>1</v>
      </c>
      <c r="E688" s="7">
        <f ca="1">IF($C688 = 1 + N("Presidente"),
    127,
    IF($C688 = 2 + N("Vice-Presidente"),
        72,
        IF($C688 = 3 + N("Secretária bilíngue"),
            13,
            RANDBETWEEN(5,COUNT(Name!$A:$A) + 1)
        )
    )
)</f>
        <v>356</v>
      </c>
      <c r="F688" s="7" t="str">
        <f ca="1">VLOOKUP($E688,Name!$A:$B,2,FALSE)</f>
        <v>Victória</v>
      </c>
      <c r="G688" s="7">
        <f ca="1" xml:space="preserve">
IF($C688 = 1,
    0,
    RANDBETWEEN(5,COUNT('Last name'!$A:$A) + 1)
)</f>
        <v>47</v>
      </c>
      <c r="H688" s="7" t="str">
        <f ca="1" xml:space="preserve">
IF($C688 = 1 + N("Presidente"),
    "de Orléans e Bragança",
    VLOOKUP($G688,'Last name'!$A:$B,2,FALSE) &amp; " " &amp; VLOOKUP(RANDBETWEEN(5,COUNT('Last name'!$A:$A) + 1),'Last name'!$A:$B,2,FALSE)
)</f>
        <v>Brasão Ferrari</v>
      </c>
      <c r="I688" s="7" t="str">
        <f t="shared" ca="1" si="91"/>
        <v>Victória Brasão Ferrari</v>
      </c>
      <c r="J688" s="7" t="str">
        <f ca="1">VLOOKUP($E688,Name!$A:$C,3,FALSE)</f>
        <v>F</v>
      </c>
      <c r="K688" s="7" t="str">
        <f ca="1">VLOOKUP($J688,Gender!$A:$B,2,FALSE)</f>
        <v>Female</v>
      </c>
      <c r="L688" s="7">
        <f t="shared" ca="1" si="92"/>
        <v>5</v>
      </c>
      <c r="M688" s="7" t="str">
        <f ca="1">VLOOKUP($L688,Race!$A:$B,2,FALSE)</f>
        <v>White</v>
      </c>
      <c r="N688" s="8">
        <f t="shared" ca="1" si="93"/>
        <v>23636</v>
      </c>
      <c r="O688" s="6">
        <f t="shared" ca="1" si="94"/>
        <v>8</v>
      </c>
      <c r="P688" s="8" t="str">
        <f ca="1">VLOOKUP($O688,Education!$A:$B,2,FALSE)</f>
        <v>Graduate school</v>
      </c>
      <c r="Q688" s="7">
        <f ca="1" xml:space="preserve">
  IF(OR($S688 = 5, $S688 = 6, $S688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88" s="7" t="str">
        <f ca="1">VLOOKUP($Q688,Department!$A:$B,2,FALSE)</f>
        <v>Communication &amp; Marketing</v>
      </c>
      <c r="S688" s="6">
        <f t="shared" ca="1" si="95"/>
        <v>11</v>
      </c>
      <c r="T688" s="7" t="str">
        <f ca="1">VLOOKUP($S688,Role!$A:$B,2,FALSE)</f>
        <v>Analyst</v>
      </c>
      <c r="U688" s="6">
        <f t="shared" ca="1" si="96"/>
        <v>5</v>
      </c>
      <c r="V688" s="7" t="str">
        <f ca="1" xml:space="preserve">
IF($U688 &lt;&gt; "",
    VLOOKUP($U688,Level!$A:$B,2,FALSE),
    ""
)</f>
        <v>Junior</v>
      </c>
      <c r="W688" s="1">
        <f t="shared" ca="1" si="97"/>
        <v>3080</v>
      </c>
      <c r="X688" s="12" t="str">
        <f t="shared" ca="1" si="98"/>
        <v>INSERT INTO bi4all.fac_employees (id_company_fk, id_employee_pk, flg_active, employee_name, id_gender_fk, id_race_fk, birthday, id_schooling_fk, id_department_fk, id_role_fk, id_level_fk, salary) VALUES (1, 684, TRUE, 'Victória Brasão Ferrari', 'F', 5, '16/09/1964', 8, 11, 11, 5, 3080);</v>
      </c>
    </row>
    <row r="689" spans="1:24" ht="14.25" customHeight="1" x14ac:dyDescent="0.2">
      <c r="A689" s="7">
        <v>1</v>
      </c>
      <c r="B689" s="7" t="str">
        <f>$A689 &amp; "-"&amp;VLOOKUP($A689,Company!$A:$B,2,FALSE)</f>
        <v>1-ACME Corporation</v>
      </c>
      <c r="C689" s="5">
        <f t="shared" si="90"/>
        <v>685</v>
      </c>
      <c r="D689" s="6" t="b">
        <v>1</v>
      </c>
      <c r="E689" s="7">
        <f ca="1">IF($C689 = 1 + N("Presidente"),
    127,
    IF($C689 = 2 + N("Vice-Presidente"),
        72,
        IF($C689 = 3 + N("Secretária bilíngue"),
            13,
            RANDBETWEEN(5,COUNT(Name!$A:$A) + 1)
        )
    )
)</f>
        <v>111</v>
      </c>
      <c r="F689" s="7" t="str">
        <f ca="1">VLOOKUP($E689,Name!$A:$B,2,FALSE)</f>
        <v>Débora</v>
      </c>
      <c r="G689" s="7">
        <f ca="1" xml:space="preserve">
IF($C689 = 1,
    0,
    RANDBETWEEN(5,COUNT('Last name'!$A:$A) + 1)
)</f>
        <v>47</v>
      </c>
      <c r="H689" s="7" t="str">
        <f ca="1" xml:space="preserve">
IF($C689 = 1 + N("Presidente"),
    "de Orléans e Bragança",
    VLOOKUP($G689,'Last name'!$A:$B,2,FALSE) &amp; " " &amp; VLOOKUP(RANDBETWEEN(5,COUNT('Last name'!$A:$A) + 1),'Last name'!$A:$B,2,FALSE)
)</f>
        <v>Brasão Santana</v>
      </c>
      <c r="I689" s="7" t="str">
        <f t="shared" ca="1" si="91"/>
        <v>Débora Brasão Santana</v>
      </c>
      <c r="J689" s="7" t="str">
        <f ca="1">VLOOKUP($E689,Name!$A:$C,3,FALSE)</f>
        <v>F</v>
      </c>
      <c r="K689" s="7" t="str">
        <f ca="1">VLOOKUP($J689,Gender!$A:$B,2,FALSE)</f>
        <v>Female</v>
      </c>
      <c r="L689" s="7">
        <f t="shared" ca="1" si="92"/>
        <v>5</v>
      </c>
      <c r="M689" s="7" t="str">
        <f ca="1">VLOOKUP($L689,Race!$A:$B,2,FALSE)</f>
        <v>White</v>
      </c>
      <c r="N689" s="8">
        <f t="shared" ca="1" si="93"/>
        <v>18697</v>
      </c>
      <c r="O689" s="6">
        <f t="shared" ca="1" si="94"/>
        <v>7</v>
      </c>
      <c r="P689" s="8" t="str">
        <f ca="1">VLOOKUP($O689,Education!$A:$B,2,FALSE)</f>
        <v>Undergraduate degree</v>
      </c>
      <c r="Q689" s="7">
        <f ca="1" xml:space="preserve">
  IF(OR($S689 = 5, $S689 = 6, $S689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689" s="7" t="str">
        <f ca="1">VLOOKUP($Q689,Department!$A:$B,2,FALSE)</f>
        <v>Human Resource</v>
      </c>
      <c r="S689" s="6">
        <f t="shared" ca="1" si="95"/>
        <v>9</v>
      </c>
      <c r="T689" s="7" t="str">
        <f ca="1">VLOOKUP($S689,Role!$A:$B,2,FALSE)</f>
        <v>Intern</v>
      </c>
      <c r="U689" s="6" t="str">
        <f t="shared" ca="1" si="96"/>
        <v/>
      </c>
      <c r="V689" s="7" t="str">
        <f ca="1" xml:space="preserve">
IF($U689 &lt;&gt; "",
    VLOOKUP($U689,Level!$A:$B,2,FALSE),
    ""
)</f>
        <v/>
      </c>
      <c r="W689" s="1">
        <f t="shared" ca="1" si="97"/>
        <v>1285</v>
      </c>
      <c r="X689" s="12" t="str">
        <f t="shared" ca="1" si="98"/>
        <v>INSERT INTO bi4all.fac_employees (id_company_fk, id_employee_pk, flg_active, employee_name, id_gender_fk, id_race_fk, birthday, id_schooling_fk, id_department_fk, id_role_fk, id_level_fk, salary) VALUES (1, 685, TRUE, 'Débora Brasão Santana', 'F', 5, '10/03/1951', 7, 8, 9, NULL, 1285);</v>
      </c>
    </row>
    <row r="690" spans="1:24" ht="14.25" customHeight="1" x14ac:dyDescent="0.2">
      <c r="A690" s="7">
        <v>1</v>
      </c>
      <c r="B690" s="7" t="str">
        <f>$A690 &amp; "-"&amp;VLOOKUP($A690,Company!$A:$B,2,FALSE)</f>
        <v>1-ACME Corporation</v>
      </c>
      <c r="C690" s="5">
        <f t="shared" si="90"/>
        <v>686</v>
      </c>
      <c r="D690" s="6" t="b">
        <v>1</v>
      </c>
      <c r="E690" s="7">
        <f ca="1">IF($C690 = 1 + N("Presidente"),
    127,
    IF($C690 = 2 + N("Vice-Presidente"),
        72,
        IF($C690 = 3 + N("Secretária bilíngue"),
            13,
            RANDBETWEEN(5,COUNT(Name!$A:$A) + 1)
        )
    )
)</f>
        <v>271</v>
      </c>
      <c r="F690" s="7" t="str">
        <f ca="1">VLOOKUP($E690,Name!$A:$B,2,FALSE)</f>
        <v>Maria Luiza</v>
      </c>
      <c r="G690" s="7">
        <f ca="1" xml:space="preserve">
IF($C690 = 1,
    0,
    RANDBETWEEN(5,COUNT('Last name'!$A:$A) + 1)
)</f>
        <v>11</v>
      </c>
      <c r="H690" s="7" t="str">
        <f ca="1" xml:space="preserve">
IF($C690 = 1 + N("Presidente"),
    "de Orléans e Bragança",
    VLOOKUP($G690,'Last name'!$A:$B,2,FALSE) &amp; " " &amp; VLOOKUP(RANDBETWEEN(5,COUNT('Last name'!$A:$A) + 1),'Last name'!$A:$B,2,FALSE)
)</f>
        <v>Almeida Ramos</v>
      </c>
      <c r="I690" s="7" t="str">
        <f t="shared" ca="1" si="91"/>
        <v>Maria Luiza Almeida Ramos</v>
      </c>
      <c r="J690" s="7" t="str">
        <f ca="1">VLOOKUP($E690,Name!$A:$C,3,FALSE)</f>
        <v>F</v>
      </c>
      <c r="K690" s="7" t="str">
        <f ca="1">VLOOKUP($J690,Gender!$A:$B,2,FALSE)</f>
        <v>Female</v>
      </c>
      <c r="L690" s="7">
        <f t="shared" ca="1" si="92"/>
        <v>5</v>
      </c>
      <c r="M690" s="7" t="str">
        <f ca="1">VLOOKUP($L690,Race!$A:$B,2,FALSE)</f>
        <v>White</v>
      </c>
      <c r="N690" s="8">
        <f t="shared" ca="1" si="93"/>
        <v>24436</v>
      </c>
      <c r="O690" s="6">
        <f t="shared" ca="1" si="94"/>
        <v>8</v>
      </c>
      <c r="P690" s="8" t="str">
        <f ca="1">VLOOKUP($O690,Education!$A:$B,2,FALSE)</f>
        <v>Graduate school</v>
      </c>
      <c r="Q690" s="7">
        <f ca="1" xml:space="preserve">
  IF(OR($S690 = 5, $S690 = 6, $S690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90" s="7" t="str">
        <f ca="1">VLOOKUP($Q690,Department!$A:$B,2,FALSE)</f>
        <v>Administration</v>
      </c>
      <c r="S690" s="6">
        <f t="shared" ca="1" si="95"/>
        <v>11</v>
      </c>
      <c r="T690" s="7" t="str">
        <f ca="1">VLOOKUP($S690,Role!$A:$B,2,FALSE)</f>
        <v>Analyst</v>
      </c>
      <c r="U690" s="6">
        <f t="shared" ca="1" si="96"/>
        <v>7</v>
      </c>
      <c r="V690" s="7" t="str">
        <f ca="1" xml:space="preserve">
IF($U690 &lt;&gt; "",
    VLOOKUP($U690,Level!$A:$B,2,FALSE),
    ""
)</f>
        <v>Senior</v>
      </c>
      <c r="W690" s="1">
        <f t="shared" ca="1" si="97"/>
        <v>3000</v>
      </c>
      <c r="X690" s="12" t="str">
        <f t="shared" ca="1" si="98"/>
        <v>INSERT INTO bi4all.fac_employees (id_company_fk, id_employee_pk, flg_active, employee_name, id_gender_fk, id_race_fk, birthday, id_schooling_fk, id_department_fk, id_role_fk, id_level_fk, salary) VALUES (1, 686, TRUE, 'Maria Luiza Almeida Ramos', 'F', 5, '25/11/1966', 8, 6, 11, 7, 3000);</v>
      </c>
    </row>
    <row r="691" spans="1:24" ht="14.25" customHeight="1" x14ac:dyDescent="0.2">
      <c r="A691" s="7">
        <v>1</v>
      </c>
      <c r="B691" s="7" t="str">
        <f>$A691 &amp; "-"&amp;VLOOKUP($A691,Company!$A:$B,2,FALSE)</f>
        <v>1-ACME Corporation</v>
      </c>
      <c r="C691" s="5">
        <f t="shared" si="90"/>
        <v>687</v>
      </c>
      <c r="D691" s="6" t="b">
        <v>1</v>
      </c>
      <c r="E691" s="7">
        <f ca="1">IF($C691 = 1 + N("Presidente"),
    127,
    IF($C691 = 2 + N("Vice-Presidente"),
        72,
        IF($C691 = 3 + N("Secretária bilíngue"),
            13,
            RANDBETWEEN(5,COUNT(Name!$A:$A) + 1)
        )
    )
)</f>
        <v>210</v>
      </c>
      <c r="F691" s="7" t="str">
        <f ca="1">VLOOKUP($E691,Name!$A:$B,2,FALSE)</f>
        <v>Kauã</v>
      </c>
      <c r="G691" s="7">
        <f ca="1" xml:space="preserve">
IF($C691 = 1,
    0,
    RANDBETWEEN(5,COUNT('Last name'!$A:$A) + 1)
)</f>
        <v>6</v>
      </c>
      <c r="H691" s="7" t="str">
        <f ca="1" xml:space="preserve">
IF($C691 = 1 + N("Presidente"),
    "de Orléans e Bragança",
    VLOOKUP($G691,'Last name'!$A:$B,2,FALSE) &amp; " " &amp; VLOOKUP(RANDBETWEEN(5,COUNT('Last name'!$A:$A) + 1),'Last name'!$A:$B,2,FALSE)
)</f>
        <v>Aguiar Brasão</v>
      </c>
      <c r="I691" s="7" t="str">
        <f t="shared" ca="1" si="91"/>
        <v>Kauã Aguiar Brasão</v>
      </c>
      <c r="J691" s="7" t="str">
        <f ca="1">VLOOKUP($E691,Name!$A:$C,3,FALSE)</f>
        <v>M</v>
      </c>
      <c r="K691" s="7" t="str">
        <f ca="1">VLOOKUP($J691,Gender!$A:$B,2,FALSE)</f>
        <v>Male</v>
      </c>
      <c r="L691" s="7">
        <f t="shared" ca="1" si="92"/>
        <v>5</v>
      </c>
      <c r="M691" s="7" t="str">
        <f ca="1">VLOOKUP($L691,Race!$A:$B,2,FALSE)</f>
        <v>White</v>
      </c>
      <c r="N691" s="8">
        <f t="shared" ca="1" si="93"/>
        <v>21304</v>
      </c>
      <c r="O691" s="6">
        <f t="shared" ca="1" si="94"/>
        <v>7</v>
      </c>
      <c r="P691" s="8" t="str">
        <f ca="1">VLOOKUP($O691,Education!$A:$B,2,FALSE)</f>
        <v>Undergraduate degree</v>
      </c>
      <c r="Q691" s="7">
        <f ca="1" xml:space="preserve">
  IF(OR($S691 = 5, $S691 = 6, $S691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91" s="7" t="str">
        <f ca="1">VLOOKUP($Q691,Department!$A:$B,2,FALSE)</f>
        <v>Finance</v>
      </c>
      <c r="S691" s="6">
        <f t="shared" ca="1" si="95"/>
        <v>10</v>
      </c>
      <c r="T691" s="7" t="str">
        <f ca="1">VLOOKUP($S691,Role!$A:$B,2,FALSE)</f>
        <v>Trainee</v>
      </c>
      <c r="U691" s="6" t="str">
        <f t="shared" ca="1" si="96"/>
        <v/>
      </c>
      <c r="V691" s="7" t="str">
        <f ca="1" xml:space="preserve">
IF($U691 &lt;&gt; "",
    VLOOKUP($U691,Level!$A:$B,2,FALSE),
    ""
)</f>
        <v/>
      </c>
      <c r="W691" s="1">
        <f t="shared" ca="1" si="97"/>
        <v>1305</v>
      </c>
      <c r="X691" s="12" t="str">
        <f t="shared" ca="1" si="98"/>
        <v>INSERT INTO bi4all.fac_employees (id_company_fk, id_employee_pk, flg_active, employee_name, id_gender_fk, id_race_fk, birthday, id_schooling_fk, id_department_fk, id_role_fk, id_level_fk, salary) VALUES (1, 687, TRUE, 'Kauã Aguiar Brasão', 'M', 5, '29/04/1958', 7, 7, 10, NULL, 1305);</v>
      </c>
    </row>
    <row r="692" spans="1:24" ht="14.25" customHeight="1" x14ac:dyDescent="0.2">
      <c r="A692" s="7">
        <v>1</v>
      </c>
      <c r="B692" s="7" t="str">
        <f>$A692 &amp; "-"&amp;VLOOKUP($A692,Company!$A:$B,2,FALSE)</f>
        <v>1-ACME Corporation</v>
      </c>
      <c r="C692" s="5">
        <f t="shared" si="90"/>
        <v>688</v>
      </c>
      <c r="D692" s="6" t="b">
        <v>1</v>
      </c>
      <c r="E692" s="7">
        <f ca="1">IF($C692 = 1 + N("Presidente"),
    127,
    IF($C692 = 2 + N("Vice-Presidente"),
        72,
        IF($C692 = 3 + N("Secretária bilíngue"),
            13,
            RANDBETWEEN(5,COUNT(Name!$A:$A) + 1)
        )
    )
)</f>
        <v>319</v>
      </c>
      <c r="F692" s="7" t="str">
        <f ca="1">VLOOKUP($E692,Name!$A:$B,2,FALSE)</f>
        <v>Pedro Miguel</v>
      </c>
      <c r="G692" s="7">
        <f ca="1" xml:space="preserve">
IF($C692 = 1,
    0,
    RANDBETWEEN(5,COUNT('Last name'!$A:$A) + 1)
)</f>
        <v>17</v>
      </c>
      <c r="H692" s="7" t="str">
        <f ca="1" xml:space="preserve">
IF($C692 = 1 + N("Presidente"),
    "de Orléans e Bragança",
    VLOOKUP($G692,'Last name'!$A:$B,2,FALSE) &amp; " " &amp; VLOOKUP(RANDBETWEEN(5,COUNT('Last name'!$A:$A) + 1),'Last name'!$A:$B,2,FALSE)
)</f>
        <v>Andrade Simões</v>
      </c>
      <c r="I692" s="7" t="str">
        <f t="shared" ca="1" si="91"/>
        <v>Pedro Miguel Andrade Simões</v>
      </c>
      <c r="J692" s="7" t="str">
        <f ca="1">VLOOKUP($E692,Name!$A:$C,3,FALSE)</f>
        <v>M</v>
      </c>
      <c r="K692" s="7" t="str">
        <f ca="1">VLOOKUP($J692,Gender!$A:$B,2,FALSE)</f>
        <v>Male</v>
      </c>
      <c r="L692" s="7">
        <f t="shared" ca="1" si="92"/>
        <v>5</v>
      </c>
      <c r="M692" s="7" t="str">
        <f ca="1">VLOOKUP($L692,Race!$A:$B,2,FALSE)</f>
        <v>White</v>
      </c>
      <c r="N692" s="8">
        <f t="shared" ca="1" si="93"/>
        <v>30686</v>
      </c>
      <c r="O692" s="6">
        <f t="shared" ca="1" si="94"/>
        <v>8</v>
      </c>
      <c r="P692" s="8" t="str">
        <f ca="1">VLOOKUP($O692,Education!$A:$B,2,FALSE)</f>
        <v>Graduate school</v>
      </c>
      <c r="Q692" s="7">
        <f ca="1" xml:space="preserve">
  IF(OR($S692 = 5, $S692 = 6, $S692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92" s="7" t="str">
        <f ca="1">VLOOKUP($Q692,Department!$A:$B,2,FALSE)</f>
        <v>Administration</v>
      </c>
      <c r="S692" s="6">
        <f t="shared" ca="1" si="95"/>
        <v>11</v>
      </c>
      <c r="T692" s="7" t="str">
        <f ca="1">VLOOKUP($S692,Role!$A:$B,2,FALSE)</f>
        <v>Analyst</v>
      </c>
      <c r="U692" s="6">
        <f t="shared" ca="1" si="96"/>
        <v>7</v>
      </c>
      <c r="V692" s="7" t="str">
        <f ca="1" xml:space="preserve">
IF($U692 &lt;&gt; "",
    VLOOKUP($U692,Level!$A:$B,2,FALSE),
    ""
)</f>
        <v>Senior</v>
      </c>
      <c r="W692" s="1">
        <f t="shared" ca="1" si="97"/>
        <v>3000</v>
      </c>
      <c r="X692" s="12" t="str">
        <f t="shared" ca="1" si="98"/>
        <v>INSERT INTO bi4all.fac_employees (id_company_fk, id_employee_pk, flg_active, employee_name, id_gender_fk, id_race_fk, birthday, id_schooling_fk, id_department_fk, id_role_fk, id_level_fk, salary) VALUES (1, 688, TRUE, 'Pedro Miguel Andrade Simões', 'M', 5, '05/01/1984', 8, 6, 11, 7, 3000);</v>
      </c>
    </row>
    <row r="693" spans="1:24" ht="14.25" customHeight="1" x14ac:dyDescent="0.2">
      <c r="A693" s="7">
        <v>1</v>
      </c>
      <c r="B693" s="7" t="str">
        <f>$A693 &amp; "-"&amp;VLOOKUP($A693,Company!$A:$B,2,FALSE)</f>
        <v>1-ACME Corporation</v>
      </c>
      <c r="C693" s="5">
        <f t="shared" si="90"/>
        <v>689</v>
      </c>
      <c r="D693" s="6" t="b">
        <v>1</v>
      </c>
      <c r="E693" s="7">
        <f ca="1">IF($C693 = 1 + N("Presidente"),
    127,
    IF($C693 = 2 + N("Vice-Presidente"),
        72,
        IF($C693 = 3 + N("Secretária bilíngue"),
            13,
            RANDBETWEEN(5,COUNT(Name!$A:$A) + 1)
        )
    )
)</f>
        <v>20</v>
      </c>
      <c r="F693" s="7" t="str">
        <f ca="1">VLOOKUP($E693,Name!$A:$B,2,FALSE)</f>
        <v>Alini</v>
      </c>
      <c r="G693" s="7">
        <f ca="1" xml:space="preserve">
IF($C693 = 1,
    0,
    RANDBETWEEN(5,COUNT('Last name'!$A:$A) + 1)
)</f>
        <v>160</v>
      </c>
      <c r="H693" s="7" t="str">
        <f ca="1" xml:space="preserve">
IF($C693 = 1 + N("Presidente"),
    "de Orléans e Bragança",
    VLOOKUP($G693,'Last name'!$A:$B,2,FALSE) &amp; " " &amp; VLOOKUP(RANDBETWEEN(5,COUNT('Last name'!$A:$A) + 1),'Last name'!$A:$B,2,FALSE)
)</f>
        <v>Resende Borges</v>
      </c>
      <c r="I693" s="7" t="str">
        <f t="shared" ca="1" si="91"/>
        <v>Alini Resende Borges</v>
      </c>
      <c r="J693" s="7" t="str">
        <f ca="1">VLOOKUP($E693,Name!$A:$C,3,FALSE)</f>
        <v>F</v>
      </c>
      <c r="K693" s="7" t="str">
        <f ca="1">VLOOKUP($J693,Gender!$A:$B,2,FALSE)</f>
        <v>Female</v>
      </c>
      <c r="L693" s="7">
        <f t="shared" ca="1" si="92"/>
        <v>7</v>
      </c>
      <c r="M693" s="7" t="str">
        <f ca="1">VLOOKUP($L693,Race!$A:$B,2,FALSE)</f>
        <v>Hispanic or Latino</v>
      </c>
      <c r="N693" s="8">
        <f t="shared" ca="1" si="93"/>
        <v>29404</v>
      </c>
      <c r="O693" s="6">
        <f t="shared" ca="1" si="94"/>
        <v>7</v>
      </c>
      <c r="P693" s="8" t="str">
        <f ca="1">VLOOKUP($O693,Education!$A:$B,2,FALSE)</f>
        <v>Undergraduate degree</v>
      </c>
      <c r="Q693" s="7">
        <f ca="1" xml:space="preserve">
  IF(OR($S693 = 5, $S693 = 6, $S693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693" s="7" t="str">
        <f ca="1">VLOOKUP($Q693,Department!$A:$B,2,FALSE)</f>
        <v>Administration</v>
      </c>
      <c r="S693" s="6">
        <f t="shared" ca="1" si="95"/>
        <v>10</v>
      </c>
      <c r="T693" s="7" t="str">
        <f ca="1">VLOOKUP($S693,Role!$A:$B,2,FALSE)</f>
        <v>Trainee</v>
      </c>
      <c r="U693" s="6" t="str">
        <f t="shared" ca="1" si="96"/>
        <v/>
      </c>
      <c r="V693" s="7" t="str">
        <f ca="1" xml:space="preserve">
IF($U693 &lt;&gt; "",
    VLOOKUP($U693,Level!$A:$B,2,FALSE),
    ""
)</f>
        <v/>
      </c>
      <c r="W693" s="1">
        <f t="shared" ca="1" si="97"/>
        <v>1305</v>
      </c>
      <c r="X693" s="12" t="str">
        <f t="shared" ca="1" si="98"/>
        <v>INSERT INTO bi4all.fac_employees (id_company_fk, id_employee_pk, flg_active, employee_name, id_gender_fk, id_race_fk, birthday, id_schooling_fk, id_department_fk, id_role_fk, id_level_fk, salary) VALUES (1, 689, TRUE, 'Alini Resende Borges', 'F', 7, '02/07/1980', 7, 6, 10, NULL, 1305);</v>
      </c>
    </row>
    <row r="694" spans="1:24" ht="14.25" customHeight="1" x14ac:dyDescent="0.2">
      <c r="A694" s="7">
        <v>1</v>
      </c>
      <c r="B694" s="7" t="str">
        <f>$A694 &amp; "-"&amp;VLOOKUP($A694,Company!$A:$B,2,FALSE)</f>
        <v>1-ACME Corporation</v>
      </c>
      <c r="C694" s="5">
        <f t="shared" si="90"/>
        <v>690</v>
      </c>
      <c r="D694" s="6" t="b">
        <v>1</v>
      </c>
      <c r="E694" s="7">
        <f ca="1">IF($C694 = 1 + N("Presidente"),
    127,
    IF($C694 = 2 + N("Vice-Presidente"),
        72,
        IF($C694 = 3 + N("Secretária bilíngue"),
            13,
            RANDBETWEEN(5,COUNT(Name!$A:$A) + 1)
        )
    )
)</f>
        <v>47</v>
      </c>
      <c r="F694" s="7" t="str">
        <f ca="1">VLOOKUP($E694,Name!$A:$B,2,FALSE)</f>
        <v>Anne Caroline</v>
      </c>
      <c r="G694" s="7">
        <f ca="1" xml:space="preserve">
IF($C694 = 1,
    0,
    RANDBETWEEN(5,COUNT('Last name'!$A:$A) + 1)
)</f>
        <v>112</v>
      </c>
      <c r="H694" s="7" t="str">
        <f ca="1" xml:space="preserve">
IF($C694 = 1 + N("Presidente"),
    "de Orléans e Bragança",
    VLOOKUP($G694,'Last name'!$A:$B,2,FALSE) &amp; " " &amp; VLOOKUP(RANDBETWEEN(5,COUNT('Last name'!$A:$A) + 1),'Last name'!$A:$B,2,FALSE)
)</f>
        <v>Lopes Cardozo</v>
      </c>
      <c r="I694" s="7" t="str">
        <f t="shared" ca="1" si="91"/>
        <v>Anne Caroline Lopes Cardozo</v>
      </c>
      <c r="J694" s="7" t="str">
        <f ca="1">VLOOKUP($E694,Name!$A:$C,3,FALSE)</f>
        <v>F</v>
      </c>
      <c r="K694" s="7" t="str">
        <f ca="1">VLOOKUP($J694,Gender!$A:$B,2,FALSE)</f>
        <v>Female</v>
      </c>
      <c r="L694" s="7">
        <f t="shared" ca="1" si="92"/>
        <v>5</v>
      </c>
      <c r="M694" s="7" t="str">
        <f ca="1">VLOOKUP($L694,Race!$A:$B,2,FALSE)</f>
        <v>White</v>
      </c>
      <c r="N694" s="8">
        <f t="shared" ca="1" si="93"/>
        <v>19332</v>
      </c>
      <c r="O694" s="6">
        <f t="shared" ca="1" si="94"/>
        <v>7</v>
      </c>
      <c r="P694" s="8" t="str">
        <f ca="1">VLOOKUP($O694,Education!$A:$B,2,FALSE)</f>
        <v>Undergraduate degree</v>
      </c>
      <c r="Q694" s="7">
        <f ca="1" xml:space="preserve">
  IF(OR($S694 = 5, $S694 = 6, $S694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694" s="7" t="str">
        <f ca="1">VLOOKUP($Q694,Department!$A:$B,2,FALSE)</f>
        <v>Presidency</v>
      </c>
      <c r="S694" s="6">
        <f t="shared" ca="1" si="95"/>
        <v>11</v>
      </c>
      <c r="T694" s="7" t="str">
        <f ca="1">VLOOKUP($S694,Role!$A:$B,2,FALSE)</f>
        <v>Analyst</v>
      </c>
      <c r="U694" s="6">
        <f t="shared" ca="1" si="96"/>
        <v>6</v>
      </c>
      <c r="V694" s="7" t="str">
        <f ca="1" xml:space="preserve">
IF($U694 &lt;&gt; "",
    VLOOKUP($U694,Level!$A:$B,2,FALSE),
    ""
)</f>
        <v>Pleno</v>
      </c>
      <c r="W694" s="1">
        <f t="shared" ca="1" si="97"/>
        <v>2500</v>
      </c>
      <c r="X694" s="12" t="str">
        <f t="shared" ca="1" si="98"/>
        <v>INSERT INTO bi4all.fac_employees (id_company_fk, id_employee_pk, flg_active, employee_name, id_gender_fk, id_race_fk, birthday, id_schooling_fk, id_department_fk, id_role_fk, id_level_fk, salary) VALUES (1, 690, TRUE, 'Anne Caroline Lopes Cardozo', 'F', 5, '04/12/1952', 7, 5, 11, 6, 2500);</v>
      </c>
    </row>
    <row r="695" spans="1:24" ht="14.25" customHeight="1" x14ac:dyDescent="0.2">
      <c r="A695" s="7">
        <v>1</v>
      </c>
      <c r="B695" s="7" t="str">
        <f>$A695 &amp; "-"&amp;VLOOKUP($A695,Company!$A:$B,2,FALSE)</f>
        <v>1-ACME Corporation</v>
      </c>
      <c r="C695" s="5">
        <f t="shared" si="90"/>
        <v>691</v>
      </c>
      <c r="D695" s="6" t="b">
        <v>1</v>
      </c>
      <c r="E695" s="7">
        <f ca="1">IF($C695 = 1 + N("Presidente"),
    127,
    IF($C695 = 2 + N("Vice-Presidente"),
        72,
        IF($C695 = 3 + N("Secretária bilíngue"),
            13,
            RANDBETWEEN(5,COUNT(Name!$A:$A) + 1)
        )
    )
)</f>
        <v>342</v>
      </c>
      <c r="F695" s="7" t="str">
        <f ca="1">VLOOKUP($E695,Name!$A:$B,2,FALSE)</f>
        <v>Théo</v>
      </c>
      <c r="G695" s="7">
        <f ca="1" xml:space="preserve">
IF($C695 = 1,
    0,
    RANDBETWEEN(5,COUNT('Last name'!$A:$A) + 1)
)</f>
        <v>125</v>
      </c>
      <c r="H695" s="7" t="str">
        <f ca="1" xml:space="preserve">
IF($C695 = 1 + N("Presidente"),
    "de Orléans e Bragança",
    VLOOKUP($G695,'Last name'!$A:$B,2,FALSE) &amp; " " &amp; VLOOKUP(RANDBETWEEN(5,COUNT('Last name'!$A:$A) + 1),'Last name'!$A:$B,2,FALSE)
)</f>
        <v>Medeiros Bermudes</v>
      </c>
      <c r="I695" s="7" t="str">
        <f t="shared" ca="1" si="91"/>
        <v>Théo Medeiros Bermudes</v>
      </c>
      <c r="J695" s="7" t="str">
        <f ca="1">VLOOKUP($E695,Name!$A:$C,3,FALSE)</f>
        <v>M</v>
      </c>
      <c r="K695" s="7" t="str">
        <f ca="1">VLOOKUP($J695,Gender!$A:$B,2,FALSE)</f>
        <v>Male</v>
      </c>
      <c r="L695" s="7">
        <f t="shared" ca="1" si="92"/>
        <v>5</v>
      </c>
      <c r="M695" s="7" t="str">
        <f ca="1">VLOOKUP($L695,Race!$A:$B,2,FALSE)</f>
        <v>White</v>
      </c>
      <c r="N695" s="8">
        <f t="shared" ca="1" si="93"/>
        <v>22265</v>
      </c>
      <c r="O695" s="6">
        <f t="shared" ca="1" si="94"/>
        <v>7</v>
      </c>
      <c r="P695" s="8" t="str">
        <f ca="1">VLOOKUP($O695,Education!$A:$B,2,FALSE)</f>
        <v>Undergraduate degree</v>
      </c>
      <c r="Q695" s="7">
        <f ca="1" xml:space="preserve">
  IF(OR($S695 = 5, $S695 = 6, $S695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695" s="7" t="str">
        <f ca="1">VLOOKUP($Q695,Department!$A:$B,2,FALSE)</f>
        <v>Communication &amp; Marketing</v>
      </c>
      <c r="S695" s="6">
        <f t="shared" ca="1" si="95"/>
        <v>10</v>
      </c>
      <c r="T695" s="7" t="str">
        <f ca="1">VLOOKUP($S695,Role!$A:$B,2,FALSE)</f>
        <v>Trainee</v>
      </c>
      <c r="U695" s="6" t="str">
        <f t="shared" ca="1" si="96"/>
        <v/>
      </c>
      <c r="V695" s="7" t="str">
        <f ca="1" xml:space="preserve">
IF($U695 &lt;&gt; "",
    VLOOKUP($U695,Level!$A:$B,2,FALSE),
    ""
)</f>
        <v/>
      </c>
      <c r="W695" s="1">
        <f t="shared" ca="1" si="97"/>
        <v>1385</v>
      </c>
      <c r="X695" s="12" t="str">
        <f t="shared" ca="1" si="98"/>
        <v>INSERT INTO bi4all.fac_employees (id_company_fk, id_employee_pk, flg_active, employee_name, id_gender_fk, id_race_fk, birthday, id_schooling_fk, id_department_fk, id_role_fk, id_level_fk, salary) VALUES (1, 691, TRUE, 'Théo Medeiros Bermudes', 'M', 5, '15/12/1960', 7, 11, 10, NULL, 1385);</v>
      </c>
    </row>
    <row r="696" spans="1:24" ht="14.25" customHeight="1" x14ac:dyDescent="0.2">
      <c r="A696" s="7">
        <v>1</v>
      </c>
      <c r="B696" s="7" t="str">
        <f>$A696 &amp; "-"&amp;VLOOKUP($A696,Company!$A:$B,2,FALSE)</f>
        <v>1-ACME Corporation</v>
      </c>
      <c r="C696" s="5">
        <f t="shared" si="90"/>
        <v>692</v>
      </c>
      <c r="D696" s="6" t="b">
        <v>1</v>
      </c>
      <c r="E696" s="7">
        <f ca="1">IF($C696 = 1 + N("Presidente"),
    127,
    IF($C696 = 2 + N("Vice-Presidente"),
        72,
        IF($C696 = 3 + N("Secretária bilíngue"),
            13,
            RANDBETWEEN(5,COUNT(Name!$A:$A) + 1)
        )
    )
)</f>
        <v>265</v>
      </c>
      <c r="F696" s="7" t="str">
        <f ca="1">VLOOKUP($E696,Name!$A:$B,2,FALSE)</f>
        <v>Maria Glória</v>
      </c>
      <c r="G696" s="7">
        <f ca="1" xml:space="preserve">
IF($C696 = 1,
    0,
    RANDBETWEEN(5,COUNT('Last name'!$A:$A) + 1)
)</f>
        <v>27</v>
      </c>
      <c r="H696" s="7" t="str">
        <f ca="1" xml:space="preserve">
IF($C696 = 1 + N("Presidente"),
    "de Orléans e Bragança",
    VLOOKUP($G696,'Last name'!$A:$B,2,FALSE) &amp; " " &amp; VLOOKUP(RANDBETWEEN(5,COUNT('Last name'!$A:$A) + 1),'Last name'!$A:$B,2,FALSE)
)</f>
        <v>Bactista Batista</v>
      </c>
      <c r="I696" s="7" t="str">
        <f t="shared" ca="1" si="91"/>
        <v>Maria Glória Bactista Batista</v>
      </c>
      <c r="J696" s="7" t="str">
        <f ca="1">VLOOKUP($E696,Name!$A:$C,3,FALSE)</f>
        <v>F</v>
      </c>
      <c r="K696" s="7" t="str">
        <f ca="1">VLOOKUP($J696,Gender!$A:$B,2,FALSE)</f>
        <v>Female</v>
      </c>
      <c r="L696" s="7">
        <f t="shared" ca="1" si="92"/>
        <v>5</v>
      </c>
      <c r="M696" s="7" t="str">
        <f ca="1">VLOOKUP($L696,Race!$A:$B,2,FALSE)</f>
        <v>White</v>
      </c>
      <c r="N696" s="8">
        <f t="shared" ca="1" si="93"/>
        <v>31051</v>
      </c>
      <c r="O696" s="6">
        <f t="shared" ca="1" si="94"/>
        <v>7</v>
      </c>
      <c r="P696" s="8" t="str">
        <f ca="1">VLOOKUP($O696,Education!$A:$B,2,FALSE)</f>
        <v>Undergraduate degree</v>
      </c>
      <c r="Q696" s="7">
        <f ca="1" xml:space="preserve">
  IF(OR($S696 = 5, $S696 = 6, $S696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96" s="7" t="str">
        <f ca="1">VLOOKUP($Q696,Department!$A:$B,2,FALSE)</f>
        <v>Commercial</v>
      </c>
      <c r="S696" s="6">
        <f t="shared" ca="1" si="95"/>
        <v>11</v>
      </c>
      <c r="T696" s="7" t="str">
        <f ca="1">VLOOKUP($S696,Role!$A:$B,2,FALSE)</f>
        <v>Analyst</v>
      </c>
      <c r="U696" s="6">
        <f t="shared" ca="1" si="96"/>
        <v>7</v>
      </c>
      <c r="V696" s="7" t="str">
        <f ca="1" xml:space="preserve">
IF($U696 &lt;&gt; "",
    VLOOKUP($U696,Level!$A:$B,2,FALSE),
    ""
)</f>
        <v>Senior</v>
      </c>
      <c r="W696" s="1">
        <f t="shared" ca="1" si="97"/>
        <v>2580</v>
      </c>
      <c r="X696" s="12" t="str">
        <f t="shared" ca="1" si="98"/>
        <v>INSERT INTO bi4all.fac_employees (id_company_fk, id_employee_pk, flg_active, employee_name, id_gender_fk, id_race_fk, birthday, id_schooling_fk, id_department_fk, id_role_fk, id_level_fk, salary) VALUES (1, 692, TRUE, 'Maria Glória Bactista Batista', 'F', 5, '04/01/1985', 7, 9, 11, 7, 2580);</v>
      </c>
    </row>
    <row r="697" spans="1:24" ht="14.25" customHeight="1" x14ac:dyDescent="0.2">
      <c r="A697" s="7">
        <v>1</v>
      </c>
      <c r="B697" s="7" t="str">
        <f>$A697 &amp; "-"&amp;VLOOKUP($A697,Company!$A:$B,2,FALSE)</f>
        <v>1-ACME Corporation</v>
      </c>
      <c r="C697" s="5">
        <f t="shared" si="90"/>
        <v>693</v>
      </c>
      <c r="D697" s="6" t="b">
        <v>1</v>
      </c>
      <c r="E697" s="7">
        <f ca="1">IF($C697 = 1 + N("Presidente"),
    127,
    IF($C697 = 2 + N("Vice-Presidente"),
        72,
        IF($C697 = 3 + N("Secretária bilíngue"),
            13,
            RANDBETWEEN(5,COUNT(Name!$A:$A) + 1)
        )
    )
)</f>
        <v>101</v>
      </c>
      <c r="F697" s="7" t="str">
        <f ca="1">VLOOKUP($E697,Name!$A:$B,2,FALSE)</f>
        <v>Daniel</v>
      </c>
      <c r="G697" s="7">
        <f ca="1" xml:space="preserve">
IF($C697 = 1,
    0,
    RANDBETWEEN(5,COUNT('Last name'!$A:$A) + 1)
)</f>
        <v>95</v>
      </c>
      <c r="H697" s="7" t="str">
        <f ca="1" xml:space="preserve">
IF($C697 = 1 + N("Presidente"),
    "de Orléans e Bragança",
    VLOOKUP($G697,'Last name'!$A:$B,2,FALSE) &amp; " " &amp; VLOOKUP(RANDBETWEEN(5,COUNT('Last name'!$A:$A) + 1),'Last name'!$A:$B,2,FALSE)
)</f>
        <v>Galli Reis</v>
      </c>
      <c r="I697" s="7" t="str">
        <f t="shared" ca="1" si="91"/>
        <v>Daniel Galli Reis</v>
      </c>
      <c r="J697" s="7" t="str">
        <f ca="1">VLOOKUP($E697,Name!$A:$C,3,FALSE)</f>
        <v>M</v>
      </c>
      <c r="K697" s="7" t="str">
        <f ca="1">VLOOKUP($J697,Gender!$A:$B,2,FALSE)</f>
        <v>Male</v>
      </c>
      <c r="L697" s="7">
        <f t="shared" ca="1" si="92"/>
        <v>5</v>
      </c>
      <c r="M697" s="7" t="str">
        <f ca="1">VLOOKUP($L697,Race!$A:$B,2,FALSE)</f>
        <v>White</v>
      </c>
      <c r="N697" s="8">
        <f t="shared" ca="1" si="93"/>
        <v>31245</v>
      </c>
      <c r="O697" s="6">
        <f t="shared" ca="1" si="94"/>
        <v>7</v>
      </c>
      <c r="P697" s="8" t="str">
        <f ca="1">VLOOKUP($O697,Education!$A:$B,2,FALSE)</f>
        <v>Undergraduate degree</v>
      </c>
      <c r="Q697" s="7">
        <f ca="1" xml:space="preserve">
  IF(OR($S697 = 5, $S697 = 6, $S697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697" s="7" t="str">
        <f ca="1">VLOOKUP($Q697,Department!$A:$B,2,FALSE)</f>
        <v>Commercial</v>
      </c>
      <c r="S697" s="6">
        <f t="shared" ca="1" si="95"/>
        <v>9</v>
      </c>
      <c r="T697" s="7" t="str">
        <f ca="1">VLOOKUP($S697,Role!$A:$B,2,FALSE)</f>
        <v>Intern</v>
      </c>
      <c r="U697" s="6" t="str">
        <f t="shared" ca="1" si="96"/>
        <v/>
      </c>
      <c r="V697" s="7" t="str">
        <f ca="1" xml:space="preserve">
IF($U697 &lt;&gt; "",
    VLOOKUP($U697,Level!$A:$B,2,FALSE),
    ""
)</f>
        <v/>
      </c>
      <c r="W697" s="1">
        <f t="shared" ca="1" si="97"/>
        <v>1285</v>
      </c>
      <c r="X697" s="12" t="str">
        <f t="shared" ca="1" si="98"/>
        <v>INSERT INTO bi4all.fac_employees (id_company_fk, id_employee_pk, flg_active, employee_name, id_gender_fk, id_race_fk, birthday, id_schooling_fk, id_department_fk, id_role_fk, id_level_fk, salary) VALUES (1, 693, TRUE, 'Daniel Galli Reis', 'M', 5, '17/07/1985', 7, 9, 9, NULL, 1285);</v>
      </c>
    </row>
    <row r="698" spans="1:24" ht="14.25" customHeight="1" x14ac:dyDescent="0.2">
      <c r="A698" s="7">
        <v>1</v>
      </c>
      <c r="B698" s="7" t="str">
        <f>$A698 &amp; "-"&amp;VLOOKUP($A698,Company!$A:$B,2,FALSE)</f>
        <v>1-ACME Corporation</v>
      </c>
      <c r="C698" s="5">
        <f t="shared" si="90"/>
        <v>694</v>
      </c>
      <c r="D698" s="6" t="b">
        <v>1</v>
      </c>
      <c r="E698" s="7">
        <f ca="1">IF($C698 = 1 + N("Presidente"),
    127,
    IF($C698 = 2 + N("Vice-Presidente"),
        72,
        IF($C698 = 3 + N("Secretária bilíngue"),
            13,
            RANDBETWEEN(5,COUNT(Name!$A:$A) + 1)
        )
    )
)</f>
        <v>67</v>
      </c>
      <c r="F698" s="7" t="str">
        <f ca="1">VLOOKUP($E698,Name!$A:$B,2,FALSE)</f>
        <v>Beatriz</v>
      </c>
      <c r="G698" s="7">
        <f ca="1" xml:space="preserve">
IF($C698 = 1,
    0,
    RANDBETWEEN(5,COUNT('Last name'!$A:$A) + 1)
)</f>
        <v>126</v>
      </c>
      <c r="H698" s="7" t="str">
        <f ca="1" xml:space="preserve">
IF($C698 = 1 + N("Presidente"),
    "de Orléans e Bragança",
    VLOOKUP($G698,'Last name'!$A:$B,2,FALSE) &amp; " " &amp; VLOOKUP(RANDBETWEEN(5,COUNT('Last name'!$A:$A) + 1),'Last name'!$A:$B,2,FALSE)
)</f>
        <v>Mello Frasão</v>
      </c>
      <c r="I698" s="7" t="str">
        <f t="shared" ca="1" si="91"/>
        <v>Beatriz Mello Frasão</v>
      </c>
      <c r="J698" s="7" t="str">
        <f ca="1">VLOOKUP($E698,Name!$A:$C,3,FALSE)</f>
        <v>F</v>
      </c>
      <c r="K698" s="7" t="str">
        <f ca="1">VLOOKUP($J698,Gender!$A:$B,2,FALSE)</f>
        <v>Female</v>
      </c>
      <c r="L698" s="7">
        <f t="shared" ca="1" si="92"/>
        <v>5</v>
      </c>
      <c r="M698" s="7" t="str">
        <f ca="1">VLOOKUP($L698,Race!$A:$B,2,FALSE)</f>
        <v>White</v>
      </c>
      <c r="N698" s="8">
        <f t="shared" ca="1" si="93"/>
        <v>21098</v>
      </c>
      <c r="O698" s="6">
        <f t="shared" ca="1" si="94"/>
        <v>8</v>
      </c>
      <c r="P698" s="8" t="str">
        <f ca="1">VLOOKUP($O698,Education!$A:$B,2,FALSE)</f>
        <v>Graduate school</v>
      </c>
      <c r="Q698" s="7">
        <f ca="1" xml:space="preserve">
  IF(OR($S698 = 5, $S698 = 6, $S698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98" s="7" t="str">
        <f ca="1">VLOOKUP($Q698,Department!$A:$B,2,FALSE)</f>
        <v>Finance</v>
      </c>
      <c r="S698" s="6">
        <f t="shared" ca="1" si="95"/>
        <v>11</v>
      </c>
      <c r="T698" s="7" t="str">
        <f ca="1">VLOOKUP($S698,Role!$A:$B,2,FALSE)</f>
        <v>Analyst</v>
      </c>
      <c r="U698" s="6">
        <f t="shared" ca="1" si="96"/>
        <v>7</v>
      </c>
      <c r="V698" s="7" t="str">
        <f ca="1" xml:space="preserve">
IF($U698 &lt;&gt; "",
    VLOOKUP($U698,Level!$A:$B,2,FALSE),
    ""
)</f>
        <v>Senior</v>
      </c>
      <c r="W698" s="1">
        <f t="shared" ca="1" si="97"/>
        <v>3000</v>
      </c>
      <c r="X698" s="12" t="str">
        <f t="shared" ca="1" si="98"/>
        <v>INSERT INTO bi4all.fac_employees (id_company_fk, id_employee_pk, flg_active, employee_name, id_gender_fk, id_race_fk, birthday, id_schooling_fk, id_department_fk, id_role_fk, id_level_fk, salary) VALUES (1, 694, TRUE, 'Beatriz Mello Frasão', 'F', 5, '05/10/1957', 8, 7, 11, 7, 3000);</v>
      </c>
    </row>
    <row r="699" spans="1:24" ht="14.25" customHeight="1" x14ac:dyDescent="0.2">
      <c r="A699" s="7">
        <v>1</v>
      </c>
      <c r="B699" s="7" t="str">
        <f>$A699 &amp; "-"&amp;VLOOKUP($A699,Company!$A:$B,2,FALSE)</f>
        <v>1-ACME Corporation</v>
      </c>
      <c r="C699" s="5">
        <f t="shared" si="90"/>
        <v>695</v>
      </c>
      <c r="D699" s="6" t="b">
        <v>1</v>
      </c>
      <c r="E699" s="7">
        <f ca="1">IF($C699 = 1 + N("Presidente"),
    127,
    IF($C699 = 2 + N("Vice-Presidente"),
        72,
        IF($C699 = 3 + N("Secretária bilíngue"),
            13,
            RANDBETWEEN(5,COUNT(Name!$A:$A) + 1)
        )
    )
)</f>
        <v>92</v>
      </c>
      <c r="F699" s="7" t="str">
        <f ca="1">VLOOKUP($E699,Name!$A:$B,2,FALSE)</f>
        <v>Cecília</v>
      </c>
      <c r="G699" s="7">
        <f ca="1" xml:space="preserve">
IF($C699 = 1,
    0,
    RANDBETWEEN(5,COUNT('Last name'!$A:$A) + 1)
)</f>
        <v>9</v>
      </c>
      <c r="H699" s="7" t="str">
        <f ca="1" xml:space="preserve">
IF($C699 = 1 + N("Presidente"),
    "de Orléans e Bragança",
    VLOOKUP($G699,'Last name'!$A:$B,2,FALSE) &amp; " " &amp; VLOOKUP(RANDBETWEEN(5,COUNT('Last name'!$A:$A) + 1),'Last name'!$A:$B,2,FALSE)
)</f>
        <v>Aleluia Borges</v>
      </c>
      <c r="I699" s="7" t="str">
        <f t="shared" ca="1" si="91"/>
        <v>Cecília Aleluia Borges</v>
      </c>
      <c r="J699" s="7" t="str">
        <f ca="1">VLOOKUP($E699,Name!$A:$C,3,FALSE)</f>
        <v>F</v>
      </c>
      <c r="K699" s="7" t="str">
        <f ca="1">VLOOKUP($J699,Gender!$A:$B,2,FALSE)</f>
        <v>Female</v>
      </c>
      <c r="L699" s="7">
        <f t="shared" ca="1" si="92"/>
        <v>5</v>
      </c>
      <c r="M699" s="7" t="str">
        <f ca="1">VLOOKUP($L699,Race!$A:$B,2,FALSE)</f>
        <v>White</v>
      </c>
      <c r="N699" s="8">
        <f t="shared" ca="1" si="93"/>
        <v>33352</v>
      </c>
      <c r="O699" s="6">
        <f t="shared" ca="1" si="94"/>
        <v>7</v>
      </c>
      <c r="P699" s="8" t="str">
        <f ca="1">VLOOKUP($O699,Education!$A:$B,2,FALSE)</f>
        <v>Undergraduate degree</v>
      </c>
      <c r="Q699" s="7">
        <f ca="1" xml:space="preserve">
  IF(OR($S699 = 5, $S699 = 6, $S699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699" s="7" t="str">
        <f ca="1">VLOOKUP($Q699,Department!$A:$B,2,FALSE)</f>
        <v>Finance</v>
      </c>
      <c r="S699" s="6">
        <f t="shared" ca="1" si="95"/>
        <v>10</v>
      </c>
      <c r="T699" s="7" t="str">
        <f ca="1">VLOOKUP($S699,Role!$A:$B,2,FALSE)</f>
        <v>Trainee</v>
      </c>
      <c r="U699" s="6" t="str">
        <f t="shared" ca="1" si="96"/>
        <v/>
      </c>
      <c r="V699" s="7" t="str">
        <f ca="1" xml:space="preserve">
IF($U699 &lt;&gt; "",
    VLOOKUP($U699,Level!$A:$B,2,FALSE),
    ""
)</f>
        <v/>
      </c>
      <c r="W699" s="1">
        <f t="shared" ca="1" si="97"/>
        <v>1305</v>
      </c>
      <c r="X699" s="12" t="str">
        <f t="shared" ca="1" si="98"/>
        <v>INSERT INTO bi4all.fac_employees (id_company_fk, id_employee_pk, flg_active, employee_name, id_gender_fk, id_race_fk, birthday, id_schooling_fk, id_department_fk, id_role_fk, id_level_fk, salary) VALUES (1, 695, TRUE, 'Cecília Aleluia Borges', 'F', 5, '24/04/1991', 7, 7, 10, NULL, 1305);</v>
      </c>
    </row>
    <row r="700" spans="1:24" ht="14.25" customHeight="1" x14ac:dyDescent="0.2">
      <c r="A700" s="7">
        <v>1</v>
      </c>
      <c r="B700" s="7" t="str">
        <f>$A700 &amp; "-"&amp;VLOOKUP($A700,Company!$A:$B,2,FALSE)</f>
        <v>1-ACME Corporation</v>
      </c>
      <c r="C700" s="5">
        <f t="shared" si="90"/>
        <v>696</v>
      </c>
      <c r="D700" s="6" t="b">
        <v>1</v>
      </c>
      <c r="E700" s="7">
        <f ca="1">IF($C700 = 1 + N("Presidente"),
    127,
    IF($C700 = 2 + N("Vice-Presidente"),
        72,
        IF($C700 = 3 + N("Secretária bilíngue"),
            13,
            RANDBETWEEN(5,COUNT(Name!$A:$A) + 1)
        )
    )
)</f>
        <v>93</v>
      </c>
      <c r="F700" s="7" t="str">
        <f ca="1">VLOOKUP($E700,Name!$A:$B,2,FALSE)</f>
        <v>César</v>
      </c>
      <c r="G700" s="7">
        <f ca="1" xml:space="preserve">
IF($C700 = 1,
    0,
    RANDBETWEEN(5,COUNT('Last name'!$A:$A) + 1)
)</f>
        <v>181</v>
      </c>
      <c r="H700" s="7" t="str">
        <f ca="1" xml:space="preserve">
IF($C700 = 1 + N("Presidente"),
    "de Orléans e Bragança",
    VLOOKUP($G700,'Last name'!$A:$B,2,FALSE) &amp; " " &amp; VLOOKUP(RANDBETWEEN(5,COUNT('Last name'!$A:$A) + 1),'Last name'!$A:$B,2,FALSE)
)</f>
        <v>Simões Marino</v>
      </c>
      <c r="I700" s="7" t="str">
        <f t="shared" ca="1" si="91"/>
        <v>César Simões Marino</v>
      </c>
      <c r="J700" s="7" t="str">
        <f ca="1">VLOOKUP($E700,Name!$A:$C,3,FALSE)</f>
        <v>M</v>
      </c>
      <c r="K700" s="7" t="str">
        <f ca="1">VLOOKUP($J700,Gender!$A:$B,2,FALSE)</f>
        <v>Male</v>
      </c>
      <c r="L700" s="7">
        <f t="shared" ca="1" si="92"/>
        <v>6</v>
      </c>
      <c r="M700" s="7" t="str">
        <f ca="1">VLOOKUP($L700,Race!$A:$B,2,FALSE)</f>
        <v>Black or African American</v>
      </c>
      <c r="N700" s="8">
        <f t="shared" ca="1" si="93"/>
        <v>18487</v>
      </c>
      <c r="O700" s="6">
        <f t="shared" ca="1" si="94"/>
        <v>8</v>
      </c>
      <c r="P700" s="8" t="str">
        <f ca="1">VLOOKUP($O700,Education!$A:$B,2,FALSE)</f>
        <v>Graduate school</v>
      </c>
      <c r="Q700" s="7">
        <f ca="1" xml:space="preserve">
  IF(OR($S700 = 5, $S700 = 6, $S700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00" s="7" t="str">
        <f ca="1">VLOOKUP($Q700,Department!$A:$B,2,FALSE)</f>
        <v>Audit</v>
      </c>
      <c r="S700" s="6">
        <f t="shared" ca="1" si="95"/>
        <v>11</v>
      </c>
      <c r="T700" s="7" t="str">
        <f ca="1">VLOOKUP($S700,Role!$A:$B,2,FALSE)</f>
        <v>Analyst</v>
      </c>
      <c r="U700" s="6">
        <f t="shared" ca="1" si="96"/>
        <v>5</v>
      </c>
      <c r="V700" s="7" t="str">
        <f ca="1" xml:space="preserve">
IF($U700 &lt;&gt; "",
    VLOOKUP($U700,Level!$A:$B,2,FALSE),
    ""
)</f>
        <v>Junior</v>
      </c>
      <c r="W700" s="1">
        <f t="shared" ca="1" si="97"/>
        <v>3000</v>
      </c>
      <c r="X700" s="12" t="str">
        <f t="shared" ca="1" si="98"/>
        <v>INSERT INTO bi4all.fac_employees (id_company_fk, id_employee_pk, flg_active, employee_name, id_gender_fk, id_race_fk, birthday, id_schooling_fk, id_department_fk, id_role_fk, id_level_fk, salary) VALUES (1, 696, TRUE, 'César Simões Marino', 'M', 6, '12/08/1950', 8, 13, 11, 5, 3000);</v>
      </c>
    </row>
    <row r="701" spans="1:24" ht="14.25" customHeight="1" x14ac:dyDescent="0.2">
      <c r="A701" s="7">
        <v>1</v>
      </c>
      <c r="B701" s="7" t="str">
        <f>$A701 &amp; "-"&amp;VLOOKUP($A701,Company!$A:$B,2,FALSE)</f>
        <v>1-ACME Corporation</v>
      </c>
      <c r="C701" s="5">
        <f t="shared" si="90"/>
        <v>697</v>
      </c>
      <c r="D701" s="6" t="b">
        <v>1</v>
      </c>
      <c r="E701" s="7">
        <f ca="1">IF($C701 = 1 + N("Presidente"),
    127,
    IF($C701 = 2 + N("Vice-Presidente"),
        72,
        IF($C701 = 3 + N("Secretária bilíngue"),
            13,
            RANDBETWEEN(5,COUNT(Name!$A:$A) + 1)
        )
    )
)</f>
        <v>331</v>
      </c>
      <c r="F701" s="7" t="str">
        <f ca="1">VLOOKUP($E701,Name!$A:$B,2,FALSE)</f>
        <v>Renato</v>
      </c>
      <c r="G701" s="7">
        <f ca="1" xml:space="preserve">
IF($C701 = 1,
    0,
    RANDBETWEEN(5,COUNT('Last name'!$A:$A) + 1)
)</f>
        <v>134</v>
      </c>
      <c r="H701" s="7" t="str">
        <f ca="1" xml:space="preserve">
IF($C701 = 1 + N("Presidente"),
    "de Orléans e Bragança",
    VLOOKUP($G701,'Last name'!$A:$B,2,FALSE) &amp; " " &amp; VLOOKUP(RANDBETWEEN(5,COUNT('Last name'!$A:$A) + 1),'Last name'!$A:$B,2,FALSE)
)</f>
        <v>Morato Ramos</v>
      </c>
      <c r="I701" s="7" t="str">
        <f t="shared" ca="1" si="91"/>
        <v>Renato Morato Ramos</v>
      </c>
      <c r="J701" s="7" t="str">
        <f ca="1">VLOOKUP($E701,Name!$A:$C,3,FALSE)</f>
        <v>M</v>
      </c>
      <c r="K701" s="7" t="str">
        <f ca="1">VLOOKUP($J701,Gender!$A:$B,2,FALSE)</f>
        <v>Male</v>
      </c>
      <c r="L701" s="7">
        <f t="shared" ca="1" si="92"/>
        <v>5</v>
      </c>
      <c r="M701" s="7" t="str">
        <f ca="1">VLOOKUP($L701,Race!$A:$B,2,FALSE)</f>
        <v>White</v>
      </c>
      <c r="N701" s="8">
        <f t="shared" ca="1" si="93"/>
        <v>25302</v>
      </c>
      <c r="O701" s="6">
        <f t="shared" ca="1" si="94"/>
        <v>7</v>
      </c>
      <c r="P701" s="8" t="str">
        <f ca="1">VLOOKUP($O701,Education!$A:$B,2,FALSE)</f>
        <v>Undergraduate degree</v>
      </c>
      <c r="Q701" s="7">
        <f ca="1" xml:space="preserve">
  IF(OR($S701 = 5, $S701 = 6, $S701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01" s="7" t="str">
        <f ca="1">VLOOKUP($Q701,Department!$A:$B,2,FALSE)</f>
        <v>Controlling</v>
      </c>
      <c r="S701" s="6">
        <f t="shared" ca="1" si="95"/>
        <v>9</v>
      </c>
      <c r="T701" s="7" t="str">
        <f ca="1">VLOOKUP($S701,Role!$A:$B,2,FALSE)</f>
        <v>Intern</v>
      </c>
      <c r="U701" s="6" t="str">
        <f t="shared" ca="1" si="96"/>
        <v/>
      </c>
      <c r="V701" s="7" t="str">
        <f ca="1" xml:space="preserve">
IF($U701 &lt;&gt; "",
    VLOOKUP($U701,Level!$A:$B,2,FALSE),
    ""
)</f>
        <v/>
      </c>
      <c r="W701" s="1">
        <f t="shared" ca="1" si="97"/>
        <v>1205</v>
      </c>
      <c r="X701" s="12" t="str">
        <f t="shared" ca="1" si="98"/>
        <v>INSERT INTO bi4all.fac_employees (id_company_fk, id_employee_pk, flg_active, employee_name, id_gender_fk, id_race_fk, birthday, id_schooling_fk, id_department_fk, id_role_fk, id_level_fk, salary) VALUES (1, 697, TRUE, 'Renato Morato Ramos', 'M', 5, '09/04/1969', 7, 12, 9, NULL, 1205);</v>
      </c>
    </row>
    <row r="702" spans="1:24" ht="14.25" customHeight="1" x14ac:dyDescent="0.2">
      <c r="A702" s="7">
        <v>1</v>
      </c>
      <c r="B702" s="7" t="str">
        <f>$A702 &amp; "-"&amp;VLOOKUP($A702,Company!$A:$B,2,FALSE)</f>
        <v>1-ACME Corporation</v>
      </c>
      <c r="C702" s="5">
        <f t="shared" si="90"/>
        <v>698</v>
      </c>
      <c r="D702" s="6" t="b">
        <v>1</v>
      </c>
      <c r="E702" s="7">
        <f ca="1">IF($C702 = 1 + N("Presidente"),
    127,
    IF($C702 = 2 + N("Vice-Presidente"),
        72,
        IF($C702 = 3 + N("Secretária bilíngue"),
            13,
            RANDBETWEEN(5,COUNT(Name!$A:$A) + 1)
        )
    )
)</f>
        <v>250</v>
      </c>
      <c r="F702" s="7" t="str">
        <f ca="1">VLOOKUP($E702,Name!$A:$B,2,FALSE)</f>
        <v>Madalena</v>
      </c>
      <c r="G702" s="7">
        <f ca="1" xml:space="preserve">
IF($C702 = 1,
    0,
    RANDBETWEEN(5,COUNT('Last name'!$A:$A) + 1)
)</f>
        <v>52</v>
      </c>
      <c r="H702" s="7" t="str">
        <f ca="1" xml:space="preserve">
IF($C702 = 1 + N("Presidente"),
    "de Orléans e Bragança",
    VLOOKUP($G702,'Last name'!$A:$B,2,FALSE) &amp; " " &amp; VLOOKUP(RANDBETWEEN(5,COUNT('Last name'!$A:$A) + 1),'Last name'!$A:$B,2,FALSE)
)</f>
        <v>Camacho Noronha</v>
      </c>
      <c r="I702" s="7" t="str">
        <f t="shared" ca="1" si="91"/>
        <v>Madalena Camacho Noronha</v>
      </c>
      <c r="J702" s="7" t="str">
        <f ca="1">VLOOKUP($E702,Name!$A:$C,3,FALSE)</f>
        <v>F</v>
      </c>
      <c r="K702" s="7" t="str">
        <f ca="1">VLOOKUP($J702,Gender!$A:$B,2,FALSE)</f>
        <v>Female</v>
      </c>
      <c r="L702" s="7">
        <f t="shared" ca="1" si="92"/>
        <v>5</v>
      </c>
      <c r="M702" s="7" t="str">
        <f ca="1">VLOOKUP($L702,Race!$A:$B,2,FALSE)</f>
        <v>White</v>
      </c>
      <c r="N702" s="8">
        <f t="shared" ca="1" si="93"/>
        <v>29236</v>
      </c>
      <c r="O702" s="6">
        <f t="shared" ca="1" si="94"/>
        <v>8</v>
      </c>
      <c r="P702" s="8" t="str">
        <f ca="1">VLOOKUP($O702,Education!$A:$B,2,FALSE)</f>
        <v>Graduate school</v>
      </c>
      <c r="Q702" s="7">
        <f ca="1" xml:space="preserve">
  IF(OR($S702 = 5, $S702 = 6, $S702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02" s="7" t="str">
        <f ca="1">VLOOKUP($Q702,Department!$A:$B,2,FALSE)</f>
        <v>Finance</v>
      </c>
      <c r="S702" s="6">
        <f t="shared" ca="1" si="95"/>
        <v>11</v>
      </c>
      <c r="T702" s="7" t="str">
        <f ca="1">VLOOKUP($S702,Role!$A:$B,2,FALSE)</f>
        <v>Analyst</v>
      </c>
      <c r="U702" s="6">
        <f t="shared" ca="1" si="96"/>
        <v>6</v>
      </c>
      <c r="V702" s="7" t="str">
        <f ca="1" xml:space="preserve">
IF($U702 &lt;&gt; "",
    VLOOKUP($U702,Level!$A:$B,2,FALSE),
    ""
)</f>
        <v>Pleno</v>
      </c>
      <c r="W702" s="1">
        <f t="shared" ca="1" si="97"/>
        <v>3000</v>
      </c>
      <c r="X702" s="12" t="str">
        <f t="shared" ca="1" si="98"/>
        <v>INSERT INTO bi4all.fac_employees (id_company_fk, id_employee_pk, flg_active, employee_name, id_gender_fk, id_race_fk, birthday, id_schooling_fk, id_department_fk, id_role_fk, id_level_fk, salary) VALUES (1, 698, TRUE, 'Madalena Camacho Noronha', 'F', 5, '16/01/1980', 8, 7, 11, 6, 3000);</v>
      </c>
    </row>
    <row r="703" spans="1:24" ht="14.25" customHeight="1" x14ac:dyDescent="0.2">
      <c r="A703" s="7">
        <v>1</v>
      </c>
      <c r="B703" s="7" t="str">
        <f>$A703 &amp; "-"&amp;VLOOKUP($A703,Company!$A:$B,2,FALSE)</f>
        <v>1-ACME Corporation</v>
      </c>
      <c r="C703" s="5">
        <f t="shared" si="90"/>
        <v>699</v>
      </c>
      <c r="D703" s="6" t="b">
        <v>1</v>
      </c>
      <c r="E703" s="7">
        <f ca="1">IF($C703 = 1 + N("Presidente"),
    127,
    IF($C703 = 2 + N("Vice-Presidente"),
        72,
        IF($C703 = 3 + N("Secretária bilíngue"),
            13,
            RANDBETWEEN(5,COUNT(Name!$A:$A) + 1)
        )
    )
)</f>
        <v>122</v>
      </c>
      <c r="F703" s="7" t="str">
        <f ca="1">VLOOKUP($E703,Name!$A:$B,2,FALSE)</f>
        <v>Emanuel</v>
      </c>
      <c r="G703" s="7">
        <f ca="1" xml:space="preserve">
IF($C703 = 1,
    0,
    RANDBETWEEN(5,COUNT('Last name'!$A:$A) + 1)
)</f>
        <v>100</v>
      </c>
      <c r="H703" s="7" t="str">
        <f ca="1" xml:space="preserve">
IF($C703 = 1 + N("Presidente"),
    "de Orléans e Bragança",
    VLOOKUP($G703,'Last name'!$A:$B,2,FALSE) &amp; " " &amp; VLOOKUP(RANDBETWEEN(5,COUNT('Last name'!$A:$A) + 1),'Last name'!$A:$B,2,FALSE)
)</f>
        <v>Gonçalves Bianchi</v>
      </c>
      <c r="I703" s="7" t="str">
        <f t="shared" ca="1" si="91"/>
        <v>Emanuel Gonçalves Bianchi</v>
      </c>
      <c r="J703" s="7" t="str">
        <f ca="1">VLOOKUP($E703,Name!$A:$C,3,FALSE)</f>
        <v>M</v>
      </c>
      <c r="K703" s="7" t="str">
        <f ca="1">VLOOKUP($J703,Gender!$A:$B,2,FALSE)</f>
        <v>Male</v>
      </c>
      <c r="L703" s="7">
        <f t="shared" ca="1" si="92"/>
        <v>8</v>
      </c>
      <c r="M703" s="7" t="str">
        <f ca="1">VLOOKUP($L703,Race!$A:$B,2,FALSE)</f>
        <v>Asian</v>
      </c>
      <c r="N703" s="8">
        <f t="shared" ca="1" si="93"/>
        <v>24437</v>
      </c>
      <c r="O703" s="6">
        <f t="shared" ca="1" si="94"/>
        <v>7</v>
      </c>
      <c r="P703" s="8" t="str">
        <f ca="1">VLOOKUP($O703,Education!$A:$B,2,FALSE)</f>
        <v>Undergraduate degree</v>
      </c>
      <c r="Q703" s="7">
        <f ca="1" xml:space="preserve">
  IF(OR($S703 = 5, $S703 = 6, $S703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03" s="7" t="str">
        <f ca="1">VLOOKUP($Q703,Department!$A:$B,2,FALSE)</f>
        <v>Presidency</v>
      </c>
      <c r="S703" s="6">
        <f t="shared" ca="1" si="95"/>
        <v>9</v>
      </c>
      <c r="T703" s="7" t="str">
        <f ca="1">VLOOKUP($S703,Role!$A:$B,2,FALSE)</f>
        <v>Intern</v>
      </c>
      <c r="U703" s="6" t="str">
        <f t="shared" ca="1" si="96"/>
        <v/>
      </c>
      <c r="V703" s="7" t="str">
        <f ca="1" xml:space="preserve">
IF($U703 &lt;&gt; "",
    VLOOKUP($U703,Level!$A:$B,2,FALSE),
    ""
)</f>
        <v/>
      </c>
      <c r="W703" s="1">
        <f t="shared" ca="1" si="97"/>
        <v>1205</v>
      </c>
      <c r="X703" s="12" t="str">
        <f t="shared" ca="1" si="98"/>
        <v>INSERT INTO bi4all.fac_employees (id_company_fk, id_employee_pk, flg_active, employee_name, id_gender_fk, id_race_fk, birthday, id_schooling_fk, id_department_fk, id_role_fk, id_level_fk, salary) VALUES (1, 699, TRUE, 'Emanuel Gonçalves Bianchi', 'M', 8, '26/11/1966', 7, 5, 9, NULL, 1205);</v>
      </c>
    </row>
    <row r="704" spans="1:24" ht="14.25" customHeight="1" x14ac:dyDescent="0.2">
      <c r="A704" s="7">
        <v>1</v>
      </c>
      <c r="B704" s="7" t="str">
        <f>$A704 &amp; "-"&amp;VLOOKUP($A704,Company!$A:$B,2,FALSE)</f>
        <v>1-ACME Corporation</v>
      </c>
      <c r="C704" s="5">
        <f t="shared" si="90"/>
        <v>700</v>
      </c>
      <c r="D704" s="6" t="b">
        <v>1</v>
      </c>
      <c r="E704" s="7">
        <f ca="1">IF($C704 = 1 + N("Presidente"),
    127,
    IF($C704 = 2 + N("Vice-Presidente"),
        72,
        IF($C704 = 3 + N("Secretária bilíngue"),
            13,
            RANDBETWEEN(5,COUNT(Name!$A:$A) + 1)
        )
    )
)</f>
        <v>333</v>
      </c>
      <c r="F704" s="7" t="str">
        <f ca="1">VLOOKUP($E704,Name!$A:$B,2,FALSE)</f>
        <v>Ruan</v>
      </c>
      <c r="G704" s="7">
        <f ca="1" xml:space="preserve">
IF($C704 = 1,
    0,
    RANDBETWEEN(5,COUNT('Last name'!$A:$A) + 1)
)</f>
        <v>24</v>
      </c>
      <c r="H704" s="7" t="str">
        <f ca="1" xml:space="preserve">
IF($C704 = 1 + N("Presidente"),
    "de Orléans e Bragança",
    VLOOKUP($G704,'Last name'!$A:$B,2,FALSE) &amp; " " &amp; VLOOKUP(RANDBETWEEN(5,COUNT('Last name'!$A:$A) + 1),'Last name'!$A:$B,2,FALSE)
)</f>
        <v>Asvilla Arruda</v>
      </c>
      <c r="I704" s="7" t="str">
        <f t="shared" ca="1" si="91"/>
        <v>Ruan Asvilla Arruda</v>
      </c>
      <c r="J704" s="7" t="str">
        <f ca="1">VLOOKUP($E704,Name!$A:$C,3,FALSE)</f>
        <v>M</v>
      </c>
      <c r="K704" s="7" t="str">
        <f ca="1">VLOOKUP($J704,Gender!$A:$B,2,FALSE)</f>
        <v>Male</v>
      </c>
      <c r="L704" s="7">
        <f t="shared" ca="1" si="92"/>
        <v>7</v>
      </c>
      <c r="M704" s="7" t="str">
        <f ca="1">VLOOKUP($L704,Race!$A:$B,2,FALSE)</f>
        <v>Hispanic or Latino</v>
      </c>
      <c r="N704" s="8">
        <f t="shared" ca="1" si="93"/>
        <v>23573</v>
      </c>
      <c r="O704" s="6">
        <f t="shared" ca="1" si="94"/>
        <v>8</v>
      </c>
      <c r="P704" s="8" t="str">
        <f ca="1">VLOOKUP($O704,Education!$A:$B,2,FALSE)</f>
        <v>Graduate school</v>
      </c>
      <c r="Q704" s="7">
        <f ca="1" xml:space="preserve">
  IF(OR($S704 = 5, $S704 = 6, $S704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04" s="7" t="str">
        <f ca="1">VLOOKUP($Q704,Department!$A:$B,2,FALSE)</f>
        <v>Operations</v>
      </c>
      <c r="S704" s="6">
        <f t="shared" ca="1" si="95"/>
        <v>11</v>
      </c>
      <c r="T704" s="7" t="str">
        <f ca="1">VLOOKUP($S704,Role!$A:$B,2,FALSE)</f>
        <v>Analyst</v>
      </c>
      <c r="U704" s="6">
        <f t="shared" ca="1" si="96"/>
        <v>6</v>
      </c>
      <c r="V704" s="7" t="str">
        <f ca="1" xml:space="preserve">
IF($U704 &lt;&gt; "",
    VLOOKUP($U704,Level!$A:$B,2,FALSE),
    ""
)</f>
        <v>Pleno</v>
      </c>
      <c r="W704" s="1">
        <f t="shared" ca="1" si="97"/>
        <v>3000</v>
      </c>
      <c r="X704" s="12" t="str">
        <f t="shared" ca="1" si="98"/>
        <v>INSERT INTO bi4all.fac_employees (id_company_fk, id_employee_pk, flg_active, employee_name, id_gender_fk, id_race_fk, birthday, id_schooling_fk, id_department_fk, id_role_fk, id_level_fk, salary) VALUES (1, 700, TRUE, 'Ruan Asvilla Arruda', 'M', 7, '15/07/1964', 8, 10, 11, 6, 3000);</v>
      </c>
    </row>
    <row r="705" spans="1:24" ht="14.25" customHeight="1" x14ac:dyDescent="0.2">
      <c r="A705" s="7">
        <v>1</v>
      </c>
      <c r="B705" s="7" t="str">
        <f>$A705 &amp; "-"&amp;VLOOKUP($A705,Company!$A:$B,2,FALSE)</f>
        <v>1-ACME Corporation</v>
      </c>
      <c r="C705" s="5">
        <f t="shared" si="90"/>
        <v>701</v>
      </c>
      <c r="D705" s="6" t="b">
        <v>1</v>
      </c>
      <c r="E705" s="7">
        <f ca="1">IF($C705 = 1 + N("Presidente"),
    127,
    IF($C705 = 2 + N("Vice-Presidente"),
        72,
        IF($C705 = 3 + N("Secretária bilíngue"),
            13,
            RANDBETWEEN(5,COUNT(Name!$A:$A) + 1)
        )
    )
)</f>
        <v>12</v>
      </c>
      <c r="F705" s="7" t="str">
        <f ca="1">VLOOKUP($E705,Name!$A:$B,2,FALSE)</f>
        <v>Alana</v>
      </c>
      <c r="G705" s="7">
        <f ca="1" xml:space="preserve">
IF($C705 = 1,
    0,
    RANDBETWEEN(5,COUNT('Last name'!$A:$A) + 1)
)</f>
        <v>23</v>
      </c>
      <c r="H705" s="7" t="str">
        <f ca="1" xml:space="preserve">
IF($C705 = 1 + N("Presidente"),
    "de Orléans e Bragança",
    VLOOKUP($G705,'Last name'!$A:$B,2,FALSE) &amp; " " &amp; VLOOKUP(RANDBETWEEN(5,COUNT('Last name'!$A:$A) + 1),'Last name'!$A:$B,2,FALSE)
)</f>
        <v>Arruda Bactista</v>
      </c>
      <c r="I705" s="7" t="str">
        <f t="shared" ca="1" si="91"/>
        <v>Alana Arruda Bactista</v>
      </c>
      <c r="J705" s="7" t="str">
        <f ca="1">VLOOKUP($E705,Name!$A:$C,3,FALSE)</f>
        <v>F</v>
      </c>
      <c r="K705" s="7" t="str">
        <f ca="1">VLOOKUP($J705,Gender!$A:$B,2,FALSE)</f>
        <v>Female</v>
      </c>
      <c r="L705" s="7">
        <f t="shared" ca="1" si="92"/>
        <v>5</v>
      </c>
      <c r="M705" s="7" t="str">
        <f ca="1">VLOOKUP($L705,Race!$A:$B,2,FALSE)</f>
        <v>White</v>
      </c>
      <c r="N705" s="8">
        <f t="shared" ca="1" si="93"/>
        <v>32201</v>
      </c>
      <c r="O705" s="6">
        <f t="shared" ca="1" si="94"/>
        <v>7</v>
      </c>
      <c r="P705" s="8" t="str">
        <f ca="1">VLOOKUP($O705,Education!$A:$B,2,FALSE)</f>
        <v>Undergraduate degree</v>
      </c>
      <c r="Q705" s="7">
        <f ca="1" xml:space="preserve">
  IF(OR($S705 = 5, $S705 = 6, $S705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05" s="7" t="str">
        <f ca="1">VLOOKUP($Q705,Department!$A:$B,2,FALSE)</f>
        <v>Administration</v>
      </c>
      <c r="S705" s="6">
        <f t="shared" ca="1" si="95"/>
        <v>9</v>
      </c>
      <c r="T705" s="7" t="str">
        <f ca="1">VLOOKUP($S705,Role!$A:$B,2,FALSE)</f>
        <v>Intern</v>
      </c>
      <c r="U705" s="6" t="str">
        <f t="shared" ca="1" si="96"/>
        <v/>
      </c>
      <c r="V705" s="7" t="str">
        <f ca="1" xml:space="preserve">
IF($U705 &lt;&gt; "",
    VLOOKUP($U705,Level!$A:$B,2,FALSE),
    ""
)</f>
        <v/>
      </c>
      <c r="W705" s="1">
        <f t="shared" ca="1" si="97"/>
        <v>1205</v>
      </c>
      <c r="X705" s="12" t="str">
        <f t="shared" ca="1" si="98"/>
        <v>INSERT INTO bi4all.fac_employees (id_company_fk, id_employee_pk, flg_active, employee_name, id_gender_fk, id_race_fk, birthday, id_schooling_fk, id_department_fk, id_role_fk, id_level_fk, salary) VALUES (1, 701, TRUE, 'Alana Arruda Bactista', 'F', 5, '28/02/1988', 7, 6, 9, NULL, 1205);</v>
      </c>
    </row>
    <row r="706" spans="1:24" ht="14.25" customHeight="1" x14ac:dyDescent="0.2">
      <c r="A706" s="7">
        <v>1</v>
      </c>
      <c r="B706" s="7" t="str">
        <f>$A706 &amp; "-"&amp;VLOOKUP($A706,Company!$A:$B,2,FALSE)</f>
        <v>1-ACME Corporation</v>
      </c>
      <c r="C706" s="5">
        <f t="shared" si="90"/>
        <v>702</v>
      </c>
      <c r="D706" s="6" t="b">
        <v>1</v>
      </c>
      <c r="E706" s="7">
        <f ca="1">IF($C706 = 1 + N("Presidente"),
    127,
    IF($C706 = 2 + N("Vice-Presidente"),
        72,
        IF($C706 = 3 + N("Secretária bilíngue"),
            13,
            RANDBETWEEN(5,COUNT(Name!$A:$A) + 1)
        )
    )
)</f>
        <v>233</v>
      </c>
      <c r="F706" s="7" t="str">
        <f ca="1">VLOOKUP($E706,Name!$A:$B,2,FALSE)</f>
        <v>Lorenzo Augusto</v>
      </c>
      <c r="G706" s="7">
        <f ca="1" xml:space="preserve">
IF($C706 = 1,
    0,
    RANDBETWEEN(5,COUNT('Last name'!$A:$A) + 1)
)</f>
        <v>149</v>
      </c>
      <c r="H706" s="7" t="str">
        <f ca="1" xml:space="preserve">
IF($C706 = 1 + N("Presidente"),
    "de Orléans e Bragança",
    VLOOKUP($G706,'Last name'!$A:$B,2,FALSE) &amp; " " &amp; VLOOKUP(RANDBETWEEN(5,COUNT('Last name'!$A:$A) + 1),'Last name'!$A:$B,2,FALSE)
)</f>
        <v>Pedroso Dias</v>
      </c>
      <c r="I706" s="7" t="str">
        <f t="shared" ca="1" si="91"/>
        <v>Lorenzo Augusto Pedroso Dias</v>
      </c>
      <c r="J706" s="7" t="str">
        <f ca="1">VLOOKUP($E706,Name!$A:$C,3,FALSE)</f>
        <v>M</v>
      </c>
      <c r="K706" s="7" t="str">
        <f ca="1">VLOOKUP($J706,Gender!$A:$B,2,FALSE)</f>
        <v>Male</v>
      </c>
      <c r="L706" s="7">
        <f t="shared" ca="1" si="92"/>
        <v>5</v>
      </c>
      <c r="M706" s="7" t="str">
        <f ca="1">VLOOKUP($L706,Race!$A:$B,2,FALSE)</f>
        <v>White</v>
      </c>
      <c r="N706" s="8">
        <f t="shared" ca="1" si="93"/>
        <v>28686</v>
      </c>
      <c r="O706" s="6">
        <f t="shared" ca="1" si="94"/>
        <v>8</v>
      </c>
      <c r="P706" s="8" t="str">
        <f ca="1">VLOOKUP($O706,Education!$A:$B,2,FALSE)</f>
        <v>Graduate school</v>
      </c>
      <c r="Q706" s="7">
        <f ca="1" xml:space="preserve">
  IF(OR($S706 = 5, $S706 = 6, $S706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06" s="7" t="str">
        <f ca="1">VLOOKUP($Q706,Department!$A:$B,2,FALSE)</f>
        <v>Audit</v>
      </c>
      <c r="S706" s="6">
        <f t="shared" ca="1" si="95"/>
        <v>11</v>
      </c>
      <c r="T706" s="7" t="str">
        <f ca="1">VLOOKUP($S706,Role!$A:$B,2,FALSE)</f>
        <v>Analyst</v>
      </c>
      <c r="U706" s="6">
        <f t="shared" ca="1" si="96"/>
        <v>5</v>
      </c>
      <c r="V706" s="7" t="str">
        <f ca="1" xml:space="preserve">
IF($U706 &lt;&gt; "",
    VLOOKUP($U706,Level!$A:$B,2,FALSE),
    ""
)</f>
        <v>Junior</v>
      </c>
      <c r="W706" s="1">
        <f t="shared" ca="1" si="97"/>
        <v>3000</v>
      </c>
      <c r="X706" s="12" t="str">
        <f t="shared" ca="1" si="98"/>
        <v>INSERT INTO bi4all.fac_employees (id_company_fk, id_employee_pk, flg_active, employee_name, id_gender_fk, id_race_fk, birthday, id_schooling_fk, id_department_fk, id_role_fk, id_level_fk, salary) VALUES (1, 702, TRUE, 'Lorenzo Augusto Pedroso Dias', 'M', 5, '15/07/1978', 8, 13, 11, 5, 3000);</v>
      </c>
    </row>
    <row r="707" spans="1:24" ht="14.25" customHeight="1" x14ac:dyDescent="0.2">
      <c r="A707" s="7">
        <v>1</v>
      </c>
      <c r="B707" s="7" t="str">
        <f>$A707 &amp; "-"&amp;VLOOKUP($A707,Company!$A:$B,2,FALSE)</f>
        <v>1-ACME Corporation</v>
      </c>
      <c r="C707" s="5">
        <f t="shared" si="90"/>
        <v>703</v>
      </c>
      <c r="D707" s="6" t="b">
        <v>1</v>
      </c>
      <c r="E707" s="7">
        <f ca="1">IF($C707 = 1 + N("Presidente"),
    127,
    IF($C707 = 2 + N("Vice-Presidente"),
        72,
        IF($C707 = 3 + N("Secretária bilíngue"),
            13,
            RANDBETWEEN(5,COUNT(Name!$A:$A) + 1)
        )
    )
)</f>
        <v>56</v>
      </c>
      <c r="F707" s="7" t="str">
        <f ca="1">VLOOKUP($E707,Name!$A:$B,2,FALSE)</f>
        <v>Arthur Gabriel</v>
      </c>
      <c r="G707" s="7">
        <f ca="1" xml:space="preserve">
IF($C707 = 1,
    0,
    RANDBETWEEN(5,COUNT('Last name'!$A:$A) + 1)
)</f>
        <v>12</v>
      </c>
      <c r="H707" s="7" t="str">
        <f ca="1" xml:space="preserve">
IF($C707 = 1 + N("Presidente"),
    "de Orléans e Bragança",
    VLOOKUP($G707,'Last name'!$A:$B,2,FALSE) &amp; " " &amp; VLOOKUP(RANDBETWEEN(5,COUNT('Last name'!$A:$A) + 1),'Last name'!$A:$B,2,FALSE)
)</f>
        <v>Alvaregna Ferrara</v>
      </c>
      <c r="I707" s="7" t="str">
        <f t="shared" ca="1" si="91"/>
        <v>Arthur Gabriel Alvaregna Ferrara</v>
      </c>
      <c r="J707" s="7" t="str">
        <f ca="1">VLOOKUP($E707,Name!$A:$C,3,FALSE)</f>
        <v>M</v>
      </c>
      <c r="K707" s="7" t="str">
        <f ca="1">VLOOKUP($J707,Gender!$A:$B,2,FALSE)</f>
        <v>Male</v>
      </c>
      <c r="L707" s="7">
        <f t="shared" ca="1" si="92"/>
        <v>6</v>
      </c>
      <c r="M707" s="7" t="str">
        <f ca="1">VLOOKUP($L707,Race!$A:$B,2,FALSE)</f>
        <v>Black or African American</v>
      </c>
      <c r="N707" s="8">
        <f t="shared" ca="1" si="93"/>
        <v>32308</v>
      </c>
      <c r="O707" s="6">
        <f t="shared" ca="1" si="94"/>
        <v>7</v>
      </c>
      <c r="P707" s="8" t="str">
        <f ca="1">VLOOKUP($O707,Education!$A:$B,2,FALSE)</f>
        <v>Undergraduate degree</v>
      </c>
      <c r="Q707" s="7">
        <f ca="1" xml:space="preserve">
  IF(OR($S707 = 5, $S707 = 6, $S707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07" s="7" t="str">
        <f ca="1">VLOOKUP($Q707,Department!$A:$B,2,FALSE)</f>
        <v>Finance</v>
      </c>
      <c r="S707" s="6">
        <f t="shared" ca="1" si="95"/>
        <v>9</v>
      </c>
      <c r="T707" s="7" t="str">
        <f ca="1">VLOOKUP($S707,Role!$A:$B,2,FALSE)</f>
        <v>Intern</v>
      </c>
      <c r="U707" s="6" t="str">
        <f t="shared" ca="1" si="96"/>
        <v/>
      </c>
      <c r="V707" s="7" t="str">
        <f ca="1" xml:space="preserve">
IF($U707 &lt;&gt; "",
    VLOOKUP($U707,Level!$A:$B,2,FALSE),
    ""
)</f>
        <v/>
      </c>
      <c r="W707" s="1">
        <f t="shared" ca="1" si="97"/>
        <v>1205</v>
      </c>
      <c r="X707" s="12" t="str">
        <f t="shared" ca="1" si="98"/>
        <v>INSERT INTO bi4all.fac_employees (id_company_fk, id_employee_pk, flg_active, employee_name, id_gender_fk, id_race_fk, birthday, id_schooling_fk, id_department_fk, id_role_fk, id_level_fk, salary) VALUES (1, 703, TRUE, 'Arthur Gabriel Alvaregna Ferrara', 'M', 6, '14/06/1988', 7, 7, 9, NULL, 1205);</v>
      </c>
    </row>
    <row r="708" spans="1:24" ht="14.25" customHeight="1" x14ac:dyDescent="0.2">
      <c r="A708" s="7">
        <v>1</v>
      </c>
      <c r="B708" s="7" t="str">
        <f>$A708 &amp; "-"&amp;VLOOKUP($A708,Company!$A:$B,2,FALSE)</f>
        <v>1-ACME Corporation</v>
      </c>
      <c r="C708" s="5">
        <f t="shared" si="90"/>
        <v>704</v>
      </c>
      <c r="D708" s="6" t="b">
        <v>1</v>
      </c>
      <c r="E708" s="7">
        <f ca="1">IF($C708 = 1 + N("Presidente"),
    127,
    IF($C708 = 2 + N("Vice-Presidente"),
        72,
        IF($C708 = 3 + N("Secretária bilíngue"),
            13,
            RANDBETWEEN(5,COUNT(Name!$A:$A) + 1)
        )
    )
)</f>
        <v>160</v>
      </c>
      <c r="F708" s="7" t="str">
        <f ca="1">VLOOKUP($E708,Name!$A:$B,2,FALSE)</f>
        <v>Hector</v>
      </c>
      <c r="G708" s="7">
        <f ca="1" xml:space="preserve">
IF($C708 = 1,
    0,
    RANDBETWEEN(5,COUNT('Last name'!$A:$A) + 1)
)</f>
        <v>101</v>
      </c>
      <c r="H708" s="7" t="str">
        <f ca="1" xml:space="preserve">
IF($C708 = 1 + N("Presidente"),
    "de Orléans e Bragança",
    VLOOKUP($G708,'Last name'!$A:$B,2,FALSE) &amp; " " &amp; VLOOKUP(RANDBETWEEN(5,COUNT('Last name'!$A:$A) + 1),'Last name'!$A:$B,2,FALSE)
)</f>
        <v>Gouveia Holanda</v>
      </c>
      <c r="I708" s="7" t="str">
        <f t="shared" ca="1" si="91"/>
        <v>Hector Gouveia Holanda</v>
      </c>
      <c r="J708" s="7" t="str">
        <f ca="1">VLOOKUP($E708,Name!$A:$C,3,FALSE)</f>
        <v>M</v>
      </c>
      <c r="K708" s="7" t="str">
        <f ca="1">VLOOKUP($J708,Gender!$A:$B,2,FALSE)</f>
        <v>Male</v>
      </c>
      <c r="L708" s="7">
        <f t="shared" ca="1" si="92"/>
        <v>5</v>
      </c>
      <c r="M708" s="7" t="str">
        <f ca="1">VLOOKUP($L708,Race!$A:$B,2,FALSE)</f>
        <v>White</v>
      </c>
      <c r="N708" s="8">
        <f t="shared" ca="1" si="93"/>
        <v>21467</v>
      </c>
      <c r="O708" s="6">
        <f t="shared" ca="1" si="94"/>
        <v>7</v>
      </c>
      <c r="P708" s="8" t="str">
        <f ca="1">VLOOKUP($O708,Education!$A:$B,2,FALSE)</f>
        <v>Undergraduate degree</v>
      </c>
      <c r="Q708" s="7">
        <f ca="1" xml:space="preserve">
  IF(OR($S708 = 5, $S708 = 6, $S708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08" s="7" t="str">
        <f ca="1">VLOOKUP($Q708,Department!$A:$B,2,FALSE)</f>
        <v>Audit</v>
      </c>
      <c r="S708" s="6">
        <f t="shared" ca="1" si="95"/>
        <v>11</v>
      </c>
      <c r="T708" s="7" t="str">
        <f ca="1">VLOOKUP($S708,Role!$A:$B,2,FALSE)</f>
        <v>Analyst</v>
      </c>
      <c r="U708" s="6">
        <f t="shared" ca="1" si="96"/>
        <v>5</v>
      </c>
      <c r="V708" s="7" t="str">
        <f ca="1" xml:space="preserve">
IF($U708 &lt;&gt; "",
    VLOOKUP($U708,Level!$A:$B,2,FALSE),
    ""
)</f>
        <v>Junior</v>
      </c>
      <c r="W708" s="1">
        <f t="shared" ca="1" si="97"/>
        <v>2500</v>
      </c>
      <c r="X708" s="12" t="str">
        <f t="shared" ca="1" si="98"/>
        <v>INSERT INTO bi4all.fac_employees (id_company_fk, id_employee_pk, flg_active, employee_name, id_gender_fk, id_race_fk, birthday, id_schooling_fk, id_department_fk, id_role_fk, id_level_fk, salary) VALUES (1, 704, TRUE, 'Hector Gouveia Holanda', 'M', 5, '09/10/1958', 7, 13, 11, 5, 2500);</v>
      </c>
    </row>
    <row r="709" spans="1:24" ht="14.25" customHeight="1" x14ac:dyDescent="0.2">
      <c r="A709" s="7">
        <v>1</v>
      </c>
      <c r="B709" s="7" t="str">
        <f>$A709 &amp; "-"&amp;VLOOKUP($A709,Company!$A:$B,2,FALSE)</f>
        <v>1-ACME Corporation</v>
      </c>
      <c r="C709" s="5">
        <f t="shared" si="90"/>
        <v>705</v>
      </c>
      <c r="D709" s="6" t="b">
        <v>1</v>
      </c>
      <c r="E709" s="7">
        <f ca="1">IF($C709 = 1 + N("Presidente"),
    127,
    IF($C709 = 2 + N("Vice-Presidente"),
        72,
        IF($C709 = 3 + N("Secretária bilíngue"),
            13,
            RANDBETWEEN(5,COUNT(Name!$A:$A) + 1)
        )
    )
)</f>
        <v>149</v>
      </c>
      <c r="F709" s="7" t="str">
        <f ca="1">VLOOKUP($E709,Name!$A:$B,2,FALSE)</f>
        <v>Gabriel</v>
      </c>
      <c r="G709" s="7">
        <f ca="1" xml:space="preserve">
IF($C709 = 1,
    0,
    RANDBETWEEN(5,COUNT('Last name'!$A:$A) + 1)
)</f>
        <v>33</v>
      </c>
      <c r="H709" s="7" t="str">
        <f ca="1" xml:space="preserve">
IF($C709 = 1 + N("Presidente"),
    "de Orléans e Bragança",
    VLOOKUP($G709,'Last name'!$A:$B,2,FALSE) &amp; " " &amp; VLOOKUP(RANDBETWEEN(5,COUNT('Last name'!$A:$A) + 1),'Last name'!$A:$B,2,FALSE)
)</f>
        <v>Barreto de Oliveira</v>
      </c>
      <c r="I709" s="7" t="str">
        <f t="shared" ca="1" si="91"/>
        <v>Gabriel Barreto de Oliveira</v>
      </c>
      <c r="J709" s="7" t="str">
        <f ca="1">VLOOKUP($E709,Name!$A:$C,3,FALSE)</f>
        <v>M</v>
      </c>
      <c r="K709" s="7" t="str">
        <f ca="1">VLOOKUP($J709,Gender!$A:$B,2,FALSE)</f>
        <v>Male</v>
      </c>
      <c r="L709" s="7">
        <f t="shared" ca="1" si="92"/>
        <v>5</v>
      </c>
      <c r="M709" s="7" t="str">
        <f ca="1">VLOOKUP($L709,Race!$A:$B,2,FALSE)</f>
        <v>White</v>
      </c>
      <c r="N709" s="8">
        <f t="shared" ca="1" si="93"/>
        <v>17953</v>
      </c>
      <c r="O709" s="6">
        <f t="shared" ca="1" si="94"/>
        <v>7</v>
      </c>
      <c r="P709" s="8" t="str">
        <f ca="1">VLOOKUP($O709,Education!$A:$B,2,FALSE)</f>
        <v>Undergraduate degree</v>
      </c>
      <c r="Q709" s="7">
        <f ca="1" xml:space="preserve">
  IF(OR($S709 = 5, $S709 = 6, $S709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09" s="7" t="str">
        <f ca="1">VLOOKUP($Q709,Department!$A:$B,2,FALSE)</f>
        <v>Operations</v>
      </c>
      <c r="S709" s="6">
        <f t="shared" ca="1" si="95"/>
        <v>10</v>
      </c>
      <c r="T709" s="7" t="str">
        <f ca="1">VLOOKUP($S709,Role!$A:$B,2,FALSE)</f>
        <v>Trainee</v>
      </c>
      <c r="U709" s="6" t="str">
        <f t="shared" ca="1" si="96"/>
        <v/>
      </c>
      <c r="V709" s="7" t="str">
        <f ca="1" xml:space="preserve">
IF($U709 &lt;&gt; "",
    VLOOKUP($U709,Level!$A:$B,2,FALSE),
    ""
)</f>
        <v/>
      </c>
      <c r="W709" s="1">
        <f t="shared" ca="1" si="97"/>
        <v>1305</v>
      </c>
      <c r="X709" s="12" t="str">
        <f t="shared" ca="1" si="98"/>
        <v>INSERT INTO bi4all.fac_employees (id_company_fk, id_employee_pk, flg_active, employee_name, id_gender_fk, id_race_fk, birthday, id_schooling_fk, id_department_fk, id_role_fk, id_level_fk, salary) VALUES (1, 705, TRUE, 'Gabriel Barreto de Oliveira', 'M', 5, '24/02/1949', 7, 10, 10, NULL, 1305);</v>
      </c>
    </row>
    <row r="710" spans="1:24" ht="14.25" customHeight="1" x14ac:dyDescent="0.2">
      <c r="A710" s="7">
        <v>1</v>
      </c>
      <c r="B710" s="7" t="str">
        <f>$A710 &amp; "-"&amp;VLOOKUP($A710,Company!$A:$B,2,FALSE)</f>
        <v>1-ACME Corporation</v>
      </c>
      <c r="C710" s="5">
        <f t="shared" ref="C710:C773" si="99">ROW() - 4</f>
        <v>706</v>
      </c>
      <c r="D710" s="6" t="b">
        <v>1</v>
      </c>
      <c r="E710" s="7">
        <f ca="1">IF($C710 = 1 + N("Presidente"),
    127,
    IF($C710 = 2 + N("Vice-Presidente"),
        72,
        IF($C710 = 3 + N("Secretária bilíngue"),
            13,
            RANDBETWEEN(5,COUNT(Name!$A:$A) + 1)
        )
    )
)</f>
        <v>30</v>
      </c>
      <c r="F710" s="7" t="str">
        <f ca="1">VLOOKUP($E710,Name!$A:$B,2,FALSE)</f>
        <v>Ana Clara</v>
      </c>
      <c r="G710" s="7">
        <f ca="1" xml:space="preserve">
IF($C710 = 1,
    0,
    RANDBETWEEN(5,COUNT('Last name'!$A:$A) + 1)
)</f>
        <v>65</v>
      </c>
      <c r="H710" s="7" t="str">
        <f ca="1" xml:space="preserve">
IF($C710 = 1 + N("Presidente"),
    "de Orléans e Bragança",
    VLOOKUP($G710,'Last name'!$A:$B,2,FALSE) &amp; " " &amp; VLOOKUP(RANDBETWEEN(5,COUNT('Last name'!$A:$A) + 1),'Last name'!$A:$B,2,FALSE)
)</f>
        <v>Coelho Dantas</v>
      </c>
      <c r="I710" s="7" t="str">
        <f t="shared" ref="I710:I773" ca="1" si="100">$F710 &amp; " " &amp; $H710</f>
        <v>Ana Clara Coelho Dantas</v>
      </c>
      <c r="J710" s="7" t="str">
        <f ca="1">VLOOKUP($E710,Name!$A:$C,3,FALSE)</f>
        <v>F</v>
      </c>
      <c r="K710" s="7" t="str">
        <f ca="1">VLOOKUP($J710,Gender!$A:$B,2,FALSE)</f>
        <v>Female</v>
      </c>
      <c r="L710" s="7">
        <f t="shared" ref="L710:L773" ca="1" si="101" xml:space="preserve">
IF(AND($S710 &gt;= 5, $S710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710" s="7" t="str">
        <f ca="1">VLOOKUP($L710,Race!$A:$B,2,FALSE)</f>
        <v>White</v>
      </c>
      <c r="N710" s="8">
        <f t="shared" ref="N710:N773" ca="1" si="102" xml:space="preserve">
IF($S710 = 5 + N("CEO"),
    TODAY() - 16340,
    IF($S710 = 8 + N("Secretary"),
        RANDBETWEEN(TODAY() - 12418.5, TODAY()-6574.5),
        IF(OR($S710 = 7, $S710 = 14),
            RANDBETWEEN(TODAY() - 16071, TODAY() - 8766),
            IF(OR($S710 = 13, $S710 = 12, $S710 = 11),
                RANDBETWEEN(TODAY() - 27393.75, TODAY() - 12783.75),
                RANDBETWEEN(TODAY() - 27393.75, TODAY()-10957.5)
            )
        )
    )
)</f>
        <v>28818</v>
      </c>
      <c r="O710" s="6">
        <f t="shared" ref="O710:O773" ca="1" si="103" xml:space="preserve">
IF(OR($S710 = 5, $S710 = 6) + N("Se for presidente ou vice-presidente"),
    10 + N("Doutor"),
    IF($S710 = 7 + N("Se for diretor"),
        RANDBETWEEN(8,10) + N("Graduate school or Master’s degree or Doctorate"),
        IF($S710 = 14 + N("If a manager"),
            RANDBETWEEN(7,9),
            IF(OR($S710 = 13, $S710 = 12, $S710 = 11) + N("If coordinator or specialist or analyst"),
                RANDBETWEEN(7,8),
                7
            )
        )
    )
)</f>
        <v>7</v>
      </c>
      <c r="P710" s="8" t="str">
        <f ca="1">VLOOKUP($O710,Education!$A:$B,2,FALSE)</f>
        <v>Undergraduate degree</v>
      </c>
      <c r="Q710" s="7">
        <f ca="1" xml:space="preserve">
  IF(OR($S710 = 5, $S710 = 6, $S710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10" s="7" t="str">
        <f ca="1">VLOOKUP($Q710,Department!$A:$B,2,FALSE)</f>
        <v>Administration</v>
      </c>
      <c r="S710" s="6">
        <f t="shared" ref="S710:S773" ca="1" si="104" xml:space="preserve">
IF($C710 = 1 + N("Se matrícula for 1"),
  5 + N("Presidente"),
  IF($C710 = 2 + N("Se matrícula for 2"),
    6 + N("Vice-presidente"),
    IF($C710 = 3 + N("Se matrícula for 3"),
      8 + N("Secretária bilíngue"),
      IF(AND($C710 &gt;= 4, $C710 &lt;=14),
        7 + N("Diretor"),
        IF(AND($C710 &gt;= 15, $C710 &lt;= 25),
          14 + N("Manager"),
          IF(AND($C710 &gt;= 26, $C710 &lt;= 36),
            13 + N("Coordinador"),
            IF(AND($C710 &gt;= 37, $C710 &lt;= 47),
              12 + N("Especialista"),
                IF(MOD($C710,2) = 0,
                  11 + N("Analista"),
                  RANDBETWEEN(9,10) + N("Estagiário ou Trainee")
                )
            )
          )
        )
      )
    )
  )
)</f>
        <v>11</v>
      </c>
      <c r="T710" s="7" t="str">
        <f ca="1">VLOOKUP($S710,Role!$A:$B,2,FALSE)</f>
        <v>Analyst</v>
      </c>
      <c r="U710" s="6">
        <f t="shared" ref="U710:U773" ca="1" si="105" xml:space="preserve">
IF($S710 = 11 + N("Analyst"),
    RANDBETWEEN(5, 7) + N("Jr, Pleno, Sr"),
    ""
)</f>
        <v>6</v>
      </c>
      <c r="V710" s="7" t="str">
        <f ca="1" xml:space="preserve">
IF($U710 &lt;&gt; "",
    VLOOKUP($U710,Level!$A:$B,2,FALSE),
    ""
)</f>
        <v>Pleno</v>
      </c>
      <c r="W710" s="1">
        <f t="shared" ref="W710:W773" ca="1" si="106" xml:space="preserve">
IF($S710 = 5 + N("Presidente"),
    27000,
    IF($S710 = 6 + N("Vice-presidente"),
        23000,
        IF(OR($S710 = 8, $S710= 13, $S710 = 12) + N("Secretária bilíngue ou coordenador ou especialista"),
            8000,
            IF($S710 = 7 + N("Diretor"),
                15000,
                IF($S710 = 14 + N("Gerente"),
                    12000,
                    IF($S710 = 9 + N("Estagiário"),
                        705,
                        IF($S710 = 10 + N("Trainee"),
                            805,
                            IF($S710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IF($O710 = 7,
  500,
  IF($O710 = 8,
    1000,
    IF($O710 = 9,
      1500,
      IF($O710 = 10,
        2000,
        0
      )
    )
  )
)
+
N("Adicional no salário por área")
+
IF($Q710 = 14 + N("Tecnologia da Informação"),
  120,
  IF($Q710 = 16 + N("Vendas"),
    110,
    IF($Q710 = 15 + N("Jurídico"),
      100,
      IF(OR($Q710 = 8, $Q710 = 9, $Q710 = 11) + N("Recursos humanos ou comercial ou comunicação e marketing"),
        80,
        0
      )
    )
  )
)
+
N("Adicionando pegadinha")
+
IF(AND($Q710 = 16, $O710 = 9, $S710 = 11, $U710 = 5) + N("Se for de vendas, com mestrado, analista sênior"),
  IF($L710 = 5,
    100,
    0
  )
  +
  IF($J710 = "M",
    200,
    0
  ),
  0
)</f>
        <v>2500</v>
      </c>
      <c r="X710" s="12" t="str">
        <f t="shared" ref="X710:X773" ca="1" si="107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$A710  &amp; ", "   &amp;
$C710  &amp; ", "   &amp;
$D710  &amp; ", '"  &amp;
$I710  &amp; "', '" &amp;
$J710  &amp; "', "  &amp;
$L710  &amp; ", '"  &amp;
TEXT($N710,"dd/mm/aaaa")  &amp; "', "   &amp;
$O710  &amp; ", "   &amp;
$Q710  &amp; ", "   &amp;
$S710  &amp; ", "   &amp;
IF($U710 &lt;&gt; "", $U710, "NULL")  &amp; ", "   &amp;
$W710  &amp; ");"</f>
        <v>INSERT INTO bi4all.fac_employees (id_company_fk, id_employee_pk, flg_active, employee_name, id_gender_fk, id_race_fk, birthday, id_schooling_fk, id_department_fk, id_role_fk, id_level_fk, salary) VALUES (1, 706, TRUE, 'Ana Clara Coelho Dantas', 'F', 5, '24/11/1978', 7, 6, 11, 6, 2500);</v>
      </c>
    </row>
    <row r="711" spans="1:24" ht="14.25" customHeight="1" x14ac:dyDescent="0.2">
      <c r="A711" s="7">
        <v>1</v>
      </c>
      <c r="B711" s="7" t="str">
        <f>$A711 &amp; "-"&amp;VLOOKUP($A711,Company!$A:$B,2,FALSE)</f>
        <v>1-ACME Corporation</v>
      </c>
      <c r="C711" s="5">
        <f t="shared" si="99"/>
        <v>707</v>
      </c>
      <c r="D711" s="6" t="b">
        <v>1</v>
      </c>
      <c r="E711" s="7">
        <f ca="1">IF($C711 = 1 + N("Presidente"),
    127,
    IF($C711 = 2 + N("Vice-Presidente"),
        72,
        IF($C711 = 3 + N("Secretária bilíngue"),
            13,
            RANDBETWEEN(5,COUNT(Name!$A:$A) + 1)
        )
    )
)</f>
        <v>6</v>
      </c>
      <c r="F711" s="7" t="str">
        <f ca="1">VLOOKUP($E711,Name!$A:$B,2,FALSE)</f>
        <v>Abigail</v>
      </c>
      <c r="G711" s="7">
        <f ca="1" xml:space="preserve">
IF($C711 = 1,
    0,
    RANDBETWEEN(5,COUNT('Last name'!$A:$A) + 1)
)</f>
        <v>60</v>
      </c>
      <c r="H711" s="7" t="str">
        <f ca="1" xml:space="preserve">
IF($C711 = 1 + N("Presidente"),
    "de Orléans e Bragança",
    VLOOKUP($G711,'Last name'!$A:$B,2,FALSE) &amp; " " &amp; VLOOKUP(RANDBETWEEN(5,COUNT('Last name'!$A:$A) + 1),'Last name'!$A:$B,2,FALSE)
)</f>
        <v>Carneiro Esposito</v>
      </c>
      <c r="I711" s="7" t="str">
        <f t="shared" ca="1" si="100"/>
        <v>Abigail Carneiro Esposito</v>
      </c>
      <c r="J711" s="7" t="str">
        <f ca="1">VLOOKUP($E711,Name!$A:$C,3,FALSE)</f>
        <v>F</v>
      </c>
      <c r="K711" s="7" t="str">
        <f ca="1">VLOOKUP($J711,Gender!$A:$B,2,FALSE)</f>
        <v>Female</v>
      </c>
      <c r="L711" s="7">
        <f t="shared" ca="1" si="101"/>
        <v>5</v>
      </c>
      <c r="M711" s="7" t="str">
        <f ca="1">VLOOKUP($L711,Race!$A:$B,2,FALSE)</f>
        <v>White</v>
      </c>
      <c r="N711" s="8">
        <f t="shared" ca="1" si="102"/>
        <v>30008</v>
      </c>
      <c r="O711" s="6">
        <f t="shared" ca="1" si="103"/>
        <v>7</v>
      </c>
      <c r="P711" s="8" t="str">
        <f ca="1">VLOOKUP($O711,Education!$A:$B,2,FALSE)</f>
        <v>Undergraduate degree</v>
      </c>
      <c r="Q711" s="7">
        <f ca="1" xml:space="preserve">
  IF(OR($S711 = 5, $S711 = 6, $S711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11" s="7" t="str">
        <f ca="1">VLOOKUP($Q711,Department!$A:$B,2,FALSE)</f>
        <v>Human Resource</v>
      </c>
      <c r="S711" s="6">
        <f t="shared" ca="1" si="104"/>
        <v>9</v>
      </c>
      <c r="T711" s="7" t="str">
        <f ca="1">VLOOKUP($S711,Role!$A:$B,2,FALSE)</f>
        <v>Intern</v>
      </c>
      <c r="U711" s="6" t="str">
        <f t="shared" ca="1" si="105"/>
        <v/>
      </c>
      <c r="V711" s="7" t="str">
        <f ca="1" xml:space="preserve">
IF($U711 &lt;&gt; "",
    VLOOKUP($U711,Level!$A:$B,2,FALSE),
    ""
)</f>
        <v/>
      </c>
      <c r="W711" s="1">
        <f t="shared" ca="1" si="106"/>
        <v>1285</v>
      </c>
      <c r="X711" s="12" t="str">
        <f t="shared" ca="1" si="107"/>
        <v>INSERT INTO bi4all.fac_employees (id_company_fk, id_employee_pk, flg_active, employee_name, id_gender_fk, id_race_fk, birthday, id_schooling_fk, id_department_fk, id_role_fk, id_level_fk, salary) VALUES (1, 707, TRUE, 'Abigail Carneiro Esposito', 'F', 5, '26/02/1982', 7, 8, 9, NULL, 1285);</v>
      </c>
    </row>
    <row r="712" spans="1:24" ht="14.25" customHeight="1" x14ac:dyDescent="0.2">
      <c r="A712" s="7">
        <v>1</v>
      </c>
      <c r="B712" s="7" t="str">
        <f>$A712 &amp; "-"&amp;VLOOKUP($A712,Company!$A:$B,2,FALSE)</f>
        <v>1-ACME Corporation</v>
      </c>
      <c r="C712" s="5">
        <f t="shared" si="99"/>
        <v>708</v>
      </c>
      <c r="D712" s="6" t="b">
        <v>1</v>
      </c>
      <c r="E712" s="7">
        <f ca="1">IF($C712 = 1 + N("Presidente"),
    127,
    IF($C712 = 2 + N("Vice-Presidente"),
        72,
        IF($C712 = 3 + N("Secretária bilíngue"),
            13,
            RANDBETWEEN(5,COUNT(Name!$A:$A) + 1)
        )
    )
)</f>
        <v>79</v>
      </c>
      <c r="F712" s="7" t="str">
        <f ca="1">VLOOKUP($E712,Name!$A:$B,2,FALSE)</f>
        <v>Byanca</v>
      </c>
      <c r="G712" s="7">
        <f ca="1" xml:space="preserve">
IF($C712 = 1,
    0,
    RANDBETWEEN(5,COUNT('Last name'!$A:$A) + 1)
)</f>
        <v>135</v>
      </c>
      <c r="H712" s="7" t="str">
        <f ca="1" xml:space="preserve">
IF($C712 = 1 + N("Presidente"),
    "de Orléans e Bragança",
    VLOOKUP($G712,'Last name'!$A:$B,2,FALSE) &amp; " " &amp; VLOOKUP(RANDBETWEEN(5,COUNT('Last name'!$A:$A) + 1),'Last name'!$A:$B,2,FALSE)
)</f>
        <v>Moreira Nunes</v>
      </c>
      <c r="I712" s="7" t="str">
        <f t="shared" ca="1" si="100"/>
        <v>Byanca Moreira Nunes</v>
      </c>
      <c r="J712" s="7" t="str">
        <f ca="1">VLOOKUP($E712,Name!$A:$C,3,FALSE)</f>
        <v>F</v>
      </c>
      <c r="K712" s="7" t="str">
        <f ca="1">VLOOKUP($J712,Gender!$A:$B,2,FALSE)</f>
        <v>Female</v>
      </c>
      <c r="L712" s="7">
        <f t="shared" ca="1" si="101"/>
        <v>5</v>
      </c>
      <c r="M712" s="7" t="str">
        <f ca="1">VLOOKUP($L712,Race!$A:$B,2,FALSE)</f>
        <v>White</v>
      </c>
      <c r="N712" s="8">
        <f t="shared" ca="1" si="102"/>
        <v>26832</v>
      </c>
      <c r="O712" s="6">
        <f t="shared" ca="1" si="103"/>
        <v>8</v>
      </c>
      <c r="P712" s="8" t="str">
        <f ca="1">VLOOKUP($O712,Education!$A:$B,2,FALSE)</f>
        <v>Graduate school</v>
      </c>
      <c r="Q712" s="7">
        <f ca="1" xml:space="preserve">
  IF(OR($S712 = 5, $S712 = 6, $S712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12" s="7" t="str">
        <f ca="1">VLOOKUP($Q712,Department!$A:$B,2,FALSE)</f>
        <v>Commercial</v>
      </c>
      <c r="S712" s="6">
        <f t="shared" ca="1" si="104"/>
        <v>11</v>
      </c>
      <c r="T712" s="7" t="str">
        <f ca="1">VLOOKUP($S712,Role!$A:$B,2,FALSE)</f>
        <v>Analyst</v>
      </c>
      <c r="U712" s="6">
        <f t="shared" ca="1" si="105"/>
        <v>5</v>
      </c>
      <c r="V712" s="7" t="str">
        <f ca="1" xml:space="preserve">
IF($U712 &lt;&gt; "",
    VLOOKUP($U712,Level!$A:$B,2,FALSE),
    ""
)</f>
        <v>Junior</v>
      </c>
      <c r="W712" s="1">
        <f t="shared" ca="1" si="106"/>
        <v>3080</v>
      </c>
      <c r="X712" s="12" t="str">
        <f t="shared" ca="1" si="107"/>
        <v>INSERT INTO bi4all.fac_employees (id_company_fk, id_employee_pk, flg_active, employee_name, id_gender_fk, id_race_fk, birthday, id_schooling_fk, id_department_fk, id_role_fk, id_level_fk, salary) VALUES (1, 708, TRUE, 'Byanca Moreira Nunes', 'F', 5, '17/06/1973', 8, 9, 11, 5, 3080);</v>
      </c>
    </row>
    <row r="713" spans="1:24" ht="14.25" customHeight="1" x14ac:dyDescent="0.2">
      <c r="A713" s="7">
        <v>1</v>
      </c>
      <c r="B713" s="7" t="str">
        <f>$A713 &amp; "-"&amp;VLOOKUP($A713,Company!$A:$B,2,FALSE)</f>
        <v>1-ACME Corporation</v>
      </c>
      <c r="C713" s="5">
        <f t="shared" si="99"/>
        <v>709</v>
      </c>
      <c r="D713" s="6" t="b">
        <v>1</v>
      </c>
      <c r="E713" s="7">
        <f ca="1">IF($C713 = 1 + N("Presidente"),
    127,
    IF($C713 = 2 + N("Vice-Presidente"),
        72,
        IF($C713 = 3 + N("Secretária bilíngue"),
            13,
            RANDBETWEEN(5,COUNT(Name!$A:$A) + 1)
        )
    )
)</f>
        <v>25</v>
      </c>
      <c r="F713" s="7" t="str">
        <f ca="1">VLOOKUP($E713,Name!$A:$B,2,FALSE)</f>
        <v>Ana</v>
      </c>
      <c r="G713" s="7">
        <f ca="1" xml:space="preserve">
IF($C713 = 1,
    0,
    RANDBETWEEN(5,COUNT('Last name'!$A:$A) + 1)
)</f>
        <v>104</v>
      </c>
      <c r="H713" s="7" t="str">
        <f ca="1" xml:space="preserve">
IF($C713 = 1 + N("Presidente"),
    "de Orléans e Bragança",
    VLOOKUP($G713,'Last name'!$A:$B,2,FALSE) &amp; " " &amp; VLOOKUP(RANDBETWEEN(5,COUNT('Last name'!$A:$A) + 1),'Last name'!$A:$B,2,FALSE)
)</f>
        <v>Ildelfonso Moretti</v>
      </c>
      <c r="I713" s="7" t="str">
        <f t="shared" ca="1" si="100"/>
        <v>Ana Ildelfonso Moretti</v>
      </c>
      <c r="J713" s="7" t="str">
        <f ca="1">VLOOKUP($E713,Name!$A:$C,3,FALSE)</f>
        <v>F</v>
      </c>
      <c r="K713" s="7" t="str">
        <f ca="1">VLOOKUP($J713,Gender!$A:$B,2,FALSE)</f>
        <v>Female</v>
      </c>
      <c r="L713" s="7">
        <f t="shared" ca="1" si="101"/>
        <v>5</v>
      </c>
      <c r="M713" s="7" t="str">
        <f ca="1">VLOOKUP($L713,Race!$A:$B,2,FALSE)</f>
        <v>White</v>
      </c>
      <c r="N713" s="8">
        <f t="shared" ca="1" si="102"/>
        <v>25737</v>
      </c>
      <c r="O713" s="6">
        <f t="shared" ca="1" si="103"/>
        <v>7</v>
      </c>
      <c r="P713" s="8" t="str">
        <f ca="1">VLOOKUP($O713,Education!$A:$B,2,FALSE)</f>
        <v>Undergraduate degree</v>
      </c>
      <c r="Q713" s="7">
        <f ca="1" xml:space="preserve">
  IF(OR($S713 = 5, $S713 = 6, $S713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13" s="7" t="str">
        <f ca="1">VLOOKUP($Q713,Department!$A:$B,2,FALSE)</f>
        <v>Presidency</v>
      </c>
      <c r="S713" s="6">
        <f t="shared" ca="1" si="104"/>
        <v>9</v>
      </c>
      <c r="T713" s="7" t="str">
        <f ca="1">VLOOKUP($S713,Role!$A:$B,2,FALSE)</f>
        <v>Intern</v>
      </c>
      <c r="U713" s="6" t="str">
        <f t="shared" ca="1" si="105"/>
        <v/>
      </c>
      <c r="V713" s="7" t="str">
        <f ca="1" xml:space="preserve">
IF($U713 &lt;&gt; "",
    VLOOKUP($U713,Level!$A:$B,2,FALSE),
    ""
)</f>
        <v/>
      </c>
      <c r="W713" s="1">
        <f t="shared" ca="1" si="106"/>
        <v>1205</v>
      </c>
      <c r="X713" s="12" t="str">
        <f t="shared" ca="1" si="107"/>
        <v>INSERT INTO bi4all.fac_employees (id_company_fk, id_employee_pk, flg_active, employee_name, id_gender_fk, id_race_fk, birthday, id_schooling_fk, id_department_fk, id_role_fk, id_level_fk, salary) VALUES (1, 709, TRUE, 'Ana Ildelfonso Moretti', 'F', 5, '18/06/1970', 7, 5, 9, NULL, 1205);</v>
      </c>
    </row>
    <row r="714" spans="1:24" ht="14.25" customHeight="1" x14ac:dyDescent="0.2">
      <c r="A714" s="7">
        <v>1</v>
      </c>
      <c r="B714" s="7" t="str">
        <f>$A714 &amp; "-"&amp;VLOOKUP($A714,Company!$A:$B,2,FALSE)</f>
        <v>1-ACME Corporation</v>
      </c>
      <c r="C714" s="5">
        <f t="shared" si="99"/>
        <v>710</v>
      </c>
      <c r="D714" s="6" t="b">
        <v>1</v>
      </c>
      <c r="E714" s="7">
        <f ca="1">IF($C714 = 1 + N("Presidente"),
    127,
    IF($C714 = 2 + N("Vice-Presidente"),
        72,
        IF($C714 = 3 + N("Secretária bilíngue"),
            13,
            RANDBETWEEN(5,COUNT(Name!$A:$A) + 1)
        )
    )
)</f>
        <v>103</v>
      </c>
      <c r="F714" s="7" t="str">
        <f ca="1">VLOOKUP($E714,Name!$A:$B,2,FALSE)</f>
        <v>Danniel</v>
      </c>
      <c r="G714" s="7">
        <f ca="1" xml:space="preserve">
IF($C714 = 1,
    0,
    RANDBETWEEN(5,COUNT('Last name'!$A:$A) + 1)
)</f>
        <v>170</v>
      </c>
      <c r="H714" s="7" t="str">
        <f ca="1" xml:space="preserve">
IF($C714 = 1 + N("Presidente"),
    "de Orléans e Bragança",
    VLOOKUP($G714,'Last name'!$A:$B,2,FALSE) &amp; " " &amp; VLOOKUP(RANDBETWEEN(5,COUNT('Last name'!$A:$A) + 1),'Last name'!$A:$B,2,FALSE)
)</f>
        <v>Sá Pimentel</v>
      </c>
      <c r="I714" s="7" t="str">
        <f t="shared" ca="1" si="100"/>
        <v>Danniel Sá Pimentel</v>
      </c>
      <c r="J714" s="7" t="str">
        <f ca="1">VLOOKUP($E714,Name!$A:$C,3,FALSE)</f>
        <v>M</v>
      </c>
      <c r="K714" s="7" t="str">
        <f ca="1">VLOOKUP($J714,Gender!$A:$B,2,FALSE)</f>
        <v>Male</v>
      </c>
      <c r="L714" s="7">
        <f t="shared" ca="1" si="101"/>
        <v>6</v>
      </c>
      <c r="M714" s="7" t="str">
        <f ca="1">VLOOKUP($L714,Race!$A:$B,2,FALSE)</f>
        <v>Black or African American</v>
      </c>
      <c r="N714" s="8">
        <f t="shared" ca="1" si="102"/>
        <v>24636</v>
      </c>
      <c r="O714" s="6">
        <f t="shared" ca="1" si="103"/>
        <v>8</v>
      </c>
      <c r="P714" s="8" t="str">
        <f ca="1">VLOOKUP($O714,Education!$A:$B,2,FALSE)</f>
        <v>Graduate school</v>
      </c>
      <c r="Q714" s="7">
        <f ca="1" xml:space="preserve">
  IF(OR($S714 = 5, $S714 = 6, $S714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14" s="7" t="str">
        <f ca="1">VLOOKUP($Q714,Department!$A:$B,2,FALSE)</f>
        <v>Controlling</v>
      </c>
      <c r="S714" s="6">
        <f t="shared" ca="1" si="104"/>
        <v>11</v>
      </c>
      <c r="T714" s="7" t="str">
        <f ca="1">VLOOKUP($S714,Role!$A:$B,2,FALSE)</f>
        <v>Analyst</v>
      </c>
      <c r="U714" s="6">
        <f t="shared" ca="1" si="105"/>
        <v>7</v>
      </c>
      <c r="V714" s="7" t="str">
        <f ca="1" xml:space="preserve">
IF($U714 &lt;&gt; "",
    VLOOKUP($U714,Level!$A:$B,2,FALSE),
    ""
)</f>
        <v>Senior</v>
      </c>
      <c r="W714" s="1">
        <f t="shared" ca="1" si="106"/>
        <v>3000</v>
      </c>
      <c r="X714" s="12" t="str">
        <f t="shared" ca="1" si="107"/>
        <v>INSERT INTO bi4all.fac_employees (id_company_fk, id_employee_pk, flg_active, employee_name, id_gender_fk, id_race_fk, birthday, id_schooling_fk, id_department_fk, id_role_fk, id_level_fk, salary) VALUES (1, 710, TRUE, 'Danniel Sá Pimentel', 'M', 6, '13/06/1967', 8, 12, 11, 7, 3000);</v>
      </c>
    </row>
    <row r="715" spans="1:24" ht="14.25" customHeight="1" x14ac:dyDescent="0.2">
      <c r="A715" s="7">
        <v>1</v>
      </c>
      <c r="B715" s="7" t="str">
        <f>$A715 &amp; "-"&amp;VLOOKUP($A715,Company!$A:$B,2,FALSE)</f>
        <v>1-ACME Corporation</v>
      </c>
      <c r="C715" s="5">
        <f t="shared" si="99"/>
        <v>711</v>
      </c>
      <c r="D715" s="6" t="b">
        <v>1</v>
      </c>
      <c r="E715" s="7">
        <f ca="1">IF($C715 = 1 + N("Presidente"),
    127,
    IF($C715 = 2 + N("Vice-Presidente"),
        72,
        IF($C715 = 3 + N("Secretária bilíngue"),
            13,
            RANDBETWEEN(5,COUNT(Name!$A:$A) + 1)
        )
    )
)</f>
        <v>56</v>
      </c>
      <c r="F715" s="7" t="str">
        <f ca="1">VLOOKUP($E715,Name!$A:$B,2,FALSE)</f>
        <v>Arthur Gabriel</v>
      </c>
      <c r="G715" s="7">
        <f ca="1" xml:space="preserve">
IF($C715 = 1,
    0,
    RANDBETWEEN(5,COUNT('Last name'!$A:$A) + 1)
)</f>
        <v>62</v>
      </c>
      <c r="H715" s="7" t="str">
        <f ca="1" xml:space="preserve">
IF($C715 = 1 + N("Presidente"),
    "de Orléans e Bragança",
    VLOOKUP($G715,'Last name'!$A:$B,2,FALSE) &amp; " " &amp; VLOOKUP(RANDBETWEEN(5,COUNT('Last name'!$A:$A) + 1),'Last name'!$A:$B,2,FALSE)
)</f>
        <v>Carvalho Cardozo</v>
      </c>
      <c r="I715" s="7" t="str">
        <f t="shared" ca="1" si="100"/>
        <v>Arthur Gabriel Carvalho Cardozo</v>
      </c>
      <c r="J715" s="7" t="str">
        <f ca="1">VLOOKUP($E715,Name!$A:$C,3,FALSE)</f>
        <v>M</v>
      </c>
      <c r="K715" s="7" t="str">
        <f ca="1">VLOOKUP($J715,Gender!$A:$B,2,FALSE)</f>
        <v>Male</v>
      </c>
      <c r="L715" s="7">
        <f t="shared" ca="1" si="101"/>
        <v>7</v>
      </c>
      <c r="M715" s="7" t="str">
        <f ca="1">VLOOKUP($L715,Race!$A:$B,2,FALSE)</f>
        <v>Hispanic or Latino</v>
      </c>
      <c r="N715" s="8">
        <f t="shared" ca="1" si="102"/>
        <v>29053</v>
      </c>
      <c r="O715" s="6">
        <f t="shared" ca="1" si="103"/>
        <v>7</v>
      </c>
      <c r="P715" s="8" t="str">
        <f ca="1">VLOOKUP($O715,Education!$A:$B,2,FALSE)</f>
        <v>Undergraduate degree</v>
      </c>
      <c r="Q715" s="7">
        <f ca="1" xml:space="preserve">
  IF(OR($S715 = 5, $S715 = 6, $S715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15" s="7" t="str">
        <f ca="1">VLOOKUP($Q715,Department!$A:$B,2,FALSE)</f>
        <v>Commercial</v>
      </c>
      <c r="S715" s="6">
        <f t="shared" ca="1" si="104"/>
        <v>9</v>
      </c>
      <c r="T715" s="7" t="str">
        <f ca="1">VLOOKUP($S715,Role!$A:$B,2,FALSE)</f>
        <v>Intern</v>
      </c>
      <c r="U715" s="6" t="str">
        <f t="shared" ca="1" si="105"/>
        <v/>
      </c>
      <c r="V715" s="7" t="str">
        <f ca="1" xml:space="preserve">
IF($U715 &lt;&gt; "",
    VLOOKUP($U715,Level!$A:$B,2,FALSE),
    ""
)</f>
        <v/>
      </c>
      <c r="W715" s="1">
        <f t="shared" ca="1" si="106"/>
        <v>1285</v>
      </c>
      <c r="X715" s="12" t="str">
        <f t="shared" ca="1" si="107"/>
        <v>INSERT INTO bi4all.fac_employees (id_company_fk, id_employee_pk, flg_active, employee_name, id_gender_fk, id_race_fk, birthday, id_schooling_fk, id_department_fk, id_role_fk, id_level_fk, salary) VALUES (1, 711, TRUE, 'Arthur Gabriel Carvalho Cardozo', 'M', 7, '17/07/1979', 7, 9, 9, NULL, 1285);</v>
      </c>
    </row>
    <row r="716" spans="1:24" ht="14.25" customHeight="1" x14ac:dyDescent="0.2">
      <c r="A716" s="7">
        <v>1</v>
      </c>
      <c r="B716" s="7" t="str">
        <f>$A716 &amp; "-"&amp;VLOOKUP($A716,Company!$A:$B,2,FALSE)</f>
        <v>1-ACME Corporation</v>
      </c>
      <c r="C716" s="5">
        <f t="shared" si="99"/>
        <v>712</v>
      </c>
      <c r="D716" s="6" t="b">
        <v>1</v>
      </c>
      <c r="E716" s="7">
        <f ca="1">IF($C716 = 1 + N("Presidente"),
    127,
    IF($C716 = 2 + N("Vice-Presidente"),
        72,
        IF($C716 = 3 + N("Secretária bilíngue"),
            13,
            RANDBETWEEN(5,COUNT(Name!$A:$A) + 1)
        )
    )
)</f>
        <v>283</v>
      </c>
      <c r="F716" s="7" t="str">
        <f ca="1">VLOOKUP($E716,Name!$A:$B,2,FALSE)</f>
        <v>Marta</v>
      </c>
      <c r="G716" s="7">
        <f ca="1" xml:space="preserve">
IF($C716 = 1,
    0,
    RANDBETWEEN(5,COUNT('Last name'!$A:$A) + 1)
)</f>
        <v>146</v>
      </c>
      <c r="H716" s="7" t="str">
        <f ca="1" xml:space="preserve">
IF($C716 = 1 + N("Presidente"),
    "de Orléans e Bragança",
    VLOOKUP($G716,'Last name'!$A:$B,2,FALSE) &amp; " " &amp; VLOOKUP(RANDBETWEEN(5,COUNT('Last name'!$A:$A) + 1),'Last name'!$A:$B,2,FALSE)
)</f>
        <v>Paulista Bandeira</v>
      </c>
      <c r="I716" s="7" t="str">
        <f t="shared" ca="1" si="100"/>
        <v>Marta Paulista Bandeira</v>
      </c>
      <c r="J716" s="7" t="str">
        <f ca="1">VLOOKUP($E716,Name!$A:$C,3,FALSE)</f>
        <v>F</v>
      </c>
      <c r="K716" s="7" t="str">
        <f ca="1">VLOOKUP($J716,Gender!$A:$B,2,FALSE)</f>
        <v>Female</v>
      </c>
      <c r="L716" s="7">
        <f t="shared" ca="1" si="101"/>
        <v>5</v>
      </c>
      <c r="M716" s="7" t="str">
        <f ca="1">VLOOKUP($L716,Race!$A:$B,2,FALSE)</f>
        <v>White</v>
      </c>
      <c r="N716" s="8">
        <f t="shared" ca="1" si="102"/>
        <v>22317</v>
      </c>
      <c r="O716" s="6">
        <f t="shared" ca="1" si="103"/>
        <v>7</v>
      </c>
      <c r="P716" s="8" t="str">
        <f ca="1">VLOOKUP($O716,Education!$A:$B,2,FALSE)</f>
        <v>Undergraduate degree</v>
      </c>
      <c r="Q716" s="7">
        <f ca="1" xml:space="preserve">
  IF(OR($S716 = 5, $S716 = 6, $S716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16" s="7" t="str">
        <f ca="1">VLOOKUP($Q716,Department!$A:$B,2,FALSE)</f>
        <v>Operations</v>
      </c>
      <c r="S716" s="6">
        <f t="shared" ca="1" si="104"/>
        <v>11</v>
      </c>
      <c r="T716" s="7" t="str">
        <f ca="1">VLOOKUP($S716,Role!$A:$B,2,FALSE)</f>
        <v>Analyst</v>
      </c>
      <c r="U716" s="6">
        <f t="shared" ca="1" si="105"/>
        <v>5</v>
      </c>
      <c r="V716" s="7" t="str">
        <f ca="1" xml:space="preserve">
IF($U716 &lt;&gt; "",
    VLOOKUP($U716,Level!$A:$B,2,FALSE),
    ""
)</f>
        <v>Junior</v>
      </c>
      <c r="W716" s="1">
        <f t="shared" ca="1" si="106"/>
        <v>2500</v>
      </c>
      <c r="X716" s="12" t="str">
        <f t="shared" ca="1" si="107"/>
        <v>INSERT INTO bi4all.fac_employees (id_company_fk, id_employee_pk, flg_active, employee_name, id_gender_fk, id_race_fk, birthday, id_schooling_fk, id_department_fk, id_role_fk, id_level_fk, salary) VALUES (1, 712, TRUE, 'Marta Paulista Bandeira', 'F', 5, '05/02/1961', 7, 10, 11, 5, 2500);</v>
      </c>
    </row>
    <row r="717" spans="1:24" ht="14.25" customHeight="1" x14ac:dyDescent="0.2">
      <c r="A717" s="7">
        <v>1</v>
      </c>
      <c r="B717" s="7" t="str">
        <f>$A717 &amp; "-"&amp;VLOOKUP($A717,Company!$A:$B,2,FALSE)</f>
        <v>1-ACME Corporation</v>
      </c>
      <c r="C717" s="5">
        <f t="shared" si="99"/>
        <v>713</v>
      </c>
      <c r="D717" s="6" t="b">
        <v>1</v>
      </c>
      <c r="E717" s="7">
        <f ca="1">IF($C717 = 1 + N("Presidente"),
    127,
    IF($C717 = 2 + N("Vice-Presidente"),
        72,
        IF($C717 = 3 + N("Secretária bilíngue"),
            13,
            RANDBETWEEN(5,COUNT(Name!$A:$A) + 1)
        )
    )
)</f>
        <v>193</v>
      </c>
      <c r="F717" s="7" t="str">
        <f ca="1">VLOOKUP($E717,Name!$A:$B,2,FALSE)</f>
        <v>João Victor</v>
      </c>
      <c r="G717" s="7">
        <f ca="1" xml:space="preserve">
IF($C717 = 1,
    0,
    RANDBETWEEN(5,COUNT('Last name'!$A:$A) + 1)
)</f>
        <v>140</v>
      </c>
      <c r="H717" s="7" t="str">
        <f ca="1" xml:space="preserve">
IF($C717 = 1 + N("Presidente"),
    "de Orléans e Bragança",
    VLOOKUP($G717,'Last name'!$A:$B,2,FALSE) &amp; " " &amp; VLOOKUP(RANDBETWEEN(5,COUNT('Last name'!$A:$A) + 1),'Last name'!$A:$B,2,FALSE)
)</f>
        <v>Negreiros Mazza</v>
      </c>
      <c r="I717" s="7" t="str">
        <f t="shared" ca="1" si="100"/>
        <v>João Victor Negreiros Mazza</v>
      </c>
      <c r="J717" s="7" t="str">
        <f ca="1">VLOOKUP($E717,Name!$A:$C,3,FALSE)</f>
        <v>M</v>
      </c>
      <c r="K717" s="7" t="str">
        <f ca="1">VLOOKUP($J717,Gender!$A:$B,2,FALSE)</f>
        <v>Male</v>
      </c>
      <c r="L717" s="7">
        <f t="shared" ca="1" si="101"/>
        <v>5</v>
      </c>
      <c r="M717" s="7" t="str">
        <f ca="1">VLOOKUP($L717,Race!$A:$B,2,FALSE)</f>
        <v>White</v>
      </c>
      <c r="N717" s="8">
        <f t="shared" ca="1" si="102"/>
        <v>21981</v>
      </c>
      <c r="O717" s="6">
        <f t="shared" ca="1" si="103"/>
        <v>7</v>
      </c>
      <c r="P717" s="8" t="str">
        <f ca="1">VLOOKUP($O717,Education!$A:$B,2,FALSE)</f>
        <v>Undergraduate degree</v>
      </c>
      <c r="Q717" s="7">
        <f ca="1" xml:space="preserve">
  IF(OR($S717 = 5, $S717 = 6, $S717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17" s="7" t="str">
        <f ca="1">VLOOKUP($Q717,Department!$A:$B,2,FALSE)</f>
        <v>Controlling</v>
      </c>
      <c r="S717" s="6">
        <f t="shared" ca="1" si="104"/>
        <v>10</v>
      </c>
      <c r="T717" s="7" t="str">
        <f ca="1">VLOOKUP($S717,Role!$A:$B,2,FALSE)</f>
        <v>Trainee</v>
      </c>
      <c r="U717" s="6" t="str">
        <f t="shared" ca="1" si="105"/>
        <v/>
      </c>
      <c r="V717" s="7" t="str">
        <f ca="1" xml:space="preserve">
IF($U717 &lt;&gt; "",
    VLOOKUP($U717,Level!$A:$B,2,FALSE),
    ""
)</f>
        <v/>
      </c>
      <c r="W717" s="1">
        <f t="shared" ca="1" si="106"/>
        <v>1305</v>
      </c>
      <c r="X717" s="12" t="str">
        <f t="shared" ca="1" si="107"/>
        <v>INSERT INTO bi4all.fac_employees (id_company_fk, id_employee_pk, flg_active, employee_name, id_gender_fk, id_race_fk, birthday, id_schooling_fk, id_department_fk, id_role_fk, id_level_fk, salary) VALUES (1, 713, TRUE, 'João Victor Negreiros Mazza', 'M', 5, '06/03/1960', 7, 12, 10, NULL, 1305);</v>
      </c>
    </row>
    <row r="718" spans="1:24" ht="14.25" customHeight="1" x14ac:dyDescent="0.2">
      <c r="A718" s="7">
        <v>1</v>
      </c>
      <c r="B718" s="7" t="str">
        <f>$A718 &amp; "-"&amp;VLOOKUP($A718,Company!$A:$B,2,FALSE)</f>
        <v>1-ACME Corporation</v>
      </c>
      <c r="C718" s="5">
        <f t="shared" si="99"/>
        <v>714</v>
      </c>
      <c r="D718" s="6" t="b">
        <v>1</v>
      </c>
      <c r="E718" s="7">
        <f ca="1">IF($C718 = 1 + N("Presidente"),
    127,
    IF($C718 = 2 + N("Vice-Presidente"),
        72,
        IF($C718 = 3 + N("Secretária bilíngue"),
            13,
            RANDBETWEEN(5,COUNT(Name!$A:$A) + 1)
        )
    )
)</f>
        <v>72</v>
      </c>
      <c r="F718" s="7" t="str">
        <f ca="1">VLOOKUP($E718,Name!$A:$B,2,FALSE)</f>
        <v>Bernnardo</v>
      </c>
      <c r="G718" s="7">
        <f ca="1" xml:space="preserve">
IF($C718 = 1,
    0,
    RANDBETWEEN(5,COUNT('Last name'!$A:$A) + 1)
)</f>
        <v>80</v>
      </c>
      <c r="H718" s="7" t="str">
        <f ca="1" xml:space="preserve">
IF($C718 = 1 + N("Presidente"),
    "de Orléans e Bragança",
    VLOOKUP($G718,'Last name'!$A:$B,2,FALSE) &amp; " " &amp; VLOOKUP(RANDBETWEEN(5,COUNT('Last name'!$A:$A) + 1),'Last name'!$A:$B,2,FALSE)
)</f>
        <v>Faria Fontana</v>
      </c>
      <c r="I718" s="7" t="str">
        <f t="shared" ca="1" si="100"/>
        <v>Bernnardo Faria Fontana</v>
      </c>
      <c r="J718" s="7" t="str">
        <f ca="1">VLOOKUP($E718,Name!$A:$C,3,FALSE)</f>
        <v>M</v>
      </c>
      <c r="K718" s="7" t="str">
        <f ca="1">VLOOKUP($J718,Gender!$A:$B,2,FALSE)</f>
        <v>Male</v>
      </c>
      <c r="L718" s="7">
        <f t="shared" ca="1" si="101"/>
        <v>5</v>
      </c>
      <c r="M718" s="7" t="str">
        <f ca="1">VLOOKUP($L718,Race!$A:$B,2,FALSE)</f>
        <v>White</v>
      </c>
      <c r="N718" s="8">
        <f t="shared" ca="1" si="102"/>
        <v>18541</v>
      </c>
      <c r="O718" s="6">
        <f t="shared" ca="1" si="103"/>
        <v>8</v>
      </c>
      <c r="P718" s="8" t="str">
        <f ca="1">VLOOKUP($O718,Education!$A:$B,2,FALSE)</f>
        <v>Graduate school</v>
      </c>
      <c r="Q718" s="7">
        <f ca="1" xml:space="preserve">
  IF(OR($S718 = 5, $S718 = 6, $S718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18" s="7" t="str">
        <f ca="1">VLOOKUP($Q718,Department!$A:$B,2,FALSE)</f>
        <v>Controlling</v>
      </c>
      <c r="S718" s="6">
        <f t="shared" ca="1" si="104"/>
        <v>11</v>
      </c>
      <c r="T718" s="7" t="str">
        <f ca="1">VLOOKUP($S718,Role!$A:$B,2,FALSE)</f>
        <v>Analyst</v>
      </c>
      <c r="U718" s="6">
        <f t="shared" ca="1" si="105"/>
        <v>7</v>
      </c>
      <c r="V718" s="7" t="str">
        <f ca="1" xml:space="preserve">
IF($U718 &lt;&gt; "",
    VLOOKUP($U718,Level!$A:$B,2,FALSE),
    ""
)</f>
        <v>Senior</v>
      </c>
      <c r="W718" s="1">
        <f t="shared" ca="1" si="106"/>
        <v>3000</v>
      </c>
      <c r="X718" s="12" t="str">
        <f t="shared" ca="1" si="107"/>
        <v>INSERT INTO bi4all.fac_employees (id_company_fk, id_employee_pk, flg_active, employee_name, id_gender_fk, id_race_fk, birthday, id_schooling_fk, id_department_fk, id_role_fk, id_level_fk, salary) VALUES (1, 714, TRUE, 'Bernnardo Faria Fontana', 'M', 5, '05/10/1950', 8, 12, 11, 7, 3000);</v>
      </c>
    </row>
    <row r="719" spans="1:24" ht="14.25" customHeight="1" x14ac:dyDescent="0.2">
      <c r="A719" s="7">
        <v>1</v>
      </c>
      <c r="B719" s="7" t="str">
        <f>$A719 &amp; "-"&amp;VLOOKUP($A719,Company!$A:$B,2,FALSE)</f>
        <v>1-ACME Corporation</v>
      </c>
      <c r="C719" s="5">
        <f t="shared" si="99"/>
        <v>715</v>
      </c>
      <c r="D719" s="6" t="b">
        <v>1</v>
      </c>
      <c r="E719" s="7">
        <f ca="1">IF($C719 = 1 + N("Presidente"),
    127,
    IF($C719 = 2 + N("Vice-Presidente"),
        72,
        IF($C719 = 3 + N("Secretária bilíngue"),
            13,
            RANDBETWEEN(5,COUNT(Name!$A:$A) + 1)
        )
    )
)</f>
        <v>160</v>
      </c>
      <c r="F719" s="7" t="str">
        <f ca="1">VLOOKUP($E719,Name!$A:$B,2,FALSE)</f>
        <v>Hector</v>
      </c>
      <c r="G719" s="7">
        <f ca="1" xml:space="preserve">
IF($C719 = 1,
    0,
    RANDBETWEEN(5,COUNT('Last name'!$A:$A) + 1)
)</f>
        <v>116</v>
      </c>
      <c r="H719" s="7" t="str">
        <f ca="1" xml:space="preserve">
IF($C719 = 1 + N("Presidente"),
    "de Orléans e Bragança",
    VLOOKUP($G719,'Last name'!$A:$B,2,FALSE) &amp; " " &amp; VLOOKUP(RANDBETWEEN(5,COUNT('Last name'!$A:$A) + 1),'Last name'!$A:$B,2,FALSE)
)</f>
        <v>Malafaia Braga</v>
      </c>
      <c r="I719" s="7" t="str">
        <f t="shared" ca="1" si="100"/>
        <v>Hector Malafaia Braga</v>
      </c>
      <c r="J719" s="7" t="str">
        <f ca="1">VLOOKUP($E719,Name!$A:$C,3,FALSE)</f>
        <v>M</v>
      </c>
      <c r="K719" s="7" t="str">
        <f ca="1">VLOOKUP($J719,Gender!$A:$B,2,FALSE)</f>
        <v>Male</v>
      </c>
      <c r="L719" s="7">
        <f t="shared" ca="1" si="101"/>
        <v>5</v>
      </c>
      <c r="M719" s="7" t="str">
        <f ca="1">VLOOKUP($L719,Race!$A:$B,2,FALSE)</f>
        <v>White</v>
      </c>
      <c r="N719" s="8">
        <f t="shared" ca="1" si="102"/>
        <v>19700</v>
      </c>
      <c r="O719" s="6">
        <f t="shared" ca="1" si="103"/>
        <v>7</v>
      </c>
      <c r="P719" s="8" t="str">
        <f ca="1">VLOOKUP($O719,Education!$A:$B,2,FALSE)</f>
        <v>Undergraduate degree</v>
      </c>
      <c r="Q719" s="7">
        <f ca="1" xml:space="preserve">
  IF(OR($S719 = 5, $S719 = 6, $S719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19" s="7" t="str">
        <f ca="1">VLOOKUP($Q719,Department!$A:$B,2,FALSE)</f>
        <v>Commercial</v>
      </c>
      <c r="S719" s="6">
        <f t="shared" ca="1" si="104"/>
        <v>9</v>
      </c>
      <c r="T719" s="7" t="str">
        <f ca="1">VLOOKUP($S719,Role!$A:$B,2,FALSE)</f>
        <v>Intern</v>
      </c>
      <c r="U719" s="6" t="str">
        <f t="shared" ca="1" si="105"/>
        <v/>
      </c>
      <c r="V719" s="7" t="str">
        <f ca="1" xml:space="preserve">
IF($U719 &lt;&gt; "",
    VLOOKUP($U719,Level!$A:$B,2,FALSE),
    ""
)</f>
        <v/>
      </c>
      <c r="W719" s="1">
        <f t="shared" ca="1" si="106"/>
        <v>1285</v>
      </c>
      <c r="X719" s="12" t="str">
        <f t="shared" ca="1" si="107"/>
        <v>INSERT INTO bi4all.fac_employees (id_company_fk, id_employee_pk, flg_active, employee_name, id_gender_fk, id_race_fk, birthday, id_schooling_fk, id_department_fk, id_role_fk, id_level_fk, salary) VALUES (1, 715, TRUE, 'Hector Malafaia Braga', 'M', 5, '07/12/1953', 7, 9, 9, NULL, 1285);</v>
      </c>
    </row>
    <row r="720" spans="1:24" ht="14.25" customHeight="1" x14ac:dyDescent="0.2">
      <c r="A720" s="7">
        <v>1</v>
      </c>
      <c r="B720" s="7" t="str">
        <f>$A720 &amp; "-"&amp;VLOOKUP($A720,Company!$A:$B,2,FALSE)</f>
        <v>1-ACME Corporation</v>
      </c>
      <c r="C720" s="5">
        <f t="shared" si="99"/>
        <v>716</v>
      </c>
      <c r="D720" s="6" t="b">
        <v>1</v>
      </c>
      <c r="E720" s="7">
        <f ca="1">IF($C720 = 1 + N("Presidente"),
    127,
    IF($C720 = 2 + N("Vice-Presidente"),
        72,
        IF($C720 = 3 + N("Secretária bilíngue"),
            13,
            RANDBETWEEN(5,COUNT(Name!$A:$A) + 1)
        )
    )
)</f>
        <v>135</v>
      </c>
      <c r="F720" s="7" t="str">
        <f ca="1">VLOOKUP($E720,Name!$A:$B,2,FALSE)</f>
        <v>Felipe</v>
      </c>
      <c r="G720" s="7">
        <f ca="1" xml:space="preserve">
IF($C720 = 1,
    0,
    RANDBETWEEN(5,COUNT('Last name'!$A:$A) + 1)
)</f>
        <v>174</v>
      </c>
      <c r="H720" s="7" t="str">
        <f ca="1" xml:space="preserve">
IF($C720 = 1 + N("Presidente"),
    "de Orléans e Bragança",
    VLOOKUP($G720,'Last name'!$A:$B,2,FALSE) &amp; " " &amp; VLOOKUP(RANDBETWEEN(5,COUNT('Last name'!$A:$A) + 1),'Last name'!$A:$B,2,FALSE)
)</f>
        <v>Santana Barboza</v>
      </c>
      <c r="I720" s="7" t="str">
        <f t="shared" ca="1" si="100"/>
        <v>Felipe Santana Barboza</v>
      </c>
      <c r="J720" s="7" t="str">
        <f ca="1">VLOOKUP($E720,Name!$A:$C,3,FALSE)</f>
        <v>M</v>
      </c>
      <c r="K720" s="7" t="str">
        <f ca="1">VLOOKUP($J720,Gender!$A:$B,2,FALSE)</f>
        <v>Male</v>
      </c>
      <c r="L720" s="7">
        <f t="shared" ca="1" si="101"/>
        <v>5</v>
      </c>
      <c r="M720" s="7" t="str">
        <f ca="1">VLOOKUP($L720,Race!$A:$B,2,FALSE)</f>
        <v>White</v>
      </c>
      <c r="N720" s="8">
        <f t="shared" ca="1" si="102"/>
        <v>24109</v>
      </c>
      <c r="O720" s="6">
        <f t="shared" ca="1" si="103"/>
        <v>7</v>
      </c>
      <c r="P720" s="8" t="str">
        <f ca="1">VLOOKUP($O720,Education!$A:$B,2,FALSE)</f>
        <v>Undergraduate degree</v>
      </c>
      <c r="Q720" s="7">
        <f ca="1" xml:space="preserve">
  IF(OR($S720 = 5, $S720 = 6, $S720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20" s="7" t="str">
        <f ca="1">VLOOKUP($Q720,Department!$A:$B,2,FALSE)</f>
        <v>Finance</v>
      </c>
      <c r="S720" s="6">
        <f t="shared" ca="1" si="104"/>
        <v>11</v>
      </c>
      <c r="T720" s="7" t="str">
        <f ca="1">VLOOKUP($S720,Role!$A:$B,2,FALSE)</f>
        <v>Analyst</v>
      </c>
      <c r="U720" s="6">
        <f t="shared" ca="1" si="105"/>
        <v>6</v>
      </c>
      <c r="V720" s="7" t="str">
        <f ca="1" xml:space="preserve">
IF($U720 &lt;&gt; "",
    VLOOKUP($U720,Level!$A:$B,2,FALSE),
    ""
)</f>
        <v>Pleno</v>
      </c>
      <c r="W720" s="1">
        <f t="shared" ca="1" si="106"/>
        <v>2500</v>
      </c>
      <c r="X720" s="12" t="str">
        <f t="shared" ca="1" si="107"/>
        <v>INSERT INTO bi4all.fac_employees (id_company_fk, id_employee_pk, flg_active, employee_name, id_gender_fk, id_race_fk, birthday, id_schooling_fk, id_department_fk, id_role_fk, id_level_fk, salary) VALUES (1, 716, TRUE, 'Felipe Santana Barboza', 'M', 5, '02/01/1966', 7, 7, 11, 6, 2500);</v>
      </c>
    </row>
    <row r="721" spans="1:24" ht="14.25" customHeight="1" x14ac:dyDescent="0.2">
      <c r="A721" s="7">
        <v>1</v>
      </c>
      <c r="B721" s="7" t="str">
        <f>$A721 &amp; "-"&amp;VLOOKUP($A721,Company!$A:$B,2,FALSE)</f>
        <v>1-ACME Corporation</v>
      </c>
      <c r="C721" s="5">
        <f t="shared" si="99"/>
        <v>717</v>
      </c>
      <c r="D721" s="6" t="b">
        <v>1</v>
      </c>
      <c r="E721" s="7">
        <f ca="1">IF($C721 = 1 + N("Presidente"),
    127,
    IF($C721 = 2 + N("Vice-Presidente"),
        72,
        IF($C721 = 3 + N("Secretária bilíngue"),
            13,
            RANDBETWEEN(5,COUNT(Name!$A:$A) + 1)
        )
    )
)</f>
        <v>349</v>
      </c>
      <c r="F721" s="7" t="str">
        <f ca="1">VLOOKUP($E721,Name!$A:$B,2,FALSE)</f>
        <v>Valentina</v>
      </c>
      <c r="G721" s="7">
        <f ca="1" xml:space="preserve">
IF($C721 = 1,
    0,
    RANDBETWEEN(5,COUNT('Last name'!$A:$A) + 1)
)</f>
        <v>92</v>
      </c>
      <c r="H721" s="7" t="str">
        <f ca="1" xml:space="preserve">
IF($C721 = 1 + N("Presidente"),
    "de Orléans e Bragança",
    VLOOKUP($G721,'Last name'!$A:$B,2,FALSE) &amp; " " &amp; VLOOKUP(RANDBETWEEN(5,COUNT('Last name'!$A:$A) + 1),'Last name'!$A:$B,2,FALSE)
)</f>
        <v>Freitas Mariani</v>
      </c>
      <c r="I721" s="7" t="str">
        <f t="shared" ca="1" si="100"/>
        <v>Valentina Freitas Mariani</v>
      </c>
      <c r="J721" s="7" t="str">
        <f ca="1">VLOOKUP($E721,Name!$A:$C,3,FALSE)</f>
        <v>F</v>
      </c>
      <c r="K721" s="7" t="str">
        <f ca="1">VLOOKUP($J721,Gender!$A:$B,2,FALSE)</f>
        <v>Female</v>
      </c>
      <c r="L721" s="7">
        <f t="shared" ca="1" si="101"/>
        <v>6</v>
      </c>
      <c r="M721" s="7" t="str">
        <f ca="1">VLOOKUP($L721,Race!$A:$B,2,FALSE)</f>
        <v>Black or African American</v>
      </c>
      <c r="N721" s="8">
        <f t="shared" ca="1" si="102"/>
        <v>31339</v>
      </c>
      <c r="O721" s="6">
        <f t="shared" ca="1" si="103"/>
        <v>7</v>
      </c>
      <c r="P721" s="8" t="str">
        <f ca="1">VLOOKUP($O721,Education!$A:$B,2,FALSE)</f>
        <v>Undergraduate degree</v>
      </c>
      <c r="Q721" s="7">
        <f ca="1" xml:space="preserve">
  IF(OR($S721 = 5, $S721 = 6, $S721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21" s="7" t="str">
        <f ca="1">VLOOKUP($Q721,Department!$A:$B,2,FALSE)</f>
        <v>Communication &amp; Marketing</v>
      </c>
      <c r="S721" s="6">
        <f t="shared" ca="1" si="104"/>
        <v>9</v>
      </c>
      <c r="T721" s="7" t="str">
        <f ca="1">VLOOKUP($S721,Role!$A:$B,2,FALSE)</f>
        <v>Intern</v>
      </c>
      <c r="U721" s="6" t="str">
        <f t="shared" ca="1" si="105"/>
        <v/>
      </c>
      <c r="V721" s="7" t="str">
        <f ca="1" xml:space="preserve">
IF($U721 &lt;&gt; "",
    VLOOKUP($U721,Level!$A:$B,2,FALSE),
    ""
)</f>
        <v/>
      </c>
      <c r="W721" s="1">
        <f t="shared" ca="1" si="106"/>
        <v>1285</v>
      </c>
      <c r="X721" s="12" t="str">
        <f t="shared" ca="1" si="107"/>
        <v>INSERT INTO bi4all.fac_employees (id_company_fk, id_employee_pk, flg_active, employee_name, id_gender_fk, id_race_fk, birthday, id_schooling_fk, id_department_fk, id_role_fk, id_level_fk, salary) VALUES (1, 717, TRUE, 'Valentina Freitas Mariani', 'F', 6, '19/10/1985', 7, 11, 9, NULL, 1285);</v>
      </c>
    </row>
    <row r="722" spans="1:24" ht="14.25" customHeight="1" x14ac:dyDescent="0.2">
      <c r="A722" s="7">
        <v>1</v>
      </c>
      <c r="B722" s="7" t="str">
        <f>$A722 &amp; "-"&amp;VLOOKUP($A722,Company!$A:$B,2,FALSE)</f>
        <v>1-ACME Corporation</v>
      </c>
      <c r="C722" s="5">
        <f t="shared" si="99"/>
        <v>718</v>
      </c>
      <c r="D722" s="6" t="b">
        <v>1</v>
      </c>
      <c r="E722" s="7">
        <f ca="1">IF($C722 = 1 + N("Presidente"),
    127,
    IF($C722 = 2 + N("Vice-Presidente"),
        72,
        IF($C722 = 3 + N("Secretária bilíngue"),
            13,
            RANDBETWEEN(5,COUNT(Name!$A:$A) + 1)
        )
    )
)</f>
        <v>149</v>
      </c>
      <c r="F722" s="7" t="str">
        <f ca="1">VLOOKUP($E722,Name!$A:$B,2,FALSE)</f>
        <v>Gabriel</v>
      </c>
      <c r="G722" s="7">
        <f ca="1" xml:space="preserve">
IF($C722 = 1,
    0,
    RANDBETWEEN(5,COUNT('Last name'!$A:$A) + 1)
)</f>
        <v>98</v>
      </c>
      <c r="H722" s="7" t="str">
        <f ca="1" xml:space="preserve">
IF($C722 = 1 + N("Presidente"),
    "de Orléans e Bragança",
    VLOOKUP($G722,'Last name'!$A:$B,2,FALSE) &amp; " " &amp; VLOOKUP(RANDBETWEEN(5,COUNT('Last name'!$A:$A) + 1),'Last name'!$A:$B,2,FALSE)
)</f>
        <v>Giordano Greco</v>
      </c>
      <c r="I722" s="7" t="str">
        <f t="shared" ca="1" si="100"/>
        <v>Gabriel Giordano Greco</v>
      </c>
      <c r="J722" s="7" t="str">
        <f ca="1">VLOOKUP($E722,Name!$A:$C,3,FALSE)</f>
        <v>M</v>
      </c>
      <c r="K722" s="7" t="str">
        <f ca="1">VLOOKUP($J722,Gender!$A:$B,2,FALSE)</f>
        <v>Male</v>
      </c>
      <c r="L722" s="7">
        <f t="shared" ca="1" si="101"/>
        <v>8</v>
      </c>
      <c r="M722" s="7" t="str">
        <f ca="1">VLOOKUP($L722,Race!$A:$B,2,FALSE)</f>
        <v>Asian</v>
      </c>
      <c r="N722" s="8">
        <f t="shared" ca="1" si="102"/>
        <v>25596</v>
      </c>
      <c r="O722" s="6">
        <f t="shared" ca="1" si="103"/>
        <v>8</v>
      </c>
      <c r="P722" s="8" t="str">
        <f ca="1">VLOOKUP($O722,Education!$A:$B,2,FALSE)</f>
        <v>Graduate school</v>
      </c>
      <c r="Q722" s="7">
        <f ca="1" xml:space="preserve">
  IF(OR($S722 = 5, $S722 = 6, $S722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22" s="7" t="str">
        <f ca="1">VLOOKUP($Q722,Department!$A:$B,2,FALSE)</f>
        <v>Presidency</v>
      </c>
      <c r="S722" s="6">
        <f t="shared" ca="1" si="104"/>
        <v>11</v>
      </c>
      <c r="T722" s="7" t="str">
        <f ca="1">VLOOKUP($S722,Role!$A:$B,2,FALSE)</f>
        <v>Analyst</v>
      </c>
      <c r="U722" s="6">
        <f t="shared" ca="1" si="105"/>
        <v>6</v>
      </c>
      <c r="V722" s="7" t="str">
        <f ca="1" xml:space="preserve">
IF($U722 &lt;&gt; "",
    VLOOKUP($U722,Level!$A:$B,2,FALSE),
    ""
)</f>
        <v>Pleno</v>
      </c>
      <c r="W722" s="1">
        <f t="shared" ca="1" si="106"/>
        <v>3000</v>
      </c>
      <c r="X722" s="12" t="str">
        <f t="shared" ca="1" si="107"/>
        <v>INSERT INTO bi4all.fac_employees (id_company_fk, id_employee_pk, flg_active, employee_name, id_gender_fk, id_race_fk, birthday, id_schooling_fk, id_department_fk, id_role_fk, id_level_fk, salary) VALUES (1, 718, TRUE, 'Gabriel Giordano Greco', 'M', 8, '28/01/1970', 8, 5, 11, 6, 3000);</v>
      </c>
    </row>
    <row r="723" spans="1:24" ht="14.25" customHeight="1" x14ac:dyDescent="0.2">
      <c r="A723" s="7">
        <v>1</v>
      </c>
      <c r="B723" s="7" t="str">
        <f>$A723 &amp; "-"&amp;VLOOKUP($A723,Company!$A:$B,2,FALSE)</f>
        <v>1-ACME Corporation</v>
      </c>
      <c r="C723" s="5">
        <f t="shared" si="99"/>
        <v>719</v>
      </c>
      <c r="D723" s="6" t="b">
        <v>1</v>
      </c>
      <c r="E723" s="7">
        <f ca="1">IF($C723 = 1 + N("Presidente"),
    127,
    IF($C723 = 2 + N("Vice-Presidente"),
        72,
        IF($C723 = 3 + N("Secretária bilíngue"),
            13,
            RANDBETWEEN(5,COUNT(Name!$A:$A) + 1)
        )
    )
)</f>
        <v>77</v>
      </c>
      <c r="F723" s="7" t="str">
        <f ca="1">VLOOKUP($E723,Name!$A:$B,2,FALSE)</f>
        <v>Bruno</v>
      </c>
      <c r="G723" s="7">
        <f ca="1" xml:space="preserve">
IF($C723 = 1,
    0,
    RANDBETWEEN(5,COUNT('Last name'!$A:$A) + 1)
)</f>
        <v>136</v>
      </c>
      <c r="H723" s="7" t="str">
        <f ca="1" xml:space="preserve">
IF($C723 = 1 + N("Presidente"),
    "de Orléans e Bragança",
    VLOOKUP($G723,'Last name'!$A:$B,2,FALSE) &amp; " " &amp; VLOOKUP(RANDBETWEEN(5,COUNT('Last name'!$A:$A) + 1),'Last name'!$A:$B,2,FALSE)
)</f>
        <v>Moretti Frois</v>
      </c>
      <c r="I723" s="7" t="str">
        <f t="shared" ca="1" si="100"/>
        <v>Bruno Moretti Frois</v>
      </c>
      <c r="J723" s="7" t="str">
        <f ca="1">VLOOKUP($E723,Name!$A:$C,3,FALSE)</f>
        <v>M</v>
      </c>
      <c r="K723" s="7" t="str">
        <f ca="1">VLOOKUP($J723,Gender!$A:$B,2,FALSE)</f>
        <v>Male</v>
      </c>
      <c r="L723" s="7">
        <f t="shared" ca="1" si="101"/>
        <v>5</v>
      </c>
      <c r="M723" s="7" t="str">
        <f ca="1">VLOOKUP($L723,Race!$A:$B,2,FALSE)</f>
        <v>White</v>
      </c>
      <c r="N723" s="8">
        <f t="shared" ca="1" si="102"/>
        <v>27617</v>
      </c>
      <c r="O723" s="6">
        <f t="shared" ca="1" si="103"/>
        <v>7</v>
      </c>
      <c r="P723" s="8" t="str">
        <f ca="1">VLOOKUP($O723,Education!$A:$B,2,FALSE)</f>
        <v>Undergraduate degree</v>
      </c>
      <c r="Q723" s="7">
        <f ca="1" xml:space="preserve">
  IF(OR($S723 = 5, $S723 = 6, $S723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23" s="7" t="str">
        <f ca="1">VLOOKUP($Q723,Department!$A:$B,2,FALSE)</f>
        <v>Commercial</v>
      </c>
      <c r="S723" s="6">
        <f t="shared" ca="1" si="104"/>
        <v>9</v>
      </c>
      <c r="T723" s="7" t="str">
        <f ca="1">VLOOKUP($S723,Role!$A:$B,2,FALSE)</f>
        <v>Intern</v>
      </c>
      <c r="U723" s="6" t="str">
        <f t="shared" ca="1" si="105"/>
        <v/>
      </c>
      <c r="V723" s="7" t="str">
        <f ca="1" xml:space="preserve">
IF($U723 &lt;&gt; "",
    VLOOKUP($U723,Level!$A:$B,2,FALSE),
    ""
)</f>
        <v/>
      </c>
      <c r="W723" s="1">
        <f t="shared" ca="1" si="106"/>
        <v>1285</v>
      </c>
      <c r="X723" s="12" t="str">
        <f t="shared" ca="1" si="107"/>
        <v>INSERT INTO bi4all.fac_employees (id_company_fk, id_employee_pk, flg_active, employee_name, id_gender_fk, id_race_fk, birthday, id_schooling_fk, id_department_fk, id_role_fk, id_level_fk, salary) VALUES (1, 719, TRUE, 'Bruno Moretti Frois', 'M', 5, '11/08/1975', 7, 9, 9, NULL, 1285);</v>
      </c>
    </row>
    <row r="724" spans="1:24" ht="14.25" customHeight="1" x14ac:dyDescent="0.2">
      <c r="A724" s="7">
        <v>1</v>
      </c>
      <c r="B724" s="7" t="str">
        <f>$A724 &amp; "-"&amp;VLOOKUP($A724,Company!$A:$B,2,FALSE)</f>
        <v>1-ACME Corporation</v>
      </c>
      <c r="C724" s="5">
        <f t="shared" si="99"/>
        <v>720</v>
      </c>
      <c r="D724" s="6" t="b">
        <v>1</v>
      </c>
      <c r="E724" s="7">
        <f ca="1">IF($C724 = 1 + N("Presidente"),
    127,
    IF($C724 = 2 + N("Vice-Presidente"),
        72,
        IF($C724 = 3 + N("Secretária bilíngue"),
            13,
            RANDBETWEEN(5,COUNT(Name!$A:$A) + 1)
        )
    )
)</f>
        <v>89</v>
      </c>
      <c r="F724" s="7" t="str">
        <f ca="1">VLOOKUP($E724,Name!$A:$B,2,FALSE)</f>
        <v>Cauã</v>
      </c>
      <c r="G724" s="7">
        <f ca="1" xml:space="preserve">
IF($C724 = 1,
    0,
    RANDBETWEEN(5,COUNT('Last name'!$A:$A) + 1)
)</f>
        <v>65</v>
      </c>
      <c r="H724" s="7" t="str">
        <f ca="1" xml:space="preserve">
IF($C724 = 1 + N("Presidente"),
    "de Orléans e Bragança",
    VLOOKUP($G724,'Last name'!$A:$B,2,FALSE) &amp; " " &amp; VLOOKUP(RANDBETWEEN(5,COUNT('Last name'!$A:$A) + 1),'Last name'!$A:$B,2,FALSE)
)</f>
        <v>Coelho Monteiro</v>
      </c>
      <c r="I724" s="7" t="str">
        <f t="shared" ca="1" si="100"/>
        <v>Cauã Coelho Monteiro</v>
      </c>
      <c r="J724" s="7" t="str">
        <f ca="1">VLOOKUP($E724,Name!$A:$C,3,FALSE)</f>
        <v>M</v>
      </c>
      <c r="K724" s="7" t="str">
        <f ca="1">VLOOKUP($J724,Gender!$A:$B,2,FALSE)</f>
        <v>Male</v>
      </c>
      <c r="L724" s="7">
        <f t="shared" ca="1" si="101"/>
        <v>5</v>
      </c>
      <c r="M724" s="7" t="str">
        <f ca="1">VLOOKUP($L724,Race!$A:$B,2,FALSE)</f>
        <v>White</v>
      </c>
      <c r="N724" s="8">
        <f t="shared" ca="1" si="102"/>
        <v>20258</v>
      </c>
      <c r="O724" s="6">
        <f t="shared" ca="1" si="103"/>
        <v>8</v>
      </c>
      <c r="P724" s="8" t="str">
        <f ca="1">VLOOKUP($O724,Education!$A:$B,2,FALSE)</f>
        <v>Graduate school</v>
      </c>
      <c r="Q724" s="7">
        <f ca="1" xml:space="preserve">
  IF(OR($S724 = 5, $S724 = 6, $S724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24" s="7" t="str">
        <f ca="1">VLOOKUP($Q724,Department!$A:$B,2,FALSE)</f>
        <v>Human Resource</v>
      </c>
      <c r="S724" s="6">
        <f t="shared" ca="1" si="104"/>
        <v>11</v>
      </c>
      <c r="T724" s="7" t="str">
        <f ca="1">VLOOKUP($S724,Role!$A:$B,2,FALSE)</f>
        <v>Analyst</v>
      </c>
      <c r="U724" s="6">
        <f t="shared" ca="1" si="105"/>
        <v>7</v>
      </c>
      <c r="V724" s="7" t="str">
        <f ca="1" xml:space="preserve">
IF($U724 &lt;&gt; "",
    VLOOKUP($U724,Level!$A:$B,2,FALSE),
    ""
)</f>
        <v>Senior</v>
      </c>
      <c r="W724" s="1">
        <f t="shared" ca="1" si="106"/>
        <v>3080</v>
      </c>
      <c r="X724" s="12" t="str">
        <f t="shared" ca="1" si="107"/>
        <v>INSERT INTO bi4all.fac_employees (id_company_fk, id_employee_pk, flg_active, employee_name, id_gender_fk, id_race_fk, birthday, id_schooling_fk, id_department_fk, id_role_fk, id_level_fk, salary) VALUES (1, 720, TRUE, 'Cauã Coelho Monteiro', 'M', 5, '18/06/1955', 8, 8, 11, 7, 3080);</v>
      </c>
    </row>
    <row r="725" spans="1:24" ht="14.25" customHeight="1" x14ac:dyDescent="0.2">
      <c r="A725" s="7">
        <v>1</v>
      </c>
      <c r="B725" s="7" t="str">
        <f>$A725 &amp; "-"&amp;VLOOKUP($A725,Company!$A:$B,2,FALSE)</f>
        <v>1-ACME Corporation</v>
      </c>
      <c r="C725" s="5">
        <f t="shared" si="99"/>
        <v>721</v>
      </c>
      <c r="D725" s="6" t="b">
        <v>1</v>
      </c>
      <c r="E725" s="7">
        <f ca="1">IF($C725 = 1 + N("Presidente"),
    127,
    IF($C725 = 2 + N("Vice-Presidente"),
        72,
        IF($C725 = 3 + N("Secretária bilíngue"),
            13,
            RANDBETWEEN(5,COUNT(Name!$A:$A) + 1)
        )
    )
)</f>
        <v>310</v>
      </c>
      <c r="F725" s="7" t="str">
        <f ca="1">VLOOKUP($E725,Name!$A:$B,2,FALSE)</f>
        <v>Oliver</v>
      </c>
      <c r="G725" s="7">
        <f ca="1" xml:space="preserve">
IF($C725 = 1,
    0,
    RANDBETWEEN(5,COUNT('Last name'!$A:$A) + 1)
)</f>
        <v>28</v>
      </c>
      <c r="H725" s="7" t="str">
        <f ca="1" xml:space="preserve">
IF($C725 = 1 + N("Presidente"),
    "de Orléans e Bragança",
    VLOOKUP($G725,'Last name'!$A:$B,2,FALSE) &amp; " " &amp; VLOOKUP(RANDBETWEEN(5,COUNT('Last name'!$A:$A) + 1),'Last name'!$A:$B,2,FALSE)
)</f>
        <v>Badu Santoro</v>
      </c>
      <c r="I725" s="7" t="str">
        <f t="shared" ca="1" si="100"/>
        <v>Oliver Badu Santoro</v>
      </c>
      <c r="J725" s="7" t="str">
        <f ca="1">VLOOKUP($E725,Name!$A:$C,3,FALSE)</f>
        <v>M</v>
      </c>
      <c r="K725" s="7" t="str">
        <f ca="1">VLOOKUP($J725,Gender!$A:$B,2,FALSE)</f>
        <v>Male</v>
      </c>
      <c r="L725" s="7">
        <f t="shared" ca="1" si="101"/>
        <v>5</v>
      </c>
      <c r="M725" s="7" t="str">
        <f ca="1">VLOOKUP($L725,Race!$A:$B,2,FALSE)</f>
        <v>White</v>
      </c>
      <c r="N725" s="8">
        <f t="shared" ca="1" si="102"/>
        <v>29106</v>
      </c>
      <c r="O725" s="6">
        <f t="shared" ca="1" si="103"/>
        <v>7</v>
      </c>
      <c r="P725" s="8" t="str">
        <f ca="1">VLOOKUP($O725,Education!$A:$B,2,FALSE)</f>
        <v>Undergraduate degree</v>
      </c>
      <c r="Q725" s="7">
        <f ca="1" xml:space="preserve">
  IF(OR($S725 = 5, $S725 = 6, $S725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25" s="7" t="str">
        <f ca="1">VLOOKUP($Q725,Department!$A:$B,2,FALSE)</f>
        <v>Operations</v>
      </c>
      <c r="S725" s="6">
        <f t="shared" ca="1" si="104"/>
        <v>10</v>
      </c>
      <c r="T725" s="7" t="str">
        <f ca="1">VLOOKUP($S725,Role!$A:$B,2,FALSE)</f>
        <v>Trainee</v>
      </c>
      <c r="U725" s="6" t="str">
        <f t="shared" ca="1" si="105"/>
        <v/>
      </c>
      <c r="V725" s="7" t="str">
        <f ca="1" xml:space="preserve">
IF($U725 &lt;&gt; "",
    VLOOKUP($U725,Level!$A:$B,2,FALSE),
    ""
)</f>
        <v/>
      </c>
      <c r="W725" s="1">
        <f t="shared" ca="1" si="106"/>
        <v>1305</v>
      </c>
      <c r="X725" s="12" t="str">
        <f t="shared" ca="1" si="107"/>
        <v>INSERT INTO bi4all.fac_employees (id_company_fk, id_employee_pk, flg_active, employee_name, id_gender_fk, id_race_fk, birthday, id_schooling_fk, id_department_fk, id_role_fk, id_level_fk, salary) VALUES (1, 721, TRUE, 'Oliver Badu Santoro', 'M', 5, '08/09/1979', 7, 10, 10, NULL, 1305);</v>
      </c>
    </row>
    <row r="726" spans="1:24" ht="14.25" customHeight="1" x14ac:dyDescent="0.2">
      <c r="A726" s="7">
        <v>1</v>
      </c>
      <c r="B726" s="7" t="str">
        <f>$A726 &amp; "-"&amp;VLOOKUP($A726,Company!$A:$B,2,FALSE)</f>
        <v>1-ACME Corporation</v>
      </c>
      <c r="C726" s="5">
        <f t="shared" si="99"/>
        <v>722</v>
      </c>
      <c r="D726" s="6" t="b">
        <v>1</v>
      </c>
      <c r="E726" s="7">
        <f ca="1">IF($C726 = 1 + N("Presidente"),
    127,
    IF($C726 = 2 + N("Vice-Presidente"),
        72,
        IF($C726 = 3 + N("Secretária bilíngue"),
            13,
            RANDBETWEEN(5,COUNT(Name!$A:$A) + 1)
        )
    )
)</f>
        <v>269</v>
      </c>
      <c r="F726" s="7" t="str">
        <f ca="1">VLOOKUP($E726,Name!$A:$B,2,FALSE)</f>
        <v>Maria Júlia</v>
      </c>
      <c r="G726" s="7">
        <f ca="1" xml:space="preserve">
IF($C726 = 1,
    0,
    RANDBETWEEN(5,COUNT('Last name'!$A:$A) + 1)
)</f>
        <v>143</v>
      </c>
      <c r="H726" s="7" t="str">
        <f ca="1" xml:space="preserve">
IF($C726 = 1 + N("Presidente"),
    "de Orléans e Bragança",
    VLOOKUP($G726,'Last name'!$A:$B,2,FALSE) &amp; " " &amp; VLOOKUP(RANDBETWEEN(5,COUNT('Last name'!$A:$A) + 1),'Last name'!$A:$B,2,FALSE)
)</f>
        <v>Oliveira Resende</v>
      </c>
      <c r="I726" s="7" t="str">
        <f t="shared" ca="1" si="100"/>
        <v>Maria Júlia Oliveira Resende</v>
      </c>
      <c r="J726" s="7" t="str">
        <f ca="1">VLOOKUP($E726,Name!$A:$C,3,FALSE)</f>
        <v>F</v>
      </c>
      <c r="K726" s="7" t="str">
        <f ca="1">VLOOKUP($J726,Gender!$A:$B,2,FALSE)</f>
        <v>Female</v>
      </c>
      <c r="L726" s="7">
        <f t="shared" ca="1" si="101"/>
        <v>7</v>
      </c>
      <c r="M726" s="7" t="str">
        <f ca="1">VLOOKUP($L726,Race!$A:$B,2,FALSE)</f>
        <v>Hispanic or Latino</v>
      </c>
      <c r="N726" s="8">
        <f t="shared" ca="1" si="102"/>
        <v>21785</v>
      </c>
      <c r="O726" s="6">
        <f t="shared" ca="1" si="103"/>
        <v>8</v>
      </c>
      <c r="P726" s="8" t="str">
        <f ca="1">VLOOKUP($O726,Education!$A:$B,2,FALSE)</f>
        <v>Graduate school</v>
      </c>
      <c r="Q726" s="7">
        <f ca="1" xml:space="preserve">
  IF(OR($S726 = 5, $S726 = 6, $S726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26" s="7" t="str">
        <f ca="1">VLOOKUP($Q726,Department!$A:$B,2,FALSE)</f>
        <v>Human Resource</v>
      </c>
      <c r="S726" s="6">
        <f t="shared" ca="1" si="104"/>
        <v>11</v>
      </c>
      <c r="T726" s="7" t="str">
        <f ca="1">VLOOKUP($S726,Role!$A:$B,2,FALSE)</f>
        <v>Analyst</v>
      </c>
      <c r="U726" s="6">
        <f t="shared" ca="1" si="105"/>
        <v>7</v>
      </c>
      <c r="V726" s="7" t="str">
        <f ca="1" xml:space="preserve">
IF($U726 &lt;&gt; "",
    VLOOKUP($U726,Level!$A:$B,2,FALSE),
    ""
)</f>
        <v>Senior</v>
      </c>
      <c r="W726" s="1">
        <f t="shared" ca="1" si="106"/>
        <v>3080</v>
      </c>
      <c r="X726" s="12" t="str">
        <f t="shared" ca="1" si="107"/>
        <v>INSERT INTO bi4all.fac_employees (id_company_fk, id_employee_pk, flg_active, employee_name, id_gender_fk, id_race_fk, birthday, id_schooling_fk, id_department_fk, id_role_fk, id_level_fk, salary) VALUES (1, 722, TRUE, 'Maria Júlia Oliveira Resende', 'F', 7, '23/08/1959', 8, 8, 11, 7, 3080);</v>
      </c>
    </row>
    <row r="727" spans="1:24" ht="14.25" customHeight="1" x14ac:dyDescent="0.2">
      <c r="A727" s="7">
        <v>1</v>
      </c>
      <c r="B727" s="7" t="str">
        <f>$A727 &amp; "-"&amp;VLOOKUP($A727,Company!$A:$B,2,FALSE)</f>
        <v>1-ACME Corporation</v>
      </c>
      <c r="C727" s="5">
        <f t="shared" si="99"/>
        <v>723</v>
      </c>
      <c r="D727" s="6" t="b">
        <v>1</v>
      </c>
      <c r="E727" s="7">
        <f ca="1">IF($C727 = 1 + N("Presidente"),
    127,
    IF($C727 = 2 + N("Vice-Presidente"),
        72,
        IF($C727 = 3 + N("Secretária bilíngue"),
            13,
            RANDBETWEEN(5,COUNT(Name!$A:$A) + 1)
        )
    )
)</f>
        <v>49</v>
      </c>
      <c r="F727" s="7" t="str">
        <f ca="1">VLOOKUP($E727,Name!$A:$B,2,FALSE)</f>
        <v>Anthony Gabriel</v>
      </c>
      <c r="G727" s="7">
        <f ca="1" xml:space="preserve">
IF($C727 = 1,
    0,
    RANDBETWEEN(5,COUNT('Last name'!$A:$A) + 1)
)</f>
        <v>5</v>
      </c>
      <c r="H727" s="7" t="str">
        <f ca="1" xml:space="preserve">
IF($C727 = 1 + N("Presidente"),
    "de Orléans e Bragança",
    VLOOKUP($G727,'Last name'!$A:$B,2,FALSE) &amp; " " &amp; VLOOKUP(RANDBETWEEN(5,COUNT('Last name'!$A:$A) + 1),'Last name'!$A:$B,2,FALSE)
)</f>
        <v>Abranches Brasil</v>
      </c>
      <c r="I727" s="7" t="str">
        <f t="shared" ca="1" si="100"/>
        <v>Anthony Gabriel Abranches Brasil</v>
      </c>
      <c r="J727" s="7" t="str">
        <f ca="1">VLOOKUP($E727,Name!$A:$C,3,FALSE)</f>
        <v>M</v>
      </c>
      <c r="K727" s="7" t="str">
        <f ca="1">VLOOKUP($J727,Gender!$A:$B,2,FALSE)</f>
        <v>Male</v>
      </c>
      <c r="L727" s="7">
        <f t="shared" ca="1" si="101"/>
        <v>5</v>
      </c>
      <c r="M727" s="7" t="str">
        <f ca="1">VLOOKUP($L727,Race!$A:$B,2,FALSE)</f>
        <v>White</v>
      </c>
      <c r="N727" s="8">
        <f t="shared" ca="1" si="102"/>
        <v>32614</v>
      </c>
      <c r="O727" s="6">
        <f t="shared" ca="1" si="103"/>
        <v>7</v>
      </c>
      <c r="P727" s="8" t="str">
        <f ca="1">VLOOKUP($O727,Education!$A:$B,2,FALSE)</f>
        <v>Undergraduate degree</v>
      </c>
      <c r="Q727" s="7">
        <f ca="1" xml:space="preserve">
  IF(OR($S727 = 5, $S727 = 6, $S727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27" s="7" t="str">
        <f ca="1">VLOOKUP($Q727,Department!$A:$B,2,FALSE)</f>
        <v>Finance</v>
      </c>
      <c r="S727" s="6">
        <f t="shared" ca="1" si="104"/>
        <v>9</v>
      </c>
      <c r="T727" s="7" t="str">
        <f ca="1">VLOOKUP($S727,Role!$A:$B,2,FALSE)</f>
        <v>Intern</v>
      </c>
      <c r="U727" s="6" t="str">
        <f t="shared" ca="1" si="105"/>
        <v/>
      </c>
      <c r="V727" s="7" t="str">
        <f ca="1" xml:space="preserve">
IF($U727 &lt;&gt; "",
    VLOOKUP($U727,Level!$A:$B,2,FALSE),
    ""
)</f>
        <v/>
      </c>
      <c r="W727" s="1">
        <f t="shared" ca="1" si="106"/>
        <v>1205</v>
      </c>
      <c r="X727" s="12" t="str">
        <f t="shared" ca="1" si="107"/>
        <v>INSERT INTO bi4all.fac_employees (id_company_fk, id_employee_pk, flg_active, employee_name, id_gender_fk, id_race_fk, birthday, id_schooling_fk, id_department_fk, id_role_fk, id_level_fk, salary) VALUES (1, 723, TRUE, 'Anthony Gabriel Abranches Brasil', 'M', 5, '16/04/1989', 7, 7, 9, NULL, 1205);</v>
      </c>
    </row>
    <row r="728" spans="1:24" ht="14.25" customHeight="1" x14ac:dyDescent="0.2">
      <c r="A728" s="7">
        <v>1</v>
      </c>
      <c r="B728" s="7" t="str">
        <f>$A728 &amp; "-"&amp;VLOOKUP($A728,Company!$A:$B,2,FALSE)</f>
        <v>1-ACME Corporation</v>
      </c>
      <c r="C728" s="5">
        <f t="shared" si="99"/>
        <v>724</v>
      </c>
      <c r="D728" s="6" t="b">
        <v>1</v>
      </c>
      <c r="E728" s="7">
        <f ca="1">IF($C728 = 1 + N("Presidente"),
    127,
    IF($C728 = 2 + N("Vice-Presidente"),
        72,
        IF($C728 = 3 + N("Secretária bilíngue"),
            13,
            RANDBETWEEN(5,COUNT(Name!$A:$A) + 1)
        )
    )
)</f>
        <v>358</v>
      </c>
      <c r="F728" s="7" t="str">
        <f ca="1">VLOOKUP($E728,Name!$A:$B,2,FALSE)</f>
        <v>Vinícius</v>
      </c>
      <c r="G728" s="7">
        <f ca="1" xml:space="preserve">
IF($C728 = 1,
    0,
    RANDBETWEEN(5,COUNT('Last name'!$A:$A) + 1)
)</f>
        <v>92</v>
      </c>
      <c r="H728" s="7" t="str">
        <f ca="1" xml:space="preserve">
IF($C728 = 1 + N("Presidente"),
    "de Orléans e Bragança",
    VLOOKUP($G728,'Last name'!$A:$B,2,FALSE) &amp; " " &amp; VLOOKUP(RANDBETWEEN(5,COUNT('Last name'!$A:$A) + 1),'Last name'!$A:$B,2,FALSE)
)</f>
        <v>Freitas Romano</v>
      </c>
      <c r="I728" s="7" t="str">
        <f t="shared" ca="1" si="100"/>
        <v>Vinícius Freitas Romano</v>
      </c>
      <c r="J728" s="7" t="str">
        <f ca="1">VLOOKUP($E728,Name!$A:$C,3,FALSE)</f>
        <v>M</v>
      </c>
      <c r="K728" s="7" t="str">
        <f ca="1">VLOOKUP($J728,Gender!$A:$B,2,FALSE)</f>
        <v>Male</v>
      </c>
      <c r="L728" s="7">
        <f t="shared" ca="1" si="101"/>
        <v>6</v>
      </c>
      <c r="M728" s="7" t="str">
        <f ca="1">VLOOKUP($L728,Race!$A:$B,2,FALSE)</f>
        <v>Black or African American</v>
      </c>
      <c r="N728" s="8">
        <f t="shared" ca="1" si="102"/>
        <v>26207</v>
      </c>
      <c r="O728" s="6">
        <f t="shared" ca="1" si="103"/>
        <v>7</v>
      </c>
      <c r="P728" s="8" t="str">
        <f ca="1">VLOOKUP($O728,Education!$A:$B,2,FALSE)</f>
        <v>Undergraduate degree</v>
      </c>
      <c r="Q728" s="7">
        <f ca="1" xml:space="preserve">
  IF(OR($S728 = 5, $S728 = 6, $S728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28" s="7" t="str">
        <f ca="1">VLOOKUP($Q728,Department!$A:$B,2,FALSE)</f>
        <v>Operations</v>
      </c>
      <c r="S728" s="6">
        <f t="shared" ca="1" si="104"/>
        <v>11</v>
      </c>
      <c r="T728" s="7" t="str">
        <f ca="1">VLOOKUP($S728,Role!$A:$B,2,FALSE)</f>
        <v>Analyst</v>
      </c>
      <c r="U728" s="6">
        <f t="shared" ca="1" si="105"/>
        <v>5</v>
      </c>
      <c r="V728" s="7" t="str">
        <f ca="1" xml:space="preserve">
IF($U728 &lt;&gt; "",
    VLOOKUP($U728,Level!$A:$B,2,FALSE),
    ""
)</f>
        <v>Junior</v>
      </c>
      <c r="W728" s="1">
        <f t="shared" ca="1" si="106"/>
        <v>2500</v>
      </c>
      <c r="X728" s="12" t="str">
        <f t="shared" ca="1" si="107"/>
        <v>INSERT INTO bi4all.fac_employees (id_company_fk, id_employee_pk, flg_active, employee_name, id_gender_fk, id_race_fk, birthday, id_schooling_fk, id_department_fk, id_role_fk, id_level_fk, salary) VALUES (1, 724, TRUE, 'Vinícius Freitas Romano', 'M', 6, '01/10/1971', 7, 10, 11, 5, 2500);</v>
      </c>
    </row>
    <row r="729" spans="1:24" ht="14.25" customHeight="1" x14ac:dyDescent="0.2">
      <c r="A729" s="7">
        <v>1</v>
      </c>
      <c r="B729" s="7" t="str">
        <f>$A729 &amp; "-"&amp;VLOOKUP($A729,Company!$A:$B,2,FALSE)</f>
        <v>1-ACME Corporation</v>
      </c>
      <c r="C729" s="5">
        <f t="shared" si="99"/>
        <v>725</v>
      </c>
      <c r="D729" s="6" t="b">
        <v>1</v>
      </c>
      <c r="E729" s="7">
        <f ca="1">IF($C729 = 1 + N("Presidente"),
    127,
    IF($C729 = 2 + N("Vice-Presidente"),
        72,
        IF($C729 = 3 + N("Secretária bilíngue"),
            13,
            RANDBETWEEN(5,COUNT(Name!$A:$A) + 1)
        )
    )
)</f>
        <v>65</v>
      </c>
      <c r="F729" s="7" t="str">
        <f ca="1">VLOOKUP($E729,Name!$A:$B,2,FALSE)</f>
        <v>Bárbara</v>
      </c>
      <c r="G729" s="7">
        <f ca="1" xml:space="preserve">
IF($C729 = 1,
    0,
    RANDBETWEEN(5,COUNT('Last name'!$A:$A) + 1)
)</f>
        <v>44</v>
      </c>
      <c r="H729" s="7" t="str">
        <f ca="1" xml:space="preserve">
IF($C729 = 1 + N("Presidente"),
    "de Orléans e Bragança",
    VLOOKUP($G729,'Last name'!$A:$B,2,FALSE) &amp; " " &amp; VLOOKUP(RANDBETWEEN(5,COUNT('Last name'!$A:$A) + 1),'Last name'!$A:$B,2,FALSE)
)</f>
        <v>Botelho Marques</v>
      </c>
      <c r="I729" s="7" t="str">
        <f t="shared" ca="1" si="100"/>
        <v>Bárbara Botelho Marques</v>
      </c>
      <c r="J729" s="7" t="str">
        <f ca="1">VLOOKUP($E729,Name!$A:$C,3,FALSE)</f>
        <v>F</v>
      </c>
      <c r="K729" s="7" t="str">
        <f ca="1">VLOOKUP($J729,Gender!$A:$B,2,FALSE)</f>
        <v>Female</v>
      </c>
      <c r="L729" s="7">
        <f t="shared" ca="1" si="101"/>
        <v>5</v>
      </c>
      <c r="M729" s="7" t="str">
        <f ca="1">VLOOKUP($L729,Race!$A:$B,2,FALSE)</f>
        <v>White</v>
      </c>
      <c r="N729" s="8">
        <f t="shared" ca="1" si="102"/>
        <v>28377</v>
      </c>
      <c r="O729" s="6">
        <f t="shared" ca="1" si="103"/>
        <v>7</v>
      </c>
      <c r="P729" s="8" t="str">
        <f ca="1">VLOOKUP($O729,Education!$A:$B,2,FALSE)</f>
        <v>Undergraduate degree</v>
      </c>
      <c r="Q729" s="7">
        <f ca="1" xml:space="preserve">
  IF(OR($S729 = 5, $S729 = 6, $S729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29" s="7" t="str">
        <f ca="1">VLOOKUP($Q729,Department!$A:$B,2,FALSE)</f>
        <v>Human Resource</v>
      </c>
      <c r="S729" s="6">
        <f t="shared" ca="1" si="104"/>
        <v>10</v>
      </c>
      <c r="T729" s="7" t="str">
        <f ca="1">VLOOKUP($S729,Role!$A:$B,2,FALSE)</f>
        <v>Trainee</v>
      </c>
      <c r="U729" s="6" t="str">
        <f t="shared" ca="1" si="105"/>
        <v/>
      </c>
      <c r="V729" s="7" t="str">
        <f ca="1" xml:space="preserve">
IF($U729 &lt;&gt; "",
    VLOOKUP($U729,Level!$A:$B,2,FALSE),
    ""
)</f>
        <v/>
      </c>
      <c r="W729" s="1">
        <f t="shared" ca="1" si="106"/>
        <v>1385</v>
      </c>
      <c r="X729" s="12" t="str">
        <f t="shared" ca="1" si="107"/>
        <v>INSERT INTO bi4all.fac_employees (id_company_fk, id_employee_pk, flg_active, employee_name, id_gender_fk, id_race_fk, birthday, id_schooling_fk, id_department_fk, id_role_fk, id_level_fk, salary) VALUES (1, 725, TRUE, 'Bárbara Botelho Marques', 'F', 5, '09/09/1977', 7, 8, 10, NULL, 1385);</v>
      </c>
    </row>
    <row r="730" spans="1:24" ht="14.25" customHeight="1" x14ac:dyDescent="0.2">
      <c r="A730" s="7">
        <v>1</v>
      </c>
      <c r="B730" s="7" t="str">
        <f>$A730 &amp; "-"&amp;VLOOKUP($A730,Company!$A:$B,2,FALSE)</f>
        <v>1-ACME Corporation</v>
      </c>
      <c r="C730" s="5">
        <f t="shared" si="99"/>
        <v>726</v>
      </c>
      <c r="D730" s="6" t="b">
        <v>1</v>
      </c>
      <c r="E730" s="7">
        <f ca="1">IF($C730 = 1 + N("Presidente"),
    127,
    IF($C730 = 2 + N("Vice-Presidente"),
        72,
        IF($C730 = 3 + N("Secretária bilíngue"),
            13,
            RANDBETWEEN(5,COUNT(Name!$A:$A) + 1)
        )
    )
)</f>
        <v>267</v>
      </c>
      <c r="F730" s="7" t="str">
        <f ca="1">VLOOKUP($E730,Name!$A:$B,2,FALSE)</f>
        <v>Maria Heloísa</v>
      </c>
      <c r="G730" s="7">
        <f ca="1" xml:space="preserve">
IF($C730 = 1,
    0,
    RANDBETWEEN(5,COUNT('Last name'!$A:$A) + 1)
)</f>
        <v>30</v>
      </c>
      <c r="H730" s="7" t="str">
        <f ca="1" xml:space="preserve">
IF($C730 = 1 + N("Presidente"),
    "de Orléans e Bragança",
    VLOOKUP($G730,'Last name'!$A:$B,2,FALSE) &amp; " " &amp; VLOOKUP(RANDBETWEEN(5,COUNT('Last name'!$A:$A) + 1),'Last name'!$A:$B,2,FALSE)
)</f>
        <v>Barbieri Martins</v>
      </c>
      <c r="I730" s="7" t="str">
        <f t="shared" ca="1" si="100"/>
        <v>Maria Heloísa Barbieri Martins</v>
      </c>
      <c r="J730" s="7" t="str">
        <f ca="1">VLOOKUP($E730,Name!$A:$C,3,FALSE)</f>
        <v>F</v>
      </c>
      <c r="K730" s="7" t="str">
        <f ca="1">VLOOKUP($J730,Gender!$A:$B,2,FALSE)</f>
        <v>Female</v>
      </c>
      <c r="L730" s="7">
        <f t="shared" ca="1" si="101"/>
        <v>5</v>
      </c>
      <c r="M730" s="7" t="str">
        <f ca="1">VLOOKUP($L730,Race!$A:$B,2,FALSE)</f>
        <v>White</v>
      </c>
      <c r="N730" s="8">
        <f t="shared" ca="1" si="102"/>
        <v>17477</v>
      </c>
      <c r="O730" s="6">
        <f t="shared" ca="1" si="103"/>
        <v>7</v>
      </c>
      <c r="P730" s="8" t="str">
        <f ca="1">VLOOKUP($O730,Education!$A:$B,2,FALSE)</f>
        <v>Undergraduate degree</v>
      </c>
      <c r="Q730" s="7">
        <f ca="1" xml:space="preserve">
  IF(OR($S730 = 5, $S730 = 6, $S730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30" s="7" t="str">
        <f ca="1">VLOOKUP($Q730,Department!$A:$B,2,FALSE)</f>
        <v>Communication &amp; Marketing</v>
      </c>
      <c r="S730" s="6">
        <f t="shared" ca="1" si="104"/>
        <v>11</v>
      </c>
      <c r="T730" s="7" t="str">
        <f ca="1">VLOOKUP($S730,Role!$A:$B,2,FALSE)</f>
        <v>Analyst</v>
      </c>
      <c r="U730" s="6">
        <f t="shared" ca="1" si="105"/>
        <v>5</v>
      </c>
      <c r="V730" s="7" t="str">
        <f ca="1" xml:space="preserve">
IF($U730 &lt;&gt; "",
    VLOOKUP($U730,Level!$A:$B,2,FALSE),
    ""
)</f>
        <v>Junior</v>
      </c>
      <c r="W730" s="1">
        <f t="shared" ca="1" si="106"/>
        <v>2580</v>
      </c>
      <c r="X730" s="12" t="str">
        <f t="shared" ca="1" si="107"/>
        <v>INSERT INTO bi4all.fac_employees (id_company_fk, id_employee_pk, flg_active, employee_name, id_gender_fk, id_race_fk, birthday, id_schooling_fk, id_department_fk, id_role_fk, id_level_fk, salary) VALUES (1, 726, TRUE, 'Maria Heloísa Barbieri Martins', 'F', 5, '06/11/1947', 7, 11, 11, 5, 2580);</v>
      </c>
    </row>
    <row r="731" spans="1:24" ht="14.25" customHeight="1" x14ac:dyDescent="0.2">
      <c r="A731" s="7">
        <v>1</v>
      </c>
      <c r="B731" s="7" t="str">
        <f>$A731 &amp; "-"&amp;VLOOKUP($A731,Company!$A:$B,2,FALSE)</f>
        <v>1-ACME Corporation</v>
      </c>
      <c r="C731" s="5">
        <f t="shared" si="99"/>
        <v>727</v>
      </c>
      <c r="D731" s="6" t="b">
        <v>1</v>
      </c>
      <c r="E731" s="7">
        <f ca="1">IF($C731 = 1 + N("Presidente"),
    127,
    IF($C731 = 2 + N("Vice-Presidente"),
        72,
        IF($C731 = 3 + N("Secretária bilíngue"),
            13,
            RANDBETWEEN(5,COUNT(Name!$A:$A) + 1)
        )
    )
)</f>
        <v>74</v>
      </c>
      <c r="F731" s="7" t="str">
        <f ca="1">VLOOKUP($E731,Name!$A:$B,2,FALSE)</f>
        <v>Brenda</v>
      </c>
      <c r="G731" s="7">
        <f ca="1" xml:space="preserve">
IF($C731 = 1,
    0,
    RANDBETWEEN(5,COUNT('Last name'!$A:$A) + 1)
)</f>
        <v>184</v>
      </c>
      <c r="H731" s="7" t="str">
        <f ca="1" xml:space="preserve">
IF($C731 = 1 + N("Presidente"),
    "de Orléans e Bragança",
    VLOOKUP($G731,'Last name'!$A:$B,2,FALSE) &amp; " " &amp; VLOOKUP(RANDBETWEEN(5,COUNT('Last name'!$A:$A) + 1),'Last name'!$A:$B,2,FALSE)
)</f>
        <v>sobrenome Bispo</v>
      </c>
      <c r="I731" s="7" t="str">
        <f t="shared" ca="1" si="100"/>
        <v>Brenda sobrenome Bispo</v>
      </c>
      <c r="J731" s="7" t="str">
        <f ca="1">VLOOKUP($E731,Name!$A:$C,3,FALSE)</f>
        <v>F</v>
      </c>
      <c r="K731" s="7" t="str">
        <f ca="1">VLOOKUP($J731,Gender!$A:$B,2,FALSE)</f>
        <v>Female</v>
      </c>
      <c r="L731" s="7">
        <f t="shared" ca="1" si="101"/>
        <v>5</v>
      </c>
      <c r="M731" s="7" t="str">
        <f ca="1">VLOOKUP($L731,Race!$A:$B,2,FALSE)</f>
        <v>White</v>
      </c>
      <c r="N731" s="8">
        <f t="shared" ca="1" si="102"/>
        <v>23482</v>
      </c>
      <c r="O731" s="6">
        <f t="shared" ca="1" si="103"/>
        <v>7</v>
      </c>
      <c r="P731" s="8" t="str">
        <f ca="1">VLOOKUP($O731,Education!$A:$B,2,FALSE)</f>
        <v>Undergraduate degree</v>
      </c>
      <c r="Q731" s="7">
        <f ca="1" xml:space="preserve">
  IF(OR($S731 = 5, $S731 = 6, $S731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31" s="7" t="str">
        <f ca="1">VLOOKUP($Q731,Department!$A:$B,2,FALSE)</f>
        <v>Human Resource</v>
      </c>
      <c r="S731" s="6">
        <f t="shared" ca="1" si="104"/>
        <v>9</v>
      </c>
      <c r="T731" s="7" t="str">
        <f ca="1">VLOOKUP($S731,Role!$A:$B,2,FALSE)</f>
        <v>Intern</v>
      </c>
      <c r="U731" s="6" t="str">
        <f t="shared" ca="1" si="105"/>
        <v/>
      </c>
      <c r="V731" s="7" t="str">
        <f ca="1" xml:space="preserve">
IF($U731 &lt;&gt; "",
    VLOOKUP($U731,Level!$A:$B,2,FALSE),
    ""
)</f>
        <v/>
      </c>
      <c r="W731" s="1">
        <f t="shared" ca="1" si="106"/>
        <v>1285</v>
      </c>
      <c r="X731" s="12" t="str">
        <f t="shared" ca="1" si="107"/>
        <v>INSERT INTO bi4all.fac_employees (id_company_fk, id_employee_pk, flg_active, employee_name, id_gender_fk, id_race_fk, birthday, id_schooling_fk, id_department_fk, id_role_fk, id_level_fk, salary) VALUES (1, 727, TRUE, 'Brenda sobrenome Bispo', 'F', 5, '15/04/1964', 7, 8, 9, NULL, 1285);</v>
      </c>
    </row>
    <row r="732" spans="1:24" ht="14.25" customHeight="1" x14ac:dyDescent="0.2">
      <c r="A732" s="7">
        <v>1</v>
      </c>
      <c r="B732" s="7" t="str">
        <f>$A732 &amp; "-"&amp;VLOOKUP($A732,Company!$A:$B,2,FALSE)</f>
        <v>1-ACME Corporation</v>
      </c>
      <c r="C732" s="5">
        <f t="shared" si="99"/>
        <v>728</v>
      </c>
      <c r="D732" s="6" t="b">
        <v>1</v>
      </c>
      <c r="E732" s="7">
        <f ca="1">IF($C732 = 1 + N("Presidente"),
    127,
    IF($C732 = 2 + N("Vice-Presidente"),
        72,
        IF($C732 = 3 + N("Secretária bilíngue"),
            13,
            RANDBETWEEN(5,COUNT(Name!$A:$A) + 1)
        )
    )
)</f>
        <v>276</v>
      </c>
      <c r="F732" s="7" t="str">
        <f ca="1">VLOOKUP($E732,Name!$A:$B,2,FALSE)</f>
        <v>Mariah</v>
      </c>
      <c r="G732" s="7">
        <f ca="1" xml:space="preserve">
IF($C732 = 1,
    0,
    RANDBETWEEN(5,COUNT('Last name'!$A:$A) + 1)
)</f>
        <v>83</v>
      </c>
      <c r="H732" s="7" t="str">
        <f ca="1" xml:space="preserve">
IF($C732 = 1 + N("Presidente"),
    "de Orléans e Bragança",
    VLOOKUP($G732,'Last name'!$A:$B,2,FALSE) &amp; " " &amp; VLOOKUP(RANDBETWEEN(5,COUNT('Last name'!$A:$A) + 1),'Last name'!$A:$B,2,FALSE)
)</f>
        <v>Faro Mariani</v>
      </c>
      <c r="I732" s="7" t="str">
        <f t="shared" ca="1" si="100"/>
        <v>Mariah Faro Mariani</v>
      </c>
      <c r="J732" s="7" t="str">
        <f ca="1">VLOOKUP($E732,Name!$A:$C,3,FALSE)</f>
        <v>F</v>
      </c>
      <c r="K732" s="7" t="str">
        <f ca="1">VLOOKUP($J732,Gender!$A:$B,2,FALSE)</f>
        <v>Female</v>
      </c>
      <c r="L732" s="7">
        <f t="shared" ca="1" si="101"/>
        <v>5</v>
      </c>
      <c r="M732" s="7" t="str">
        <f ca="1">VLOOKUP($L732,Race!$A:$B,2,FALSE)</f>
        <v>White</v>
      </c>
      <c r="N732" s="8">
        <f t="shared" ca="1" si="102"/>
        <v>19345</v>
      </c>
      <c r="O732" s="6">
        <f t="shared" ca="1" si="103"/>
        <v>8</v>
      </c>
      <c r="P732" s="8" t="str">
        <f ca="1">VLOOKUP($O732,Education!$A:$B,2,FALSE)</f>
        <v>Graduate school</v>
      </c>
      <c r="Q732" s="7">
        <f ca="1" xml:space="preserve">
  IF(OR($S732 = 5, $S732 = 6, $S732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32" s="7" t="str">
        <f ca="1">VLOOKUP($Q732,Department!$A:$B,2,FALSE)</f>
        <v>Audit</v>
      </c>
      <c r="S732" s="6">
        <f t="shared" ca="1" si="104"/>
        <v>11</v>
      </c>
      <c r="T732" s="7" t="str">
        <f ca="1">VLOOKUP($S732,Role!$A:$B,2,FALSE)</f>
        <v>Analyst</v>
      </c>
      <c r="U732" s="6">
        <f t="shared" ca="1" si="105"/>
        <v>6</v>
      </c>
      <c r="V732" s="7" t="str">
        <f ca="1" xml:space="preserve">
IF($U732 &lt;&gt; "",
    VLOOKUP($U732,Level!$A:$B,2,FALSE),
    ""
)</f>
        <v>Pleno</v>
      </c>
      <c r="W732" s="1">
        <f t="shared" ca="1" si="106"/>
        <v>3000</v>
      </c>
      <c r="X732" s="12" t="str">
        <f t="shared" ca="1" si="107"/>
        <v>INSERT INTO bi4all.fac_employees (id_company_fk, id_employee_pk, flg_active, employee_name, id_gender_fk, id_race_fk, birthday, id_schooling_fk, id_department_fk, id_role_fk, id_level_fk, salary) VALUES (1, 728, TRUE, 'Mariah Faro Mariani', 'F', 5, '17/12/1952', 8, 13, 11, 6, 3000);</v>
      </c>
    </row>
    <row r="733" spans="1:24" ht="14.25" customHeight="1" x14ac:dyDescent="0.2">
      <c r="A733" s="7">
        <v>1</v>
      </c>
      <c r="B733" s="7" t="str">
        <f>$A733 &amp; "-"&amp;VLOOKUP($A733,Company!$A:$B,2,FALSE)</f>
        <v>1-ACME Corporation</v>
      </c>
      <c r="C733" s="5">
        <f t="shared" si="99"/>
        <v>729</v>
      </c>
      <c r="D733" s="6" t="b">
        <v>1</v>
      </c>
      <c r="E733" s="7">
        <f ca="1">IF($C733 = 1 + N("Presidente"),
    127,
    IF($C733 = 2 + N("Vice-Presidente"),
        72,
        IF($C733 = 3 + N("Secretária bilíngue"),
            13,
            RANDBETWEEN(5,COUNT(Name!$A:$A) + 1)
        )
    )
)</f>
        <v>270</v>
      </c>
      <c r="F733" s="7" t="str">
        <f ca="1">VLOOKUP($E733,Name!$A:$B,2,FALSE)</f>
        <v>Maria Laura</v>
      </c>
      <c r="G733" s="7">
        <f ca="1" xml:space="preserve">
IF($C733 = 1,
    0,
    RANDBETWEEN(5,COUNT('Last name'!$A:$A) + 1)
)</f>
        <v>17</v>
      </c>
      <c r="H733" s="7" t="str">
        <f ca="1" xml:space="preserve">
IF($C733 = 1 + N("Presidente"),
    "de Orléans e Bragança",
    VLOOKUP($G733,'Last name'!$A:$B,2,FALSE) &amp; " " &amp; VLOOKUP(RANDBETWEEN(5,COUNT('Last name'!$A:$A) + 1),'Last name'!$A:$B,2,FALSE)
)</f>
        <v>Andrade sobrenome</v>
      </c>
      <c r="I733" s="7" t="str">
        <f t="shared" ca="1" si="100"/>
        <v>Maria Laura Andrade sobrenome</v>
      </c>
      <c r="J733" s="7" t="str">
        <f ca="1">VLOOKUP($E733,Name!$A:$C,3,FALSE)</f>
        <v>F</v>
      </c>
      <c r="K733" s="7" t="str">
        <f ca="1">VLOOKUP($J733,Gender!$A:$B,2,FALSE)</f>
        <v>Female</v>
      </c>
      <c r="L733" s="7">
        <f t="shared" ca="1" si="101"/>
        <v>5</v>
      </c>
      <c r="M733" s="7" t="str">
        <f ca="1">VLOOKUP($L733,Race!$A:$B,2,FALSE)</f>
        <v>White</v>
      </c>
      <c r="N733" s="8">
        <f t="shared" ca="1" si="102"/>
        <v>19589</v>
      </c>
      <c r="O733" s="6">
        <f t="shared" ca="1" si="103"/>
        <v>7</v>
      </c>
      <c r="P733" s="8" t="str">
        <f ca="1">VLOOKUP($O733,Education!$A:$B,2,FALSE)</f>
        <v>Undergraduate degree</v>
      </c>
      <c r="Q733" s="7">
        <f ca="1" xml:space="preserve">
  IF(OR($S733 = 5, $S733 = 6, $S733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33" s="7" t="str">
        <f ca="1">VLOOKUP($Q733,Department!$A:$B,2,FALSE)</f>
        <v>Commercial</v>
      </c>
      <c r="S733" s="6">
        <f t="shared" ca="1" si="104"/>
        <v>10</v>
      </c>
      <c r="T733" s="7" t="str">
        <f ca="1">VLOOKUP($S733,Role!$A:$B,2,FALSE)</f>
        <v>Trainee</v>
      </c>
      <c r="U733" s="6" t="str">
        <f t="shared" ca="1" si="105"/>
        <v/>
      </c>
      <c r="V733" s="7" t="str">
        <f ca="1" xml:space="preserve">
IF($U733 &lt;&gt; "",
    VLOOKUP($U733,Level!$A:$B,2,FALSE),
    ""
)</f>
        <v/>
      </c>
      <c r="W733" s="1">
        <f t="shared" ca="1" si="106"/>
        <v>1385</v>
      </c>
      <c r="X733" s="12" t="str">
        <f t="shared" ca="1" si="107"/>
        <v>INSERT INTO bi4all.fac_employees (id_company_fk, id_employee_pk, flg_active, employee_name, id_gender_fk, id_race_fk, birthday, id_schooling_fk, id_department_fk, id_role_fk, id_level_fk, salary) VALUES (1, 729, TRUE, 'Maria Laura Andrade sobrenome', 'F', 5, '18/08/1953', 7, 9, 10, NULL, 1385);</v>
      </c>
    </row>
    <row r="734" spans="1:24" ht="14.25" customHeight="1" x14ac:dyDescent="0.2">
      <c r="A734" s="7">
        <v>1</v>
      </c>
      <c r="B734" s="7" t="str">
        <f>$A734 &amp; "-"&amp;VLOOKUP($A734,Company!$A:$B,2,FALSE)</f>
        <v>1-ACME Corporation</v>
      </c>
      <c r="C734" s="5">
        <f t="shared" si="99"/>
        <v>730</v>
      </c>
      <c r="D734" s="6" t="b">
        <v>1</v>
      </c>
      <c r="E734" s="7">
        <f ca="1">IF($C734 = 1 + N("Presidente"),
    127,
    IF($C734 = 2 + N("Vice-Presidente"),
        72,
        IF($C734 = 3 + N("Secretária bilíngue"),
            13,
            RANDBETWEEN(5,COUNT(Name!$A:$A) + 1)
        )
    )
)</f>
        <v>78</v>
      </c>
      <c r="F734" s="7" t="str">
        <f ca="1">VLOOKUP($E734,Name!$A:$B,2,FALSE)</f>
        <v>Bryan</v>
      </c>
      <c r="G734" s="7">
        <f ca="1" xml:space="preserve">
IF($C734 = 1,
    0,
    RANDBETWEEN(5,COUNT('Last name'!$A:$A) + 1)
)</f>
        <v>189</v>
      </c>
      <c r="H734" s="7" t="str">
        <f ca="1" xml:space="preserve">
IF($C734 = 1 + N("Presidente"),
    "de Orléans e Bragança",
    VLOOKUP($G734,'Last name'!$A:$B,2,FALSE) &amp; " " &amp; VLOOKUP(RANDBETWEEN(5,COUNT('Last name'!$A:$A) + 1),'Last name'!$A:$B,2,FALSE)
)</f>
        <v>Teixeira Andrade</v>
      </c>
      <c r="I734" s="7" t="str">
        <f t="shared" ca="1" si="100"/>
        <v>Bryan Teixeira Andrade</v>
      </c>
      <c r="J734" s="7" t="str">
        <f ca="1">VLOOKUP($E734,Name!$A:$C,3,FALSE)</f>
        <v>M</v>
      </c>
      <c r="K734" s="7" t="str">
        <f ca="1">VLOOKUP($J734,Gender!$A:$B,2,FALSE)</f>
        <v>Male</v>
      </c>
      <c r="L734" s="7">
        <f t="shared" ca="1" si="101"/>
        <v>5</v>
      </c>
      <c r="M734" s="7" t="str">
        <f ca="1">VLOOKUP($L734,Race!$A:$B,2,FALSE)</f>
        <v>White</v>
      </c>
      <c r="N734" s="8">
        <f t="shared" ca="1" si="102"/>
        <v>19215</v>
      </c>
      <c r="O734" s="6">
        <f t="shared" ca="1" si="103"/>
        <v>8</v>
      </c>
      <c r="P734" s="8" t="str">
        <f ca="1">VLOOKUP($O734,Education!$A:$B,2,FALSE)</f>
        <v>Graduate school</v>
      </c>
      <c r="Q734" s="7">
        <f ca="1" xml:space="preserve">
  IF(OR($S734 = 5, $S734 = 6, $S734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34" s="7" t="str">
        <f ca="1">VLOOKUP($Q734,Department!$A:$B,2,FALSE)</f>
        <v>Operations</v>
      </c>
      <c r="S734" s="6">
        <f t="shared" ca="1" si="104"/>
        <v>11</v>
      </c>
      <c r="T734" s="7" t="str">
        <f ca="1">VLOOKUP($S734,Role!$A:$B,2,FALSE)</f>
        <v>Analyst</v>
      </c>
      <c r="U734" s="6">
        <f t="shared" ca="1" si="105"/>
        <v>6</v>
      </c>
      <c r="V734" s="7" t="str">
        <f ca="1" xml:space="preserve">
IF($U734 &lt;&gt; "",
    VLOOKUP($U734,Level!$A:$B,2,FALSE),
    ""
)</f>
        <v>Pleno</v>
      </c>
      <c r="W734" s="1">
        <f t="shared" ca="1" si="106"/>
        <v>3000</v>
      </c>
      <c r="X734" s="12" t="str">
        <f t="shared" ca="1" si="107"/>
        <v>INSERT INTO bi4all.fac_employees (id_company_fk, id_employee_pk, flg_active, employee_name, id_gender_fk, id_race_fk, birthday, id_schooling_fk, id_department_fk, id_role_fk, id_level_fk, salary) VALUES (1, 730, TRUE, 'Bryan Teixeira Andrade', 'M', 5, '09/08/1952', 8, 10, 11, 6, 3000);</v>
      </c>
    </row>
    <row r="735" spans="1:24" ht="14.25" customHeight="1" x14ac:dyDescent="0.2">
      <c r="A735" s="7">
        <v>1</v>
      </c>
      <c r="B735" s="7" t="str">
        <f>$A735 &amp; "-"&amp;VLOOKUP($A735,Company!$A:$B,2,FALSE)</f>
        <v>1-ACME Corporation</v>
      </c>
      <c r="C735" s="5">
        <f t="shared" si="99"/>
        <v>731</v>
      </c>
      <c r="D735" s="6" t="b">
        <v>1</v>
      </c>
      <c r="E735" s="7">
        <f ca="1">IF($C735 = 1 + N("Presidente"),
    127,
    IF($C735 = 2 + N("Vice-Presidente"),
        72,
        IF($C735 = 3 + N("Secretária bilíngue"),
            13,
            RANDBETWEEN(5,COUNT(Name!$A:$A) + 1)
        )
    )
)</f>
        <v>173</v>
      </c>
      <c r="F735" s="7" t="str">
        <f ca="1">VLOOKUP($E735,Name!$A:$B,2,FALSE)</f>
        <v>Isaac</v>
      </c>
      <c r="G735" s="7">
        <f ca="1" xml:space="preserve">
IF($C735 = 1,
    0,
    RANDBETWEEN(5,COUNT('Last name'!$A:$A) + 1)
)</f>
        <v>145</v>
      </c>
      <c r="H735" s="7" t="str">
        <f ca="1" xml:space="preserve">
IF($C735 = 1 + N("Presidente"),
    "de Orléans e Bragança",
    VLOOKUP($G735,'Last name'!$A:$B,2,FALSE) &amp; " " &amp; VLOOKUP(RANDBETWEEN(5,COUNT('Last name'!$A:$A) + 1),'Last name'!$A:$B,2,FALSE)
)</f>
        <v>Pasquim Marques</v>
      </c>
      <c r="I735" s="7" t="str">
        <f t="shared" ca="1" si="100"/>
        <v>Isaac Pasquim Marques</v>
      </c>
      <c r="J735" s="7" t="str">
        <f ca="1">VLOOKUP($E735,Name!$A:$C,3,FALSE)</f>
        <v>M</v>
      </c>
      <c r="K735" s="7" t="str">
        <f ca="1">VLOOKUP($J735,Gender!$A:$B,2,FALSE)</f>
        <v>Male</v>
      </c>
      <c r="L735" s="7">
        <f t="shared" ca="1" si="101"/>
        <v>6</v>
      </c>
      <c r="M735" s="7" t="str">
        <f ca="1">VLOOKUP($L735,Race!$A:$B,2,FALSE)</f>
        <v>Black or African American</v>
      </c>
      <c r="N735" s="8">
        <f t="shared" ca="1" si="102"/>
        <v>24333</v>
      </c>
      <c r="O735" s="6">
        <f t="shared" ca="1" si="103"/>
        <v>7</v>
      </c>
      <c r="P735" s="8" t="str">
        <f ca="1">VLOOKUP($O735,Education!$A:$B,2,FALSE)</f>
        <v>Undergraduate degree</v>
      </c>
      <c r="Q735" s="7">
        <f ca="1" xml:space="preserve">
  IF(OR($S735 = 5, $S735 = 6, $S735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35" s="7" t="str">
        <f ca="1">VLOOKUP($Q735,Department!$A:$B,2,FALSE)</f>
        <v>Presidency</v>
      </c>
      <c r="S735" s="6">
        <f t="shared" ca="1" si="104"/>
        <v>10</v>
      </c>
      <c r="T735" s="7" t="str">
        <f ca="1">VLOOKUP($S735,Role!$A:$B,2,FALSE)</f>
        <v>Trainee</v>
      </c>
      <c r="U735" s="6" t="str">
        <f t="shared" ca="1" si="105"/>
        <v/>
      </c>
      <c r="V735" s="7" t="str">
        <f ca="1" xml:space="preserve">
IF($U735 &lt;&gt; "",
    VLOOKUP($U735,Level!$A:$B,2,FALSE),
    ""
)</f>
        <v/>
      </c>
      <c r="W735" s="1">
        <f t="shared" ca="1" si="106"/>
        <v>1305</v>
      </c>
      <c r="X735" s="12" t="str">
        <f t="shared" ca="1" si="107"/>
        <v>INSERT INTO bi4all.fac_employees (id_company_fk, id_employee_pk, flg_active, employee_name, id_gender_fk, id_race_fk, birthday, id_schooling_fk, id_department_fk, id_role_fk, id_level_fk, salary) VALUES (1, 731, TRUE, 'Isaac Pasquim Marques', 'M', 6, '14/08/1966', 7, 5, 10, NULL, 1305);</v>
      </c>
    </row>
    <row r="736" spans="1:24" ht="14.25" customHeight="1" x14ac:dyDescent="0.2">
      <c r="A736" s="7">
        <v>1</v>
      </c>
      <c r="B736" s="7" t="str">
        <f>$A736 &amp; "-"&amp;VLOOKUP($A736,Company!$A:$B,2,FALSE)</f>
        <v>1-ACME Corporation</v>
      </c>
      <c r="C736" s="5">
        <f t="shared" si="99"/>
        <v>732</v>
      </c>
      <c r="D736" s="6" t="b">
        <v>1</v>
      </c>
      <c r="E736" s="7">
        <f ca="1">IF($C736 = 1 + N("Presidente"),
    127,
    IF($C736 = 2 + N("Vice-Presidente"),
        72,
        IF($C736 = 3 + N("Secretária bilíngue"),
            13,
            RANDBETWEEN(5,COUNT(Name!$A:$A) + 1)
        )
    )
)</f>
        <v>345</v>
      </c>
      <c r="F736" s="7" t="str">
        <f ca="1">VLOOKUP($E736,Name!$A:$B,2,FALSE)</f>
        <v>Tiago</v>
      </c>
      <c r="G736" s="7">
        <f ca="1" xml:space="preserve">
IF($C736 = 1,
    0,
    RANDBETWEEN(5,COUNT('Last name'!$A:$A) + 1)
)</f>
        <v>39</v>
      </c>
      <c r="H736" s="7" t="str">
        <f ca="1" xml:space="preserve">
IF($C736 = 1 + N("Presidente"),
    "de Orléans e Bragança",
    VLOOKUP($G736,'Last name'!$A:$B,2,FALSE) &amp; " " &amp; VLOOKUP(RANDBETWEEN(5,COUNT('Last name'!$A:$A) + 1),'Last name'!$A:$B,2,FALSE)
)</f>
        <v>Bianchi Santana</v>
      </c>
      <c r="I736" s="7" t="str">
        <f t="shared" ca="1" si="100"/>
        <v>Tiago Bianchi Santana</v>
      </c>
      <c r="J736" s="7" t="str">
        <f ca="1">VLOOKUP($E736,Name!$A:$C,3,FALSE)</f>
        <v>M</v>
      </c>
      <c r="K736" s="7" t="str">
        <f ca="1">VLOOKUP($J736,Gender!$A:$B,2,FALSE)</f>
        <v>Male</v>
      </c>
      <c r="L736" s="7">
        <f t="shared" ca="1" si="101"/>
        <v>5</v>
      </c>
      <c r="M736" s="7" t="str">
        <f ca="1">VLOOKUP($L736,Race!$A:$B,2,FALSE)</f>
        <v>White</v>
      </c>
      <c r="N736" s="8">
        <f t="shared" ca="1" si="102"/>
        <v>25873</v>
      </c>
      <c r="O736" s="6">
        <f t="shared" ca="1" si="103"/>
        <v>7</v>
      </c>
      <c r="P736" s="8" t="str">
        <f ca="1">VLOOKUP($O736,Education!$A:$B,2,FALSE)</f>
        <v>Undergraduate degree</v>
      </c>
      <c r="Q736" s="7">
        <f ca="1" xml:space="preserve">
  IF(OR($S736 = 5, $S736 = 6, $S736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36" s="7" t="str">
        <f ca="1">VLOOKUP($Q736,Department!$A:$B,2,FALSE)</f>
        <v>Controlling</v>
      </c>
      <c r="S736" s="6">
        <f t="shared" ca="1" si="104"/>
        <v>11</v>
      </c>
      <c r="T736" s="7" t="str">
        <f ca="1">VLOOKUP($S736,Role!$A:$B,2,FALSE)</f>
        <v>Analyst</v>
      </c>
      <c r="U736" s="6">
        <f t="shared" ca="1" si="105"/>
        <v>7</v>
      </c>
      <c r="V736" s="7" t="str">
        <f ca="1" xml:space="preserve">
IF($U736 &lt;&gt; "",
    VLOOKUP($U736,Level!$A:$B,2,FALSE),
    ""
)</f>
        <v>Senior</v>
      </c>
      <c r="W736" s="1">
        <f t="shared" ca="1" si="106"/>
        <v>2500</v>
      </c>
      <c r="X736" s="12" t="str">
        <f t="shared" ca="1" si="107"/>
        <v>INSERT INTO bi4all.fac_employees (id_company_fk, id_employee_pk, flg_active, employee_name, id_gender_fk, id_race_fk, birthday, id_schooling_fk, id_department_fk, id_role_fk, id_level_fk, salary) VALUES (1, 732, TRUE, 'Tiago Bianchi Santana', 'M', 5, '01/11/1970', 7, 12, 11, 7, 2500);</v>
      </c>
    </row>
    <row r="737" spans="1:24" ht="14.25" customHeight="1" x14ac:dyDescent="0.2">
      <c r="A737" s="7">
        <v>1</v>
      </c>
      <c r="B737" s="7" t="str">
        <f>$A737 &amp; "-"&amp;VLOOKUP($A737,Company!$A:$B,2,FALSE)</f>
        <v>1-ACME Corporation</v>
      </c>
      <c r="C737" s="5">
        <f t="shared" si="99"/>
        <v>733</v>
      </c>
      <c r="D737" s="6" t="b">
        <v>1</v>
      </c>
      <c r="E737" s="7">
        <f ca="1">IF($C737 = 1 + N("Presidente"),
    127,
    IF($C737 = 2 + N("Vice-Presidente"),
        72,
        IF($C737 = 3 + N("Secretária bilíngue"),
            13,
            RANDBETWEEN(5,COUNT(Name!$A:$A) + 1)
        )
    )
)</f>
        <v>301</v>
      </c>
      <c r="F737" s="7" t="str">
        <f ca="1">VLOOKUP($E737,Name!$A:$B,2,FALSE)</f>
        <v>Murilo</v>
      </c>
      <c r="G737" s="7">
        <f ca="1" xml:space="preserve">
IF($C737 = 1,
    0,
    RANDBETWEEN(5,COUNT('Last name'!$A:$A) + 1)
)</f>
        <v>23</v>
      </c>
      <c r="H737" s="7" t="str">
        <f ca="1" xml:space="preserve">
IF($C737 = 1 + N("Presidente"),
    "de Orléans e Bragança",
    VLOOKUP($G737,'Last name'!$A:$B,2,FALSE) &amp; " " &amp; VLOOKUP(RANDBETWEEN(5,COUNT('Last name'!$A:$A) + 1),'Last name'!$A:$B,2,FALSE)
)</f>
        <v>Arruda Lima</v>
      </c>
      <c r="I737" s="7" t="str">
        <f t="shared" ca="1" si="100"/>
        <v>Murilo Arruda Lima</v>
      </c>
      <c r="J737" s="7" t="str">
        <f ca="1">VLOOKUP($E737,Name!$A:$C,3,FALSE)</f>
        <v>M</v>
      </c>
      <c r="K737" s="7" t="str">
        <f ca="1">VLOOKUP($J737,Gender!$A:$B,2,FALSE)</f>
        <v>Male</v>
      </c>
      <c r="L737" s="7">
        <f t="shared" ca="1" si="101"/>
        <v>7</v>
      </c>
      <c r="M737" s="7" t="str">
        <f ca="1">VLOOKUP($L737,Race!$A:$B,2,FALSE)</f>
        <v>Hispanic or Latino</v>
      </c>
      <c r="N737" s="8">
        <f t="shared" ca="1" si="102"/>
        <v>30271</v>
      </c>
      <c r="O737" s="6">
        <f t="shared" ca="1" si="103"/>
        <v>7</v>
      </c>
      <c r="P737" s="8" t="str">
        <f ca="1">VLOOKUP($O737,Education!$A:$B,2,FALSE)</f>
        <v>Undergraduate degree</v>
      </c>
      <c r="Q737" s="7">
        <f ca="1" xml:space="preserve">
  IF(OR($S737 = 5, $S737 = 6, $S737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37" s="7" t="str">
        <f ca="1">VLOOKUP($Q737,Department!$A:$B,2,FALSE)</f>
        <v>Operations</v>
      </c>
      <c r="S737" s="6">
        <f t="shared" ca="1" si="104"/>
        <v>10</v>
      </c>
      <c r="T737" s="7" t="str">
        <f ca="1">VLOOKUP($S737,Role!$A:$B,2,FALSE)</f>
        <v>Trainee</v>
      </c>
      <c r="U737" s="6" t="str">
        <f t="shared" ca="1" si="105"/>
        <v/>
      </c>
      <c r="V737" s="7" t="str">
        <f ca="1" xml:space="preserve">
IF($U737 &lt;&gt; "",
    VLOOKUP($U737,Level!$A:$B,2,FALSE),
    ""
)</f>
        <v/>
      </c>
      <c r="W737" s="1">
        <f t="shared" ca="1" si="106"/>
        <v>1305</v>
      </c>
      <c r="X737" s="12" t="str">
        <f t="shared" ca="1" si="107"/>
        <v>INSERT INTO bi4all.fac_employees (id_company_fk, id_employee_pk, flg_active, employee_name, id_gender_fk, id_race_fk, birthday, id_schooling_fk, id_department_fk, id_role_fk, id_level_fk, salary) VALUES (1, 733, TRUE, 'Murilo Arruda Lima', 'M', 7, '16/11/1982', 7, 10, 10, NULL, 1305);</v>
      </c>
    </row>
    <row r="738" spans="1:24" ht="14.25" customHeight="1" x14ac:dyDescent="0.2">
      <c r="A738" s="7">
        <v>1</v>
      </c>
      <c r="B738" s="7" t="str">
        <f>$A738 &amp; "-"&amp;VLOOKUP($A738,Company!$A:$B,2,FALSE)</f>
        <v>1-ACME Corporation</v>
      </c>
      <c r="C738" s="5">
        <f t="shared" si="99"/>
        <v>734</v>
      </c>
      <c r="D738" s="6" t="b">
        <v>1</v>
      </c>
      <c r="E738" s="7">
        <f ca="1">IF($C738 = 1 + N("Presidente"),
    127,
    IF($C738 = 2 + N("Vice-Presidente"),
        72,
        IF($C738 = 3 + N("Secretária bilíngue"),
            13,
            RANDBETWEEN(5,COUNT(Name!$A:$A) + 1)
        )
    )
)</f>
        <v>120</v>
      </c>
      <c r="F738" s="7" t="str">
        <f ca="1">VLOOKUP($E738,Name!$A:$B,2,FALSE)</f>
        <v>Eliza</v>
      </c>
      <c r="G738" s="7">
        <f ca="1" xml:space="preserve">
IF($C738 = 1,
    0,
    RANDBETWEEN(5,COUNT('Last name'!$A:$A) + 1)
)</f>
        <v>160</v>
      </c>
      <c r="H738" s="7" t="str">
        <f ca="1" xml:space="preserve">
IF($C738 = 1 + N("Presidente"),
    "de Orléans e Bragança",
    VLOOKUP($G738,'Last name'!$A:$B,2,FALSE) &amp; " " &amp; VLOOKUP(RANDBETWEEN(5,COUNT('Last name'!$A:$A) + 1),'Last name'!$A:$B,2,FALSE)
)</f>
        <v>Resende Café</v>
      </c>
      <c r="I738" s="7" t="str">
        <f t="shared" ca="1" si="100"/>
        <v>Eliza Resende Café</v>
      </c>
      <c r="J738" s="7" t="str">
        <f ca="1">VLOOKUP($E738,Name!$A:$C,3,FALSE)</f>
        <v>F</v>
      </c>
      <c r="K738" s="7" t="str">
        <f ca="1">VLOOKUP($J738,Gender!$A:$B,2,FALSE)</f>
        <v>Female</v>
      </c>
      <c r="L738" s="7">
        <f t="shared" ca="1" si="101"/>
        <v>5</v>
      </c>
      <c r="M738" s="7" t="str">
        <f ca="1">VLOOKUP($L738,Race!$A:$B,2,FALSE)</f>
        <v>White</v>
      </c>
      <c r="N738" s="8">
        <f t="shared" ca="1" si="102"/>
        <v>17651</v>
      </c>
      <c r="O738" s="6">
        <f t="shared" ca="1" si="103"/>
        <v>7</v>
      </c>
      <c r="P738" s="8" t="str">
        <f ca="1">VLOOKUP($O738,Education!$A:$B,2,FALSE)</f>
        <v>Undergraduate degree</v>
      </c>
      <c r="Q738" s="7">
        <f ca="1" xml:space="preserve">
  IF(OR($S738 = 5, $S738 = 6, $S738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38" s="7" t="str">
        <f ca="1">VLOOKUP($Q738,Department!$A:$B,2,FALSE)</f>
        <v>Controlling</v>
      </c>
      <c r="S738" s="6">
        <f t="shared" ca="1" si="104"/>
        <v>11</v>
      </c>
      <c r="T738" s="7" t="str">
        <f ca="1">VLOOKUP($S738,Role!$A:$B,2,FALSE)</f>
        <v>Analyst</v>
      </c>
      <c r="U738" s="6">
        <f t="shared" ca="1" si="105"/>
        <v>5</v>
      </c>
      <c r="V738" s="7" t="str">
        <f ca="1" xml:space="preserve">
IF($U738 &lt;&gt; "",
    VLOOKUP($U738,Level!$A:$B,2,FALSE),
    ""
)</f>
        <v>Junior</v>
      </c>
      <c r="W738" s="1">
        <f t="shared" ca="1" si="106"/>
        <v>2500</v>
      </c>
      <c r="X738" s="12" t="str">
        <f t="shared" ca="1" si="107"/>
        <v>INSERT INTO bi4all.fac_employees (id_company_fk, id_employee_pk, flg_active, employee_name, id_gender_fk, id_race_fk, birthday, id_schooling_fk, id_department_fk, id_role_fk, id_level_fk, salary) VALUES (1, 734, TRUE, 'Eliza Resende Café', 'F', 5, '28/04/1948', 7, 12, 11, 5, 2500);</v>
      </c>
    </row>
    <row r="739" spans="1:24" ht="14.25" customHeight="1" x14ac:dyDescent="0.2">
      <c r="A739" s="7">
        <v>1</v>
      </c>
      <c r="B739" s="7" t="str">
        <f>$A739 &amp; "-"&amp;VLOOKUP($A739,Company!$A:$B,2,FALSE)</f>
        <v>1-ACME Corporation</v>
      </c>
      <c r="C739" s="5">
        <f t="shared" si="99"/>
        <v>735</v>
      </c>
      <c r="D739" s="6" t="b">
        <v>1</v>
      </c>
      <c r="E739" s="7">
        <f ca="1">IF($C739 = 1 + N("Presidente"),
    127,
    IF($C739 = 2 + N("Vice-Presidente"),
        72,
        IF($C739 = 3 + N("Secretária bilíngue"),
            13,
            RANDBETWEEN(5,COUNT(Name!$A:$A) + 1)
        )
    )
)</f>
        <v>344</v>
      </c>
      <c r="F739" s="7" t="str">
        <f ca="1">VLOOKUP($E739,Name!$A:$B,2,FALSE)</f>
        <v>Thomas</v>
      </c>
      <c r="G739" s="7">
        <f ca="1" xml:space="preserve">
IF($C739 = 1,
    0,
    RANDBETWEEN(5,COUNT('Last name'!$A:$A) + 1)
)</f>
        <v>55</v>
      </c>
      <c r="H739" s="7" t="str">
        <f ca="1" xml:space="preserve">
IF($C739 = 1 + N("Presidente"),
    "de Orléans e Bragança",
    VLOOKUP($G739,'Last name'!$A:$B,2,FALSE) &amp; " " &amp; VLOOKUP(RANDBETWEEN(5,COUNT('Last name'!$A:$A) + 1),'Last name'!$A:$B,2,FALSE)
)</f>
        <v>Camões Medeiros</v>
      </c>
      <c r="I739" s="7" t="str">
        <f t="shared" ca="1" si="100"/>
        <v>Thomas Camões Medeiros</v>
      </c>
      <c r="J739" s="7" t="str">
        <f ca="1">VLOOKUP($E739,Name!$A:$C,3,FALSE)</f>
        <v>M</v>
      </c>
      <c r="K739" s="7" t="str">
        <f ca="1">VLOOKUP($J739,Gender!$A:$B,2,FALSE)</f>
        <v>Male</v>
      </c>
      <c r="L739" s="7">
        <f t="shared" ca="1" si="101"/>
        <v>5</v>
      </c>
      <c r="M739" s="7" t="str">
        <f ca="1">VLOOKUP($L739,Race!$A:$B,2,FALSE)</f>
        <v>White</v>
      </c>
      <c r="N739" s="8">
        <f t="shared" ca="1" si="102"/>
        <v>32216</v>
      </c>
      <c r="O739" s="6">
        <f t="shared" ca="1" si="103"/>
        <v>7</v>
      </c>
      <c r="P739" s="8" t="str">
        <f ca="1">VLOOKUP($O739,Education!$A:$B,2,FALSE)</f>
        <v>Undergraduate degree</v>
      </c>
      <c r="Q739" s="7">
        <f ca="1" xml:space="preserve">
  IF(OR($S739 = 5, $S739 = 6, $S739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39" s="7" t="str">
        <f ca="1">VLOOKUP($Q739,Department!$A:$B,2,FALSE)</f>
        <v>Communication &amp; Marketing</v>
      </c>
      <c r="S739" s="6">
        <f t="shared" ca="1" si="104"/>
        <v>9</v>
      </c>
      <c r="T739" s="7" t="str">
        <f ca="1">VLOOKUP($S739,Role!$A:$B,2,FALSE)</f>
        <v>Intern</v>
      </c>
      <c r="U739" s="6" t="str">
        <f t="shared" ca="1" si="105"/>
        <v/>
      </c>
      <c r="V739" s="7" t="str">
        <f ca="1" xml:space="preserve">
IF($U739 &lt;&gt; "",
    VLOOKUP($U739,Level!$A:$B,2,FALSE),
    ""
)</f>
        <v/>
      </c>
      <c r="W739" s="1">
        <f t="shared" ca="1" si="106"/>
        <v>1285</v>
      </c>
      <c r="X739" s="12" t="str">
        <f t="shared" ca="1" si="107"/>
        <v>INSERT INTO bi4all.fac_employees (id_company_fk, id_employee_pk, flg_active, employee_name, id_gender_fk, id_race_fk, birthday, id_schooling_fk, id_department_fk, id_role_fk, id_level_fk, salary) VALUES (1, 735, TRUE, 'Thomas Camões Medeiros', 'M', 5, '14/03/1988', 7, 11, 9, NULL, 1285);</v>
      </c>
    </row>
    <row r="740" spans="1:24" ht="14.25" customHeight="1" x14ac:dyDescent="0.2">
      <c r="A740" s="7">
        <v>1</v>
      </c>
      <c r="B740" s="7" t="str">
        <f>$A740 &amp; "-"&amp;VLOOKUP($A740,Company!$A:$B,2,FALSE)</f>
        <v>1-ACME Corporation</v>
      </c>
      <c r="C740" s="5">
        <f t="shared" si="99"/>
        <v>736</v>
      </c>
      <c r="D740" s="6" t="b">
        <v>1</v>
      </c>
      <c r="E740" s="7">
        <f ca="1">IF($C740 = 1 + N("Presidente"),
    127,
    IF($C740 = 2 + N("Vice-Presidente"),
        72,
        IF($C740 = 3 + N("Secretária bilíngue"),
            13,
            RANDBETWEEN(5,COUNT(Name!$A:$A) + 1)
        )
    )
)</f>
        <v>324</v>
      </c>
      <c r="F740" s="7" t="str">
        <f ca="1">VLOOKUP($E740,Name!$A:$B,2,FALSE)</f>
        <v>Rafael</v>
      </c>
      <c r="G740" s="7">
        <f ca="1" xml:space="preserve">
IF($C740 = 1,
    0,
    RANDBETWEEN(5,COUNT('Last name'!$A:$A) + 1)
)</f>
        <v>13</v>
      </c>
      <c r="H740" s="7" t="str">
        <f ca="1" xml:space="preserve">
IF($C740 = 1 + N("Presidente"),
    "de Orléans e Bragança",
    VLOOKUP($G740,'Last name'!$A:$B,2,FALSE) &amp; " " &amp; VLOOKUP(RANDBETWEEN(5,COUNT('Last name'!$A:$A) + 1),'Last name'!$A:$B,2,FALSE)
)</f>
        <v>Alvarenga Rizzo</v>
      </c>
      <c r="I740" s="7" t="str">
        <f t="shared" ca="1" si="100"/>
        <v>Rafael Alvarenga Rizzo</v>
      </c>
      <c r="J740" s="7" t="str">
        <f ca="1">VLOOKUP($E740,Name!$A:$C,3,FALSE)</f>
        <v>M</v>
      </c>
      <c r="K740" s="7" t="str">
        <f ca="1">VLOOKUP($J740,Gender!$A:$B,2,FALSE)</f>
        <v>Male</v>
      </c>
      <c r="L740" s="7">
        <f t="shared" ca="1" si="101"/>
        <v>5</v>
      </c>
      <c r="M740" s="7" t="str">
        <f ca="1">VLOOKUP($L740,Race!$A:$B,2,FALSE)</f>
        <v>White</v>
      </c>
      <c r="N740" s="8">
        <f t="shared" ca="1" si="102"/>
        <v>18992</v>
      </c>
      <c r="O740" s="6">
        <f t="shared" ca="1" si="103"/>
        <v>7</v>
      </c>
      <c r="P740" s="8" t="str">
        <f ca="1">VLOOKUP($O740,Education!$A:$B,2,FALSE)</f>
        <v>Undergraduate degree</v>
      </c>
      <c r="Q740" s="7">
        <f ca="1" xml:space="preserve">
  IF(OR($S740 = 5, $S740 = 6, $S740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40" s="7" t="str">
        <f ca="1">VLOOKUP($Q740,Department!$A:$B,2,FALSE)</f>
        <v>Human Resource</v>
      </c>
      <c r="S740" s="6">
        <f t="shared" ca="1" si="104"/>
        <v>11</v>
      </c>
      <c r="T740" s="7" t="str">
        <f ca="1">VLOOKUP($S740,Role!$A:$B,2,FALSE)</f>
        <v>Analyst</v>
      </c>
      <c r="U740" s="6">
        <f t="shared" ca="1" si="105"/>
        <v>6</v>
      </c>
      <c r="V740" s="7" t="str">
        <f ca="1" xml:space="preserve">
IF($U740 &lt;&gt; "",
    VLOOKUP($U740,Level!$A:$B,2,FALSE),
    ""
)</f>
        <v>Pleno</v>
      </c>
      <c r="W740" s="1">
        <f t="shared" ca="1" si="106"/>
        <v>2580</v>
      </c>
      <c r="X740" s="12" t="str">
        <f t="shared" ca="1" si="107"/>
        <v>INSERT INTO bi4all.fac_employees (id_company_fk, id_employee_pk, flg_active, employee_name, id_gender_fk, id_race_fk, birthday, id_schooling_fk, id_department_fk, id_role_fk, id_level_fk, salary) VALUES (1, 736, TRUE, 'Rafael Alvarenga Rizzo', 'M', 5, '30/12/1951', 7, 8, 11, 6, 2580);</v>
      </c>
    </row>
    <row r="741" spans="1:24" ht="14.25" customHeight="1" x14ac:dyDescent="0.2">
      <c r="A741" s="7">
        <v>1</v>
      </c>
      <c r="B741" s="7" t="str">
        <f>$A741 &amp; "-"&amp;VLOOKUP($A741,Company!$A:$B,2,FALSE)</f>
        <v>1-ACME Corporation</v>
      </c>
      <c r="C741" s="5">
        <f t="shared" si="99"/>
        <v>737</v>
      </c>
      <c r="D741" s="6" t="b">
        <v>1</v>
      </c>
      <c r="E741" s="7">
        <f ca="1">IF($C741 = 1 + N("Presidente"),
    127,
    IF($C741 = 2 + N("Vice-Presidente"),
        72,
        IF($C741 = 3 + N("Secretária bilíngue"),
            13,
            RANDBETWEEN(5,COUNT(Name!$A:$A) + 1)
        )
    )
)</f>
        <v>196</v>
      </c>
      <c r="F741" s="7" t="str">
        <f ca="1">VLOOKUP($E741,Name!$A:$B,2,FALSE)</f>
        <v>Jonathan</v>
      </c>
      <c r="G741" s="7">
        <f ca="1" xml:space="preserve">
IF($C741 = 1,
    0,
    RANDBETWEEN(5,COUNT('Last name'!$A:$A) + 1)
)</f>
        <v>134</v>
      </c>
      <c r="H741" s="7" t="str">
        <f ca="1" xml:space="preserve">
IF($C741 = 1 + N("Presidente"),
    "de Orléans e Bragança",
    VLOOKUP($G741,'Last name'!$A:$B,2,FALSE) &amp; " " &amp; VLOOKUP(RANDBETWEEN(5,COUNT('Last name'!$A:$A) + 1),'Last name'!$A:$B,2,FALSE)
)</f>
        <v>Morato Lopes</v>
      </c>
      <c r="I741" s="7" t="str">
        <f t="shared" ca="1" si="100"/>
        <v>Jonathan Morato Lopes</v>
      </c>
      <c r="J741" s="7" t="str">
        <f ca="1">VLOOKUP($E741,Name!$A:$C,3,FALSE)</f>
        <v>M</v>
      </c>
      <c r="K741" s="7" t="str">
        <f ca="1">VLOOKUP($J741,Gender!$A:$B,2,FALSE)</f>
        <v>Male</v>
      </c>
      <c r="L741" s="7">
        <f t="shared" ca="1" si="101"/>
        <v>8</v>
      </c>
      <c r="M741" s="7" t="str">
        <f ca="1">VLOOKUP($L741,Race!$A:$B,2,FALSE)</f>
        <v>Asian</v>
      </c>
      <c r="N741" s="8">
        <f t="shared" ca="1" si="102"/>
        <v>25438</v>
      </c>
      <c r="O741" s="6">
        <f t="shared" ca="1" si="103"/>
        <v>7</v>
      </c>
      <c r="P741" s="8" t="str">
        <f ca="1">VLOOKUP($O741,Education!$A:$B,2,FALSE)</f>
        <v>Undergraduate degree</v>
      </c>
      <c r="Q741" s="7">
        <f ca="1" xml:space="preserve">
  IF(OR($S741 = 5, $S741 = 6, $S741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41" s="7" t="str">
        <f ca="1">VLOOKUP($Q741,Department!$A:$B,2,FALSE)</f>
        <v>Communication &amp; Marketing</v>
      </c>
      <c r="S741" s="6">
        <f t="shared" ca="1" si="104"/>
        <v>10</v>
      </c>
      <c r="T741" s="7" t="str">
        <f ca="1">VLOOKUP($S741,Role!$A:$B,2,FALSE)</f>
        <v>Trainee</v>
      </c>
      <c r="U741" s="6" t="str">
        <f t="shared" ca="1" si="105"/>
        <v/>
      </c>
      <c r="V741" s="7" t="str">
        <f ca="1" xml:space="preserve">
IF($U741 &lt;&gt; "",
    VLOOKUP($U741,Level!$A:$B,2,FALSE),
    ""
)</f>
        <v/>
      </c>
      <c r="W741" s="1">
        <f t="shared" ca="1" si="106"/>
        <v>1385</v>
      </c>
      <c r="X741" s="12" t="str">
        <f t="shared" ca="1" si="107"/>
        <v>INSERT INTO bi4all.fac_employees (id_company_fk, id_employee_pk, flg_active, employee_name, id_gender_fk, id_race_fk, birthday, id_schooling_fk, id_department_fk, id_role_fk, id_level_fk, salary) VALUES (1, 737, TRUE, 'Jonathan Morato Lopes', 'M', 8, '23/08/1969', 7, 11, 10, NULL, 1385);</v>
      </c>
    </row>
    <row r="742" spans="1:24" ht="14.25" customHeight="1" x14ac:dyDescent="0.2">
      <c r="A742" s="7">
        <v>1</v>
      </c>
      <c r="B742" s="7" t="str">
        <f>$A742 &amp; "-"&amp;VLOOKUP($A742,Company!$A:$B,2,FALSE)</f>
        <v>1-ACME Corporation</v>
      </c>
      <c r="C742" s="5">
        <f t="shared" si="99"/>
        <v>738</v>
      </c>
      <c r="D742" s="6" t="b">
        <v>1</v>
      </c>
      <c r="E742" s="7">
        <f ca="1">IF($C742 = 1 + N("Presidente"),
    127,
    IF($C742 = 2 + N("Vice-Presidente"),
        72,
        IF($C742 = 3 + N("Secretária bilíngue"),
            13,
            RANDBETWEEN(5,COUNT(Name!$A:$A) + 1)
        )
    )
)</f>
        <v>85</v>
      </c>
      <c r="F742" s="7" t="str">
        <f ca="1">VLOOKUP($E742,Name!$A:$B,2,FALSE)</f>
        <v>Carlos Eduardo</v>
      </c>
      <c r="G742" s="7">
        <f ca="1" xml:space="preserve">
IF($C742 = 1,
    0,
    RANDBETWEEN(5,COUNT('Last name'!$A:$A) + 1)
)</f>
        <v>61</v>
      </c>
      <c r="H742" s="7" t="str">
        <f ca="1" xml:space="preserve">
IF($C742 = 1 + N("Presidente"),
    "de Orléans e Bragança",
    VLOOKUP($G742,'Last name'!$A:$B,2,FALSE) &amp; " " &amp; VLOOKUP(RANDBETWEEN(5,COUNT('Last name'!$A:$A) + 1),'Last name'!$A:$B,2,FALSE)
)</f>
        <v>Caruso Rizzo</v>
      </c>
      <c r="I742" s="7" t="str">
        <f t="shared" ca="1" si="100"/>
        <v>Carlos Eduardo Caruso Rizzo</v>
      </c>
      <c r="J742" s="7" t="str">
        <f ca="1">VLOOKUP($E742,Name!$A:$C,3,FALSE)</f>
        <v>M</v>
      </c>
      <c r="K742" s="7" t="str">
        <f ca="1">VLOOKUP($J742,Gender!$A:$B,2,FALSE)</f>
        <v>Male</v>
      </c>
      <c r="L742" s="7">
        <f t="shared" ca="1" si="101"/>
        <v>6</v>
      </c>
      <c r="M742" s="7" t="str">
        <f ca="1">VLOOKUP($L742,Race!$A:$B,2,FALSE)</f>
        <v>Black or African American</v>
      </c>
      <c r="N742" s="8">
        <f t="shared" ca="1" si="102"/>
        <v>28379</v>
      </c>
      <c r="O742" s="6">
        <f t="shared" ca="1" si="103"/>
        <v>7</v>
      </c>
      <c r="P742" s="8" t="str">
        <f ca="1">VLOOKUP($O742,Education!$A:$B,2,FALSE)</f>
        <v>Undergraduate degree</v>
      </c>
      <c r="Q742" s="7">
        <f ca="1" xml:space="preserve">
  IF(OR($S742 = 5, $S742 = 6, $S742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42" s="7" t="str">
        <f ca="1">VLOOKUP($Q742,Department!$A:$B,2,FALSE)</f>
        <v>Finance</v>
      </c>
      <c r="S742" s="6">
        <f t="shared" ca="1" si="104"/>
        <v>11</v>
      </c>
      <c r="T742" s="7" t="str">
        <f ca="1">VLOOKUP($S742,Role!$A:$B,2,FALSE)</f>
        <v>Analyst</v>
      </c>
      <c r="U742" s="6">
        <f t="shared" ca="1" si="105"/>
        <v>7</v>
      </c>
      <c r="V742" s="7" t="str">
        <f ca="1" xml:space="preserve">
IF($U742 &lt;&gt; "",
    VLOOKUP($U742,Level!$A:$B,2,FALSE),
    ""
)</f>
        <v>Senior</v>
      </c>
      <c r="W742" s="1">
        <f t="shared" ca="1" si="106"/>
        <v>2500</v>
      </c>
      <c r="X742" s="12" t="str">
        <f t="shared" ca="1" si="107"/>
        <v>INSERT INTO bi4all.fac_employees (id_company_fk, id_employee_pk, flg_active, employee_name, id_gender_fk, id_race_fk, birthday, id_schooling_fk, id_department_fk, id_role_fk, id_level_fk, salary) VALUES (1, 738, TRUE, 'Carlos Eduardo Caruso Rizzo', 'M', 6, '11/09/1977', 7, 7, 11, 7, 2500);</v>
      </c>
    </row>
    <row r="743" spans="1:24" ht="14.25" customHeight="1" x14ac:dyDescent="0.2">
      <c r="A743" s="7">
        <v>1</v>
      </c>
      <c r="B743" s="7" t="str">
        <f>$A743 &amp; "-"&amp;VLOOKUP($A743,Company!$A:$B,2,FALSE)</f>
        <v>1-ACME Corporation</v>
      </c>
      <c r="C743" s="5">
        <f t="shared" si="99"/>
        <v>739</v>
      </c>
      <c r="D743" s="6" t="b">
        <v>1</v>
      </c>
      <c r="E743" s="7">
        <f ca="1">IF($C743 = 1 + N("Presidente"),
    127,
    IF($C743 = 2 + N("Vice-Presidente"),
        72,
        IF($C743 = 3 + N("Secretária bilíngue"),
            13,
            RANDBETWEEN(5,COUNT(Name!$A:$A) + 1)
        )
    )
)</f>
        <v>256</v>
      </c>
      <c r="F743" s="7" t="str">
        <f ca="1">VLOOKUP($E743,Name!$A:$B,2,FALSE)</f>
        <v>Marcelo</v>
      </c>
      <c r="G743" s="7">
        <f ca="1" xml:space="preserve">
IF($C743 = 1,
    0,
    RANDBETWEEN(5,COUNT('Last name'!$A:$A) + 1)
)</f>
        <v>18</v>
      </c>
      <c r="H743" s="7" t="str">
        <f ca="1" xml:space="preserve">
IF($C743 = 1 + N("Presidente"),
    "de Orléans e Bragança",
    VLOOKUP($G743,'Last name'!$A:$B,2,FALSE) &amp; " " &amp; VLOOKUP(RANDBETWEEN(5,COUNT('Last name'!$A:$A) + 1),'Last name'!$A:$B,2,FALSE)
)</f>
        <v>Andrioli Seixas</v>
      </c>
      <c r="I743" s="7" t="str">
        <f t="shared" ca="1" si="100"/>
        <v>Marcelo Andrioli Seixas</v>
      </c>
      <c r="J743" s="7" t="str">
        <f ca="1">VLOOKUP($E743,Name!$A:$C,3,FALSE)</f>
        <v>M</v>
      </c>
      <c r="K743" s="7" t="str">
        <f ca="1">VLOOKUP($J743,Gender!$A:$B,2,FALSE)</f>
        <v>Male</v>
      </c>
      <c r="L743" s="7">
        <f t="shared" ca="1" si="101"/>
        <v>5</v>
      </c>
      <c r="M743" s="7" t="str">
        <f ca="1">VLOOKUP($L743,Race!$A:$B,2,FALSE)</f>
        <v>White</v>
      </c>
      <c r="N743" s="8">
        <f t="shared" ca="1" si="102"/>
        <v>30473</v>
      </c>
      <c r="O743" s="6">
        <f t="shared" ca="1" si="103"/>
        <v>7</v>
      </c>
      <c r="P743" s="8" t="str">
        <f ca="1">VLOOKUP($O743,Education!$A:$B,2,FALSE)</f>
        <v>Undergraduate degree</v>
      </c>
      <c r="Q743" s="7">
        <f ca="1" xml:space="preserve">
  IF(OR($S743 = 5, $S743 = 6, $S743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43" s="7" t="str">
        <f ca="1">VLOOKUP($Q743,Department!$A:$B,2,FALSE)</f>
        <v>Administration</v>
      </c>
      <c r="S743" s="6">
        <f t="shared" ca="1" si="104"/>
        <v>9</v>
      </c>
      <c r="T743" s="7" t="str">
        <f ca="1">VLOOKUP($S743,Role!$A:$B,2,FALSE)</f>
        <v>Intern</v>
      </c>
      <c r="U743" s="6" t="str">
        <f t="shared" ca="1" si="105"/>
        <v/>
      </c>
      <c r="V743" s="7" t="str">
        <f ca="1" xml:space="preserve">
IF($U743 &lt;&gt; "",
    VLOOKUP($U743,Level!$A:$B,2,FALSE),
    ""
)</f>
        <v/>
      </c>
      <c r="W743" s="1">
        <f t="shared" ca="1" si="106"/>
        <v>1205</v>
      </c>
      <c r="X743" s="12" t="str">
        <f t="shared" ca="1" si="107"/>
        <v>INSERT INTO bi4all.fac_employees (id_company_fk, id_employee_pk, flg_active, employee_name, id_gender_fk, id_race_fk, birthday, id_schooling_fk, id_department_fk, id_role_fk, id_level_fk, salary) VALUES (1, 739, TRUE, 'Marcelo Andrioli Seixas', 'M', 5, '06/06/1983', 7, 6, 9, NULL, 1205);</v>
      </c>
    </row>
    <row r="744" spans="1:24" ht="14.25" customHeight="1" x14ac:dyDescent="0.2">
      <c r="A744" s="7">
        <v>1</v>
      </c>
      <c r="B744" s="7" t="str">
        <f>$A744 &amp; "-"&amp;VLOOKUP($A744,Company!$A:$B,2,FALSE)</f>
        <v>1-ACME Corporation</v>
      </c>
      <c r="C744" s="5">
        <f t="shared" si="99"/>
        <v>740</v>
      </c>
      <c r="D744" s="6" t="b">
        <v>1</v>
      </c>
      <c r="E744" s="7">
        <f ca="1">IF($C744 = 1 + N("Presidente"),
    127,
    IF($C744 = 2 + N("Vice-Presidente"),
        72,
        IF($C744 = 3 + N("Secretária bilíngue"),
            13,
            RANDBETWEEN(5,COUNT(Name!$A:$A) + 1)
        )
    )
)</f>
        <v>73</v>
      </c>
      <c r="F744" s="7" t="str">
        <f ca="1">VLOOKUP($E744,Name!$A:$B,2,FALSE)</f>
        <v>Bianca</v>
      </c>
      <c r="G744" s="7">
        <f ca="1" xml:space="preserve">
IF($C744 = 1,
    0,
    RANDBETWEEN(5,COUNT('Last name'!$A:$A) + 1)
)</f>
        <v>174</v>
      </c>
      <c r="H744" s="7" t="str">
        <f ca="1" xml:space="preserve">
IF($C744 = 1 + N("Presidente"),
    "de Orléans e Bragança",
    VLOOKUP($G744,'Last name'!$A:$B,2,FALSE) &amp; " " &amp; VLOOKUP(RANDBETWEEN(5,COUNT('Last name'!$A:$A) + 1),'Last name'!$A:$B,2,FALSE)
)</f>
        <v>Santana Martins</v>
      </c>
      <c r="I744" s="7" t="str">
        <f t="shared" ca="1" si="100"/>
        <v>Bianca Santana Martins</v>
      </c>
      <c r="J744" s="7" t="str">
        <f ca="1">VLOOKUP($E744,Name!$A:$C,3,FALSE)</f>
        <v>F</v>
      </c>
      <c r="K744" s="7" t="str">
        <f ca="1">VLOOKUP($J744,Gender!$A:$B,2,FALSE)</f>
        <v>Female</v>
      </c>
      <c r="L744" s="7">
        <f t="shared" ca="1" si="101"/>
        <v>5</v>
      </c>
      <c r="M744" s="7" t="str">
        <f ca="1">VLOOKUP($L744,Race!$A:$B,2,FALSE)</f>
        <v>White</v>
      </c>
      <c r="N744" s="8">
        <f t="shared" ca="1" si="102"/>
        <v>29301</v>
      </c>
      <c r="O744" s="6">
        <f t="shared" ca="1" si="103"/>
        <v>7</v>
      </c>
      <c r="P744" s="8" t="str">
        <f ca="1">VLOOKUP($O744,Education!$A:$B,2,FALSE)</f>
        <v>Undergraduate degree</v>
      </c>
      <c r="Q744" s="7">
        <f ca="1" xml:space="preserve">
  IF(OR($S744 = 5, $S744 = 6, $S744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44" s="7" t="str">
        <f ca="1">VLOOKUP($Q744,Department!$A:$B,2,FALSE)</f>
        <v>Finance</v>
      </c>
      <c r="S744" s="6">
        <f t="shared" ca="1" si="104"/>
        <v>11</v>
      </c>
      <c r="T744" s="7" t="str">
        <f ca="1">VLOOKUP($S744,Role!$A:$B,2,FALSE)</f>
        <v>Analyst</v>
      </c>
      <c r="U744" s="6">
        <f t="shared" ca="1" si="105"/>
        <v>5</v>
      </c>
      <c r="V744" s="7" t="str">
        <f ca="1" xml:space="preserve">
IF($U744 &lt;&gt; "",
    VLOOKUP($U744,Level!$A:$B,2,FALSE),
    ""
)</f>
        <v>Junior</v>
      </c>
      <c r="W744" s="1">
        <f t="shared" ca="1" si="106"/>
        <v>2500</v>
      </c>
      <c r="X744" s="12" t="str">
        <f t="shared" ca="1" si="107"/>
        <v>INSERT INTO bi4all.fac_employees (id_company_fk, id_employee_pk, flg_active, employee_name, id_gender_fk, id_race_fk, birthday, id_schooling_fk, id_department_fk, id_role_fk, id_level_fk, salary) VALUES (1, 740, TRUE, 'Bianca Santana Martins', 'F', 5, '21/03/1980', 7, 7, 11, 5, 2500);</v>
      </c>
    </row>
    <row r="745" spans="1:24" ht="14.25" customHeight="1" x14ac:dyDescent="0.2">
      <c r="A745" s="7">
        <v>1</v>
      </c>
      <c r="B745" s="7" t="str">
        <f>$A745 &amp; "-"&amp;VLOOKUP($A745,Company!$A:$B,2,FALSE)</f>
        <v>1-ACME Corporation</v>
      </c>
      <c r="C745" s="5">
        <f t="shared" si="99"/>
        <v>741</v>
      </c>
      <c r="D745" s="6" t="b">
        <v>1</v>
      </c>
      <c r="E745" s="7">
        <f ca="1">IF($C745 = 1 + N("Presidente"),
    127,
    IF($C745 = 2 + N("Vice-Presidente"),
        72,
        IF($C745 = 3 + N("Secretária bilíngue"),
            13,
            RANDBETWEEN(5,COUNT(Name!$A:$A) + 1)
        )
    )
)</f>
        <v>288</v>
      </c>
      <c r="F745" s="7" t="str">
        <f ca="1">VLOOKUP($E745,Name!$A:$B,2,FALSE)</f>
        <v>Matheus Bruno</v>
      </c>
      <c r="G745" s="7">
        <f ca="1" xml:space="preserve">
IF($C745 = 1,
    0,
    RANDBETWEEN(5,COUNT('Last name'!$A:$A) + 1)
)</f>
        <v>65</v>
      </c>
      <c r="H745" s="7" t="str">
        <f ca="1" xml:space="preserve">
IF($C745 = 1 + N("Presidente"),
    "de Orléans e Bragança",
    VLOOKUP($G745,'Last name'!$A:$B,2,FALSE) &amp; " " &amp; VLOOKUP(RANDBETWEEN(5,COUNT('Last name'!$A:$A) + 1),'Last name'!$A:$B,2,FALSE)
)</f>
        <v>Coelho Farina</v>
      </c>
      <c r="I745" s="7" t="str">
        <f t="shared" ca="1" si="100"/>
        <v>Matheus Bruno Coelho Farina</v>
      </c>
      <c r="J745" s="7" t="str">
        <f ca="1">VLOOKUP($E745,Name!$A:$C,3,FALSE)</f>
        <v>M</v>
      </c>
      <c r="K745" s="7" t="str">
        <f ca="1">VLOOKUP($J745,Gender!$A:$B,2,FALSE)</f>
        <v>Male</v>
      </c>
      <c r="L745" s="7">
        <f t="shared" ca="1" si="101"/>
        <v>5</v>
      </c>
      <c r="M745" s="7" t="str">
        <f ca="1">VLOOKUP($L745,Race!$A:$B,2,FALSE)</f>
        <v>White</v>
      </c>
      <c r="N745" s="8">
        <f t="shared" ca="1" si="102"/>
        <v>20134</v>
      </c>
      <c r="O745" s="6">
        <f t="shared" ca="1" si="103"/>
        <v>7</v>
      </c>
      <c r="P745" s="8" t="str">
        <f ca="1">VLOOKUP($O745,Education!$A:$B,2,FALSE)</f>
        <v>Undergraduate degree</v>
      </c>
      <c r="Q745" s="7">
        <f ca="1" xml:space="preserve">
  IF(OR($S745 = 5, $S745 = 6, $S745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45" s="7" t="str">
        <f ca="1">VLOOKUP($Q745,Department!$A:$B,2,FALSE)</f>
        <v>Operations</v>
      </c>
      <c r="S745" s="6">
        <f t="shared" ca="1" si="104"/>
        <v>9</v>
      </c>
      <c r="T745" s="7" t="str">
        <f ca="1">VLOOKUP($S745,Role!$A:$B,2,FALSE)</f>
        <v>Intern</v>
      </c>
      <c r="U745" s="6" t="str">
        <f t="shared" ca="1" si="105"/>
        <v/>
      </c>
      <c r="V745" s="7" t="str">
        <f ca="1" xml:space="preserve">
IF($U745 &lt;&gt; "",
    VLOOKUP($U745,Level!$A:$B,2,FALSE),
    ""
)</f>
        <v/>
      </c>
      <c r="W745" s="1">
        <f t="shared" ca="1" si="106"/>
        <v>1205</v>
      </c>
      <c r="X745" s="12" t="str">
        <f t="shared" ca="1" si="107"/>
        <v>INSERT INTO bi4all.fac_employees (id_company_fk, id_employee_pk, flg_active, employee_name, id_gender_fk, id_race_fk, birthday, id_schooling_fk, id_department_fk, id_role_fk, id_level_fk, salary) VALUES (1, 741, TRUE, 'Matheus Bruno Coelho Farina', 'M', 5, '14/02/1955', 7, 10, 9, NULL, 1205);</v>
      </c>
    </row>
    <row r="746" spans="1:24" ht="14.25" customHeight="1" x14ac:dyDescent="0.2">
      <c r="A746" s="7">
        <v>1</v>
      </c>
      <c r="B746" s="7" t="str">
        <f>$A746 &amp; "-"&amp;VLOOKUP($A746,Company!$A:$B,2,FALSE)</f>
        <v>1-ACME Corporation</v>
      </c>
      <c r="C746" s="5">
        <f t="shared" si="99"/>
        <v>742</v>
      </c>
      <c r="D746" s="6" t="b">
        <v>1</v>
      </c>
      <c r="E746" s="7">
        <f ca="1">IF($C746 = 1 + N("Presidente"),
    127,
    IF($C746 = 2 + N("Vice-Presidente"),
        72,
        IF($C746 = 3 + N("Secretária bilíngue"),
            13,
            RANDBETWEEN(5,COUNT(Name!$A:$A) + 1)
        )
    )
)</f>
        <v>358</v>
      </c>
      <c r="F746" s="7" t="str">
        <f ca="1">VLOOKUP($E746,Name!$A:$B,2,FALSE)</f>
        <v>Vinícius</v>
      </c>
      <c r="G746" s="7">
        <f ca="1" xml:space="preserve">
IF($C746 = 1,
    0,
    RANDBETWEEN(5,COUNT('Last name'!$A:$A) + 1)
)</f>
        <v>137</v>
      </c>
      <c r="H746" s="7" t="str">
        <f ca="1" xml:space="preserve">
IF($C746 = 1 + N("Presidente"),
    "de Orléans e Bragança",
    VLOOKUP($G746,'Last name'!$A:$B,2,FALSE) &amp; " " &amp; VLOOKUP(RANDBETWEEN(5,COUNT('Last name'!$A:$A) + 1),'Last name'!$A:$B,2,FALSE)
)</f>
        <v>Moura Freitas</v>
      </c>
      <c r="I746" s="7" t="str">
        <f t="shared" ca="1" si="100"/>
        <v>Vinícius Moura Freitas</v>
      </c>
      <c r="J746" s="7" t="str">
        <f ca="1">VLOOKUP($E746,Name!$A:$C,3,FALSE)</f>
        <v>M</v>
      </c>
      <c r="K746" s="7" t="str">
        <f ca="1">VLOOKUP($J746,Gender!$A:$B,2,FALSE)</f>
        <v>Male</v>
      </c>
      <c r="L746" s="7">
        <f t="shared" ca="1" si="101"/>
        <v>5</v>
      </c>
      <c r="M746" s="7" t="str">
        <f ca="1">VLOOKUP($L746,Race!$A:$B,2,FALSE)</f>
        <v>White</v>
      </c>
      <c r="N746" s="8">
        <f t="shared" ca="1" si="102"/>
        <v>19951</v>
      </c>
      <c r="O746" s="6">
        <f t="shared" ca="1" si="103"/>
        <v>8</v>
      </c>
      <c r="P746" s="8" t="str">
        <f ca="1">VLOOKUP($O746,Education!$A:$B,2,FALSE)</f>
        <v>Graduate school</v>
      </c>
      <c r="Q746" s="7">
        <f ca="1" xml:space="preserve">
  IF(OR($S746 = 5, $S746 = 6, $S746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46" s="7" t="str">
        <f ca="1">VLOOKUP($Q746,Department!$A:$B,2,FALSE)</f>
        <v>Audit</v>
      </c>
      <c r="S746" s="6">
        <f t="shared" ca="1" si="104"/>
        <v>11</v>
      </c>
      <c r="T746" s="7" t="str">
        <f ca="1">VLOOKUP($S746,Role!$A:$B,2,FALSE)</f>
        <v>Analyst</v>
      </c>
      <c r="U746" s="6">
        <f t="shared" ca="1" si="105"/>
        <v>6</v>
      </c>
      <c r="V746" s="7" t="str">
        <f ca="1" xml:space="preserve">
IF($U746 &lt;&gt; "",
    VLOOKUP($U746,Level!$A:$B,2,FALSE),
    ""
)</f>
        <v>Pleno</v>
      </c>
      <c r="W746" s="1">
        <f t="shared" ca="1" si="106"/>
        <v>3000</v>
      </c>
      <c r="X746" s="12" t="str">
        <f t="shared" ca="1" si="107"/>
        <v>INSERT INTO bi4all.fac_employees (id_company_fk, id_employee_pk, flg_active, employee_name, id_gender_fk, id_race_fk, birthday, id_schooling_fk, id_department_fk, id_role_fk, id_level_fk, salary) VALUES (1, 742, TRUE, 'Vinícius Moura Freitas', 'M', 5, '15/08/1954', 8, 13, 11, 6, 3000);</v>
      </c>
    </row>
    <row r="747" spans="1:24" ht="14.25" customHeight="1" x14ac:dyDescent="0.2">
      <c r="A747" s="7">
        <v>1</v>
      </c>
      <c r="B747" s="7" t="str">
        <f>$A747 &amp; "-"&amp;VLOOKUP($A747,Company!$A:$B,2,FALSE)</f>
        <v>1-ACME Corporation</v>
      </c>
      <c r="C747" s="5">
        <f t="shared" si="99"/>
        <v>743</v>
      </c>
      <c r="D747" s="6" t="b">
        <v>1</v>
      </c>
      <c r="E747" s="7">
        <f ca="1">IF($C747 = 1 + N("Presidente"),
    127,
    IF($C747 = 2 + N("Vice-Presidente"),
        72,
        IF($C747 = 3 + N("Secretária bilíngue"),
            13,
            RANDBETWEEN(5,COUNT(Name!$A:$A) + 1)
        )
    )
)</f>
        <v>126</v>
      </c>
      <c r="F747" s="7" t="str">
        <f ca="1">VLOOKUP($E747,Name!$A:$B,2,FALSE)</f>
        <v>Enrico</v>
      </c>
      <c r="G747" s="7">
        <f ca="1" xml:space="preserve">
IF($C747 = 1,
    0,
    RANDBETWEEN(5,COUNT('Last name'!$A:$A) + 1)
)</f>
        <v>152</v>
      </c>
      <c r="H747" s="7" t="str">
        <f ca="1" xml:space="preserve">
IF($C747 = 1 + N("Presidente"),
    "de Orléans e Bragança",
    VLOOKUP($G747,'Last name'!$A:$B,2,FALSE) &amp; " " &amp; VLOOKUP(RANDBETWEEN(5,COUNT('Last name'!$A:$A) + 1),'Last name'!$A:$B,2,FALSE)
)</f>
        <v>Pimenta Mendes</v>
      </c>
      <c r="I747" s="7" t="str">
        <f t="shared" ca="1" si="100"/>
        <v>Enrico Pimenta Mendes</v>
      </c>
      <c r="J747" s="7" t="str">
        <f ca="1">VLOOKUP($E747,Name!$A:$C,3,FALSE)</f>
        <v>M</v>
      </c>
      <c r="K747" s="7" t="str">
        <f ca="1">VLOOKUP($J747,Gender!$A:$B,2,FALSE)</f>
        <v>Male</v>
      </c>
      <c r="L747" s="7">
        <f t="shared" ca="1" si="101"/>
        <v>5</v>
      </c>
      <c r="M747" s="7" t="str">
        <f ca="1">VLOOKUP($L747,Race!$A:$B,2,FALSE)</f>
        <v>White</v>
      </c>
      <c r="N747" s="8">
        <f t="shared" ca="1" si="102"/>
        <v>30292</v>
      </c>
      <c r="O747" s="6">
        <f t="shared" ca="1" si="103"/>
        <v>7</v>
      </c>
      <c r="P747" s="8" t="str">
        <f ca="1">VLOOKUP($O747,Education!$A:$B,2,FALSE)</f>
        <v>Undergraduate degree</v>
      </c>
      <c r="Q747" s="7">
        <f ca="1" xml:space="preserve">
  IF(OR($S747 = 5, $S747 = 6, $S747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47" s="7" t="str">
        <f ca="1">VLOOKUP($Q747,Department!$A:$B,2,FALSE)</f>
        <v>Administration</v>
      </c>
      <c r="S747" s="6">
        <f t="shared" ca="1" si="104"/>
        <v>10</v>
      </c>
      <c r="T747" s="7" t="str">
        <f ca="1">VLOOKUP($S747,Role!$A:$B,2,FALSE)</f>
        <v>Trainee</v>
      </c>
      <c r="U747" s="6" t="str">
        <f t="shared" ca="1" si="105"/>
        <v/>
      </c>
      <c r="V747" s="7" t="str">
        <f ca="1" xml:space="preserve">
IF($U747 &lt;&gt; "",
    VLOOKUP($U747,Level!$A:$B,2,FALSE),
    ""
)</f>
        <v/>
      </c>
      <c r="W747" s="1">
        <f t="shared" ca="1" si="106"/>
        <v>1305</v>
      </c>
      <c r="X747" s="12" t="str">
        <f t="shared" ca="1" si="107"/>
        <v>INSERT INTO bi4all.fac_employees (id_company_fk, id_employee_pk, flg_active, employee_name, id_gender_fk, id_race_fk, birthday, id_schooling_fk, id_department_fk, id_role_fk, id_level_fk, salary) VALUES (1, 743, TRUE, 'Enrico Pimenta Mendes', 'M', 5, '07/12/1982', 7, 6, 10, NULL, 1305);</v>
      </c>
    </row>
    <row r="748" spans="1:24" ht="14.25" customHeight="1" x14ac:dyDescent="0.2">
      <c r="A748" s="7">
        <v>1</v>
      </c>
      <c r="B748" s="7" t="str">
        <f>$A748 &amp; "-"&amp;VLOOKUP($A748,Company!$A:$B,2,FALSE)</f>
        <v>1-ACME Corporation</v>
      </c>
      <c r="C748" s="5">
        <f t="shared" si="99"/>
        <v>744</v>
      </c>
      <c r="D748" s="6" t="b">
        <v>1</v>
      </c>
      <c r="E748" s="7">
        <f ca="1">IF($C748 = 1 + N("Presidente"),
    127,
    IF($C748 = 2 + N("Vice-Presidente"),
        72,
        IF($C748 = 3 + N("Secretária bilíngue"),
            13,
            RANDBETWEEN(5,COUNT(Name!$A:$A) + 1)
        )
    )
)</f>
        <v>151</v>
      </c>
      <c r="F748" s="7" t="str">
        <f ca="1">VLOOKUP($E748,Name!$A:$B,2,FALSE)</f>
        <v>Gabrielly</v>
      </c>
      <c r="G748" s="7">
        <f ca="1" xml:space="preserve">
IF($C748 = 1,
    0,
    RANDBETWEEN(5,COUNT('Last name'!$A:$A) + 1)
)</f>
        <v>120</v>
      </c>
      <c r="H748" s="7" t="str">
        <f ca="1" xml:space="preserve">
IF($C748 = 1 + N("Presidente"),
    "de Orléans e Bragança",
    VLOOKUP($G748,'Last name'!$A:$B,2,FALSE) &amp; " " &amp; VLOOKUP(RANDBETWEEN(5,COUNT('Last name'!$A:$A) + 1),'Last name'!$A:$B,2,FALSE)
)</f>
        <v>Marques Asvilla</v>
      </c>
      <c r="I748" s="7" t="str">
        <f t="shared" ca="1" si="100"/>
        <v>Gabrielly Marques Asvilla</v>
      </c>
      <c r="J748" s="7" t="str">
        <f ca="1">VLOOKUP($E748,Name!$A:$C,3,FALSE)</f>
        <v>F</v>
      </c>
      <c r="K748" s="7" t="str">
        <f ca="1">VLOOKUP($J748,Gender!$A:$B,2,FALSE)</f>
        <v>Female</v>
      </c>
      <c r="L748" s="7">
        <f t="shared" ca="1" si="101"/>
        <v>7</v>
      </c>
      <c r="M748" s="7" t="str">
        <f ca="1">VLOOKUP($L748,Race!$A:$B,2,FALSE)</f>
        <v>Hispanic or Latino</v>
      </c>
      <c r="N748" s="8">
        <f t="shared" ca="1" si="102"/>
        <v>21699</v>
      </c>
      <c r="O748" s="6">
        <f t="shared" ca="1" si="103"/>
        <v>7</v>
      </c>
      <c r="P748" s="8" t="str">
        <f ca="1">VLOOKUP($O748,Education!$A:$B,2,FALSE)</f>
        <v>Undergraduate degree</v>
      </c>
      <c r="Q748" s="7">
        <f ca="1" xml:space="preserve">
  IF(OR($S748 = 5, $S748 = 6, $S748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48" s="7" t="str">
        <f ca="1">VLOOKUP($Q748,Department!$A:$B,2,FALSE)</f>
        <v>Operations</v>
      </c>
      <c r="S748" s="6">
        <f t="shared" ca="1" si="104"/>
        <v>11</v>
      </c>
      <c r="T748" s="7" t="str">
        <f ca="1">VLOOKUP($S748,Role!$A:$B,2,FALSE)</f>
        <v>Analyst</v>
      </c>
      <c r="U748" s="6">
        <f t="shared" ca="1" si="105"/>
        <v>7</v>
      </c>
      <c r="V748" s="7" t="str">
        <f ca="1" xml:space="preserve">
IF($U748 &lt;&gt; "",
    VLOOKUP($U748,Level!$A:$B,2,FALSE),
    ""
)</f>
        <v>Senior</v>
      </c>
      <c r="W748" s="1">
        <f t="shared" ca="1" si="106"/>
        <v>2500</v>
      </c>
      <c r="X748" s="12" t="str">
        <f t="shared" ca="1" si="107"/>
        <v>INSERT INTO bi4all.fac_employees (id_company_fk, id_employee_pk, flg_active, employee_name, id_gender_fk, id_race_fk, birthday, id_schooling_fk, id_department_fk, id_role_fk, id_level_fk, salary) VALUES (1, 744, TRUE, 'Gabrielly Marques Asvilla', 'F', 7, '29/05/1959', 7, 10, 11, 7, 2500);</v>
      </c>
    </row>
    <row r="749" spans="1:24" ht="14.25" customHeight="1" x14ac:dyDescent="0.2">
      <c r="A749" s="7">
        <v>1</v>
      </c>
      <c r="B749" s="7" t="str">
        <f>$A749 &amp; "-"&amp;VLOOKUP($A749,Company!$A:$B,2,FALSE)</f>
        <v>1-ACME Corporation</v>
      </c>
      <c r="C749" s="5">
        <f t="shared" si="99"/>
        <v>745</v>
      </c>
      <c r="D749" s="6" t="b">
        <v>1</v>
      </c>
      <c r="E749" s="7">
        <f ca="1">IF($C749 = 1 + N("Presidente"),
    127,
    IF($C749 = 2 + N("Vice-Presidente"),
        72,
        IF($C749 = 3 + N("Secretária bilíngue"),
            13,
            RANDBETWEEN(5,COUNT(Name!$A:$A) + 1)
        )
    )
)</f>
        <v>28</v>
      </c>
      <c r="F749" s="7" t="str">
        <f ca="1">VLOOKUP($E749,Name!$A:$B,2,FALSE)</f>
        <v>Ana Caroline</v>
      </c>
      <c r="G749" s="7">
        <f ca="1" xml:space="preserve">
IF($C749 = 1,
    0,
    RANDBETWEEN(5,COUNT('Last name'!$A:$A) + 1)
)</f>
        <v>176</v>
      </c>
      <c r="H749" s="7" t="str">
        <f ca="1" xml:space="preserve">
IF($C749 = 1 + N("Presidente"),
    "de Orléans e Bragança",
    VLOOKUP($G749,'Last name'!$A:$B,2,FALSE) &amp; " " &amp; VLOOKUP(RANDBETWEEN(5,COUNT('Last name'!$A:$A) + 1),'Last name'!$A:$B,2,FALSE)
)</f>
        <v>Santos Barboza</v>
      </c>
      <c r="I749" s="7" t="str">
        <f t="shared" ca="1" si="100"/>
        <v>Ana Caroline Santos Barboza</v>
      </c>
      <c r="J749" s="7" t="str">
        <f ca="1">VLOOKUP($E749,Name!$A:$C,3,FALSE)</f>
        <v>F</v>
      </c>
      <c r="K749" s="7" t="str">
        <f ca="1">VLOOKUP($J749,Gender!$A:$B,2,FALSE)</f>
        <v>Female</v>
      </c>
      <c r="L749" s="7">
        <f t="shared" ca="1" si="101"/>
        <v>6</v>
      </c>
      <c r="M749" s="7" t="str">
        <f ca="1">VLOOKUP($L749,Race!$A:$B,2,FALSE)</f>
        <v>Black or African American</v>
      </c>
      <c r="N749" s="8">
        <f t="shared" ca="1" si="102"/>
        <v>28582</v>
      </c>
      <c r="O749" s="6">
        <f t="shared" ca="1" si="103"/>
        <v>7</v>
      </c>
      <c r="P749" s="8" t="str">
        <f ca="1">VLOOKUP($O749,Education!$A:$B,2,FALSE)</f>
        <v>Undergraduate degree</v>
      </c>
      <c r="Q749" s="7">
        <f ca="1" xml:space="preserve">
  IF(OR($S749 = 5, $S749 = 6, $S749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49" s="7" t="str">
        <f ca="1">VLOOKUP($Q749,Department!$A:$B,2,FALSE)</f>
        <v>Operations</v>
      </c>
      <c r="S749" s="6">
        <f t="shared" ca="1" si="104"/>
        <v>9</v>
      </c>
      <c r="T749" s="7" t="str">
        <f ca="1">VLOOKUP($S749,Role!$A:$B,2,FALSE)</f>
        <v>Intern</v>
      </c>
      <c r="U749" s="6" t="str">
        <f t="shared" ca="1" si="105"/>
        <v/>
      </c>
      <c r="V749" s="7" t="str">
        <f ca="1" xml:space="preserve">
IF($U749 &lt;&gt; "",
    VLOOKUP($U749,Level!$A:$B,2,FALSE),
    ""
)</f>
        <v/>
      </c>
      <c r="W749" s="1">
        <f t="shared" ca="1" si="106"/>
        <v>1205</v>
      </c>
      <c r="X749" s="12" t="str">
        <f t="shared" ca="1" si="107"/>
        <v>INSERT INTO bi4all.fac_employees (id_company_fk, id_employee_pk, flg_active, employee_name, id_gender_fk, id_race_fk, birthday, id_schooling_fk, id_department_fk, id_role_fk, id_level_fk, salary) VALUES (1, 745, TRUE, 'Ana Caroline Santos Barboza', 'F', 6, '02/04/1978', 7, 10, 9, NULL, 1205);</v>
      </c>
    </row>
    <row r="750" spans="1:24" ht="14.25" customHeight="1" x14ac:dyDescent="0.2">
      <c r="A750" s="7">
        <v>1</v>
      </c>
      <c r="B750" s="7" t="str">
        <f>$A750 &amp; "-"&amp;VLOOKUP($A750,Company!$A:$B,2,FALSE)</f>
        <v>1-ACME Corporation</v>
      </c>
      <c r="C750" s="5">
        <f t="shared" si="99"/>
        <v>746</v>
      </c>
      <c r="D750" s="6" t="b">
        <v>1</v>
      </c>
      <c r="E750" s="7">
        <f ca="1">IF($C750 = 1 + N("Presidente"),
    127,
    IF($C750 = 2 + N("Vice-Presidente"),
        72,
        IF($C750 = 3 + N("Secretária bilíngue"),
            13,
            RANDBETWEEN(5,COUNT(Name!$A:$A) + 1)
        )
    )
)</f>
        <v>74</v>
      </c>
      <c r="F750" s="7" t="str">
        <f ca="1">VLOOKUP($E750,Name!$A:$B,2,FALSE)</f>
        <v>Brenda</v>
      </c>
      <c r="G750" s="7">
        <f ca="1" xml:space="preserve">
IF($C750 = 1,
    0,
    RANDBETWEEN(5,COUNT('Last name'!$A:$A) + 1)
)</f>
        <v>33</v>
      </c>
      <c r="H750" s="7" t="str">
        <f ca="1" xml:space="preserve">
IF($C750 = 1 + N("Presidente"),
    "de Orléans e Bragança",
    VLOOKUP($G750,'Last name'!$A:$B,2,FALSE) &amp; " " &amp; VLOOKUP(RANDBETWEEN(5,COUNT('Last name'!$A:$A) + 1),'Last name'!$A:$B,2,FALSE)
)</f>
        <v>Barreto Sá</v>
      </c>
      <c r="I750" s="7" t="str">
        <f t="shared" ca="1" si="100"/>
        <v>Brenda Barreto Sá</v>
      </c>
      <c r="J750" s="7" t="str">
        <f ca="1">VLOOKUP($E750,Name!$A:$C,3,FALSE)</f>
        <v>F</v>
      </c>
      <c r="K750" s="7" t="str">
        <f ca="1">VLOOKUP($J750,Gender!$A:$B,2,FALSE)</f>
        <v>Female</v>
      </c>
      <c r="L750" s="7">
        <f t="shared" ca="1" si="101"/>
        <v>5</v>
      </c>
      <c r="M750" s="7" t="str">
        <f ca="1">VLOOKUP($L750,Race!$A:$B,2,FALSE)</f>
        <v>White</v>
      </c>
      <c r="N750" s="8">
        <f t="shared" ca="1" si="102"/>
        <v>19854</v>
      </c>
      <c r="O750" s="6">
        <f t="shared" ca="1" si="103"/>
        <v>8</v>
      </c>
      <c r="P750" s="8" t="str">
        <f ca="1">VLOOKUP($O750,Education!$A:$B,2,FALSE)</f>
        <v>Graduate school</v>
      </c>
      <c r="Q750" s="7">
        <f ca="1" xml:space="preserve">
  IF(OR($S750 = 5, $S750 = 6, $S750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50" s="7" t="str">
        <f ca="1">VLOOKUP($Q750,Department!$A:$B,2,FALSE)</f>
        <v>Controlling</v>
      </c>
      <c r="S750" s="6">
        <f t="shared" ca="1" si="104"/>
        <v>11</v>
      </c>
      <c r="T750" s="7" t="str">
        <f ca="1">VLOOKUP($S750,Role!$A:$B,2,FALSE)</f>
        <v>Analyst</v>
      </c>
      <c r="U750" s="6">
        <f t="shared" ca="1" si="105"/>
        <v>7</v>
      </c>
      <c r="V750" s="7" t="str">
        <f ca="1" xml:space="preserve">
IF($U750 &lt;&gt; "",
    VLOOKUP($U750,Level!$A:$B,2,FALSE),
    ""
)</f>
        <v>Senior</v>
      </c>
      <c r="W750" s="1">
        <f t="shared" ca="1" si="106"/>
        <v>3000</v>
      </c>
      <c r="X750" s="12" t="str">
        <f t="shared" ca="1" si="107"/>
        <v>INSERT INTO bi4all.fac_employees (id_company_fk, id_employee_pk, flg_active, employee_name, id_gender_fk, id_race_fk, birthday, id_schooling_fk, id_department_fk, id_role_fk, id_level_fk, salary) VALUES (1, 746, TRUE, 'Brenda Barreto Sá', 'F', 5, '10/05/1954', 8, 12, 11, 7, 3000);</v>
      </c>
    </row>
    <row r="751" spans="1:24" ht="14.25" customHeight="1" x14ac:dyDescent="0.2">
      <c r="A751" s="7">
        <v>1</v>
      </c>
      <c r="B751" s="7" t="str">
        <f>$A751 &amp; "-"&amp;VLOOKUP($A751,Company!$A:$B,2,FALSE)</f>
        <v>1-ACME Corporation</v>
      </c>
      <c r="C751" s="5">
        <f t="shared" si="99"/>
        <v>747</v>
      </c>
      <c r="D751" s="6" t="b">
        <v>1</v>
      </c>
      <c r="E751" s="7">
        <f ca="1">IF($C751 = 1 + N("Presidente"),
    127,
    IF($C751 = 2 + N("Vice-Presidente"),
        72,
        IF($C751 = 3 + N("Secretária bilíngue"),
            13,
            RANDBETWEEN(5,COUNT(Name!$A:$A) + 1)
        )
    )
)</f>
        <v>80</v>
      </c>
      <c r="F751" s="7" t="str">
        <f ca="1">VLOOKUP($E751,Name!$A:$B,2,FALSE)</f>
        <v>Byatriz</v>
      </c>
      <c r="G751" s="7">
        <f ca="1" xml:space="preserve">
IF($C751 = 1,
    0,
    RANDBETWEEN(5,COUNT('Last name'!$A:$A) + 1)
)</f>
        <v>122</v>
      </c>
      <c r="H751" s="7" t="str">
        <f ca="1" xml:space="preserve">
IF($C751 = 1 + N("Presidente"),
    "de Orléans e Bragança",
    VLOOKUP($G751,'Last name'!$A:$B,2,FALSE) &amp; " " &amp; VLOOKUP(RANDBETWEEN(5,COUNT('Last name'!$A:$A) + 1),'Last name'!$A:$B,2,FALSE)
)</f>
        <v>Martini Campos</v>
      </c>
      <c r="I751" s="7" t="str">
        <f t="shared" ca="1" si="100"/>
        <v>Byatriz Martini Campos</v>
      </c>
      <c r="J751" s="7" t="str">
        <f ca="1">VLOOKUP($E751,Name!$A:$C,3,FALSE)</f>
        <v>F</v>
      </c>
      <c r="K751" s="7" t="str">
        <f ca="1">VLOOKUP($J751,Gender!$A:$B,2,FALSE)</f>
        <v>Female</v>
      </c>
      <c r="L751" s="7">
        <f t="shared" ca="1" si="101"/>
        <v>5</v>
      </c>
      <c r="M751" s="7" t="str">
        <f ca="1">VLOOKUP($L751,Race!$A:$B,2,FALSE)</f>
        <v>White</v>
      </c>
      <c r="N751" s="8">
        <f t="shared" ca="1" si="102"/>
        <v>24207</v>
      </c>
      <c r="O751" s="6">
        <f t="shared" ca="1" si="103"/>
        <v>7</v>
      </c>
      <c r="P751" s="8" t="str">
        <f ca="1">VLOOKUP($O751,Education!$A:$B,2,FALSE)</f>
        <v>Undergraduate degree</v>
      </c>
      <c r="Q751" s="7">
        <f ca="1" xml:space="preserve">
  IF(OR($S751 = 5, $S751 = 6, $S751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51" s="7" t="str">
        <f ca="1">VLOOKUP($Q751,Department!$A:$B,2,FALSE)</f>
        <v>Operations</v>
      </c>
      <c r="S751" s="6">
        <f t="shared" ca="1" si="104"/>
        <v>9</v>
      </c>
      <c r="T751" s="7" t="str">
        <f ca="1">VLOOKUP($S751,Role!$A:$B,2,FALSE)</f>
        <v>Intern</v>
      </c>
      <c r="U751" s="6" t="str">
        <f t="shared" ca="1" si="105"/>
        <v/>
      </c>
      <c r="V751" s="7" t="str">
        <f ca="1" xml:space="preserve">
IF($U751 &lt;&gt; "",
    VLOOKUP($U751,Level!$A:$B,2,FALSE),
    ""
)</f>
        <v/>
      </c>
      <c r="W751" s="1">
        <f t="shared" ca="1" si="106"/>
        <v>1205</v>
      </c>
      <c r="X751" s="12" t="str">
        <f t="shared" ca="1" si="107"/>
        <v>INSERT INTO bi4all.fac_employees (id_company_fk, id_employee_pk, flg_active, employee_name, id_gender_fk, id_race_fk, birthday, id_schooling_fk, id_department_fk, id_role_fk, id_level_fk, salary) VALUES (1, 747, TRUE, 'Byatriz Martini Campos', 'F', 5, '10/04/1966', 7, 10, 9, NULL, 1205);</v>
      </c>
    </row>
    <row r="752" spans="1:24" ht="14.25" customHeight="1" x14ac:dyDescent="0.2">
      <c r="A752" s="7">
        <v>1</v>
      </c>
      <c r="B752" s="7" t="str">
        <f>$A752 &amp; "-"&amp;VLOOKUP($A752,Company!$A:$B,2,FALSE)</f>
        <v>1-ACME Corporation</v>
      </c>
      <c r="C752" s="5">
        <f t="shared" si="99"/>
        <v>748</v>
      </c>
      <c r="D752" s="6" t="b">
        <v>1</v>
      </c>
      <c r="E752" s="7">
        <f ca="1">IF($C752 = 1 + N("Presidente"),
    127,
    IF($C752 = 2 + N("Vice-Presidente"),
        72,
        IF($C752 = 3 + N("Secretária bilíngue"),
            13,
            RANDBETWEEN(5,COUNT(Name!$A:$A) + 1)
        )
    )
)</f>
        <v>230</v>
      </c>
      <c r="F752" s="7" t="str">
        <f ca="1">VLOOKUP($E752,Name!$A:$B,2,FALSE)</f>
        <v>Lorena</v>
      </c>
      <c r="G752" s="7">
        <f ca="1" xml:space="preserve">
IF($C752 = 1,
    0,
    RANDBETWEEN(5,COUNT('Last name'!$A:$A) + 1)
)</f>
        <v>115</v>
      </c>
      <c r="H752" s="7" t="str">
        <f ca="1" xml:space="preserve">
IF($C752 = 1 + N("Presidente"),
    "de Orléans e Bragança",
    VLOOKUP($G752,'Last name'!$A:$B,2,FALSE) &amp; " " &amp; VLOOKUP(RANDBETWEEN(5,COUNT('Last name'!$A:$A) + 1),'Last name'!$A:$B,2,FALSE)
)</f>
        <v>Madureira Galli</v>
      </c>
      <c r="I752" s="7" t="str">
        <f t="shared" ca="1" si="100"/>
        <v>Lorena Madureira Galli</v>
      </c>
      <c r="J752" s="7" t="str">
        <f ca="1">VLOOKUP($E752,Name!$A:$C,3,FALSE)</f>
        <v>F</v>
      </c>
      <c r="K752" s="7" t="str">
        <f ca="1">VLOOKUP($J752,Gender!$A:$B,2,FALSE)</f>
        <v>Female</v>
      </c>
      <c r="L752" s="7">
        <f t="shared" ca="1" si="101"/>
        <v>5</v>
      </c>
      <c r="M752" s="7" t="str">
        <f ca="1">VLOOKUP($L752,Race!$A:$B,2,FALSE)</f>
        <v>White</v>
      </c>
      <c r="N752" s="8">
        <f t="shared" ca="1" si="102"/>
        <v>28847</v>
      </c>
      <c r="O752" s="6">
        <f t="shared" ca="1" si="103"/>
        <v>7</v>
      </c>
      <c r="P752" s="8" t="str">
        <f ca="1">VLOOKUP($O752,Education!$A:$B,2,FALSE)</f>
        <v>Undergraduate degree</v>
      </c>
      <c r="Q752" s="7">
        <f ca="1" xml:space="preserve">
  IF(OR($S752 = 5, $S752 = 6, $S752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52" s="7" t="str">
        <f ca="1">VLOOKUP($Q752,Department!$A:$B,2,FALSE)</f>
        <v>Audit</v>
      </c>
      <c r="S752" s="6">
        <f t="shared" ca="1" si="104"/>
        <v>11</v>
      </c>
      <c r="T752" s="7" t="str">
        <f ca="1">VLOOKUP($S752,Role!$A:$B,2,FALSE)</f>
        <v>Analyst</v>
      </c>
      <c r="U752" s="6">
        <f t="shared" ca="1" si="105"/>
        <v>6</v>
      </c>
      <c r="V752" s="7" t="str">
        <f ca="1" xml:space="preserve">
IF($U752 &lt;&gt; "",
    VLOOKUP($U752,Level!$A:$B,2,FALSE),
    ""
)</f>
        <v>Pleno</v>
      </c>
      <c r="W752" s="1">
        <f t="shared" ca="1" si="106"/>
        <v>2500</v>
      </c>
      <c r="X752" s="12" t="str">
        <f t="shared" ca="1" si="107"/>
        <v>INSERT INTO bi4all.fac_employees (id_company_fk, id_employee_pk, flg_active, employee_name, id_gender_fk, id_race_fk, birthday, id_schooling_fk, id_department_fk, id_role_fk, id_level_fk, salary) VALUES (1, 748, TRUE, 'Lorena Madureira Galli', 'F', 5, '23/12/1978', 7, 13, 11, 6, 2500);</v>
      </c>
    </row>
    <row r="753" spans="1:24" ht="14.25" customHeight="1" x14ac:dyDescent="0.2">
      <c r="A753" s="7">
        <v>1</v>
      </c>
      <c r="B753" s="7" t="str">
        <f>$A753 &amp; "-"&amp;VLOOKUP($A753,Company!$A:$B,2,FALSE)</f>
        <v>1-ACME Corporation</v>
      </c>
      <c r="C753" s="5">
        <f t="shared" si="99"/>
        <v>749</v>
      </c>
      <c r="D753" s="6" t="b">
        <v>1</v>
      </c>
      <c r="E753" s="7">
        <f ca="1">IF($C753 = 1 + N("Presidente"),
    127,
    IF($C753 = 2 + N("Vice-Presidente"),
        72,
        IF($C753 = 3 + N("Secretária bilíngue"),
            13,
            RANDBETWEEN(5,COUNT(Name!$A:$A) + 1)
        )
    )
)</f>
        <v>222</v>
      </c>
      <c r="F753" s="7" t="str">
        <f ca="1">VLOOKUP($E753,Name!$A:$B,2,FALSE)</f>
        <v>Lavignia</v>
      </c>
      <c r="G753" s="7">
        <f ca="1" xml:space="preserve">
IF($C753 = 1,
    0,
    RANDBETWEEN(5,COUNT('Last name'!$A:$A) + 1)
)</f>
        <v>40</v>
      </c>
      <c r="H753" s="7" t="str">
        <f ca="1" xml:space="preserve">
IF($C753 = 1 + N("Presidente"),
    "de Orléans e Bragança",
    VLOOKUP($G753,'Last name'!$A:$B,2,FALSE) &amp; " " &amp; VLOOKUP(RANDBETWEEN(5,COUNT('Last name'!$A:$A) + 1),'Last name'!$A:$B,2,FALSE)
)</f>
        <v>Bicalho Barros</v>
      </c>
      <c r="I753" s="7" t="str">
        <f t="shared" ca="1" si="100"/>
        <v>Lavignia Bicalho Barros</v>
      </c>
      <c r="J753" s="7" t="str">
        <f ca="1">VLOOKUP($E753,Name!$A:$C,3,FALSE)</f>
        <v>F</v>
      </c>
      <c r="K753" s="7" t="str">
        <f ca="1">VLOOKUP($J753,Gender!$A:$B,2,FALSE)</f>
        <v>Female</v>
      </c>
      <c r="L753" s="7">
        <f t="shared" ca="1" si="101"/>
        <v>5</v>
      </c>
      <c r="M753" s="7" t="str">
        <f ca="1">VLOOKUP($L753,Race!$A:$B,2,FALSE)</f>
        <v>White</v>
      </c>
      <c r="N753" s="8">
        <f t="shared" ca="1" si="102"/>
        <v>33467</v>
      </c>
      <c r="O753" s="6">
        <f t="shared" ca="1" si="103"/>
        <v>7</v>
      </c>
      <c r="P753" s="8" t="str">
        <f ca="1">VLOOKUP($O753,Education!$A:$B,2,FALSE)</f>
        <v>Undergraduate degree</v>
      </c>
      <c r="Q753" s="7">
        <f ca="1" xml:space="preserve">
  IF(OR($S753 = 5, $S753 = 6, $S753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53" s="7" t="str">
        <f ca="1">VLOOKUP($Q753,Department!$A:$B,2,FALSE)</f>
        <v>Controlling</v>
      </c>
      <c r="S753" s="6">
        <f t="shared" ca="1" si="104"/>
        <v>9</v>
      </c>
      <c r="T753" s="7" t="str">
        <f ca="1">VLOOKUP($S753,Role!$A:$B,2,FALSE)</f>
        <v>Intern</v>
      </c>
      <c r="U753" s="6" t="str">
        <f t="shared" ca="1" si="105"/>
        <v/>
      </c>
      <c r="V753" s="7" t="str">
        <f ca="1" xml:space="preserve">
IF($U753 &lt;&gt; "",
    VLOOKUP($U753,Level!$A:$B,2,FALSE),
    ""
)</f>
        <v/>
      </c>
      <c r="W753" s="1">
        <f t="shared" ca="1" si="106"/>
        <v>1205</v>
      </c>
      <c r="X753" s="12" t="str">
        <f t="shared" ca="1" si="107"/>
        <v>INSERT INTO bi4all.fac_employees (id_company_fk, id_employee_pk, flg_active, employee_name, id_gender_fk, id_race_fk, birthday, id_schooling_fk, id_department_fk, id_role_fk, id_level_fk, salary) VALUES (1, 749, TRUE, 'Lavignia Bicalho Barros', 'F', 5, '17/08/1991', 7, 12, 9, NULL, 1205);</v>
      </c>
    </row>
    <row r="754" spans="1:24" ht="14.25" customHeight="1" x14ac:dyDescent="0.2">
      <c r="A754" s="7">
        <v>1</v>
      </c>
      <c r="B754" s="7" t="str">
        <f>$A754 &amp; "-"&amp;VLOOKUP($A754,Company!$A:$B,2,FALSE)</f>
        <v>1-ACME Corporation</v>
      </c>
      <c r="C754" s="5">
        <f t="shared" si="99"/>
        <v>750</v>
      </c>
      <c r="D754" s="6" t="b">
        <v>1</v>
      </c>
      <c r="E754" s="7">
        <f ca="1">IF($C754 = 1 + N("Presidente"),
    127,
    IF($C754 = 2 + N("Vice-Presidente"),
        72,
        IF($C754 = 3 + N("Secretária bilíngue"),
            13,
            RANDBETWEEN(5,COUNT(Name!$A:$A) + 1)
        )
    )
)</f>
        <v>135</v>
      </c>
      <c r="F754" s="7" t="str">
        <f ca="1">VLOOKUP($E754,Name!$A:$B,2,FALSE)</f>
        <v>Felipe</v>
      </c>
      <c r="G754" s="7">
        <f ca="1" xml:space="preserve">
IF($C754 = 1,
    0,
    RANDBETWEEN(5,COUNT('Last name'!$A:$A) + 1)
)</f>
        <v>192</v>
      </c>
      <c r="H754" s="7" t="str">
        <f ca="1" xml:space="preserve">
IF($C754 = 1 + N("Presidente"),
    "de Orléans e Bragança",
    VLOOKUP($G754,'Last name'!$A:$B,2,FALSE) &amp; " " &amp; VLOOKUP(RANDBETWEEN(5,COUNT('Last name'!$A:$A) + 1),'Last name'!$A:$B,2,FALSE)
)</f>
        <v>Vaz Soares</v>
      </c>
      <c r="I754" s="7" t="str">
        <f t="shared" ca="1" si="100"/>
        <v>Felipe Vaz Soares</v>
      </c>
      <c r="J754" s="7" t="str">
        <f ca="1">VLOOKUP($E754,Name!$A:$C,3,FALSE)</f>
        <v>M</v>
      </c>
      <c r="K754" s="7" t="str">
        <f ca="1">VLOOKUP($J754,Gender!$A:$B,2,FALSE)</f>
        <v>Male</v>
      </c>
      <c r="L754" s="7">
        <f t="shared" ca="1" si="101"/>
        <v>5</v>
      </c>
      <c r="M754" s="7" t="str">
        <f ca="1">VLOOKUP($L754,Race!$A:$B,2,FALSE)</f>
        <v>White</v>
      </c>
      <c r="N754" s="8">
        <f t="shared" ca="1" si="102"/>
        <v>29580</v>
      </c>
      <c r="O754" s="6">
        <f t="shared" ca="1" si="103"/>
        <v>7</v>
      </c>
      <c r="P754" s="8" t="str">
        <f ca="1">VLOOKUP($O754,Education!$A:$B,2,FALSE)</f>
        <v>Undergraduate degree</v>
      </c>
      <c r="Q754" s="7">
        <f ca="1" xml:space="preserve">
  IF(OR($S754 = 5, $S754 = 6, $S754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54" s="7" t="str">
        <f ca="1">VLOOKUP($Q754,Department!$A:$B,2,FALSE)</f>
        <v>Human Resource</v>
      </c>
      <c r="S754" s="6">
        <f t="shared" ca="1" si="104"/>
        <v>11</v>
      </c>
      <c r="T754" s="7" t="str">
        <f ca="1">VLOOKUP($S754,Role!$A:$B,2,FALSE)</f>
        <v>Analyst</v>
      </c>
      <c r="U754" s="6">
        <f t="shared" ca="1" si="105"/>
        <v>5</v>
      </c>
      <c r="V754" s="7" t="str">
        <f ca="1" xml:space="preserve">
IF($U754 &lt;&gt; "",
    VLOOKUP($U754,Level!$A:$B,2,FALSE),
    ""
)</f>
        <v>Junior</v>
      </c>
      <c r="W754" s="1">
        <f t="shared" ca="1" si="106"/>
        <v>2580</v>
      </c>
      <c r="X754" s="12" t="str">
        <f t="shared" ca="1" si="107"/>
        <v>INSERT INTO bi4all.fac_employees (id_company_fk, id_employee_pk, flg_active, employee_name, id_gender_fk, id_race_fk, birthday, id_schooling_fk, id_department_fk, id_role_fk, id_level_fk, salary) VALUES (1, 750, TRUE, 'Felipe Vaz Soares', 'M', 5, '25/12/1980', 7, 8, 11, 5, 2580);</v>
      </c>
    </row>
    <row r="755" spans="1:24" ht="14.25" customHeight="1" x14ac:dyDescent="0.2">
      <c r="A755" s="7">
        <v>1</v>
      </c>
      <c r="B755" s="7" t="str">
        <f>$A755 &amp; "-"&amp;VLOOKUP($A755,Company!$A:$B,2,FALSE)</f>
        <v>1-ACME Corporation</v>
      </c>
      <c r="C755" s="5">
        <f t="shared" si="99"/>
        <v>751</v>
      </c>
      <c r="D755" s="6" t="b">
        <v>1</v>
      </c>
      <c r="E755" s="7">
        <f ca="1">IF($C755 = 1 + N("Presidente"),
    127,
    IF($C755 = 2 + N("Vice-Presidente"),
        72,
        IF($C755 = 3 + N("Secretária bilíngue"),
            13,
            RANDBETWEEN(5,COUNT(Name!$A:$A) + 1)
        )
    )
)</f>
        <v>129</v>
      </c>
      <c r="F755" s="7" t="str">
        <f ca="1">VLOOKUP($E755,Name!$A:$B,2,FALSE)</f>
        <v>Enzo Miguel</v>
      </c>
      <c r="G755" s="7">
        <f ca="1" xml:space="preserve">
IF($C755 = 1,
    0,
    RANDBETWEEN(5,COUNT('Last name'!$A:$A) + 1)
)</f>
        <v>72</v>
      </c>
      <c r="H755" s="7" t="str">
        <f ca="1" xml:space="preserve">
IF($C755 = 1 + N("Presidente"),
    "de Orléans e Bragança",
    VLOOKUP($G755,'Last name'!$A:$B,2,FALSE) &amp; " " &amp; VLOOKUP(RANDBETWEEN(5,COUNT('Last name'!$A:$A) + 1),'Last name'!$A:$B,2,FALSE)
)</f>
        <v>De Luca Dantas</v>
      </c>
      <c r="I755" s="7" t="str">
        <f t="shared" ca="1" si="100"/>
        <v>Enzo Miguel De Luca Dantas</v>
      </c>
      <c r="J755" s="7" t="str">
        <f ca="1">VLOOKUP($E755,Name!$A:$C,3,FALSE)</f>
        <v>M</v>
      </c>
      <c r="K755" s="7" t="str">
        <f ca="1">VLOOKUP($J755,Gender!$A:$B,2,FALSE)</f>
        <v>Male</v>
      </c>
      <c r="L755" s="7">
        <f t="shared" ca="1" si="101"/>
        <v>5</v>
      </c>
      <c r="M755" s="7" t="str">
        <f ca="1">VLOOKUP($L755,Race!$A:$B,2,FALSE)</f>
        <v>White</v>
      </c>
      <c r="N755" s="8">
        <f t="shared" ca="1" si="102"/>
        <v>26674</v>
      </c>
      <c r="O755" s="6">
        <f t="shared" ca="1" si="103"/>
        <v>7</v>
      </c>
      <c r="P755" s="8" t="str">
        <f ca="1">VLOOKUP($O755,Education!$A:$B,2,FALSE)</f>
        <v>Undergraduate degree</v>
      </c>
      <c r="Q755" s="7">
        <f ca="1" xml:space="preserve">
  IF(OR($S755 = 5, $S755 = 6, $S755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55" s="7" t="str">
        <f ca="1">VLOOKUP($Q755,Department!$A:$B,2,FALSE)</f>
        <v>Commercial</v>
      </c>
      <c r="S755" s="6">
        <f t="shared" ca="1" si="104"/>
        <v>10</v>
      </c>
      <c r="T755" s="7" t="str">
        <f ca="1">VLOOKUP($S755,Role!$A:$B,2,FALSE)</f>
        <v>Trainee</v>
      </c>
      <c r="U755" s="6" t="str">
        <f t="shared" ca="1" si="105"/>
        <v/>
      </c>
      <c r="V755" s="7" t="str">
        <f ca="1" xml:space="preserve">
IF($U755 &lt;&gt; "",
    VLOOKUP($U755,Level!$A:$B,2,FALSE),
    ""
)</f>
        <v/>
      </c>
      <c r="W755" s="1">
        <f t="shared" ca="1" si="106"/>
        <v>1385</v>
      </c>
      <c r="X755" s="12" t="str">
        <f t="shared" ca="1" si="107"/>
        <v>INSERT INTO bi4all.fac_employees (id_company_fk, id_employee_pk, flg_active, employee_name, id_gender_fk, id_race_fk, birthday, id_schooling_fk, id_department_fk, id_role_fk, id_level_fk, salary) VALUES (1, 751, TRUE, 'Enzo Miguel De Luca Dantas', 'M', 5, '10/01/1973', 7, 9, 10, NULL, 1385);</v>
      </c>
    </row>
    <row r="756" spans="1:24" ht="14.25" customHeight="1" x14ac:dyDescent="0.2">
      <c r="A756" s="7">
        <v>1</v>
      </c>
      <c r="B756" s="7" t="str">
        <f>$A756 &amp; "-"&amp;VLOOKUP($A756,Company!$A:$B,2,FALSE)</f>
        <v>1-ACME Corporation</v>
      </c>
      <c r="C756" s="5">
        <f t="shared" si="99"/>
        <v>752</v>
      </c>
      <c r="D756" s="6" t="b">
        <v>1</v>
      </c>
      <c r="E756" s="7">
        <f ca="1">IF($C756 = 1 + N("Presidente"),
    127,
    IF($C756 = 2 + N("Vice-Presidente"),
        72,
        IF($C756 = 3 + N("Secretária bilíngue"),
            13,
            RANDBETWEEN(5,COUNT(Name!$A:$A) + 1)
        )
    )
)</f>
        <v>226</v>
      </c>
      <c r="F756" s="7" t="str">
        <f ca="1">VLOOKUP($E756,Name!$A:$B,2,FALSE)</f>
        <v>Levy</v>
      </c>
      <c r="G756" s="7">
        <f ca="1" xml:space="preserve">
IF($C756 = 1,
    0,
    RANDBETWEEN(5,COUNT('Last name'!$A:$A) + 1)
)</f>
        <v>108</v>
      </c>
      <c r="H756" s="7" t="str">
        <f ca="1" xml:space="preserve">
IF($C756 = 1 + N("Presidente"),
    "de Orléans e Bragança",
    VLOOKUP($G756,'Last name'!$A:$B,2,FALSE) &amp; " " &amp; VLOOKUP(RANDBETWEEN(5,COUNT('Last name'!$A:$A) + 1),'Last name'!$A:$B,2,FALSE)
)</f>
        <v>Leone Pellegrini</v>
      </c>
      <c r="I756" s="7" t="str">
        <f t="shared" ca="1" si="100"/>
        <v>Levy Leone Pellegrini</v>
      </c>
      <c r="J756" s="7" t="str">
        <f ca="1">VLOOKUP($E756,Name!$A:$C,3,FALSE)</f>
        <v>M</v>
      </c>
      <c r="K756" s="7" t="str">
        <f ca="1">VLOOKUP($J756,Gender!$A:$B,2,FALSE)</f>
        <v>Male</v>
      </c>
      <c r="L756" s="7">
        <f t="shared" ca="1" si="101"/>
        <v>6</v>
      </c>
      <c r="M756" s="7" t="str">
        <f ca="1">VLOOKUP($L756,Race!$A:$B,2,FALSE)</f>
        <v>Black or African American</v>
      </c>
      <c r="N756" s="8">
        <f t="shared" ca="1" si="102"/>
        <v>31504</v>
      </c>
      <c r="O756" s="6">
        <f t="shared" ca="1" si="103"/>
        <v>8</v>
      </c>
      <c r="P756" s="8" t="str">
        <f ca="1">VLOOKUP($O756,Education!$A:$B,2,FALSE)</f>
        <v>Graduate school</v>
      </c>
      <c r="Q756" s="7">
        <f ca="1" xml:space="preserve">
  IF(OR($S756 = 5, $S756 = 6, $S756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56" s="7" t="str">
        <f ca="1">VLOOKUP($Q756,Department!$A:$B,2,FALSE)</f>
        <v>Administration</v>
      </c>
      <c r="S756" s="6">
        <f t="shared" ca="1" si="104"/>
        <v>11</v>
      </c>
      <c r="T756" s="7" t="str">
        <f ca="1">VLOOKUP($S756,Role!$A:$B,2,FALSE)</f>
        <v>Analyst</v>
      </c>
      <c r="U756" s="6">
        <f t="shared" ca="1" si="105"/>
        <v>5</v>
      </c>
      <c r="V756" s="7" t="str">
        <f ca="1" xml:space="preserve">
IF($U756 &lt;&gt; "",
    VLOOKUP($U756,Level!$A:$B,2,FALSE),
    ""
)</f>
        <v>Junior</v>
      </c>
      <c r="W756" s="1">
        <f t="shared" ca="1" si="106"/>
        <v>3000</v>
      </c>
      <c r="X756" s="12" t="str">
        <f t="shared" ca="1" si="107"/>
        <v>INSERT INTO bi4all.fac_employees (id_company_fk, id_employee_pk, flg_active, employee_name, id_gender_fk, id_race_fk, birthday, id_schooling_fk, id_department_fk, id_role_fk, id_level_fk, salary) VALUES (1, 752, TRUE, 'Levy Leone Pellegrini', 'M', 6, '02/04/1986', 8, 6, 11, 5, 3000);</v>
      </c>
    </row>
    <row r="757" spans="1:24" ht="14.25" customHeight="1" x14ac:dyDescent="0.2">
      <c r="A757" s="7">
        <v>1</v>
      </c>
      <c r="B757" s="7" t="str">
        <f>$A757 &amp; "-"&amp;VLOOKUP($A757,Company!$A:$B,2,FALSE)</f>
        <v>1-ACME Corporation</v>
      </c>
      <c r="C757" s="5">
        <f t="shared" si="99"/>
        <v>753</v>
      </c>
      <c r="D757" s="6" t="b">
        <v>1</v>
      </c>
      <c r="E757" s="7">
        <f ca="1">IF($C757 = 1 + N("Presidente"),
    127,
    IF($C757 = 2 + N("Vice-Presidente"),
        72,
        IF($C757 = 3 + N("Secretária bilíngue"),
            13,
            RANDBETWEEN(5,COUNT(Name!$A:$A) + 1)
        )
    )
)</f>
        <v>95</v>
      </c>
      <c r="F757" s="7" t="str">
        <f ca="1">VLOOKUP($E757,Name!$A:$B,2,FALSE)</f>
        <v>Clarice</v>
      </c>
      <c r="G757" s="7">
        <f ca="1" xml:space="preserve">
IF($C757 = 1,
    0,
    RANDBETWEEN(5,COUNT('Last name'!$A:$A) + 1)
)</f>
        <v>90</v>
      </c>
      <c r="H757" s="7" t="str">
        <f ca="1" xml:space="preserve">
IF($C757 = 1 + N("Presidente"),
    "de Orléans e Bragança",
    VLOOKUP($G757,'Last name'!$A:$B,2,FALSE) &amp; " " &amp; VLOOKUP(RANDBETWEEN(5,COUNT('Last name'!$A:$A) + 1),'Last name'!$A:$B,2,FALSE)
)</f>
        <v>Fontana Camacho</v>
      </c>
      <c r="I757" s="7" t="str">
        <f t="shared" ca="1" si="100"/>
        <v>Clarice Fontana Camacho</v>
      </c>
      <c r="J757" s="7" t="str">
        <f ca="1">VLOOKUP($E757,Name!$A:$C,3,FALSE)</f>
        <v>F</v>
      </c>
      <c r="K757" s="7" t="str">
        <f ca="1">VLOOKUP($J757,Gender!$A:$B,2,FALSE)</f>
        <v>Female</v>
      </c>
      <c r="L757" s="7">
        <f t="shared" ca="1" si="101"/>
        <v>5</v>
      </c>
      <c r="M757" s="7" t="str">
        <f ca="1">VLOOKUP($L757,Race!$A:$B,2,FALSE)</f>
        <v>White</v>
      </c>
      <c r="N757" s="8">
        <f t="shared" ca="1" si="102"/>
        <v>22649</v>
      </c>
      <c r="O757" s="6">
        <f t="shared" ca="1" si="103"/>
        <v>7</v>
      </c>
      <c r="P757" s="8" t="str">
        <f ca="1">VLOOKUP($O757,Education!$A:$B,2,FALSE)</f>
        <v>Undergraduate degree</v>
      </c>
      <c r="Q757" s="7">
        <f ca="1" xml:space="preserve">
  IF(OR($S757 = 5, $S757 = 6, $S757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57" s="7" t="str">
        <f ca="1">VLOOKUP($Q757,Department!$A:$B,2,FALSE)</f>
        <v>Administration</v>
      </c>
      <c r="S757" s="6">
        <f t="shared" ca="1" si="104"/>
        <v>10</v>
      </c>
      <c r="T757" s="7" t="str">
        <f ca="1">VLOOKUP($S757,Role!$A:$B,2,FALSE)</f>
        <v>Trainee</v>
      </c>
      <c r="U757" s="6" t="str">
        <f t="shared" ca="1" si="105"/>
        <v/>
      </c>
      <c r="V757" s="7" t="str">
        <f ca="1" xml:space="preserve">
IF($U757 &lt;&gt; "",
    VLOOKUP($U757,Level!$A:$B,2,FALSE),
    ""
)</f>
        <v/>
      </c>
      <c r="W757" s="1">
        <f t="shared" ca="1" si="106"/>
        <v>1305</v>
      </c>
      <c r="X757" s="12" t="str">
        <f t="shared" ca="1" si="107"/>
        <v>INSERT INTO bi4all.fac_employees (id_company_fk, id_employee_pk, flg_active, employee_name, id_gender_fk, id_race_fk, birthday, id_schooling_fk, id_department_fk, id_role_fk, id_level_fk, salary) VALUES (1, 753, TRUE, 'Clarice Fontana Camacho', 'F', 5, '03/01/1962', 7, 6, 10, NULL, 1305);</v>
      </c>
    </row>
    <row r="758" spans="1:24" ht="14.25" customHeight="1" x14ac:dyDescent="0.2">
      <c r="A758" s="7">
        <v>1</v>
      </c>
      <c r="B758" s="7" t="str">
        <f>$A758 &amp; "-"&amp;VLOOKUP($A758,Company!$A:$B,2,FALSE)</f>
        <v>1-ACME Corporation</v>
      </c>
      <c r="C758" s="5">
        <f t="shared" si="99"/>
        <v>754</v>
      </c>
      <c r="D758" s="6" t="b">
        <v>1</v>
      </c>
      <c r="E758" s="7">
        <f ca="1">IF($C758 = 1 + N("Presidente"),
    127,
    IF($C758 = 2 + N("Vice-Presidente"),
        72,
        IF($C758 = 3 + N("Secretária bilíngue"),
            13,
            RANDBETWEEN(5,COUNT(Name!$A:$A) + 1)
        )
    )
)</f>
        <v>275</v>
      </c>
      <c r="F758" s="7" t="str">
        <f ca="1">VLOOKUP($E758,Name!$A:$B,2,FALSE)</f>
        <v>Maria Vitória</v>
      </c>
      <c r="G758" s="7">
        <f ca="1" xml:space="preserve">
IF($C758 = 1,
    0,
    RANDBETWEEN(5,COUNT('Last name'!$A:$A) + 1)
)</f>
        <v>20</v>
      </c>
      <c r="H758" s="7" t="str">
        <f ca="1" xml:space="preserve">
IF($C758 = 1 + N("Presidente"),
    "de Orléans e Bragança",
    VLOOKUP($G758,'Last name'!$A:$B,2,FALSE) &amp; " " &amp; VLOOKUP(RANDBETWEEN(5,COUNT('Last name'!$A:$A) + 1),'Last name'!$A:$B,2,FALSE)
)</f>
        <v>Anunciação Tavarez</v>
      </c>
      <c r="I758" s="7" t="str">
        <f t="shared" ca="1" si="100"/>
        <v>Maria Vitória Anunciação Tavarez</v>
      </c>
      <c r="J758" s="7" t="str">
        <f ca="1">VLOOKUP($E758,Name!$A:$C,3,FALSE)</f>
        <v>F</v>
      </c>
      <c r="K758" s="7" t="str">
        <f ca="1">VLOOKUP($J758,Gender!$A:$B,2,FALSE)</f>
        <v>Female</v>
      </c>
      <c r="L758" s="7">
        <f t="shared" ca="1" si="101"/>
        <v>5</v>
      </c>
      <c r="M758" s="7" t="str">
        <f ca="1">VLOOKUP($L758,Race!$A:$B,2,FALSE)</f>
        <v>White</v>
      </c>
      <c r="N758" s="8">
        <f t="shared" ca="1" si="102"/>
        <v>22849</v>
      </c>
      <c r="O758" s="6">
        <f t="shared" ca="1" si="103"/>
        <v>7</v>
      </c>
      <c r="P758" s="8" t="str">
        <f ca="1">VLOOKUP($O758,Education!$A:$B,2,FALSE)</f>
        <v>Undergraduate degree</v>
      </c>
      <c r="Q758" s="7">
        <f ca="1" xml:space="preserve">
  IF(OR($S758 = 5, $S758 = 6, $S758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58" s="7" t="str">
        <f ca="1">VLOOKUP($Q758,Department!$A:$B,2,FALSE)</f>
        <v>Communication &amp; Marketing</v>
      </c>
      <c r="S758" s="6">
        <f t="shared" ca="1" si="104"/>
        <v>11</v>
      </c>
      <c r="T758" s="7" t="str">
        <f ca="1">VLOOKUP($S758,Role!$A:$B,2,FALSE)</f>
        <v>Analyst</v>
      </c>
      <c r="U758" s="6">
        <f t="shared" ca="1" si="105"/>
        <v>7</v>
      </c>
      <c r="V758" s="7" t="str">
        <f ca="1" xml:space="preserve">
IF($U758 &lt;&gt; "",
    VLOOKUP($U758,Level!$A:$B,2,FALSE),
    ""
)</f>
        <v>Senior</v>
      </c>
      <c r="W758" s="1">
        <f t="shared" ca="1" si="106"/>
        <v>2580</v>
      </c>
      <c r="X758" s="12" t="str">
        <f t="shared" ca="1" si="107"/>
        <v>INSERT INTO bi4all.fac_employees (id_company_fk, id_employee_pk, flg_active, employee_name, id_gender_fk, id_race_fk, birthday, id_schooling_fk, id_department_fk, id_role_fk, id_level_fk, salary) VALUES (1, 754, TRUE, 'Maria Vitória Anunciação Tavarez', 'F', 5, '22/07/1962', 7, 11, 11, 7, 2580);</v>
      </c>
    </row>
    <row r="759" spans="1:24" ht="14.25" customHeight="1" x14ac:dyDescent="0.2">
      <c r="A759" s="7">
        <v>1</v>
      </c>
      <c r="B759" s="7" t="str">
        <f>$A759 &amp; "-"&amp;VLOOKUP($A759,Company!$A:$B,2,FALSE)</f>
        <v>1-ACME Corporation</v>
      </c>
      <c r="C759" s="5">
        <f t="shared" si="99"/>
        <v>755</v>
      </c>
      <c r="D759" s="6" t="b">
        <v>1</v>
      </c>
      <c r="E759" s="7">
        <f ca="1">IF($C759 = 1 + N("Presidente"),
    127,
    IF($C759 = 2 + N("Vice-Presidente"),
        72,
        IF($C759 = 3 + N("Secretária bilíngue"),
            13,
            RANDBETWEEN(5,COUNT(Name!$A:$A) + 1)
        )
    )
)</f>
        <v>99</v>
      </c>
      <c r="F759" s="7" t="str">
        <f ca="1">VLOOKUP($E759,Name!$A:$B,2,FALSE)</f>
        <v>Cloe</v>
      </c>
      <c r="G759" s="7">
        <f ca="1" xml:space="preserve">
IF($C759 = 1,
    0,
    RANDBETWEEN(5,COUNT('Last name'!$A:$A) + 1)
)</f>
        <v>171</v>
      </c>
      <c r="H759" s="7" t="str">
        <f ca="1" xml:space="preserve">
IF($C759 = 1 + N("Presidente"),
    "de Orléans e Bragança",
    VLOOKUP($G759,'Last name'!$A:$B,2,FALSE) &amp; " " &amp; VLOOKUP(RANDBETWEEN(5,COUNT('Last name'!$A:$A) + 1),'Last name'!$A:$B,2,FALSE)
)</f>
        <v>Sacramento de Oliveira</v>
      </c>
      <c r="I759" s="7" t="str">
        <f t="shared" ca="1" si="100"/>
        <v>Cloe Sacramento de Oliveira</v>
      </c>
      <c r="J759" s="7" t="str">
        <f ca="1">VLOOKUP($E759,Name!$A:$C,3,FALSE)</f>
        <v>F</v>
      </c>
      <c r="K759" s="7" t="str">
        <f ca="1">VLOOKUP($J759,Gender!$A:$B,2,FALSE)</f>
        <v>Female</v>
      </c>
      <c r="L759" s="7">
        <f t="shared" ca="1" si="101"/>
        <v>7</v>
      </c>
      <c r="M759" s="7" t="str">
        <f ca="1">VLOOKUP($L759,Race!$A:$B,2,FALSE)</f>
        <v>Hispanic or Latino</v>
      </c>
      <c r="N759" s="8">
        <f t="shared" ca="1" si="102"/>
        <v>32109</v>
      </c>
      <c r="O759" s="6">
        <f t="shared" ca="1" si="103"/>
        <v>7</v>
      </c>
      <c r="P759" s="8" t="str">
        <f ca="1">VLOOKUP($O759,Education!$A:$B,2,FALSE)</f>
        <v>Undergraduate degree</v>
      </c>
      <c r="Q759" s="7">
        <f ca="1" xml:space="preserve">
  IF(OR($S759 = 5, $S759 = 6, $S759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59" s="7" t="str">
        <f ca="1">VLOOKUP($Q759,Department!$A:$B,2,FALSE)</f>
        <v>Finance</v>
      </c>
      <c r="S759" s="6">
        <f t="shared" ca="1" si="104"/>
        <v>10</v>
      </c>
      <c r="T759" s="7" t="str">
        <f ca="1">VLOOKUP($S759,Role!$A:$B,2,FALSE)</f>
        <v>Trainee</v>
      </c>
      <c r="U759" s="6" t="str">
        <f t="shared" ca="1" si="105"/>
        <v/>
      </c>
      <c r="V759" s="7" t="str">
        <f ca="1" xml:space="preserve">
IF($U759 &lt;&gt; "",
    VLOOKUP($U759,Level!$A:$B,2,FALSE),
    ""
)</f>
        <v/>
      </c>
      <c r="W759" s="1">
        <f t="shared" ca="1" si="106"/>
        <v>1305</v>
      </c>
      <c r="X759" s="12" t="str">
        <f t="shared" ca="1" si="107"/>
        <v>INSERT INTO bi4all.fac_employees (id_company_fk, id_employee_pk, flg_active, employee_name, id_gender_fk, id_race_fk, birthday, id_schooling_fk, id_department_fk, id_role_fk, id_level_fk, salary) VALUES (1, 755, TRUE, 'Cloe Sacramento de Oliveira', 'F', 7, '28/11/1987', 7, 7, 10, NULL, 1305);</v>
      </c>
    </row>
    <row r="760" spans="1:24" ht="14.25" customHeight="1" x14ac:dyDescent="0.2">
      <c r="A760" s="7">
        <v>1</v>
      </c>
      <c r="B760" s="7" t="str">
        <f>$A760 &amp; "-"&amp;VLOOKUP($A760,Company!$A:$B,2,FALSE)</f>
        <v>1-ACME Corporation</v>
      </c>
      <c r="C760" s="5">
        <f t="shared" si="99"/>
        <v>756</v>
      </c>
      <c r="D760" s="6" t="b">
        <v>1</v>
      </c>
      <c r="E760" s="7">
        <f ca="1">IF($C760 = 1 + N("Presidente"),
    127,
    IF($C760 = 2 + N("Vice-Presidente"),
        72,
        IF($C760 = 3 + N("Secretária bilíngue"),
            13,
            RANDBETWEEN(5,COUNT(Name!$A:$A) + 1)
        )
    )
)</f>
        <v>25</v>
      </c>
      <c r="F760" s="7" t="str">
        <f ca="1">VLOOKUP($E760,Name!$A:$B,2,FALSE)</f>
        <v>Ana</v>
      </c>
      <c r="G760" s="7">
        <f ca="1" xml:space="preserve">
IF($C760 = 1,
    0,
    RANDBETWEEN(5,COUNT('Last name'!$A:$A) + 1)
)</f>
        <v>61</v>
      </c>
      <c r="H760" s="7" t="str">
        <f ca="1" xml:space="preserve">
IF($C760 = 1 + N("Presidente"),
    "de Orléans e Bragança",
    VLOOKUP($G760,'Last name'!$A:$B,2,FALSE) &amp; " " &amp; VLOOKUP(RANDBETWEEN(5,COUNT('Last name'!$A:$A) + 1),'Last name'!$A:$B,2,FALSE)
)</f>
        <v>Caruso Machado</v>
      </c>
      <c r="I760" s="7" t="str">
        <f t="shared" ca="1" si="100"/>
        <v>Ana Caruso Machado</v>
      </c>
      <c r="J760" s="7" t="str">
        <f ca="1">VLOOKUP($E760,Name!$A:$C,3,FALSE)</f>
        <v>F</v>
      </c>
      <c r="K760" s="7" t="str">
        <f ca="1">VLOOKUP($J760,Gender!$A:$B,2,FALSE)</f>
        <v>Female</v>
      </c>
      <c r="L760" s="7">
        <f t="shared" ca="1" si="101"/>
        <v>8</v>
      </c>
      <c r="M760" s="7" t="str">
        <f ca="1">VLOOKUP($L760,Race!$A:$B,2,FALSE)</f>
        <v>Asian</v>
      </c>
      <c r="N760" s="8">
        <f t="shared" ca="1" si="102"/>
        <v>26023</v>
      </c>
      <c r="O760" s="6">
        <f t="shared" ca="1" si="103"/>
        <v>8</v>
      </c>
      <c r="P760" s="8" t="str">
        <f ca="1">VLOOKUP($O760,Education!$A:$B,2,FALSE)</f>
        <v>Graduate school</v>
      </c>
      <c r="Q760" s="7">
        <f ca="1" xml:space="preserve">
  IF(OR($S760 = 5, $S760 = 6, $S760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60" s="7" t="str">
        <f ca="1">VLOOKUP($Q760,Department!$A:$B,2,FALSE)</f>
        <v>Operations</v>
      </c>
      <c r="S760" s="6">
        <f t="shared" ca="1" si="104"/>
        <v>11</v>
      </c>
      <c r="T760" s="7" t="str">
        <f ca="1">VLOOKUP($S760,Role!$A:$B,2,FALSE)</f>
        <v>Analyst</v>
      </c>
      <c r="U760" s="6">
        <f t="shared" ca="1" si="105"/>
        <v>5</v>
      </c>
      <c r="V760" s="7" t="str">
        <f ca="1" xml:space="preserve">
IF($U760 &lt;&gt; "",
    VLOOKUP($U760,Level!$A:$B,2,FALSE),
    ""
)</f>
        <v>Junior</v>
      </c>
      <c r="W760" s="1">
        <f t="shared" ca="1" si="106"/>
        <v>3000</v>
      </c>
      <c r="X760" s="12" t="str">
        <f t="shared" ca="1" si="107"/>
        <v>INSERT INTO bi4all.fac_employees (id_company_fk, id_employee_pk, flg_active, employee_name, id_gender_fk, id_race_fk, birthday, id_schooling_fk, id_department_fk, id_role_fk, id_level_fk, salary) VALUES (1, 756, TRUE, 'Ana Caruso Machado', 'F', 8, '31/03/1971', 8, 10, 11, 5, 3000);</v>
      </c>
    </row>
    <row r="761" spans="1:24" ht="14.25" customHeight="1" x14ac:dyDescent="0.2">
      <c r="A761" s="7">
        <v>1</v>
      </c>
      <c r="B761" s="7" t="str">
        <f>$A761 &amp; "-"&amp;VLOOKUP($A761,Company!$A:$B,2,FALSE)</f>
        <v>1-ACME Corporation</v>
      </c>
      <c r="C761" s="5">
        <f t="shared" si="99"/>
        <v>757</v>
      </c>
      <c r="D761" s="6" t="b">
        <v>1</v>
      </c>
      <c r="E761" s="7">
        <f ca="1">IF($C761 = 1 + N("Presidente"),
    127,
    IF($C761 = 2 + N("Vice-Presidente"),
        72,
        IF($C761 = 3 + N("Secretária bilíngue"),
            13,
            RANDBETWEEN(5,COUNT(Name!$A:$A) + 1)
        )
    )
)</f>
        <v>124</v>
      </c>
      <c r="F761" s="7" t="str">
        <f ca="1">VLOOKUP($E761,Name!$A:$B,2,FALSE)</f>
        <v>Emilly</v>
      </c>
      <c r="G761" s="7">
        <f ca="1" xml:space="preserve">
IF($C761 = 1,
    0,
    RANDBETWEEN(5,COUNT('Last name'!$A:$A) + 1)
)</f>
        <v>155</v>
      </c>
      <c r="H761" s="7" t="str">
        <f ca="1" xml:space="preserve">
IF($C761 = 1 + N("Presidente"),
    "de Orléans e Bragança",
    VLOOKUP($G761,'Last name'!$A:$B,2,FALSE) &amp; " " &amp; VLOOKUP(RANDBETWEEN(5,COUNT('Last name'!$A:$A) + 1),'Last name'!$A:$B,2,FALSE)
)</f>
        <v>Pinto Greco</v>
      </c>
      <c r="I761" s="7" t="str">
        <f t="shared" ca="1" si="100"/>
        <v>Emilly Pinto Greco</v>
      </c>
      <c r="J761" s="7" t="str">
        <f ca="1">VLOOKUP($E761,Name!$A:$C,3,FALSE)</f>
        <v>F</v>
      </c>
      <c r="K761" s="7" t="str">
        <f ca="1">VLOOKUP($J761,Gender!$A:$B,2,FALSE)</f>
        <v>Female</v>
      </c>
      <c r="L761" s="7">
        <f t="shared" ca="1" si="101"/>
        <v>5</v>
      </c>
      <c r="M761" s="7" t="str">
        <f ca="1">VLOOKUP($L761,Race!$A:$B,2,FALSE)</f>
        <v>White</v>
      </c>
      <c r="N761" s="8">
        <f t="shared" ca="1" si="102"/>
        <v>33863</v>
      </c>
      <c r="O761" s="6">
        <f t="shared" ca="1" si="103"/>
        <v>7</v>
      </c>
      <c r="P761" s="8" t="str">
        <f ca="1">VLOOKUP($O761,Education!$A:$B,2,FALSE)</f>
        <v>Undergraduate degree</v>
      </c>
      <c r="Q761" s="7">
        <f ca="1" xml:space="preserve">
  IF(OR($S761 = 5, $S761 = 6, $S761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61" s="7" t="str">
        <f ca="1">VLOOKUP($Q761,Department!$A:$B,2,FALSE)</f>
        <v>Operations</v>
      </c>
      <c r="S761" s="6">
        <f t="shared" ca="1" si="104"/>
        <v>10</v>
      </c>
      <c r="T761" s="7" t="str">
        <f ca="1">VLOOKUP($S761,Role!$A:$B,2,FALSE)</f>
        <v>Trainee</v>
      </c>
      <c r="U761" s="6" t="str">
        <f t="shared" ca="1" si="105"/>
        <v/>
      </c>
      <c r="V761" s="7" t="str">
        <f ca="1" xml:space="preserve">
IF($U761 &lt;&gt; "",
    VLOOKUP($U761,Level!$A:$B,2,FALSE),
    ""
)</f>
        <v/>
      </c>
      <c r="W761" s="1">
        <f t="shared" ca="1" si="106"/>
        <v>1305</v>
      </c>
      <c r="X761" s="12" t="str">
        <f t="shared" ca="1" si="107"/>
        <v>INSERT INTO bi4all.fac_employees (id_company_fk, id_employee_pk, flg_active, employee_name, id_gender_fk, id_race_fk, birthday, id_schooling_fk, id_department_fk, id_role_fk, id_level_fk, salary) VALUES (1, 757, TRUE, 'Emilly Pinto Greco', 'F', 5, '16/09/1992', 7, 10, 10, NULL, 1305);</v>
      </c>
    </row>
    <row r="762" spans="1:24" ht="14.25" customHeight="1" x14ac:dyDescent="0.2">
      <c r="A762" s="7">
        <v>1</v>
      </c>
      <c r="B762" s="7" t="str">
        <f>$A762 &amp; "-"&amp;VLOOKUP($A762,Company!$A:$B,2,FALSE)</f>
        <v>1-ACME Corporation</v>
      </c>
      <c r="C762" s="5">
        <f t="shared" si="99"/>
        <v>758</v>
      </c>
      <c r="D762" s="6" t="b">
        <v>1</v>
      </c>
      <c r="E762" s="7">
        <f ca="1">IF($C762 = 1 + N("Presidente"),
    127,
    IF($C762 = 2 + N("Vice-Presidente"),
        72,
        IF($C762 = 3 + N("Secretária bilíngue"),
            13,
            RANDBETWEEN(5,COUNT(Name!$A:$A) + 1)
        )
    )
)</f>
        <v>28</v>
      </c>
      <c r="F762" s="7" t="str">
        <f ca="1">VLOOKUP($E762,Name!$A:$B,2,FALSE)</f>
        <v>Ana Caroline</v>
      </c>
      <c r="G762" s="7">
        <f ca="1" xml:space="preserve">
IF($C762 = 1,
    0,
    RANDBETWEEN(5,COUNT('Last name'!$A:$A) + 1)
)</f>
        <v>23</v>
      </c>
      <c r="H762" s="7" t="str">
        <f ca="1" xml:space="preserve">
IF($C762 = 1 + N("Presidente"),
    "de Orléans e Bragança",
    VLOOKUP($G762,'Last name'!$A:$B,2,FALSE) &amp; " " &amp; VLOOKUP(RANDBETWEEN(5,COUNT('Last name'!$A:$A) + 1),'Last name'!$A:$B,2,FALSE)
)</f>
        <v>Arruda Esposito</v>
      </c>
      <c r="I762" s="7" t="str">
        <f t="shared" ca="1" si="100"/>
        <v>Ana Caroline Arruda Esposito</v>
      </c>
      <c r="J762" s="7" t="str">
        <f ca="1">VLOOKUP($E762,Name!$A:$C,3,FALSE)</f>
        <v>F</v>
      </c>
      <c r="K762" s="7" t="str">
        <f ca="1">VLOOKUP($J762,Gender!$A:$B,2,FALSE)</f>
        <v>Female</v>
      </c>
      <c r="L762" s="7">
        <f t="shared" ca="1" si="101"/>
        <v>5</v>
      </c>
      <c r="M762" s="7" t="str">
        <f ca="1">VLOOKUP($L762,Race!$A:$B,2,FALSE)</f>
        <v>White</v>
      </c>
      <c r="N762" s="8">
        <f t="shared" ca="1" si="102"/>
        <v>30898</v>
      </c>
      <c r="O762" s="6">
        <f t="shared" ca="1" si="103"/>
        <v>7</v>
      </c>
      <c r="P762" s="8" t="str">
        <f ca="1">VLOOKUP($O762,Education!$A:$B,2,FALSE)</f>
        <v>Undergraduate degree</v>
      </c>
      <c r="Q762" s="7">
        <f ca="1" xml:space="preserve">
  IF(OR($S762 = 5, $S762 = 6, $S762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62" s="7" t="str">
        <f ca="1">VLOOKUP($Q762,Department!$A:$B,2,FALSE)</f>
        <v>Operations</v>
      </c>
      <c r="S762" s="6">
        <f t="shared" ca="1" si="104"/>
        <v>11</v>
      </c>
      <c r="T762" s="7" t="str">
        <f ca="1">VLOOKUP($S762,Role!$A:$B,2,FALSE)</f>
        <v>Analyst</v>
      </c>
      <c r="U762" s="6">
        <f t="shared" ca="1" si="105"/>
        <v>6</v>
      </c>
      <c r="V762" s="7" t="str">
        <f ca="1" xml:space="preserve">
IF($U762 &lt;&gt; "",
    VLOOKUP($U762,Level!$A:$B,2,FALSE),
    ""
)</f>
        <v>Pleno</v>
      </c>
      <c r="W762" s="1">
        <f t="shared" ca="1" si="106"/>
        <v>2500</v>
      </c>
      <c r="X762" s="12" t="str">
        <f t="shared" ca="1" si="107"/>
        <v>INSERT INTO bi4all.fac_employees (id_company_fk, id_employee_pk, flg_active, employee_name, id_gender_fk, id_race_fk, birthday, id_schooling_fk, id_department_fk, id_role_fk, id_level_fk, salary) VALUES (1, 758, TRUE, 'Ana Caroline Arruda Esposito', 'F', 5, '04/08/1984', 7, 10, 11, 6, 2500);</v>
      </c>
    </row>
    <row r="763" spans="1:24" ht="14.25" customHeight="1" x14ac:dyDescent="0.2">
      <c r="A763" s="7">
        <v>1</v>
      </c>
      <c r="B763" s="7" t="str">
        <f>$A763 &amp; "-"&amp;VLOOKUP($A763,Company!$A:$B,2,FALSE)</f>
        <v>1-ACME Corporation</v>
      </c>
      <c r="C763" s="5">
        <f t="shared" si="99"/>
        <v>759</v>
      </c>
      <c r="D763" s="6" t="b">
        <v>1</v>
      </c>
      <c r="E763" s="7">
        <f ca="1">IF($C763 = 1 + N("Presidente"),
    127,
    IF($C763 = 2 + N("Vice-Presidente"),
        72,
        IF($C763 = 3 + N("Secretária bilíngue"),
            13,
            RANDBETWEEN(5,COUNT(Name!$A:$A) + 1)
        )
    )
)</f>
        <v>121</v>
      </c>
      <c r="F763" s="7" t="str">
        <f ca="1">VLOOKUP($E763,Name!$A:$B,2,FALSE)</f>
        <v>Eloá</v>
      </c>
      <c r="G763" s="7">
        <f ca="1" xml:space="preserve">
IF($C763 = 1,
    0,
    RANDBETWEEN(5,COUNT('Last name'!$A:$A) + 1)
)</f>
        <v>179</v>
      </c>
      <c r="H763" s="7" t="str">
        <f ca="1" xml:space="preserve">
IF($C763 = 1 + N("Presidente"),
    "de Orléans e Bragança",
    VLOOKUP($G763,'Last name'!$A:$B,2,FALSE) &amp; " " &amp; VLOOKUP(RANDBETWEEN(5,COUNT('Last name'!$A:$A) + 1),'Last name'!$A:$B,2,FALSE)
)</f>
        <v>Serra Brasil</v>
      </c>
      <c r="I763" s="7" t="str">
        <f t="shared" ca="1" si="100"/>
        <v>Eloá Serra Brasil</v>
      </c>
      <c r="J763" s="7" t="str">
        <f ca="1">VLOOKUP($E763,Name!$A:$C,3,FALSE)</f>
        <v>F</v>
      </c>
      <c r="K763" s="7" t="str">
        <f ca="1">VLOOKUP($J763,Gender!$A:$B,2,FALSE)</f>
        <v>Female</v>
      </c>
      <c r="L763" s="7">
        <f t="shared" ca="1" si="101"/>
        <v>6</v>
      </c>
      <c r="M763" s="7" t="str">
        <f ca="1">VLOOKUP($L763,Race!$A:$B,2,FALSE)</f>
        <v>Black or African American</v>
      </c>
      <c r="N763" s="8">
        <f t="shared" ca="1" si="102"/>
        <v>21999</v>
      </c>
      <c r="O763" s="6">
        <f t="shared" ca="1" si="103"/>
        <v>7</v>
      </c>
      <c r="P763" s="8" t="str">
        <f ca="1">VLOOKUP($O763,Education!$A:$B,2,FALSE)</f>
        <v>Undergraduate degree</v>
      </c>
      <c r="Q763" s="7">
        <f ca="1" xml:space="preserve">
  IF(OR($S763 = 5, $S763 = 6, $S763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63" s="7" t="str">
        <f ca="1">VLOOKUP($Q763,Department!$A:$B,2,FALSE)</f>
        <v>Finance</v>
      </c>
      <c r="S763" s="6">
        <f t="shared" ca="1" si="104"/>
        <v>9</v>
      </c>
      <c r="T763" s="7" t="str">
        <f ca="1">VLOOKUP($S763,Role!$A:$B,2,FALSE)</f>
        <v>Intern</v>
      </c>
      <c r="U763" s="6" t="str">
        <f t="shared" ca="1" si="105"/>
        <v/>
      </c>
      <c r="V763" s="7" t="str">
        <f ca="1" xml:space="preserve">
IF($U763 &lt;&gt; "",
    VLOOKUP($U763,Level!$A:$B,2,FALSE),
    ""
)</f>
        <v/>
      </c>
      <c r="W763" s="1">
        <f t="shared" ca="1" si="106"/>
        <v>1205</v>
      </c>
      <c r="X763" s="12" t="str">
        <f t="shared" ca="1" si="107"/>
        <v>INSERT INTO bi4all.fac_employees (id_company_fk, id_employee_pk, flg_active, employee_name, id_gender_fk, id_race_fk, birthday, id_schooling_fk, id_department_fk, id_role_fk, id_level_fk, salary) VALUES (1, 759, TRUE, 'Eloá Serra Brasil', 'F', 6, '24/03/1960', 7, 7, 9, NULL, 1205);</v>
      </c>
    </row>
    <row r="764" spans="1:24" ht="14.25" customHeight="1" x14ac:dyDescent="0.2">
      <c r="A764" s="7">
        <v>1</v>
      </c>
      <c r="B764" s="7" t="str">
        <f>$A764 &amp; "-"&amp;VLOOKUP($A764,Company!$A:$B,2,FALSE)</f>
        <v>1-ACME Corporation</v>
      </c>
      <c r="C764" s="5">
        <f t="shared" si="99"/>
        <v>760</v>
      </c>
      <c r="D764" s="6" t="b">
        <v>1</v>
      </c>
      <c r="E764" s="7">
        <f ca="1">IF($C764 = 1 + N("Presidente"),
    127,
    IF($C764 = 2 + N("Vice-Presidente"),
        72,
        IF($C764 = 3 + N("Secretária bilíngue"),
            13,
            RANDBETWEEN(5,COUNT(Name!$A:$A) + 1)
        )
    )
)</f>
        <v>267</v>
      </c>
      <c r="F764" s="7" t="str">
        <f ca="1">VLOOKUP($E764,Name!$A:$B,2,FALSE)</f>
        <v>Maria Heloísa</v>
      </c>
      <c r="G764" s="7">
        <f ca="1" xml:space="preserve">
IF($C764 = 1,
    0,
    RANDBETWEEN(5,COUNT('Last name'!$A:$A) + 1)
)</f>
        <v>85</v>
      </c>
      <c r="H764" s="7" t="str">
        <f ca="1" xml:space="preserve">
IF($C764 = 1 + N("Presidente"),
    "de Orléans e Bragança",
    VLOOKUP($G764,'Last name'!$A:$B,2,FALSE) &amp; " " &amp; VLOOKUP(RANDBETWEEN(5,COUNT('Last name'!$A:$A) + 1),'Last name'!$A:$B,2,FALSE)
)</f>
        <v>Ferrão Monteiro</v>
      </c>
      <c r="I764" s="7" t="str">
        <f t="shared" ca="1" si="100"/>
        <v>Maria Heloísa Ferrão Monteiro</v>
      </c>
      <c r="J764" s="7" t="str">
        <f ca="1">VLOOKUP($E764,Name!$A:$C,3,FALSE)</f>
        <v>F</v>
      </c>
      <c r="K764" s="7" t="str">
        <f ca="1">VLOOKUP($J764,Gender!$A:$B,2,FALSE)</f>
        <v>Female</v>
      </c>
      <c r="L764" s="7">
        <f t="shared" ca="1" si="101"/>
        <v>5</v>
      </c>
      <c r="M764" s="7" t="str">
        <f ca="1">VLOOKUP($L764,Race!$A:$B,2,FALSE)</f>
        <v>White</v>
      </c>
      <c r="N764" s="8">
        <f t="shared" ca="1" si="102"/>
        <v>27715</v>
      </c>
      <c r="O764" s="6">
        <f t="shared" ca="1" si="103"/>
        <v>7</v>
      </c>
      <c r="P764" s="8" t="str">
        <f ca="1">VLOOKUP($O764,Education!$A:$B,2,FALSE)</f>
        <v>Undergraduate degree</v>
      </c>
      <c r="Q764" s="7">
        <f ca="1" xml:space="preserve">
  IF(OR($S764 = 5, $S764 = 6, $S764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764" s="7" t="str">
        <f ca="1">VLOOKUP($Q764,Department!$A:$B,2,FALSE)</f>
        <v>Operations</v>
      </c>
      <c r="S764" s="6">
        <f t="shared" ca="1" si="104"/>
        <v>11</v>
      </c>
      <c r="T764" s="7" t="str">
        <f ca="1">VLOOKUP($S764,Role!$A:$B,2,FALSE)</f>
        <v>Analyst</v>
      </c>
      <c r="U764" s="6">
        <f t="shared" ca="1" si="105"/>
        <v>7</v>
      </c>
      <c r="V764" s="7" t="str">
        <f ca="1" xml:space="preserve">
IF($U764 &lt;&gt; "",
    VLOOKUP($U764,Level!$A:$B,2,FALSE),
    ""
)</f>
        <v>Senior</v>
      </c>
      <c r="W764" s="1">
        <f t="shared" ca="1" si="106"/>
        <v>2500</v>
      </c>
      <c r="X764" s="12" t="str">
        <f t="shared" ca="1" si="107"/>
        <v>INSERT INTO bi4all.fac_employees (id_company_fk, id_employee_pk, flg_active, employee_name, id_gender_fk, id_race_fk, birthday, id_schooling_fk, id_department_fk, id_role_fk, id_level_fk, salary) VALUES (1, 760, TRUE, 'Maria Heloísa Ferrão Monteiro', 'F', 5, '17/11/1975', 7, 10, 11, 7, 2500);</v>
      </c>
    </row>
    <row r="765" spans="1:24" ht="14.25" customHeight="1" x14ac:dyDescent="0.2">
      <c r="A765" s="7">
        <v>1</v>
      </c>
      <c r="B765" s="7" t="str">
        <f>$A765 &amp; "-"&amp;VLOOKUP($A765,Company!$A:$B,2,FALSE)</f>
        <v>1-ACME Corporation</v>
      </c>
      <c r="C765" s="5">
        <f t="shared" si="99"/>
        <v>761</v>
      </c>
      <c r="D765" s="6" t="b">
        <v>1</v>
      </c>
      <c r="E765" s="7">
        <f ca="1">IF($C765 = 1 + N("Presidente"),
    127,
    IF($C765 = 2 + N("Vice-Presidente"),
        72,
        IF($C765 = 3 + N("Secretária bilíngue"),
            13,
            RANDBETWEEN(5,COUNT(Name!$A:$A) + 1)
        )
    )
)</f>
        <v>139</v>
      </c>
      <c r="F765" s="7" t="str">
        <f ca="1">VLOOKUP($E765,Name!$A:$B,2,FALSE)</f>
        <v>Fernando Mariano</v>
      </c>
      <c r="G765" s="7">
        <f ca="1" xml:space="preserve">
IF($C765 = 1,
    0,
    RANDBETWEEN(5,COUNT('Last name'!$A:$A) + 1)
)</f>
        <v>77</v>
      </c>
      <c r="H765" s="7" t="str">
        <f ca="1" xml:space="preserve">
IF($C765 = 1 + N("Presidente"),
    "de Orléans e Bragança",
    VLOOKUP($G765,'Last name'!$A:$B,2,FALSE) &amp; " " &amp; VLOOKUP(RANDBETWEEN(5,COUNT('Last name'!$A:$A) + 1),'Last name'!$A:$B,2,FALSE)
)</f>
        <v>Esposito Asvilla</v>
      </c>
      <c r="I765" s="7" t="str">
        <f t="shared" ca="1" si="100"/>
        <v>Fernando Mariano Esposito Asvilla</v>
      </c>
      <c r="J765" s="7" t="str">
        <f ca="1">VLOOKUP($E765,Name!$A:$C,3,FALSE)</f>
        <v>M</v>
      </c>
      <c r="K765" s="7" t="str">
        <f ca="1">VLOOKUP($J765,Gender!$A:$B,2,FALSE)</f>
        <v>Male</v>
      </c>
      <c r="L765" s="7">
        <f t="shared" ca="1" si="101"/>
        <v>5</v>
      </c>
      <c r="M765" s="7" t="str">
        <f ca="1">VLOOKUP($L765,Race!$A:$B,2,FALSE)</f>
        <v>White</v>
      </c>
      <c r="N765" s="8">
        <f t="shared" ca="1" si="102"/>
        <v>21824</v>
      </c>
      <c r="O765" s="6">
        <f t="shared" ca="1" si="103"/>
        <v>7</v>
      </c>
      <c r="P765" s="8" t="str">
        <f ca="1">VLOOKUP($O765,Education!$A:$B,2,FALSE)</f>
        <v>Undergraduate degree</v>
      </c>
      <c r="Q765" s="7">
        <f ca="1" xml:space="preserve">
  IF(OR($S765 = 5, $S765 = 6, $S765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65" s="7" t="str">
        <f ca="1">VLOOKUP($Q765,Department!$A:$B,2,FALSE)</f>
        <v>Commercial</v>
      </c>
      <c r="S765" s="6">
        <f t="shared" ca="1" si="104"/>
        <v>9</v>
      </c>
      <c r="T765" s="7" t="str">
        <f ca="1">VLOOKUP($S765,Role!$A:$B,2,FALSE)</f>
        <v>Intern</v>
      </c>
      <c r="U765" s="6" t="str">
        <f t="shared" ca="1" si="105"/>
        <v/>
      </c>
      <c r="V765" s="7" t="str">
        <f ca="1" xml:space="preserve">
IF($U765 &lt;&gt; "",
    VLOOKUP($U765,Level!$A:$B,2,FALSE),
    ""
)</f>
        <v/>
      </c>
      <c r="W765" s="1">
        <f t="shared" ca="1" si="106"/>
        <v>1285</v>
      </c>
      <c r="X765" s="12" t="str">
        <f t="shared" ca="1" si="107"/>
        <v>INSERT INTO bi4all.fac_employees (id_company_fk, id_employee_pk, flg_active, employee_name, id_gender_fk, id_race_fk, birthday, id_schooling_fk, id_department_fk, id_role_fk, id_level_fk, salary) VALUES (1, 761, TRUE, 'Fernando Mariano Esposito Asvilla', 'M', 5, '01/10/1959', 7, 9, 9, NULL, 1285);</v>
      </c>
    </row>
    <row r="766" spans="1:24" ht="14.25" customHeight="1" x14ac:dyDescent="0.2">
      <c r="A766" s="7">
        <v>1</v>
      </c>
      <c r="B766" s="7" t="str">
        <f>$A766 &amp; "-"&amp;VLOOKUP($A766,Company!$A:$B,2,FALSE)</f>
        <v>1-ACME Corporation</v>
      </c>
      <c r="C766" s="5">
        <f t="shared" si="99"/>
        <v>762</v>
      </c>
      <c r="D766" s="6" t="b">
        <v>1</v>
      </c>
      <c r="E766" s="7">
        <f ca="1">IF($C766 = 1 + N("Presidente"),
    127,
    IF($C766 = 2 + N("Vice-Presidente"),
        72,
        IF($C766 = 3 + N("Secretária bilíngue"),
            13,
            RANDBETWEEN(5,COUNT(Name!$A:$A) + 1)
        )
    )
)</f>
        <v>318</v>
      </c>
      <c r="F766" s="7" t="str">
        <f ca="1">VLOOKUP($E766,Name!$A:$B,2,FALSE)</f>
        <v>Pedro Lucas</v>
      </c>
      <c r="G766" s="7">
        <f ca="1" xml:space="preserve">
IF($C766 = 1,
    0,
    RANDBETWEEN(5,COUNT('Last name'!$A:$A) + 1)
)</f>
        <v>48</v>
      </c>
      <c r="H766" s="7" t="str">
        <f ca="1" xml:space="preserve">
IF($C766 = 1 + N("Presidente"),
    "de Orléans e Bragança",
    VLOOKUP($G766,'Last name'!$A:$B,2,FALSE) &amp; " " &amp; VLOOKUP(RANDBETWEEN(5,COUNT('Last name'!$A:$A) + 1),'Last name'!$A:$B,2,FALSE)
)</f>
        <v>Brasil Braga</v>
      </c>
      <c r="I766" s="7" t="str">
        <f t="shared" ca="1" si="100"/>
        <v>Pedro Lucas Brasil Braga</v>
      </c>
      <c r="J766" s="7" t="str">
        <f ca="1">VLOOKUP($E766,Name!$A:$C,3,FALSE)</f>
        <v>M</v>
      </c>
      <c r="K766" s="7" t="str">
        <f ca="1">VLOOKUP($J766,Gender!$A:$B,2,FALSE)</f>
        <v>Male</v>
      </c>
      <c r="L766" s="7">
        <f t="shared" ca="1" si="101"/>
        <v>10</v>
      </c>
      <c r="M766" s="7" t="str">
        <f ca="1">VLOOKUP($L766,Race!$A:$B,2,FALSE)</f>
        <v>Native Hawaiian or Other Pacific Islander</v>
      </c>
      <c r="N766" s="8">
        <f t="shared" ca="1" si="102"/>
        <v>20130</v>
      </c>
      <c r="O766" s="6">
        <f t="shared" ca="1" si="103"/>
        <v>7</v>
      </c>
      <c r="P766" s="8" t="str">
        <f ca="1">VLOOKUP($O766,Education!$A:$B,2,FALSE)</f>
        <v>Undergraduate degree</v>
      </c>
      <c r="Q766" s="7">
        <f ca="1" xml:space="preserve">
  IF(OR($S766 = 5, $S766 = 6, $S766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66" s="7" t="str">
        <f ca="1">VLOOKUP($Q766,Department!$A:$B,2,FALSE)</f>
        <v>Administration</v>
      </c>
      <c r="S766" s="6">
        <f t="shared" ca="1" si="104"/>
        <v>11</v>
      </c>
      <c r="T766" s="7" t="str">
        <f ca="1">VLOOKUP($S766,Role!$A:$B,2,FALSE)</f>
        <v>Analyst</v>
      </c>
      <c r="U766" s="6">
        <f t="shared" ca="1" si="105"/>
        <v>7</v>
      </c>
      <c r="V766" s="7" t="str">
        <f ca="1" xml:space="preserve">
IF($U766 &lt;&gt; "",
    VLOOKUP($U766,Level!$A:$B,2,FALSE),
    ""
)</f>
        <v>Senior</v>
      </c>
      <c r="W766" s="1">
        <f t="shared" ca="1" si="106"/>
        <v>2500</v>
      </c>
      <c r="X766" s="12" t="str">
        <f t="shared" ca="1" si="107"/>
        <v>INSERT INTO bi4all.fac_employees (id_company_fk, id_employee_pk, flg_active, employee_name, id_gender_fk, id_race_fk, birthday, id_schooling_fk, id_department_fk, id_role_fk, id_level_fk, salary) VALUES (1, 762, TRUE, 'Pedro Lucas Brasil Braga', 'M', 10, '10/02/1955', 7, 6, 11, 7, 2500);</v>
      </c>
    </row>
    <row r="767" spans="1:24" ht="14.25" customHeight="1" x14ac:dyDescent="0.2">
      <c r="A767" s="7">
        <v>1</v>
      </c>
      <c r="B767" s="7" t="str">
        <f>$A767 &amp; "-"&amp;VLOOKUP($A767,Company!$A:$B,2,FALSE)</f>
        <v>1-ACME Corporation</v>
      </c>
      <c r="C767" s="5">
        <f t="shared" si="99"/>
        <v>763</v>
      </c>
      <c r="D767" s="6" t="b">
        <v>1</v>
      </c>
      <c r="E767" s="7">
        <f ca="1">IF($C767 = 1 + N("Presidente"),
    127,
    IF($C767 = 2 + N("Vice-Presidente"),
        72,
        IF($C767 = 3 + N("Secretária bilíngue"),
            13,
            RANDBETWEEN(5,COUNT(Name!$A:$A) + 1)
        )
    )
)</f>
        <v>186</v>
      </c>
      <c r="F767" s="7" t="str">
        <f ca="1">VLOOKUP($E767,Name!$A:$B,2,FALSE)</f>
        <v>João Gabriel</v>
      </c>
      <c r="G767" s="7">
        <f ca="1" xml:space="preserve">
IF($C767 = 1,
    0,
    RANDBETWEEN(5,COUNT('Last name'!$A:$A) + 1)
)</f>
        <v>90</v>
      </c>
      <c r="H767" s="7" t="str">
        <f ca="1" xml:space="preserve">
IF($C767 = 1 + N("Presidente"),
    "de Orléans e Bragança",
    VLOOKUP($G767,'Last name'!$A:$B,2,FALSE) &amp; " " &amp; VLOOKUP(RANDBETWEEN(5,COUNT('Last name'!$A:$A) + 1),'Last name'!$A:$B,2,FALSE)
)</f>
        <v>Fontana Badu</v>
      </c>
      <c r="I767" s="7" t="str">
        <f t="shared" ca="1" si="100"/>
        <v>João Gabriel Fontana Badu</v>
      </c>
      <c r="J767" s="7" t="str">
        <f ca="1">VLOOKUP($E767,Name!$A:$C,3,FALSE)</f>
        <v>M</v>
      </c>
      <c r="K767" s="7" t="str">
        <f ca="1">VLOOKUP($J767,Gender!$A:$B,2,FALSE)</f>
        <v>Male</v>
      </c>
      <c r="L767" s="7">
        <f t="shared" ca="1" si="101"/>
        <v>5</v>
      </c>
      <c r="M767" s="7" t="str">
        <f ca="1">VLOOKUP($L767,Race!$A:$B,2,FALSE)</f>
        <v>White</v>
      </c>
      <c r="N767" s="8">
        <f t="shared" ca="1" si="102"/>
        <v>28399</v>
      </c>
      <c r="O767" s="6">
        <f t="shared" ca="1" si="103"/>
        <v>7</v>
      </c>
      <c r="P767" s="8" t="str">
        <f ca="1">VLOOKUP($O767,Education!$A:$B,2,FALSE)</f>
        <v>Undergraduate degree</v>
      </c>
      <c r="Q767" s="7">
        <f ca="1" xml:space="preserve">
  IF(OR($S767 = 5, $S767 = 6, $S767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67" s="7" t="str">
        <f ca="1">VLOOKUP($Q767,Department!$A:$B,2,FALSE)</f>
        <v>Human Resource</v>
      </c>
      <c r="S767" s="6">
        <f t="shared" ca="1" si="104"/>
        <v>10</v>
      </c>
      <c r="T767" s="7" t="str">
        <f ca="1">VLOOKUP($S767,Role!$A:$B,2,FALSE)</f>
        <v>Trainee</v>
      </c>
      <c r="U767" s="6" t="str">
        <f t="shared" ca="1" si="105"/>
        <v/>
      </c>
      <c r="V767" s="7" t="str">
        <f ca="1" xml:space="preserve">
IF($U767 &lt;&gt; "",
    VLOOKUP($U767,Level!$A:$B,2,FALSE),
    ""
)</f>
        <v/>
      </c>
      <c r="W767" s="1">
        <f t="shared" ca="1" si="106"/>
        <v>1385</v>
      </c>
      <c r="X767" s="12" t="str">
        <f t="shared" ca="1" si="107"/>
        <v>INSERT INTO bi4all.fac_employees (id_company_fk, id_employee_pk, flg_active, employee_name, id_gender_fk, id_race_fk, birthday, id_schooling_fk, id_department_fk, id_role_fk, id_level_fk, salary) VALUES (1, 763, TRUE, 'João Gabriel Fontana Badu', 'M', 5, '01/10/1977', 7, 8, 10, NULL, 1385);</v>
      </c>
    </row>
    <row r="768" spans="1:24" ht="14.25" customHeight="1" x14ac:dyDescent="0.2">
      <c r="A768" s="7">
        <v>1</v>
      </c>
      <c r="B768" s="7" t="str">
        <f>$A768 &amp; "-"&amp;VLOOKUP($A768,Company!$A:$B,2,FALSE)</f>
        <v>1-ACME Corporation</v>
      </c>
      <c r="C768" s="5">
        <f t="shared" si="99"/>
        <v>764</v>
      </c>
      <c r="D768" s="6" t="b">
        <v>1</v>
      </c>
      <c r="E768" s="7">
        <f ca="1">IF($C768 = 1 + N("Presidente"),
    127,
    IF($C768 = 2 + N("Vice-Presidente"),
        72,
        IF($C768 = 3 + N("Secretária bilíngue"),
            13,
            RANDBETWEEN(5,COUNT(Name!$A:$A) + 1)
        )
    )
)</f>
        <v>158</v>
      </c>
      <c r="F768" s="7" t="str">
        <f ca="1">VLOOKUP($E768,Name!$A:$B,2,FALSE)</f>
        <v>Guilherme Augusto</v>
      </c>
      <c r="G768" s="7">
        <f ca="1" xml:space="preserve">
IF($C768 = 1,
    0,
    RANDBETWEEN(5,COUNT('Last name'!$A:$A) + 1)
)</f>
        <v>92</v>
      </c>
      <c r="H768" s="7" t="str">
        <f ca="1" xml:space="preserve">
IF($C768 = 1 + N("Presidente"),
    "de Orléans e Bragança",
    VLOOKUP($G768,'Last name'!$A:$B,2,FALSE) &amp; " " &amp; VLOOKUP(RANDBETWEEN(5,COUNT('Last name'!$A:$A) + 1),'Last name'!$A:$B,2,FALSE)
)</f>
        <v>Freitas Resende</v>
      </c>
      <c r="I768" s="7" t="str">
        <f t="shared" ca="1" si="100"/>
        <v>Guilherme Augusto Freitas Resende</v>
      </c>
      <c r="J768" s="7" t="str">
        <f ca="1">VLOOKUP($E768,Name!$A:$C,3,FALSE)</f>
        <v>M</v>
      </c>
      <c r="K768" s="7" t="str">
        <f ca="1">VLOOKUP($J768,Gender!$A:$B,2,FALSE)</f>
        <v>Male</v>
      </c>
      <c r="L768" s="7">
        <f t="shared" ca="1" si="101"/>
        <v>5</v>
      </c>
      <c r="M768" s="7" t="str">
        <f ca="1">VLOOKUP($L768,Race!$A:$B,2,FALSE)</f>
        <v>White</v>
      </c>
      <c r="N768" s="8">
        <f t="shared" ca="1" si="102"/>
        <v>25325</v>
      </c>
      <c r="O768" s="6">
        <f t="shared" ca="1" si="103"/>
        <v>7</v>
      </c>
      <c r="P768" s="8" t="str">
        <f ca="1">VLOOKUP($O768,Education!$A:$B,2,FALSE)</f>
        <v>Undergraduate degree</v>
      </c>
      <c r="Q768" s="7">
        <f ca="1" xml:space="preserve">
  IF(OR($S768 = 5, $S768 = 6, $S768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68" s="7" t="str">
        <f ca="1">VLOOKUP($Q768,Department!$A:$B,2,FALSE)</f>
        <v>Audit</v>
      </c>
      <c r="S768" s="6">
        <f t="shared" ca="1" si="104"/>
        <v>11</v>
      </c>
      <c r="T768" s="7" t="str">
        <f ca="1">VLOOKUP($S768,Role!$A:$B,2,FALSE)</f>
        <v>Analyst</v>
      </c>
      <c r="U768" s="6">
        <f t="shared" ca="1" si="105"/>
        <v>7</v>
      </c>
      <c r="V768" s="7" t="str">
        <f ca="1" xml:space="preserve">
IF($U768 &lt;&gt; "",
    VLOOKUP($U768,Level!$A:$B,2,FALSE),
    ""
)</f>
        <v>Senior</v>
      </c>
      <c r="W768" s="1">
        <f t="shared" ca="1" si="106"/>
        <v>2500</v>
      </c>
      <c r="X768" s="12" t="str">
        <f t="shared" ca="1" si="107"/>
        <v>INSERT INTO bi4all.fac_employees (id_company_fk, id_employee_pk, flg_active, employee_name, id_gender_fk, id_race_fk, birthday, id_schooling_fk, id_department_fk, id_role_fk, id_level_fk, salary) VALUES (1, 764, TRUE, 'Guilherme Augusto Freitas Resende', 'M', 5, '02/05/1969', 7, 13, 11, 7, 2500);</v>
      </c>
    </row>
    <row r="769" spans="1:24" ht="14.25" customHeight="1" x14ac:dyDescent="0.2">
      <c r="A769" s="7">
        <v>1</v>
      </c>
      <c r="B769" s="7" t="str">
        <f>$A769 &amp; "-"&amp;VLOOKUP($A769,Company!$A:$B,2,FALSE)</f>
        <v>1-ACME Corporation</v>
      </c>
      <c r="C769" s="5">
        <f t="shared" si="99"/>
        <v>765</v>
      </c>
      <c r="D769" s="6" t="b">
        <v>1</v>
      </c>
      <c r="E769" s="7">
        <f ca="1">IF($C769 = 1 + N("Presidente"),
    127,
    IF($C769 = 2 + N("Vice-Presidente"),
        72,
        IF($C769 = 3 + N("Secretária bilíngue"),
            13,
            RANDBETWEEN(5,COUNT(Name!$A:$A) + 1)
        )
    )
)</f>
        <v>7</v>
      </c>
      <c r="F769" s="7" t="str">
        <f ca="1">VLOOKUP($E769,Name!$A:$B,2,FALSE)</f>
        <v>Adelaide</v>
      </c>
      <c r="G769" s="7">
        <f ca="1" xml:space="preserve">
IF($C769 = 1,
    0,
    RANDBETWEEN(5,COUNT('Last name'!$A:$A) + 1)
)</f>
        <v>54</v>
      </c>
      <c r="H769" s="7" t="str">
        <f ca="1" xml:space="preserve">
IF($C769 = 1 + N("Presidente"),
    "de Orléans e Bragança",
    VLOOKUP($G769,'Last name'!$A:$B,2,FALSE) &amp; " " &amp; VLOOKUP(RANDBETWEEN(5,COUNT('Last name'!$A:$A) + 1),'Last name'!$A:$B,2,FALSE)
)</f>
        <v>Caminha Peçanha</v>
      </c>
      <c r="I769" s="7" t="str">
        <f t="shared" ca="1" si="100"/>
        <v>Adelaide Caminha Peçanha</v>
      </c>
      <c r="J769" s="7" t="str">
        <f ca="1">VLOOKUP($E769,Name!$A:$C,3,FALSE)</f>
        <v>F</v>
      </c>
      <c r="K769" s="7" t="str">
        <f ca="1">VLOOKUP($J769,Gender!$A:$B,2,FALSE)</f>
        <v>Female</v>
      </c>
      <c r="L769" s="7">
        <f t="shared" ca="1" si="101"/>
        <v>5</v>
      </c>
      <c r="M769" s="7" t="str">
        <f ca="1">VLOOKUP($L769,Race!$A:$B,2,FALSE)</f>
        <v>White</v>
      </c>
      <c r="N769" s="8">
        <f t="shared" ca="1" si="102"/>
        <v>20593</v>
      </c>
      <c r="O769" s="6">
        <f t="shared" ca="1" si="103"/>
        <v>7</v>
      </c>
      <c r="P769" s="8" t="str">
        <f ca="1">VLOOKUP($O769,Education!$A:$B,2,FALSE)</f>
        <v>Undergraduate degree</v>
      </c>
      <c r="Q769" s="7">
        <f ca="1" xml:space="preserve">
  IF(OR($S769 = 5, $S769 = 6, $S769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69" s="7" t="str">
        <f ca="1">VLOOKUP($Q769,Department!$A:$B,2,FALSE)</f>
        <v>Administration</v>
      </c>
      <c r="S769" s="6">
        <f t="shared" ca="1" si="104"/>
        <v>10</v>
      </c>
      <c r="T769" s="7" t="str">
        <f ca="1">VLOOKUP($S769,Role!$A:$B,2,FALSE)</f>
        <v>Trainee</v>
      </c>
      <c r="U769" s="6" t="str">
        <f t="shared" ca="1" si="105"/>
        <v/>
      </c>
      <c r="V769" s="7" t="str">
        <f ca="1" xml:space="preserve">
IF($U769 &lt;&gt; "",
    VLOOKUP($U769,Level!$A:$B,2,FALSE),
    ""
)</f>
        <v/>
      </c>
      <c r="W769" s="1">
        <f t="shared" ca="1" si="106"/>
        <v>1305</v>
      </c>
      <c r="X769" s="12" t="str">
        <f t="shared" ca="1" si="107"/>
        <v>INSERT INTO bi4all.fac_employees (id_company_fk, id_employee_pk, flg_active, employee_name, id_gender_fk, id_race_fk, birthday, id_schooling_fk, id_department_fk, id_role_fk, id_level_fk, salary) VALUES (1, 765, TRUE, 'Adelaide Caminha Peçanha', 'F', 5, '18/05/1956', 7, 6, 10, NULL, 1305);</v>
      </c>
    </row>
    <row r="770" spans="1:24" ht="14.25" customHeight="1" x14ac:dyDescent="0.2">
      <c r="A770" s="7">
        <v>1</v>
      </c>
      <c r="B770" s="7" t="str">
        <f>$A770 &amp; "-"&amp;VLOOKUP($A770,Company!$A:$B,2,FALSE)</f>
        <v>1-ACME Corporation</v>
      </c>
      <c r="C770" s="5">
        <f t="shared" si="99"/>
        <v>766</v>
      </c>
      <c r="D770" s="6" t="b">
        <v>1</v>
      </c>
      <c r="E770" s="7">
        <f ca="1">IF($C770 = 1 + N("Presidente"),
    127,
    IF($C770 = 2 + N("Vice-Presidente"),
        72,
        IF($C770 = 3 + N("Secretária bilíngue"),
            13,
            RANDBETWEEN(5,COUNT(Name!$A:$A) + 1)
        )
    )
)</f>
        <v>59</v>
      </c>
      <c r="F770" s="7" t="str">
        <f ca="1">VLOOKUP($E770,Name!$A:$B,2,FALSE)</f>
        <v>Artur</v>
      </c>
      <c r="G770" s="7">
        <f ca="1" xml:space="preserve">
IF($C770 = 1,
    0,
    RANDBETWEEN(5,COUNT('Last name'!$A:$A) + 1)
)</f>
        <v>136</v>
      </c>
      <c r="H770" s="7" t="str">
        <f ca="1" xml:space="preserve">
IF($C770 = 1 + N("Presidente"),
    "de Orléans e Bragança",
    VLOOKUP($G770,'Last name'!$A:$B,2,FALSE) &amp; " " &amp; VLOOKUP(RANDBETWEEN(5,COUNT('Last name'!$A:$A) + 1),'Last name'!$A:$B,2,FALSE)
)</f>
        <v>Moretti Pimenta</v>
      </c>
      <c r="I770" s="7" t="str">
        <f t="shared" ca="1" si="100"/>
        <v>Artur Moretti Pimenta</v>
      </c>
      <c r="J770" s="7" t="str">
        <f ca="1">VLOOKUP($E770,Name!$A:$C,3,FALSE)</f>
        <v>M</v>
      </c>
      <c r="K770" s="7" t="str">
        <f ca="1">VLOOKUP($J770,Gender!$A:$B,2,FALSE)</f>
        <v>Male</v>
      </c>
      <c r="L770" s="7">
        <f t="shared" ca="1" si="101"/>
        <v>7</v>
      </c>
      <c r="M770" s="7" t="str">
        <f ca="1">VLOOKUP($L770,Race!$A:$B,2,FALSE)</f>
        <v>Hispanic or Latino</v>
      </c>
      <c r="N770" s="8">
        <f t="shared" ca="1" si="102"/>
        <v>18593</v>
      </c>
      <c r="O770" s="6">
        <f t="shared" ca="1" si="103"/>
        <v>7</v>
      </c>
      <c r="P770" s="8" t="str">
        <f ca="1">VLOOKUP($O770,Education!$A:$B,2,FALSE)</f>
        <v>Undergraduate degree</v>
      </c>
      <c r="Q770" s="7">
        <f ca="1" xml:space="preserve">
  IF(OR($S770 = 5, $S770 = 6, $S770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70" s="7" t="str">
        <f ca="1">VLOOKUP($Q770,Department!$A:$B,2,FALSE)</f>
        <v>Human Resource</v>
      </c>
      <c r="S770" s="6">
        <f t="shared" ca="1" si="104"/>
        <v>11</v>
      </c>
      <c r="T770" s="7" t="str">
        <f ca="1">VLOOKUP($S770,Role!$A:$B,2,FALSE)</f>
        <v>Analyst</v>
      </c>
      <c r="U770" s="6">
        <f t="shared" ca="1" si="105"/>
        <v>6</v>
      </c>
      <c r="V770" s="7" t="str">
        <f ca="1" xml:space="preserve">
IF($U770 &lt;&gt; "",
    VLOOKUP($U770,Level!$A:$B,2,FALSE),
    ""
)</f>
        <v>Pleno</v>
      </c>
      <c r="W770" s="1">
        <f t="shared" ca="1" si="106"/>
        <v>2580</v>
      </c>
      <c r="X770" s="12" t="str">
        <f t="shared" ca="1" si="107"/>
        <v>INSERT INTO bi4all.fac_employees (id_company_fk, id_employee_pk, flg_active, employee_name, id_gender_fk, id_race_fk, birthday, id_schooling_fk, id_department_fk, id_role_fk, id_level_fk, salary) VALUES (1, 766, TRUE, 'Artur Moretti Pimenta', 'M', 7, '26/11/1950', 7, 8, 11, 6, 2580);</v>
      </c>
    </row>
    <row r="771" spans="1:24" ht="14.25" customHeight="1" x14ac:dyDescent="0.2">
      <c r="A771" s="7">
        <v>1</v>
      </c>
      <c r="B771" s="7" t="str">
        <f>$A771 &amp; "-"&amp;VLOOKUP($A771,Company!$A:$B,2,FALSE)</f>
        <v>1-ACME Corporation</v>
      </c>
      <c r="C771" s="5">
        <f t="shared" si="99"/>
        <v>767</v>
      </c>
      <c r="D771" s="6" t="b">
        <v>1</v>
      </c>
      <c r="E771" s="7">
        <f ca="1">IF($C771 = 1 + N("Presidente"),
    127,
    IF($C771 = 2 + N("Vice-Presidente"),
        72,
        IF($C771 = 3 + N("Secretária bilíngue"),
            13,
            RANDBETWEEN(5,COUNT(Name!$A:$A) + 1)
        )
    )
)</f>
        <v>81</v>
      </c>
      <c r="F771" s="7" t="str">
        <f ca="1">VLOOKUP($E771,Name!$A:$B,2,FALSE)</f>
        <v>Caio</v>
      </c>
      <c r="G771" s="7">
        <f ca="1" xml:space="preserve">
IF($C771 = 1,
    0,
    RANDBETWEEN(5,COUNT('Last name'!$A:$A) + 1)
)</f>
        <v>48</v>
      </c>
      <c r="H771" s="7" t="str">
        <f ca="1" xml:space="preserve">
IF($C771 = 1 + N("Presidente"),
    "de Orléans e Bragança",
    VLOOKUP($G771,'Last name'!$A:$B,2,FALSE) &amp; " " &amp; VLOOKUP(RANDBETWEEN(5,COUNT('Last name'!$A:$A) + 1),'Last name'!$A:$B,2,FALSE)
)</f>
        <v>Brasil Ricci</v>
      </c>
      <c r="I771" s="7" t="str">
        <f t="shared" ca="1" si="100"/>
        <v>Caio Brasil Ricci</v>
      </c>
      <c r="J771" s="7" t="str">
        <f ca="1">VLOOKUP($E771,Name!$A:$C,3,FALSE)</f>
        <v>M</v>
      </c>
      <c r="K771" s="7" t="str">
        <f ca="1">VLOOKUP($J771,Gender!$A:$B,2,FALSE)</f>
        <v>Male</v>
      </c>
      <c r="L771" s="7">
        <f t="shared" ca="1" si="101"/>
        <v>5</v>
      </c>
      <c r="M771" s="7" t="str">
        <f ca="1">VLOOKUP($L771,Race!$A:$B,2,FALSE)</f>
        <v>White</v>
      </c>
      <c r="N771" s="8">
        <f t="shared" ca="1" si="102"/>
        <v>25196</v>
      </c>
      <c r="O771" s="6">
        <f t="shared" ca="1" si="103"/>
        <v>7</v>
      </c>
      <c r="P771" s="8" t="str">
        <f ca="1">VLOOKUP($O771,Education!$A:$B,2,FALSE)</f>
        <v>Undergraduate degree</v>
      </c>
      <c r="Q771" s="7">
        <f ca="1" xml:space="preserve">
  IF(OR($S771 = 5, $S771 = 6, $S771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71" s="7" t="str">
        <f ca="1">VLOOKUP($Q771,Department!$A:$B,2,FALSE)</f>
        <v>Commercial</v>
      </c>
      <c r="S771" s="6">
        <f t="shared" ca="1" si="104"/>
        <v>9</v>
      </c>
      <c r="T771" s="7" t="str">
        <f ca="1">VLOOKUP($S771,Role!$A:$B,2,FALSE)</f>
        <v>Intern</v>
      </c>
      <c r="U771" s="6" t="str">
        <f t="shared" ca="1" si="105"/>
        <v/>
      </c>
      <c r="V771" s="7" t="str">
        <f ca="1" xml:space="preserve">
IF($U771 &lt;&gt; "",
    VLOOKUP($U771,Level!$A:$B,2,FALSE),
    ""
)</f>
        <v/>
      </c>
      <c r="W771" s="1">
        <f t="shared" ca="1" si="106"/>
        <v>1285</v>
      </c>
      <c r="X771" s="12" t="str">
        <f t="shared" ca="1" si="107"/>
        <v>INSERT INTO bi4all.fac_employees (id_company_fk, id_employee_pk, flg_active, employee_name, id_gender_fk, id_race_fk, birthday, id_schooling_fk, id_department_fk, id_role_fk, id_level_fk, salary) VALUES (1, 767, TRUE, 'Caio Brasil Ricci', 'M', 5, '24/12/1968', 7, 9, 9, NULL, 1285);</v>
      </c>
    </row>
    <row r="772" spans="1:24" ht="14.25" customHeight="1" x14ac:dyDescent="0.2">
      <c r="A772" s="7">
        <v>1</v>
      </c>
      <c r="B772" s="7" t="str">
        <f>$A772 &amp; "-"&amp;VLOOKUP($A772,Company!$A:$B,2,FALSE)</f>
        <v>1-ACME Corporation</v>
      </c>
      <c r="C772" s="5">
        <f t="shared" si="99"/>
        <v>768</v>
      </c>
      <c r="D772" s="6" t="b">
        <v>1</v>
      </c>
      <c r="E772" s="7">
        <f ca="1">IF($C772 = 1 + N("Presidente"),
    127,
    IF($C772 = 2 + N("Vice-Presidente"),
        72,
        IF($C772 = 3 + N("Secretária bilíngue"),
            13,
            RANDBETWEEN(5,COUNT(Name!$A:$A) + 1)
        )
    )
)</f>
        <v>108</v>
      </c>
      <c r="F772" s="7" t="str">
        <f ca="1">VLOOKUP($E772,Name!$A:$B,2,FALSE)</f>
        <v>Davi Luccas</v>
      </c>
      <c r="G772" s="7">
        <f ca="1" xml:space="preserve">
IF($C772 = 1,
    0,
    RANDBETWEEN(5,COUNT('Last name'!$A:$A) + 1)
)</f>
        <v>148</v>
      </c>
      <c r="H772" s="7" t="str">
        <f ca="1" xml:space="preserve">
IF($C772 = 1 + N("Presidente"),
    "de Orléans e Bragança",
    VLOOKUP($G772,'Last name'!$A:$B,2,FALSE) &amp; " " &amp; VLOOKUP(RANDBETWEEN(5,COUNT('Last name'!$A:$A) + 1),'Last name'!$A:$B,2,FALSE)
)</f>
        <v>Pedrosa Brasão</v>
      </c>
      <c r="I772" s="7" t="str">
        <f t="shared" ca="1" si="100"/>
        <v>Davi Luccas Pedrosa Brasão</v>
      </c>
      <c r="J772" s="7" t="str">
        <f ca="1">VLOOKUP($E772,Name!$A:$C,3,FALSE)</f>
        <v>M</v>
      </c>
      <c r="K772" s="7" t="str">
        <f ca="1">VLOOKUP($J772,Gender!$A:$B,2,FALSE)</f>
        <v>Male</v>
      </c>
      <c r="L772" s="7">
        <f t="shared" ca="1" si="101"/>
        <v>5</v>
      </c>
      <c r="M772" s="7" t="str">
        <f ca="1">VLOOKUP($L772,Race!$A:$B,2,FALSE)</f>
        <v>White</v>
      </c>
      <c r="N772" s="8">
        <f t="shared" ca="1" si="102"/>
        <v>26002</v>
      </c>
      <c r="O772" s="6">
        <f t="shared" ca="1" si="103"/>
        <v>7</v>
      </c>
      <c r="P772" s="8" t="str">
        <f ca="1">VLOOKUP($O772,Education!$A:$B,2,FALSE)</f>
        <v>Undergraduate degree</v>
      </c>
      <c r="Q772" s="7">
        <f ca="1" xml:space="preserve">
  IF(OR($S772 = 5, $S772 = 6, $S772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72" s="7" t="str">
        <f ca="1">VLOOKUP($Q772,Department!$A:$B,2,FALSE)</f>
        <v>Administration</v>
      </c>
      <c r="S772" s="6">
        <f t="shared" ca="1" si="104"/>
        <v>11</v>
      </c>
      <c r="T772" s="7" t="str">
        <f ca="1">VLOOKUP($S772,Role!$A:$B,2,FALSE)</f>
        <v>Analyst</v>
      </c>
      <c r="U772" s="6">
        <f t="shared" ca="1" si="105"/>
        <v>6</v>
      </c>
      <c r="V772" s="7" t="str">
        <f ca="1" xml:space="preserve">
IF($U772 &lt;&gt; "",
    VLOOKUP($U772,Level!$A:$B,2,FALSE),
    ""
)</f>
        <v>Pleno</v>
      </c>
      <c r="W772" s="1">
        <f t="shared" ca="1" si="106"/>
        <v>2500</v>
      </c>
      <c r="X772" s="12" t="str">
        <f t="shared" ca="1" si="107"/>
        <v>INSERT INTO bi4all.fac_employees (id_company_fk, id_employee_pk, flg_active, employee_name, id_gender_fk, id_race_fk, birthday, id_schooling_fk, id_department_fk, id_role_fk, id_level_fk, salary) VALUES (1, 768, TRUE, 'Davi Luccas Pedrosa Brasão', 'M', 5, '10/03/1971', 7, 6, 11, 6, 2500);</v>
      </c>
    </row>
    <row r="773" spans="1:24" ht="14.25" customHeight="1" x14ac:dyDescent="0.2">
      <c r="A773" s="7">
        <v>1</v>
      </c>
      <c r="B773" s="7" t="str">
        <f>$A773 &amp; "-"&amp;VLOOKUP($A773,Company!$A:$B,2,FALSE)</f>
        <v>1-ACME Corporation</v>
      </c>
      <c r="C773" s="5">
        <f t="shared" si="99"/>
        <v>769</v>
      </c>
      <c r="D773" s="6" t="b">
        <v>1</v>
      </c>
      <c r="E773" s="7">
        <f ca="1">IF($C773 = 1 + N("Presidente"),
    127,
    IF($C773 = 2 + N("Vice-Presidente"),
        72,
        IF($C773 = 3 + N("Secretária bilíngue"),
            13,
            RANDBETWEEN(5,COUNT(Name!$A:$A) + 1)
        )
    )
)</f>
        <v>171</v>
      </c>
      <c r="F773" s="7" t="str">
        <f ca="1">VLOOKUP($E773,Name!$A:$B,2,FALSE)</f>
        <v>Íris</v>
      </c>
      <c r="G773" s="7">
        <f ca="1" xml:space="preserve">
IF($C773 = 1,
    0,
    RANDBETWEEN(5,COUNT('Last name'!$A:$A) + 1)
)</f>
        <v>130</v>
      </c>
      <c r="H773" s="7" t="str">
        <f ca="1" xml:space="preserve">
IF($C773 = 1 + N("Presidente"),
    "de Orléans e Bragança",
    VLOOKUP($G773,'Last name'!$A:$B,2,FALSE) &amp; " " &amp; VLOOKUP(RANDBETWEEN(5,COUNT('Last name'!$A:$A) + 1),'Last name'!$A:$B,2,FALSE)
)</f>
        <v>Monteiro Lombardi</v>
      </c>
      <c r="I773" s="7" t="str">
        <f t="shared" ca="1" si="100"/>
        <v>Íris Monteiro Lombardi</v>
      </c>
      <c r="J773" s="7" t="str">
        <f ca="1">VLOOKUP($E773,Name!$A:$C,3,FALSE)</f>
        <v>F</v>
      </c>
      <c r="K773" s="7" t="str">
        <f ca="1">VLOOKUP($J773,Gender!$A:$B,2,FALSE)</f>
        <v>Female</v>
      </c>
      <c r="L773" s="7">
        <f t="shared" ca="1" si="101"/>
        <v>5</v>
      </c>
      <c r="M773" s="7" t="str">
        <f ca="1">VLOOKUP($L773,Race!$A:$B,2,FALSE)</f>
        <v>White</v>
      </c>
      <c r="N773" s="8">
        <f t="shared" ca="1" si="102"/>
        <v>22384</v>
      </c>
      <c r="O773" s="6">
        <f t="shared" ca="1" si="103"/>
        <v>7</v>
      </c>
      <c r="P773" s="8" t="str">
        <f ca="1">VLOOKUP($O773,Education!$A:$B,2,FALSE)</f>
        <v>Undergraduate degree</v>
      </c>
      <c r="Q773" s="7">
        <f ca="1" xml:space="preserve">
  IF(OR($S773 = 5, $S773 = 6, $S773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73" s="7" t="str">
        <f ca="1">VLOOKUP($Q773,Department!$A:$B,2,FALSE)</f>
        <v>Administration</v>
      </c>
      <c r="S773" s="6">
        <f t="shared" ca="1" si="104"/>
        <v>9</v>
      </c>
      <c r="T773" s="7" t="str">
        <f ca="1">VLOOKUP($S773,Role!$A:$B,2,FALSE)</f>
        <v>Intern</v>
      </c>
      <c r="U773" s="6" t="str">
        <f t="shared" ca="1" si="105"/>
        <v/>
      </c>
      <c r="V773" s="7" t="str">
        <f ca="1" xml:space="preserve">
IF($U773 &lt;&gt; "",
    VLOOKUP($U773,Level!$A:$B,2,FALSE),
    ""
)</f>
        <v/>
      </c>
      <c r="W773" s="1">
        <f t="shared" ca="1" si="106"/>
        <v>1205</v>
      </c>
      <c r="X773" s="12" t="str">
        <f t="shared" ca="1" si="107"/>
        <v>INSERT INTO bi4all.fac_employees (id_company_fk, id_employee_pk, flg_active, employee_name, id_gender_fk, id_race_fk, birthday, id_schooling_fk, id_department_fk, id_role_fk, id_level_fk, salary) VALUES (1, 769, TRUE, 'Íris Monteiro Lombardi', 'F', 5, '13/04/1961', 7, 6, 9, NULL, 1205);</v>
      </c>
    </row>
    <row r="774" spans="1:24" ht="14.25" customHeight="1" x14ac:dyDescent="0.2">
      <c r="A774" s="7">
        <v>1</v>
      </c>
      <c r="B774" s="7" t="str">
        <f>$A774 &amp; "-"&amp;VLOOKUP($A774,Company!$A:$B,2,FALSE)</f>
        <v>1-ACME Corporation</v>
      </c>
      <c r="C774" s="5">
        <f t="shared" ref="C774:C837" si="108">ROW() - 4</f>
        <v>770</v>
      </c>
      <c r="D774" s="6" t="b">
        <v>1</v>
      </c>
      <c r="E774" s="7">
        <f ca="1">IF($C774 = 1 + N("Presidente"),
    127,
    IF($C774 = 2 + N("Vice-Presidente"),
        72,
        IF($C774 = 3 + N("Secretária bilíngue"),
            13,
            RANDBETWEEN(5,COUNT(Name!$A:$A) + 1)
        )
    )
)</f>
        <v>24</v>
      </c>
      <c r="F774" s="7" t="str">
        <f ca="1">VLOOKUP($E774,Name!$A:$B,2,FALSE)</f>
        <v>Ammanda</v>
      </c>
      <c r="G774" s="7">
        <f ca="1" xml:space="preserve">
IF($C774 = 1,
    0,
    RANDBETWEEN(5,COUNT('Last name'!$A:$A) + 1)
)</f>
        <v>170</v>
      </c>
      <c r="H774" s="7" t="str">
        <f ca="1" xml:space="preserve">
IF($C774 = 1 + N("Presidente"),
    "de Orléans e Bragança",
    VLOOKUP($G774,'Last name'!$A:$B,2,FALSE) &amp; " " &amp; VLOOKUP(RANDBETWEEN(5,COUNT('Last name'!$A:$A) + 1),'Last name'!$A:$B,2,FALSE)
)</f>
        <v>Sá Dias</v>
      </c>
      <c r="I774" s="7" t="str">
        <f t="shared" ref="I774:I837" ca="1" si="109">$F774 &amp; " " &amp; $H774</f>
        <v>Ammanda Sá Dias</v>
      </c>
      <c r="J774" s="7" t="str">
        <f ca="1">VLOOKUP($E774,Name!$A:$C,3,FALSE)</f>
        <v>F</v>
      </c>
      <c r="K774" s="7" t="str">
        <f ca="1">VLOOKUP($J774,Gender!$A:$B,2,FALSE)</f>
        <v>Female</v>
      </c>
      <c r="L774" s="7">
        <f t="shared" ref="L774:L837" ca="1" si="110" xml:space="preserve">
IF(AND($S774 &gt;= 5, $S774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774" s="7" t="str">
        <f ca="1">VLOOKUP($L774,Race!$A:$B,2,FALSE)</f>
        <v>White</v>
      </c>
      <c r="N774" s="8">
        <f t="shared" ref="N774:N837" ca="1" si="111" xml:space="preserve">
IF($S774 = 5 + N("CEO"),
    TODAY() - 16340,
    IF($S774 = 8 + N("Secretary"),
        RANDBETWEEN(TODAY() - 12418.5, TODAY()-6574.5),
        IF(OR($S774 = 7, $S774 = 14),
            RANDBETWEEN(TODAY() - 16071, TODAY() - 8766),
            IF(OR($S774 = 13, $S774 = 12, $S774 = 11),
                RANDBETWEEN(TODAY() - 27393.75, TODAY() - 12783.75),
                RANDBETWEEN(TODAY() - 27393.75, TODAY()-10957.5)
            )
        )
    )
)</f>
        <v>19085</v>
      </c>
      <c r="O774" s="6">
        <f t="shared" ref="O774:O837" ca="1" si="112" xml:space="preserve">
IF(OR($S774 = 5, $S774 = 6) + N("Se for presidente ou vice-presidente"),
    10 + N("Doutor"),
    IF($S774 = 7 + N("Se for diretor"),
        RANDBETWEEN(8,10) + N("Graduate school or Master’s degree or Doctorate"),
        IF($S774 = 14 + N("If a manager"),
            RANDBETWEEN(7,9),
            IF(OR($S774 = 13, $S774 = 12, $S774 = 11) + N("If coordinator or specialist or analyst"),
                RANDBETWEEN(7,8),
                7
            )
        )
    )
)</f>
        <v>7</v>
      </c>
      <c r="P774" s="8" t="str">
        <f ca="1">VLOOKUP($O774,Education!$A:$B,2,FALSE)</f>
        <v>Undergraduate degree</v>
      </c>
      <c r="Q774" s="7">
        <f ca="1" xml:space="preserve">
  IF(OR($S774 = 5, $S774 = 6, $S774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74" s="7" t="str">
        <f ca="1">VLOOKUP($Q774,Department!$A:$B,2,FALSE)</f>
        <v>Audit</v>
      </c>
      <c r="S774" s="6">
        <f t="shared" ref="S774:S837" ca="1" si="113" xml:space="preserve">
IF($C774 = 1 + N("Se matrícula for 1"),
  5 + N("Presidente"),
  IF($C774 = 2 + N("Se matrícula for 2"),
    6 + N("Vice-presidente"),
    IF($C774 = 3 + N("Se matrícula for 3"),
      8 + N("Secretária bilíngue"),
      IF(AND($C774 &gt;= 4, $C774 &lt;=14),
        7 + N("Diretor"),
        IF(AND($C774 &gt;= 15, $C774 &lt;= 25),
          14 + N("Manager"),
          IF(AND($C774 &gt;= 26, $C774 &lt;= 36),
            13 + N("Coordinador"),
            IF(AND($C774 &gt;= 37, $C774 &lt;= 47),
              12 + N("Especialista"),
                IF(MOD($C774,2) = 0,
                  11 + N("Analista"),
                  RANDBETWEEN(9,10) + N("Estagiário ou Trainee")
                )
            )
          )
        )
      )
    )
  )
)</f>
        <v>11</v>
      </c>
      <c r="T774" s="7" t="str">
        <f ca="1">VLOOKUP($S774,Role!$A:$B,2,FALSE)</f>
        <v>Analyst</v>
      </c>
      <c r="U774" s="6">
        <f t="shared" ref="U774:U837" ca="1" si="114" xml:space="preserve">
IF($S774 = 11 + N("Analyst"),
    RANDBETWEEN(5, 7) + N("Jr, Pleno, Sr"),
    ""
)</f>
        <v>6</v>
      </c>
      <c r="V774" s="7" t="str">
        <f ca="1" xml:space="preserve">
IF($U774 &lt;&gt; "",
    VLOOKUP($U774,Level!$A:$B,2,FALSE),
    ""
)</f>
        <v>Pleno</v>
      </c>
      <c r="W774" s="1">
        <f t="shared" ref="W774:W837" ca="1" si="115" xml:space="preserve">
IF($S774 = 5 + N("Presidente"),
    27000,
    IF($S774 = 6 + N("Vice-presidente"),
        23000,
        IF(OR($S774 = 8, $S774= 13, $S774 = 12) + N("Secretária bilíngue ou coordenador ou especialista"),
            8000,
            IF($S774 = 7 + N("Diretor"),
                15000,
                IF($S774 = 14 + N("Gerente"),
                    12000,
                    IF($S774 = 9 + N("Estagiário"),
                        705,
                        IF($S774 = 10 + N("Trainee"),
                            805,
                            IF($S774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IF($O774 = 7,
  500,
  IF($O774 = 8,
    1000,
    IF($O774 = 9,
      1500,
      IF($O774 = 10,
        2000,
        0
      )
    )
  )
)
+
N("Adicional no salário por área")
+
IF($Q774 = 14 + N("Tecnologia da Informação"),
  120,
  IF($Q774 = 16 + N("Vendas"),
    110,
    IF($Q774 = 15 + N("Jurídico"),
      100,
      IF(OR($Q774 = 8, $Q774 = 9, $Q774 = 11) + N("Recursos humanos ou comercial ou comunicação e marketing"),
        80,
        0
      )
    )
  )
)
+
N("Adicionando pegadinha")
+
IF(AND($Q774 = 16, $O774 = 9, $S774 = 11, $U774 = 5) + N("Se for de vendas, com mestrado, analista sênior"),
  IF($L774 = 5,
    100,
    0
  )
  +
  IF($J774 = "M",
    200,
    0
  ),
  0
)</f>
        <v>2500</v>
      </c>
      <c r="X774" s="12" t="str">
        <f t="shared" ref="X774:X837" ca="1" si="116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$A774  &amp; ", "   &amp;
$C774  &amp; ", "   &amp;
$D774  &amp; ", '"  &amp;
$I774  &amp; "', '" &amp;
$J774  &amp; "', "  &amp;
$L774  &amp; ", '"  &amp;
TEXT($N774,"dd/mm/aaaa")  &amp; "', "   &amp;
$O774  &amp; ", "   &amp;
$Q774  &amp; ", "   &amp;
$S774  &amp; ", "   &amp;
IF($U774 &lt;&gt; "", $U774, "NULL")  &amp; ", "   &amp;
$W774  &amp; ");"</f>
        <v>INSERT INTO bi4all.fac_employees (id_company_fk, id_employee_pk, flg_active, employee_name, id_gender_fk, id_race_fk, birthday, id_schooling_fk, id_department_fk, id_role_fk, id_level_fk, salary) VALUES (1, 770, TRUE, 'Ammanda Sá Dias', 'F', 5, '01/04/1952', 7, 13, 11, 6, 2500);</v>
      </c>
    </row>
    <row r="775" spans="1:24" ht="14.25" customHeight="1" x14ac:dyDescent="0.2">
      <c r="A775" s="7">
        <v>1</v>
      </c>
      <c r="B775" s="7" t="str">
        <f>$A775 &amp; "-"&amp;VLOOKUP($A775,Company!$A:$B,2,FALSE)</f>
        <v>1-ACME Corporation</v>
      </c>
      <c r="C775" s="5">
        <f t="shared" si="108"/>
        <v>771</v>
      </c>
      <c r="D775" s="6" t="b">
        <v>1</v>
      </c>
      <c r="E775" s="7">
        <f ca="1">IF($C775 = 1 + N("Presidente"),
    127,
    IF($C775 = 2 + N("Vice-Presidente"),
        72,
        IF($C775 = 3 + N("Secretária bilíngue"),
            13,
            RANDBETWEEN(5,COUNT(Name!$A:$A) + 1)
        )
    )
)</f>
        <v>262</v>
      </c>
      <c r="F775" s="7" t="str">
        <f ca="1">VLOOKUP($E775,Name!$A:$B,2,FALSE)</f>
        <v>Maria Eduarda</v>
      </c>
      <c r="G775" s="7">
        <f ca="1" xml:space="preserve">
IF($C775 = 1,
    0,
    RANDBETWEEN(5,COUNT('Last name'!$A:$A) + 1)
)</f>
        <v>49</v>
      </c>
      <c r="H775" s="7" t="str">
        <f ca="1" xml:space="preserve">
IF($C775 = 1 + N("Presidente"),
    "de Orléans e Bragança",
    VLOOKUP($G775,'Last name'!$A:$B,2,FALSE) &amp; " " &amp; VLOOKUP(RANDBETWEEN(5,COUNT('Last name'!$A:$A) + 1),'Last name'!$A:$B,2,FALSE)
)</f>
        <v>Brito Galli</v>
      </c>
      <c r="I775" s="7" t="str">
        <f t="shared" ca="1" si="109"/>
        <v>Maria Eduarda Brito Galli</v>
      </c>
      <c r="J775" s="7" t="str">
        <f ca="1">VLOOKUP($E775,Name!$A:$C,3,FALSE)</f>
        <v>F</v>
      </c>
      <c r="K775" s="7" t="str">
        <f ca="1">VLOOKUP($J775,Gender!$A:$B,2,FALSE)</f>
        <v>Female</v>
      </c>
      <c r="L775" s="7">
        <f t="shared" ca="1" si="110"/>
        <v>5</v>
      </c>
      <c r="M775" s="7" t="str">
        <f ca="1">VLOOKUP($L775,Race!$A:$B,2,FALSE)</f>
        <v>White</v>
      </c>
      <c r="N775" s="8">
        <f t="shared" ca="1" si="111"/>
        <v>24564</v>
      </c>
      <c r="O775" s="6">
        <f t="shared" ca="1" si="112"/>
        <v>7</v>
      </c>
      <c r="P775" s="8" t="str">
        <f ca="1">VLOOKUP($O775,Education!$A:$B,2,FALSE)</f>
        <v>Undergraduate degree</v>
      </c>
      <c r="Q775" s="7">
        <f ca="1" xml:space="preserve">
  IF(OR($S775 = 5, $S775 = 6, $S775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75" s="7" t="str">
        <f ca="1">VLOOKUP($Q775,Department!$A:$B,2,FALSE)</f>
        <v>Finance</v>
      </c>
      <c r="S775" s="6">
        <f t="shared" ca="1" si="113"/>
        <v>9</v>
      </c>
      <c r="T775" s="7" t="str">
        <f ca="1">VLOOKUP($S775,Role!$A:$B,2,FALSE)</f>
        <v>Intern</v>
      </c>
      <c r="U775" s="6" t="str">
        <f t="shared" ca="1" si="114"/>
        <v/>
      </c>
      <c r="V775" s="7" t="str">
        <f ca="1" xml:space="preserve">
IF($U775 &lt;&gt; "",
    VLOOKUP($U775,Level!$A:$B,2,FALSE),
    ""
)</f>
        <v/>
      </c>
      <c r="W775" s="1">
        <f t="shared" ca="1" si="115"/>
        <v>1205</v>
      </c>
      <c r="X775" s="12" t="str">
        <f t="shared" ca="1" si="116"/>
        <v>INSERT INTO bi4all.fac_employees (id_company_fk, id_employee_pk, flg_active, employee_name, id_gender_fk, id_race_fk, birthday, id_schooling_fk, id_department_fk, id_role_fk, id_level_fk, salary) VALUES (1, 771, TRUE, 'Maria Eduarda Brito Galli', 'F', 5, '02/04/1967', 7, 7, 9, NULL, 1205);</v>
      </c>
    </row>
    <row r="776" spans="1:24" ht="14.25" customHeight="1" x14ac:dyDescent="0.2">
      <c r="A776" s="7">
        <v>1</v>
      </c>
      <c r="B776" s="7" t="str">
        <f>$A776 &amp; "-"&amp;VLOOKUP($A776,Company!$A:$B,2,FALSE)</f>
        <v>1-ACME Corporation</v>
      </c>
      <c r="C776" s="5">
        <f t="shared" si="108"/>
        <v>772</v>
      </c>
      <c r="D776" s="6" t="b">
        <v>1</v>
      </c>
      <c r="E776" s="7">
        <f ca="1">IF($C776 = 1 + N("Presidente"),
    127,
    IF($C776 = 2 + N("Vice-Presidente"),
        72,
        IF($C776 = 3 + N("Secretária bilíngue"),
            13,
            RANDBETWEEN(5,COUNT(Name!$A:$A) + 1)
        )
    )
)</f>
        <v>259</v>
      </c>
      <c r="F776" s="7" t="str">
        <f ca="1">VLOOKUP($E776,Name!$A:$B,2,FALSE)</f>
        <v>Maria Carolina</v>
      </c>
      <c r="G776" s="7">
        <f ca="1" xml:space="preserve">
IF($C776 = 1,
    0,
    RANDBETWEEN(5,COUNT('Last name'!$A:$A) + 1)
)</f>
        <v>72</v>
      </c>
      <c r="H776" s="7" t="str">
        <f ca="1" xml:space="preserve">
IF($C776 = 1 + N("Presidente"),
    "de Orléans e Bragança",
    VLOOKUP($G776,'Last name'!$A:$B,2,FALSE) &amp; " " &amp; VLOOKUP(RANDBETWEEN(5,COUNT('Last name'!$A:$A) + 1),'Last name'!$A:$B,2,FALSE)
)</f>
        <v>De Luca Cardozo</v>
      </c>
      <c r="I776" s="7" t="str">
        <f t="shared" ca="1" si="109"/>
        <v>Maria Carolina De Luca Cardozo</v>
      </c>
      <c r="J776" s="7" t="str">
        <f ca="1">VLOOKUP($E776,Name!$A:$C,3,FALSE)</f>
        <v>F</v>
      </c>
      <c r="K776" s="7" t="str">
        <f ca="1">VLOOKUP($J776,Gender!$A:$B,2,FALSE)</f>
        <v>Female</v>
      </c>
      <c r="L776" s="7">
        <f t="shared" ca="1" si="110"/>
        <v>5</v>
      </c>
      <c r="M776" s="7" t="str">
        <f ca="1">VLOOKUP($L776,Race!$A:$B,2,FALSE)</f>
        <v>White</v>
      </c>
      <c r="N776" s="8">
        <f t="shared" ca="1" si="111"/>
        <v>18548</v>
      </c>
      <c r="O776" s="6">
        <f t="shared" ca="1" si="112"/>
        <v>7</v>
      </c>
      <c r="P776" s="8" t="str">
        <f ca="1">VLOOKUP($O776,Education!$A:$B,2,FALSE)</f>
        <v>Undergraduate degree</v>
      </c>
      <c r="Q776" s="7">
        <f ca="1" xml:space="preserve">
  IF(OR($S776 = 5, $S776 = 6, $S776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76" s="7" t="str">
        <f ca="1">VLOOKUP($Q776,Department!$A:$B,2,FALSE)</f>
        <v>Controlling</v>
      </c>
      <c r="S776" s="6">
        <f t="shared" ca="1" si="113"/>
        <v>11</v>
      </c>
      <c r="T776" s="7" t="str">
        <f ca="1">VLOOKUP($S776,Role!$A:$B,2,FALSE)</f>
        <v>Analyst</v>
      </c>
      <c r="U776" s="6">
        <f t="shared" ca="1" si="114"/>
        <v>5</v>
      </c>
      <c r="V776" s="7" t="str">
        <f ca="1" xml:space="preserve">
IF($U776 &lt;&gt; "",
    VLOOKUP($U776,Level!$A:$B,2,FALSE),
    ""
)</f>
        <v>Junior</v>
      </c>
      <c r="W776" s="1">
        <f t="shared" ca="1" si="115"/>
        <v>2500</v>
      </c>
      <c r="X776" s="12" t="str">
        <f t="shared" ca="1" si="116"/>
        <v>INSERT INTO bi4all.fac_employees (id_company_fk, id_employee_pk, flg_active, employee_name, id_gender_fk, id_race_fk, birthday, id_schooling_fk, id_department_fk, id_role_fk, id_level_fk, salary) VALUES (1, 772, TRUE, 'Maria Carolina De Luca Cardozo', 'F', 5, '12/10/1950', 7, 12, 11, 5, 2500);</v>
      </c>
    </row>
    <row r="777" spans="1:24" ht="14.25" customHeight="1" x14ac:dyDescent="0.2">
      <c r="A777" s="7">
        <v>1</v>
      </c>
      <c r="B777" s="7" t="str">
        <f>$A777 &amp; "-"&amp;VLOOKUP($A777,Company!$A:$B,2,FALSE)</f>
        <v>1-ACME Corporation</v>
      </c>
      <c r="C777" s="5">
        <f t="shared" si="108"/>
        <v>773</v>
      </c>
      <c r="D777" s="6" t="b">
        <v>1</v>
      </c>
      <c r="E777" s="7">
        <f ca="1">IF($C777 = 1 + N("Presidente"),
    127,
    IF($C777 = 2 + N("Vice-Presidente"),
        72,
        IF($C777 = 3 + N("Secretária bilíngue"),
            13,
            RANDBETWEEN(5,COUNT(Name!$A:$A) + 1)
        )
    )
)</f>
        <v>165</v>
      </c>
      <c r="F777" s="7" t="str">
        <f ca="1">VLOOKUP($E777,Name!$A:$B,2,FALSE)</f>
        <v>Heloise</v>
      </c>
      <c r="G777" s="7">
        <f ca="1" xml:space="preserve">
IF($C777 = 1,
    0,
    RANDBETWEEN(5,COUNT('Last name'!$A:$A) + 1)
)</f>
        <v>117</v>
      </c>
      <c r="H777" s="7" t="str">
        <f ca="1" xml:space="preserve">
IF($C777 = 1 + N("Presidente"),
    "de Orléans e Bragança",
    VLOOKUP($G777,'Last name'!$A:$B,2,FALSE) &amp; " " &amp; VLOOKUP(RANDBETWEEN(5,COUNT('Last name'!$A:$A) + 1),'Last name'!$A:$B,2,FALSE)
)</f>
        <v>Mancini Freitas</v>
      </c>
      <c r="I777" s="7" t="str">
        <f t="shared" ca="1" si="109"/>
        <v>Heloise Mancini Freitas</v>
      </c>
      <c r="J777" s="7" t="str">
        <f ca="1">VLOOKUP($E777,Name!$A:$C,3,FALSE)</f>
        <v>F</v>
      </c>
      <c r="K777" s="7" t="str">
        <f ca="1">VLOOKUP($J777,Gender!$A:$B,2,FALSE)</f>
        <v>Female</v>
      </c>
      <c r="L777" s="7">
        <f t="shared" ca="1" si="110"/>
        <v>6</v>
      </c>
      <c r="M777" s="7" t="str">
        <f ca="1">VLOOKUP($L777,Race!$A:$B,2,FALSE)</f>
        <v>Black or African American</v>
      </c>
      <c r="N777" s="8">
        <f t="shared" ca="1" si="111"/>
        <v>28787</v>
      </c>
      <c r="O777" s="6">
        <f t="shared" ca="1" si="112"/>
        <v>7</v>
      </c>
      <c r="P777" s="8" t="str">
        <f ca="1">VLOOKUP($O777,Education!$A:$B,2,FALSE)</f>
        <v>Undergraduate degree</v>
      </c>
      <c r="Q777" s="7">
        <f ca="1" xml:space="preserve">
  IF(OR($S777 = 5, $S777 = 6, $S777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77" s="7" t="str">
        <f ca="1">VLOOKUP($Q777,Department!$A:$B,2,FALSE)</f>
        <v>Human Resource</v>
      </c>
      <c r="S777" s="6">
        <f t="shared" ca="1" si="113"/>
        <v>9</v>
      </c>
      <c r="T777" s="7" t="str">
        <f ca="1">VLOOKUP($S777,Role!$A:$B,2,FALSE)</f>
        <v>Intern</v>
      </c>
      <c r="U777" s="6" t="str">
        <f t="shared" ca="1" si="114"/>
        <v/>
      </c>
      <c r="V777" s="7" t="str">
        <f ca="1" xml:space="preserve">
IF($U777 &lt;&gt; "",
    VLOOKUP($U777,Level!$A:$B,2,FALSE),
    ""
)</f>
        <v/>
      </c>
      <c r="W777" s="1">
        <f t="shared" ca="1" si="115"/>
        <v>1285</v>
      </c>
      <c r="X777" s="12" t="str">
        <f t="shared" ca="1" si="116"/>
        <v>INSERT INTO bi4all.fac_employees (id_company_fk, id_employee_pk, flg_active, employee_name, id_gender_fk, id_race_fk, birthday, id_schooling_fk, id_department_fk, id_role_fk, id_level_fk, salary) VALUES (1, 773, TRUE, 'Heloise Mancini Freitas', 'F', 6, '24/10/1978', 7, 8, 9, NULL, 1285);</v>
      </c>
    </row>
    <row r="778" spans="1:24" ht="14.25" customHeight="1" x14ac:dyDescent="0.2">
      <c r="A778" s="7">
        <v>1</v>
      </c>
      <c r="B778" s="7" t="str">
        <f>$A778 &amp; "-"&amp;VLOOKUP($A778,Company!$A:$B,2,FALSE)</f>
        <v>1-ACME Corporation</v>
      </c>
      <c r="C778" s="5">
        <f t="shared" si="108"/>
        <v>774</v>
      </c>
      <c r="D778" s="6" t="b">
        <v>1</v>
      </c>
      <c r="E778" s="7">
        <f ca="1">IF($C778 = 1 + N("Presidente"),
    127,
    IF($C778 = 2 + N("Vice-Presidente"),
        72,
        IF($C778 = 3 + N("Secretária bilíngue"),
            13,
            RANDBETWEEN(5,COUNT(Name!$A:$A) + 1)
        )
    )
)</f>
        <v>313</v>
      </c>
      <c r="F778" s="7" t="str">
        <f ca="1">VLOOKUP($E778,Name!$A:$B,2,FALSE)</f>
        <v>Pablo</v>
      </c>
      <c r="G778" s="7">
        <f ca="1" xml:space="preserve">
IF($C778 = 1,
    0,
    RANDBETWEEN(5,COUNT('Last name'!$A:$A) + 1)
)</f>
        <v>175</v>
      </c>
      <c r="H778" s="7" t="str">
        <f ca="1" xml:space="preserve">
IF($C778 = 1 + N("Presidente"),
    "de Orléans e Bragança",
    VLOOKUP($G778,'Last name'!$A:$B,2,FALSE) &amp; " " &amp; VLOOKUP(RANDBETWEEN(5,COUNT('Last name'!$A:$A) + 1),'Last name'!$A:$B,2,FALSE)
)</f>
        <v>Santoro Gouveia</v>
      </c>
      <c r="I778" s="7" t="str">
        <f t="shared" ca="1" si="109"/>
        <v>Pablo Santoro Gouveia</v>
      </c>
      <c r="J778" s="7" t="str">
        <f ca="1">VLOOKUP($E778,Name!$A:$C,3,FALSE)</f>
        <v>M</v>
      </c>
      <c r="K778" s="7" t="str">
        <f ca="1">VLOOKUP($J778,Gender!$A:$B,2,FALSE)</f>
        <v>Male</v>
      </c>
      <c r="L778" s="7">
        <f t="shared" ca="1" si="110"/>
        <v>5</v>
      </c>
      <c r="M778" s="7" t="str">
        <f ca="1">VLOOKUP($L778,Race!$A:$B,2,FALSE)</f>
        <v>White</v>
      </c>
      <c r="N778" s="8">
        <f t="shared" ca="1" si="111"/>
        <v>24101</v>
      </c>
      <c r="O778" s="6">
        <f t="shared" ca="1" si="112"/>
        <v>7</v>
      </c>
      <c r="P778" s="8" t="str">
        <f ca="1">VLOOKUP($O778,Education!$A:$B,2,FALSE)</f>
        <v>Undergraduate degree</v>
      </c>
      <c r="Q778" s="7">
        <f ca="1" xml:space="preserve">
  IF(OR($S778 = 5, $S778 = 6, $S778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78" s="7" t="str">
        <f ca="1">VLOOKUP($Q778,Department!$A:$B,2,FALSE)</f>
        <v>Human Resource</v>
      </c>
      <c r="S778" s="6">
        <f t="shared" ca="1" si="113"/>
        <v>11</v>
      </c>
      <c r="T778" s="7" t="str">
        <f ca="1">VLOOKUP($S778,Role!$A:$B,2,FALSE)</f>
        <v>Analyst</v>
      </c>
      <c r="U778" s="6">
        <f t="shared" ca="1" si="114"/>
        <v>7</v>
      </c>
      <c r="V778" s="7" t="str">
        <f ca="1" xml:space="preserve">
IF($U778 &lt;&gt; "",
    VLOOKUP($U778,Level!$A:$B,2,FALSE),
    ""
)</f>
        <v>Senior</v>
      </c>
      <c r="W778" s="1">
        <f t="shared" ca="1" si="115"/>
        <v>2580</v>
      </c>
      <c r="X778" s="12" t="str">
        <f t="shared" ca="1" si="116"/>
        <v>INSERT INTO bi4all.fac_employees (id_company_fk, id_employee_pk, flg_active, employee_name, id_gender_fk, id_race_fk, birthday, id_schooling_fk, id_department_fk, id_role_fk, id_level_fk, salary) VALUES (1, 774, TRUE, 'Pablo Santoro Gouveia', 'M', 5, '25/12/1965', 7, 8, 11, 7, 2580);</v>
      </c>
    </row>
    <row r="779" spans="1:24" ht="14.25" customHeight="1" x14ac:dyDescent="0.2">
      <c r="A779" s="7">
        <v>1</v>
      </c>
      <c r="B779" s="7" t="str">
        <f>$A779 &amp; "-"&amp;VLOOKUP($A779,Company!$A:$B,2,FALSE)</f>
        <v>1-ACME Corporation</v>
      </c>
      <c r="C779" s="5">
        <f t="shared" si="108"/>
        <v>775</v>
      </c>
      <c r="D779" s="6" t="b">
        <v>1</v>
      </c>
      <c r="E779" s="7">
        <f ca="1">IF($C779 = 1 + N("Presidente"),
    127,
    IF($C779 = 2 + N("Vice-Presidente"),
        72,
        IF($C779 = 3 + N("Secretária bilíngue"),
            13,
            RANDBETWEEN(5,COUNT(Name!$A:$A) + 1)
        )
    )
)</f>
        <v>176</v>
      </c>
      <c r="F779" s="7" t="str">
        <f ca="1">VLOOKUP($E779,Name!$A:$B,2,FALSE)</f>
        <v>Isabelle</v>
      </c>
      <c r="G779" s="7">
        <f ca="1" xml:space="preserve">
IF($C779 = 1,
    0,
    RANDBETWEEN(5,COUNT('Last name'!$A:$A) + 1)
)</f>
        <v>107</v>
      </c>
      <c r="H779" s="7" t="str">
        <f ca="1" xml:space="preserve">
IF($C779 = 1 + N("Presidente"),
    "de Orléans e Bragança",
    VLOOKUP($G779,'Last name'!$A:$B,2,FALSE) &amp; " " &amp; VLOOKUP(RANDBETWEEN(5,COUNT('Last name'!$A:$A) + 1),'Last name'!$A:$B,2,FALSE)
)</f>
        <v>Leite Ferrara</v>
      </c>
      <c r="I779" s="7" t="str">
        <f t="shared" ca="1" si="109"/>
        <v>Isabelle Leite Ferrara</v>
      </c>
      <c r="J779" s="7" t="str">
        <f ca="1">VLOOKUP($E779,Name!$A:$C,3,FALSE)</f>
        <v>F</v>
      </c>
      <c r="K779" s="7" t="str">
        <f ca="1">VLOOKUP($J779,Gender!$A:$B,2,FALSE)</f>
        <v>Female</v>
      </c>
      <c r="L779" s="7">
        <f t="shared" ca="1" si="110"/>
        <v>8</v>
      </c>
      <c r="M779" s="7" t="str">
        <f ca="1">VLOOKUP($L779,Race!$A:$B,2,FALSE)</f>
        <v>Asian</v>
      </c>
      <c r="N779" s="8">
        <f t="shared" ca="1" si="111"/>
        <v>20402</v>
      </c>
      <c r="O779" s="6">
        <f t="shared" ca="1" si="112"/>
        <v>7</v>
      </c>
      <c r="P779" s="8" t="str">
        <f ca="1">VLOOKUP($O779,Education!$A:$B,2,FALSE)</f>
        <v>Undergraduate degree</v>
      </c>
      <c r="Q779" s="7">
        <f ca="1" xml:space="preserve">
  IF(OR($S779 = 5, $S779 = 6, $S779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79" s="7" t="str">
        <f ca="1">VLOOKUP($Q779,Department!$A:$B,2,FALSE)</f>
        <v>Presidency</v>
      </c>
      <c r="S779" s="6">
        <f t="shared" ca="1" si="113"/>
        <v>9</v>
      </c>
      <c r="T779" s="7" t="str">
        <f ca="1">VLOOKUP($S779,Role!$A:$B,2,FALSE)</f>
        <v>Intern</v>
      </c>
      <c r="U779" s="6" t="str">
        <f t="shared" ca="1" si="114"/>
        <v/>
      </c>
      <c r="V779" s="7" t="str">
        <f ca="1" xml:space="preserve">
IF($U779 &lt;&gt; "",
    VLOOKUP($U779,Level!$A:$B,2,FALSE),
    ""
)</f>
        <v/>
      </c>
      <c r="W779" s="1">
        <f t="shared" ca="1" si="115"/>
        <v>1205</v>
      </c>
      <c r="X779" s="12" t="str">
        <f t="shared" ca="1" si="116"/>
        <v>INSERT INTO bi4all.fac_employees (id_company_fk, id_employee_pk, flg_active, employee_name, id_gender_fk, id_race_fk, birthday, id_schooling_fk, id_department_fk, id_role_fk, id_level_fk, salary) VALUES (1, 775, TRUE, 'Isabelle Leite Ferrara', 'F', 8, '09/11/1955', 7, 5, 9, NULL, 1205);</v>
      </c>
    </row>
    <row r="780" spans="1:24" ht="14.25" customHeight="1" x14ac:dyDescent="0.2">
      <c r="A780" s="7">
        <v>1</v>
      </c>
      <c r="B780" s="7" t="str">
        <f>$A780 &amp; "-"&amp;VLOOKUP($A780,Company!$A:$B,2,FALSE)</f>
        <v>1-ACME Corporation</v>
      </c>
      <c r="C780" s="5">
        <f t="shared" si="108"/>
        <v>776</v>
      </c>
      <c r="D780" s="6" t="b">
        <v>1</v>
      </c>
      <c r="E780" s="7">
        <f ca="1">IF($C780 = 1 + N("Presidente"),
    127,
    IF($C780 = 2 + N("Vice-Presidente"),
        72,
        IF($C780 = 3 + N("Secretária bilíngue"),
            13,
            RANDBETWEEN(5,COUNT(Name!$A:$A) + 1)
        )
    )
)</f>
        <v>199</v>
      </c>
      <c r="F780" s="7" t="str">
        <f ca="1">VLOOKUP($E780,Name!$A:$B,2,FALSE)</f>
        <v>José Francisco</v>
      </c>
      <c r="G780" s="7">
        <f ca="1" xml:space="preserve">
IF($C780 = 1,
    0,
    RANDBETWEEN(5,COUNT('Last name'!$A:$A) + 1)
)</f>
        <v>94</v>
      </c>
      <c r="H780" s="7" t="str">
        <f ca="1" xml:space="preserve">
IF($C780 = 1 + N("Presidente"),
    "de Orléans e Bragança",
    VLOOKUP($G780,'Last name'!$A:$B,2,FALSE) &amp; " " &amp; VLOOKUP(RANDBETWEEN(5,COUNT('Last name'!$A:$A) + 1),'Last name'!$A:$B,2,FALSE)
)</f>
        <v>Furtado Castro</v>
      </c>
      <c r="I780" s="7" t="str">
        <f t="shared" ca="1" si="109"/>
        <v>José Francisco Furtado Castro</v>
      </c>
      <c r="J780" s="7" t="str">
        <f ca="1">VLOOKUP($E780,Name!$A:$C,3,FALSE)</f>
        <v>M</v>
      </c>
      <c r="K780" s="7" t="str">
        <f ca="1">VLOOKUP($J780,Gender!$A:$B,2,FALSE)</f>
        <v>Male</v>
      </c>
      <c r="L780" s="7">
        <f t="shared" ca="1" si="110"/>
        <v>5</v>
      </c>
      <c r="M780" s="7" t="str">
        <f ca="1">VLOOKUP($L780,Race!$A:$B,2,FALSE)</f>
        <v>White</v>
      </c>
      <c r="N780" s="8">
        <f t="shared" ca="1" si="111"/>
        <v>23642</v>
      </c>
      <c r="O780" s="6">
        <f t="shared" ca="1" si="112"/>
        <v>8</v>
      </c>
      <c r="P780" s="8" t="str">
        <f ca="1">VLOOKUP($O780,Education!$A:$B,2,FALSE)</f>
        <v>Graduate school</v>
      </c>
      <c r="Q780" s="7">
        <f ca="1" xml:space="preserve">
  IF(OR($S780 = 5, $S780 = 6, $S780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80" s="7" t="str">
        <f ca="1">VLOOKUP($Q780,Department!$A:$B,2,FALSE)</f>
        <v>Finance</v>
      </c>
      <c r="S780" s="6">
        <f t="shared" ca="1" si="113"/>
        <v>11</v>
      </c>
      <c r="T780" s="7" t="str">
        <f ca="1">VLOOKUP($S780,Role!$A:$B,2,FALSE)</f>
        <v>Analyst</v>
      </c>
      <c r="U780" s="6">
        <f t="shared" ca="1" si="114"/>
        <v>6</v>
      </c>
      <c r="V780" s="7" t="str">
        <f ca="1" xml:space="preserve">
IF($U780 &lt;&gt; "",
    VLOOKUP($U780,Level!$A:$B,2,FALSE),
    ""
)</f>
        <v>Pleno</v>
      </c>
      <c r="W780" s="1">
        <f t="shared" ca="1" si="115"/>
        <v>3000</v>
      </c>
      <c r="X780" s="12" t="str">
        <f t="shared" ca="1" si="116"/>
        <v>INSERT INTO bi4all.fac_employees (id_company_fk, id_employee_pk, flg_active, employee_name, id_gender_fk, id_race_fk, birthday, id_schooling_fk, id_department_fk, id_role_fk, id_level_fk, salary) VALUES (1, 776, TRUE, 'José Francisco Furtado Castro', 'M', 5, '22/09/1964', 8, 7, 11, 6, 3000);</v>
      </c>
    </row>
    <row r="781" spans="1:24" ht="14.25" customHeight="1" x14ac:dyDescent="0.2">
      <c r="A781" s="7">
        <v>1</v>
      </c>
      <c r="B781" s="7" t="str">
        <f>$A781 &amp; "-"&amp;VLOOKUP($A781,Company!$A:$B,2,FALSE)</f>
        <v>1-ACME Corporation</v>
      </c>
      <c r="C781" s="5">
        <f t="shared" si="108"/>
        <v>777</v>
      </c>
      <c r="D781" s="6" t="b">
        <v>1</v>
      </c>
      <c r="E781" s="7">
        <f ca="1">IF($C781 = 1 + N("Presidente"),
    127,
    IF($C781 = 2 + N("Vice-Presidente"),
        72,
        IF($C781 = 3 + N("Secretária bilíngue"),
            13,
            RANDBETWEEN(5,COUNT(Name!$A:$A) + 1)
        )
    )
)</f>
        <v>182</v>
      </c>
      <c r="F781" s="7" t="str">
        <f ca="1">VLOOKUP($E781,Name!$A:$B,2,FALSE)</f>
        <v>Joana</v>
      </c>
      <c r="G781" s="7">
        <f ca="1" xml:space="preserve">
IF($C781 = 1,
    0,
    RANDBETWEEN(5,COUNT('Last name'!$A:$A) + 1)
)</f>
        <v>148</v>
      </c>
      <c r="H781" s="7" t="str">
        <f ca="1" xml:space="preserve">
IF($C781 = 1 + N("Presidente"),
    "de Orléans e Bragança",
    VLOOKUP($G781,'Last name'!$A:$B,2,FALSE) &amp; " " &amp; VLOOKUP(RANDBETWEEN(5,COUNT('Last name'!$A:$A) + 1),'Last name'!$A:$B,2,FALSE)
)</f>
        <v>Pedrosa Battaglia</v>
      </c>
      <c r="I781" s="7" t="str">
        <f t="shared" ca="1" si="109"/>
        <v>Joana Pedrosa Battaglia</v>
      </c>
      <c r="J781" s="7" t="str">
        <f ca="1">VLOOKUP($E781,Name!$A:$C,3,FALSE)</f>
        <v>F</v>
      </c>
      <c r="K781" s="7" t="str">
        <f ca="1">VLOOKUP($J781,Gender!$A:$B,2,FALSE)</f>
        <v>Female</v>
      </c>
      <c r="L781" s="7">
        <f t="shared" ca="1" si="110"/>
        <v>7</v>
      </c>
      <c r="M781" s="7" t="str">
        <f ca="1">VLOOKUP($L781,Race!$A:$B,2,FALSE)</f>
        <v>Hispanic or Latino</v>
      </c>
      <c r="N781" s="8">
        <f t="shared" ca="1" si="111"/>
        <v>21245</v>
      </c>
      <c r="O781" s="6">
        <f t="shared" ca="1" si="112"/>
        <v>7</v>
      </c>
      <c r="P781" s="8" t="str">
        <f ca="1">VLOOKUP($O781,Education!$A:$B,2,FALSE)</f>
        <v>Undergraduate degree</v>
      </c>
      <c r="Q781" s="7">
        <f ca="1" xml:space="preserve">
  IF(OR($S781 = 5, $S781 = 6, $S781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81" s="7" t="str">
        <f ca="1">VLOOKUP($Q781,Department!$A:$B,2,FALSE)</f>
        <v>Audit</v>
      </c>
      <c r="S781" s="6">
        <f t="shared" ca="1" si="113"/>
        <v>9</v>
      </c>
      <c r="T781" s="7" t="str">
        <f ca="1">VLOOKUP($S781,Role!$A:$B,2,FALSE)</f>
        <v>Intern</v>
      </c>
      <c r="U781" s="6" t="str">
        <f t="shared" ca="1" si="114"/>
        <v/>
      </c>
      <c r="V781" s="7" t="str">
        <f ca="1" xml:space="preserve">
IF($U781 &lt;&gt; "",
    VLOOKUP($U781,Level!$A:$B,2,FALSE),
    ""
)</f>
        <v/>
      </c>
      <c r="W781" s="1">
        <f t="shared" ca="1" si="115"/>
        <v>1205</v>
      </c>
      <c r="X781" s="12" t="str">
        <f t="shared" ca="1" si="116"/>
        <v>INSERT INTO bi4all.fac_employees (id_company_fk, id_employee_pk, flg_active, employee_name, id_gender_fk, id_race_fk, birthday, id_schooling_fk, id_department_fk, id_role_fk, id_level_fk, salary) VALUES (1, 777, TRUE, 'Joana Pedrosa Battaglia', 'F', 7, '01/03/1958', 7, 13, 9, NULL, 1205);</v>
      </c>
    </row>
    <row r="782" spans="1:24" ht="14.25" customHeight="1" x14ac:dyDescent="0.2">
      <c r="A782" s="7">
        <v>1</v>
      </c>
      <c r="B782" s="7" t="str">
        <f>$A782 &amp; "-"&amp;VLOOKUP($A782,Company!$A:$B,2,FALSE)</f>
        <v>1-ACME Corporation</v>
      </c>
      <c r="C782" s="5">
        <f t="shared" si="108"/>
        <v>778</v>
      </c>
      <c r="D782" s="6" t="b">
        <v>1</v>
      </c>
      <c r="E782" s="7">
        <f ca="1">IF($C782 = 1 + N("Presidente"),
    127,
    IF($C782 = 2 + N("Vice-Presidente"),
        72,
        IF($C782 = 3 + N("Secretária bilíngue"),
            13,
            RANDBETWEEN(5,COUNT(Name!$A:$A) + 1)
        )
    )
)</f>
        <v>327</v>
      </c>
      <c r="F782" s="7" t="str">
        <f ca="1">VLOOKUP($E782,Name!$A:$B,2,FALSE)</f>
        <v>Raquel</v>
      </c>
      <c r="G782" s="7">
        <f ca="1" xml:space="preserve">
IF($C782 = 1,
    0,
    RANDBETWEEN(5,COUNT('Last name'!$A:$A) + 1)
)</f>
        <v>118</v>
      </c>
      <c r="H782" s="7" t="str">
        <f ca="1" xml:space="preserve">
IF($C782 = 1 + N("Presidente"),
    "de Orléans e Bragança",
    VLOOKUP($G782,'Last name'!$A:$B,2,FALSE) &amp; " " &amp; VLOOKUP(RANDBETWEEN(5,COUNT('Last name'!$A:$A) + 1),'Last name'!$A:$B,2,FALSE)
)</f>
        <v>Mariani Seixas</v>
      </c>
      <c r="I782" s="7" t="str">
        <f t="shared" ca="1" si="109"/>
        <v>Raquel Mariani Seixas</v>
      </c>
      <c r="J782" s="7" t="str">
        <f ca="1">VLOOKUP($E782,Name!$A:$C,3,FALSE)</f>
        <v>F</v>
      </c>
      <c r="K782" s="7" t="str">
        <f ca="1">VLOOKUP($J782,Gender!$A:$B,2,FALSE)</f>
        <v>Female</v>
      </c>
      <c r="L782" s="7">
        <f t="shared" ca="1" si="110"/>
        <v>5</v>
      </c>
      <c r="M782" s="7" t="str">
        <f ca="1">VLOOKUP($L782,Race!$A:$B,2,FALSE)</f>
        <v>White</v>
      </c>
      <c r="N782" s="8">
        <f t="shared" ca="1" si="111"/>
        <v>20341</v>
      </c>
      <c r="O782" s="6">
        <f t="shared" ca="1" si="112"/>
        <v>8</v>
      </c>
      <c r="P782" s="8" t="str">
        <f ca="1">VLOOKUP($O782,Education!$A:$B,2,FALSE)</f>
        <v>Graduate school</v>
      </c>
      <c r="Q782" s="7">
        <f ca="1" xml:space="preserve">
  IF(OR($S782 = 5, $S782 = 6, $S782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82" s="7" t="str">
        <f ca="1">VLOOKUP($Q782,Department!$A:$B,2,FALSE)</f>
        <v>Presidency</v>
      </c>
      <c r="S782" s="6">
        <f t="shared" ca="1" si="113"/>
        <v>11</v>
      </c>
      <c r="T782" s="7" t="str">
        <f ca="1">VLOOKUP($S782,Role!$A:$B,2,FALSE)</f>
        <v>Analyst</v>
      </c>
      <c r="U782" s="6">
        <f t="shared" ca="1" si="114"/>
        <v>6</v>
      </c>
      <c r="V782" s="7" t="str">
        <f ca="1" xml:space="preserve">
IF($U782 &lt;&gt; "",
    VLOOKUP($U782,Level!$A:$B,2,FALSE),
    ""
)</f>
        <v>Pleno</v>
      </c>
      <c r="W782" s="1">
        <f t="shared" ca="1" si="115"/>
        <v>3000</v>
      </c>
      <c r="X782" s="12" t="str">
        <f t="shared" ca="1" si="116"/>
        <v>INSERT INTO bi4all.fac_employees (id_company_fk, id_employee_pk, flg_active, employee_name, id_gender_fk, id_race_fk, birthday, id_schooling_fk, id_department_fk, id_role_fk, id_level_fk, salary) VALUES (1, 778, TRUE, 'Raquel Mariani Seixas', 'F', 5, '09/09/1955', 8, 5, 11, 6, 3000);</v>
      </c>
    </row>
    <row r="783" spans="1:24" ht="14.25" customHeight="1" x14ac:dyDescent="0.2">
      <c r="A783" s="7">
        <v>1</v>
      </c>
      <c r="B783" s="7" t="str">
        <f>$A783 &amp; "-"&amp;VLOOKUP($A783,Company!$A:$B,2,FALSE)</f>
        <v>1-ACME Corporation</v>
      </c>
      <c r="C783" s="5">
        <f t="shared" si="108"/>
        <v>779</v>
      </c>
      <c r="D783" s="6" t="b">
        <v>1</v>
      </c>
      <c r="E783" s="7">
        <f ca="1">IF($C783 = 1 + N("Presidente"),
    127,
    IF($C783 = 2 + N("Vice-Presidente"),
        72,
        IF($C783 = 3 + N("Secretária bilíngue"),
            13,
            RANDBETWEEN(5,COUNT(Name!$A:$A) + 1)
        )
    )
)</f>
        <v>320</v>
      </c>
      <c r="F783" s="7" t="str">
        <f ca="1">VLOOKUP($E783,Name!$A:$B,2,FALSE)</f>
        <v>Péricles</v>
      </c>
      <c r="G783" s="7">
        <f ca="1" xml:space="preserve">
IF($C783 = 1,
    0,
    RANDBETWEEN(5,COUNT('Last name'!$A:$A) + 1)
)</f>
        <v>69</v>
      </c>
      <c r="H783" s="7" t="str">
        <f ca="1" xml:space="preserve">
IF($C783 = 1 + N("Presidente"),
    "de Orléans e Bragança",
    VLOOKUP($G783,'Last name'!$A:$B,2,FALSE) &amp; " " &amp; VLOOKUP(RANDBETWEEN(5,COUNT('Last name'!$A:$A) + 1),'Last name'!$A:$B,2,FALSE)
)</f>
        <v>Costatini Ildelfonso</v>
      </c>
      <c r="I783" s="7" t="str">
        <f t="shared" ca="1" si="109"/>
        <v>Péricles Costatini Ildelfonso</v>
      </c>
      <c r="J783" s="7" t="str">
        <f ca="1">VLOOKUP($E783,Name!$A:$C,3,FALSE)</f>
        <v>M</v>
      </c>
      <c r="K783" s="7" t="str">
        <f ca="1">VLOOKUP($J783,Gender!$A:$B,2,FALSE)</f>
        <v>Male</v>
      </c>
      <c r="L783" s="7">
        <f t="shared" ca="1" si="110"/>
        <v>5</v>
      </c>
      <c r="M783" s="7" t="str">
        <f ca="1">VLOOKUP($L783,Race!$A:$B,2,FALSE)</f>
        <v>White</v>
      </c>
      <c r="N783" s="8">
        <f t="shared" ca="1" si="111"/>
        <v>18473</v>
      </c>
      <c r="O783" s="6">
        <f t="shared" ca="1" si="112"/>
        <v>7</v>
      </c>
      <c r="P783" s="8" t="str">
        <f ca="1">VLOOKUP($O783,Education!$A:$B,2,FALSE)</f>
        <v>Undergraduate degree</v>
      </c>
      <c r="Q783" s="7">
        <f ca="1" xml:space="preserve">
  IF(OR($S783 = 5, $S783 = 6, $S783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83" s="7" t="str">
        <f ca="1">VLOOKUP($Q783,Department!$A:$B,2,FALSE)</f>
        <v>Communication &amp; Marketing</v>
      </c>
      <c r="S783" s="6">
        <f t="shared" ca="1" si="113"/>
        <v>9</v>
      </c>
      <c r="T783" s="7" t="str">
        <f ca="1">VLOOKUP($S783,Role!$A:$B,2,FALSE)</f>
        <v>Intern</v>
      </c>
      <c r="U783" s="6" t="str">
        <f t="shared" ca="1" si="114"/>
        <v/>
      </c>
      <c r="V783" s="7" t="str">
        <f ca="1" xml:space="preserve">
IF($U783 &lt;&gt; "",
    VLOOKUP($U783,Level!$A:$B,2,FALSE),
    ""
)</f>
        <v/>
      </c>
      <c r="W783" s="1">
        <f t="shared" ca="1" si="115"/>
        <v>1285</v>
      </c>
      <c r="X783" s="12" t="str">
        <f t="shared" ca="1" si="116"/>
        <v>INSERT INTO bi4all.fac_employees (id_company_fk, id_employee_pk, flg_active, employee_name, id_gender_fk, id_race_fk, birthday, id_schooling_fk, id_department_fk, id_role_fk, id_level_fk, salary) VALUES (1, 779, TRUE, 'Péricles Costatini Ildelfonso', 'M', 5, '29/07/1950', 7, 11, 9, NULL, 1285);</v>
      </c>
    </row>
    <row r="784" spans="1:24" ht="14.25" customHeight="1" x14ac:dyDescent="0.2">
      <c r="A784" s="7">
        <v>1</v>
      </c>
      <c r="B784" s="7" t="str">
        <f>$A784 &amp; "-"&amp;VLOOKUP($A784,Company!$A:$B,2,FALSE)</f>
        <v>1-ACME Corporation</v>
      </c>
      <c r="C784" s="5">
        <f t="shared" si="108"/>
        <v>780</v>
      </c>
      <c r="D784" s="6" t="b">
        <v>1</v>
      </c>
      <c r="E784" s="7">
        <f ca="1">IF($C784 = 1 + N("Presidente"),
    127,
    IF($C784 = 2 + N("Vice-Presidente"),
        72,
        IF($C784 = 3 + N("Secretária bilíngue"),
            13,
            RANDBETWEEN(5,COUNT(Name!$A:$A) + 1)
        )
    )
)</f>
        <v>232</v>
      </c>
      <c r="F784" s="7" t="str">
        <f ca="1">VLOOKUP($E784,Name!$A:$B,2,FALSE)</f>
        <v>Lorenzo</v>
      </c>
      <c r="G784" s="7">
        <f ca="1" xml:space="preserve">
IF($C784 = 1,
    0,
    RANDBETWEEN(5,COUNT('Last name'!$A:$A) + 1)
)</f>
        <v>15</v>
      </c>
      <c r="H784" s="7" t="str">
        <f ca="1" xml:space="preserve">
IF($C784 = 1 + N("Presidente"),
    "de Orléans e Bragança",
    VLOOKUP($G784,'Last name'!$A:$B,2,FALSE) &amp; " " &amp; VLOOKUP(RANDBETWEEN(5,COUNT('Last name'!$A:$A) + 1),'Last name'!$A:$B,2,FALSE)
)</f>
        <v>Alvim Paulista</v>
      </c>
      <c r="I784" s="7" t="str">
        <f t="shared" ca="1" si="109"/>
        <v>Lorenzo Alvim Paulista</v>
      </c>
      <c r="J784" s="7" t="str">
        <f ca="1">VLOOKUP($E784,Name!$A:$C,3,FALSE)</f>
        <v>M</v>
      </c>
      <c r="K784" s="7" t="str">
        <f ca="1">VLOOKUP($J784,Gender!$A:$B,2,FALSE)</f>
        <v>Male</v>
      </c>
      <c r="L784" s="7">
        <f t="shared" ca="1" si="110"/>
        <v>6</v>
      </c>
      <c r="M784" s="7" t="str">
        <f ca="1">VLOOKUP($L784,Race!$A:$B,2,FALSE)</f>
        <v>Black or African American</v>
      </c>
      <c r="N784" s="8">
        <f t="shared" ca="1" si="111"/>
        <v>22019</v>
      </c>
      <c r="O784" s="6">
        <f t="shared" ca="1" si="112"/>
        <v>8</v>
      </c>
      <c r="P784" s="8" t="str">
        <f ca="1">VLOOKUP($O784,Education!$A:$B,2,FALSE)</f>
        <v>Graduate school</v>
      </c>
      <c r="Q784" s="7">
        <f ca="1" xml:space="preserve">
  IF(OR($S784 = 5, $S784 = 6, $S784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84" s="7" t="str">
        <f ca="1">VLOOKUP($Q784,Department!$A:$B,2,FALSE)</f>
        <v>Finance</v>
      </c>
      <c r="S784" s="6">
        <f t="shared" ca="1" si="113"/>
        <v>11</v>
      </c>
      <c r="T784" s="7" t="str">
        <f ca="1">VLOOKUP($S784,Role!$A:$B,2,FALSE)</f>
        <v>Analyst</v>
      </c>
      <c r="U784" s="6">
        <f t="shared" ca="1" si="114"/>
        <v>7</v>
      </c>
      <c r="V784" s="7" t="str">
        <f ca="1" xml:space="preserve">
IF($U784 &lt;&gt; "",
    VLOOKUP($U784,Level!$A:$B,2,FALSE),
    ""
)</f>
        <v>Senior</v>
      </c>
      <c r="W784" s="1">
        <f t="shared" ca="1" si="115"/>
        <v>3000</v>
      </c>
      <c r="X784" s="12" t="str">
        <f t="shared" ca="1" si="116"/>
        <v>INSERT INTO bi4all.fac_employees (id_company_fk, id_employee_pk, flg_active, employee_name, id_gender_fk, id_race_fk, birthday, id_schooling_fk, id_department_fk, id_role_fk, id_level_fk, salary) VALUES (1, 780, TRUE, 'Lorenzo Alvim Paulista', 'M', 6, '13/04/1960', 8, 7, 11, 7, 3000);</v>
      </c>
    </row>
    <row r="785" spans="1:24" ht="14.25" customHeight="1" x14ac:dyDescent="0.2">
      <c r="A785" s="7">
        <v>1</v>
      </c>
      <c r="B785" s="7" t="str">
        <f>$A785 &amp; "-"&amp;VLOOKUP($A785,Company!$A:$B,2,FALSE)</f>
        <v>1-ACME Corporation</v>
      </c>
      <c r="C785" s="5">
        <f t="shared" si="108"/>
        <v>781</v>
      </c>
      <c r="D785" s="6" t="b">
        <v>1</v>
      </c>
      <c r="E785" s="7">
        <f ca="1">IF($C785 = 1 + N("Presidente"),
    127,
    IF($C785 = 2 + N("Vice-Presidente"),
        72,
        IF($C785 = 3 + N("Secretária bilíngue"),
            13,
            RANDBETWEEN(5,COUNT(Name!$A:$A) + 1)
        )
    )
)</f>
        <v>210</v>
      </c>
      <c r="F785" s="7" t="str">
        <f ca="1">VLOOKUP($E785,Name!$A:$B,2,FALSE)</f>
        <v>Kauã</v>
      </c>
      <c r="G785" s="7">
        <f ca="1" xml:space="preserve">
IF($C785 = 1,
    0,
    RANDBETWEEN(5,COUNT('Last name'!$A:$A) + 1)
)</f>
        <v>11</v>
      </c>
      <c r="H785" s="7" t="str">
        <f ca="1" xml:space="preserve">
IF($C785 = 1 + N("Presidente"),
    "de Orléans e Bragança",
    VLOOKUP($G785,'Last name'!$A:$B,2,FALSE) &amp; " " &amp; VLOOKUP(RANDBETWEEN(5,COUNT('Last name'!$A:$A) + 1),'Last name'!$A:$B,2,FALSE)
)</f>
        <v>Almeida Abranches</v>
      </c>
      <c r="I785" s="7" t="str">
        <f t="shared" ca="1" si="109"/>
        <v>Kauã Almeida Abranches</v>
      </c>
      <c r="J785" s="7" t="str">
        <f ca="1">VLOOKUP($E785,Name!$A:$C,3,FALSE)</f>
        <v>M</v>
      </c>
      <c r="K785" s="7" t="str">
        <f ca="1">VLOOKUP($J785,Gender!$A:$B,2,FALSE)</f>
        <v>Male</v>
      </c>
      <c r="L785" s="7">
        <f t="shared" ca="1" si="110"/>
        <v>5</v>
      </c>
      <c r="M785" s="7" t="str">
        <f ca="1">VLOOKUP($L785,Race!$A:$B,2,FALSE)</f>
        <v>White</v>
      </c>
      <c r="N785" s="8">
        <f t="shared" ca="1" si="111"/>
        <v>19636</v>
      </c>
      <c r="O785" s="6">
        <f t="shared" ca="1" si="112"/>
        <v>7</v>
      </c>
      <c r="P785" s="8" t="str">
        <f ca="1">VLOOKUP($O785,Education!$A:$B,2,FALSE)</f>
        <v>Undergraduate degree</v>
      </c>
      <c r="Q785" s="7">
        <f ca="1" xml:space="preserve">
  IF(OR($S785 = 5, $S785 = 6, $S785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85" s="7" t="str">
        <f ca="1">VLOOKUP($Q785,Department!$A:$B,2,FALSE)</f>
        <v>Presidency</v>
      </c>
      <c r="S785" s="6">
        <f t="shared" ca="1" si="113"/>
        <v>9</v>
      </c>
      <c r="T785" s="7" t="str">
        <f ca="1">VLOOKUP($S785,Role!$A:$B,2,FALSE)</f>
        <v>Intern</v>
      </c>
      <c r="U785" s="6" t="str">
        <f t="shared" ca="1" si="114"/>
        <v/>
      </c>
      <c r="V785" s="7" t="str">
        <f ca="1" xml:space="preserve">
IF($U785 &lt;&gt; "",
    VLOOKUP($U785,Level!$A:$B,2,FALSE),
    ""
)</f>
        <v/>
      </c>
      <c r="W785" s="1">
        <f t="shared" ca="1" si="115"/>
        <v>1205</v>
      </c>
      <c r="X785" s="12" t="str">
        <f t="shared" ca="1" si="116"/>
        <v>INSERT INTO bi4all.fac_employees (id_company_fk, id_employee_pk, flg_active, employee_name, id_gender_fk, id_race_fk, birthday, id_schooling_fk, id_department_fk, id_role_fk, id_level_fk, salary) VALUES (1, 781, TRUE, 'Kauã Almeida Abranches', 'M', 5, '04/10/1953', 7, 5, 9, NULL, 1205);</v>
      </c>
    </row>
    <row r="786" spans="1:24" ht="14.25" customHeight="1" x14ac:dyDescent="0.2">
      <c r="A786" s="7">
        <v>1</v>
      </c>
      <c r="B786" s="7" t="str">
        <f>$A786 &amp; "-"&amp;VLOOKUP($A786,Company!$A:$B,2,FALSE)</f>
        <v>1-ACME Corporation</v>
      </c>
      <c r="C786" s="5">
        <f t="shared" si="108"/>
        <v>782</v>
      </c>
      <c r="D786" s="6" t="b">
        <v>1</v>
      </c>
      <c r="E786" s="7">
        <f ca="1">IF($C786 = 1 + N("Presidente"),
    127,
    IF($C786 = 2 + N("Vice-Presidente"),
        72,
        IF($C786 = 3 + N("Secretária bilíngue"),
            13,
            RANDBETWEEN(5,COUNT(Name!$A:$A) + 1)
        )
    )
)</f>
        <v>94</v>
      </c>
      <c r="F786" s="7" t="str">
        <f ca="1">VLOOKUP($E786,Name!$A:$B,2,FALSE)</f>
        <v>Clara</v>
      </c>
      <c r="G786" s="7">
        <f ca="1" xml:space="preserve">
IF($C786 = 1,
    0,
    RANDBETWEEN(5,COUNT('Last name'!$A:$A) + 1)
)</f>
        <v>42</v>
      </c>
      <c r="H786" s="7" t="str">
        <f ca="1" xml:space="preserve">
IF($C786 = 1 + N("Presidente"),
    "de Orléans e Bragança",
    VLOOKUP($G786,'Last name'!$A:$B,2,FALSE) &amp; " " &amp; VLOOKUP(RANDBETWEEN(5,COUNT('Last name'!$A:$A) + 1),'Last name'!$A:$B,2,FALSE)
)</f>
        <v>Borba Aragão</v>
      </c>
      <c r="I786" s="7" t="str">
        <f t="shared" ca="1" si="109"/>
        <v>Clara Borba Aragão</v>
      </c>
      <c r="J786" s="7" t="str">
        <f ca="1">VLOOKUP($E786,Name!$A:$C,3,FALSE)</f>
        <v>F</v>
      </c>
      <c r="K786" s="7" t="str">
        <f ca="1">VLOOKUP($J786,Gender!$A:$B,2,FALSE)</f>
        <v>Female</v>
      </c>
      <c r="L786" s="7">
        <f t="shared" ca="1" si="110"/>
        <v>5</v>
      </c>
      <c r="M786" s="7" t="str">
        <f ca="1">VLOOKUP($L786,Race!$A:$B,2,FALSE)</f>
        <v>White</v>
      </c>
      <c r="N786" s="8">
        <f t="shared" ca="1" si="111"/>
        <v>21715</v>
      </c>
      <c r="O786" s="6">
        <f t="shared" ca="1" si="112"/>
        <v>8</v>
      </c>
      <c r="P786" s="8" t="str">
        <f ca="1">VLOOKUP($O786,Education!$A:$B,2,FALSE)</f>
        <v>Graduate school</v>
      </c>
      <c r="Q786" s="7">
        <f ca="1" xml:space="preserve">
  IF(OR($S786 = 5, $S786 = 6, $S786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786" s="7" t="str">
        <f ca="1">VLOOKUP($Q786,Department!$A:$B,2,FALSE)</f>
        <v>Communication &amp; Marketing</v>
      </c>
      <c r="S786" s="6">
        <f t="shared" ca="1" si="113"/>
        <v>11</v>
      </c>
      <c r="T786" s="7" t="str">
        <f ca="1">VLOOKUP($S786,Role!$A:$B,2,FALSE)</f>
        <v>Analyst</v>
      </c>
      <c r="U786" s="6">
        <f t="shared" ca="1" si="114"/>
        <v>6</v>
      </c>
      <c r="V786" s="7" t="str">
        <f ca="1" xml:space="preserve">
IF($U786 &lt;&gt; "",
    VLOOKUP($U786,Level!$A:$B,2,FALSE),
    ""
)</f>
        <v>Pleno</v>
      </c>
      <c r="W786" s="1">
        <f t="shared" ca="1" si="115"/>
        <v>3080</v>
      </c>
      <c r="X786" s="12" t="str">
        <f t="shared" ca="1" si="116"/>
        <v>INSERT INTO bi4all.fac_employees (id_company_fk, id_employee_pk, flg_active, employee_name, id_gender_fk, id_race_fk, birthday, id_schooling_fk, id_department_fk, id_role_fk, id_level_fk, salary) VALUES (1, 782, TRUE, 'Clara Borba Aragão', 'F', 5, '14/06/1959', 8, 11, 11, 6, 3080);</v>
      </c>
    </row>
    <row r="787" spans="1:24" ht="14.25" customHeight="1" x14ac:dyDescent="0.2">
      <c r="A787" s="7">
        <v>1</v>
      </c>
      <c r="B787" s="7" t="str">
        <f>$A787 &amp; "-"&amp;VLOOKUP($A787,Company!$A:$B,2,FALSE)</f>
        <v>1-ACME Corporation</v>
      </c>
      <c r="C787" s="5">
        <f t="shared" si="108"/>
        <v>783</v>
      </c>
      <c r="D787" s="6" t="b">
        <v>1</v>
      </c>
      <c r="E787" s="7">
        <f ca="1">IF($C787 = 1 + N("Presidente"),
    127,
    IF($C787 = 2 + N("Vice-Presidente"),
        72,
        IF($C787 = 3 + N("Secretária bilíngue"),
            13,
            RANDBETWEEN(5,COUNT(Name!$A:$A) + 1)
        )
    )
)</f>
        <v>33</v>
      </c>
      <c r="F787" s="7" t="str">
        <f ca="1">VLOOKUP($E787,Name!$A:$B,2,FALSE)</f>
        <v>Ana Lívia</v>
      </c>
      <c r="G787" s="7">
        <f ca="1" xml:space="preserve">
IF($C787 = 1,
    0,
    RANDBETWEEN(5,COUNT('Last name'!$A:$A) + 1)
)</f>
        <v>92</v>
      </c>
      <c r="H787" s="7" t="str">
        <f ca="1" xml:space="preserve">
IF($C787 = 1 + N("Presidente"),
    "de Orléans e Bragança",
    VLOOKUP($G787,'Last name'!$A:$B,2,FALSE) &amp; " " &amp; VLOOKUP(RANDBETWEEN(5,COUNT('Last name'!$A:$A) + 1),'Last name'!$A:$B,2,FALSE)
)</f>
        <v>Freitas Junqueira</v>
      </c>
      <c r="I787" s="7" t="str">
        <f t="shared" ca="1" si="109"/>
        <v>Ana Lívia Freitas Junqueira</v>
      </c>
      <c r="J787" s="7" t="str">
        <f ca="1">VLOOKUP($E787,Name!$A:$C,3,FALSE)</f>
        <v>F</v>
      </c>
      <c r="K787" s="7" t="str">
        <f ca="1">VLOOKUP($J787,Gender!$A:$B,2,FALSE)</f>
        <v>Female</v>
      </c>
      <c r="L787" s="7">
        <f t="shared" ca="1" si="110"/>
        <v>5</v>
      </c>
      <c r="M787" s="7" t="str">
        <f ca="1">VLOOKUP($L787,Race!$A:$B,2,FALSE)</f>
        <v>White</v>
      </c>
      <c r="N787" s="8">
        <f t="shared" ca="1" si="111"/>
        <v>20637</v>
      </c>
      <c r="O787" s="6">
        <f t="shared" ca="1" si="112"/>
        <v>7</v>
      </c>
      <c r="P787" s="8" t="str">
        <f ca="1">VLOOKUP($O787,Education!$A:$B,2,FALSE)</f>
        <v>Undergraduate degree</v>
      </c>
      <c r="Q787" s="7">
        <f ca="1" xml:space="preserve">
  IF(OR($S787 = 5, $S787 = 6, $S787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87" s="7" t="str">
        <f ca="1">VLOOKUP($Q787,Department!$A:$B,2,FALSE)</f>
        <v>Presidency</v>
      </c>
      <c r="S787" s="6">
        <f t="shared" ca="1" si="113"/>
        <v>10</v>
      </c>
      <c r="T787" s="7" t="str">
        <f ca="1">VLOOKUP($S787,Role!$A:$B,2,FALSE)</f>
        <v>Trainee</v>
      </c>
      <c r="U787" s="6" t="str">
        <f t="shared" ca="1" si="114"/>
        <v/>
      </c>
      <c r="V787" s="7" t="str">
        <f ca="1" xml:space="preserve">
IF($U787 &lt;&gt; "",
    VLOOKUP($U787,Level!$A:$B,2,FALSE),
    ""
)</f>
        <v/>
      </c>
      <c r="W787" s="1">
        <f t="shared" ca="1" si="115"/>
        <v>1305</v>
      </c>
      <c r="X787" s="12" t="str">
        <f t="shared" ca="1" si="116"/>
        <v>INSERT INTO bi4all.fac_employees (id_company_fk, id_employee_pk, flg_active, employee_name, id_gender_fk, id_race_fk, birthday, id_schooling_fk, id_department_fk, id_role_fk, id_level_fk, salary) VALUES (1, 783, TRUE, 'Ana Lívia Freitas Junqueira', 'F', 5, '01/07/1956', 7, 5, 10, NULL, 1305);</v>
      </c>
    </row>
    <row r="788" spans="1:24" ht="14.25" customHeight="1" x14ac:dyDescent="0.2">
      <c r="A788" s="7">
        <v>1</v>
      </c>
      <c r="B788" s="7" t="str">
        <f>$A788 &amp; "-"&amp;VLOOKUP($A788,Company!$A:$B,2,FALSE)</f>
        <v>1-ACME Corporation</v>
      </c>
      <c r="C788" s="5">
        <f t="shared" si="108"/>
        <v>784</v>
      </c>
      <c r="D788" s="6" t="b">
        <v>1</v>
      </c>
      <c r="E788" s="7">
        <f ca="1">IF($C788 = 1 + N("Presidente"),
    127,
    IF($C788 = 2 + N("Vice-Presidente"),
        72,
        IF($C788 = 3 + N("Secretária bilíngue"),
            13,
            RANDBETWEEN(5,COUNT(Name!$A:$A) + 1)
        )
    )
)</f>
        <v>191</v>
      </c>
      <c r="F788" s="7" t="str">
        <f ca="1">VLOOKUP($E788,Name!$A:$B,2,FALSE)</f>
        <v>João Paulo</v>
      </c>
      <c r="G788" s="7">
        <f ca="1" xml:space="preserve">
IF($C788 = 1,
    0,
    RANDBETWEEN(5,COUNT('Last name'!$A:$A) + 1)
)</f>
        <v>146</v>
      </c>
      <c r="H788" s="7" t="str">
        <f ca="1" xml:space="preserve">
IF($C788 = 1 + N("Presidente"),
    "de Orléans e Bragança",
    VLOOKUP($G788,'Last name'!$A:$B,2,FALSE) &amp; " " &amp; VLOOKUP(RANDBETWEEN(5,COUNT('Last name'!$A:$A) + 1),'Last name'!$A:$B,2,FALSE)
)</f>
        <v>Paulista Mendes</v>
      </c>
      <c r="I788" s="7" t="str">
        <f t="shared" ca="1" si="109"/>
        <v>João Paulo Paulista Mendes</v>
      </c>
      <c r="J788" s="7" t="str">
        <f ca="1">VLOOKUP($E788,Name!$A:$C,3,FALSE)</f>
        <v>M</v>
      </c>
      <c r="K788" s="7" t="str">
        <f ca="1">VLOOKUP($J788,Gender!$A:$B,2,FALSE)</f>
        <v>Male</v>
      </c>
      <c r="L788" s="7">
        <f t="shared" ca="1" si="110"/>
        <v>5</v>
      </c>
      <c r="M788" s="7" t="str">
        <f ca="1">VLOOKUP($L788,Race!$A:$B,2,FALSE)</f>
        <v>White</v>
      </c>
      <c r="N788" s="8">
        <f t="shared" ca="1" si="111"/>
        <v>18022</v>
      </c>
      <c r="O788" s="6">
        <f t="shared" ca="1" si="112"/>
        <v>7</v>
      </c>
      <c r="P788" s="8" t="str">
        <f ca="1">VLOOKUP($O788,Education!$A:$B,2,FALSE)</f>
        <v>Undergraduate degree</v>
      </c>
      <c r="Q788" s="7">
        <f ca="1" xml:space="preserve">
  IF(OR($S788 = 5, $S788 = 6, $S788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788" s="7" t="str">
        <f ca="1">VLOOKUP($Q788,Department!$A:$B,2,FALSE)</f>
        <v>Human Resource</v>
      </c>
      <c r="S788" s="6">
        <f t="shared" ca="1" si="113"/>
        <v>11</v>
      </c>
      <c r="T788" s="7" t="str">
        <f ca="1">VLOOKUP($S788,Role!$A:$B,2,FALSE)</f>
        <v>Analyst</v>
      </c>
      <c r="U788" s="6">
        <f t="shared" ca="1" si="114"/>
        <v>6</v>
      </c>
      <c r="V788" s="7" t="str">
        <f ca="1" xml:space="preserve">
IF($U788 &lt;&gt; "",
    VLOOKUP($U788,Level!$A:$B,2,FALSE),
    ""
)</f>
        <v>Pleno</v>
      </c>
      <c r="W788" s="1">
        <f t="shared" ca="1" si="115"/>
        <v>2580</v>
      </c>
      <c r="X788" s="12" t="str">
        <f t="shared" ca="1" si="116"/>
        <v>INSERT INTO bi4all.fac_employees (id_company_fk, id_employee_pk, flg_active, employee_name, id_gender_fk, id_race_fk, birthday, id_schooling_fk, id_department_fk, id_role_fk, id_level_fk, salary) VALUES (1, 784, TRUE, 'João Paulo Paulista Mendes', 'M', 5, '04/05/1949', 7, 8, 11, 6, 2580);</v>
      </c>
    </row>
    <row r="789" spans="1:24" ht="14.25" customHeight="1" x14ac:dyDescent="0.2">
      <c r="A789" s="7">
        <v>1</v>
      </c>
      <c r="B789" s="7" t="str">
        <f>$A789 &amp; "-"&amp;VLOOKUP($A789,Company!$A:$B,2,FALSE)</f>
        <v>1-ACME Corporation</v>
      </c>
      <c r="C789" s="5">
        <f t="shared" si="108"/>
        <v>785</v>
      </c>
      <c r="D789" s="6" t="b">
        <v>1</v>
      </c>
      <c r="E789" s="7">
        <f ca="1">IF($C789 = 1 + N("Presidente"),
    127,
    IF($C789 = 2 + N("Vice-Presidente"),
        72,
        IF($C789 = 3 + N("Secretária bilíngue"),
            13,
            RANDBETWEEN(5,COUNT(Name!$A:$A) + 1)
        )
    )
)</f>
        <v>285</v>
      </c>
      <c r="F789" s="7" t="str">
        <f ca="1">VLOOKUP($E789,Name!$A:$B,2,FALSE)</f>
        <v>Martin</v>
      </c>
      <c r="G789" s="7">
        <f ca="1" xml:space="preserve">
IF($C789 = 1,
    0,
    RANDBETWEEN(5,COUNT('Last name'!$A:$A) + 1)
)</f>
        <v>90</v>
      </c>
      <c r="H789" s="7" t="str">
        <f ca="1" xml:space="preserve">
IF($C789 = 1 + N("Presidente"),
    "de Orléans e Bragança",
    VLOOKUP($G789,'Last name'!$A:$B,2,FALSE) &amp; " " &amp; VLOOKUP(RANDBETWEEN(5,COUNT('Last name'!$A:$A) + 1),'Last name'!$A:$B,2,FALSE)
)</f>
        <v>Fontana Brasil</v>
      </c>
      <c r="I789" s="7" t="str">
        <f t="shared" ca="1" si="109"/>
        <v>Martin Fontana Brasil</v>
      </c>
      <c r="J789" s="7" t="str">
        <f ca="1">VLOOKUP($E789,Name!$A:$C,3,FALSE)</f>
        <v>M</v>
      </c>
      <c r="K789" s="7" t="str">
        <f ca="1">VLOOKUP($J789,Gender!$A:$B,2,FALSE)</f>
        <v>Male</v>
      </c>
      <c r="L789" s="7">
        <f t="shared" ca="1" si="110"/>
        <v>5</v>
      </c>
      <c r="M789" s="7" t="str">
        <f ca="1">VLOOKUP($L789,Race!$A:$B,2,FALSE)</f>
        <v>White</v>
      </c>
      <c r="N789" s="8">
        <f t="shared" ca="1" si="111"/>
        <v>32791</v>
      </c>
      <c r="O789" s="6">
        <f t="shared" ca="1" si="112"/>
        <v>7</v>
      </c>
      <c r="P789" s="8" t="str">
        <f ca="1">VLOOKUP($O789,Education!$A:$B,2,FALSE)</f>
        <v>Undergraduate degree</v>
      </c>
      <c r="Q789" s="7">
        <f ca="1" xml:space="preserve">
  IF(OR($S789 = 5, $S789 = 6, $S789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89" s="7" t="str">
        <f ca="1">VLOOKUP($Q789,Department!$A:$B,2,FALSE)</f>
        <v>Audit</v>
      </c>
      <c r="S789" s="6">
        <f t="shared" ca="1" si="113"/>
        <v>10</v>
      </c>
      <c r="T789" s="7" t="str">
        <f ca="1">VLOOKUP($S789,Role!$A:$B,2,FALSE)</f>
        <v>Trainee</v>
      </c>
      <c r="U789" s="6" t="str">
        <f t="shared" ca="1" si="114"/>
        <v/>
      </c>
      <c r="V789" s="7" t="str">
        <f ca="1" xml:space="preserve">
IF($U789 &lt;&gt; "",
    VLOOKUP($U789,Level!$A:$B,2,FALSE),
    ""
)</f>
        <v/>
      </c>
      <c r="W789" s="1">
        <f t="shared" ca="1" si="115"/>
        <v>1305</v>
      </c>
      <c r="X789" s="12" t="str">
        <f t="shared" ca="1" si="116"/>
        <v>INSERT INTO bi4all.fac_employees (id_company_fk, id_employee_pk, flg_active, employee_name, id_gender_fk, id_race_fk, birthday, id_schooling_fk, id_department_fk, id_role_fk, id_level_fk, salary) VALUES (1, 785, TRUE, 'Martin Fontana Brasil', 'M', 5, '10/10/1989', 7, 13, 10, NULL, 1305);</v>
      </c>
    </row>
    <row r="790" spans="1:24" ht="14.25" customHeight="1" x14ac:dyDescent="0.2">
      <c r="A790" s="7">
        <v>1</v>
      </c>
      <c r="B790" s="7" t="str">
        <f>$A790 &amp; "-"&amp;VLOOKUP($A790,Company!$A:$B,2,FALSE)</f>
        <v>1-ACME Corporation</v>
      </c>
      <c r="C790" s="5">
        <f t="shared" si="108"/>
        <v>786</v>
      </c>
      <c r="D790" s="6" t="b">
        <v>1</v>
      </c>
      <c r="E790" s="7">
        <f ca="1">IF($C790 = 1 + N("Presidente"),
    127,
    IF($C790 = 2 + N("Vice-Presidente"),
        72,
        IF($C790 = 3 + N("Secretária bilíngue"),
            13,
            RANDBETWEEN(5,COUNT(Name!$A:$A) + 1)
        )
    )
)</f>
        <v>282</v>
      </c>
      <c r="F790" s="7" t="str">
        <f ca="1">VLOOKUP($E790,Name!$A:$B,2,FALSE)</f>
        <v>Marinah</v>
      </c>
      <c r="G790" s="7">
        <f ca="1" xml:space="preserve">
IF($C790 = 1,
    0,
    RANDBETWEEN(5,COUNT('Last name'!$A:$A) + 1)
)</f>
        <v>51</v>
      </c>
      <c r="H790" s="7" t="str">
        <f ca="1" xml:space="preserve">
IF($C790 = 1 + N("Presidente"),
    "de Orléans e Bragança",
    VLOOKUP($G790,'Last name'!$A:$B,2,FALSE) &amp; " " &amp; VLOOKUP(RANDBETWEEN(5,COUNT('Last name'!$A:$A) + 1),'Last name'!$A:$B,2,FALSE)
)</f>
        <v>Café Noronha</v>
      </c>
      <c r="I790" s="7" t="str">
        <f t="shared" ca="1" si="109"/>
        <v>Marinah Café Noronha</v>
      </c>
      <c r="J790" s="7" t="str">
        <f ca="1">VLOOKUP($E790,Name!$A:$C,3,FALSE)</f>
        <v>F</v>
      </c>
      <c r="K790" s="7" t="str">
        <f ca="1">VLOOKUP($J790,Gender!$A:$B,2,FALSE)</f>
        <v>Female</v>
      </c>
      <c r="L790" s="7">
        <f t="shared" ca="1" si="110"/>
        <v>5</v>
      </c>
      <c r="M790" s="7" t="str">
        <f ca="1">VLOOKUP($L790,Race!$A:$B,2,FALSE)</f>
        <v>White</v>
      </c>
      <c r="N790" s="8">
        <f t="shared" ca="1" si="111"/>
        <v>22570</v>
      </c>
      <c r="O790" s="6">
        <f t="shared" ca="1" si="112"/>
        <v>7</v>
      </c>
      <c r="P790" s="8" t="str">
        <f ca="1">VLOOKUP($O790,Education!$A:$B,2,FALSE)</f>
        <v>Undergraduate degree</v>
      </c>
      <c r="Q790" s="7">
        <f ca="1" xml:space="preserve">
  IF(OR($S790 = 5, $S790 = 6, $S790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90" s="7" t="str">
        <f ca="1">VLOOKUP($Q790,Department!$A:$B,2,FALSE)</f>
        <v>Finance</v>
      </c>
      <c r="S790" s="6">
        <f t="shared" ca="1" si="113"/>
        <v>11</v>
      </c>
      <c r="T790" s="7" t="str">
        <f ca="1">VLOOKUP($S790,Role!$A:$B,2,FALSE)</f>
        <v>Analyst</v>
      </c>
      <c r="U790" s="6">
        <f t="shared" ca="1" si="114"/>
        <v>5</v>
      </c>
      <c r="V790" s="7" t="str">
        <f ca="1" xml:space="preserve">
IF($U790 &lt;&gt; "",
    VLOOKUP($U790,Level!$A:$B,2,FALSE),
    ""
)</f>
        <v>Junior</v>
      </c>
      <c r="W790" s="1">
        <f t="shared" ca="1" si="115"/>
        <v>2500</v>
      </c>
      <c r="X790" s="12" t="str">
        <f t="shared" ca="1" si="116"/>
        <v>INSERT INTO bi4all.fac_employees (id_company_fk, id_employee_pk, flg_active, employee_name, id_gender_fk, id_race_fk, birthday, id_schooling_fk, id_department_fk, id_role_fk, id_level_fk, salary) VALUES (1, 786, TRUE, 'Marinah Café Noronha', 'F', 5, '16/10/1961', 7, 7, 11, 5, 2500);</v>
      </c>
    </row>
    <row r="791" spans="1:24" ht="14.25" customHeight="1" x14ac:dyDescent="0.2">
      <c r="A791" s="7">
        <v>1</v>
      </c>
      <c r="B791" s="7" t="str">
        <f>$A791 &amp; "-"&amp;VLOOKUP($A791,Company!$A:$B,2,FALSE)</f>
        <v>1-ACME Corporation</v>
      </c>
      <c r="C791" s="5">
        <f t="shared" si="108"/>
        <v>787</v>
      </c>
      <c r="D791" s="6" t="b">
        <v>1</v>
      </c>
      <c r="E791" s="7">
        <f ca="1">IF($C791 = 1 + N("Presidente"),
    127,
    IF($C791 = 2 + N("Vice-Presidente"),
        72,
        IF($C791 = 3 + N("Secretária bilíngue"),
            13,
            RANDBETWEEN(5,COUNT(Name!$A:$A) + 1)
        )
    )
)</f>
        <v>42</v>
      </c>
      <c r="F791" s="7" t="str">
        <f ca="1">VLOOKUP($E791,Name!$A:$B,2,FALSE)</f>
        <v>Ângelo</v>
      </c>
      <c r="G791" s="7">
        <f ca="1" xml:space="preserve">
IF($C791 = 1,
    0,
    RANDBETWEEN(5,COUNT('Last name'!$A:$A) + 1)
)</f>
        <v>169</v>
      </c>
      <c r="H791" s="7" t="str">
        <f ca="1" xml:space="preserve">
IF($C791 = 1 + N("Presidente"),
    "de Orléans e Bragança",
    VLOOKUP($G791,'Last name'!$A:$B,2,FALSE) &amp; " " &amp; VLOOKUP(RANDBETWEEN(5,COUNT('Last name'!$A:$A) + 1),'Last name'!$A:$B,2,FALSE)
)</f>
        <v>Russo Moura</v>
      </c>
      <c r="I791" s="7" t="str">
        <f t="shared" ca="1" si="109"/>
        <v>Ângelo Russo Moura</v>
      </c>
      <c r="J791" s="7" t="str">
        <f ca="1">VLOOKUP($E791,Name!$A:$C,3,FALSE)</f>
        <v>M</v>
      </c>
      <c r="K791" s="7" t="str">
        <f ca="1">VLOOKUP($J791,Gender!$A:$B,2,FALSE)</f>
        <v>Male</v>
      </c>
      <c r="L791" s="7">
        <f t="shared" ca="1" si="110"/>
        <v>6</v>
      </c>
      <c r="M791" s="7" t="str">
        <f ca="1">VLOOKUP($L791,Race!$A:$B,2,FALSE)</f>
        <v>Black or African American</v>
      </c>
      <c r="N791" s="8">
        <f t="shared" ca="1" si="111"/>
        <v>23872</v>
      </c>
      <c r="O791" s="6">
        <f t="shared" ca="1" si="112"/>
        <v>7</v>
      </c>
      <c r="P791" s="8" t="str">
        <f ca="1">VLOOKUP($O791,Education!$A:$B,2,FALSE)</f>
        <v>Undergraduate degree</v>
      </c>
      <c r="Q791" s="7">
        <f ca="1" xml:space="preserve">
  IF(OR($S791 = 5, $S791 = 6, $S791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91" s="7" t="str">
        <f ca="1">VLOOKUP($Q791,Department!$A:$B,2,FALSE)</f>
        <v>Administration</v>
      </c>
      <c r="S791" s="6">
        <f t="shared" ca="1" si="113"/>
        <v>9</v>
      </c>
      <c r="T791" s="7" t="str">
        <f ca="1">VLOOKUP($S791,Role!$A:$B,2,FALSE)</f>
        <v>Intern</v>
      </c>
      <c r="U791" s="6" t="str">
        <f t="shared" ca="1" si="114"/>
        <v/>
      </c>
      <c r="V791" s="7" t="str">
        <f ca="1" xml:space="preserve">
IF($U791 &lt;&gt; "",
    VLOOKUP($U791,Level!$A:$B,2,FALSE),
    ""
)</f>
        <v/>
      </c>
      <c r="W791" s="1">
        <f t="shared" ca="1" si="115"/>
        <v>1205</v>
      </c>
      <c r="X791" s="12" t="str">
        <f t="shared" ca="1" si="116"/>
        <v>INSERT INTO bi4all.fac_employees (id_company_fk, id_employee_pk, flg_active, employee_name, id_gender_fk, id_race_fk, birthday, id_schooling_fk, id_department_fk, id_role_fk, id_level_fk, salary) VALUES (1, 787, TRUE, 'Ângelo Russo Moura', 'M', 6, '10/05/1965', 7, 6, 9, NULL, 1205);</v>
      </c>
    </row>
    <row r="792" spans="1:24" ht="14.25" customHeight="1" x14ac:dyDescent="0.2">
      <c r="A792" s="7">
        <v>1</v>
      </c>
      <c r="B792" s="7" t="str">
        <f>$A792 &amp; "-"&amp;VLOOKUP($A792,Company!$A:$B,2,FALSE)</f>
        <v>1-ACME Corporation</v>
      </c>
      <c r="C792" s="5">
        <f t="shared" si="108"/>
        <v>788</v>
      </c>
      <c r="D792" s="6" t="b">
        <v>1</v>
      </c>
      <c r="E792" s="7">
        <f ca="1">IF($C792 = 1 + N("Presidente"),
    127,
    IF($C792 = 2 + N("Vice-Presidente"),
        72,
        IF($C792 = 3 + N("Secretária bilíngue"),
            13,
            RANDBETWEEN(5,COUNT(Name!$A:$A) + 1)
        )
    )
)</f>
        <v>104</v>
      </c>
      <c r="F792" s="7" t="str">
        <f ca="1">VLOOKUP($E792,Name!$A:$B,2,FALSE)</f>
        <v>Danylo</v>
      </c>
      <c r="G792" s="7">
        <f ca="1" xml:space="preserve">
IF($C792 = 1,
    0,
    RANDBETWEEN(5,COUNT('Last name'!$A:$A) + 1)
)</f>
        <v>23</v>
      </c>
      <c r="H792" s="7" t="str">
        <f ca="1" xml:space="preserve">
IF($C792 = 1 + N("Presidente"),
    "de Orléans e Bragança",
    VLOOKUP($G792,'Last name'!$A:$B,2,FALSE) &amp; " " &amp; VLOOKUP(RANDBETWEEN(5,COUNT('Last name'!$A:$A) + 1),'Last name'!$A:$B,2,FALSE)
)</f>
        <v>Arruda Longo</v>
      </c>
      <c r="I792" s="7" t="str">
        <f t="shared" ca="1" si="109"/>
        <v>Danylo Arruda Longo</v>
      </c>
      <c r="J792" s="7" t="str">
        <f ca="1">VLOOKUP($E792,Name!$A:$C,3,FALSE)</f>
        <v>M</v>
      </c>
      <c r="K792" s="7" t="str">
        <f ca="1">VLOOKUP($J792,Gender!$A:$B,2,FALSE)</f>
        <v>Male</v>
      </c>
      <c r="L792" s="7">
        <f t="shared" ca="1" si="110"/>
        <v>7</v>
      </c>
      <c r="M792" s="7" t="str">
        <f ca="1">VLOOKUP($L792,Race!$A:$B,2,FALSE)</f>
        <v>Hispanic or Latino</v>
      </c>
      <c r="N792" s="8">
        <f t="shared" ca="1" si="111"/>
        <v>19176</v>
      </c>
      <c r="O792" s="6">
        <f t="shared" ca="1" si="112"/>
        <v>7</v>
      </c>
      <c r="P792" s="8" t="str">
        <f ca="1">VLOOKUP($O792,Education!$A:$B,2,FALSE)</f>
        <v>Undergraduate degree</v>
      </c>
      <c r="Q792" s="7">
        <f ca="1" xml:space="preserve">
  IF(OR($S792 = 5, $S792 = 6, $S792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92" s="7" t="str">
        <f ca="1">VLOOKUP($Q792,Department!$A:$B,2,FALSE)</f>
        <v>Finance</v>
      </c>
      <c r="S792" s="6">
        <f t="shared" ca="1" si="113"/>
        <v>11</v>
      </c>
      <c r="T792" s="7" t="str">
        <f ca="1">VLOOKUP($S792,Role!$A:$B,2,FALSE)</f>
        <v>Analyst</v>
      </c>
      <c r="U792" s="6">
        <f t="shared" ca="1" si="114"/>
        <v>5</v>
      </c>
      <c r="V792" s="7" t="str">
        <f ca="1" xml:space="preserve">
IF($U792 &lt;&gt; "",
    VLOOKUP($U792,Level!$A:$B,2,FALSE),
    ""
)</f>
        <v>Junior</v>
      </c>
      <c r="W792" s="1">
        <f t="shared" ca="1" si="115"/>
        <v>2500</v>
      </c>
      <c r="X792" s="12" t="str">
        <f t="shared" ca="1" si="116"/>
        <v>INSERT INTO bi4all.fac_employees (id_company_fk, id_employee_pk, flg_active, employee_name, id_gender_fk, id_race_fk, birthday, id_schooling_fk, id_department_fk, id_role_fk, id_level_fk, salary) VALUES (1, 788, TRUE, 'Danylo Arruda Longo', 'M', 7, '01/07/1952', 7, 7, 11, 5, 2500);</v>
      </c>
    </row>
    <row r="793" spans="1:24" ht="14.25" customHeight="1" x14ac:dyDescent="0.2">
      <c r="A793" s="7">
        <v>1</v>
      </c>
      <c r="B793" s="7" t="str">
        <f>$A793 &amp; "-"&amp;VLOOKUP($A793,Company!$A:$B,2,FALSE)</f>
        <v>1-ACME Corporation</v>
      </c>
      <c r="C793" s="5">
        <f t="shared" si="108"/>
        <v>789</v>
      </c>
      <c r="D793" s="6" t="b">
        <v>1</v>
      </c>
      <c r="E793" s="7">
        <f ca="1">IF($C793 = 1 + N("Presidente"),
    127,
    IF($C793 = 2 + N("Vice-Presidente"),
        72,
        IF($C793 = 3 + N("Secretária bilíngue"),
            13,
            RANDBETWEEN(5,COUNT(Name!$A:$A) + 1)
        )
    )
)</f>
        <v>98</v>
      </c>
      <c r="F793" s="7" t="str">
        <f ca="1">VLOOKUP($E793,Name!$A:$B,2,FALSE)</f>
        <v>Claudio</v>
      </c>
      <c r="G793" s="7">
        <f ca="1" xml:space="preserve">
IF($C793 = 1,
    0,
    RANDBETWEEN(5,COUNT('Last name'!$A:$A) + 1)
)</f>
        <v>69</v>
      </c>
      <c r="H793" s="7" t="str">
        <f ca="1" xml:space="preserve">
IF($C793 = 1 + N("Presidente"),
    "de Orléans e Bragança",
    VLOOKUP($G793,'Last name'!$A:$B,2,FALSE) &amp; " " &amp; VLOOKUP(RANDBETWEEN(5,COUNT('Last name'!$A:$A) + 1),'Last name'!$A:$B,2,FALSE)
)</f>
        <v>Costatini Leone</v>
      </c>
      <c r="I793" s="7" t="str">
        <f t="shared" ca="1" si="109"/>
        <v>Claudio Costatini Leone</v>
      </c>
      <c r="J793" s="7" t="str">
        <f ca="1">VLOOKUP($E793,Name!$A:$C,3,FALSE)</f>
        <v>M</v>
      </c>
      <c r="K793" s="7" t="str">
        <f ca="1">VLOOKUP($J793,Gender!$A:$B,2,FALSE)</f>
        <v>Male</v>
      </c>
      <c r="L793" s="7">
        <f t="shared" ca="1" si="110"/>
        <v>5</v>
      </c>
      <c r="M793" s="7" t="str">
        <f ca="1">VLOOKUP($L793,Race!$A:$B,2,FALSE)</f>
        <v>White</v>
      </c>
      <c r="N793" s="8">
        <f t="shared" ca="1" si="111"/>
        <v>21409</v>
      </c>
      <c r="O793" s="6">
        <f t="shared" ca="1" si="112"/>
        <v>7</v>
      </c>
      <c r="P793" s="8" t="str">
        <f ca="1">VLOOKUP($O793,Education!$A:$B,2,FALSE)</f>
        <v>Undergraduate degree</v>
      </c>
      <c r="Q793" s="7">
        <f ca="1" xml:space="preserve">
  IF(OR($S793 = 5, $S793 = 6, $S793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793" s="7" t="str">
        <f ca="1">VLOOKUP($Q793,Department!$A:$B,2,FALSE)</f>
        <v>Presidency</v>
      </c>
      <c r="S793" s="6">
        <f t="shared" ca="1" si="113"/>
        <v>9</v>
      </c>
      <c r="T793" s="7" t="str">
        <f ca="1">VLOOKUP($S793,Role!$A:$B,2,FALSE)</f>
        <v>Intern</v>
      </c>
      <c r="U793" s="6" t="str">
        <f t="shared" ca="1" si="114"/>
        <v/>
      </c>
      <c r="V793" s="7" t="str">
        <f ca="1" xml:space="preserve">
IF($U793 &lt;&gt; "",
    VLOOKUP($U793,Level!$A:$B,2,FALSE),
    ""
)</f>
        <v/>
      </c>
      <c r="W793" s="1">
        <f t="shared" ca="1" si="115"/>
        <v>1205</v>
      </c>
      <c r="X793" s="12" t="str">
        <f t="shared" ca="1" si="116"/>
        <v>INSERT INTO bi4all.fac_employees (id_company_fk, id_employee_pk, flg_active, employee_name, id_gender_fk, id_race_fk, birthday, id_schooling_fk, id_department_fk, id_role_fk, id_level_fk, salary) VALUES (1, 789, TRUE, 'Claudio Costatini Leone', 'M', 5, '12/08/1958', 7, 5, 9, NULL, 1205);</v>
      </c>
    </row>
    <row r="794" spans="1:24" ht="14.25" customHeight="1" x14ac:dyDescent="0.2">
      <c r="A794" s="7">
        <v>1</v>
      </c>
      <c r="B794" s="7" t="str">
        <f>$A794 &amp; "-"&amp;VLOOKUP($A794,Company!$A:$B,2,FALSE)</f>
        <v>1-ACME Corporation</v>
      </c>
      <c r="C794" s="5">
        <f t="shared" si="108"/>
        <v>790</v>
      </c>
      <c r="D794" s="6" t="b">
        <v>1</v>
      </c>
      <c r="E794" s="7">
        <f ca="1">IF($C794 = 1 + N("Presidente"),
    127,
    IF($C794 = 2 + N("Vice-Presidente"),
        72,
        IF($C794 = 3 + N("Secretária bilíngue"),
            13,
            RANDBETWEEN(5,COUNT(Name!$A:$A) + 1)
        )
    )
)</f>
        <v>167</v>
      </c>
      <c r="F794" s="7" t="str">
        <f ca="1">VLOOKUP($E794,Name!$A:$B,2,FALSE)</f>
        <v>Henrique</v>
      </c>
      <c r="G794" s="7">
        <f ca="1" xml:space="preserve">
IF($C794 = 1,
    0,
    RANDBETWEEN(5,COUNT('Last name'!$A:$A) + 1)
)</f>
        <v>51</v>
      </c>
      <c r="H794" s="7" t="str">
        <f ca="1" xml:space="preserve">
IF($C794 = 1 + N("Presidente"),
    "de Orléans e Bragança",
    VLOOKUP($G794,'Last name'!$A:$B,2,FALSE) &amp; " " &amp; VLOOKUP(RANDBETWEEN(5,COUNT('Last name'!$A:$A) + 1),'Last name'!$A:$B,2,FALSE)
)</f>
        <v>Café Conti</v>
      </c>
      <c r="I794" s="7" t="str">
        <f t="shared" ca="1" si="109"/>
        <v>Henrique Café Conti</v>
      </c>
      <c r="J794" s="7" t="str">
        <f ca="1">VLOOKUP($E794,Name!$A:$C,3,FALSE)</f>
        <v>M</v>
      </c>
      <c r="K794" s="7" t="str">
        <f ca="1">VLOOKUP($J794,Gender!$A:$B,2,FALSE)</f>
        <v>Male</v>
      </c>
      <c r="L794" s="7">
        <f t="shared" ca="1" si="110"/>
        <v>5</v>
      </c>
      <c r="M794" s="7" t="str">
        <f ca="1">VLOOKUP($L794,Race!$A:$B,2,FALSE)</f>
        <v>White</v>
      </c>
      <c r="N794" s="8">
        <f t="shared" ca="1" si="111"/>
        <v>23810</v>
      </c>
      <c r="O794" s="6">
        <f t="shared" ca="1" si="112"/>
        <v>8</v>
      </c>
      <c r="P794" s="8" t="str">
        <f ca="1">VLOOKUP($O794,Education!$A:$B,2,FALSE)</f>
        <v>Graduate school</v>
      </c>
      <c r="Q794" s="7">
        <f ca="1" xml:space="preserve">
  IF(OR($S794 = 5, $S794 = 6, $S794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794" s="7" t="str">
        <f ca="1">VLOOKUP($Q794,Department!$A:$B,2,FALSE)</f>
        <v>Controlling</v>
      </c>
      <c r="S794" s="6">
        <f t="shared" ca="1" si="113"/>
        <v>11</v>
      </c>
      <c r="T794" s="7" t="str">
        <f ca="1">VLOOKUP($S794,Role!$A:$B,2,FALSE)</f>
        <v>Analyst</v>
      </c>
      <c r="U794" s="6">
        <f t="shared" ca="1" si="114"/>
        <v>7</v>
      </c>
      <c r="V794" s="7" t="str">
        <f ca="1" xml:space="preserve">
IF($U794 &lt;&gt; "",
    VLOOKUP($U794,Level!$A:$B,2,FALSE),
    ""
)</f>
        <v>Senior</v>
      </c>
      <c r="W794" s="1">
        <f t="shared" ca="1" si="115"/>
        <v>3000</v>
      </c>
      <c r="X794" s="12" t="str">
        <f t="shared" ca="1" si="116"/>
        <v>INSERT INTO bi4all.fac_employees (id_company_fk, id_employee_pk, flg_active, employee_name, id_gender_fk, id_race_fk, birthday, id_schooling_fk, id_department_fk, id_role_fk, id_level_fk, salary) VALUES (1, 790, TRUE, 'Henrique Café Conti', 'M', 5, '09/03/1965', 8, 12, 11, 7, 3000);</v>
      </c>
    </row>
    <row r="795" spans="1:24" ht="14.25" customHeight="1" x14ac:dyDescent="0.2">
      <c r="A795" s="7">
        <v>1</v>
      </c>
      <c r="B795" s="7" t="str">
        <f>$A795 &amp; "-"&amp;VLOOKUP($A795,Company!$A:$B,2,FALSE)</f>
        <v>1-ACME Corporation</v>
      </c>
      <c r="C795" s="5">
        <f t="shared" si="108"/>
        <v>791</v>
      </c>
      <c r="D795" s="6" t="b">
        <v>1</v>
      </c>
      <c r="E795" s="7">
        <f ca="1">IF($C795 = 1 + N("Presidente"),
    127,
    IF($C795 = 2 + N("Vice-Presidente"),
        72,
        IF($C795 = 3 + N("Secretária bilíngue"),
            13,
            RANDBETWEEN(5,COUNT(Name!$A:$A) + 1)
        )
    )
)</f>
        <v>250</v>
      </c>
      <c r="F795" s="7" t="str">
        <f ca="1">VLOOKUP($E795,Name!$A:$B,2,FALSE)</f>
        <v>Madalena</v>
      </c>
      <c r="G795" s="7">
        <f ca="1" xml:space="preserve">
IF($C795 = 1,
    0,
    RANDBETWEEN(5,COUNT('Last name'!$A:$A) + 1)
)</f>
        <v>71</v>
      </c>
      <c r="H795" s="7" t="str">
        <f ca="1" xml:space="preserve">
IF($C795 = 1 + N("Presidente"),
    "de Orléans e Bragança",
    VLOOKUP($G795,'Last name'!$A:$B,2,FALSE) &amp; " " &amp; VLOOKUP(RANDBETWEEN(5,COUNT('Last name'!$A:$A) + 1),'Last name'!$A:$B,2,FALSE)
)</f>
        <v>Dantas Figo</v>
      </c>
      <c r="I795" s="7" t="str">
        <f t="shared" ca="1" si="109"/>
        <v>Madalena Dantas Figo</v>
      </c>
      <c r="J795" s="7" t="str">
        <f ca="1">VLOOKUP($E795,Name!$A:$C,3,FALSE)</f>
        <v>F</v>
      </c>
      <c r="K795" s="7" t="str">
        <f ca="1">VLOOKUP($J795,Gender!$A:$B,2,FALSE)</f>
        <v>Female</v>
      </c>
      <c r="L795" s="7">
        <f t="shared" ca="1" si="110"/>
        <v>5</v>
      </c>
      <c r="M795" s="7" t="str">
        <f ca="1">VLOOKUP($L795,Race!$A:$B,2,FALSE)</f>
        <v>White</v>
      </c>
      <c r="N795" s="8">
        <f t="shared" ca="1" si="111"/>
        <v>28993</v>
      </c>
      <c r="O795" s="6">
        <f t="shared" ca="1" si="112"/>
        <v>7</v>
      </c>
      <c r="P795" s="8" t="str">
        <f ca="1">VLOOKUP($O795,Education!$A:$B,2,FALSE)</f>
        <v>Undergraduate degree</v>
      </c>
      <c r="Q795" s="7">
        <f ca="1" xml:space="preserve">
  IF(OR($S795 = 5, $S795 = 6, $S795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795" s="7" t="str">
        <f ca="1">VLOOKUP($Q795,Department!$A:$B,2,FALSE)</f>
        <v>Commercial</v>
      </c>
      <c r="S795" s="6">
        <f t="shared" ca="1" si="113"/>
        <v>10</v>
      </c>
      <c r="T795" s="7" t="str">
        <f ca="1">VLOOKUP($S795,Role!$A:$B,2,FALSE)</f>
        <v>Trainee</v>
      </c>
      <c r="U795" s="6" t="str">
        <f t="shared" ca="1" si="114"/>
        <v/>
      </c>
      <c r="V795" s="7" t="str">
        <f ca="1" xml:space="preserve">
IF($U795 &lt;&gt; "",
    VLOOKUP($U795,Level!$A:$B,2,FALSE),
    ""
)</f>
        <v/>
      </c>
      <c r="W795" s="1">
        <f t="shared" ca="1" si="115"/>
        <v>1385</v>
      </c>
      <c r="X795" s="12" t="str">
        <f t="shared" ca="1" si="116"/>
        <v>INSERT INTO bi4all.fac_employees (id_company_fk, id_employee_pk, flg_active, employee_name, id_gender_fk, id_race_fk, birthday, id_schooling_fk, id_department_fk, id_role_fk, id_level_fk, salary) VALUES (1, 791, TRUE, 'Madalena Dantas Figo', 'F', 5, '18/05/1979', 7, 9, 10, NULL, 1385);</v>
      </c>
    </row>
    <row r="796" spans="1:24" ht="14.25" customHeight="1" x14ac:dyDescent="0.2">
      <c r="A796" s="7">
        <v>1</v>
      </c>
      <c r="B796" s="7" t="str">
        <f>$A796 &amp; "-"&amp;VLOOKUP($A796,Company!$A:$B,2,FALSE)</f>
        <v>1-ACME Corporation</v>
      </c>
      <c r="C796" s="5">
        <f t="shared" si="108"/>
        <v>792</v>
      </c>
      <c r="D796" s="6" t="b">
        <v>1</v>
      </c>
      <c r="E796" s="7">
        <f ca="1">IF($C796 = 1 + N("Presidente"),
    127,
    IF($C796 = 2 + N("Vice-Presidente"),
        72,
        IF($C796 = 3 + N("Secretária bilíngue"),
            13,
            RANDBETWEEN(5,COUNT(Name!$A:$A) + 1)
        )
    )
)</f>
        <v>273</v>
      </c>
      <c r="F796" s="7" t="str">
        <f ca="1">VLOOKUP($E796,Name!$A:$B,2,FALSE)</f>
        <v>Maria Sophia</v>
      </c>
      <c r="G796" s="7">
        <f ca="1" xml:space="preserve">
IF($C796 = 1,
    0,
    RANDBETWEEN(5,COUNT('Last name'!$A:$A) + 1)
)</f>
        <v>127</v>
      </c>
      <c r="H796" s="7" t="str">
        <f ca="1" xml:space="preserve">
IF($C796 = 1 + N("Presidente"),
    "de Orléans e Bragança",
    VLOOKUP($G796,'Last name'!$A:$B,2,FALSE) &amp; " " &amp; VLOOKUP(RANDBETWEEN(5,COUNT('Last name'!$A:$A) + 1),'Last name'!$A:$B,2,FALSE)
)</f>
        <v>Melo Amor</v>
      </c>
      <c r="I796" s="7" t="str">
        <f t="shared" ca="1" si="109"/>
        <v>Maria Sophia Melo Amor</v>
      </c>
      <c r="J796" s="7" t="str">
        <f ca="1">VLOOKUP($E796,Name!$A:$C,3,FALSE)</f>
        <v>F</v>
      </c>
      <c r="K796" s="7" t="str">
        <f ca="1">VLOOKUP($J796,Gender!$A:$B,2,FALSE)</f>
        <v>Female</v>
      </c>
      <c r="L796" s="7">
        <f t="shared" ca="1" si="110"/>
        <v>5</v>
      </c>
      <c r="M796" s="7" t="str">
        <f ca="1">VLOOKUP($L796,Race!$A:$B,2,FALSE)</f>
        <v>White</v>
      </c>
      <c r="N796" s="8">
        <f t="shared" ca="1" si="111"/>
        <v>27305</v>
      </c>
      <c r="O796" s="6">
        <f t="shared" ca="1" si="112"/>
        <v>8</v>
      </c>
      <c r="P796" s="8" t="str">
        <f ca="1">VLOOKUP($O796,Education!$A:$B,2,FALSE)</f>
        <v>Graduate school</v>
      </c>
      <c r="Q796" s="7">
        <f ca="1" xml:space="preserve">
  IF(OR($S796 = 5, $S796 = 6, $S796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96" s="7" t="str">
        <f ca="1">VLOOKUP($Q796,Department!$A:$B,2,FALSE)</f>
        <v>Finance</v>
      </c>
      <c r="S796" s="6">
        <f t="shared" ca="1" si="113"/>
        <v>11</v>
      </c>
      <c r="T796" s="7" t="str">
        <f ca="1">VLOOKUP($S796,Role!$A:$B,2,FALSE)</f>
        <v>Analyst</v>
      </c>
      <c r="U796" s="6">
        <f t="shared" ca="1" si="114"/>
        <v>5</v>
      </c>
      <c r="V796" s="7" t="str">
        <f ca="1" xml:space="preserve">
IF($U796 &lt;&gt; "",
    VLOOKUP($U796,Level!$A:$B,2,FALSE),
    ""
)</f>
        <v>Junior</v>
      </c>
      <c r="W796" s="1">
        <f t="shared" ca="1" si="115"/>
        <v>3000</v>
      </c>
      <c r="X796" s="12" t="str">
        <f t="shared" ca="1" si="116"/>
        <v>INSERT INTO bi4all.fac_employees (id_company_fk, id_employee_pk, flg_active, employee_name, id_gender_fk, id_race_fk, birthday, id_schooling_fk, id_department_fk, id_role_fk, id_level_fk, salary) VALUES (1, 792, TRUE, 'Maria Sophia Melo Amor', 'F', 5, '03/10/1974', 8, 7, 11, 5, 3000);</v>
      </c>
    </row>
    <row r="797" spans="1:24" ht="14.25" customHeight="1" x14ac:dyDescent="0.2">
      <c r="A797" s="7">
        <v>1</v>
      </c>
      <c r="B797" s="7" t="str">
        <f>$A797 &amp; "-"&amp;VLOOKUP($A797,Company!$A:$B,2,FALSE)</f>
        <v>1-ACME Corporation</v>
      </c>
      <c r="C797" s="5">
        <f t="shared" si="108"/>
        <v>793</v>
      </c>
      <c r="D797" s="6" t="b">
        <v>1</v>
      </c>
      <c r="E797" s="7">
        <f ca="1">IF($C797 = 1 + N("Presidente"),
    127,
    IF($C797 = 2 + N("Vice-Presidente"),
        72,
        IF($C797 = 3 + N("Secretária bilíngue"),
            13,
            RANDBETWEEN(5,COUNT(Name!$A:$A) + 1)
        )
    )
)</f>
        <v>277</v>
      </c>
      <c r="F797" s="7" t="str">
        <f ca="1">VLOOKUP($E797,Name!$A:$B,2,FALSE)</f>
        <v>Maryah</v>
      </c>
      <c r="G797" s="7">
        <f ca="1" xml:space="preserve">
IF($C797 = 1,
    0,
    RANDBETWEEN(5,COUNT('Last name'!$A:$A) + 1)
)</f>
        <v>64</v>
      </c>
      <c r="H797" s="7" t="str">
        <f ca="1" xml:space="preserve">
IF($C797 = 1 + N("Presidente"),
    "de Orléans e Bragança",
    VLOOKUP($G797,'Last name'!$A:$B,2,FALSE) &amp; " " &amp; VLOOKUP(RANDBETWEEN(5,COUNT('Last name'!$A:$A) + 1),'Last name'!$A:$B,2,FALSE)
)</f>
        <v>Chaves Esteves</v>
      </c>
      <c r="I797" s="7" t="str">
        <f t="shared" ca="1" si="109"/>
        <v>Maryah Chaves Esteves</v>
      </c>
      <c r="J797" s="7" t="str">
        <f ca="1">VLOOKUP($E797,Name!$A:$C,3,FALSE)</f>
        <v>F</v>
      </c>
      <c r="K797" s="7" t="str">
        <f ca="1">VLOOKUP($J797,Gender!$A:$B,2,FALSE)</f>
        <v>Female</v>
      </c>
      <c r="L797" s="7">
        <f t="shared" ca="1" si="110"/>
        <v>5</v>
      </c>
      <c r="M797" s="7" t="str">
        <f ca="1">VLOOKUP($L797,Race!$A:$B,2,FALSE)</f>
        <v>White</v>
      </c>
      <c r="N797" s="8">
        <f t="shared" ca="1" si="111"/>
        <v>17612</v>
      </c>
      <c r="O797" s="6">
        <f t="shared" ca="1" si="112"/>
        <v>7</v>
      </c>
      <c r="P797" s="8" t="str">
        <f ca="1">VLOOKUP($O797,Education!$A:$B,2,FALSE)</f>
        <v>Undergraduate degree</v>
      </c>
      <c r="Q797" s="7">
        <f ca="1" xml:space="preserve">
  IF(OR($S797 = 5, $S797 = 6, $S797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797" s="7" t="str">
        <f ca="1">VLOOKUP($Q797,Department!$A:$B,2,FALSE)</f>
        <v>Finance</v>
      </c>
      <c r="S797" s="6">
        <f t="shared" ca="1" si="113"/>
        <v>10</v>
      </c>
      <c r="T797" s="7" t="str">
        <f ca="1">VLOOKUP($S797,Role!$A:$B,2,FALSE)</f>
        <v>Trainee</v>
      </c>
      <c r="U797" s="6" t="str">
        <f t="shared" ca="1" si="114"/>
        <v/>
      </c>
      <c r="V797" s="7" t="str">
        <f ca="1" xml:space="preserve">
IF($U797 &lt;&gt; "",
    VLOOKUP($U797,Level!$A:$B,2,FALSE),
    ""
)</f>
        <v/>
      </c>
      <c r="W797" s="1">
        <f t="shared" ca="1" si="115"/>
        <v>1305</v>
      </c>
      <c r="X797" s="12" t="str">
        <f t="shared" ca="1" si="116"/>
        <v>INSERT INTO bi4all.fac_employees (id_company_fk, id_employee_pk, flg_active, employee_name, id_gender_fk, id_race_fk, birthday, id_schooling_fk, id_department_fk, id_role_fk, id_level_fk, salary) VALUES (1, 793, TRUE, 'Maryah Chaves Esteves', 'F', 5, '20/03/1948', 7, 7, 10, NULL, 1305);</v>
      </c>
    </row>
    <row r="798" spans="1:24" ht="14.25" customHeight="1" x14ac:dyDescent="0.2">
      <c r="A798" s="7">
        <v>1</v>
      </c>
      <c r="B798" s="7" t="str">
        <f>$A798 &amp; "-"&amp;VLOOKUP($A798,Company!$A:$B,2,FALSE)</f>
        <v>1-ACME Corporation</v>
      </c>
      <c r="C798" s="5">
        <f t="shared" si="108"/>
        <v>794</v>
      </c>
      <c r="D798" s="6" t="b">
        <v>1</v>
      </c>
      <c r="E798" s="7">
        <f ca="1">IF($C798 = 1 + N("Presidente"),
    127,
    IF($C798 = 2 + N("Vice-Presidente"),
        72,
        IF($C798 = 3 + N("Secretária bilíngue"),
            13,
            RANDBETWEEN(5,COUNT(Name!$A:$A) + 1)
        )
    )
)</f>
        <v>123</v>
      </c>
      <c r="F798" s="7" t="str">
        <f ca="1">VLOOKUP($E798,Name!$A:$B,2,FALSE)</f>
        <v>Emanuelly</v>
      </c>
      <c r="G798" s="7">
        <f ca="1" xml:space="preserve">
IF($C798 = 1,
    0,
    RANDBETWEEN(5,COUNT('Last name'!$A:$A) + 1)
)</f>
        <v>192</v>
      </c>
      <c r="H798" s="7" t="str">
        <f ca="1" xml:space="preserve">
IF($C798 = 1 + N("Presidente"),
    "de Orléans e Bragança",
    VLOOKUP($G798,'Last name'!$A:$B,2,FALSE) &amp; " " &amp; VLOOKUP(RANDBETWEEN(5,COUNT('Last name'!$A:$A) + 1),'Last name'!$A:$B,2,FALSE)
)</f>
        <v>Vaz Rossi</v>
      </c>
      <c r="I798" s="7" t="str">
        <f t="shared" ca="1" si="109"/>
        <v>Emanuelly Vaz Rossi</v>
      </c>
      <c r="J798" s="7" t="str">
        <f ca="1">VLOOKUP($E798,Name!$A:$C,3,FALSE)</f>
        <v>F</v>
      </c>
      <c r="K798" s="7" t="str">
        <f ca="1">VLOOKUP($J798,Gender!$A:$B,2,FALSE)</f>
        <v>Female</v>
      </c>
      <c r="L798" s="7">
        <f t="shared" ca="1" si="110"/>
        <v>8</v>
      </c>
      <c r="M798" s="7" t="str">
        <f ca="1">VLOOKUP($L798,Race!$A:$B,2,FALSE)</f>
        <v>Asian</v>
      </c>
      <c r="N798" s="8">
        <f t="shared" ca="1" si="111"/>
        <v>21823</v>
      </c>
      <c r="O798" s="6">
        <f t="shared" ca="1" si="112"/>
        <v>8</v>
      </c>
      <c r="P798" s="8" t="str">
        <f ca="1">VLOOKUP($O798,Education!$A:$B,2,FALSE)</f>
        <v>Graduate school</v>
      </c>
      <c r="Q798" s="7">
        <f ca="1" xml:space="preserve">
  IF(OR($S798 = 5, $S798 = 6, $S798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798" s="7" t="str">
        <f ca="1">VLOOKUP($Q798,Department!$A:$B,2,FALSE)</f>
        <v>Administration</v>
      </c>
      <c r="S798" s="6">
        <f t="shared" ca="1" si="113"/>
        <v>11</v>
      </c>
      <c r="T798" s="7" t="str">
        <f ca="1">VLOOKUP($S798,Role!$A:$B,2,FALSE)</f>
        <v>Analyst</v>
      </c>
      <c r="U798" s="6">
        <f t="shared" ca="1" si="114"/>
        <v>6</v>
      </c>
      <c r="V798" s="7" t="str">
        <f ca="1" xml:space="preserve">
IF($U798 &lt;&gt; "",
    VLOOKUP($U798,Level!$A:$B,2,FALSE),
    ""
)</f>
        <v>Pleno</v>
      </c>
      <c r="W798" s="1">
        <f t="shared" ca="1" si="115"/>
        <v>3000</v>
      </c>
      <c r="X798" s="12" t="str">
        <f t="shared" ca="1" si="116"/>
        <v>INSERT INTO bi4all.fac_employees (id_company_fk, id_employee_pk, flg_active, employee_name, id_gender_fk, id_race_fk, birthday, id_schooling_fk, id_department_fk, id_role_fk, id_level_fk, salary) VALUES (1, 794, TRUE, 'Emanuelly Vaz Rossi', 'F', 8, '30/09/1959', 8, 6, 11, 6, 3000);</v>
      </c>
    </row>
    <row r="799" spans="1:24" ht="14.25" customHeight="1" x14ac:dyDescent="0.2">
      <c r="A799" s="7">
        <v>1</v>
      </c>
      <c r="B799" s="7" t="str">
        <f>$A799 &amp; "-"&amp;VLOOKUP($A799,Company!$A:$B,2,FALSE)</f>
        <v>1-ACME Corporation</v>
      </c>
      <c r="C799" s="5">
        <f t="shared" si="108"/>
        <v>795</v>
      </c>
      <c r="D799" s="6" t="b">
        <v>1</v>
      </c>
      <c r="E799" s="7">
        <f ca="1">IF($C799 = 1 + N("Presidente"),
    127,
    IF($C799 = 2 + N("Vice-Presidente"),
        72,
        IF($C799 = 3 + N("Secretária bilíngue"),
            13,
            RANDBETWEEN(5,COUNT(Name!$A:$A) + 1)
        )
    )
)</f>
        <v>217</v>
      </c>
      <c r="F799" s="7" t="str">
        <f ca="1">VLOOKUP($E799,Name!$A:$B,2,FALSE)</f>
        <v>Lara</v>
      </c>
      <c r="G799" s="7">
        <f ca="1" xml:space="preserve">
IF($C799 = 1,
    0,
    RANDBETWEEN(5,COUNT('Last name'!$A:$A) + 1)
)</f>
        <v>37</v>
      </c>
      <c r="H799" s="7" t="str">
        <f ca="1" xml:space="preserve">
IF($C799 = 1 + N("Presidente"),
    "de Orléans e Bragança",
    VLOOKUP($G799,'Last name'!$A:$B,2,FALSE) &amp; " " &amp; VLOOKUP(RANDBETWEEN(5,COUNT('Last name'!$A:$A) + 1),'Last name'!$A:$B,2,FALSE)
)</f>
        <v>Battaglia Medeiros</v>
      </c>
      <c r="I799" s="7" t="str">
        <f t="shared" ca="1" si="109"/>
        <v>Lara Battaglia Medeiros</v>
      </c>
      <c r="J799" s="7" t="str">
        <f ca="1">VLOOKUP($E799,Name!$A:$C,3,FALSE)</f>
        <v>F</v>
      </c>
      <c r="K799" s="7" t="str">
        <f ca="1">VLOOKUP($J799,Gender!$A:$B,2,FALSE)</f>
        <v>Female</v>
      </c>
      <c r="L799" s="7">
        <f t="shared" ca="1" si="110"/>
        <v>5</v>
      </c>
      <c r="M799" s="7" t="str">
        <f ca="1">VLOOKUP($L799,Race!$A:$B,2,FALSE)</f>
        <v>White</v>
      </c>
      <c r="N799" s="8">
        <f t="shared" ca="1" si="111"/>
        <v>32845</v>
      </c>
      <c r="O799" s="6">
        <f t="shared" ca="1" si="112"/>
        <v>7</v>
      </c>
      <c r="P799" s="8" t="str">
        <f ca="1">VLOOKUP($O799,Education!$A:$B,2,FALSE)</f>
        <v>Undergraduate degree</v>
      </c>
      <c r="Q799" s="7">
        <f ca="1" xml:space="preserve">
  IF(OR($S799 = 5, $S799 = 6, $S799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799" s="7" t="str">
        <f ca="1">VLOOKUP($Q799,Department!$A:$B,2,FALSE)</f>
        <v>Audit</v>
      </c>
      <c r="S799" s="6">
        <f t="shared" ca="1" si="113"/>
        <v>9</v>
      </c>
      <c r="T799" s="7" t="str">
        <f ca="1">VLOOKUP($S799,Role!$A:$B,2,FALSE)</f>
        <v>Intern</v>
      </c>
      <c r="U799" s="6" t="str">
        <f t="shared" ca="1" si="114"/>
        <v/>
      </c>
      <c r="V799" s="7" t="str">
        <f ca="1" xml:space="preserve">
IF($U799 &lt;&gt; "",
    VLOOKUP($U799,Level!$A:$B,2,FALSE),
    ""
)</f>
        <v/>
      </c>
      <c r="W799" s="1">
        <f t="shared" ca="1" si="115"/>
        <v>1205</v>
      </c>
      <c r="X799" s="12" t="str">
        <f t="shared" ca="1" si="116"/>
        <v>INSERT INTO bi4all.fac_employees (id_company_fk, id_employee_pk, flg_active, employee_name, id_gender_fk, id_race_fk, birthday, id_schooling_fk, id_department_fk, id_role_fk, id_level_fk, salary) VALUES (1, 795, TRUE, 'Lara Battaglia Medeiros', 'F', 5, '03/12/1989', 7, 13, 9, NULL, 1205);</v>
      </c>
    </row>
    <row r="800" spans="1:24" ht="14.25" customHeight="1" x14ac:dyDescent="0.2">
      <c r="A800" s="7">
        <v>1</v>
      </c>
      <c r="B800" s="7" t="str">
        <f>$A800 &amp; "-"&amp;VLOOKUP($A800,Company!$A:$B,2,FALSE)</f>
        <v>1-ACME Corporation</v>
      </c>
      <c r="C800" s="5">
        <f t="shared" si="108"/>
        <v>796</v>
      </c>
      <c r="D800" s="6" t="b">
        <v>1</v>
      </c>
      <c r="E800" s="7">
        <f ca="1">IF($C800 = 1 + N("Presidente"),
    127,
    IF($C800 = 2 + N("Vice-Presidente"),
        72,
        IF($C800 = 3 + N("Secretária bilíngue"),
            13,
            RANDBETWEEN(5,COUNT(Name!$A:$A) + 1)
        )
    )
)</f>
        <v>276</v>
      </c>
      <c r="F800" s="7" t="str">
        <f ca="1">VLOOKUP($E800,Name!$A:$B,2,FALSE)</f>
        <v>Mariah</v>
      </c>
      <c r="G800" s="7">
        <f ca="1" xml:space="preserve">
IF($C800 = 1,
    0,
    RANDBETWEEN(5,COUNT('Last name'!$A:$A) + 1)
)</f>
        <v>186</v>
      </c>
      <c r="H800" s="7" t="str">
        <f ca="1" xml:space="preserve">
IF($C800 = 1 + N("Presidente"),
    "de Orléans e Bragança",
    VLOOKUP($G800,'Last name'!$A:$B,2,FALSE) &amp; " " &amp; VLOOKUP(RANDBETWEEN(5,COUNT('Last name'!$A:$A) + 1),'Last name'!$A:$B,2,FALSE)
)</f>
        <v>Souza Reis</v>
      </c>
      <c r="I800" s="7" t="str">
        <f t="shared" ca="1" si="109"/>
        <v>Mariah Souza Reis</v>
      </c>
      <c r="J800" s="7" t="str">
        <f ca="1">VLOOKUP($E800,Name!$A:$C,3,FALSE)</f>
        <v>F</v>
      </c>
      <c r="K800" s="7" t="str">
        <f ca="1">VLOOKUP($J800,Gender!$A:$B,2,FALSE)</f>
        <v>Female</v>
      </c>
      <c r="L800" s="7">
        <f t="shared" ca="1" si="110"/>
        <v>5</v>
      </c>
      <c r="M800" s="7" t="str">
        <f ca="1">VLOOKUP($L800,Race!$A:$B,2,FALSE)</f>
        <v>White</v>
      </c>
      <c r="N800" s="8">
        <f t="shared" ca="1" si="111"/>
        <v>25257</v>
      </c>
      <c r="O800" s="6">
        <f t="shared" ca="1" si="112"/>
        <v>7</v>
      </c>
      <c r="P800" s="8" t="str">
        <f ca="1">VLOOKUP($O800,Education!$A:$B,2,FALSE)</f>
        <v>Undergraduate degree</v>
      </c>
      <c r="Q800" s="7">
        <f ca="1" xml:space="preserve">
  IF(OR($S800 = 5, $S800 = 6, $S800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00" s="7" t="str">
        <f ca="1">VLOOKUP($Q800,Department!$A:$B,2,FALSE)</f>
        <v>Administration</v>
      </c>
      <c r="S800" s="6">
        <f t="shared" ca="1" si="113"/>
        <v>11</v>
      </c>
      <c r="T800" s="7" t="str">
        <f ca="1">VLOOKUP($S800,Role!$A:$B,2,FALSE)</f>
        <v>Analyst</v>
      </c>
      <c r="U800" s="6">
        <f t="shared" ca="1" si="114"/>
        <v>6</v>
      </c>
      <c r="V800" s="7" t="str">
        <f ca="1" xml:space="preserve">
IF($U800 &lt;&gt; "",
    VLOOKUP($U800,Level!$A:$B,2,FALSE),
    ""
)</f>
        <v>Pleno</v>
      </c>
      <c r="W800" s="1">
        <f t="shared" ca="1" si="115"/>
        <v>2500</v>
      </c>
      <c r="X800" s="12" t="str">
        <f t="shared" ca="1" si="116"/>
        <v>INSERT INTO bi4all.fac_employees (id_company_fk, id_employee_pk, flg_active, employee_name, id_gender_fk, id_race_fk, birthday, id_schooling_fk, id_department_fk, id_role_fk, id_level_fk, salary) VALUES (1, 796, TRUE, 'Mariah Souza Reis', 'F', 5, '23/02/1969', 7, 6, 11, 6, 2500);</v>
      </c>
    </row>
    <row r="801" spans="1:24" ht="14.25" customHeight="1" x14ac:dyDescent="0.2">
      <c r="A801" s="7">
        <v>1</v>
      </c>
      <c r="B801" s="7" t="str">
        <f>$A801 &amp; "-"&amp;VLOOKUP($A801,Company!$A:$B,2,FALSE)</f>
        <v>1-ACME Corporation</v>
      </c>
      <c r="C801" s="5">
        <f t="shared" si="108"/>
        <v>797</v>
      </c>
      <c r="D801" s="6" t="b">
        <v>1</v>
      </c>
      <c r="E801" s="7">
        <f ca="1">IF($C801 = 1 + N("Presidente"),
    127,
    IF($C801 = 2 + N("Vice-Presidente"),
        72,
        IF($C801 = 3 + N("Secretária bilíngue"),
            13,
            RANDBETWEEN(5,COUNT(Name!$A:$A) + 1)
        )
    )
)</f>
        <v>149</v>
      </c>
      <c r="F801" s="7" t="str">
        <f ca="1">VLOOKUP($E801,Name!$A:$B,2,FALSE)</f>
        <v>Gabriel</v>
      </c>
      <c r="G801" s="7">
        <f ca="1" xml:space="preserve">
IF($C801 = 1,
    0,
    RANDBETWEEN(5,COUNT('Last name'!$A:$A) + 1)
)</f>
        <v>14</v>
      </c>
      <c r="H801" s="7" t="str">
        <f ca="1" xml:space="preserve">
IF($C801 = 1 + N("Presidente"),
    "de Orléans e Bragança",
    VLOOKUP($G801,'Last name'!$A:$B,2,FALSE) &amp; " " &amp; VLOOKUP(RANDBETWEEN(5,COUNT('Last name'!$A:$A) + 1),'Last name'!$A:$B,2,FALSE)
)</f>
        <v>Alves Gomes</v>
      </c>
      <c r="I801" s="7" t="str">
        <f t="shared" ca="1" si="109"/>
        <v>Gabriel Alves Gomes</v>
      </c>
      <c r="J801" s="7" t="str">
        <f ca="1">VLOOKUP($E801,Name!$A:$C,3,FALSE)</f>
        <v>M</v>
      </c>
      <c r="K801" s="7" t="str">
        <f ca="1">VLOOKUP($J801,Gender!$A:$B,2,FALSE)</f>
        <v>Male</v>
      </c>
      <c r="L801" s="7">
        <f t="shared" ca="1" si="110"/>
        <v>5</v>
      </c>
      <c r="M801" s="7" t="str">
        <f ca="1">VLOOKUP($L801,Race!$A:$B,2,FALSE)</f>
        <v>White</v>
      </c>
      <c r="N801" s="8">
        <f t="shared" ca="1" si="111"/>
        <v>23760</v>
      </c>
      <c r="O801" s="6">
        <f t="shared" ca="1" si="112"/>
        <v>7</v>
      </c>
      <c r="P801" s="8" t="str">
        <f ca="1">VLOOKUP($O801,Education!$A:$B,2,FALSE)</f>
        <v>Undergraduate degree</v>
      </c>
      <c r="Q801" s="7">
        <f ca="1" xml:space="preserve">
  IF(OR($S801 = 5, $S801 = 6, $S801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01" s="7" t="str">
        <f ca="1">VLOOKUP($Q801,Department!$A:$B,2,FALSE)</f>
        <v>Controlling</v>
      </c>
      <c r="S801" s="6">
        <f t="shared" ca="1" si="113"/>
        <v>10</v>
      </c>
      <c r="T801" s="7" t="str">
        <f ca="1">VLOOKUP($S801,Role!$A:$B,2,FALSE)</f>
        <v>Trainee</v>
      </c>
      <c r="U801" s="6" t="str">
        <f t="shared" ca="1" si="114"/>
        <v/>
      </c>
      <c r="V801" s="7" t="str">
        <f ca="1" xml:space="preserve">
IF($U801 &lt;&gt; "",
    VLOOKUP($U801,Level!$A:$B,2,FALSE),
    ""
)</f>
        <v/>
      </c>
      <c r="W801" s="1">
        <f t="shared" ca="1" si="115"/>
        <v>1305</v>
      </c>
      <c r="X801" s="12" t="str">
        <f t="shared" ca="1" si="116"/>
        <v>INSERT INTO bi4all.fac_employees (id_company_fk, id_employee_pk, flg_active, employee_name, id_gender_fk, id_race_fk, birthday, id_schooling_fk, id_department_fk, id_role_fk, id_level_fk, salary) VALUES (1, 797, TRUE, 'Gabriel Alves Gomes', 'M', 5, '18/01/1965', 7, 12, 10, NULL, 1305);</v>
      </c>
    </row>
    <row r="802" spans="1:24" ht="14.25" customHeight="1" x14ac:dyDescent="0.2">
      <c r="A802" s="7">
        <v>1</v>
      </c>
      <c r="B802" s="7" t="str">
        <f>$A802 &amp; "-"&amp;VLOOKUP($A802,Company!$A:$B,2,FALSE)</f>
        <v>1-ACME Corporation</v>
      </c>
      <c r="C802" s="5">
        <f t="shared" si="108"/>
        <v>798</v>
      </c>
      <c r="D802" s="6" t="b">
        <v>1</v>
      </c>
      <c r="E802" s="7">
        <f ca="1">IF($C802 = 1 + N("Presidente"),
    127,
    IF($C802 = 2 + N("Vice-Presidente"),
        72,
        IF($C802 = 3 + N("Secretária bilíngue"),
            13,
            RANDBETWEEN(5,COUNT(Name!$A:$A) + 1)
        )
    )
)</f>
        <v>325</v>
      </c>
      <c r="F802" s="7" t="str">
        <f ca="1">VLOOKUP($E802,Name!$A:$B,2,FALSE)</f>
        <v>Rafaela</v>
      </c>
      <c r="G802" s="7">
        <f ca="1" xml:space="preserve">
IF($C802 = 1,
    0,
    RANDBETWEEN(5,COUNT('Last name'!$A:$A) + 1)
)</f>
        <v>119</v>
      </c>
      <c r="H802" s="7" t="str">
        <f ca="1" xml:space="preserve">
IF($C802 = 1 + N("Presidente"),
    "de Orléans e Bragança",
    VLOOKUP($G802,'Last name'!$A:$B,2,FALSE) &amp; " " &amp; VLOOKUP(RANDBETWEEN(5,COUNT('Last name'!$A:$A) + 1),'Last name'!$A:$B,2,FALSE)
)</f>
        <v>Marino De Luca</v>
      </c>
      <c r="I802" s="7" t="str">
        <f t="shared" ca="1" si="109"/>
        <v>Rafaela Marino De Luca</v>
      </c>
      <c r="J802" s="7" t="str">
        <f ca="1">VLOOKUP($E802,Name!$A:$C,3,FALSE)</f>
        <v>F</v>
      </c>
      <c r="K802" s="7" t="str">
        <f ca="1">VLOOKUP($J802,Gender!$A:$B,2,FALSE)</f>
        <v>Female</v>
      </c>
      <c r="L802" s="7">
        <f t="shared" ca="1" si="110"/>
        <v>5</v>
      </c>
      <c r="M802" s="7" t="str">
        <f ca="1">VLOOKUP($L802,Race!$A:$B,2,FALSE)</f>
        <v>White</v>
      </c>
      <c r="N802" s="8">
        <f t="shared" ca="1" si="111"/>
        <v>18765</v>
      </c>
      <c r="O802" s="6">
        <f t="shared" ca="1" si="112"/>
        <v>7</v>
      </c>
      <c r="P802" s="8" t="str">
        <f ca="1">VLOOKUP($O802,Education!$A:$B,2,FALSE)</f>
        <v>Undergraduate degree</v>
      </c>
      <c r="Q802" s="7">
        <f ca="1" xml:space="preserve">
  IF(OR($S802 = 5, $S802 = 6, $S802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02" s="7" t="str">
        <f ca="1">VLOOKUP($Q802,Department!$A:$B,2,FALSE)</f>
        <v>Finance</v>
      </c>
      <c r="S802" s="6">
        <f t="shared" ca="1" si="113"/>
        <v>11</v>
      </c>
      <c r="T802" s="7" t="str">
        <f ca="1">VLOOKUP($S802,Role!$A:$B,2,FALSE)</f>
        <v>Analyst</v>
      </c>
      <c r="U802" s="6">
        <f t="shared" ca="1" si="114"/>
        <v>5</v>
      </c>
      <c r="V802" s="7" t="str">
        <f ca="1" xml:space="preserve">
IF($U802 &lt;&gt; "",
    VLOOKUP($U802,Level!$A:$B,2,FALSE),
    ""
)</f>
        <v>Junior</v>
      </c>
      <c r="W802" s="1">
        <f t="shared" ca="1" si="115"/>
        <v>2500</v>
      </c>
      <c r="X802" s="12" t="str">
        <f t="shared" ca="1" si="116"/>
        <v>INSERT INTO bi4all.fac_employees (id_company_fk, id_employee_pk, flg_active, employee_name, id_gender_fk, id_race_fk, birthday, id_schooling_fk, id_department_fk, id_role_fk, id_level_fk, salary) VALUES (1, 798, TRUE, 'Rafaela Marino De Luca', 'F', 5, '17/05/1951', 7, 7, 11, 5, 2500);</v>
      </c>
    </row>
    <row r="803" spans="1:24" ht="14.25" customHeight="1" x14ac:dyDescent="0.2">
      <c r="A803" s="7">
        <v>1</v>
      </c>
      <c r="B803" s="7" t="str">
        <f>$A803 &amp; "-"&amp;VLOOKUP($A803,Company!$A:$B,2,FALSE)</f>
        <v>1-ACME Corporation</v>
      </c>
      <c r="C803" s="5">
        <f t="shared" si="108"/>
        <v>799</v>
      </c>
      <c r="D803" s="6" t="b">
        <v>1</v>
      </c>
      <c r="E803" s="7">
        <f ca="1">IF($C803 = 1 + N("Presidente"),
    127,
    IF($C803 = 2 + N("Vice-Presidente"),
        72,
        IF($C803 = 3 + N("Secretária bilíngue"),
            13,
            RANDBETWEEN(5,COUNT(Name!$A:$A) + 1)
        )
    )
)</f>
        <v>46</v>
      </c>
      <c r="F803" s="7" t="str">
        <f ca="1">VLOOKUP($E803,Name!$A:$B,2,FALSE)</f>
        <v>Anna Julia</v>
      </c>
      <c r="G803" s="7">
        <f ca="1" xml:space="preserve">
IF($C803 = 1,
    0,
    RANDBETWEEN(5,COUNT('Last name'!$A:$A) + 1)
)</f>
        <v>92</v>
      </c>
      <c r="H803" s="7" t="str">
        <f ca="1" xml:space="preserve">
IF($C803 = 1 + N("Presidente"),
    "de Orléans e Bragança",
    VLOOKUP($G803,'Last name'!$A:$B,2,FALSE) &amp; " " &amp; VLOOKUP(RANDBETWEEN(5,COUNT('Last name'!$A:$A) + 1),'Last name'!$A:$B,2,FALSE)
)</f>
        <v>Freitas Carneiro</v>
      </c>
      <c r="I803" s="7" t="str">
        <f t="shared" ca="1" si="109"/>
        <v>Anna Julia Freitas Carneiro</v>
      </c>
      <c r="J803" s="7" t="str">
        <f ca="1">VLOOKUP($E803,Name!$A:$C,3,FALSE)</f>
        <v>F</v>
      </c>
      <c r="K803" s="7" t="str">
        <f ca="1">VLOOKUP($J803,Gender!$A:$B,2,FALSE)</f>
        <v>Female</v>
      </c>
      <c r="L803" s="7">
        <f t="shared" ca="1" si="110"/>
        <v>7</v>
      </c>
      <c r="M803" s="7" t="str">
        <f ca="1">VLOOKUP($L803,Race!$A:$B,2,FALSE)</f>
        <v>Hispanic or Latino</v>
      </c>
      <c r="N803" s="8">
        <f t="shared" ca="1" si="111"/>
        <v>33655</v>
      </c>
      <c r="O803" s="6">
        <f t="shared" ca="1" si="112"/>
        <v>7</v>
      </c>
      <c r="P803" s="8" t="str">
        <f ca="1">VLOOKUP($O803,Education!$A:$B,2,FALSE)</f>
        <v>Undergraduate degree</v>
      </c>
      <c r="Q803" s="7">
        <f ca="1" xml:space="preserve">
  IF(OR($S803 = 5, $S803 = 6, $S803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03" s="7" t="str">
        <f ca="1">VLOOKUP($Q803,Department!$A:$B,2,FALSE)</f>
        <v>Administration</v>
      </c>
      <c r="S803" s="6">
        <f t="shared" ca="1" si="113"/>
        <v>9</v>
      </c>
      <c r="T803" s="7" t="str">
        <f ca="1">VLOOKUP($S803,Role!$A:$B,2,FALSE)</f>
        <v>Intern</v>
      </c>
      <c r="U803" s="6" t="str">
        <f t="shared" ca="1" si="114"/>
        <v/>
      </c>
      <c r="V803" s="7" t="str">
        <f ca="1" xml:space="preserve">
IF($U803 &lt;&gt; "",
    VLOOKUP($U803,Level!$A:$B,2,FALSE),
    ""
)</f>
        <v/>
      </c>
      <c r="W803" s="1">
        <f t="shared" ca="1" si="115"/>
        <v>1205</v>
      </c>
      <c r="X803" s="12" t="str">
        <f t="shared" ca="1" si="116"/>
        <v>INSERT INTO bi4all.fac_employees (id_company_fk, id_employee_pk, flg_active, employee_name, id_gender_fk, id_race_fk, birthday, id_schooling_fk, id_department_fk, id_role_fk, id_level_fk, salary) VALUES (1, 799, TRUE, 'Anna Julia Freitas Carneiro', 'F', 7, '21/02/1992', 7, 6, 9, NULL, 1205);</v>
      </c>
    </row>
    <row r="804" spans="1:24" ht="14.25" customHeight="1" x14ac:dyDescent="0.2">
      <c r="A804" s="7">
        <v>1</v>
      </c>
      <c r="B804" s="7" t="str">
        <f>$A804 &amp; "-"&amp;VLOOKUP($A804,Company!$A:$B,2,FALSE)</f>
        <v>1-ACME Corporation</v>
      </c>
      <c r="C804" s="5">
        <f t="shared" si="108"/>
        <v>800</v>
      </c>
      <c r="D804" s="6" t="b">
        <v>1</v>
      </c>
      <c r="E804" s="7">
        <f ca="1">IF($C804 = 1 + N("Presidente"),
    127,
    IF($C804 = 2 + N("Vice-Presidente"),
        72,
        IF($C804 = 3 + N("Secretária bilíngue"),
            13,
            RANDBETWEEN(5,COUNT(Name!$A:$A) + 1)
        )
    )
)</f>
        <v>45</v>
      </c>
      <c r="F804" s="7" t="str">
        <f ca="1">VLOOKUP($E804,Name!$A:$B,2,FALSE)</f>
        <v>Anna Carolinna</v>
      </c>
      <c r="G804" s="7">
        <f ca="1" xml:space="preserve">
IF($C804 = 1,
    0,
    RANDBETWEEN(5,COUNT('Last name'!$A:$A) + 1)
)</f>
        <v>113</v>
      </c>
      <c r="H804" s="7" t="str">
        <f ca="1" xml:space="preserve">
IF($C804 = 1 + N("Presidente"),
    "de Orléans e Bragança",
    VLOOKUP($G804,'Last name'!$A:$B,2,FALSE) &amp; " " &amp; VLOOKUP(RANDBETWEEN(5,COUNT('Last name'!$A:$A) + 1),'Last name'!$A:$B,2,FALSE)
)</f>
        <v>Luz Bermudes</v>
      </c>
      <c r="I804" s="7" t="str">
        <f t="shared" ca="1" si="109"/>
        <v>Anna Carolinna Luz Bermudes</v>
      </c>
      <c r="J804" s="7" t="str">
        <f ca="1">VLOOKUP($E804,Name!$A:$C,3,FALSE)</f>
        <v>F</v>
      </c>
      <c r="K804" s="7" t="str">
        <f ca="1">VLOOKUP($J804,Gender!$A:$B,2,FALSE)</f>
        <v>Female</v>
      </c>
      <c r="L804" s="7">
        <f t="shared" ca="1" si="110"/>
        <v>5</v>
      </c>
      <c r="M804" s="7" t="str">
        <f ca="1">VLOOKUP($L804,Race!$A:$B,2,FALSE)</f>
        <v>White</v>
      </c>
      <c r="N804" s="8">
        <f t="shared" ca="1" si="111"/>
        <v>23879</v>
      </c>
      <c r="O804" s="6">
        <f t="shared" ca="1" si="112"/>
        <v>7</v>
      </c>
      <c r="P804" s="8" t="str">
        <f ca="1">VLOOKUP($O804,Education!$A:$B,2,FALSE)</f>
        <v>Undergraduate degree</v>
      </c>
      <c r="Q804" s="7">
        <f ca="1" xml:space="preserve">
  IF(OR($S804 = 5, $S804 = 6, $S804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04" s="7" t="str">
        <f ca="1">VLOOKUP($Q804,Department!$A:$B,2,FALSE)</f>
        <v>Administration</v>
      </c>
      <c r="S804" s="6">
        <f t="shared" ca="1" si="113"/>
        <v>11</v>
      </c>
      <c r="T804" s="7" t="str">
        <f ca="1">VLOOKUP($S804,Role!$A:$B,2,FALSE)</f>
        <v>Analyst</v>
      </c>
      <c r="U804" s="6">
        <f t="shared" ca="1" si="114"/>
        <v>6</v>
      </c>
      <c r="V804" s="7" t="str">
        <f ca="1" xml:space="preserve">
IF($U804 &lt;&gt; "",
    VLOOKUP($U804,Level!$A:$B,2,FALSE),
    ""
)</f>
        <v>Pleno</v>
      </c>
      <c r="W804" s="1">
        <f t="shared" ca="1" si="115"/>
        <v>2500</v>
      </c>
      <c r="X804" s="12" t="str">
        <f t="shared" ca="1" si="116"/>
        <v>INSERT INTO bi4all.fac_employees (id_company_fk, id_employee_pk, flg_active, employee_name, id_gender_fk, id_race_fk, birthday, id_schooling_fk, id_department_fk, id_role_fk, id_level_fk, salary) VALUES (1, 800, TRUE, 'Anna Carolinna Luz Bermudes', 'F', 5, '17/05/1965', 7, 6, 11, 6, 2500);</v>
      </c>
    </row>
    <row r="805" spans="1:24" ht="14.25" customHeight="1" x14ac:dyDescent="0.2">
      <c r="A805" s="7">
        <v>1</v>
      </c>
      <c r="B805" s="7" t="str">
        <f>$A805 &amp; "-"&amp;VLOOKUP($A805,Company!$A:$B,2,FALSE)</f>
        <v>1-ACME Corporation</v>
      </c>
      <c r="C805" s="5">
        <f t="shared" si="108"/>
        <v>801</v>
      </c>
      <c r="D805" s="6" t="b">
        <v>1</v>
      </c>
      <c r="E805" s="7">
        <f ca="1">IF($C805 = 1 + N("Presidente"),
    127,
    IF($C805 = 2 + N("Vice-Presidente"),
        72,
        IF($C805 = 3 + N("Secretária bilíngue"),
            13,
            RANDBETWEEN(5,COUNT(Name!$A:$A) + 1)
        )
    )
)</f>
        <v>19</v>
      </c>
      <c r="F805" s="7" t="str">
        <f ca="1">VLOOKUP($E805,Name!$A:$B,2,FALSE)</f>
        <v>Aline</v>
      </c>
      <c r="G805" s="7">
        <f ca="1" xml:space="preserve">
IF($C805 = 1,
    0,
    RANDBETWEEN(5,COUNT('Last name'!$A:$A) + 1)
)</f>
        <v>137</v>
      </c>
      <c r="H805" s="7" t="str">
        <f ca="1" xml:space="preserve">
IF($C805 = 1 + N("Presidente"),
    "de Orléans e Bragança",
    VLOOKUP($G805,'Last name'!$A:$B,2,FALSE) &amp; " " &amp; VLOOKUP(RANDBETWEEN(5,COUNT('Last name'!$A:$A) + 1),'Last name'!$A:$B,2,FALSE)
)</f>
        <v>Moura Esposito</v>
      </c>
      <c r="I805" s="7" t="str">
        <f t="shared" ca="1" si="109"/>
        <v>Aline Moura Esposito</v>
      </c>
      <c r="J805" s="7" t="str">
        <f ca="1">VLOOKUP($E805,Name!$A:$C,3,FALSE)</f>
        <v>F</v>
      </c>
      <c r="K805" s="7" t="str">
        <f ca="1">VLOOKUP($J805,Gender!$A:$B,2,FALSE)</f>
        <v>Female</v>
      </c>
      <c r="L805" s="7">
        <f t="shared" ca="1" si="110"/>
        <v>6</v>
      </c>
      <c r="M805" s="7" t="str">
        <f ca="1">VLOOKUP($L805,Race!$A:$B,2,FALSE)</f>
        <v>Black or African American</v>
      </c>
      <c r="N805" s="8">
        <f t="shared" ca="1" si="111"/>
        <v>32315</v>
      </c>
      <c r="O805" s="6">
        <f t="shared" ca="1" si="112"/>
        <v>7</v>
      </c>
      <c r="P805" s="8" t="str">
        <f ca="1">VLOOKUP($O805,Education!$A:$B,2,FALSE)</f>
        <v>Undergraduate degree</v>
      </c>
      <c r="Q805" s="7">
        <f ca="1" xml:space="preserve">
  IF(OR($S805 = 5, $S805 = 6, $S805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05" s="7" t="str">
        <f ca="1">VLOOKUP($Q805,Department!$A:$B,2,FALSE)</f>
        <v>Controlling</v>
      </c>
      <c r="S805" s="6">
        <f t="shared" ca="1" si="113"/>
        <v>10</v>
      </c>
      <c r="T805" s="7" t="str">
        <f ca="1">VLOOKUP($S805,Role!$A:$B,2,FALSE)</f>
        <v>Trainee</v>
      </c>
      <c r="U805" s="6" t="str">
        <f t="shared" ca="1" si="114"/>
        <v/>
      </c>
      <c r="V805" s="7" t="str">
        <f ca="1" xml:space="preserve">
IF($U805 &lt;&gt; "",
    VLOOKUP($U805,Level!$A:$B,2,FALSE),
    ""
)</f>
        <v/>
      </c>
      <c r="W805" s="1">
        <f t="shared" ca="1" si="115"/>
        <v>1305</v>
      </c>
      <c r="X805" s="12" t="str">
        <f t="shared" ca="1" si="116"/>
        <v>INSERT INTO bi4all.fac_employees (id_company_fk, id_employee_pk, flg_active, employee_name, id_gender_fk, id_race_fk, birthday, id_schooling_fk, id_department_fk, id_role_fk, id_level_fk, salary) VALUES (1, 801, TRUE, 'Aline Moura Esposito', 'F', 6, '21/06/1988', 7, 12, 10, NULL, 1305);</v>
      </c>
    </row>
    <row r="806" spans="1:24" ht="14.25" customHeight="1" x14ac:dyDescent="0.2">
      <c r="A806" s="7">
        <v>1</v>
      </c>
      <c r="B806" s="7" t="str">
        <f>$A806 &amp; "-"&amp;VLOOKUP($A806,Company!$A:$B,2,FALSE)</f>
        <v>1-ACME Corporation</v>
      </c>
      <c r="C806" s="5">
        <f t="shared" si="108"/>
        <v>802</v>
      </c>
      <c r="D806" s="6" t="b">
        <v>1</v>
      </c>
      <c r="E806" s="7">
        <f ca="1">IF($C806 = 1 + N("Presidente"),
    127,
    IF($C806 = 2 + N("Vice-Presidente"),
        72,
        IF($C806 = 3 + N("Secretária bilíngue"),
            13,
            RANDBETWEEN(5,COUNT(Name!$A:$A) + 1)
        )
    )
)</f>
        <v>191</v>
      </c>
      <c r="F806" s="7" t="str">
        <f ca="1">VLOOKUP($E806,Name!$A:$B,2,FALSE)</f>
        <v>João Paulo</v>
      </c>
      <c r="G806" s="7">
        <f ca="1" xml:space="preserve">
IF($C806 = 1,
    0,
    RANDBETWEEN(5,COUNT('Last name'!$A:$A) + 1)
)</f>
        <v>70</v>
      </c>
      <c r="H806" s="7" t="str">
        <f ca="1" xml:space="preserve">
IF($C806 = 1 + N("Presidente"),
    "de Orléans e Bragança",
    VLOOKUP($G806,'Last name'!$A:$B,2,FALSE) &amp; " " &amp; VLOOKUP(RANDBETWEEN(5,COUNT('Last name'!$A:$A) + 1),'Last name'!$A:$B,2,FALSE)
)</f>
        <v>Cunha Pasquim</v>
      </c>
      <c r="I806" s="7" t="str">
        <f t="shared" ca="1" si="109"/>
        <v>João Paulo Cunha Pasquim</v>
      </c>
      <c r="J806" s="7" t="str">
        <f ca="1">VLOOKUP($E806,Name!$A:$C,3,FALSE)</f>
        <v>M</v>
      </c>
      <c r="K806" s="7" t="str">
        <f ca="1">VLOOKUP($J806,Gender!$A:$B,2,FALSE)</f>
        <v>Male</v>
      </c>
      <c r="L806" s="7">
        <f t="shared" ca="1" si="110"/>
        <v>5</v>
      </c>
      <c r="M806" s="7" t="str">
        <f ca="1">VLOOKUP($L806,Race!$A:$B,2,FALSE)</f>
        <v>White</v>
      </c>
      <c r="N806" s="8">
        <f t="shared" ca="1" si="111"/>
        <v>20911</v>
      </c>
      <c r="O806" s="6">
        <f t="shared" ca="1" si="112"/>
        <v>7</v>
      </c>
      <c r="P806" s="8" t="str">
        <f ca="1">VLOOKUP($O806,Education!$A:$B,2,FALSE)</f>
        <v>Undergraduate degree</v>
      </c>
      <c r="Q806" s="7">
        <f ca="1" xml:space="preserve">
  IF(OR($S806 = 5, $S806 = 6, $S806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06" s="7" t="str">
        <f ca="1">VLOOKUP($Q806,Department!$A:$B,2,FALSE)</f>
        <v>Operations</v>
      </c>
      <c r="S806" s="6">
        <f t="shared" ca="1" si="113"/>
        <v>11</v>
      </c>
      <c r="T806" s="7" t="str">
        <f ca="1">VLOOKUP($S806,Role!$A:$B,2,FALSE)</f>
        <v>Analyst</v>
      </c>
      <c r="U806" s="6">
        <f t="shared" ca="1" si="114"/>
        <v>5</v>
      </c>
      <c r="V806" s="7" t="str">
        <f ca="1" xml:space="preserve">
IF($U806 &lt;&gt; "",
    VLOOKUP($U806,Level!$A:$B,2,FALSE),
    ""
)</f>
        <v>Junior</v>
      </c>
      <c r="W806" s="1">
        <f t="shared" ca="1" si="115"/>
        <v>2500</v>
      </c>
      <c r="X806" s="12" t="str">
        <f t="shared" ca="1" si="116"/>
        <v>INSERT INTO bi4all.fac_employees (id_company_fk, id_employee_pk, flg_active, employee_name, id_gender_fk, id_race_fk, birthday, id_schooling_fk, id_department_fk, id_role_fk, id_level_fk, salary) VALUES (1, 802, TRUE, 'João Paulo Cunha Pasquim', 'M', 5, '01/04/1957', 7, 10, 11, 5, 2500);</v>
      </c>
    </row>
    <row r="807" spans="1:24" ht="14.25" customHeight="1" x14ac:dyDescent="0.2">
      <c r="A807" s="7">
        <v>1</v>
      </c>
      <c r="B807" s="7" t="str">
        <f>$A807 &amp; "-"&amp;VLOOKUP($A807,Company!$A:$B,2,FALSE)</f>
        <v>1-ACME Corporation</v>
      </c>
      <c r="C807" s="5">
        <f t="shared" si="108"/>
        <v>803</v>
      </c>
      <c r="D807" s="6" t="b">
        <v>1</v>
      </c>
      <c r="E807" s="7">
        <f ca="1">IF($C807 = 1 + N("Presidente"),
    127,
    IF($C807 = 2 + N("Vice-Presidente"),
        72,
        IF($C807 = 3 + N("Secretária bilíngue"),
            13,
            RANDBETWEEN(5,COUNT(Name!$A:$A) + 1)
        )
    )
)</f>
        <v>125</v>
      </c>
      <c r="F807" s="7" t="str">
        <f ca="1">VLOOKUP($E807,Name!$A:$B,2,FALSE)</f>
        <v>Emmanuel</v>
      </c>
      <c r="G807" s="7">
        <f ca="1" xml:space="preserve">
IF($C807 = 1,
    0,
    RANDBETWEEN(5,COUNT('Last name'!$A:$A) + 1)
)</f>
        <v>102</v>
      </c>
      <c r="H807" s="7" t="str">
        <f ca="1" xml:space="preserve">
IF($C807 = 1 + N("Presidente"),
    "de Orléans e Bragança",
    VLOOKUP($G807,'Last name'!$A:$B,2,FALSE) &amp; " " &amp; VLOOKUP(RANDBETWEEN(5,COUNT('Last name'!$A:$A) + 1),'Last name'!$A:$B,2,FALSE)
)</f>
        <v>Greco Marques</v>
      </c>
      <c r="I807" s="7" t="str">
        <f t="shared" ca="1" si="109"/>
        <v>Emmanuel Greco Marques</v>
      </c>
      <c r="J807" s="7" t="str">
        <f ca="1">VLOOKUP($E807,Name!$A:$C,3,FALSE)</f>
        <v>M</v>
      </c>
      <c r="K807" s="7" t="str">
        <f ca="1">VLOOKUP($J807,Gender!$A:$B,2,FALSE)</f>
        <v>Male</v>
      </c>
      <c r="L807" s="7">
        <f t="shared" ca="1" si="110"/>
        <v>5</v>
      </c>
      <c r="M807" s="7" t="str">
        <f ca="1">VLOOKUP($L807,Race!$A:$B,2,FALSE)</f>
        <v>White</v>
      </c>
      <c r="N807" s="8">
        <f t="shared" ca="1" si="111"/>
        <v>24841</v>
      </c>
      <c r="O807" s="6">
        <f t="shared" ca="1" si="112"/>
        <v>7</v>
      </c>
      <c r="P807" s="8" t="str">
        <f ca="1">VLOOKUP($O807,Education!$A:$B,2,FALSE)</f>
        <v>Undergraduate degree</v>
      </c>
      <c r="Q807" s="7">
        <f ca="1" xml:space="preserve">
  IF(OR($S807 = 5, $S807 = 6, $S807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07" s="7" t="str">
        <f ca="1">VLOOKUP($Q807,Department!$A:$B,2,FALSE)</f>
        <v>Operations</v>
      </c>
      <c r="S807" s="6">
        <f t="shared" ca="1" si="113"/>
        <v>10</v>
      </c>
      <c r="T807" s="7" t="str">
        <f ca="1">VLOOKUP($S807,Role!$A:$B,2,FALSE)</f>
        <v>Trainee</v>
      </c>
      <c r="U807" s="6" t="str">
        <f t="shared" ca="1" si="114"/>
        <v/>
      </c>
      <c r="V807" s="7" t="str">
        <f ca="1" xml:space="preserve">
IF($U807 &lt;&gt; "",
    VLOOKUP($U807,Level!$A:$B,2,FALSE),
    ""
)</f>
        <v/>
      </c>
      <c r="W807" s="1">
        <f t="shared" ca="1" si="115"/>
        <v>1305</v>
      </c>
      <c r="X807" s="12" t="str">
        <f t="shared" ca="1" si="116"/>
        <v>INSERT INTO bi4all.fac_employees (id_company_fk, id_employee_pk, flg_active, employee_name, id_gender_fk, id_race_fk, birthday, id_schooling_fk, id_department_fk, id_role_fk, id_level_fk, salary) VALUES (1, 803, TRUE, 'Emmanuel Greco Marques', 'M', 5, '04/01/1968', 7, 10, 10, NULL, 1305);</v>
      </c>
    </row>
    <row r="808" spans="1:24" ht="14.25" customHeight="1" x14ac:dyDescent="0.2">
      <c r="A808" s="7">
        <v>1</v>
      </c>
      <c r="B808" s="7" t="str">
        <f>$A808 &amp; "-"&amp;VLOOKUP($A808,Company!$A:$B,2,FALSE)</f>
        <v>1-ACME Corporation</v>
      </c>
      <c r="C808" s="5">
        <f t="shared" si="108"/>
        <v>804</v>
      </c>
      <c r="D808" s="6" t="b">
        <v>1</v>
      </c>
      <c r="E808" s="7">
        <f ca="1">IF($C808 = 1 + N("Presidente"),
    127,
    IF($C808 = 2 + N("Vice-Presidente"),
        72,
        IF($C808 = 3 + N("Secretária bilíngue"),
            13,
            RANDBETWEEN(5,COUNT(Name!$A:$A) + 1)
        )
    )
)</f>
        <v>172</v>
      </c>
      <c r="F808" s="7" t="str">
        <f ca="1">VLOOKUP($E808,Name!$A:$B,2,FALSE)</f>
        <v>Isa</v>
      </c>
      <c r="G808" s="7">
        <f ca="1" xml:space="preserve">
IF($C808 = 1,
    0,
    RANDBETWEEN(5,COUNT('Last name'!$A:$A) + 1)
)</f>
        <v>156</v>
      </c>
      <c r="H808" s="7" t="str">
        <f ca="1" xml:space="preserve">
IF($C808 = 1 + N("Presidente"),
    "de Orléans e Bragança",
    VLOOKUP($G808,'Last name'!$A:$B,2,FALSE) &amp; " " &amp; VLOOKUP(RANDBETWEEN(5,COUNT('Last name'!$A:$A) + 1),'Last name'!$A:$B,2,FALSE)
)</f>
        <v>Poeta Monteiro</v>
      </c>
      <c r="I808" s="7" t="str">
        <f t="shared" ca="1" si="109"/>
        <v>Isa Poeta Monteiro</v>
      </c>
      <c r="J808" s="7" t="str">
        <f ca="1">VLOOKUP($E808,Name!$A:$C,3,FALSE)</f>
        <v>F</v>
      </c>
      <c r="K808" s="7" t="str">
        <f ca="1">VLOOKUP($J808,Gender!$A:$B,2,FALSE)</f>
        <v>Female</v>
      </c>
      <c r="L808" s="7">
        <f t="shared" ca="1" si="110"/>
        <v>5</v>
      </c>
      <c r="M808" s="7" t="str">
        <f ca="1">VLOOKUP($L808,Race!$A:$B,2,FALSE)</f>
        <v>White</v>
      </c>
      <c r="N808" s="8">
        <f t="shared" ca="1" si="111"/>
        <v>26769</v>
      </c>
      <c r="O808" s="6">
        <f t="shared" ca="1" si="112"/>
        <v>8</v>
      </c>
      <c r="P808" s="8" t="str">
        <f ca="1">VLOOKUP($O808,Education!$A:$B,2,FALSE)</f>
        <v>Graduate school</v>
      </c>
      <c r="Q808" s="7">
        <f ca="1" xml:space="preserve">
  IF(OR($S808 = 5, $S808 = 6, $S808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08" s="7" t="str">
        <f ca="1">VLOOKUP($Q808,Department!$A:$B,2,FALSE)</f>
        <v>Administration</v>
      </c>
      <c r="S808" s="6">
        <f t="shared" ca="1" si="113"/>
        <v>11</v>
      </c>
      <c r="T808" s="7" t="str">
        <f ca="1">VLOOKUP($S808,Role!$A:$B,2,FALSE)</f>
        <v>Analyst</v>
      </c>
      <c r="U808" s="6">
        <f t="shared" ca="1" si="114"/>
        <v>5</v>
      </c>
      <c r="V808" s="7" t="str">
        <f ca="1" xml:space="preserve">
IF($U808 &lt;&gt; "",
    VLOOKUP($U808,Level!$A:$B,2,FALSE),
    ""
)</f>
        <v>Junior</v>
      </c>
      <c r="W808" s="1">
        <f t="shared" ca="1" si="115"/>
        <v>3000</v>
      </c>
      <c r="X808" s="12" t="str">
        <f t="shared" ca="1" si="116"/>
        <v>INSERT INTO bi4all.fac_employees (id_company_fk, id_employee_pk, flg_active, employee_name, id_gender_fk, id_race_fk, birthday, id_schooling_fk, id_department_fk, id_role_fk, id_level_fk, salary) VALUES (1, 804, TRUE, 'Isa Poeta Monteiro', 'F', 5, '15/04/1973', 8, 6, 11, 5, 3000);</v>
      </c>
    </row>
    <row r="809" spans="1:24" ht="14.25" customHeight="1" x14ac:dyDescent="0.2">
      <c r="A809" s="7">
        <v>1</v>
      </c>
      <c r="B809" s="7" t="str">
        <f>$A809 &amp; "-"&amp;VLOOKUP($A809,Company!$A:$B,2,FALSE)</f>
        <v>1-ACME Corporation</v>
      </c>
      <c r="C809" s="5">
        <f t="shared" si="108"/>
        <v>805</v>
      </c>
      <c r="D809" s="6" t="b">
        <v>1</v>
      </c>
      <c r="E809" s="7">
        <f ca="1">IF($C809 = 1 + N("Presidente"),
    127,
    IF($C809 = 2 + N("Vice-Presidente"),
        72,
        IF($C809 = 3 + N("Secretária bilíngue"),
            13,
            RANDBETWEEN(5,COUNT(Name!$A:$A) + 1)
        )
    )
)</f>
        <v>230</v>
      </c>
      <c r="F809" s="7" t="str">
        <f ca="1">VLOOKUP($E809,Name!$A:$B,2,FALSE)</f>
        <v>Lorena</v>
      </c>
      <c r="G809" s="7">
        <f ca="1" xml:space="preserve">
IF($C809 = 1,
    0,
    RANDBETWEEN(5,COUNT('Last name'!$A:$A) + 1)
)</f>
        <v>96</v>
      </c>
      <c r="H809" s="7" t="str">
        <f ca="1" xml:space="preserve">
IF($C809 = 1 + N("Presidente"),
    "de Orléans e Bragança",
    VLOOKUP($G809,'Last name'!$A:$B,2,FALSE) &amp; " " &amp; VLOOKUP(RANDBETWEEN(5,COUNT('Last name'!$A:$A) + 1),'Last name'!$A:$B,2,FALSE)
)</f>
        <v>Gallo Miranda</v>
      </c>
      <c r="I809" s="7" t="str">
        <f t="shared" ca="1" si="109"/>
        <v>Lorena Gallo Miranda</v>
      </c>
      <c r="J809" s="7" t="str">
        <f ca="1">VLOOKUP($E809,Name!$A:$C,3,FALSE)</f>
        <v>F</v>
      </c>
      <c r="K809" s="7" t="str">
        <f ca="1">VLOOKUP($J809,Gender!$A:$B,2,FALSE)</f>
        <v>Female</v>
      </c>
      <c r="L809" s="7">
        <f t="shared" ca="1" si="110"/>
        <v>5</v>
      </c>
      <c r="M809" s="7" t="str">
        <f ca="1">VLOOKUP($L809,Race!$A:$B,2,FALSE)</f>
        <v>White</v>
      </c>
      <c r="N809" s="8">
        <f t="shared" ca="1" si="111"/>
        <v>22902</v>
      </c>
      <c r="O809" s="6">
        <f t="shared" ca="1" si="112"/>
        <v>7</v>
      </c>
      <c r="P809" s="8" t="str">
        <f ca="1">VLOOKUP($O809,Education!$A:$B,2,FALSE)</f>
        <v>Undergraduate degree</v>
      </c>
      <c r="Q809" s="7">
        <f ca="1" xml:space="preserve">
  IF(OR($S809 = 5, $S809 = 6, $S809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09" s="7" t="str">
        <f ca="1">VLOOKUP($Q809,Department!$A:$B,2,FALSE)</f>
        <v>Commercial</v>
      </c>
      <c r="S809" s="6">
        <f t="shared" ca="1" si="113"/>
        <v>10</v>
      </c>
      <c r="T809" s="7" t="str">
        <f ca="1">VLOOKUP($S809,Role!$A:$B,2,FALSE)</f>
        <v>Trainee</v>
      </c>
      <c r="U809" s="6" t="str">
        <f t="shared" ca="1" si="114"/>
        <v/>
      </c>
      <c r="V809" s="7" t="str">
        <f ca="1" xml:space="preserve">
IF($U809 &lt;&gt; "",
    VLOOKUP($U809,Level!$A:$B,2,FALSE),
    ""
)</f>
        <v/>
      </c>
      <c r="W809" s="1">
        <f t="shared" ca="1" si="115"/>
        <v>1385</v>
      </c>
      <c r="X809" s="12" t="str">
        <f t="shared" ca="1" si="116"/>
        <v>INSERT INTO bi4all.fac_employees (id_company_fk, id_employee_pk, flg_active, employee_name, id_gender_fk, id_race_fk, birthday, id_schooling_fk, id_department_fk, id_role_fk, id_level_fk, salary) VALUES (1, 805, TRUE, 'Lorena Gallo Miranda', 'F', 5, '13/09/1962', 7, 9, 10, NULL, 1385);</v>
      </c>
    </row>
    <row r="810" spans="1:24" ht="14.25" customHeight="1" x14ac:dyDescent="0.2">
      <c r="A810" s="7">
        <v>1</v>
      </c>
      <c r="B810" s="7" t="str">
        <f>$A810 &amp; "-"&amp;VLOOKUP($A810,Company!$A:$B,2,FALSE)</f>
        <v>1-ACME Corporation</v>
      </c>
      <c r="C810" s="5">
        <f t="shared" si="108"/>
        <v>806</v>
      </c>
      <c r="D810" s="6" t="b">
        <v>1</v>
      </c>
      <c r="E810" s="7">
        <f ca="1">IF($C810 = 1 + N("Presidente"),
    127,
    IF($C810 = 2 + N("Vice-Presidente"),
        72,
        IF($C810 = 3 + N("Secretária bilíngue"),
            13,
            RANDBETWEEN(5,COUNT(Name!$A:$A) + 1)
        )
    )
)</f>
        <v>117</v>
      </c>
      <c r="F810" s="7" t="str">
        <f ca="1">VLOOKUP($E810,Name!$A:$B,2,FALSE)</f>
        <v>Eduardo</v>
      </c>
      <c r="G810" s="7">
        <f ca="1" xml:space="preserve">
IF($C810 = 1,
    0,
    RANDBETWEEN(5,COUNT('Last name'!$A:$A) + 1)
)</f>
        <v>5</v>
      </c>
      <c r="H810" s="7" t="str">
        <f ca="1" xml:space="preserve">
IF($C810 = 1 + N("Presidente"),
    "de Orléans e Bragança",
    VLOOKUP($G810,'Last name'!$A:$B,2,FALSE) &amp; " " &amp; VLOOKUP(RANDBETWEEN(5,COUNT('Last name'!$A:$A) + 1),'Last name'!$A:$B,2,FALSE)
)</f>
        <v>Abranches Luz</v>
      </c>
      <c r="I810" s="7" t="str">
        <f t="shared" ca="1" si="109"/>
        <v>Eduardo Abranches Luz</v>
      </c>
      <c r="J810" s="7" t="str">
        <f ca="1">VLOOKUP($E810,Name!$A:$C,3,FALSE)</f>
        <v>M</v>
      </c>
      <c r="K810" s="7" t="str">
        <f ca="1">VLOOKUP($J810,Gender!$A:$B,2,FALSE)</f>
        <v>Male</v>
      </c>
      <c r="L810" s="7">
        <f t="shared" ca="1" si="110"/>
        <v>5</v>
      </c>
      <c r="M810" s="7" t="str">
        <f ca="1">VLOOKUP($L810,Race!$A:$B,2,FALSE)</f>
        <v>White</v>
      </c>
      <c r="N810" s="8">
        <f t="shared" ca="1" si="111"/>
        <v>18942</v>
      </c>
      <c r="O810" s="6">
        <f t="shared" ca="1" si="112"/>
        <v>7</v>
      </c>
      <c r="P810" s="8" t="str">
        <f ca="1">VLOOKUP($O810,Education!$A:$B,2,FALSE)</f>
        <v>Undergraduate degree</v>
      </c>
      <c r="Q810" s="7">
        <f ca="1" xml:space="preserve">
  IF(OR($S810 = 5, $S810 = 6, $S810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10" s="7" t="str">
        <f ca="1">VLOOKUP($Q810,Department!$A:$B,2,FALSE)</f>
        <v>Operations</v>
      </c>
      <c r="S810" s="6">
        <f t="shared" ca="1" si="113"/>
        <v>11</v>
      </c>
      <c r="T810" s="7" t="str">
        <f ca="1">VLOOKUP($S810,Role!$A:$B,2,FALSE)</f>
        <v>Analyst</v>
      </c>
      <c r="U810" s="6">
        <f t="shared" ca="1" si="114"/>
        <v>6</v>
      </c>
      <c r="V810" s="7" t="str">
        <f ca="1" xml:space="preserve">
IF($U810 &lt;&gt; "",
    VLOOKUP($U810,Level!$A:$B,2,FALSE),
    ""
)</f>
        <v>Pleno</v>
      </c>
      <c r="W810" s="1">
        <f t="shared" ca="1" si="115"/>
        <v>2500</v>
      </c>
      <c r="X810" s="12" t="str">
        <f t="shared" ca="1" si="116"/>
        <v>INSERT INTO bi4all.fac_employees (id_company_fk, id_employee_pk, flg_active, employee_name, id_gender_fk, id_race_fk, birthday, id_schooling_fk, id_department_fk, id_role_fk, id_level_fk, salary) VALUES (1, 806, TRUE, 'Eduardo Abranches Luz', 'M', 5, '10/11/1951', 7, 10, 11, 6, 2500);</v>
      </c>
    </row>
    <row r="811" spans="1:24" ht="14.25" customHeight="1" x14ac:dyDescent="0.2">
      <c r="A811" s="7">
        <v>1</v>
      </c>
      <c r="B811" s="7" t="str">
        <f>$A811 &amp; "-"&amp;VLOOKUP($A811,Company!$A:$B,2,FALSE)</f>
        <v>1-ACME Corporation</v>
      </c>
      <c r="C811" s="5">
        <f t="shared" si="108"/>
        <v>807</v>
      </c>
      <c r="D811" s="6" t="b">
        <v>1</v>
      </c>
      <c r="E811" s="7">
        <f ca="1">IF($C811 = 1 + N("Presidente"),
    127,
    IF($C811 = 2 + N("Vice-Presidente"),
        72,
        IF($C811 = 3 + N("Secretária bilíngue"),
            13,
            RANDBETWEEN(5,COUNT(Name!$A:$A) + 1)
        )
    )
)</f>
        <v>71</v>
      </c>
      <c r="F811" s="7" t="str">
        <f ca="1">VLOOKUP($E811,Name!$A:$B,2,FALSE)</f>
        <v>Bernardo</v>
      </c>
      <c r="G811" s="7">
        <f ca="1" xml:space="preserve">
IF($C811 = 1,
    0,
    RANDBETWEEN(5,COUNT('Last name'!$A:$A) + 1)
)</f>
        <v>42</v>
      </c>
      <c r="H811" s="7" t="str">
        <f ca="1" xml:space="preserve">
IF($C811 = 1 + N("Presidente"),
    "de Orléans e Bragança",
    VLOOKUP($G811,'Last name'!$A:$B,2,FALSE) &amp; " " &amp; VLOOKUP(RANDBETWEEN(5,COUNT('Last name'!$A:$A) + 1),'Last name'!$A:$B,2,FALSE)
)</f>
        <v>Borba Cardoso</v>
      </c>
      <c r="I811" s="7" t="str">
        <f t="shared" ca="1" si="109"/>
        <v>Bernardo Borba Cardoso</v>
      </c>
      <c r="J811" s="7" t="str">
        <f ca="1">VLOOKUP($E811,Name!$A:$C,3,FALSE)</f>
        <v>M</v>
      </c>
      <c r="K811" s="7" t="str">
        <f ca="1">VLOOKUP($J811,Gender!$A:$B,2,FALSE)</f>
        <v>Male</v>
      </c>
      <c r="L811" s="7">
        <f t="shared" ca="1" si="110"/>
        <v>5</v>
      </c>
      <c r="M811" s="7" t="str">
        <f ca="1">VLOOKUP($L811,Race!$A:$B,2,FALSE)</f>
        <v>White</v>
      </c>
      <c r="N811" s="8">
        <f t="shared" ca="1" si="111"/>
        <v>23046</v>
      </c>
      <c r="O811" s="6">
        <f t="shared" ca="1" si="112"/>
        <v>7</v>
      </c>
      <c r="P811" s="8" t="str">
        <f ca="1">VLOOKUP($O811,Education!$A:$B,2,FALSE)</f>
        <v>Undergraduate degree</v>
      </c>
      <c r="Q811" s="7">
        <f ca="1" xml:space="preserve">
  IF(OR($S811 = 5, $S811 = 6, $S811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11" s="7" t="str">
        <f ca="1">VLOOKUP($Q811,Department!$A:$B,2,FALSE)</f>
        <v>Commercial</v>
      </c>
      <c r="S811" s="6">
        <f t="shared" ca="1" si="113"/>
        <v>9</v>
      </c>
      <c r="T811" s="7" t="str">
        <f ca="1">VLOOKUP($S811,Role!$A:$B,2,FALSE)</f>
        <v>Intern</v>
      </c>
      <c r="U811" s="6" t="str">
        <f t="shared" ca="1" si="114"/>
        <v/>
      </c>
      <c r="V811" s="7" t="str">
        <f ca="1" xml:space="preserve">
IF($U811 &lt;&gt; "",
    VLOOKUP($U811,Level!$A:$B,2,FALSE),
    ""
)</f>
        <v/>
      </c>
      <c r="W811" s="1">
        <f t="shared" ca="1" si="115"/>
        <v>1285</v>
      </c>
      <c r="X811" s="12" t="str">
        <f t="shared" ca="1" si="116"/>
        <v>INSERT INTO bi4all.fac_employees (id_company_fk, id_employee_pk, flg_active, employee_name, id_gender_fk, id_race_fk, birthday, id_schooling_fk, id_department_fk, id_role_fk, id_level_fk, salary) VALUES (1, 807, TRUE, 'Bernardo Borba Cardoso', 'M', 5, '04/02/1963', 7, 9, 9, NULL, 1285);</v>
      </c>
    </row>
    <row r="812" spans="1:24" ht="14.25" customHeight="1" x14ac:dyDescent="0.2">
      <c r="A812" s="7">
        <v>1</v>
      </c>
      <c r="B812" s="7" t="str">
        <f>$A812 &amp; "-"&amp;VLOOKUP($A812,Company!$A:$B,2,FALSE)</f>
        <v>1-ACME Corporation</v>
      </c>
      <c r="C812" s="5">
        <f t="shared" si="108"/>
        <v>808</v>
      </c>
      <c r="D812" s="6" t="b">
        <v>1</v>
      </c>
      <c r="E812" s="7">
        <f ca="1">IF($C812 = 1 + N("Presidente"),
    127,
    IF($C812 = 2 + N("Vice-Presidente"),
        72,
        IF($C812 = 3 + N("Secretária bilíngue"),
            13,
            RANDBETWEEN(5,COUNT(Name!$A:$A) + 1)
        )
    )
)</f>
        <v>225</v>
      </c>
      <c r="F812" s="7" t="str">
        <f ca="1">VLOOKUP($E812,Name!$A:$B,2,FALSE)</f>
        <v>Levi</v>
      </c>
      <c r="G812" s="7">
        <f ca="1" xml:space="preserve">
IF($C812 = 1,
    0,
    RANDBETWEEN(5,COUNT('Last name'!$A:$A) + 1)
)</f>
        <v>33</v>
      </c>
      <c r="H812" s="7" t="str">
        <f ca="1" xml:space="preserve">
IF($C812 = 1 + N("Presidente"),
    "de Orléans e Bragança",
    VLOOKUP($G812,'Last name'!$A:$B,2,FALSE) &amp; " " &amp; VLOOKUP(RANDBETWEEN(5,COUNT('Last name'!$A:$A) + 1),'Last name'!$A:$B,2,FALSE)
)</f>
        <v>Barreto Oliveira</v>
      </c>
      <c r="I812" s="7" t="str">
        <f t="shared" ca="1" si="109"/>
        <v>Levi Barreto Oliveira</v>
      </c>
      <c r="J812" s="7" t="str">
        <f ca="1">VLOOKUP($E812,Name!$A:$C,3,FALSE)</f>
        <v>M</v>
      </c>
      <c r="K812" s="7" t="str">
        <f ca="1">VLOOKUP($J812,Gender!$A:$B,2,FALSE)</f>
        <v>Male</v>
      </c>
      <c r="L812" s="7">
        <f t="shared" ca="1" si="110"/>
        <v>6</v>
      </c>
      <c r="M812" s="7" t="str">
        <f ca="1">VLOOKUP($L812,Race!$A:$B,2,FALSE)</f>
        <v>Black or African American</v>
      </c>
      <c r="N812" s="8">
        <f t="shared" ca="1" si="111"/>
        <v>27246</v>
      </c>
      <c r="O812" s="6">
        <f t="shared" ca="1" si="112"/>
        <v>7</v>
      </c>
      <c r="P812" s="8" t="str">
        <f ca="1">VLOOKUP($O812,Education!$A:$B,2,FALSE)</f>
        <v>Undergraduate degree</v>
      </c>
      <c r="Q812" s="7">
        <f ca="1" xml:space="preserve">
  IF(OR($S812 = 5, $S812 = 6, $S812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12" s="7" t="str">
        <f ca="1">VLOOKUP($Q812,Department!$A:$B,2,FALSE)</f>
        <v>Presidency</v>
      </c>
      <c r="S812" s="6">
        <f t="shared" ca="1" si="113"/>
        <v>11</v>
      </c>
      <c r="T812" s="7" t="str">
        <f ca="1">VLOOKUP($S812,Role!$A:$B,2,FALSE)</f>
        <v>Analyst</v>
      </c>
      <c r="U812" s="6">
        <f t="shared" ca="1" si="114"/>
        <v>7</v>
      </c>
      <c r="V812" s="7" t="str">
        <f ca="1" xml:space="preserve">
IF($U812 &lt;&gt; "",
    VLOOKUP($U812,Level!$A:$B,2,FALSE),
    ""
)</f>
        <v>Senior</v>
      </c>
      <c r="W812" s="1">
        <f t="shared" ca="1" si="115"/>
        <v>2500</v>
      </c>
      <c r="X812" s="12" t="str">
        <f t="shared" ca="1" si="116"/>
        <v>INSERT INTO bi4all.fac_employees (id_company_fk, id_employee_pk, flg_active, employee_name, id_gender_fk, id_race_fk, birthday, id_schooling_fk, id_department_fk, id_role_fk, id_level_fk, salary) VALUES (1, 808, TRUE, 'Levi Barreto Oliveira', 'M', 6, '05/08/1974', 7, 5, 11, 7, 2500);</v>
      </c>
    </row>
    <row r="813" spans="1:24" ht="14.25" customHeight="1" x14ac:dyDescent="0.2">
      <c r="A813" s="7">
        <v>1</v>
      </c>
      <c r="B813" s="7" t="str">
        <f>$A813 &amp; "-"&amp;VLOOKUP($A813,Company!$A:$B,2,FALSE)</f>
        <v>1-ACME Corporation</v>
      </c>
      <c r="C813" s="5">
        <f t="shared" si="108"/>
        <v>809</v>
      </c>
      <c r="D813" s="6" t="b">
        <v>1</v>
      </c>
      <c r="E813" s="7">
        <f ca="1">IF($C813 = 1 + N("Presidente"),
    127,
    IF($C813 = 2 + N("Vice-Presidente"),
        72,
        IF($C813 = 3 + N("Secretária bilíngue"),
            13,
            RANDBETWEEN(5,COUNT(Name!$A:$A) + 1)
        )
    )
)</f>
        <v>29</v>
      </c>
      <c r="F813" s="7" t="str">
        <f ca="1">VLOOKUP($E813,Name!$A:$B,2,FALSE)</f>
        <v>Ana Cecília</v>
      </c>
      <c r="G813" s="7">
        <f ca="1" xml:space="preserve">
IF($C813 = 1,
    0,
    RANDBETWEEN(5,COUNT('Last name'!$A:$A) + 1)
)</f>
        <v>152</v>
      </c>
      <c r="H813" s="7" t="str">
        <f ca="1" xml:space="preserve">
IF($C813 = 1 + N("Presidente"),
    "de Orléans e Bragança",
    VLOOKUP($G813,'Last name'!$A:$B,2,FALSE) &amp; " " &amp; VLOOKUP(RANDBETWEEN(5,COUNT('Last name'!$A:$A) + 1),'Last name'!$A:$B,2,FALSE)
)</f>
        <v>Pimenta Frasão</v>
      </c>
      <c r="I813" s="7" t="str">
        <f t="shared" ca="1" si="109"/>
        <v>Ana Cecília Pimenta Frasão</v>
      </c>
      <c r="J813" s="7" t="str">
        <f ca="1">VLOOKUP($E813,Name!$A:$C,3,FALSE)</f>
        <v>F</v>
      </c>
      <c r="K813" s="7" t="str">
        <f ca="1">VLOOKUP($J813,Gender!$A:$B,2,FALSE)</f>
        <v>Female</v>
      </c>
      <c r="L813" s="7">
        <f t="shared" ca="1" si="110"/>
        <v>5</v>
      </c>
      <c r="M813" s="7" t="str">
        <f ca="1">VLOOKUP($L813,Race!$A:$B,2,FALSE)</f>
        <v>White</v>
      </c>
      <c r="N813" s="8">
        <f t="shared" ca="1" si="111"/>
        <v>22499</v>
      </c>
      <c r="O813" s="6">
        <f t="shared" ca="1" si="112"/>
        <v>7</v>
      </c>
      <c r="P813" s="8" t="str">
        <f ca="1">VLOOKUP($O813,Education!$A:$B,2,FALSE)</f>
        <v>Undergraduate degree</v>
      </c>
      <c r="Q813" s="7">
        <f ca="1" xml:space="preserve">
  IF(OR($S813 = 5, $S813 = 6, $S813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13" s="7" t="str">
        <f ca="1">VLOOKUP($Q813,Department!$A:$B,2,FALSE)</f>
        <v>Finance</v>
      </c>
      <c r="S813" s="6">
        <f t="shared" ca="1" si="113"/>
        <v>9</v>
      </c>
      <c r="T813" s="7" t="str">
        <f ca="1">VLOOKUP($S813,Role!$A:$B,2,FALSE)</f>
        <v>Intern</v>
      </c>
      <c r="U813" s="6" t="str">
        <f t="shared" ca="1" si="114"/>
        <v/>
      </c>
      <c r="V813" s="7" t="str">
        <f ca="1" xml:space="preserve">
IF($U813 &lt;&gt; "",
    VLOOKUP($U813,Level!$A:$B,2,FALSE),
    ""
)</f>
        <v/>
      </c>
      <c r="W813" s="1">
        <f t="shared" ca="1" si="115"/>
        <v>1205</v>
      </c>
      <c r="X813" s="12" t="str">
        <f t="shared" ca="1" si="116"/>
        <v>INSERT INTO bi4all.fac_employees (id_company_fk, id_employee_pk, flg_active, employee_name, id_gender_fk, id_race_fk, birthday, id_schooling_fk, id_department_fk, id_role_fk, id_level_fk, salary) VALUES (1, 809, TRUE, 'Ana Cecília Pimenta Frasão', 'F', 5, '06/08/1961', 7, 7, 9, NULL, 1205);</v>
      </c>
    </row>
    <row r="814" spans="1:24" ht="14.25" customHeight="1" x14ac:dyDescent="0.2">
      <c r="A814" s="7">
        <v>1</v>
      </c>
      <c r="B814" s="7" t="str">
        <f>$A814 &amp; "-"&amp;VLOOKUP($A814,Company!$A:$B,2,FALSE)</f>
        <v>1-ACME Corporation</v>
      </c>
      <c r="C814" s="5">
        <f t="shared" si="108"/>
        <v>810</v>
      </c>
      <c r="D814" s="6" t="b">
        <v>1</v>
      </c>
      <c r="E814" s="7">
        <f ca="1">IF($C814 = 1 + N("Presidente"),
    127,
    IF($C814 = 2 + N("Vice-Presidente"),
        72,
        IF($C814 = 3 + N("Secretária bilíngue"),
            13,
            RANDBETWEEN(5,COUNT(Name!$A:$A) + 1)
        )
    )
)</f>
        <v>318</v>
      </c>
      <c r="F814" s="7" t="str">
        <f ca="1">VLOOKUP($E814,Name!$A:$B,2,FALSE)</f>
        <v>Pedro Lucas</v>
      </c>
      <c r="G814" s="7">
        <f ca="1" xml:space="preserve">
IF($C814 = 1,
    0,
    RANDBETWEEN(5,COUNT('Last name'!$A:$A) + 1)
)</f>
        <v>132</v>
      </c>
      <c r="H814" s="7" t="str">
        <f ca="1" xml:space="preserve">
IF($C814 = 1 + N("Presidente"),
    "de Orléans e Bragança",
    VLOOKUP($G814,'Last name'!$A:$B,2,FALSE) &amp; " " &amp; VLOOKUP(RANDBETWEEN(5,COUNT('Last name'!$A:$A) + 1),'Last name'!$A:$B,2,FALSE)
)</f>
        <v>Moraes Marino</v>
      </c>
      <c r="I814" s="7" t="str">
        <f t="shared" ca="1" si="109"/>
        <v>Pedro Lucas Moraes Marino</v>
      </c>
      <c r="J814" s="7" t="str">
        <f ca="1">VLOOKUP($E814,Name!$A:$C,3,FALSE)</f>
        <v>M</v>
      </c>
      <c r="K814" s="7" t="str">
        <f ca="1">VLOOKUP($J814,Gender!$A:$B,2,FALSE)</f>
        <v>Male</v>
      </c>
      <c r="L814" s="7">
        <f t="shared" ca="1" si="110"/>
        <v>7</v>
      </c>
      <c r="M814" s="7" t="str">
        <f ca="1">VLOOKUP($L814,Race!$A:$B,2,FALSE)</f>
        <v>Hispanic or Latino</v>
      </c>
      <c r="N814" s="8">
        <f t="shared" ca="1" si="111"/>
        <v>20704</v>
      </c>
      <c r="O814" s="6">
        <f t="shared" ca="1" si="112"/>
        <v>7</v>
      </c>
      <c r="P814" s="8" t="str">
        <f ca="1">VLOOKUP($O814,Education!$A:$B,2,FALSE)</f>
        <v>Undergraduate degree</v>
      </c>
      <c r="Q814" s="7">
        <f ca="1" xml:space="preserve">
  IF(OR($S814 = 5, $S814 = 6, $S814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14" s="7" t="str">
        <f ca="1">VLOOKUP($Q814,Department!$A:$B,2,FALSE)</f>
        <v>Administration</v>
      </c>
      <c r="S814" s="6">
        <f t="shared" ca="1" si="113"/>
        <v>11</v>
      </c>
      <c r="T814" s="7" t="str">
        <f ca="1">VLOOKUP($S814,Role!$A:$B,2,FALSE)</f>
        <v>Analyst</v>
      </c>
      <c r="U814" s="6">
        <f t="shared" ca="1" si="114"/>
        <v>7</v>
      </c>
      <c r="V814" s="7" t="str">
        <f ca="1" xml:space="preserve">
IF($U814 &lt;&gt; "",
    VLOOKUP($U814,Level!$A:$B,2,FALSE),
    ""
)</f>
        <v>Senior</v>
      </c>
      <c r="W814" s="1">
        <f t="shared" ca="1" si="115"/>
        <v>2500</v>
      </c>
      <c r="X814" s="12" t="str">
        <f t="shared" ca="1" si="116"/>
        <v>INSERT INTO bi4all.fac_employees (id_company_fk, id_employee_pk, flg_active, employee_name, id_gender_fk, id_race_fk, birthday, id_schooling_fk, id_department_fk, id_role_fk, id_level_fk, salary) VALUES (1, 810, TRUE, 'Pedro Lucas Moraes Marino', 'M', 7, '06/09/1956', 7, 6, 11, 7, 2500);</v>
      </c>
    </row>
    <row r="815" spans="1:24" ht="14.25" customHeight="1" x14ac:dyDescent="0.2">
      <c r="A815" s="7">
        <v>1</v>
      </c>
      <c r="B815" s="7" t="str">
        <f>$A815 &amp; "-"&amp;VLOOKUP($A815,Company!$A:$B,2,FALSE)</f>
        <v>1-ACME Corporation</v>
      </c>
      <c r="C815" s="5">
        <f t="shared" si="108"/>
        <v>811</v>
      </c>
      <c r="D815" s="6" t="b">
        <v>1</v>
      </c>
      <c r="E815" s="7">
        <f ca="1">IF($C815 = 1 + N("Presidente"),
    127,
    IF($C815 = 2 + N("Vice-Presidente"),
        72,
        IF($C815 = 3 + N("Secretária bilíngue"),
            13,
            RANDBETWEEN(5,COUNT(Name!$A:$A) + 1)
        )
    )
)</f>
        <v>306</v>
      </c>
      <c r="F815" s="7" t="str">
        <f ca="1">VLOOKUP($E815,Name!$A:$B,2,FALSE)</f>
        <v>Nicolas</v>
      </c>
      <c r="G815" s="7">
        <f ca="1" xml:space="preserve">
IF($C815 = 1,
    0,
    RANDBETWEEN(5,COUNT('Last name'!$A:$A) + 1)
)</f>
        <v>23</v>
      </c>
      <c r="H815" s="7" t="str">
        <f ca="1" xml:space="preserve">
IF($C815 = 1 + N("Presidente"),
    "de Orléans e Bragança",
    VLOOKUP($G815,'Last name'!$A:$B,2,FALSE) &amp; " " &amp; VLOOKUP(RANDBETWEEN(5,COUNT('Last name'!$A:$A) + 1),'Last name'!$A:$B,2,FALSE)
)</f>
        <v>Arruda Esteves</v>
      </c>
      <c r="I815" s="7" t="str">
        <f t="shared" ca="1" si="109"/>
        <v>Nicolas Arruda Esteves</v>
      </c>
      <c r="J815" s="7" t="str">
        <f ca="1">VLOOKUP($E815,Name!$A:$C,3,FALSE)</f>
        <v>M</v>
      </c>
      <c r="K815" s="7" t="str">
        <f ca="1">VLOOKUP($J815,Gender!$A:$B,2,FALSE)</f>
        <v>Male</v>
      </c>
      <c r="L815" s="7">
        <f t="shared" ca="1" si="110"/>
        <v>5</v>
      </c>
      <c r="M815" s="7" t="str">
        <f ca="1">VLOOKUP($L815,Race!$A:$B,2,FALSE)</f>
        <v>White</v>
      </c>
      <c r="N815" s="8">
        <f t="shared" ca="1" si="111"/>
        <v>21992</v>
      </c>
      <c r="O815" s="6">
        <f t="shared" ca="1" si="112"/>
        <v>7</v>
      </c>
      <c r="P815" s="8" t="str">
        <f ca="1">VLOOKUP($O815,Education!$A:$B,2,FALSE)</f>
        <v>Undergraduate degree</v>
      </c>
      <c r="Q815" s="7">
        <f ca="1" xml:space="preserve">
  IF(OR($S815 = 5, $S815 = 6, $S815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15" s="7" t="str">
        <f ca="1">VLOOKUP($Q815,Department!$A:$B,2,FALSE)</f>
        <v>Finance</v>
      </c>
      <c r="S815" s="6">
        <f t="shared" ca="1" si="113"/>
        <v>10</v>
      </c>
      <c r="T815" s="7" t="str">
        <f ca="1">VLOOKUP($S815,Role!$A:$B,2,FALSE)</f>
        <v>Trainee</v>
      </c>
      <c r="U815" s="6" t="str">
        <f t="shared" ca="1" si="114"/>
        <v/>
      </c>
      <c r="V815" s="7" t="str">
        <f ca="1" xml:space="preserve">
IF($U815 &lt;&gt; "",
    VLOOKUP($U815,Level!$A:$B,2,FALSE),
    ""
)</f>
        <v/>
      </c>
      <c r="W815" s="1">
        <f t="shared" ca="1" si="115"/>
        <v>1305</v>
      </c>
      <c r="X815" s="12" t="str">
        <f t="shared" ca="1" si="116"/>
        <v>INSERT INTO bi4all.fac_employees (id_company_fk, id_employee_pk, flg_active, employee_name, id_gender_fk, id_race_fk, birthday, id_schooling_fk, id_department_fk, id_role_fk, id_level_fk, salary) VALUES (1, 811, TRUE, 'Nicolas Arruda Esteves', 'M', 5, '17/03/1960', 7, 7, 10, NULL, 1305);</v>
      </c>
    </row>
    <row r="816" spans="1:24" ht="14.25" customHeight="1" x14ac:dyDescent="0.2">
      <c r="A816" s="7">
        <v>1</v>
      </c>
      <c r="B816" s="7" t="str">
        <f>$A816 &amp; "-"&amp;VLOOKUP($A816,Company!$A:$B,2,FALSE)</f>
        <v>1-ACME Corporation</v>
      </c>
      <c r="C816" s="5">
        <f t="shared" si="108"/>
        <v>812</v>
      </c>
      <c r="D816" s="6" t="b">
        <v>1</v>
      </c>
      <c r="E816" s="7">
        <f ca="1">IF($C816 = 1 + N("Presidente"),
    127,
    IF($C816 = 2 + N("Vice-Presidente"),
        72,
        IF($C816 = 3 + N("Secretária bilíngue"),
            13,
            RANDBETWEEN(5,COUNT(Name!$A:$A) + 1)
        )
    )
)</f>
        <v>341</v>
      </c>
      <c r="F816" s="7" t="str">
        <f ca="1">VLOOKUP($E816,Name!$A:$B,2,FALSE)</f>
        <v>Theo</v>
      </c>
      <c r="G816" s="7">
        <f ca="1" xml:space="preserve">
IF($C816 = 1,
    0,
    RANDBETWEEN(5,COUNT('Last name'!$A:$A) + 1)
)</f>
        <v>44</v>
      </c>
      <c r="H816" s="7" t="str">
        <f ca="1" xml:space="preserve">
IF($C816 = 1 + N("Presidente"),
    "de Orléans e Bragança",
    VLOOKUP($G816,'Last name'!$A:$B,2,FALSE) &amp; " " &amp; VLOOKUP(RANDBETWEEN(5,COUNT('Last name'!$A:$A) + 1),'Last name'!$A:$B,2,FALSE)
)</f>
        <v>Botelho Sá</v>
      </c>
      <c r="I816" s="7" t="str">
        <f t="shared" ca="1" si="109"/>
        <v>Theo Botelho Sá</v>
      </c>
      <c r="J816" s="7" t="str">
        <f ca="1">VLOOKUP($E816,Name!$A:$C,3,FALSE)</f>
        <v>M</v>
      </c>
      <c r="K816" s="7" t="str">
        <f ca="1">VLOOKUP($J816,Gender!$A:$B,2,FALSE)</f>
        <v>Male</v>
      </c>
      <c r="L816" s="7">
        <f t="shared" ca="1" si="110"/>
        <v>5</v>
      </c>
      <c r="M816" s="7" t="str">
        <f ca="1">VLOOKUP($L816,Race!$A:$B,2,FALSE)</f>
        <v>White</v>
      </c>
      <c r="N816" s="8">
        <f t="shared" ca="1" si="111"/>
        <v>26570</v>
      </c>
      <c r="O816" s="6">
        <f t="shared" ca="1" si="112"/>
        <v>7</v>
      </c>
      <c r="P816" s="8" t="str">
        <f ca="1">VLOOKUP($O816,Education!$A:$B,2,FALSE)</f>
        <v>Undergraduate degree</v>
      </c>
      <c r="Q816" s="7">
        <f ca="1" xml:space="preserve">
  IF(OR($S816 = 5, $S816 = 6, $S816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16" s="7" t="str">
        <f ca="1">VLOOKUP($Q816,Department!$A:$B,2,FALSE)</f>
        <v>Commercial</v>
      </c>
      <c r="S816" s="6">
        <f t="shared" ca="1" si="113"/>
        <v>11</v>
      </c>
      <c r="T816" s="7" t="str">
        <f ca="1">VLOOKUP($S816,Role!$A:$B,2,FALSE)</f>
        <v>Analyst</v>
      </c>
      <c r="U816" s="6">
        <f t="shared" ca="1" si="114"/>
        <v>7</v>
      </c>
      <c r="V816" s="7" t="str">
        <f ca="1" xml:space="preserve">
IF($U816 &lt;&gt; "",
    VLOOKUP($U816,Level!$A:$B,2,FALSE),
    ""
)</f>
        <v>Senior</v>
      </c>
      <c r="W816" s="1">
        <f t="shared" ca="1" si="115"/>
        <v>2580</v>
      </c>
      <c r="X816" s="12" t="str">
        <f t="shared" ca="1" si="116"/>
        <v>INSERT INTO bi4all.fac_employees (id_company_fk, id_employee_pk, flg_active, employee_name, id_gender_fk, id_race_fk, birthday, id_schooling_fk, id_department_fk, id_role_fk, id_level_fk, salary) VALUES (1, 812, TRUE, 'Theo Botelho Sá', 'M', 5, '28/09/1972', 7, 9, 11, 7, 2580);</v>
      </c>
    </row>
    <row r="817" spans="1:24" ht="14.25" customHeight="1" x14ac:dyDescent="0.2">
      <c r="A817" s="7">
        <v>1</v>
      </c>
      <c r="B817" s="7" t="str">
        <f>$A817 &amp; "-"&amp;VLOOKUP($A817,Company!$A:$B,2,FALSE)</f>
        <v>1-ACME Corporation</v>
      </c>
      <c r="C817" s="5">
        <f t="shared" si="108"/>
        <v>813</v>
      </c>
      <c r="D817" s="6" t="b">
        <v>1</v>
      </c>
      <c r="E817" s="7">
        <f ca="1">IF($C817 = 1 + N("Presidente"),
    127,
    IF($C817 = 2 + N("Vice-Presidente"),
        72,
        IF($C817 = 3 + N("Secretária bilíngue"),
            13,
            RANDBETWEEN(5,COUNT(Name!$A:$A) + 1)
        )
    )
)</f>
        <v>56</v>
      </c>
      <c r="F817" s="7" t="str">
        <f ca="1">VLOOKUP($E817,Name!$A:$B,2,FALSE)</f>
        <v>Arthur Gabriel</v>
      </c>
      <c r="G817" s="7">
        <f ca="1" xml:space="preserve">
IF($C817 = 1,
    0,
    RANDBETWEEN(5,COUNT('Last name'!$A:$A) + 1)
)</f>
        <v>185</v>
      </c>
      <c r="H817" s="7" t="str">
        <f ca="1" xml:space="preserve">
IF($C817 = 1 + N("Presidente"),
    "de Orléans e Bragança",
    VLOOKUP($G817,'Last name'!$A:$B,2,FALSE) &amp; " " &amp; VLOOKUP(RANDBETWEEN(5,COUNT('Last name'!$A:$A) + 1),'Last name'!$A:$B,2,FALSE)
)</f>
        <v>Sousa Esteves</v>
      </c>
      <c r="I817" s="7" t="str">
        <f t="shared" ca="1" si="109"/>
        <v>Arthur Gabriel Sousa Esteves</v>
      </c>
      <c r="J817" s="7" t="str">
        <f ca="1">VLOOKUP($E817,Name!$A:$C,3,FALSE)</f>
        <v>M</v>
      </c>
      <c r="K817" s="7" t="str">
        <f ca="1">VLOOKUP($J817,Gender!$A:$B,2,FALSE)</f>
        <v>Male</v>
      </c>
      <c r="L817" s="7">
        <f t="shared" ca="1" si="110"/>
        <v>8</v>
      </c>
      <c r="M817" s="7" t="str">
        <f ca="1">VLOOKUP($L817,Race!$A:$B,2,FALSE)</f>
        <v>Asian</v>
      </c>
      <c r="N817" s="8">
        <f t="shared" ca="1" si="111"/>
        <v>17613</v>
      </c>
      <c r="O817" s="6">
        <f t="shared" ca="1" si="112"/>
        <v>7</v>
      </c>
      <c r="P817" s="8" t="str">
        <f ca="1">VLOOKUP($O817,Education!$A:$B,2,FALSE)</f>
        <v>Undergraduate degree</v>
      </c>
      <c r="Q817" s="7">
        <f ca="1" xml:space="preserve">
  IF(OR($S817 = 5, $S817 = 6, $S817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17" s="7" t="str">
        <f ca="1">VLOOKUP($Q817,Department!$A:$B,2,FALSE)</f>
        <v>Audit</v>
      </c>
      <c r="S817" s="6">
        <f t="shared" ca="1" si="113"/>
        <v>10</v>
      </c>
      <c r="T817" s="7" t="str">
        <f ca="1">VLOOKUP($S817,Role!$A:$B,2,FALSE)</f>
        <v>Trainee</v>
      </c>
      <c r="U817" s="6" t="str">
        <f t="shared" ca="1" si="114"/>
        <v/>
      </c>
      <c r="V817" s="7" t="str">
        <f ca="1" xml:space="preserve">
IF($U817 &lt;&gt; "",
    VLOOKUP($U817,Level!$A:$B,2,FALSE),
    ""
)</f>
        <v/>
      </c>
      <c r="W817" s="1">
        <f t="shared" ca="1" si="115"/>
        <v>1305</v>
      </c>
      <c r="X817" s="12" t="str">
        <f t="shared" ca="1" si="116"/>
        <v>INSERT INTO bi4all.fac_employees (id_company_fk, id_employee_pk, flg_active, employee_name, id_gender_fk, id_race_fk, birthday, id_schooling_fk, id_department_fk, id_role_fk, id_level_fk, salary) VALUES (1, 813, TRUE, 'Arthur Gabriel Sousa Esteves', 'M', 8, '21/03/1948', 7, 13, 10, NULL, 1305);</v>
      </c>
    </row>
    <row r="818" spans="1:24" ht="14.25" customHeight="1" x14ac:dyDescent="0.2">
      <c r="A818" s="7">
        <v>1</v>
      </c>
      <c r="B818" s="7" t="str">
        <f>$A818 &amp; "-"&amp;VLOOKUP($A818,Company!$A:$B,2,FALSE)</f>
        <v>1-ACME Corporation</v>
      </c>
      <c r="C818" s="5">
        <f t="shared" si="108"/>
        <v>814</v>
      </c>
      <c r="D818" s="6" t="b">
        <v>1</v>
      </c>
      <c r="E818" s="7">
        <f ca="1">IF($C818 = 1 + N("Presidente"),
    127,
    IF($C818 = 2 + N("Vice-Presidente"),
        72,
        IF($C818 = 3 + N("Secretária bilíngue"),
            13,
            RANDBETWEEN(5,COUNT(Name!$A:$A) + 1)
        )
    )
)</f>
        <v>269</v>
      </c>
      <c r="F818" s="7" t="str">
        <f ca="1">VLOOKUP($E818,Name!$A:$B,2,FALSE)</f>
        <v>Maria Júlia</v>
      </c>
      <c r="G818" s="7">
        <f ca="1" xml:space="preserve">
IF($C818 = 1,
    0,
    RANDBETWEEN(5,COUNT('Last name'!$A:$A) + 1)
)</f>
        <v>172</v>
      </c>
      <c r="H818" s="7" t="str">
        <f ca="1" xml:space="preserve">
IF($C818 = 1 + N("Presidente"),
    "de Orléans e Bragança",
    VLOOKUP($G818,'Last name'!$A:$B,2,FALSE) &amp; " " &amp; VLOOKUP(RANDBETWEEN(5,COUNT('Last name'!$A:$A) + 1),'Last name'!$A:$B,2,FALSE)
)</f>
        <v>Salvador Fontana</v>
      </c>
      <c r="I818" s="7" t="str">
        <f t="shared" ca="1" si="109"/>
        <v>Maria Júlia Salvador Fontana</v>
      </c>
      <c r="J818" s="7" t="str">
        <f ca="1">VLOOKUP($E818,Name!$A:$C,3,FALSE)</f>
        <v>F</v>
      </c>
      <c r="K818" s="7" t="str">
        <f ca="1">VLOOKUP($J818,Gender!$A:$B,2,FALSE)</f>
        <v>Female</v>
      </c>
      <c r="L818" s="7">
        <f t="shared" ca="1" si="110"/>
        <v>5</v>
      </c>
      <c r="M818" s="7" t="str">
        <f ca="1">VLOOKUP($L818,Race!$A:$B,2,FALSE)</f>
        <v>White</v>
      </c>
      <c r="N818" s="8">
        <f t="shared" ca="1" si="111"/>
        <v>26987</v>
      </c>
      <c r="O818" s="6">
        <f t="shared" ca="1" si="112"/>
        <v>7</v>
      </c>
      <c r="P818" s="8" t="str">
        <f ca="1">VLOOKUP($O818,Education!$A:$B,2,FALSE)</f>
        <v>Undergraduate degree</v>
      </c>
      <c r="Q818" s="7">
        <f ca="1" xml:space="preserve">
  IF(OR($S818 = 5, $S818 = 6, $S818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18" s="7" t="str">
        <f ca="1">VLOOKUP($Q818,Department!$A:$B,2,FALSE)</f>
        <v>Operations</v>
      </c>
      <c r="S818" s="6">
        <f t="shared" ca="1" si="113"/>
        <v>11</v>
      </c>
      <c r="T818" s="7" t="str">
        <f ca="1">VLOOKUP($S818,Role!$A:$B,2,FALSE)</f>
        <v>Analyst</v>
      </c>
      <c r="U818" s="6">
        <f t="shared" ca="1" si="114"/>
        <v>6</v>
      </c>
      <c r="V818" s="7" t="str">
        <f ca="1" xml:space="preserve">
IF($U818 &lt;&gt; "",
    VLOOKUP($U818,Level!$A:$B,2,FALSE),
    ""
)</f>
        <v>Pleno</v>
      </c>
      <c r="W818" s="1">
        <f t="shared" ca="1" si="115"/>
        <v>2500</v>
      </c>
      <c r="X818" s="12" t="str">
        <f t="shared" ca="1" si="116"/>
        <v>INSERT INTO bi4all.fac_employees (id_company_fk, id_employee_pk, flg_active, employee_name, id_gender_fk, id_race_fk, birthday, id_schooling_fk, id_department_fk, id_role_fk, id_level_fk, salary) VALUES (1, 814, TRUE, 'Maria Júlia Salvador Fontana', 'F', 5, '19/11/1973', 7, 10, 11, 6, 2500);</v>
      </c>
    </row>
    <row r="819" spans="1:24" ht="14.25" customHeight="1" x14ac:dyDescent="0.2">
      <c r="A819" s="7">
        <v>1</v>
      </c>
      <c r="B819" s="7" t="str">
        <f>$A819 &amp; "-"&amp;VLOOKUP($A819,Company!$A:$B,2,FALSE)</f>
        <v>1-ACME Corporation</v>
      </c>
      <c r="C819" s="5">
        <f t="shared" si="108"/>
        <v>815</v>
      </c>
      <c r="D819" s="6" t="b">
        <v>1</v>
      </c>
      <c r="E819" s="7">
        <f ca="1">IF($C819 = 1 + N("Presidente"),
    127,
    IF($C819 = 2 + N("Vice-Presidente"),
        72,
        IF($C819 = 3 + N("Secretária bilíngue"),
            13,
            RANDBETWEEN(5,COUNT(Name!$A:$A) + 1)
        )
    )
)</f>
        <v>8</v>
      </c>
      <c r="F819" s="7" t="str">
        <f ca="1">VLOOKUP($E819,Name!$A:$B,2,FALSE)</f>
        <v>Adélia</v>
      </c>
      <c r="G819" s="7">
        <f ca="1" xml:space="preserve">
IF($C819 = 1,
    0,
    RANDBETWEEN(5,COUNT('Last name'!$A:$A) + 1)
)</f>
        <v>155</v>
      </c>
      <c r="H819" s="7" t="str">
        <f ca="1" xml:space="preserve">
IF($C819 = 1 + N("Presidente"),
    "de Orléans e Bragança",
    VLOOKUP($G819,'Last name'!$A:$B,2,FALSE) &amp; " " &amp; VLOOKUP(RANDBETWEEN(5,COUNT('Last name'!$A:$A) + 1),'Last name'!$A:$B,2,FALSE)
)</f>
        <v>Pinto Campos</v>
      </c>
      <c r="I819" s="7" t="str">
        <f t="shared" ca="1" si="109"/>
        <v>Adélia Pinto Campos</v>
      </c>
      <c r="J819" s="7" t="str">
        <f ca="1">VLOOKUP($E819,Name!$A:$C,3,FALSE)</f>
        <v>F</v>
      </c>
      <c r="K819" s="7" t="str">
        <f ca="1">VLOOKUP($J819,Gender!$A:$B,2,FALSE)</f>
        <v>Female</v>
      </c>
      <c r="L819" s="7">
        <f t="shared" ca="1" si="110"/>
        <v>6</v>
      </c>
      <c r="M819" s="7" t="str">
        <f ca="1">VLOOKUP($L819,Race!$A:$B,2,FALSE)</f>
        <v>Black or African American</v>
      </c>
      <c r="N819" s="8">
        <f t="shared" ca="1" si="111"/>
        <v>25545</v>
      </c>
      <c r="O819" s="6">
        <f t="shared" ca="1" si="112"/>
        <v>7</v>
      </c>
      <c r="P819" s="8" t="str">
        <f ca="1">VLOOKUP($O819,Education!$A:$B,2,FALSE)</f>
        <v>Undergraduate degree</v>
      </c>
      <c r="Q819" s="7">
        <f ca="1" xml:space="preserve">
  IF(OR($S819 = 5, $S819 = 6, $S819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19" s="7" t="str">
        <f ca="1">VLOOKUP($Q819,Department!$A:$B,2,FALSE)</f>
        <v>Finance</v>
      </c>
      <c r="S819" s="6">
        <f t="shared" ca="1" si="113"/>
        <v>9</v>
      </c>
      <c r="T819" s="7" t="str">
        <f ca="1">VLOOKUP($S819,Role!$A:$B,2,FALSE)</f>
        <v>Intern</v>
      </c>
      <c r="U819" s="6" t="str">
        <f t="shared" ca="1" si="114"/>
        <v/>
      </c>
      <c r="V819" s="7" t="str">
        <f ca="1" xml:space="preserve">
IF($U819 &lt;&gt; "",
    VLOOKUP($U819,Level!$A:$B,2,FALSE),
    ""
)</f>
        <v/>
      </c>
      <c r="W819" s="1">
        <f t="shared" ca="1" si="115"/>
        <v>1205</v>
      </c>
      <c r="X819" s="12" t="str">
        <f t="shared" ca="1" si="116"/>
        <v>INSERT INTO bi4all.fac_employees (id_company_fk, id_employee_pk, flg_active, employee_name, id_gender_fk, id_race_fk, birthday, id_schooling_fk, id_department_fk, id_role_fk, id_level_fk, salary) VALUES (1, 815, TRUE, 'Adélia Pinto Campos', 'F', 6, '08/12/1969', 7, 7, 9, NULL, 1205);</v>
      </c>
    </row>
    <row r="820" spans="1:24" ht="14.25" customHeight="1" x14ac:dyDescent="0.2">
      <c r="A820" s="7">
        <v>1</v>
      </c>
      <c r="B820" s="7" t="str">
        <f>$A820 &amp; "-"&amp;VLOOKUP($A820,Company!$A:$B,2,FALSE)</f>
        <v>1-ACME Corporation</v>
      </c>
      <c r="C820" s="5">
        <f t="shared" si="108"/>
        <v>816</v>
      </c>
      <c r="D820" s="6" t="b">
        <v>1</v>
      </c>
      <c r="E820" s="7">
        <f ca="1">IF($C820 = 1 + N("Presidente"),
    127,
    IF($C820 = 2 + N("Vice-Presidente"),
        72,
        IF($C820 = 3 + N("Secretária bilíngue"),
            13,
            RANDBETWEEN(5,COUNT(Name!$A:$A) + 1)
        )
    )
)</f>
        <v>7</v>
      </c>
      <c r="F820" s="7" t="str">
        <f ca="1">VLOOKUP($E820,Name!$A:$B,2,FALSE)</f>
        <v>Adelaide</v>
      </c>
      <c r="G820" s="7">
        <f ca="1" xml:space="preserve">
IF($C820 = 1,
    0,
    RANDBETWEEN(5,COUNT('Last name'!$A:$A) + 1)
)</f>
        <v>151</v>
      </c>
      <c r="H820" s="7" t="str">
        <f ca="1" xml:space="preserve">
IF($C820 = 1 + N("Presidente"),
    "de Orléans e Bragança",
    VLOOKUP($G820,'Last name'!$A:$B,2,FALSE) &amp; " " &amp; VLOOKUP(RANDBETWEEN(5,COUNT('Last name'!$A:$A) + 1),'Last name'!$A:$B,2,FALSE)
)</f>
        <v>Pereira Frois</v>
      </c>
      <c r="I820" s="7" t="str">
        <f t="shared" ca="1" si="109"/>
        <v>Adelaide Pereira Frois</v>
      </c>
      <c r="J820" s="7" t="str">
        <f ca="1">VLOOKUP($E820,Name!$A:$C,3,FALSE)</f>
        <v>F</v>
      </c>
      <c r="K820" s="7" t="str">
        <f ca="1">VLOOKUP($J820,Gender!$A:$B,2,FALSE)</f>
        <v>Female</v>
      </c>
      <c r="L820" s="7">
        <f t="shared" ca="1" si="110"/>
        <v>5</v>
      </c>
      <c r="M820" s="7" t="str">
        <f ca="1">VLOOKUP($L820,Race!$A:$B,2,FALSE)</f>
        <v>White</v>
      </c>
      <c r="N820" s="8">
        <f t="shared" ca="1" si="111"/>
        <v>23589</v>
      </c>
      <c r="O820" s="6">
        <f t="shared" ca="1" si="112"/>
        <v>8</v>
      </c>
      <c r="P820" s="8" t="str">
        <f ca="1">VLOOKUP($O820,Education!$A:$B,2,FALSE)</f>
        <v>Graduate school</v>
      </c>
      <c r="Q820" s="7">
        <f ca="1" xml:space="preserve">
  IF(OR($S820 = 5, $S820 = 6, $S820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20" s="7" t="str">
        <f ca="1">VLOOKUP($Q820,Department!$A:$B,2,FALSE)</f>
        <v>Controlling</v>
      </c>
      <c r="S820" s="6">
        <f t="shared" ca="1" si="113"/>
        <v>11</v>
      </c>
      <c r="T820" s="7" t="str">
        <f ca="1">VLOOKUP($S820,Role!$A:$B,2,FALSE)</f>
        <v>Analyst</v>
      </c>
      <c r="U820" s="6">
        <f t="shared" ca="1" si="114"/>
        <v>5</v>
      </c>
      <c r="V820" s="7" t="str">
        <f ca="1" xml:space="preserve">
IF($U820 &lt;&gt; "",
    VLOOKUP($U820,Level!$A:$B,2,FALSE),
    ""
)</f>
        <v>Junior</v>
      </c>
      <c r="W820" s="1">
        <f t="shared" ca="1" si="115"/>
        <v>3000</v>
      </c>
      <c r="X820" s="12" t="str">
        <f t="shared" ca="1" si="116"/>
        <v>INSERT INTO bi4all.fac_employees (id_company_fk, id_employee_pk, flg_active, employee_name, id_gender_fk, id_race_fk, birthday, id_schooling_fk, id_department_fk, id_role_fk, id_level_fk, salary) VALUES (1, 816, TRUE, 'Adelaide Pereira Frois', 'F', 5, '31/07/1964', 8, 12, 11, 5, 3000);</v>
      </c>
    </row>
    <row r="821" spans="1:24" ht="14.25" customHeight="1" x14ac:dyDescent="0.2">
      <c r="A821" s="7">
        <v>1</v>
      </c>
      <c r="B821" s="7" t="str">
        <f>$A821 &amp; "-"&amp;VLOOKUP($A821,Company!$A:$B,2,FALSE)</f>
        <v>1-ACME Corporation</v>
      </c>
      <c r="C821" s="5">
        <f t="shared" si="108"/>
        <v>817</v>
      </c>
      <c r="D821" s="6" t="b">
        <v>1</v>
      </c>
      <c r="E821" s="7">
        <f ca="1">IF($C821 = 1 + N("Presidente"),
    127,
    IF($C821 = 2 + N("Vice-Presidente"),
        72,
        IF($C821 = 3 + N("Secretária bilíngue"),
            13,
            RANDBETWEEN(5,COUNT(Name!$A:$A) + 1)
        )
    )
)</f>
        <v>237</v>
      </c>
      <c r="F821" s="7" t="str">
        <f ca="1">VLOOKUP($E821,Name!$A:$B,2,FALSE)</f>
        <v>Luanna</v>
      </c>
      <c r="G821" s="7">
        <f ca="1" xml:space="preserve">
IF($C821 = 1,
    0,
    RANDBETWEEN(5,COUNT('Last name'!$A:$A) + 1)
)</f>
        <v>150</v>
      </c>
      <c r="H821" s="7" t="str">
        <f ca="1" xml:space="preserve">
IF($C821 = 1 + N("Presidente"),
    "de Orléans e Bragança",
    VLOOKUP($G821,'Last name'!$A:$B,2,FALSE) &amp; " " &amp; VLOOKUP(RANDBETWEEN(5,COUNT('Last name'!$A:$A) + 1),'Last name'!$A:$B,2,FALSE)
)</f>
        <v>Pellegrini Barroso</v>
      </c>
      <c r="I821" s="7" t="str">
        <f t="shared" ca="1" si="109"/>
        <v>Luanna Pellegrini Barroso</v>
      </c>
      <c r="J821" s="7" t="str">
        <f ca="1">VLOOKUP($E821,Name!$A:$C,3,FALSE)</f>
        <v>F</v>
      </c>
      <c r="K821" s="7" t="str">
        <f ca="1">VLOOKUP($J821,Gender!$A:$B,2,FALSE)</f>
        <v>Female</v>
      </c>
      <c r="L821" s="7">
        <f t="shared" ca="1" si="110"/>
        <v>5</v>
      </c>
      <c r="M821" s="7" t="str">
        <f ca="1">VLOOKUP($L821,Race!$A:$B,2,FALSE)</f>
        <v>White</v>
      </c>
      <c r="N821" s="8">
        <f t="shared" ca="1" si="111"/>
        <v>18708</v>
      </c>
      <c r="O821" s="6">
        <f t="shared" ca="1" si="112"/>
        <v>7</v>
      </c>
      <c r="P821" s="8" t="str">
        <f ca="1">VLOOKUP($O821,Education!$A:$B,2,FALSE)</f>
        <v>Undergraduate degree</v>
      </c>
      <c r="Q821" s="7">
        <f ca="1" xml:space="preserve">
  IF(OR($S821 = 5, $S821 = 6, $S821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21" s="7" t="str">
        <f ca="1">VLOOKUP($Q821,Department!$A:$B,2,FALSE)</f>
        <v>Audit</v>
      </c>
      <c r="S821" s="6">
        <f t="shared" ca="1" si="113"/>
        <v>10</v>
      </c>
      <c r="T821" s="7" t="str">
        <f ca="1">VLOOKUP($S821,Role!$A:$B,2,FALSE)</f>
        <v>Trainee</v>
      </c>
      <c r="U821" s="6" t="str">
        <f t="shared" ca="1" si="114"/>
        <v/>
      </c>
      <c r="V821" s="7" t="str">
        <f ca="1" xml:space="preserve">
IF($U821 &lt;&gt; "",
    VLOOKUP($U821,Level!$A:$B,2,FALSE),
    ""
)</f>
        <v/>
      </c>
      <c r="W821" s="1">
        <f t="shared" ca="1" si="115"/>
        <v>1305</v>
      </c>
      <c r="X821" s="12" t="str">
        <f t="shared" ca="1" si="116"/>
        <v>INSERT INTO bi4all.fac_employees (id_company_fk, id_employee_pk, flg_active, employee_name, id_gender_fk, id_race_fk, birthday, id_schooling_fk, id_department_fk, id_role_fk, id_level_fk, salary) VALUES (1, 817, TRUE, 'Luanna Pellegrini Barroso', 'F', 5, '21/03/1951', 7, 13, 10, NULL, 1305);</v>
      </c>
    </row>
    <row r="822" spans="1:24" ht="14.25" customHeight="1" x14ac:dyDescent="0.2">
      <c r="A822" s="7">
        <v>1</v>
      </c>
      <c r="B822" s="7" t="str">
        <f>$A822 &amp; "-"&amp;VLOOKUP($A822,Company!$A:$B,2,FALSE)</f>
        <v>1-ACME Corporation</v>
      </c>
      <c r="C822" s="5">
        <f t="shared" si="108"/>
        <v>818</v>
      </c>
      <c r="D822" s="6" t="b">
        <v>1</v>
      </c>
      <c r="E822" s="7">
        <f ca="1">IF($C822 = 1 + N("Presidente"),
    127,
    IF($C822 = 2 + N("Vice-Presidente"),
        72,
        IF($C822 = 3 + N("Secretária bilíngue"),
            13,
            RANDBETWEEN(5,COUNT(Name!$A:$A) + 1)
        )
    )
)</f>
        <v>195</v>
      </c>
      <c r="F822" s="7" t="str">
        <f ca="1">VLOOKUP($E822,Name!$A:$B,2,FALSE)</f>
        <v>Joaquim</v>
      </c>
      <c r="G822" s="7">
        <f ca="1" xml:space="preserve">
IF($C822 = 1,
    0,
    RANDBETWEEN(5,COUNT('Last name'!$A:$A) + 1)
)</f>
        <v>19</v>
      </c>
      <c r="H822" s="7" t="str">
        <f ca="1" xml:space="preserve">
IF($C822 = 1 + N("Presidente"),
    "de Orléans e Bragança",
    VLOOKUP($G822,'Last name'!$A:$B,2,FALSE) &amp; " " &amp; VLOOKUP(RANDBETWEEN(5,COUNT('Last name'!$A:$A) + 1),'Last name'!$A:$B,2,FALSE)
)</f>
        <v>Anjos Frasão</v>
      </c>
      <c r="I822" s="7" t="str">
        <f t="shared" ca="1" si="109"/>
        <v>Joaquim Anjos Frasão</v>
      </c>
      <c r="J822" s="7" t="str">
        <f ca="1">VLOOKUP($E822,Name!$A:$C,3,FALSE)</f>
        <v>M</v>
      </c>
      <c r="K822" s="7" t="str">
        <f ca="1">VLOOKUP($J822,Gender!$A:$B,2,FALSE)</f>
        <v>Male</v>
      </c>
      <c r="L822" s="7">
        <f t="shared" ca="1" si="110"/>
        <v>5</v>
      </c>
      <c r="M822" s="7" t="str">
        <f ca="1">VLOOKUP($L822,Race!$A:$B,2,FALSE)</f>
        <v>White</v>
      </c>
      <c r="N822" s="8">
        <f t="shared" ca="1" si="111"/>
        <v>25678</v>
      </c>
      <c r="O822" s="6">
        <f t="shared" ca="1" si="112"/>
        <v>8</v>
      </c>
      <c r="P822" s="8" t="str">
        <f ca="1">VLOOKUP($O822,Education!$A:$B,2,FALSE)</f>
        <v>Graduate school</v>
      </c>
      <c r="Q822" s="7">
        <f ca="1" xml:space="preserve">
  IF(OR($S822 = 5, $S822 = 6, $S822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22" s="7" t="str">
        <f ca="1">VLOOKUP($Q822,Department!$A:$B,2,FALSE)</f>
        <v>Human Resource</v>
      </c>
      <c r="S822" s="6">
        <f t="shared" ca="1" si="113"/>
        <v>11</v>
      </c>
      <c r="T822" s="7" t="str">
        <f ca="1">VLOOKUP($S822,Role!$A:$B,2,FALSE)</f>
        <v>Analyst</v>
      </c>
      <c r="U822" s="6">
        <f t="shared" ca="1" si="114"/>
        <v>7</v>
      </c>
      <c r="V822" s="7" t="str">
        <f ca="1" xml:space="preserve">
IF($U822 &lt;&gt; "",
    VLOOKUP($U822,Level!$A:$B,2,FALSE),
    ""
)</f>
        <v>Senior</v>
      </c>
      <c r="W822" s="1">
        <f t="shared" ca="1" si="115"/>
        <v>3080</v>
      </c>
      <c r="X822" s="12" t="str">
        <f t="shared" ca="1" si="116"/>
        <v>INSERT INTO bi4all.fac_employees (id_company_fk, id_employee_pk, flg_active, employee_name, id_gender_fk, id_race_fk, birthday, id_schooling_fk, id_department_fk, id_role_fk, id_level_fk, salary) VALUES (1, 818, TRUE, 'Joaquim Anjos Frasão', 'M', 5, '20/04/1970', 8, 8, 11, 7, 3080);</v>
      </c>
    </row>
    <row r="823" spans="1:24" ht="14.25" customHeight="1" x14ac:dyDescent="0.2">
      <c r="A823" s="7">
        <v>1</v>
      </c>
      <c r="B823" s="7" t="str">
        <f>$A823 &amp; "-"&amp;VLOOKUP($A823,Company!$A:$B,2,FALSE)</f>
        <v>1-ACME Corporation</v>
      </c>
      <c r="C823" s="5">
        <f t="shared" si="108"/>
        <v>819</v>
      </c>
      <c r="D823" s="6" t="b">
        <v>1</v>
      </c>
      <c r="E823" s="7">
        <f ca="1">IF($C823 = 1 + N("Presidente"),
    127,
    IF($C823 = 2 + N("Vice-Presidente"),
        72,
        IF($C823 = 3 + N("Secretária bilíngue"),
            13,
            RANDBETWEEN(5,COUNT(Name!$A:$A) + 1)
        )
    )
)</f>
        <v>149</v>
      </c>
      <c r="F823" s="7" t="str">
        <f ca="1">VLOOKUP($E823,Name!$A:$B,2,FALSE)</f>
        <v>Gabriel</v>
      </c>
      <c r="G823" s="7">
        <f ca="1" xml:space="preserve">
IF($C823 = 1,
    0,
    RANDBETWEEN(5,COUNT('Last name'!$A:$A) + 1)
)</f>
        <v>98</v>
      </c>
      <c r="H823" s="7" t="str">
        <f ca="1" xml:space="preserve">
IF($C823 = 1 + N("Presidente"),
    "de Orléans e Bragança",
    VLOOKUP($G823,'Last name'!$A:$B,2,FALSE) &amp; " " &amp; VLOOKUP(RANDBETWEEN(5,COUNT('Last name'!$A:$A) + 1),'Last name'!$A:$B,2,FALSE)
)</f>
        <v>Giordano Pinheiro</v>
      </c>
      <c r="I823" s="7" t="str">
        <f t="shared" ca="1" si="109"/>
        <v>Gabriel Giordano Pinheiro</v>
      </c>
      <c r="J823" s="7" t="str">
        <f ca="1">VLOOKUP($E823,Name!$A:$C,3,FALSE)</f>
        <v>M</v>
      </c>
      <c r="K823" s="7" t="str">
        <f ca="1">VLOOKUP($J823,Gender!$A:$B,2,FALSE)</f>
        <v>Male</v>
      </c>
      <c r="L823" s="7">
        <f t="shared" ca="1" si="110"/>
        <v>5</v>
      </c>
      <c r="M823" s="7" t="str">
        <f ca="1">VLOOKUP($L823,Race!$A:$B,2,FALSE)</f>
        <v>White</v>
      </c>
      <c r="N823" s="8">
        <f t="shared" ca="1" si="111"/>
        <v>31139</v>
      </c>
      <c r="O823" s="6">
        <f t="shared" ca="1" si="112"/>
        <v>7</v>
      </c>
      <c r="P823" s="8" t="str">
        <f ca="1">VLOOKUP($O823,Education!$A:$B,2,FALSE)</f>
        <v>Undergraduate degree</v>
      </c>
      <c r="Q823" s="7">
        <f ca="1" xml:space="preserve">
  IF(OR($S823 = 5, $S823 = 6, $S823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23" s="7" t="str">
        <f ca="1">VLOOKUP($Q823,Department!$A:$B,2,FALSE)</f>
        <v>Administration</v>
      </c>
      <c r="S823" s="6">
        <f t="shared" ca="1" si="113"/>
        <v>9</v>
      </c>
      <c r="T823" s="7" t="str">
        <f ca="1">VLOOKUP($S823,Role!$A:$B,2,FALSE)</f>
        <v>Intern</v>
      </c>
      <c r="U823" s="6" t="str">
        <f t="shared" ca="1" si="114"/>
        <v/>
      </c>
      <c r="V823" s="7" t="str">
        <f ca="1" xml:space="preserve">
IF($U823 &lt;&gt; "",
    VLOOKUP($U823,Level!$A:$B,2,FALSE),
    ""
)</f>
        <v/>
      </c>
      <c r="W823" s="1">
        <f t="shared" ca="1" si="115"/>
        <v>1205</v>
      </c>
      <c r="X823" s="12" t="str">
        <f t="shared" ca="1" si="116"/>
        <v>INSERT INTO bi4all.fac_employees (id_company_fk, id_employee_pk, flg_active, employee_name, id_gender_fk, id_race_fk, birthday, id_schooling_fk, id_department_fk, id_role_fk, id_level_fk, salary) VALUES (1, 819, TRUE, 'Gabriel Giordano Pinheiro', 'M', 5, '02/04/1985', 7, 6, 9, NULL, 1205);</v>
      </c>
    </row>
    <row r="824" spans="1:24" ht="14.25" customHeight="1" x14ac:dyDescent="0.2">
      <c r="A824" s="7">
        <v>1</v>
      </c>
      <c r="B824" s="7" t="str">
        <f>$A824 &amp; "-"&amp;VLOOKUP($A824,Company!$A:$B,2,FALSE)</f>
        <v>1-ACME Corporation</v>
      </c>
      <c r="C824" s="5">
        <f t="shared" si="108"/>
        <v>820</v>
      </c>
      <c r="D824" s="6" t="b">
        <v>1</v>
      </c>
      <c r="E824" s="7">
        <f ca="1">IF($C824 = 1 + N("Presidente"),
    127,
    IF($C824 = 2 + N("Vice-Presidente"),
        72,
        IF($C824 = 3 + N("Secretária bilíngue"),
            13,
            RANDBETWEEN(5,COUNT(Name!$A:$A) + 1)
        )
    )
)</f>
        <v>316</v>
      </c>
      <c r="F824" s="7" t="str">
        <f ca="1">VLOOKUP($E824,Name!$A:$B,2,FALSE)</f>
        <v>Pedro</v>
      </c>
      <c r="G824" s="7">
        <f ca="1" xml:space="preserve">
IF($C824 = 1,
    0,
    RANDBETWEEN(5,COUNT('Last name'!$A:$A) + 1)
)</f>
        <v>162</v>
      </c>
      <c r="H824" s="7" t="str">
        <f ca="1" xml:space="preserve">
IF($C824 = 1 + N("Presidente"),
    "de Orléans e Bragança",
    VLOOKUP($G824,'Last name'!$A:$B,2,FALSE) &amp; " " &amp; VLOOKUP(RANDBETWEEN(5,COUNT('Last name'!$A:$A) + 1),'Last name'!$A:$B,2,FALSE)
)</f>
        <v>Ricci Carneiro</v>
      </c>
      <c r="I824" s="7" t="str">
        <f t="shared" ca="1" si="109"/>
        <v>Pedro Ricci Carneiro</v>
      </c>
      <c r="J824" s="7" t="str">
        <f ca="1">VLOOKUP($E824,Name!$A:$C,3,FALSE)</f>
        <v>M</v>
      </c>
      <c r="K824" s="7" t="str">
        <f ca="1">VLOOKUP($J824,Gender!$A:$B,2,FALSE)</f>
        <v>Male</v>
      </c>
      <c r="L824" s="7">
        <f t="shared" ca="1" si="110"/>
        <v>5</v>
      </c>
      <c r="M824" s="7" t="str">
        <f ca="1">VLOOKUP($L824,Race!$A:$B,2,FALSE)</f>
        <v>White</v>
      </c>
      <c r="N824" s="8">
        <f t="shared" ca="1" si="111"/>
        <v>17762</v>
      </c>
      <c r="O824" s="6">
        <f t="shared" ca="1" si="112"/>
        <v>7</v>
      </c>
      <c r="P824" s="8" t="str">
        <f ca="1">VLOOKUP($O824,Education!$A:$B,2,FALSE)</f>
        <v>Undergraduate degree</v>
      </c>
      <c r="Q824" s="7">
        <f ca="1" xml:space="preserve">
  IF(OR($S824 = 5, $S824 = 6, $S824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24" s="7" t="str">
        <f ca="1">VLOOKUP($Q824,Department!$A:$B,2,FALSE)</f>
        <v>Operations</v>
      </c>
      <c r="S824" s="6">
        <f t="shared" ca="1" si="113"/>
        <v>11</v>
      </c>
      <c r="T824" s="7" t="str">
        <f ca="1">VLOOKUP($S824,Role!$A:$B,2,FALSE)</f>
        <v>Analyst</v>
      </c>
      <c r="U824" s="6">
        <f t="shared" ca="1" si="114"/>
        <v>7</v>
      </c>
      <c r="V824" s="7" t="str">
        <f ca="1" xml:space="preserve">
IF($U824 &lt;&gt; "",
    VLOOKUP($U824,Level!$A:$B,2,FALSE),
    ""
)</f>
        <v>Senior</v>
      </c>
      <c r="W824" s="1">
        <f t="shared" ca="1" si="115"/>
        <v>2500</v>
      </c>
      <c r="X824" s="12" t="str">
        <f t="shared" ca="1" si="116"/>
        <v>INSERT INTO bi4all.fac_employees (id_company_fk, id_employee_pk, flg_active, employee_name, id_gender_fk, id_race_fk, birthday, id_schooling_fk, id_department_fk, id_role_fk, id_level_fk, salary) VALUES (1, 820, TRUE, 'Pedro Ricci Carneiro', 'M', 5, '17/08/1948', 7, 10, 11, 7, 2500);</v>
      </c>
    </row>
    <row r="825" spans="1:24" ht="14.25" customHeight="1" x14ac:dyDescent="0.2">
      <c r="A825" s="7">
        <v>1</v>
      </c>
      <c r="B825" s="7" t="str">
        <f>$A825 &amp; "-"&amp;VLOOKUP($A825,Company!$A:$B,2,FALSE)</f>
        <v>1-ACME Corporation</v>
      </c>
      <c r="C825" s="5">
        <f t="shared" si="108"/>
        <v>821</v>
      </c>
      <c r="D825" s="6" t="b">
        <v>1</v>
      </c>
      <c r="E825" s="7">
        <f ca="1">IF($C825 = 1 + N("Presidente"),
    127,
    IF($C825 = 2 + N("Vice-Presidente"),
        72,
        IF($C825 = 3 + N("Secretária bilíngue"),
            13,
            RANDBETWEEN(5,COUNT(Name!$A:$A) + 1)
        )
    )
)</f>
        <v>53</v>
      </c>
      <c r="F825" s="7" t="str">
        <f ca="1">VLOOKUP($E825,Name!$A:$B,2,FALSE)</f>
        <v>Aquiles</v>
      </c>
      <c r="G825" s="7">
        <f ca="1" xml:space="preserve">
IF($C825 = 1,
    0,
    RANDBETWEEN(5,COUNT('Last name'!$A:$A) + 1)
)</f>
        <v>170</v>
      </c>
      <c r="H825" s="7" t="str">
        <f ca="1" xml:space="preserve">
IF($C825 = 1 + N("Presidente"),
    "de Orléans e Bragança",
    VLOOKUP($G825,'Last name'!$A:$B,2,FALSE) &amp; " " &amp; VLOOKUP(RANDBETWEEN(5,COUNT('Last name'!$A:$A) + 1),'Last name'!$A:$B,2,FALSE)
)</f>
        <v>Sá Lombardi</v>
      </c>
      <c r="I825" s="7" t="str">
        <f t="shared" ca="1" si="109"/>
        <v>Aquiles Sá Lombardi</v>
      </c>
      <c r="J825" s="7" t="str">
        <f ca="1">VLOOKUP($E825,Name!$A:$C,3,FALSE)</f>
        <v>M</v>
      </c>
      <c r="K825" s="7" t="str">
        <f ca="1">VLOOKUP($J825,Gender!$A:$B,2,FALSE)</f>
        <v>Male</v>
      </c>
      <c r="L825" s="7">
        <f t="shared" ca="1" si="110"/>
        <v>7</v>
      </c>
      <c r="M825" s="7" t="str">
        <f ca="1">VLOOKUP($L825,Race!$A:$B,2,FALSE)</f>
        <v>Hispanic or Latino</v>
      </c>
      <c r="N825" s="8">
        <f t="shared" ca="1" si="111"/>
        <v>19542</v>
      </c>
      <c r="O825" s="6">
        <f t="shared" ca="1" si="112"/>
        <v>7</v>
      </c>
      <c r="P825" s="8" t="str">
        <f ca="1">VLOOKUP($O825,Education!$A:$B,2,FALSE)</f>
        <v>Undergraduate degree</v>
      </c>
      <c r="Q825" s="7">
        <f ca="1" xml:space="preserve">
  IF(OR($S825 = 5, $S825 = 6, $S825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25" s="7" t="str">
        <f ca="1">VLOOKUP($Q825,Department!$A:$B,2,FALSE)</f>
        <v>Finance</v>
      </c>
      <c r="S825" s="6">
        <f t="shared" ca="1" si="113"/>
        <v>10</v>
      </c>
      <c r="T825" s="7" t="str">
        <f ca="1">VLOOKUP($S825,Role!$A:$B,2,FALSE)</f>
        <v>Trainee</v>
      </c>
      <c r="U825" s="6" t="str">
        <f t="shared" ca="1" si="114"/>
        <v/>
      </c>
      <c r="V825" s="7" t="str">
        <f ca="1" xml:space="preserve">
IF($U825 &lt;&gt; "",
    VLOOKUP($U825,Level!$A:$B,2,FALSE),
    ""
)</f>
        <v/>
      </c>
      <c r="W825" s="1">
        <f t="shared" ca="1" si="115"/>
        <v>1305</v>
      </c>
      <c r="X825" s="12" t="str">
        <f t="shared" ca="1" si="116"/>
        <v>INSERT INTO bi4all.fac_employees (id_company_fk, id_employee_pk, flg_active, employee_name, id_gender_fk, id_race_fk, birthday, id_schooling_fk, id_department_fk, id_role_fk, id_level_fk, salary) VALUES (1, 821, TRUE, 'Aquiles Sá Lombardi', 'M', 7, '02/07/1953', 7, 7, 10, NULL, 1305);</v>
      </c>
    </row>
    <row r="826" spans="1:24" ht="14.25" customHeight="1" x14ac:dyDescent="0.2">
      <c r="A826" s="7">
        <v>1</v>
      </c>
      <c r="B826" s="7" t="str">
        <f>$A826 &amp; "-"&amp;VLOOKUP($A826,Company!$A:$B,2,FALSE)</f>
        <v>1-ACME Corporation</v>
      </c>
      <c r="C826" s="5">
        <f t="shared" si="108"/>
        <v>822</v>
      </c>
      <c r="D826" s="6" t="b">
        <v>1</v>
      </c>
      <c r="E826" s="7">
        <f ca="1">IF($C826 = 1 + N("Presidente"),
    127,
    IF($C826 = 2 + N("Vice-Presidente"),
        72,
        IF($C826 = 3 + N("Secretária bilíngue"),
            13,
            RANDBETWEEN(5,COUNT(Name!$A:$A) + 1)
        )
    )
)</f>
        <v>41</v>
      </c>
      <c r="F826" s="7" t="str">
        <f ca="1">VLOOKUP($E826,Name!$A:$B,2,FALSE)</f>
        <v>Ane Caroline</v>
      </c>
      <c r="G826" s="7">
        <f ca="1" xml:space="preserve">
IF($C826 = 1,
    0,
    RANDBETWEEN(5,COUNT('Last name'!$A:$A) + 1)
)</f>
        <v>10</v>
      </c>
      <c r="H826" s="7" t="str">
        <f ca="1" xml:space="preserve">
IF($C826 = 1 + N("Presidente"),
    "de Orléans e Bragança",
    VLOOKUP($G826,'Last name'!$A:$B,2,FALSE) &amp; " " &amp; VLOOKUP(RANDBETWEEN(5,COUNT('Last name'!$A:$A) + 1),'Last name'!$A:$B,2,FALSE)
)</f>
        <v>Alencar Azeredo</v>
      </c>
      <c r="I826" s="7" t="str">
        <f t="shared" ca="1" si="109"/>
        <v>Ane Caroline Alencar Azeredo</v>
      </c>
      <c r="J826" s="7" t="str">
        <f ca="1">VLOOKUP($E826,Name!$A:$C,3,FALSE)</f>
        <v>F</v>
      </c>
      <c r="K826" s="7" t="str">
        <f ca="1">VLOOKUP($J826,Gender!$A:$B,2,FALSE)</f>
        <v>Female</v>
      </c>
      <c r="L826" s="7">
        <f t="shared" ca="1" si="110"/>
        <v>6</v>
      </c>
      <c r="M826" s="7" t="str">
        <f ca="1">VLOOKUP($L826,Race!$A:$B,2,FALSE)</f>
        <v>Black or African American</v>
      </c>
      <c r="N826" s="8">
        <f t="shared" ca="1" si="111"/>
        <v>28185</v>
      </c>
      <c r="O826" s="6">
        <f t="shared" ca="1" si="112"/>
        <v>8</v>
      </c>
      <c r="P826" s="8" t="str">
        <f ca="1">VLOOKUP($O826,Education!$A:$B,2,FALSE)</f>
        <v>Graduate school</v>
      </c>
      <c r="Q826" s="7">
        <f ca="1" xml:space="preserve">
  IF(OR($S826 = 5, $S826 = 6, $S826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26" s="7" t="str">
        <f ca="1">VLOOKUP($Q826,Department!$A:$B,2,FALSE)</f>
        <v>Audit</v>
      </c>
      <c r="S826" s="6">
        <f t="shared" ca="1" si="113"/>
        <v>11</v>
      </c>
      <c r="T826" s="7" t="str">
        <f ca="1">VLOOKUP($S826,Role!$A:$B,2,FALSE)</f>
        <v>Analyst</v>
      </c>
      <c r="U826" s="6">
        <f t="shared" ca="1" si="114"/>
        <v>7</v>
      </c>
      <c r="V826" s="7" t="str">
        <f ca="1" xml:space="preserve">
IF($U826 &lt;&gt; "",
    VLOOKUP($U826,Level!$A:$B,2,FALSE),
    ""
)</f>
        <v>Senior</v>
      </c>
      <c r="W826" s="1">
        <f t="shared" ca="1" si="115"/>
        <v>3000</v>
      </c>
      <c r="X826" s="12" t="str">
        <f t="shared" ca="1" si="116"/>
        <v>INSERT INTO bi4all.fac_employees (id_company_fk, id_employee_pk, flg_active, employee_name, id_gender_fk, id_race_fk, birthday, id_schooling_fk, id_department_fk, id_role_fk, id_level_fk, salary) VALUES (1, 822, TRUE, 'Ane Caroline Alencar Azeredo', 'F', 6, '01/03/1977', 8, 13, 11, 7, 3000);</v>
      </c>
    </row>
    <row r="827" spans="1:24" ht="14.25" customHeight="1" x14ac:dyDescent="0.2">
      <c r="A827" s="7">
        <v>1</v>
      </c>
      <c r="B827" s="7" t="str">
        <f>$A827 &amp; "-"&amp;VLOOKUP($A827,Company!$A:$B,2,FALSE)</f>
        <v>1-ACME Corporation</v>
      </c>
      <c r="C827" s="5">
        <f t="shared" si="108"/>
        <v>823</v>
      </c>
      <c r="D827" s="6" t="b">
        <v>1</v>
      </c>
      <c r="E827" s="7">
        <f ca="1">IF($C827 = 1 + N("Presidente"),
    127,
    IF($C827 = 2 + N("Vice-Presidente"),
        72,
        IF($C827 = 3 + N("Secretária bilíngue"),
            13,
            RANDBETWEEN(5,COUNT(Name!$A:$A) + 1)
        )
    )
)</f>
        <v>319</v>
      </c>
      <c r="F827" s="7" t="str">
        <f ca="1">VLOOKUP($E827,Name!$A:$B,2,FALSE)</f>
        <v>Pedro Miguel</v>
      </c>
      <c r="G827" s="7">
        <f ca="1" xml:space="preserve">
IF($C827 = 1,
    0,
    RANDBETWEEN(5,COUNT('Last name'!$A:$A) + 1)
)</f>
        <v>157</v>
      </c>
      <c r="H827" s="7" t="str">
        <f ca="1" xml:space="preserve">
IF($C827 = 1 + N("Presidente"),
    "de Orléans e Bragança",
    VLOOKUP($G827,'Last name'!$A:$B,2,FALSE) &amp; " " &amp; VLOOKUP(RANDBETWEEN(5,COUNT('Last name'!$A:$A) + 1),'Last name'!$A:$B,2,FALSE)
)</f>
        <v>Ramos Cunha</v>
      </c>
      <c r="I827" s="7" t="str">
        <f t="shared" ca="1" si="109"/>
        <v>Pedro Miguel Ramos Cunha</v>
      </c>
      <c r="J827" s="7" t="str">
        <f ca="1">VLOOKUP($E827,Name!$A:$C,3,FALSE)</f>
        <v>M</v>
      </c>
      <c r="K827" s="7" t="str">
        <f ca="1">VLOOKUP($J827,Gender!$A:$B,2,FALSE)</f>
        <v>Male</v>
      </c>
      <c r="L827" s="7">
        <f t="shared" ca="1" si="110"/>
        <v>5</v>
      </c>
      <c r="M827" s="7" t="str">
        <f ca="1">VLOOKUP($L827,Race!$A:$B,2,FALSE)</f>
        <v>White</v>
      </c>
      <c r="N827" s="8">
        <f t="shared" ca="1" si="111"/>
        <v>18467</v>
      </c>
      <c r="O827" s="6">
        <f t="shared" ca="1" si="112"/>
        <v>7</v>
      </c>
      <c r="P827" s="8" t="str">
        <f ca="1">VLOOKUP($O827,Education!$A:$B,2,FALSE)</f>
        <v>Undergraduate degree</v>
      </c>
      <c r="Q827" s="7">
        <f ca="1" xml:space="preserve">
  IF(OR($S827 = 5, $S827 = 6, $S827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27" s="7" t="str">
        <f ca="1">VLOOKUP($Q827,Department!$A:$B,2,FALSE)</f>
        <v>Presidency</v>
      </c>
      <c r="S827" s="6">
        <f t="shared" ca="1" si="113"/>
        <v>10</v>
      </c>
      <c r="T827" s="7" t="str">
        <f ca="1">VLOOKUP($S827,Role!$A:$B,2,FALSE)</f>
        <v>Trainee</v>
      </c>
      <c r="U827" s="6" t="str">
        <f t="shared" ca="1" si="114"/>
        <v/>
      </c>
      <c r="V827" s="7" t="str">
        <f ca="1" xml:space="preserve">
IF($U827 &lt;&gt; "",
    VLOOKUP($U827,Level!$A:$B,2,FALSE),
    ""
)</f>
        <v/>
      </c>
      <c r="W827" s="1">
        <f t="shared" ca="1" si="115"/>
        <v>1305</v>
      </c>
      <c r="X827" s="12" t="str">
        <f t="shared" ca="1" si="116"/>
        <v>INSERT INTO bi4all.fac_employees (id_company_fk, id_employee_pk, flg_active, employee_name, id_gender_fk, id_race_fk, birthday, id_schooling_fk, id_department_fk, id_role_fk, id_level_fk, salary) VALUES (1, 823, TRUE, 'Pedro Miguel Ramos Cunha', 'M', 5, '23/07/1950', 7, 5, 10, NULL, 1305);</v>
      </c>
    </row>
    <row r="828" spans="1:24" ht="14.25" customHeight="1" x14ac:dyDescent="0.2">
      <c r="A828" s="7">
        <v>1</v>
      </c>
      <c r="B828" s="7" t="str">
        <f>$A828 &amp; "-"&amp;VLOOKUP($A828,Company!$A:$B,2,FALSE)</f>
        <v>1-ACME Corporation</v>
      </c>
      <c r="C828" s="5">
        <f t="shared" si="108"/>
        <v>824</v>
      </c>
      <c r="D828" s="6" t="b">
        <v>1</v>
      </c>
      <c r="E828" s="7">
        <f ca="1">IF($C828 = 1 + N("Presidente"),
    127,
    IF($C828 = 2 + N("Vice-Presidente"),
        72,
        IF($C828 = 3 + N("Secretária bilíngue"),
            13,
            RANDBETWEEN(5,COUNT(Name!$A:$A) + 1)
        )
    )
)</f>
        <v>136</v>
      </c>
      <c r="F828" s="7" t="str">
        <f ca="1">VLOOKUP($E828,Name!$A:$B,2,FALSE)</f>
        <v>Fellipe</v>
      </c>
      <c r="G828" s="7">
        <f ca="1" xml:space="preserve">
IF($C828 = 1,
    0,
    RANDBETWEEN(5,COUNT('Last name'!$A:$A) + 1)
)</f>
        <v>158</v>
      </c>
      <c r="H828" s="7" t="str">
        <f ca="1" xml:space="preserve">
IF($C828 = 1 + N("Presidente"),
    "de Orléans e Bragança",
    VLOOKUP($G828,'Last name'!$A:$B,2,FALSE) &amp; " " &amp; VLOOKUP(RANDBETWEEN(5,COUNT('Last name'!$A:$A) + 1),'Last name'!$A:$B,2,FALSE)
)</f>
        <v>Rangel Giordano</v>
      </c>
      <c r="I828" s="7" t="str">
        <f t="shared" ca="1" si="109"/>
        <v>Fellipe Rangel Giordano</v>
      </c>
      <c r="J828" s="7" t="str">
        <f ca="1">VLOOKUP($E828,Name!$A:$C,3,FALSE)</f>
        <v>M</v>
      </c>
      <c r="K828" s="7" t="str">
        <f ca="1">VLOOKUP($J828,Gender!$A:$B,2,FALSE)</f>
        <v>Male</v>
      </c>
      <c r="L828" s="7">
        <f t="shared" ca="1" si="110"/>
        <v>5</v>
      </c>
      <c r="M828" s="7" t="str">
        <f ca="1">VLOOKUP($L828,Race!$A:$B,2,FALSE)</f>
        <v>White</v>
      </c>
      <c r="N828" s="8">
        <f t="shared" ca="1" si="111"/>
        <v>22885</v>
      </c>
      <c r="O828" s="6">
        <f t="shared" ca="1" si="112"/>
        <v>8</v>
      </c>
      <c r="P828" s="8" t="str">
        <f ca="1">VLOOKUP($O828,Education!$A:$B,2,FALSE)</f>
        <v>Graduate school</v>
      </c>
      <c r="Q828" s="7">
        <f ca="1" xml:space="preserve">
  IF(OR($S828 = 5, $S828 = 6, $S828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28" s="7" t="str">
        <f ca="1">VLOOKUP($Q828,Department!$A:$B,2,FALSE)</f>
        <v>Communication &amp; Marketing</v>
      </c>
      <c r="S828" s="6">
        <f t="shared" ca="1" si="113"/>
        <v>11</v>
      </c>
      <c r="T828" s="7" t="str">
        <f ca="1">VLOOKUP($S828,Role!$A:$B,2,FALSE)</f>
        <v>Analyst</v>
      </c>
      <c r="U828" s="6">
        <f t="shared" ca="1" si="114"/>
        <v>7</v>
      </c>
      <c r="V828" s="7" t="str">
        <f ca="1" xml:space="preserve">
IF($U828 &lt;&gt; "",
    VLOOKUP($U828,Level!$A:$B,2,FALSE),
    ""
)</f>
        <v>Senior</v>
      </c>
      <c r="W828" s="1">
        <f t="shared" ca="1" si="115"/>
        <v>3080</v>
      </c>
      <c r="X828" s="12" t="str">
        <f t="shared" ca="1" si="116"/>
        <v>INSERT INTO bi4all.fac_employees (id_company_fk, id_employee_pk, flg_active, employee_name, id_gender_fk, id_race_fk, birthday, id_schooling_fk, id_department_fk, id_role_fk, id_level_fk, salary) VALUES (1, 824, TRUE, 'Fellipe Rangel Giordano', 'M', 5, '27/08/1962', 8, 11, 11, 7, 3080);</v>
      </c>
    </row>
    <row r="829" spans="1:24" ht="14.25" customHeight="1" x14ac:dyDescent="0.2">
      <c r="A829" s="7">
        <v>1</v>
      </c>
      <c r="B829" s="7" t="str">
        <f>$A829 &amp; "-"&amp;VLOOKUP($A829,Company!$A:$B,2,FALSE)</f>
        <v>1-ACME Corporation</v>
      </c>
      <c r="C829" s="5">
        <f t="shared" si="108"/>
        <v>825</v>
      </c>
      <c r="D829" s="6" t="b">
        <v>1</v>
      </c>
      <c r="E829" s="7">
        <f ca="1">IF($C829 = 1 + N("Presidente"),
    127,
    IF($C829 = 2 + N("Vice-Presidente"),
        72,
        IF($C829 = 3 + N("Secretária bilíngue"),
            13,
            RANDBETWEEN(5,COUNT(Name!$A:$A) + 1)
        )
    )
)</f>
        <v>220</v>
      </c>
      <c r="F829" s="7" t="str">
        <f ca="1">VLOOKUP($E829,Name!$A:$B,2,FALSE)</f>
        <v>Laura</v>
      </c>
      <c r="G829" s="7">
        <f ca="1" xml:space="preserve">
IF($C829 = 1,
    0,
    RANDBETWEEN(5,COUNT('Last name'!$A:$A) + 1)
)</f>
        <v>123</v>
      </c>
      <c r="H829" s="7" t="str">
        <f ca="1" xml:space="preserve">
IF($C829 = 1 + N("Presidente"),
    "de Orléans e Bragança",
    VLOOKUP($G829,'Last name'!$A:$B,2,FALSE) &amp; " " &amp; VLOOKUP(RANDBETWEEN(5,COUNT('Last name'!$A:$A) + 1),'Last name'!$A:$B,2,FALSE)
)</f>
        <v>Martins Gomes</v>
      </c>
      <c r="I829" s="7" t="str">
        <f t="shared" ca="1" si="109"/>
        <v>Laura Martins Gomes</v>
      </c>
      <c r="J829" s="7" t="str">
        <f ca="1">VLOOKUP($E829,Name!$A:$C,3,FALSE)</f>
        <v>F</v>
      </c>
      <c r="K829" s="7" t="str">
        <f ca="1">VLOOKUP($J829,Gender!$A:$B,2,FALSE)</f>
        <v>Female</v>
      </c>
      <c r="L829" s="7">
        <f t="shared" ca="1" si="110"/>
        <v>5</v>
      </c>
      <c r="M829" s="7" t="str">
        <f ca="1">VLOOKUP($L829,Race!$A:$B,2,FALSE)</f>
        <v>White</v>
      </c>
      <c r="N829" s="8">
        <f t="shared" ca="1" si="111"/>
        <v>32079</v>
      </c>
      <c r="O829" s="6">
        <f t="shared" ca="1" si="112"/>
        <v>7</v>
      </c>
      <c r="P829" s="8" t="str">
        <f ca="1">VLOOKUP($O829,Education!$A:$B,2,FALSE)</f>
        <v>Undergraduate degree</v>
      </c>
      <c r="Q829" s="7">
        <f ca="1" xml:space="preserve">
  IF(OR($S829 = 5, $S829 = 6, $S829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29" s="7" t="str">
        <f ca="1">VLOOKUP($Q829,Department!$A:$B,2,FALSE)</f>
        <v>Administration</v>
      </c>
      <c r="S829" s="6">
        <f t="shared" ca="1" si="113"/>
        <v>10</v>
      </c>
      <c r="T829" s="7" t="str">
        <f ca="1">VLOOKUP($S829,Role!$A:$B,2,FALSE)</f>
        <v>Trainee</v>
      </c>
      <c r="U829" s="6" t="str">
        <f t="shared" ca="1" si="114"/>
        <v/>
      </c>
      <c r="V829" s="7" t="str">
        <f ca="1" xml:space="preserve">
IF($U829 &lt;&gt; "",
    VLOOKUP($U829,Level!$A:$B,2,FALSE),
    ""
)</f>
        <v/>
      </c>
      <c r="W829" s="1">
        <f t="shared" ca="1" si="115"/>
        <v>1305</v>
      </c>
      <c r="X829" s="12" t="str">
        <f t="shared" ca="1" si="116"/>
        <v>INSERT INTO bi4all.fac_employees (id_company_fk, id_employee_pk, flg_active, employee_name, id_gender_fk, id_race_fk, birthday, id_schooling_fk, id_department_fk, id_role_fk, id_level_fk, salary) VALUES (1, 825, TRUE, 'Laura Martins Gomes', 'F', 5, '29/10/1987', 7, 6, 10, NULL, 1305);</v>
      </c>
    </row>
    <row r="830" spans="1:24" ht="14.25" customHeight="1" x14ac:dyDescent="0.2">
      <c r="A830" s="7">
        <v>1</v>
      </c>
      <c r="B830" s="7" t="str">
        <f>$A830 &amp; "-"&amp;VLOOKUP($A830,Company!$A:$B,2,FALSE)</f>
        <v>1-ACME Corporation</v>
      </c>
      <c r="C830" s="5">
        <f t="shared" si="108"/>
        <v>826</v>
      </c>
      <c r="D830" s="6" t="b">
        <v>1</v>
      </c>
      <c r="E830" s="7">
        <f ca="1">IF($C830 = 1 + N("Presidente"),
    127,
    IF($C830 = 2 + N("Vice-Presidente"),
        72,
        IF($C830 = 3 + N("Secretária bilíngue"),
            13,
            RANDBETWEEN(5,COUNT(Name!$A:$A) + 1)
        )
    )
)</f>
        <v>276</v>
      </c>
      <c r="F830" s="7" t="str">
        <f ca="1">VLOOKUP($E830,Name!$A:$B,2,FALSE)</f>
        <v>Mariah</v>
      </c>
      <c r="G830" s="7">
        <f ca="1" xml:space="preserve">
IF($C830 = 1,
    0,
    RANDBETWEEN(5,COUNT('Last name'!$A:$A) + 1)
)</f>
        <v>24</v>
      </c>
      <c r="H830" s="7" t="str">
        <f ca="1" xml:space="preserve">
IF($C830 = 1 + N("Presidente"),
    "de Orléans e Bragança",
    VLOOKUP($G830,'Last name'!$A:$B,2,FALSE) &amp; " " &amp; VLOOKUP(RANDBETWEEN(5,COUNT('Last name'!$A:$A) + 1),'Last name'!$A:$B,2,FALSE)
)</f>
        <v>Asvilla Gouveia</v>
      </c>
      <c r="I830" s="7" t="str">
        <f t="shared" ca="1" si="109"/>
        <v>Mariah Asvilla Gouveia</v>
      </c>
      <c r="J830" s="7" t="str">
        <f ca="1">VLOOKUP($E830,Name!$A:$C,3,FALSE)</f>
        <v>F</v>
      </c>
      <c r="K830" s="7" t="str">
        <f ca="1">VLOOKUP($J830,Gender!$A:$B,2,FALSE)</f>
        <v>Female</v>
      </c>
      <c r="L830" s="7">
        <f t="shared" ca="1" si="110"/>
        <v>5</v>
      </c>
      <c r="M830" s="7" t="str">
        <f ca="1">VLOOKUP($L830,Race!$A:$B,2,FALSE)</f>
        <v>White</v>
      </c>
      <c r="N830" s="8">
        <f t="shared" ca="1" si="111"/>
        <v>26950</v>
      </c>
      <c r="O830" s="6">
        <f t="shared" ca="1" si="112"/>
        <v>8</v>
      </c>
      <c r="P830" s="8" t="str">
        <f ca="1">VLOOKUP($O830,Education!$A:$B,2,FALSE)</f>
        <v>Graduate school</v>
      </c>
      <c r="Q830" s="7">
        <f ca="1" xml:space="preserve">
  IF(OR($S830 = 5, $S830 = 6, $S830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30" s="7" t="str">
        <f ca="1">VLOOKUP($Q830,Department!$A:$B,2,FALSE)</f>
        <v>Commercial</v>
      </c>
      <c r="S830" s="6">
        <f t="shared" ca="1" si="113"/>
        <v>11</v>
      </c>
      <c r="T830" s="7" t="str">
        <f ca="1">VLOOKUP($S830,Role!$A:$B,2,FALSE)</f>
        <v>Analyst</v>
      </c>
      <c r="U830" s="6">
        <f t="shared" ca="1" si="114"/>
        <v>7</v>
      </c>
      <c r="V830" s="7" t="str">
        <f ca="1" xml:space="preserve">
IF($U830 &lt;&gt; "",
    VLOOKUP($U830,Level!$A:$B,2,FALSE),
    ""
)</f>
        <v>Senior</v>
      </c>
      <c r="W830" s="1">
        <f t="shared" ca="1" si="115"/>
        <v>3080</v>
      </c>
      <c r="X830" s="12" t="str">
        <f t="shared" ca="1" si="116"/>
        <v>INSERT INTO bi4all.fac_employees (id_company_fk, id_employee_pk, flg_active, employee_name, id_gender_fk, id_race_fk, birthday, id_schooling_fk, id_department_fk, id_role_fk, id_level_fk, salary) VALUES (1, 826, TRUE, 'Mariah Asvilla Gouveia', 'F', 5, '13/10/1973', 8, 9, 11, 7, 3080);</v>
      </c>
    </row>
    <row r="831" spans="1:24" ht="14.25" customHeight="1" x14ac:dyDescent="0.2">
      <c r="A831" s="7">
        <v>1</v>
      </c>
      <c r="B831" s="7" t="str">
        <f>$A831 &amp; "-"&amp;VLOOKUP($A831,Company!$A:$B,2,FALSE)</f>
        <v>1-ACME Corporation</v>
      </c>
      <c r="C831" s="5">
        <f t="shared" si="108"/>
        <v>827</v>
      </c>
      <c r="D831" s="6" t="b">
        <v>1</v>
      </c>
      <c r="E831" s="7">
        <f ca="1">IF($C831 = 1 + N("Presidente"),
    127,
    IF($C831 = 2 + N("Vice-Presidente"),
        72,
        IF($C831 = 3 + N("Secretária bilíngue"),
            13,
            RANDBETWEEN(5,COUNT(Name!$A:$A) + 1)
        )
    )
)</f>
        <v>5</v>
      </c>
      <c r="F831" s="7" t="str">
        <f ca="1">VLOOKUP($E831,Name!$A:$B,2,FALSE)</f>
        <v>Abel</v>
      </c>
      <c r="G831" s="7">
        <f ca="1" xml:space="preserve">
IF($C831 = 1,
    0,
    RANDBETWEEN(5,COUNT('Last name'!$A:$A) + 1)
)</f>
        <v>175</v>
      </c>
      <c r="H831" s="7" t="str">
        <f ca="1" xml:space="preserve">
IF($C831 = 1 + N("Presidente"),
    "de Orléans e Bragança",
    VLOOKUP($G831,'Last name'!$A:$B,2,FALSE) &amp; " " &amp; VLOOKUP(RANDBETWEEN(5,COUNT('Last name'!$A:$A) + 1),'Last name'!$A:$B,2,FALSE)
)</f>
        <v>Santoro Esteves</v>
      </c>
      <c r="I831" s="7" t="str">
        <f t="shared" ca="1" si="109"/>
        <v>Abel Santoro Esteves</v>
      </c>
      <c r="J831" s="7" t="str">
        <f ca="1">VLOOKUP($E831,Name!$A:$C,3,FALSE)</f>
        <v>M</v>
      </c>
      <c r="K831" s="7" t="str">
        <f ca="1">VLOOKUP($J831,Gender!$A:$B,2,FALSE)</f>
        <v>Male</v>
      </c>
      <c r="L831" s="7">
        <f t="shared" ca="1" si="110"/>
        <v>5</v>
      </c>
      <c r="M831" s="7" t="str">
        <f ca="1">VLOOKUP($L831,Race!$A:$B,2,FALSE)</f>
        <v>White</v>
      </c>
      <c r="N831" s="8">
        <f t="shared" ca="1" si="111"/>
        <v>30839</v>
      </c>
      <c r="O831" s="6">
        <f t="shared" ca="1" si="112"/>
        <v>7</v>
      </c>
      <c r="P831" s="8" t="str">
        <f ca="1">VLOOKUP($O831,Education!$A:$B,2,FALSE)</f>
        <v>Undergraduate degree</v>
      </c>
      <c r="Q831" s="7">
        <f ca="1" xml:space="preserve">
  IF(OR($S831 = 5, $S831 = 6, $S831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31" s="7" t="str">
        <f ca="1">VLOOKUP($Q831,Department!$A:$B,2,FALSE)</f>
        <v>Presidency</v>
      </c>
      <c r="S831" s="6">
        <f t="shared" ca="1" si="113"/>
        <v>9</v>
      </c>
      <c r="T831" s="7" t="str">
        <f ca="1">VLOOKUP($S831,Role!$A:$B,2,FALSE)</f>
        <v>Intern</v>
      </c>
      <c r="U831" s="6" t="str">
        <f t="shared" ca="1" si="114"/>
        <v/>
      </c>
      <c r="V831" s="7" t="str">
        <f ca="1" xml:space="preserve">
IF($U831 &lt;&gt; "",
    VLOOKUP($U831,Level!$A:$B,2,FALSE),
    ""
)</f>
        <v/>
      </c>
      <c r="W831" s="1">
        <f t="shared" ca="1" si="115"/>
        <v>1205</v>
      </c>
      <c r="X831" s="12" t="str">
        <f t="shared" ca="1" si="116"/>
        <v>INSERT INTO bi4all.fac_employees (id_company_fk, id_employee_pk, flg_active, employee_name, id_gender_fk, id_race_fk, birthday, id_schooling_fk, id_department_fk, id_role_fk, id_level_fk, salary) VALUES (1, 827, TRUE, 'Abel Santoro Esteves', 'M', 5, '06/06/1984', 7, 5, 9, NULL, 1205);</v>
      </c>
    </row>
    <row r="832" spans="1:24" ht="14.25" customHeight="1" x14ac:dyDescent="0.2">
      <c r="A832" s="7">
        <v>1</v>
      </c>
      <c r="B832" s="7" t="str">
        <f>$A832 &amp; "-"&amp;VLOOKUP($A832,Company!$A:$B,2,FALSE)</f>
        <v>1-ACME Corporation</v>
      </c>
      <c r="C832" s="5">
        <f t="shared" si="108"/>
        <v>828</v>
      </c>
      <c r="D832" s="6" t="b">
        <v>1</v>
      </c>
      <c r="E832" s="7">
        <f ca="1">IF($C832 = 1 + N("Presidente"),
    127,
    IF($C832 = 2 + N("Vice-Presidente"),
        72,
        IF($C832 = 3 + N("Secretária bilíngue"),
            13,
            RANDBETWEEN(5,COUNT(Name!$A:$A) + 1)
        )
    )
)</f>
        <v>310</v>
      </c>
      <c r="F832" s="7" t="str">
        <f ca="1">VLOOKUP($E832,Name!$A:$B,2,FALSE)</f>
        <v>Oliver</v>
      </c>
      <c r="G832" s="7">
        <f ca="1" xml:space="preserve">
IF($C832 = 1,
    0,
    RANDBETWEEN(5,COUNT('Last name'!$A:$A) + 1)
)</f>
        <v>13</v>
      </c>
      <c r="H832" s="7" t="str">
        <f ca="1" xml:space="preserve">
IF($C832 = 1 + N("Presidente"),
    "de Orléans e Bragança",
    VLOOKUP($G832,'Last name'!$A:$B,2,FALSE) &amp; " " &amp; VLOOKUP(RANDBETWEEN(5,COUNT('Last name'!$A:$A) + 1),'Last name'!$A:$B,2,FALSE)
)</f>
        <v>Alvarenga Caminha</v>
      </c>
      <c r="I832" s="7" t="str">
        <f t="shared" ca="1" si="109"/>
        <v>Oliver Alvarenga Caminha</v>
      </c>
      <c r="J832" s="7" t="str">
        <f ca="1">VLOOKUP($E832,Name!$A:$C,3,FALSE)</f>
        <v>M</v>
      </c>
      <c r="K832" s="7" t="str">
        <f ca="1">VLOOKUP($J832,Gender!$A:$B,2,FALSE)</f>
        <v>Male</v>
      </c>
      <c r="L832" s="7">
        <f t="shared" ca="1" si="110"/>
        <v>5</v>
      </c>
      <c r="M832" s="7" t="str">
        <f ca="1">VLOOKUP($L832,Race!$A:$B,2,FALSE)</f>
        <v>White</v>
      </c>
      <c r="N832" s="8">
        <f t="shared" ca="1" si="111"/>
        <v>22348</v>
      </c>
      <c r="O832" s="6">
        <f t="shared" ca="1" si="112"/>
        <v>7</v>
      </c>
      <c r="P832" s="8" t="str">
        <f ca="1">VLOOKUP($O832,Education!$A:$B,2,FALSE)</f>
        <v>Undergraduate degree</v>
      </c>
      <c r="Q832" s="7">
        <f ca="1" xml:space="preserve">
  IF(OR($S832 = 5, $S832 = 6, $S832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32" s="7" t="str">
        <f ca="1">VLOOKUP($Q832,Department!$A:$B,2,FALSE)</f>
        <v>Human Resource</v>
      </c>
      <c r="S832" s="6">
        <f t="shared" ca="1" si="113"/>
        <v>11</v>
      </c>
      <c r="T832" s="7" t="str">
        <f ca="1">VLOOKUP($S832,Role!$A:$B,2,FALSE)</f>
        <v>Analyst</v>
      </c>
      <c r="U832" s="6">
        <f t="shared" ca="1" si="114"/>
        <v>5</v>
      </c>
      <c r="V832" s="7" t="str">
        <f ca="1" xml:space="preserve">
IF($U832 &lt;&gt; "",
    VLOOKUP($U832,Level!$A:$B,2,FALSE),
    ""
)</f>
        <v>Junior</v>
      </c>
      <c r="W832" s="1">
        <f t="shared" ca="1" si="115"/>
        <v>2580</v>
      </c>
      <c r="X832" s="12" t="str">
        <f t="shared" ca="1" si="116"/>
        <v>INSERT INTO bi4all.fac_employees (id_company_fk, id_employee_pk, flg_active, employee_name, id_gender_fk, id_race_fk, birthday, id_schooling_fk, id_department_fk, id_role_fk, id_level_fk, salary) VALUES (1, 828, TRUE, 'Oliver Alvarenga Caminha', 'M', 5, '08/03/1961', 7, 8, 11, 5, 2580);</v>
      </c>
    </row>
    <row r="833" spans="1:24" ht="14.25" customHeight="1" x14ac:dyDescent="0.2">
      <c r="A833" s="7">
        <v>1</v>
      </c>
      <c r="B833" s="7" t="str">
        <f>$A833 &amp; "-"&amp;VLOOKUP($A833,Company!$A:$B,2,FALSE)</f>
        <v>1-ACME Corporation</v>
      </c>
      <c r="C833" s="5">
        <f t="shared" si="108"/>
        <v>829</v>
      </c>
      <c r="D833" s="6" t="b">
        <v>1</v>
      </c>
      <c r="E833" s="7">
        <f ca="1">IF($C833 = 1 + N("Presidente"),
    127,
    IF($C833 = 2 + N("Vice-Presidente"),
        72,
        IF($C833 = 3 + N("Secretária bilíngue"),
            13,
            RANDBETWEEN(5,COUNT(Name!$A:$A) + 1)
        )
    )
)</f>
        <v>121</v>
      </c>
      <c r="F833" s="7" t="str">
        <f ca="1">VLOOKUP($E833,Name!$A:$B,2,FALSE)</f>
        <v>Eloá</v>
      </c>
      <c r="G833" s="7">
        <f ca="1" xml:space="preserve">
IF($C833 = 1,
    0,
    RANDBETWEEN(5,COUNT('Last name'!$A:$A) + 1)
)</f>
        <v>192</v>
      </c>
      <c r="H833" s="7" t="str">
        <f ca="1" xml:space="preserve">
IF($C833 = 1 + N("Presidente"),
    "de Orléans e Bragança",
    VLOOKUP($G833,'Last name'!$A:$B,2,FALSE) &amp; " " &amp; VLOOKUP(RANDBETWEEN(5,COUNT('Last name'!$A:$A) + 1),'Last name'!$A:$B,2,FALSE)
)</f>
        <v>Vaz Vaz</v>
      </c>
      <c r="I833" s="7" t="str">
        <f t="shared" ca="1" si="109"/>
        <v>Eloá Vaz Vaz</v>
      </c>
      <c r="J833" s="7" t="str">
        <f ca="1">VLOOKUP($E833,Name!$A:$C,3,FALSE)</f>
        <v>F</v>
      </c>
      <c r="K833" s="7" t="str">
        <f ca="1">VLOOKUP($J833,Gender!$A:$B,2,FALSE)</f>
        <v>Female</v>
      </c>
      <c r="L833" s="7">
        <f t="shared" ca="1" si="110"/>
        <v>6</v>
      </c>
      <c r="M833" s="7" t="str">
        <f ca="1">VLOOKUP($L833,Race!$A:$B,2,FALSE)</f>
        <v>Black or African American</v>
      </c>
      <c r="N833" s="8">
        <f t="shared" ca="1" si="111"/>
        <v>23613</v>
      </c>
      <c r="O833" s="6">
        <f t="shared" ca="1" si="112"/>
        <v>7</v>
      </c>
      <c r="P833" s="8" t="str">
        <f ca="1">VLOOKUP($O833,Education!$A:$B,2,FALSE)</f>
        <v>Undergraduate degree</v>
      </c>
      <c r="Q833" s="7">
        <f ca="1" xml:space="preserve">
  IF(OR($S833 = 5, $S833 = 6, $S833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33" s="7" t="str">
        <f ca="1">VLOOKUP($Q833,Department!$A:$B,2,FALSE)</f>
        <v>Controlling</v>
      </c>
      <c r="S833" s="6">
        <f t="shared" ca="1" si="113"/>
        <v>10</v>
      </c>
      <c r="T833" s="7" t="str">
        <f ca="1">VLOOKUP($S833,Role!$A:$B,2,FALSE)</f>
        <v>Trainee</v>
      </c>
      <c r="U833" s="6" t="str">
        <f t="shared" ca="1" si="114"/>
        <v/>
      </c>
      <c r="V833" s="7" t="str">
        <f ca="1" xml:space="preserve">
IF($U833 &lt;&gt; "",
    VLOOKUP($U833,Level!$A:$B,2,FALSE),
    ""
)</f>
        <v/>
      </c>
      <c r="W833" s="1">
        <f t="shared" ca="1" si="115"/>
        <v>1305</v>
      </c>
      <c r="X833" s="12" t="str">
        <f t="shared" ca="1" si="116"/>
        <v>INSERT INTO bi4all.fac_employees (id_company_fk, id_employee_pk, flg_active, employee_name, id_gender_fk, id_race_fk, birthday, id_schooling_fk, id_department_fk, id_role_fk, id_level_fk, salary) VALUES (1, 829, TRUE, 'Eloá Vaz Vaz', 'F', 6, '24/08/1964', 7, 12, 10, NULL, 1305);</v>
      </c>
    </row>
    <row r="834" spans="1:24" ht="14.25" customHeight="1" x14ac:dyDescent="0.2">
      <c r="A834" s="7">
        <v>1</v>
      </c>
      <c r="B834" s="7" t="str">
        <f>$A834 &amp; "-"&amp;VLOOKUP($A834,Company!$A:$B,2,FALSE)</f>
        <v>1-ACME Corporation</v>
      </c>
      <c r="C834" s="5">
        <f t="shared" si="108"/>
        <v>830</v>
      </c>
      <c r="D834" s="6" t="b">
        <v>1</v>
      </c>
      <c r="E834" s="7">
        <f ca="1">IF($C834 = 1 + N("Presidente"),
    127,
    IF($C834 = 2 + N("Vice-Presidente"),
        72,
        IF($C834 = 3 + N("Secretária bilíngue"),
            13,
            RANDBETWEEN(5,COUNT(Name!$A:$A) + 1)
        )
    )
)</f>
        <v>221</v>
      </c>
      <c r="F834" s="7" t="str">
        <f ca="1">VLOOKUP($E834,Name!$A:$B,2,FALSE)</f>
        <v>Lavínia</v>
      </c>
      <c r="G834" s="7">
        <f ca="1" xml:space="preserve">
IF($C834 = 1,
    0,
    RANDBETWEEN(5,COUNT('Last name'!$A:$A) + 1)
)</f>
        <v>148</v>
      </c>
      <c r="H834" s="7" t="str">
        <f ca="1" xml:space="preserve">
IF($C834 = 1 + N("Presidente"),
    "de Orléans e Bragança",
    VLOOKUP($G834,'Last name'!$A:$B,2,FALSE) &amp; " " &amp; VLOOKUP(RANDBETWEEN(5,COUNT('Last name'!$A:$A) + 1),'Last name'!$A:$B,2,FALSE)
)</f>
        <v>Pedrosa Auth</v>
      </c>
      <c r="I834" s="7" t="str">
        <f t="shared" ca="1" si="109"/>
        <v>Lavínia Pedrosa Auth</v>
      </c>
      <c r="J834" s="7" t="str">
        <f ca="1">VLOOKUP($E834,Name!$A:$C,3,FALSE)</f>
        <v>F</v>
      </c>
      <c r="K834" s="7" t="str">
        <f ca="1">VLOOKUP($J834,Gender!$A:$B,2,FALSE)</f>
        <v>Female</v>
      </c>
      <c r="L834" s="7">
        <f t="shared" ca="1" si="110"/>
        <v>5</v>
      </c>
      <c r="M834" s="7" t="str">
        <f ca="1">VLOOKUP($L834,Race!$A:$B,2,FALSE)</f>
        <v>White</v>
      </c>
      <c r="N834" s="8">
        <f t="shared" ca="1" si="111"/>
        <v>18062</v>
      </c>
      <c r="O834" s="6">
        <f t="shared" ca="1" si="112"/>
        <v>8</v>
      </c>
      <c r="P834" s="8" t="str">
        <f ca="1">VLOOKUP($O834,Education!$A:$B,2,FALSE)</f>
        <v>Graduate school</v>
      </c>
      <c r="Q834" s="7">
        <f ca="1" xml:space="preserve">
  IF(OR($S834 = 5, $S834 = 6, $S834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34" s="7" t="str">
        <f ca="1">VLOOKUP($Q834,Department!$A:$B,2,FALSE)</f>
        <v>Administration</v>
      </c>
      <c r="S834" s="6">
        <f t="shared" ca="1" si="113"/>
        <v>11</v>
      </c>
      <c r="T834" s="7" t="str">
        <f ca="1">VLOOKUP($S834,Role!$A:$B,2,FALSE)</f>
        <v>Analyst</v>
      </c>
      <c r="U834" s="6">
        <f t="shared" ca="1" si="114"/>
        <v>6</v>
      </c>
      <c r="V834" s="7" t="str">
        <f ca="1" xml:space="preserve">
IF($U834 &lt;&gt; "",
    VLOOKUP($U834,Level!$A:$B,2,FALSE),
    ""
)</f>
        <v>Pleno</v>
      </c>
      <c r="W834" s="1">
        <f t="shared" ca="1" si="115"/>
        <v>3000</v>
      </c>
      <c r="X834" s="12" t="str">
        <f t="shared" ca="1" si="116"/>
        <v>INSERT INTO bi4all.fac_employees (id_company_fk, id_employee_pk, flg_active, employee_name, id_gender_fk, id_race_fk, birthday, id_schooling_fk, id_department_fk, id_role_fk, id_level_fk, salary) VALUES (1, 830, TRUE, 'Lavínia Pedrosa Auth', 'F', 5, '13/06/1949', 8, 6, 11, 6, 3000);</v>
      </c>
    </row>
    <row r="835" spans="1:24" ht="14.25" customHeight="1" x14ac:dyDescent="0.2">
      <c r="A835" s="7">
        <v>1</v>
      </c>
      <c r="B835" s="7" t="str">
        <f>$A835 &amp; "-"&amp;VLOOKUP($A835,Company!$A:$B,2,FALSE)</f>
        <v>1-ACME Corporation</v>
      </c>
      <c r="C835" s="5">
        <f t="shared" si="108"/>
        <v>831</v>
      </c>
      <c r="D835" s="6" t="b">
        <v>1</v>
      </c>
      <c r="E835" s="7">
        <f ca="1">IF($C835 = 1 + N("Presidente"),
    127,
    IF($C835 = 2 + N("Vice-Presidente"),
        72,
        IF($C835 = 3 + N("Secretária bilíngue"),
            13,
            RANDBETWEEN(5,COUNT(Name!$A:$A) + 1)
        )
    )
)</f>
        <v>268</v>
      </c>
      <c r="F835" s="7" t="str">
        <f ca="1">VLOOKUP($E835,Name!$A:$B,2,FALSE)</f>
        <v>Maria Isis</v>
      </c>
      <c r="G835" s="7">
        <f ca="1" xml:space="preserve">
IF($C835 = 1,
    0,
    RANDBETWEEN(5,COUNT('Last name'!$A:$A) + 1)
)</f>
        <v>187</v>
      </c>
      <c r="H835" s="7" t="str">
        <f ca="1" xml:space="preserve">
IF($C835 = 1 + N("Presidente"),
    "de Orléans e Bragança",
    VLOOKUP($G835,'Last name'!$A:$B,2,FALSE) &amp; " " &amp; VLOOKUP(RANDBETWEEN(5,COUNT('Last name'!$A:$A) + 1),'Last name'!$A:$B,2,FALSE)
)</f>
        <v>Tavares Ricci</v>
      </c>
      <c r="I835" s="7" t="str">
        <f t="shared" ca="1" si="109"/>
        <v>Maria Isis Tavares Ricci</v>
      </c>
      <c r="J835" s="7" t="str">
        <f ca="1">VLOOKUP($E835,Name!$A:$C,3,FALSE)</f>
        <v>F</v>
      </c>
      <c r="K835" s="7" t="str">
        <f ca="1">VLOOKUP($J835,Gender!$A:$B,2,FALSE)</f>
        <v>Female</v>
      </c>
      <c r="L835" s="7">
        <f t="shared" ca="1" si="110"/>
        <v>5</v>
      </c>
      <c r="M835" s="7" t="str">
        <f ca="1">VLOOKUP($L835,Race!$A:$B,2,FALSE)</f>
        <v>White</v>
      </c>
      <c r="N835" s="8">
        <f t="shared" ca="1" si="111"/>
        <v>30225</v>
      </c>
      <c r="O835" s="6">
        <f t="shared" ca="1" si="112"/>
        <v>7</v>
      </c>
      <c r="P835" s="8" t="str">
        <f ca="1">VLOOKUP($O835,Education!$A:$B,2,FALSE)</f>
        <v>Undergraduate degree</v>
      </c>
      <c r="Q835" s="7">
        <f ca="1" xml:space="preserve">
  IF(OR($S835 = 5, $S835 = 6, $S835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35" s="7" t="str">
        <f ca="1">VLOOKUP($Q835,Department!$A:$B,2,FALSE)</f>
        <v>Human Resource</v>
      </c>
      <c r="S835" s="6">
        <f t="shared" ca="1" si="113"/>
        <v>10</v>
      </c>
      <c r="T835" s="7" t="str">
        <f ca="1">VLOOKUP($S835,Role!$A:$B,2,FALSE)</f>
        <v>Trainee</v>
      </c>
      <c r="U835" s="6" t="str">
        <f t="shared" ca="1" si="114"/>
        <v/>
      </c>
      <c r="V835" s="7" t="str">
        <f ca="1" xml:space="preserve">
IF($U835 &lt;&gt; "",
    VLOOKUP($U835,Level!$A:$B,2,FALSE),
    ""
)</f>
        <v/>
      </c>
      <c r="W835" s="1">
        <f t="shared" ca="1" si="115"/>
        <v>1385</v>
      </c>
      <c r="X835" s="12" t="str">
        <f t="shared" ca="1" si="116"/>
        <v>INSERT INTO bi4all.fac_employees (id_company_fk, id_employee_pk, flg_active, employee_name, id_gender_fk, id_race_fk, birthday, id_schooling_fk, id_department_fk, id_role_fk, id_level_fk, salary) VALUES (1, 831, TRUE, 'Maria Isis Tavares Ricci', 'F', 5, '01/10/1982', 7, 8, 10, NULL, 1385);</v>
      </c>
    </row>
    <row r="836" spans="1:24" ht="14.25" customHeight="1" x14ac:dyDescent="0.2">
      <c r="A836" s="7">
        <v>1</v>
      </c>
      <c r="B836" s="7" t="str">
        <f>$A836 &amp; "-"&amp;VLOOKUP($A836,Company!$A:$B,2,FALSE)</f>
        <v>1-ACME Corporation</v>
      </c>
      <c r="C836" s="5">
        <f t="shared" si="108"/>
        <v>832</v>
      </c>
      <c r="D836" s="6" t="b">
        <v>1</v>
      </c>
      <c r="E836" s="7">
        <f ca="1">IF($C836 = 1 + N("Presidente"),
    127,
    IF($C836 = 2 + N("Vice-Presidente"),
        72,
        IF($C836 = 3 + N("Secretária bilíngue"),
            13,
            RANDBETWEEN(5,COUNT(Name!$A:$A) + 1)
        )
    )
)</f>
        <v>309</v>
      </c>
      <c r="F836" s="7" t="str">
        <f ca="1">VLOOKUP($E836,Name!$A:$B,2,FALSE)</f>
        <v>Octávio</v>
      </c>
      <c r="G836" s="7">
        <f ca="1" xml:space="preserve">
IF($C836 = 1,
    0,
    RANDBETWEEN(5,COUNT('Last name'!$A:$A) + 1)
)</f>
        <v>115</v>
      </c>
      <c r="H836" s="7" t="str">
        <f ca="1" xml:space="preserve">
IF($C836 = 1 + N("Presidente"),
    "de Orléans e Bragança",
    VLOOKUP($G836,'Last name'!$A:$B,2,FALSE) &amp; " " &amp; VLOOKUP(RANDBETWEEN(5,COUNT('Last name'!$A:$A) + 1),'Last name'!$A:$B,2,FALSE)
)</f>
        <v>Madureira Sá</v>
      </c>
      <c r="I836" s="7" t="str">
        <f t="shared" ca="1" si="109"/>
        <v>Octávio Madureira Sá</v>
      </c>
      <c r="J836" s="7" t="str">
        <f ca="1">VLOOKUP($E836,Name!$A:$C,3,FALSE)</f>
        <v>M</v>
      </c>
      <c r="K836" s="7" t="str">
        <f ca="1">VLOOKUP($J836,Gender!$A:$B,2,FALSE)</f>
        <v>Male</v>
      </c>
      <c r="L836" s="7">
        <f t="shared" ca="1" si="110"/>
        <v>8</v>
      </c>
      <c r="M836" s="7" t="str">
        <f ca="1">VLOOKUP($L836,Race!$A:$B,2,FALSE)</f>
        <v>Asian</v>
      </c>
      <c r="N836" s="8">
        <f t="shared" ca="1" si="111"/>
        <v>25154</v>
      </c>
      <c r="O836" s="6">
        <f t="shared" ca="1" si="112"/>
        <v>8</v>
      </c>
      <c r="P836" s="8" t="str">
        <f ca="1">VLOOKUP($O836,Education!$A:$B,2,FALSE)</f>
        <v>Graduate school</v>
      </c>
      <c r="Q836" s="7">
        <f ca="1" xml:space="preserve">
  IF(OR($S836 = 5, $S836 = 6, $S836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36" s="7" t="str">
        <f ca="1">VLOOKUP($Q836,Department!$A:$B,2,FALSE)</f>
        <v>Finance</v>
      </c>
      <c r="S836" s="6">
        <f t="shared" ca="1" si="113"/>
        <v>11</v>
      </c>
      <c r="T836" s="7" t="str">
        <f ca="1">VLOOKUP($S836,Role!$A:$B,2,FALSE)</f>
        <v>Analyst</v>
      </c>
      <c r="U836" s="6">
        <f t="shared" ca="1" si="114"/>
        <v>5</v>
      </c>
      <c r="V836" s="7" t="str">
        <f ca="1" xml:space="preserve">
IF($U836 &lt;&gt; "",
    VLOOKUP($U836,Level!$A:$B,2,FALSE),
    ""
)</f>
        <v>Junior</v>
      </c>
      <c r="W836" s="1">
        <f t="shared" ca="1" si="115"/>
        <v>3000</v>
      </c>
      <c r="X836" s="12" t="str">
        <f t="shared" ca="1" si="116"/>
        <v>INSERT INTO bi4all.fac_employees (id_company_fk, id_employee_pk, flg_active, employee_name, id_gender_fk, id_race_fk, birthday, id_schooling_fk, id_department_fk, id_role_fk, id_level_fk, salary) VALUES (1, 832, TRUE, 'Octávio Madureira Sá', 'M', 8, '12/11/1968', 8, 7, 11, 5, 3000);</v>
      </c>
    </row>
    <row r="837" spans="1:24" ht="14.25" customHeight="1" x14ac:dyDescent="0.2">
      <c r="A837" s="7">
        <v>1</v>
      </c>
      <c r="B837" s="7" t="str">
        <f>$A837 &amp; "-"&amp;VLOOKUP($A837,Company!$A:$B,2,FALSE)</f>
        <v>1-ACME Corporation</v>
      </c>
      <c r="C837" s="5">
        <f t="shared" si="108"/>
        <v>833</v>
      </c>
      <c r="D837" s="6" t="b">
        <v>1</v>
      </c>
      <c r="E837" s="7">
        <f ca="1">IF($C837 = 1 + N("Presidente"),
    127,
    IF($C837 = 2 + N("Vice-Presidente"),
        72,
        IF($C837 = 3 + N("Secretária bilíngue"),
            13,
            RANDBETWEEN(5,COUNT(Name!$A:$A) + 1)
        )
    )
)</f>
        <v>51</v>
      </c>
      <c r="F837" s="7" t="str">
        <f ca="1">VLOOKUP($E837,Name!$A:$B,2,FALSE)</f>
        <v>Antônia</v>
      </c>
      <c r="G837" s="7">
        <f ca="1" xml:space="preserve">
IF($C837 = 1,
    0,
    RANDBETWEEN(5,COUNT('Last name'!$A:$A) + 1)
)</f>
        <v>17</v>
      </c>
      <c r="H837" s="7" t="str">
        <f ca="1" xml:space="preserve">
IF($C837 = 1 + N("Presidente"),
    "de Orléans e Bragança",
    VLOOKUP($G837,'Last name'!$A:$B,2,FALSE) &amp; " " &amp; VLOOKUP(RANDBETWEEN(5,COUNT('Last name'!$A:$A) + 1),'Last name'!$A:$B,2,FALSE)
)</f>
        <v>Andrade Mendes</v>
      </c>
      <c r="I837" s="7" t="str">
        <f t="shared" ca="1" si="109"/>
        <v>Antônia Andrade Mendes</v>
      </c>
      <c r="J837" s="7" t="str">
        <f ca="1">VLOOKUP($E837,Name!$A:$C,3,FALSE)</f>
        <v>F</v>
      </c>
      <c r="K837" s="7" t="str">
        <f ca="1">VLOOKUP($J837,Gender!$A:$B,2,FALSE)</f>
        <v>Female</v>
      </c>
      <c r="L837" s="7">
        <f t="shared" ca="1" si="110"/>
        <v>5</v>
      </c>
      <c r="M837" s="7" t="str">
        <f ca="1">VLOOKUP($L837,Race!$A:$B,2,FALSE)</f>
        <v>White</v>
      </c>
      <c r="N837" s="8">
        <f t="shared" ca="1" si="111"/>
        <v>20037</v>
      </c>
      <c r="O837" s="6">
        <f t="shared" ca="1" si="112"/>
        <v>7</v>
      </c>
      <c r="P837" s="8" t="str">
        <f ca="1">VLOOKUP($O837,Education!$A:$B,2,FALSE)</f>
        <v>Undergraduate degree</v>
      </c>
      <c r="Q837" s="7">
        <f ca="1" xml:space="preserve">
  IF(OR($S837 = 5, $S837 = 6, $S837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37" s="7" t="str">
        <f ca="1">VLOOKUP($Q837,Department!$A:$B,2,FALSE)</f>
        <v>Controlling</v>
      </c>
      <c r="S837" s="6">
        <f t="shared" ca="1" si="113"/>
        <v>10</v>
      </c>
      <c r="T837" s="7" t="str">
        <f ca="1">VLOOKUP($S837,Role!$A:$B,2,FALSE)</f>
        <v>Trainee</v>
      </c>
      <c r="U837" s="6" t="str">
        <f t="shared" ca="1" si="114"/>
        <v/>
      </c>
      <c r="V837" s="7" t="str">
        <f ca="1" xml:space="preserve">
IF($U837 &lt;&gt; "",
    VLOOKUP($U837,Level!$A:$B,2,FALSE),
    ""
)</f>
        <v/>
      </c>
      <c r="W837" s="1">
        <f t="shared" ca="1" si="115"/>
        <v>1305</v>
      </c>
      <c r="X837" s="12" t="str">
        <f t="shared" ca="1" si="116"/>
        <v>INSERT INTO bi4all.fac_employees (id_company_fk, id_employee_pk, flg_active, employee_name, id_gender_fk, id_race_fk, birthday, id_schooling_fk, id_department_fk, id_role_fk, id_level_fk, salary) VALUES (1, 833, TRUE, 'Antônia Andrade Mendes', 'F', 5, '09/11/1954', 7, 12, 10, NULL, 1305);</v>
      </c>
    </row>
    <row r="838" spans="1:24" ht="14.25" customHeight="1" x14ac:dyDescent="0.2">
      <c r="A838" s="7">
        <v>1</v>
      </c>
      <c r="B838" s="7" t="str">
        <f>$A838 &amp; "-"&amp;VLOOKUP($A838,Company!$A:$B,2,FALSE)</f>
        <v>1-ACME Corporation</v>
      </c>
      <c r="C838" s="5">
        <f t="shared" ref="C838:C901" si="117">ROW() - 4</f>
        <v>834</v>
      </c>
      <c r="D838" s="6" t="b">
        <v>1</v>
      </c>
      <c r="E838" s="7">
        <f ca="1">IF($C838 = 1 + N("Presidente"),
    127,
    IF($C838 = 2 + N("Vice-Presidente"),
        72,
        IF($C838 = 3 + N("Secretária bilíngue"),
            13,
            RANDBETWEEN(5,COUNT(Name!$A:$A) + 1)
        )
    )
)</f>
        <v>135</v>
      </c>
      <c r="F838" s="7" t="str">
        <f ca="1">VLOOKUP($E838,Name!$A:$B,2,FALSE)</f>
        <v>Felipe</v>
      </c>
      <c r="G838" s="7">
        <f ca="1" xml:space="preserve">
IF($C838 = 1,
    0,
    RANDBETWEEN(5,COUNT('Last name'!$A:$A) + 1)
)</f>
        <v>171</v>
      </c>
      <c r="H838" s="7" t="str">
        <f ca="1" xml:space="preserve">
IF($C838 = 1 + N("Presidente"),
    "de Orléans e Bragança",
    VLOOKUP($G838,'Last name'!$A:$B,2,FALSE) &amp; " " &amp; VLOOKUP(RANDBETWEEN(5,COUNT('Last name'!$A:$A) + 1),'Last name'!$A:$B,2,FALSE)
)</f>
        <v>Sacramento Vaz</v>
      </c>
      <c r="I838" s="7" t="str">
        <f t="shared" ref="I838:I901" ca="1" si="118">$F838 &amp; " " &amp; $H838</f>
        <v>Felipe Sacramento Vaz</v>
      </c>
      <c r="J838" s="7" t="str">
        <f ca="1">VLOOKUP($E838,Name!$A:$C,3,FALSE)</f>
        <v>M</v>
      </c>
      <c r="K838" s="7" t="str">
        <f ca="1">VLOOKUP($J838,Gender!$A:$B,2,FALSE)</f>
        <v>Male</v>
      </c>
      <c r="L838" s="7">
        <f t="shared" ref="L838:L901" ca="1" si="119" xml:space="preserve">
IF(AND($S838 &gt;= 5, $S838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838" s="7" t="str">
        <f ca="1">VLOOKUP($L838,Race!$A:$B,2,FALSE)</f>
        <v>White</v>
      </c>
      <c r="N838" s="8">
        <f t="shared" ref="N838:N901" ca="1" si="120" xml:space="preserve">
IF($S838 = 5 + N("CEO"),
    TODAY() - 16340,
    IF($S838 = 8 + N("Secretary"),
        RANDBETWEEN(TODAY() - 12418.5, TODAY()-6574.5),
        IF(OR($S838 = 7, $S838 = 14),
            RANDBETWEEN(TODAY() - 16071, TODAY() - 8766),
            IF(OR($S838 = 13, $S838 = 12, $S838 = 11),
                RANDBETWEEN(TODAY() - 27393.75, TODAY() - 12783.75),
                RANDBETWEEN(TODAY() - 27393.75, TODAY()-10957.5)
            )
        )
    )
)</f>
        <v>31530</v>
      </c>
      <c r="O838" s="6">
        <f t="shared" ref="O838:O901" ca="1" si="121" xml:space="preserve">
IF(OR($S838 = 5, $S838 = 6) + N("Se for presidente ou vice-presidente"),
    10 + N("Doutor"),
    IF($S838 = 7 + N("Se for diretor"),
        RANDBETWEEN(8,10) + N("Graduate school or Master’s degree or Doctorate"),
        IF($S838 = 14 + N("If a manager"),
            RANDBETWEEN(7,9),
            IF(OR($S838 = 13, $S838 = 12, $S838 = 11) + N("If coordinator or specialist or analyst"),
                RANDBETWEEN(7,8),
                7
            )
        )
    )
)</f>
        <v>8</v>
      </c>
      <c r="P838" s="8" t="str">
        <f ca="1">VLOOKUP($O838,Education!$A:$B,2,FALSE)</f>
        <v>Graduate school</v>
      </c>
      <c r="Q838" s="7">
        <f ca="1" xml:space="preserve">
  IF(OR($S838 = 5, $S838 = 6, $S838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38" s="7" t="str">
        <f ca="1">VLOOKUP($Q838,Department!$A:$B,2,FALSE)</f>
        <v>Audit</v>
      </c>
      <c r="S838" s="6">
        <f t="shared" ref="S838:S901" ca="1" si="122" xml:space="preserve">
IF($C838 = 1 + N("Se matrícula for 1"),
  5 + N("Presidente"),
  IF($C838 = 2 + N("Se matrícula for 2"),
    6 + N("Vice-presidente"),
    IF($C838 = 3 + N("Se matrícula for 3"),
      8 + N("Secretária bilíngue"),
      IF(AND($C838 &gt;= 4, $C838 &lt;=14),
        7 + N("Diretor"),
        IF(AND($C838 &gt;= 15, $C838 &lt;= 25),
          14 + N("Manager"),
          IF(AND($C838 &gt;= 26, $C838 &lt;= 36),
            13 + N("Coordinador"),
            IF(AND($C838 &gt;= 37, $C838 &lt;= 47),
              12 + N("Especialista"),
                IF(MOD($C838,2) = 0,
                  11 + N("Analista"),
                  RANDBETWEEN(9,10) + N("Estagiário ou Trainee")
                )
            )
          )
        )
      )
    )
  )
)</f>
        <v>11</v>
      </c>
      <c r="T838" s="7" t="str">
        <f ca="1">VLOOKUP($S838,Role!$A:$B,2,FALSE)</f>
        <v>Analyst</v>
      </c>
      <c r="U838" s="6">
        <f t="shared" ref="U838:U901" ca="1" si="123" xml:space="preserve">
IF($S838 = 11 + N("Analyst"),
    RANDBETWEEN(5, 7) + N("Jr, Pleno, Sr"),
    ""
)</f>
        <v>6</v>
      </c>
      <c r="V838" s="7" t="str">
        <f ca="1" xml:space="preserve">
IF($U838 &lt;&gt; "",
    VLOOKUP($U838,Level!$A:$B,2,FALSE),
    ""
)</f>
        <v>Pleno</v>
      </c>
      <c r="W838" s="1">
        <f t="shared" ref="W838:W901" ca="1" si="124" xml:space="preserve">
IF($S838 = 5 + N("Presidente"),
    27000,
    IF($S838 = 6 + N("Vice-presidente"),
        23000,
        IF(OR($S838 = 8, $S838= 13, $S838 = 12) + N("Secretária bilíngue ou coordenador ou especialista"),
            8000,
            IF($S838 = 7 + N("Diretor"),
                15000,
                IF($S838 = 14 + N("Gerente"),
                    12000,
                    IF($S838 = 9 + N("Estagiário"),
                        705,
                        IF($S838 = 10 + N("Trainee"),
                            805,
                            IF($S838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IF($O838 = 7,
  500,
  IF($O838 = 8,
    1000,
    IF($O838 = 9,
      1500,
      IF($O838 = 10,
        2000,
        0
      )
    )
  )
)
+
N("Adicional no salário por área")
+
IF($Q838 = 14 + N("Tecnologia da Informação"),
  120,
  IF($Q838 = 16 + N("Vendas"),
    110,
    IF($Q838 = 15 + N("Jurídico"),
      100,
      IF(OR($Q838 = 8, $Q838 = 9, $Q838 = 11) + N("Recursos humanos ou comercial ou comunicação e marketing"),
        80,
        0
      )
    )
  )
)
+
N("Adicionando pegadinha")
+
IF(AND($Q838 = 16, $O838 = 9, $S838 = 11, $U838 = 5) + N("Se for de vendas, com mestrado, analista sênior"),
  IF($L838 = 5,
    100,
    0
  )
  +
  IF($J838 = "M",
    200,
    0
  ),
  0
)</f>
        <v>3000</v>
      </c>
      <c r="X838" s="12" t="str">
        <f t="shared" ref="X838:X901" ca="1" si="125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$A838  &amp; ", "   &amp;
$C838  &amp; ", "   &amp;
$D838  &amp; ", '"  &amp;
$I838  &amp; "', '" &amp;
$J838  &amp; "', "  &amp;
$L838  &amp; ", '"  &amp;
TEXT($N838,"dd/mm/aaaa")  &amp; "', "   &amp;
$O838  &amp; ", "   &amp;
$Q838  &amp; ", "   &amp;
$S838  &amp; ", "   &amp;
IF($U838 &lt;&gt; "", $U838, "NULL")  &amp; ", "   &amp;
$W838  &amp; ");"</f>
        <v>INSERT INTO bi4all.fac_employees (id_company_fk, id_employee_pk, flg_active, employee_name, id_gender_fk, id_race_fk, birthday, id_schooling_fk, id_department_fk, id_role_fk, id_level_fk, salary) VALUES (1, 834, TRUE, 'Felipe Sacramento Vaz', 'M', 5, '28/04/1986', 8, 13, 11, 6, 3000);</v>
      </c>
    </row>
    <row r="839" spans="1:24" ht="14.25" customHeight="1" x14ac:dyDescent="0.2">
      <c r="A839" s="7">
        <v>1</v>
      </c>
      <c r="B839" s="7" t="str">
        <f>$A839 &amp; "-"&amp;VLOOKUP($A839,Company!$A:$B,2,FALSE)</f>
        <v>1-ACME Corporation</v>
      </c>
      <c r="C839" s="5">
        <f t="shared" si="117"/>
        <v>835</v>
      </c>
      <c r="D839" s="6" t="b">
        <v>1</v>
      </c>
      <c r="E839" s="7">
        <f ca="1">IF($C839 = 1 + N("Presidente"),
    127,
    IF($C839 = 2 + N("Vice-Presidente"),
        72,
        IF($C839 = 3 + N("Secretária bilíngue"),
            13,
            RANDBETWEEN(5,COUNT(Name!$A:$A) + 1)
        )
    )
)</f>
        <v>266</v>
      </c>
      <c r="F839" s="7" t="str">
        <f ca="1">VLOOKUP($E839,Name!$A:$B,2,FALSE)</f>
        <v>Maria Helena</v>
      </c>
      <c r="G839" s="7">
        <f ca="1" xml:space="preserve">
IF($C839 = 1,
    0,
    RANDBETWEEN(5,COUNT('Last name'!$A:$A) + 1)
)</f>
        <v>167</v>
      </c>
      <c r="H839" s="7" t="str">
        <f ca="1" xml:space="preserve">
IF($C839 = 1 + N("Presidente"),
    "de Orléans e Bragança",
    VLOOKUP($G839,'Last name'!$A:$B,2,FALSE) &amp; " " &amp; VLOOKUP(RANDBETWEEN(5,COUNT('Last name'!$A:$A) + 1),'Last name'!$A:$B,2,FALSE)
)</f>
        <v>Romano Carvalho</v>
      </c>
      <c r="I839" s="7" t="str">
        <f t="shared" ca="1" si="118"/>
        <v>Maria Helena Romano Carvalho</v>
      </c>
      <c r="J839" s="7" t="str">
        <f ca="1">VLOOKUP($E839,Name!$A:$C,3,FALSE)</f>
        <v>F</v>
      </c>
      <c r="K839" s="7" t="str">
        <f ca="1">VLOOKUP($J839,Gender!$A:$B,2,FALSE)</f>
        <v>Female</v>
      </c>
      <c r="L839" s="7">
        <f t="shared" ca="1" si="119"/>
        <v>5</v>
      </c>
      <c r="M839" s="7" t="str">
        <f ca="1">VLOOKUP($L839,Race!$A:$B,2,FALSE)</f>
        <v>White</v>
      </c>
      <c r="N839" s="8">
        <f t="shared" ca="1" si="120"/>
        <v>33222</v>
      </c>
      <c r="O839" s="6">
        <f t="shared" ca="1" si="121"/>
        <v>7</v>
      </c>
      <c r="P839" s="8" t="str">
        <f ca="1">VLOOKUP($O839,Education!$A:$B,2,FALSE)</f>
        <v>Undergraduate degree</v>
      </c>
      <c r="Q839" s="7">
        <f ca="1" xml:space="preserve">
  IF(OR($S839 = 5, $S839 = 6, $S839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39" s="7" t="str">
        <f ca="1">VLOOKUP($Q839,Department!$A:$B,2,FALSE)</f>
        <v>Controlling</v>
      </c>
      <c r="S839" s="6">
        <f t="shared" ca="1" si="122"/>
        <v>10</v>
      </c>
      <c r="T839" s="7" t="str">
        <f ca="1">VLOOKUP($S839,Role!$A:$B,2,FALSE)</f>
        <v>Trainee</v>
      </c>
      <c r="U839" s="6" t="str">
        <f t="shared" ca="1" si="123"/>
        <v/>
      </c>
      <c r="V839" s="7" t="str">
        <f ca="1" xml:space="preserve">
IF($U839 &lt;&gt; "",
    VLOOKUP($U839,Level!$A:$B,2,FALSE),
    ""
)</f>
        <v/>
      </c>
      <c r="W839" s="1">
        <f t="shared" ca="1" si="124"/>
        <v>1305</v>
      </c>
      <c r="X839" s="12" t="str">
        <f t="shared" ca="1" si="125"/>
        <v>INSERT INTO bi4all.fac_employees (id_company_fk, id_employee_pk, flg_active, employee_name, id_gender_fk, id_race_fk, birthday, id_schooling_fk, id_department_fk, id_role_fk, id_level_fk, salary) VALUES (1, 835, TRUE, 'Maria Helena Romano Carvalho', 'F', 5, '15/12/1990', 7, 12, 10, NULL, 1305);</v>
      </c>
    </row>
    <row r="840" spans="1:24" ht="14.25" customHeight="1" x14ac:dyDescent="0.2">
      <c r="A840" s="7">
        <v>1</v>
      </c>
      <c r="B840" s="7" t="str">
        <f>$A840 &amp; "-"&amp;VLOOKUP($A840,Company!$A:$B,2,FALSE)</f>
        <v>1-ACME Corporation</v>
      </c>
      <c r="C840" s="5">
        <f t="shared" si="117"/>
        <v>836</v>
      </c>
      <c r="D840" s="6" t="b">
        <v>1</v>
      </c>
      <c r="E840" s="7">
        <f ca="1">IF($C840 = 1 + N("Presidente"),
    127,
    IF($C840 = 2 + N("Vice-Presidente"),
        72,
        IF($C840 = 3 + N("Secretária bilíngue"),
            13,
            RANDBETWEEN(5,COUNT(Name!$A:$A) + 1)
        )
    )
)</f>
        <v>197</v>
      </c>
      <c r="F840" s="7" t="str">
        <f ca="1">VLOOKUP($E840,Name!$A:$B,2,FALSE)</f>
        <v>José</v>
      </c>
      <c r="G840" s="7">
        <f ca="1" xml:space="preserve">
IF($C840 = 1,
    0,
    RANDBETWEEN(5,COUNT('Last name'!$A:$A) + 1)
)</f>
        <v>90</v>
      </c>
      <c r="H840" s="7" t="str">
        <f ca="1" xml:space="preserve">
IF($C840 = 1 + N("Presidente"),
    "de Orléans e Bragança",
    VLOOKUP($G840,'Last name'!$A:$B,2,FALSE) &amp; " " &amp; VLOOKUP(RANDBETWEEN(5,COUNT('Last name'!$A:$A) + 1),'Last name'!$A:$B,2,FALSE)
)</f>
        <v>Fontana Andrioli</v>
      </c>
      <c r="I840" s="7" t="str">
        <f t="shared" ca="1" si="118"/>
        <v>José Fontana Andrioli</v>
      </c>
      <c r="J840" s="7" t="str">
        <f ca="1">VLOOKUP($E840,Name!$A:$C,3,FALSE)</f>
        <v>M</v>
      </c>
      <c r="K840" s="7" t="str">
        <f ca="1">VLOOKUP($J840,Gender!$A:$B,2,FALSE)</f>
        <v>Male</v>
      </c>
      <c r="L840" s="7">
        <f t="shared" ca="1" si="119"/>
        <v>6</v>
      </c>
      <c r="M840" s="7" t="str">
        <f ca="1">VLOOKUP($L840,Race!$A:$B,2,FALSE)</f>
        <v>Black or African American</v>
      </c>
      <c r="N840" s="8">
        <f t="shared" ca="1" si="120"/>
        <v>29134</v>
      </c>
      <c r="O840" s="6">
        <f t="shared" ca="1" si="121"/>
        <v>8</v>
      </c>
      <c r="P840" s="8" t="str">
        <f ca="1">VLOOKUP($O840,Education!$A:$B,2,FALSE)</f>
        <v>Graduate school</v>
      </c>
      <c r="Q840" s="7">
        <f ca="1" xml:space="preserve">
  IF(OR($S840 = 5, $S840 = 6, $S840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40" s="7" t="str">
        <f ca="1">VLOOKUP($Q840,Department!$A:$B,2,FALSE)</f>
        <v>Communication &amp; Marketing</v>
      </c>
      <c r="S840" s="6">
        <f t="shared" ca="1" si="122"/>
        <v>11</v>
      </c>
      <c r="T840" s="7" t="str">
        <f ca="1">VLOOKUP($S840,Role!$A:$B,2,FALSE)</f>
        <v>Analyst</v>
      </c>
      <c r="U840" s="6">
        <f t="shared" ca="1" si="123"/>
        <v>7</v>
      </c>
      <c r="V840" s="7" t="str">
        <f ca="1" xml:space="preserve">
IF($U840 &lt;&gt; "",
    VLOOKUP($U840,Level!$A:$B,2,FALSE),
    ""
)</f>
        <v>Senior</v>
      </c>
      <c r="W840" s="1">
        <f t="shared" ca="1" si="124"/>
        <v>3080</v>
      </c>
      <c r="X840" s="12" t="str">
        <f t="shared" ca="1" si="125"/>
        <v>INSERT INTO bi4all.fac_employees (id_company_fk, id_employee_pk, flg_active, employee_name, id_gender_fk, id_race_fk, birthday, id_schooling_fk, id_department_fk, id_role_fk, id_level_fk, salary) VALUES (1, 836, TRUE, 'José Fontana Andrioli', 'M', 6, '06/10/1979', 8, 11, 11, 7, 3080);</v>
      </c>
    </row>
    <row r="841" spans="1:24" ht="14.25" customHeight="1" x14ac:dyDescent="0.2">
      <c r="A841" s="7">
        <v>1</v>
      </c>
      <c r="B841" s="7" t="str">
        <f>$A841 &amp; "-"&amp;VLOOKUP($A841,Company!$A:$B,2,FALSE)</f>
        <v>1-ACME Corporation</v>
      </c>
      <c r="C841" s="5">
        <f t="shared" si="117"/>
        <v>837</v>
      </c>
      <c r="D841" s="6" t="b">
        <v>1</v>
      </c>
      <c r="E841" s="7">
        <f ca="1">IF($C841 = 1 + N("Presidente"),
    127,
    IF($C841 = 2 + N("Vice-Presidente"),
        72,
        IF($C841 = 3 + N("Secretária bilíngue"),
            13,
            RANDBETWEEN(5,COUNT(Name!$A:$A) + 1)
        )
    )
)</f>
        <v>255</v>
      </c>
      <c r="F841" s="7" t="str">
        <f ca="1">VLOOKUP($E841,Name!$A:$B,2,FALSE)</f>
        <v>Manuela</v>
      </c>
      <c r="G841" s="7">
        <f ca="1" xml:space="preserve">
IF($C841 = 1,
    0,
    RANDBETWEEN(5,COUNT('Last name'!$A:$A) + 1)
)</f>
        <v>47</v>
      </c>
      <c r="H841" s="7" t="str">
        <f ca="1" xml:space="preserve">
IF($C841 = 1 + N("Presidente"),
    "de Orléans e Bragança",
    VLOOKUP($G841,'Last name'!$A:$B,2,FALSE) &amp; " " &amp; VLOOKUP(RANDBETWEEN(5,COUNT('Last name'!$A:$A) + 1),'Last name'!$A:$B,2,FALSE)
)</f>
        <v>Brasão Ferreira</v>
      </c>
      <c r="I841" s="7" t="str">
        <f t="shared" ca="1" si="118"/>
        <v>Manuela Brasão Ferreira</v>
      </c>
      <c r="J841" s="7" t="str">
        <f ca="1">VLOOKUP($E841,Name!$A:$C,3,FALSE)</f>
        <v>F</v>
      </c>
      <c r="K841" s="7" t="str">
        <f ca="1">VLOOKUP($J841,Gender!$A:$B,2,FALSE)</f>
        <v>Female</v>
      </c>
      <c r="L841" s="7">
        <f t="shared" ca="1" si="119"/>
        <v>5</v>
      </c>
      <c r="M841" s="7" t="str">
        <f ca="1">VLOOKUP($L841,Race!$A:$B,2,FALSE)</f>
        <v>White</v>
      </c>
      <c r="N841" s="8">
        <f t="shared" ca="1" si="120"/>
        <v>22397</v>
      </c>
      <c r="O841" s="6">
        <f t="shared" ca="1" si="121"/>
        <v>7</v>
      </c>
      <c r="P841" s="8" t="str">
        <f ca="1">VLOOKUP($O841,Education!$A:$B,2,FALSE)</f>
        <v>Undergraduate degree</v>
      </c>
      <c r="Q841" s="7">
        <f ca="1" xml:space="preserve">
  IF(OR($S841 = 5, $S841 = 6, $S841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41" s="7" t="str">
        <f ca="1">VLOOKUP($Q841,Department!$A:$B,2,FALSE)</f>
        <v>Presidency</v>
      </c>
      <c r="S841" s="6">
        <f t="shared" ca="1" si="122"/>
        <v>9</v>
      </c>
      <c r="T841" s="7" t="str">
        <f ca="1">VLOOKUP($S841,Role!$A:$B,2,FALSE)</f>
        <v>Intern</v>
      </c>
      <c r="U841" s="6" t="str">
        <f t="shared" ca="1" si="123"/>
        <v/>
      </c>
      <c r="V841" s="7" t="str">
        <f ca="1" xml:space="preserve">
IF($U841 &lt;&gt; "",
    VLOOKUP($U841,Level!$A:$B,2,FALSE),
    ""
)</f>
        <v/>
      </c>
      <c r="W841" s="1">
        <f t="shared" ca="1" si="124"/>
        <v>1205</v>
      </c>
      <c r="X841" s="12" t="str">
        <f t="shared" ca="1" si="125"/>
        <v>INSERT INTO bi4all.fac_employees (id_company_fk, id_employee_pk, flg_active, employee_name, id_gender_fk, id_race_fk, birthday, id_schooling_fk, id_department_fk, id_role_fk, id_level_fk, salary) VALUES (1, 837, TRUE, 'Manuela Brasão Ferreira', 'F', 5, '26/04/1961', 7, 5, 9, NULL, 1205);</v>
      </c>
    </row>
    <row r="842" spans="1:24" ht="14.25" customHeight="1" x14ac:dyDescent="0.2">
      <c r="A842" s="7">
        <v>1</v>
      </c>
      <c r="B842" s="7" t="str">
        <f>$A842 &amp; "-"&amp;VLOOKUP($A842,Company!$A:$B,2,FALSE)</f>
        <v>1-ACME Corporation</v>
      </c>
      <c r="C842" s="5">
        <f t="shared" si="117"/>
        <v>838</v>
      </c>
      <c r="D842" s="6" t="b">
        <v>1</v>
      </c>
      <c r="E842" s="7">
        <f ca="1">IF($C842 = 1 + N("Presidente"),
    127,
    IF($C842 = 2 + N("Vice-Presidente"),
        72,
        IF($C842 = 3 + N("Secretária bilíngue"),
            13,
            RANDBETWEEN(5,COUNT(Name!$A:$A) + 1)
        )
    )
)</f>
        <v>364</v>
      </c>
      <c r="F842" s="7" t="str">
        <f ca="1">VLOOKUP($E842,Name!$A:$B,2,FALSE)</f>
        <v>Yasmin</v>
      </c>
      <c r="G842" s="7">
        <f ca="1" xml:space="preserve">
IF($C842 = 1,
    0,
    RANDBETWEEN(5,COUNT('Last name'!$A:$A) + 1)
)</f>
        <v>72</v>
      </c>
      <c r="H842" s="7" t="str">
        <f ca="1" xml:space="preserve">
IF($C842 = 1 + N("Presidente"),
    "de Orléans e Bragança",
    VLOOKUP($G842,'Last name'!$A:$B,2,FALSE) &amp; " " &amp; VLOOKUP(RANDBETWEEN(5,COUNT('Last name'!$A:$A) + 1),'Last name'!$A:$B,2,FALSE)
)</f>
        <v>De Luca Trindade</v>
      </c>
      <c r="I842" s="7" t="str">
        <f t="shared" ca="1" si="118"/>
        <v>Yasmin De Luca Trindade</v>
      </c>
      <c r="J842" s="7" t="str">
        <f ca="1">VLOOKUP($E842,Name!$A:$C,3,FALSE)</f>
        <v>F</v>
      </c>
      <c r="K842" s="7" t="str">
        <f ca="1">VLOOKUP($J842,Gender!$A:$B,2,FALSE)</f>
        <v>Female</v>
      </c>
      <c r="L842" s="7">
        <f t="shared" ca="1" si="119"/>
        <v>5</v>
      </c>
      <c r="M842" s="7" t="str">
        <f ca="1">VLOOKUP($L842,Race!$A:$B,2,FALSE)</f>
        <v>White</v>
      </c>
      <c r="N842" s="8">
        <f t="shared" ca="1" si="120"/>
        <v>27194</v>
      </c>
      <c r="O842" s="6">
        <f t="shared" ca="1" si="121"/>
        <v>8</v>
      </c>
      <c r="P842" s="8" t="str">
        <f ca="1">VLOOKUP($O842,Education!$A:$B,2,FALSE)</f>
        <v>Graduate school</v>
      </c>
      <c r="Q842" s="7">
        <f ca="1" xml:space="preserve">
  IF(OR($S842 = 5, $S842 = 6, $S842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42" s="7" t="str">
        <f ca="1">VLOOKUP($Q842,Department!$A:$B,2,FALSE)</f>
        <v>Presidency</v>
      </c>
      <c r="S842" s="6">
        <f t="shared" ca="1" si="122"/>
        <v>11</v>
      </c>
      <c r="T842" s="7" t="str">
        <f ca="1">VLOOKUP($S842,Role!$A:$B,2,FALSE)</f>
        <v>Analyst</v>
      </c>
      <c r="U842" s="6">
        <f t="shared" ca="1" si="123"/>
        <v>6</v>
      </c>
      <c r="V842" s="7" t="str">
        <f ca="1" xml:space="preserve">
IF($U842 &lt;&gt; "",
    VLOOKUP($U842,Level!$A:$B,2,FALSE),
    ""
)</f>
        <v>Pleno</v>
      </c>
      <c r="W842" s="1">
        <f t="shared" ca="1" si="124"/>
        <v>3000</v>
      </c>
      <c r="X842" s="12" t="str">
        <f t="shared" ca="1" si="125"/>
        <v>INSERT INTO bi4all.fac_employees (id_company_fk, id_employee_pk, flg_active, employee_name, id_gender_fk, id_race_fk, birthday, id_schooling_fk, id_department_fk, id_role_fk, id_level_fk, salary) VALUES (1, 838, TRUE, 'Yasmin De Luca Trindade', 'F', 5, '14/06/1974', 8, 5, 11, 6, 3000);</v>
      </c>
    </row>
    <row r="843" spans="1:24" ht="14.25" customHeight="1" x14ac:dyDescent="0.2">
      <c r="A843" s="7">
        <v>1</v>
      </c>
      <c r="B843" s="7" t="str">
        <f>$A843 &amp; "-"&amp;VLOOKUP($A843,Company!$A:$B,2,FALSE)</f>
        <v>1-ACME Corporation</v>
      </c>
      <c r="C843" s="5">
        <f t="shared" si="117"/>
        <v>839</v>
      </c>
      <c r="D843" s="6" t="b">
        <v>1</v>
      </c>
      <c r="E843" s="7">
        <f ca="1">IF($C843 = 1 + N("Presidente"),
    127,
    IF($C843 = 2 + N("Vice-Presidente"),
        72,
        IF($C843 = 3 + N("Secretária bilíngue"),
            13,
            RANDBETWEEN(5,COUNT(Name!$A:$A) + 1)
        )
    )
)</f>
        <v>325</v>
      </c>
      <c r="F843" s="7" t="str">
        <f ca="1">VLOOKUP($E843,Name!$A:$B,2,FALSE)</f>
        <v>Rafaela</v>
      </c>
      <c r="G843" s="7">
        <f ca="1" xml:space="preserve">
IF($C843 = 1,
    0,
    RANDBETWEEN(5,COUNT('Last name'!$A:$A) + 1)
)</f>
        <v>138</v>
      </c>
      <c r="H843" s="7" t="str">
        <f ca="1" xml:space="preserve">
IF($C843 = 1 + N("Presidente"),
    "de Orléans e Bragança",
    VLOOKUP($G843,'Last name'!$A:$B,2,FALSE) &amp; " " &amp; VLOOKUP(RANDBETWEEN(5,COUNT('Last name'!$A:$A) + 1),'Last name'!$A:$B,2,FALSE)
)</f>
        <v>Nascimento Esposito</v>
      </c>
      <c r="I843" s="7" t="str">
        <f t="shared" ca="1" si="118"/>
        <v>Rafaela Nascimento Esposito</v>
      </c>
      <c r="J843" s="7" t="str">
        <f ca="1">VLOOKUP($E843,Name!$A:$C,3,FALSE)</f>
        <v>F</v>
      </c>
      <c r="K843" s="7" t="str">
        <f ca="1">VLOOKUP($J843,Gender!$A:$B,2,FALSE)</f>
        <v>Female</v>
      </c>
      <c r="L843" s="7">
        <f t="shared" ca="1" si="119"/>
        <v>5</v>
      </c>
      <c r="M843" s="7" t="str">
        <f ca="1">VLOOKUP($L843,Race!$A:$B,2,FALSE)</f>
        <v>White</v>
      </c>
      <c r="N843" s="8">
        <f t="shared" ca="1" si="120"/>
        <v>28988</v>
      </c>
      <c r="O843" s="6">
        <f t="shared" ca="1" si="121"/>
        <v>7</v>
      </c>
      <c r="P843" s="8" t="str">
        <f ca="1">VLOOKUP($O843,Education!$A:$B,2,FALSE)</f>
        <v>Undergraduate degree</v>
      </c>
      <c r="Q843" s="7">
        <f ca="1" xml:space="preserve">
  IF(OR($S843 = 5, $S843 = 6, $S843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43" s="7" t="str">
        <f ca="1">VLOOKUP($Q843,Department!$A:$B,2,FALSE)</f>
        <v>Controlling</v>
      </c>
      <c r="S843" s="6">
        <f t="shared" ca="1" si="122"/>
        <v>9</v>
      </c>
      <c r="T843" s="7" t="str">
        <f ca="1">VLOOKUP($S843,Role!$A:$B,2,FALSE)</f>
        <v>Intern</v>
      </c>
      <c r="U843" s="6" t="str">
        <f t="shared" ca="1" si="123"/>
        <v/>
      </c>
      <c r="V843" s="7" t="str">
        <f ca="1" xml:space="preserve">
IF($U843 &lt;&gt; "",
    VLOOKUP($U843,Level!$A:$B,2,FALSE),
    ""
)</f>
        <v/>
      </c>
      <c r="W843" s="1">
        <f t="shared" ca="1" si="124"/>
        <v>1205</v>
      </c>
      <c r="X843" s="12" t="str">
        <f t="shared" ca="1" si="125"/>
        <v>INSERT INTO bi4all.fac_employees (id_company_fk, id_employee_pk, flg_active, employee_name, id_gender_fk, id_race_fk, birthday, id_schooling_fk, id_department_fk, id_role_fk, id_level_fk, salary) VALUES (1, 839, TRUE, 'Rafaela Nascimento Esposito', 'F', 5, '13/05/1979', 7, 12, 9, NULL, 1205);</v>
      </c>
    </row>
    <row r="844" spans="1:24" ht="14.25" customHeight="1" x14ac:dyDescent="0.2">
      <c r="A844" s="7">
        <v>1</v>
      </c>
      <c r="B844" s="7" t="str">
        <f>$A844 &amp; "-"&amp;VLOOKUP($A844,Company!$A:$B,2,FALSE)</f>
        <v>1-ACME Corporation</v>
      </c>
      <c r="C844" s="5">
        <f t="shared" si="117"/>
        <v>840</v>
      </c>
      <c r="D844" s="6" t="b">
        <v>1</v>
      </c>
      <c r="E844" s="7">
        <f ca="1">IF($C844 = 1 + N("Presidente"),
    127,
    IF($C844 = 2 + N("Vice-Presidente"),
        72,
        IF($C844 = 3 + N("Secretária bilíngue"),
            13,
            RANDBETWEEN(5,COUNT(Name!$A:$A) + 1)
        )
    )
)</f>
        <v>101</v>
      </c>
      <c r="F844" s="7" t="str">
        <f ca="1">VLOOKUP($E844,Name!$A:$B,2,FALSE)</f>
        <v>Daniel</v>
      </c>
      <c r="G844" s="7">
        <f ca="1" xml:space="preserve">
IF($C844 = 1,
    0,
    RANDBETWEEN(5,COUNT('Last name'!$A:$A) + 1)
)</f>
        <v>124</v>
      </c>
      <c r="H844" s="7" t="str">
        <f ca="1" xml:space="preserve">
IF($C844 = 1 + N("Presidente"),
    "de Orléans e Bragança",
    VLOOKUP($G844,'Last name'!$A:$B,2,FALSE) &amp; " " &amp; VLOOKUP(RANDBETWEEN(5,COUNT('Last name'!$A:$A) + 1),'Last name'!$A:$B,2,FALSE)
)</f>
        <v>Mazza Pimenta</v>
      </c>
      <c r="I844" s="7" t="str">
        <f t="shared" ca="1" si="118"/>
        <v>Daniel Mazza Pimenta</v>
      </c>
      <c r="J844" s="7" t="str">
        <f ca="1">VLOOKUP($E844,Name!$A:$C,3,FALSE)</f>
        <v>M</v>
      </c>
      <c r="K844" s="7" t="str">
        <f ca="1">VLOOKUP($J844,Gender!$A:$B,2,FALSE)</f>
        <v>Male</v>
      </c>
      <c r="L844" s="7">
        <f t="shared" ca="1" si="119"/>
        <v>5</v>
      </c>
      <c r="M844" s="7" t="str">
        <f ca="1">VLOOKUP($L844,Race!$A:$B,2,FALSE)</f>
        <v>White</v>
      </c>
      <c r="N844" s="8">
        <f t="shared" ca="1" si="120"/>
        <v>25740</v>
      </c>
      <c r="O844" s="6">
        <f t="shared" ca="1" si="121"/>
        <v>8</v>
      </c>
      <c r="P844" s="8" t="str">
        <f ca="1">VLOOKUP($O844,Education!$A:$B,2,FALSE)</f>
        <v>Graduate school</v>
      </c>
      <c r="Q844" s="7">
        <f ca="1" xml:space="preserve">
  IF(OR($S844 = 5, $S844 = 6, $S844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44" s="7" t="str">
        <f ca="1">VLOOKUP($Q844,Department!$A:$B,2,FALSE)</f>
        <v>Finance</v>
      </c>
      <c r="S844" s="6">
        <f t="shared" ca="1" si="122"/>
        <v>11</v>
      </c>
      <c r="T844" s="7" t="str">
        <f ca="1">VLOOKUP($S844,Role!$A:$B,2,FALSE)</f>
        <v>Analyst</v>
      </c>
      <c r="U844" s="6">
        <f t="shared" ca="1" si="123"/>
        <v>7</v>
      </c>
      <c r="V844" s="7" t="str">
        <f ca="1" xml:space="preserve">
IF($U844 &lt;&gt; "",
    VLOOKUP($U844,Level!$A:$B,2,FALSE),
    ""
)</f>
        <v>Senior</v>
      </c>
      <c r="W844" s="1">
        <f t="shared" ca="1" si="124"/>
        <v>3000</v>
      </c>
      <c r="X844" s="12" t="str">
        <f t="shared" ca="1" si="125"/>
        <v>INSERT INTO bi4all.fac_employees (id_company_fk, id_employee_pk, flg_active, employee_name, id_gender_fk, id_race_fk, birthday, id_schooling_fk, id_department_fk, id_role_fk, id_level_fk, salary) VALUES (1, 840, TRUE, 'Daniel Mazza Pimenta', 'M', 5, '21/06/1970', 8, 7, 11, 7, 3000);</v>
      </c>
    </row>
    <row r="845" spans="1:24" ht="14.25" customHeight="1" x14ac:dyDescent="0.2">
      <c r="A845" s="7">
        <v>1</v>
      </c>
      <c r="B845" s="7" t="str">
        <f>$A845 &amp; "-"&amp;VLOOKUP($A845,Company!$A:$B,2,FALSE)</f>
        <v>1-ACME Corporation</v>
      </c>
      <c r="C845" s="5">
        <f t="shared" si="117"/>
        <v>841</v>
      </c>
      <c r="D845" s="6" t="b">
        <v>1</v>
      </c>
      <c r="E845" s="7">
        <f ca="1">IF($C845 = 1 + N("Presidente"),
    127,
    IF($C845 = 2 + N("Vice-Presidente"),
        72,
        IF($C845 = 3 + N("Secretária bilíngue"),
            13,
            RANDBETWEEN(5,COUNT(Name!$A:$A) + 1)
        )
    )
)</f>
        <v>134</v>
      </c>
      <c r="F845" s="7" t="str">
        <f ca="1">VLOOKUP($E845,Name!$A:$B,2,FALSE)</f>
        <v>Eva</v>
      </c>
      <c r="G845" s="7">
        <f ca="1" xml:space="preserve">
IF($C845 = 1,
    0,
    RANDBETWEEN(5,COUNT('Last name'!$A:$A) + 1)
)</f>
        <v>173</v>
      </c>
      <c r="H845" s="7" t="str">
        <f ca="1" xml:space="preserve">
IF($C845 = 1 + N("Presidente"),
    "de Orléans e Bragança",
    VLOOKUP($G845,'Last name'!$A:$B,2,FALSE) &amp; " " &amp; VLOOKUP(RANDBETWEEN(5,COUNT('Last name'!$A:$A) + 1),'Last name'!$A:$B,2,FALSE)
)</f>
        <v>Santacruz Furtado</v>
      </c>
      <c r="I845" s="7" t="str">
        <f t="shared" ca="1" si="118"/>
        <v>Eva Santacruz Furtado</v>
      </c>
      <c r="J845" s="7" t="str">
        <f ca="1">VLOOKUP($E845,Name!$A:$C,3,FALSE)</f>
        <v>F</v>
      </c>
      <c r="K845" s="7" t="str">
        <f ca="1">VLOOKUP($J845,Gender!$A:$B,2,FALSE)</f>
        <v>Female</v>
      </c>
      <c r="L845" s="7">
        <f t="shared" ca="1" si="119"/>
        <v>5</v>
      </c>
      <c r="M845" s="7" t="str">
        <f ca="1">VLOOKUP($L845,Race!$A:$B,2,FALSE)</f>
        <v>White</v>
      </c>
      <c r="N845" s="8">
        <f t="shared" ca="1" si="120"/>
        <v>33829</v>
      </c>
      <c r="O845" s="6">
        <f t="shared" ca="1" si="121"/>
        <v>7</v>
      </c>
      <c r="P845" s="8" t="str">
        <f ca="1">VLOOKUP($O845,Education!$A:$B,2,FALSE)</f>
        <v>Undergraduate degree</v>
      </c>
      <c r="Q845" s="7">
        <f ca="1" xml:space="preserve">
  IF(OR($S845 = 5, $S845 = 6, $S845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45" s="7" t="str">
        <f ca="1">VLOOKUP($Q845,Department!$A:$B,2,FALSE)</f>
        <v>Finance</v>
      </c>
      <c r="S845" s="6">
        <f t="shared" ca="1" si="122"/>
        <v>9</v>
      </c>
      <c r="T845" s="7" t="str">
        <f ca="1">VLOOKUP($S845,Role!$A:$B,2,FALSE)</f>
        <v>Intern</v>
      </c>
      <c r="U845" s="6" t="str">
        <f t="shared" ca="1" si="123"/>
        <v/>
      </c>
      <c r="V845" s="7" t="str">
        <f ca="1" xml:space="preserve">
IF($U845 &lt;&gt; "",
    VLOOKUP($U845,Level!$A:$B,2,FALSE),
    ""
)</f>
        <v/>
      </c>
      <c r="W845" s="1">
        <f t="shared" ca="1" si="124"/>
        <v>1205</v>
      </c>
      <c r="X845" s="12" t="str">
        <f t="shared" ca="1" si="125"/>
        <v>INSERT INTO bi4all.fac_employees (id_company_fk, id_employee_pk, flg_active, employee_name, id_gender_fk, id_race_fk, birthday, id_schooling_fk, id_department_fk, id_role_fk, id_level_fk, salary) VALUES (1, 841, TRUE, 'Eva Santacruz Furtado', 'F', 5, '13/08/1992', 7, 7, 9, NULL, 1205);</v>
      </c>
    </row>
    <row r="846" spans="1:24" ht="14.25" customHeight="1" x14ac:dyDescent="0.2">
      <c r="A846" s="7">
        <v>1</v>
      </c>
      <c r="B846" s="7" t="str">
        <f>$A846 &amp; "-"&amp;VLOOKUP($A846,Company!$A:$B,2,FALSE)</f>
        <v>1-ACME Corporation</v>
      </c>
      <c r="C846" s="5">
        <f t="shared" si="117"/>
        <v>842</v>
      </c>
      <c r="D846" s="6" t="b">
        <v>1</v>
      </c>
      <c r="E846" s="7">
        <f ca="1">IF($C846 = 1 + N("Presidente"),
    127,
    IF($C846 = 2 + N("Vice-Presidente"),
        72,
        IF($C846 = 3 + N("Secretária bilíngue"),
            13,
            RANDBETWEEN(5,COUNT(Name!$A:$A) + 1)
        )
    )
)</f>
        <v>274</v>
      </c>
      <c r="F846" s="7" t="str">
        <f ca="1">VLOOKUP($E846,Name!$A:$B,2,FALSE)</f>
        <v>Maria Valentina</v>
      </c>
      <c r="G846" s="7">
        <f ca="1" xml:space="preserve">
IF($C846 = 1,
    0,
    RANDBETWEEN(5,COUNT('Last name'!$A:$A) + 1)
)</f>
        <v>86</v>
      </c>
      <c r="H846" s="7" t="str">
        <f ca="1" xml:space="preserve">
IF($C846 = 1 + N("Presidente"),
    "de Orléans e Bragança",
    VLOOKUP($G846,'Last name'!$A:$B,2,FALSE) &amp; " " &amp; VLOOKUP(RANDBETWEEN(5,COUNT('Last name'!$A:$A) + 1),'Last name'!$A:$B,2,FALSE)
)</f>
        <v>Ferrara Alves</v>
      </c>
      <c r="I846" s="7" t="str">
        <f t="shared" ca="1" si="118"/>
        <v>Maria Valentina Ferrara Alves</v>
      </c>
      <c r="J846" s="7" t="str">
        <f ca="1">VLOOKUP($E846,Name!$A:$C,3,FALSE)</f>
        <v>F</v>
      </c>
      <c r="K846" s="7" t="str">
        <f ca="1">VLOOKUP($J846,Gender!$A:$B,2,FALSE)</f>
        <v>Female</v>
      </c>
      <c r="L846" s="7">
        <f t="shared" ca="1" si="119"/>
        <v>5</v>
      </c>
      <c r="M846" s="7" t="str">
        <f ca="1">VLOOKUP($L846,Race!$A:$B,2,FALSE)</f>
        <v>White</v>
      </c>
      <c r="N846" s="8">
        <f t="shared" ca="1" si="120"/>
        <v>31625</v>
      </c>
      <c r="O846" s="6">
        <f t="shared" ca="1" si="121"/>
        <v>7</v>
      </c>
      <c r="P846" s="8" t="str">
        <f ca="1">VLOOKUP($O846,Education!$A:$B,2,FALSE)</f>
        <v>Undergraduate degree</v>
      </c>
      <c r="Q846" s="7">
        <f ca="1" xml:space="preserve">
  IF(OR($S846 = 5, $S846 = 6, $S846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46" s="7" t="str">
        <f ca="1">VLOOKUP($Q846,Department!$A:$B,2,FALSE)</f>
        <v>Administration</v>
      </c>
      <c r="S846" s="6">
        <f t="shared" ca="1" si="122"/>
        <v>11</v>
      </c>
      <c r="T846" s="7" t="str">
        <f ca="1">VLOOKUP($S846,Role!$A:$B,2,FALSE)</f>
        <v>Analyst</v>
      </c>
      <c r="U846" s="6">
        <f t="shared" ca="1" si="123"/>
        <v>7</v>
      </c>
      <c r="V846" s="7" t="str">
        <f ca="1" xml:space="preserve">
IF($U846 &lt;&gt; "",
    VLOOKUP($U846,Level!$A:$B,2,FALSE),
    ""
)</f>
        <v>Senior</v>
      </c>
      <c r="W846" s="1">
        <f t="shared" ca="1" si="124"/>
        <v>2500</v>
      </c>
      <c r="X846" s="12" t="str">
        <f t="shared" ca="1" si="125"/>
        <v>INSERT INTO bi4all.fac_employees (id_company_fk, id_employee_pk, flg_active, employee_name, id_gender_fk, id_race_fk, birthday, id_schooling_fk, id_department_fk, id_role_fk, id_level_fk, salary) VALUES (1, 842, TRUE, 'Maria Valentina Ferrara Alves', 'F', 5, '01/08/1986', 7, 6, 11, 7, 2500);</v>
      </c>
    </row>
    <row r="847" spans="1:24" ht="14.25" customHeight="1" x14ac:dyDescent="0.2">
      <c r="A847" s="7">
        <v>1</v>
      </c>
      <c r="B847" s="7" t="str">
        <f>$A847 &amp; "-"&amp;VLOOKUP($A847,Company!$A:$B,2,FALSE)</f>
        <v>1-ACME Corporation</v>
      </c>
      <c r="C847" s="5">
        <f t="shared" si="117"/>
        <v>843</v>
      </c>
      <c r="D847" s="6" t="b">
        <v>1</v>
      </c>
      <c r="E847" s="7">
        <f ca="1">IF($C847 = 1 + N("Presidente"),
    127,
    IF($C847 = 2 + N("Vice-Presidente"),
        72,
        IF($C847 = 3 + N("Secretária bilíngue"),
            13,
            RANDBETWEEN(5,COUNT(Name!$A:$A) + 1)
        )
    )
)</f>
        <v>79</v>
      </c>
      <c r="F847" s="7" t="str">
        <f ca="1">VLOOKUP($E847,Name!$A:$B,2,FALSE)</f>
        <v>Byanca</v>
      </c>
      <c r="G847" s="7">
        <f ca="1" xml:space="preserve">
IF($C847 = 1,
    0,
    RANDBETWEEN(5,COUNT('Last name'!$A:$A) + 1)
)</f>
        <v>47</v>
      </c>
      <c r="H847" s="7" t="str">
        <f ca="1" xml:space="preserve">
IF($C847 = 1 + N("Presidente"),
    "de Orléans e Bragança",
    VLOOKUP($G847,'Last name'!$A:$B,2,FALSE) &amp; " " &amp; VLOOKUP(RANDBETWEEN(5,COUNT('Last name'!$A:$A) + 1),'Last name'!$A:$B,2,FALSE)
)</f>
        <v>Brasão Ferrão</v>
      </c>
      <c r="I847" s="7" t="str">
        <f t="shared" ca="1" si="118"/>
        <v>Byanca Brasão Ferrão</v>
      </c>
      <c r="J847" s="7" t="str">
        <f ca="1">VLOOKUP($E847,Name!$A:$C,3,FALSE)</f>
        <v>F</v>
      </c>
      <c r="K847" s="7" t="str">
        <f ca="1">VLOOKUP($J847,Gender!$A:$B,2,FALSE)</f>
        <v>Female</v>
      </c>
      <c r="L847" s="7">
        <f t="shared" ca="1" si="119"/>
        <v>7</v>
      </c>
      <c r="M847" s="7" t="str">
        <f ca="1">VLOOKUP($L847,Race!$A:$B,2,FALSE)</f>
        <v>Hispanic or Latino</v>
      </c>
      <c r="N847" s="8">
        <f t="shared" ca="1" si="120"/>
        <v>32067</v>
      </c>
      <c r="O847" s="6">
        <f t="shared" ca="1" si="121"/>
        <v>7</v>
      </c>
      <c r="P847" s="8" t="str">
        <f ca="1">VLOOKUP($O847,Education!$A:$B,2,FALSE)</f>
        <v>Undergraduate degree</v>
      </c>
      <c r="Q847" s="7">
        <f ca="1" xml:space="preserve">
  IF(OR($S847 = 5, $S847 = 6, $S847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47" s="7" t="str">
        <f ca="1">VLOOKUP($Q847,Department!$A:$B,2,FALSE)</f>
        <v>Administration</v>
      </c>
      <c r="S847" s="6">
        <f t="shared" ca="1" si="122"/>
        <v>10</v>
      </c>
      <c r="T847" s="7" t="str">
        <f ca="1">VLOOKUP($S847,Role!$A:$B,2,FALSE)</f>
        <v>Trainee</v>
      </c>
      <c r="U847" s="6" t="str">
        <f t="shared" ca="1" si="123"/>
        <v/>
      </c>
      <c r="V847" s="7" t="str">
        <f ca="1" xml:space="preserve">
IF($U847 &lt;&gt; "",
    VLOOKUP($U847,Level!$A:$B,2,FALSE),
    ""
)</f>
        <v/>
      </c>
      <c r="W847" s="1">
        <f t="shared" ca="1" si="124"/>
        <v>1305</v>
      </c>
      <c r="X847" s="12" t="str">
        <f t="shared" ca="1" si="125"/>
        <v>INSERT INTO bi4all.fac_employees (id_company_fk, id_employee_pk, flg_active, employee_name, id_gender_fk, id_race_fk, birthday, id_schooling_fk, id_department_fk, id_role_fk, id_level_fk, salary) VALUES (1, 843, TRUE, 'Byanca Brasão Ferrão', 'F', 7, '17/10/1987', 7, 6, 10, NULL, 1305);</v>
      </c>
    </row>
    <row r="848" spans="1:24" ht="14.25" customHeight="1" x14ac:dyDescent="0.2">
      <c r="A848" s="7">
        <v>1</v>
      </c>
      <c r="B848" s="7" t="str">
        <f>$A848 &amp; "-"&amp;VLOOKUP($A848,Company!$A:$B,2,FALSE)</f>
        <v>1-ACME Corporation</v>
      </c>
      <c r="C848" s="5">
        <f t="shared" si="117"/>
        <v>844</v>
      </c>
      <c r="D848" s="6" t="b">
        <v>1</v>
      </c>
      <c r="E848" s="7">
        <f ca="1">IF($C848 = 1 + N("Presidente"),
    127,
    IF($C848 = 2 + N("Vice-Presidente"),
        72,
        IF($C848 = 3 + N("Secretária bilíngue"),
            13,
            RANDBETWEEN(5,COUNT(Name!$A:$A) + 1)
        )
    )
)</f>
        <v>301</v>
      </c>
      <c r="F848" s="7" t="str">
        <f ca="1">VLOOKUP($E848,Name!$A:$B,2,FALSE)</f>
        <v>Murilo</v>
      </c>
      <c r="G848" s="7">
        <f ca="1" xml:space="preserve">
IF($C848 = 1,
    0,
    RANDBETWEEN(5,COUNT('Last name'!$A:$A) + 1)
)</f>
        <v>183</v>
      </c>
      <c r="H848" s="7" t="str">
        <f ca="1" xml:space="preserve">
IF($C848 = 1 + N("Presidente"),
    "de Orléans e Bragança",
    VLOOKUP($G848,'Last name'!$A:$B,2,FALSE) &amp; " " &amp; VLOOKUP(RANDBETWEEN(5,COUNT('Last name'!$A:$A) + 1),'Last name'!$A:$B,2,FALSE)
)</f>
        <v>Soares Aragão</v>
      </c>
      <c r="I848" s="7" t="str">
        <f t="shared" ca="1" si="118"/>
        <v>Murilo Soares Aragão</v>
      </c>
      <c r="J848" s="7" t="str">
        <f ca="1">VLOOKUP($E848,Name!$A:$C,3,FALSE)</f>
        <v>M</v>
      </c>
      <c r="K848" s="7" t="str">
        <f ca="1">VLOOKUP($J848,Gender!$A:$B,2,FALSE)</f>
        <v>Male</v>
      </c>
      <c r="L848" s="7">
        <f t="shared" ca="1" si="119"/>
        <v>5</v>
      </c>
      <c r="M848" s="7" t="str">
        <f ca="1">VLOOKUP($L848,Race!$A:$B,2,FALSE)</f>
        <v>White</v>
      </c>
      <c r="N848" s="8">
        <f t="shared" ca="1" si="120"/>
        <v>31537</v>
      </c>
      <c r="O848" s="6">
        <f t="shared" ca="1" si="121"/>
        <v>8</v>
      </c>
      <c r="P848" s="8" t="str">
        <f ca="1">VLOOKUP($O848,Education!$A:$B,2,FALSE)</f>
        <v>Graduate school</v>
      </c>
      <c r="Q848" s="7">
        <f ca="1" xml:space="preserve">
  IF(OR($S848 = 5, $S848 = 6, $S848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48" s="7" t="str">
        <f ca="1">VLOOKUP($Q848,Department!$A:$B,2,FALSE)</f>
        <v>Communication &amp; Marketing</v>
      </c>
      <c r="S848" s="6">
        <f t="shared" ca="1" si="122"/>
        <v>11</v>
      </c>
      <c r="T848" s="7" t="str">
        <f ca="1">VLOOKUP($S848,Role!$A:$B,2,FALSE)</f>
        <v>Analyst</v>
      </c>
      <c r="U848" s="6">
        <f t="shared" ca="1" si="123"/>
        <v>7</v>
      </c>
      <c r="V848" s="7" t="str">
        <f ca="1" xml:space="preserve">
IF($U848 &lt;&gt; "",
    VLOOKUP($U848,Level!$A:$B,2,FALSE),
    ""
)</f>
        <v>Senior</v>
      </c>
      <c r="W848" s="1">
        <f t="shared" ca="1" si="124"/>
        <v>3080</v>
      </c>
      <c r="X848" s="12" t="str">
        <f t="shared" ca="1" si="125"/>
        <v>INSERT INTO bi4all.fac_employees (id_company_fk, id_employee_pk, flg_active, employee_name, id_gender_fk, id_race_fk, birthday, id_schooling_fk, id_department_fk, id_role_fk, id_level_fk, salary) VALUES (1, 844, TRUE, 'Murilo Soares Aragão', 'M', 5, '05/05/1986', 8, 11, 11, 7, 3080);</v>
      </c>
    </row>
    <row r="849" spans="1:24" ht="14.25" customHeight="1" x14ac:dyDescent="0.2">
      <c r="A849" s="7">
        <v>1</v>
      </c>
      <c r="B849" s="7" t="str">
        <f>$A849 &amp; "-"&amp;VLOOKUP($A849,Company!$A:$B,2,FALSE)</f>
        <v>1-ACME Corporation</v>
      </c>
      <c r="C849" s="5">
        <f t="shared" si="117"/>
        <v>845</v>
      </c>
      <c r="D849" s="6" t="b">
        <v>1</v>
      </c>
      <c r="E849" s="7">
        <f ca="1">IF($C849 = 1 + N("Presidente"),
    127,
    IF($C849 = 2 + N("Vice-Presidente"),
        72,
        IF($C849 = 3 + N("Secretária bilíngue"),
            13,
            RANDBETWEEN(5,COUNT(Name!$A:$A) + 1)
        )
    )
)</f>
        <v>317</v>
      </c>
      <c r="F849" s="7" t="str">
        <f ca="1">VLOOKUP($E849,Name!$A:$B,2,FALSE)</f>
        <v>Pedro Henrique</v>
      </c>
      <c r="G849" s="7">
        <f ca="1" xml:space="preserve">
IF($C849 = 1,
    0,
    RANDBETWEEN(5,COUNT('Last name'!$A:$A) + 1)
)</f>
        <v>157</v>
      </c>
      <c r="H849" s="7" t="str">
        <f ca="1" xml:space="preserve">
IF($C849 = 1 + N("Presidente"),
    "de Orléans e Bragança",
    VLOOKUP($G849,'Last name'!$A:$B,2,FALSE) &amp; " " &amp; VLOOKUP(RANDBETWEEN(5,COUNT('Last name'!$A:$A) + 1),'Last name'!$A:$B,2,FALSE)
)</f>
        <v>Ramos Junqueira</v>
      </c>
      <c r="I849" s="7" t="str">
        <f t="shared" ca="1" si="118"/>
        <v>Pedro Henrique Ramos Junqueira</v>
      </c>
      <c r="J849" s="7" t="str">
        <f ca="1">VLOOKUP($E849,Name!$A:$C,3,FALSE)</f>
        <v>M</v>
      </c>
      <c r="K849" s="7" t="str">
        <f ca="1">VLOOKUP($J849,Gender!$A:$B,2,FALSE)</f>
        <v>Male</v>
      </c>
      <c r="L849" s="7">
        <f t="shared" ca="1" si="119"/>
        <v>5</v>
      </c>
      <c r="M849" s="7" t="str">
        <f ca="1">VLOOKUP($L849,Race!$A:$B,2,FALSE)</f>
        <v>White</v>
      </c>
      <c r="N849" s="8">
        <f t="shared" ca="1" si="120"/>
        <v>24479</v>
      </c>
      <c r="O849" s="6">
        <f t="shared" ca="1" si="121"/>
        <v>7</v>
      </c>
      <c r="P849" s="8" t="str">
        <f ca="1">VLOOKUP($O849,Education!$A:$B,2,FALSE)</f>
        <v>Undergraduate degree</v>
      </c>
      <c r="Q849" s="7">
        <f ca="1" xml:space="preserve">
  IF(OR($S849 = 5, $S849 = 6, $S849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49" s="7" t="str">
        <f ca="1">VLOOKUP($Q849,Department!$A:$B,2,FALSE)</f>
        <v>Finance</v>
      </c>
      <c r="S849" s="6">
        <f t="shared" ca="1" si="122"/>
        <v>9</v>
      </c>
      <c r="T849" s="7" t="str">
        <f ca="1">VLOOKUP($S849,Role!$A:$B,2,FALSE)</f>
        <v>Intern</v>
      </c>
      <c r="U849" s="6" t="str">
        <f t="shared" ca="1" si="123"/>
        <v/>
      </c>
      <c r="V849" s="7" t="str">
        <f ca="1" xml:space="preserve">
IF($U849 &lt;&gt; "",
    VLOOKUP($U849,Level!$A:$B,2,FALSE),
    ""
)</f>
        <v/>
      </c>
      <c r="W849" s="1">
        <f t="shared" ca="1" si="124"/>
        <v>1205</v>
      </c>
      <c r="X849" s="12" t="str">
        <f t="shared" ca="1" si="125"/>
        <v>INSERT INTO bi4all.fac_employees (id_company_fk, id_employee_pk, flg_active, employee_name, id_gender_fk, id_race_fk, birthday, id_schooling_fk, id_department_fk, id_role_fk, id_level_fk, salary) VALUES (1, 845, TRUE, 'Pedro Henrique Ramos Junqueira', 'M', 5, '07/01/1967', 7, 7, 9, NULL, 1205);</v>
      </c>
    </row>
    <row r="850" spans="1:24" ht="14.25" customHeight="1" x14ac:dyDescent="0.2">
      <c r="A850" s="7">
        <v>1</v>
      </c>
      <c r="B850" s="7" t="str">
        <f>$A850 &amp; "-"&amp;VLOOKUP($A850,Company!$A:$B,2,FALSE)</f>
        <v>1-ACME Corporation</v>
      </c>
      <c r="C850" s="5">
        <f t="shared" si="117"/>
        <v>846</v>
      </c>
      <c r="D850" s="6" t="b">
        <v>1</v>
      </c>
      <c r="E850" s="7">
        <f ca="1">IF($C850 = 1 + N("Presidente"),
    127,
    IF($C850 = 2 + N("Vice-Presidente"),
        72,
        IF($C850 = 3 + N("Secretária bilíngue"),
            13,
            RANDBETWEEN(5,COUNT(Name!$A:$A) + 1)
        )
    )
)</f>
        <v>219</v>
      </c>
      <c r="F850" s="7" t="str">
        <f ca="1">VLOOKUP($E850,Name!$A:$B,2,FALSE)</f>
        <v>Larissa</v>
      </c>
      <c r="G850" s="7">
        <f ca="1" xml:space="preserve">
IF($C850 = 1,
    0,
    RANDBETWEEN(5,COUNT('Last name'!$A:$A) + 1)
)</f>
        <v>142</v>
      </c>
      <c r="H850" s="7" t="str">
        <f ca="1" xml:space="preserve">
IF($C850 = 1 + N("Presidente"),
    "de Orléans e Bragança",
    VLOOKUP($G850,'Last name'!$A:$B,2,FALSE) &amp; " " &amp; VLOOKUP(RANDBETWEEN(5,COUNT('Last name'!$A:$A) + 1),'Last name'!$A:$B,2,FALSE)
)</f>
        <v>Nunes Sacramento</v>
      </c>
      <c r="I850" s="7" t="str">
        <f t="shared" ca="1" si="118"/>
        <v>Larissa Nunes Sacramento</v>
      </c>
      <c r="J850" s="7" t="str">
        <f ca="1">VLOOKUP($E850,Name!$A:$C,3,FALSE)</f>
        <v>F</v>
      </c>
      <c r="K850" s="7" t="str">
        <f ca="1">VLOOKUP($J850,Gender!$A:$B,2,FALSE)</f>
        <v>Female</v>
      </c>
      <c r="L850" s="7">
        <f t="shared" ca="1" si="119"/>
        <v>5</v>
      </c>
      <c r="M850" s="7" t="str">
        <f ca="1">VLOOKUP($L850,Race!$A:$B,2,FALSE)</f>
        <v>White</v>
      </c>
      <c r="N850" s="8">
        <f t="shared" ca="1" si="120"/>
        <v>21115</v>
      </c>
      <c r="O850" s="6">
        <f t="shared" ca="1" si="121"/>
        <v>8</v>
      </c>
      <c r="P850" s="8" t="str">
        <f ca="1">VLOOKUP($O850,Education!$A:$B,2,FALSE)</f>
        <v>Graduate school</v>
      </c>
      <c r="Q850" s="7">
        <f ca="1" xml:space="preserve">
  IF(OR($S850 = 5, $S850 = 6, $S850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50" s="7" t="str">
        <f ca="1">VLOOKUP($Q850,Department!$A:$B,2,FALSE)</f>
        <v>Controlling</v>
      </c>
      <c r="S850" s="6">
        <f t="shared" ca="1" si="122"/>
        <v>11</v>
      </c>
      <c r="T850" s="7" t="str">
        <f ca="1">VLOOKUP($S850,Role!$A:$B,2,FALSE)</f>
        <v>Analyst</v>
      </c>
      <c r="U850" s="6">
        <f t="shared" ca="1" si="123"/>
        <v>5</v>
      </c>
      <c r="V850" s="7" t="str">
        <f ca="1" xml:space="preserve">
IF($U850 &lt;&gt; "",
    VLOOKUP($U850,Level!$A:$B,2,FALSE),
    ""
)</f>
        <v>Junior</v>
      </c>
      <c r="W850" s="1">
        <f t="shared" ca="1" si="124"/>
        <v>3000</v>
      </c>
      <c r="X850" s="12" t="str">
        <f t="shared" ca="1" si="125"/>
        <v>INSERT INTO bi4all.fac_employees (id_company_fk, id_employee_pk, flg_active, employee_name, id_gender_fk, id_race_fk, birthday, id_schooling_fk, id_department_fk, id_role_fk, id_level_fk, salary) VALUES (1, 846, TRUE, 'Larissa Nunes Sacramento', 'F', 5, '22/10/1957', 8, 12, 11, 5, 3000);</v>
      </c>
    </row>
    <row r="851" spans="1:24" ht="14.25" customHeight="1" x14ac:dyDescent="0.2">
      <c r="A851" s="7">
        <v>1</v>
      </c>
      <c r="B851" s="7" t="str">
        <f>$A851 &amp; "-"&amp;VLOOKUP($A851,Company!$A:$B,2,FALSE)</f>
        <v>1-ACME Corporation</v>
      </c>
      <c r="C851" s="5">
        <f t="shared" si="117"/>
        <v>847</v>
      </c>
      <c r="D851" s="6" t="b">
        <v>1</v>
      </c>
      <c r="E851" s="7">
        <f ca="1">IF($C851 = 1 + N("Presidente"),
    127,
    IF($C851 = 2 + N("Vice-Presidente"),
        72,
        IF($C851 = 3 + N("Secretária bilíngue"),
            13,
            RANDBETWEEN(5,COUNT(Name!$A:$A) + 1)
        )
    )
)</f>
        <v>259</v>
      </c>
      <c r="F851" s="7" t="str">
        <f ca="1">VLOOKUP($E851,Name!$A:$B,2,FALSE)</f>
        <v>Maria Carolina</v>
      </c>
      <c r="G851" s="7">
        <f ca="1" xml:space="preserve">
IF($C851 = 1,
    0,
    RANDBETWEEN(5,COUNT('Last name'!$A:$A) + 1)
)</f>
        <v>113</v>
      </c>
      <c r="H851" s="7" t="str">
        <f ca="1" xml:space="preserve">
IF($C851 = 1 + N("Presidente"),
    "de Orléans e Bragança",
    VLOOKUP($G851,'Last name'!$A:$B,2,FALSE) &amp; " " &amp; VLOOKUP(RANDBETWEEN(5,COUNT('Last name'!$A:$A) + 1),'Last name'!$A:$B,2,FALSE)
)</f>
        <v>Luz Morato</v>
      </c>
      <c r="I851" s="7" t="str">
        <f t="shared" ca="1" si="118"/>
        <v>Maria Carolina Luz Morato</v>
      </c>
      <c r="J851" s="7" t="str">
        <f ca="1">VLOOKUP($E851,Name!$A:$C,3,FALSE)</f>
        <v>F</v>
      </c>
      <c r="K851" s="7" t="str">
        <f ca="1">VLOOKUP($J851,Gender!$A:$B,2,FALSE)</f>
        <v>Female</v>
      </c>
      <c r="L851" s="7">
        <f t="shared" ca="1" si="119"/>
        <v>5</v>
      </c>
      <c r="M851" s="7" t="str">
        <f ca="1">VLOOKUP($L851,Race!$A:$B,2,FALSE)</f>
        <v>White</v>
      </c>
      <c r="N851" s="8">
        <f t="shared" ca="1" si="120"/>
        <v>24185</v>
      </c>
      <c r="O851" s="6">
        <f t="shared" ca="1" si="121"/>
        <v>7</v>
      </c>
      <c r="P851" s="8" t="str">
        <f ca="1">VLOOKUP($O851,Education!$A:$B,2,FALSE)</f>
        <v>Undergraduate degree</v>
      </c>
      <c r="Q851" s="7">
        <f ca="1" xml:space="preserve">
  IF(OR($S851 = 5, $S851 = 6, $S851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51" s="7" t="str">
        <f ca="1">VLOOKUP($Q851,Department!$A:$B,2,FALSE)</f>
        <v>Audit</v>
      </c>
      <c r="S851" s="6">
        <f t="shared" ca="1" si="122"/>
        <v>10</v>
      </c>
      <c r="T851" s="7" t="str">
        <f ca="1">VLOOKUP($S851,Role!$A:$B,2,FALSE)</f>
        <v>Trainee</v>
      </c>
      <c r="U851" s="6" t="str">
        <f t="shared" ca="1" si="123"/>
        <v/>
      </c>
      <c r="V851" s="7" t="str">
        <f ca="1" xml:space="preserve">
IF($U851 &lt;&gt; "",
    VLOOKUP($U851,Level!$A:$B,2,FALSE),
    ""
)</f>
        <v/>
      </c>
      <c r="W851" s="1">
        <f t="shared" ca="1" si="124"/>
        <v>1305</v>
      </c>
      <c r="X851" s="12" t="str">
        <f t="shared" ca="1" si="125"/>
        <v>INSERT INTO bi4all.fac_employees (id_company_fk, id_employee_pk, flg_active, employee_name, id_gender_fk, id_race_fk, birthday, id_schooling_fk, id_department_fk, id_role_fk, id_level_fk, salary) VALUES (1, 847, TRUE, 'Maria Carolina Luz Morato', 'F', 5, '19/03/1966', 7, 13, 10, NULL, 1305);</v>
      </c>
    </row>
    <row r="852" spans="1:24" ht="14.25" customHeight="1" x14ac:dyDescent="0.2">
      <c r="A852" s="7">
        <v>1</v>
      </c>
      <c r="B852" s="7" t="str">
        <f>$A852 &amp; "-"&amp;VLOOKUP($A852,Company!$A:$B,2,FALSE)</f>
        <v>1-ACME Corporation</v>
      </c>
      <c r="C852" s="5">
        <f t="shared" si="117"/>
        <v>848</v>
      </c>
      <c r="D852" s="6" t="b">
        <v>1</v>
      </c>
      <c r="E852" s="7">
        <f ca="1">IF($C852 = 1 + N("Presidente"),
    127,
    IF($C852 = 2 + N("Vice-Presidente"),
        72,
        IF($C852 = 3 + N("Secretária bilíngue"),
            13,
            RANDBETWEEN(5,COUNT(Name!$A:$A) + 1)
        )
    )
)</f>
        <v>256</v>
      </c>
      <c r="F852" s="7" t="str">
        <f ca="1">VLOOKUP($E852,Name!$A:$B,2,FALSE)</f>
        <v>Marcelo</v>
      </c>
      <c r="G852" s="7">
        <f ca="1" xml:space="preserve">
IF($C852 = 1,
    0,
    RANDBETWEEN(5,COUNT('Last name'!$A:$A) + 1)
)</f>
        <v>135</v>
      </c>
      <c r="H852" s="7" t="str">
        <f ca="1" xml:space="preserve">
IF($C852 = 1 + N("Presidente"),
    "de Orléans e Bragança",
    VLOOKUP($G852,'Last name'!$A:$B,2,FALSE) &amp; " " &amp; VLOOKUP(RANDBETWEEN(5,COUNT('Last name'!$A:$A) + 1),'Last name'!$A:$B,2,FALSE)
)</f>
        <v>Moreira Azeredo</v>
      </c>
      <c r="I852" s="7" t="str">
        <f t="shared" ca="1" si="118"/>
        <v>Marcelo Moreira Azeredo</v>
      </c>
      <c r="J852" s="7" t="str">
        <f ca="1">VLOOKUP($E852,Name!$A:$C,3,FALSE)</f>
        <v>M</v>
      </c>
      <c r="K852" s="7" t="str">
        <f ca="1">VLOOKUP($J852,Gender!$A:$B,2,FALSE)</f>
        <v>Male</v>
      </c>
      <c r="L852" s="7">
        <f t="shared" ca="1" si="119"/>
        <v>5</v>
      </c>
      <c r="M852" s="7" t="str">
        <f ca="1">VLOOKUP($L852,Race!$A:$B,2,FALSE)</f>
        <v>White</v>
      </c>
      <c r="N852" s="8">
        <f t="shared" ca="1" si="120"/>
        <v>27588</v>
      </c>
      <c r="O852" s="6">
        <f t="shared" ca="1" si="121"/>
        <v>7</v>
      </c>
      <c r="P852" s="8" t="str">
        <f ca="1">VLOOKUP($O852,Education!$A:$B,2,FALSE)</f>
        <v>Undergraduate degree</v>
      </c>
      <c r="Q852" s="7">
        <f ca="1" xml:space="preserve">
  IF(OR($S852 = 5, $S852 = 6, $S852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52" s="7" t="str">
        <f ca="1">VLOOKUP($Q852,Department!$A:$B,2,FALSE)</f>
        <v>Finance</v>
      </c>
      <c r="S852" s="6">
        <f t="shared" ca="1" si="122"/>
        <v>11</v>
      </c>
      <c r="T852" s="7" t="str">
        <f ca="1">VLOOKUP($S852,Role!$A:$B,2,FALSE)</f>
        <v>Analyst</v>
      </c>
      <c r="U852" s="6">
        <f t="shared" ca="1" si="123"/>
        <v>7</v>
      </c>
      <c r="V852" s="7" t="str">
        <f ca="1" xml:space="preserve">
IF($U852 &lt;&gt; "",
    VLOOKUP($U852,Level!$A:$B,2,FALSE),
    ""
)</f>
        <v>Senior</v>
      </c>
      <c r="W852" s="1">
        <f t="shared" ca="1" si="124"/>
        <v>2500</v>
      </c>
      <c r="X852" s="12" t="str">
        <f t="shared" ca="1" si="125"/>
        <v>INSERT INTO bi4all.fac_employees (id_company_fk, id_employee_pk, flg_active, employee_name, id_gender_fk, id_race_fk, birthday, id_schooling_fk, id_department_fk, id_role_fk, id_level_fk, salary) VALUES (1, 848, TRUE, 'Marcelo Moreira Azeredo', 'M', 5, '13/07/1975', 7, 7, 11, 7, 2500);</v>
      </c>
    </row>
    <row r="853" spans="1:24" ht="14.25" customHeight="1" x14ac:dyDescent="0.2">
      <c r="A853" s="7">
        <v>1</v>
      </c>
      <c r="B853" s="7" t="str">
        <f>$A853 &amp; "-"&amp;VLOOKUP($A853,Company!$A:$B,2,FALSE)</f>
        <v>1-ACME Corporation</v>
      </c>
      <c r="C853" s="5">
        <f t="shared" si="117"/>
        <v>849</v>
      </c>
      <c r="D853" s="6" t="b">
        <v>1</v>
      </c>
      <c r="E853" s="7">
        <f ca="1">IF($C853 = 1 + N("Presidente"),
    127,
    IF($C853 = 2 + N("Vice-Presidente"),
        72,
        IF($C853 = 3 + N("Secretária bilíngue"),
            13,
            RANDBETWEEN(5,COUNT(Name!$A:$A) + 1)
        )
    )
)</f>
        <v>37</v>
      </c>
      <c r="F853" s="7" t="str">
        <f ca="1">VLOOKUP($E853,Name!$A:$B,2,FALSE)</f>
        <v>Ana Vitória</v>
      </c>
      <c r="G853" s="7">
        <f ca="1" xml:space="preserve">
IF($C853 = 1,
    0,
    RANDBETWEEN(5,COUNT('Last name'!$A:$A) + 1)
)</f>
        <v>64</v>
      </c>
      <c r="H853" s="7" t="str">
        <f ca="1" xml:space="preserve">
IF($C853 = 1 + N("Presidente"),
    "de Orléans e Bragança",
    VLOOKUP($G853,'Last name'!$A:$B,2,FALSE) &amp; " " &amp; VLOOKUP(RANDBETWEEN(5,COUNT('Last name'!$A:$A) + 1),'Last name'!$A:$B,2,FALSE)
)</f>
        <v>Chaves Pedroso</v>
      </c>
      <c r="I853" s="7" t="str">
        <f t="shared" ca="1" si="118"/>
        <v>Ana Vitória Chaves Pedroso</v>
      </c>
      <c r="J853" s="7" t="str">
        <f ca="1">VLOOKUP($E853,Name!$A:$C,3,FALSE)</f>
        <v>F</v>
      </c>
      <c r="K853" s="7" t="str">
        <f ca="1">VLOOKUP($J853,Gender!$A:$B,2,FALSE)</f>
        <v>Female</v>
      </c>
      <c r="L853" s="7">
        <f t="shared" ca="1" si="119"/>
        <v>5</v>
      </c>
      <c r="M853" s="7" t="str">
        <f ca="1">VLOOKUP($L853,Race!$A:$B,2,FALSE)</f>
        <v>White</v>
      </c>
      <c r="N853" s="8">
        <f t="shared" ca="1" si="120"/>
        <v>18106</v>
      </c>
      <c r="O853" s="6">
        <f t="shared" ca="1" si="121"/>
        <v>7</v>
      </c>
      <c r="P853" s="8" t="str">
        <f ca="1">VLOOKUP($O853,Education!$A:$B,2,FALSE)</f>
        <v>Undergraduate degree</v>
      </c>
      <c r="Q853" s="7">
        <f ca="1" xml:space="preserve">
  IF(OR($S853 = 5, $S853 = 6, $S853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53" s="7" t="str">
        <f ca="1">VLOOKUP($Q853,Department!$A:$B,2,FALSE)</f>
        <v>Presidency</v>
      </c>
      <c r="S853" s="6">
        <f t="shared" ca="1" si="122"/>
        <v>9</v>
      </c>
      <c r="T853" s="7" t="str">
        <f ca="1">VLOOKUP($S853,Role!$A:$B,2,FALSE)</f>
        <v>Intern</v>
      </c>
      <c r="U853" s="6" t="str">
        <f t="shared" ca="1" si="123"/>
        <v/>
      </c>
      <c r="V853" s="7" t="str">
        <f ca="1" xml:space="preserve">
IF($U853 &lt;&gt; "",
    VLOOKUP($U853,Level!$A:$B,2,FALSE),
    ""
)</f>
        <v/>
      </c>
      <c r="W853" s="1">
        <f t="shared" ca="1" si="124"/>
        <v>1205</v>
      </c>
      <c r="X853" s="12" t="str">
        <f t="shared" ca="1" si="125"/>
        <v>INSERT INTO bi4all.fac_employees (id_company_fk, id_employee_pk, flg_active, employee_name, id_gender_fk, id_race_fk, birthday, id_schooling_fk, id_department_fk, id_role_fk, id_level_fk, salary) VALUES (1, 849, TRUE, 'Ana Vitória Chaves Pedroso', 'F', 5, '27/07/1949', 7, 5, 9, NULL, 1205);</v>
      </c>
    </row>
    <row r="854" spans="1:24" ht="14.25" customHeight="1" x14ac:dyDescent="0.2">
      <c r="A854" s="7">
        <v>1</v>
      </c>
      <c r="B854" s="7" t="str">
        <f>$A854 &amp; "-"&amp;VLOOKUP($A854,Company!$A:$B,2,FALSE)</f>
        <v>1-ACME Corporation</v>
      </c>
      <c r="C854" s="5">
        <f t="shared" si="117"/>
        <v>850</v>
      </c>
      <c r="D854" s="6" t="b">
        <v>1</v>
      </c>
      <c r="E854" s="7">
        <f ca="1">IF($C854 = 1 + N("Presidente"),
    127,
    IF($C854 = 2 + N("Vice-Presidente"),
        72,
        IF($C854 = 3 + N("Secretária bilíngue"),
            13,
            RANDBETWEEN(5,COUNT(Name!$A:$A) + 1)
        )
    )
)</f>
        <v>174</v>
      </c>
      <c r="F854" s="7" t="str">
        <f ca="1">VLOOKUP($E854,Name!$A:$B,2,FALSE)</f>
        <v>Isabel</v>
      </c>
      <c r="G854" s="7">
        <f ca="1" xml:space="preserve">
IF($C854 = 1,
    0,
    RANDBETWEEN(5,COUNT('Last name'!$A:$A) + 1)
)</f>
        <v>23</v>
      </c>
      <c r="H854" s="7" t="str">
        <f ca="1" xml:space="preserve">
IF($C854 = 1 + N("Presidente"),
    "de Orléans e Bragança",
    VLOOKUP($G854,'Last name'!$A:$B,2,FALSE) &amp; " " &amp; VLOOKUP(RANDBETWEEN(5,COUNT('Last name'!$A:$A) + 1),'Last name'!$A:$B,2,FALSE)
)</f>
        <v>Arruda Mello</v>
      </c>
      <c r="I854" s="7" t="str">
        <f t="shared" ca="1" si="118"/>
        <v>Isabel Arruda Mello</v>
      </c>
      <c r="J854" s="7" t="str">
        <f ca="1">VLOOKUP($E854,Name!$A:$C,3,FALSE)</f>
        <v>F</v>
      </c>
      <c r="K854" s="7" t="str">
        <f ca="1">VLOOKUP($J854,Gender!$A:$B,2,FALSE)</f>
        <v>Female</v>
      </c>
      <c r="L854" s="7">
        <f t="shared" ca="1" si="119"/>
        <v>6</v>
      </c>
      <c r="M854" s="7" t="str">
        <f ca="1">VLOOKUP($L854,Race!$A:$B,2,FALSE)</f>
        <v>Black or African American</v>
      </c>
      <c r="N854" s="8">
        <f t="shared" ca="1" si="120"/>
        <v>22797</v>
      </c>
      <c r="O854" s="6">
        <f t="shared" ca="1" si="121"/>
        <v>7</v>
      </c>
      <c r="P854" s="8" t="str">
        <f ca="1">VLOOKUP($O854,Education!$A:$B,2,FALSE)</f>
        <v>Undergraduate degree</v>
      </c>
      <c r="Q854" s="7">
        <f ca="1" xml:space="preserve">
  IF(OR($S854 = 5, $S854 = 6, $S854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54" s="7" t="str">
        <f ca="1">VLOOKUP($Q854,Department!$A:$B,2,FALSE)</f>
        <v>Operations</v>
      </c>
      <c r="S854" s="6">
        <f t="shared" ca="1" si="122"/>
        <v>11</v>
      </c>
      <c r="T854" s="7" t="str">
        <f ca="1">VLOOKUP($S854,Role!$A:$B,2,FALSE)</f>
        <v>Analyst</v>
      </c>
      <c r="U854" s="6">
        <f t="shared" ca="1" si="123"/>
        <v>5</v>
      </c>
      <c r="V854" s="7" t="str">
        <f ca="1" xml:space="preserve">
IF($U854 &lt;&gt; "",
    VLOOKUP($U854,Level!$A:$B,2,FALSE),
    ""
)</f>
        <v>Junior</v>
      </c>
      <c r="W854" s="1">
        <f t="shared" ca="1" si="124"/>
        <v>2500</v>
      </c>
      <c r="X854" s="12" t="str">
        <f t="shared" ca="1" si="125"/>
        <v>INSERT INTO bi4all.fac_employees (id_company_fk, id_employee_pk, flg_active, employee_name, id_gender_fk, id_race_fk, birthday, id_schooling_fk, id_department_fk, id_role_fk, id_level_fk, salary) VALUES (1, 850, TRUE, 'Isabel Arruda Mello', 'F', 6, '31/05/1962', 7, 10, 11, 5, 2500);</v>
      </c>
    </row>
    <row r="855" spans="1:24" ht="14.25" customHeight="1" x14ac:dyDescent="0.2">
      <c r="A855" s="7">
        <v>1</v>
      </c>
      <c r="B855" s="7" t="str">
        <f>$A855 &amp; "-"&amp;VLOOKUP($A855,Company!$A:$B,2,FALSE)</f>
        <v>1-ACME Corporation</v>
      </c>
      <c r="C855" s="5">
        <f t="shared" si="117"/>
        <v>851</v>
      </c>
      <c r="D855" s="6" t="b">
        <v>1</v>
      </c>
      <c r="E855" s="7">
        <f ca="1">IF($C855 = 1 + N("Presidente"),
    127,
    IF($C855 = 2 + N("Vice-Presidente"),
        72,
        IF($C855 = 3 + N("Secretária bilíngue"),
            13,
            RANDBETWEEN(5,COUNT(Name!$A:$A) + 1)
        )
    )
)</f>
        <v>280</v>
      </c>
      <c r="F855" s="7" t="str">
        <f ca="1">VLOOKUP($E855,Name!$A:$B,2,FALSE)</f>
        <v>Marianna</v>
      </c>
      <c r="G855" s="7">
        <f ca="1" xml:space="preserve">
IF($C855 = 1,
    0,
    RANDBETWEEN(5,COUNT('Last name'!$A:$A) + 1)
)</f>
        <v>21</v>
      </c>
      <c r="H855" s="7" t="str">
        <f ca="1" xml:space="preserve">
IF($C855 = 1 + N("Presidente"),
    "de Orléans e Bragança",
    VLOOKUP($G855,'Last name'!$A:$B,2,FALSE) &amp; " " &amp; VLOOKUP(RANDBETWEEN(5,COUNT('Last name'!$A:$A) + 1),'Last name'!$A:$B,2,FALSE)
)</f>
        <v>Aragão Mariani</v>
      </c>
      <c r="I855" s="7" t="str">
        <f t="shared" ca="1" si="118"/>
        <v>Marianna Aragão Mariani</v>
      </c>
      <c r="J855" s="7" t="str">
        <f ca="1">VLOOKUP($E855,Name!$A:$C,3,FALSE)</f>
        <v>F</v>
      </c>
      <c r="K855" s="7" t="str">
        <f ca="1">VLOOKUP($J855,Gender!$A:$B,2,FALSE)</f>
        <v>Female</v>
      </c>
      <c r="L855" s="7">
        <f t="shared" ca="1" si="119"/>
        <v>8</v>
      </c>
      <c r="M855" s="7" t="str">
        <f ca="1">VLOOKUP($L855,Race!$A:$B,2,FALSE)</f>
        <v>Asian</v>
      </c>
      <c r="N855" s="8">
        <f t="shared" ca="1" si="120"/>
        <v>22899</v>
      </c>
      <c r="O855" s="6">
        <f t="shared" ca="1" si="121"/>
        <v>7</v>
      </c>
      <c r="P855" s="8" t="str">
        <f ca="1">VLOOKUP($O855,Education!$A:$B,2,FALSE)</f>
        <v>Undergraduate degree</v>
      </c>
      <c r="Q855" s="7">
        <f ca="1" xml:space="preserve">
  IF(OR($S855 = 5, $S855 = 6, $S855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55" s="7" t="str">
        <f ca="1">VLOOKUP($Q855,Department!$A:$B,2,FALSE)</f>
        <v>Audit</v>
      </c>
      <c r="S855" s="6">
        <f t="shared" ca="1" si="122"/>
        <v>9</v>
      </c>
      <c r="T855" s="7" t="str">
        <f ca="1">VLOOKUP($S855,Role!$A:$B,2,FALSE)</f>
        <v>Intern</v>
      </c>
      <c r="U855" s="6" t="str">
        <f t="shared" ca="1" si="123"/>
        <v/>
      </c>
      <c r="V855" s="7" t="str">
        <f ca="1" xml:space="preserve">
IF($U855 &lt;&gt; "",
    VLOOKUP($U855,Level!$A:$B,2,FALSE),
    ""
)</f>
        <v/>
      </c>
      <c r="W855" s="1">
        <f t="shared" ca="1" si="124"/>
        <v>1205</v>
      </c>
      <c r="X855" s="12" t="str">
        <f t="shared" ca="1" si="125"/>
        <v>INSERT INTO bi4all.fac_employees (id_company_fk, id_employee_pk, flg_active, employee_name, id_gender_fk, id_race_fk, birthday, id_schooling_fk, id_department_fk, id_role_fk, id_level_fk, salary) VALUES (1, 851, TRUE, 'Marianna Aragão Mariani', 'F', 8, '10/09/1962', 7, 13, 9, NULL, 1205);</v>
      </c>
    </row>
    <row r="856" spans="1:24" ht="14.25" customHeight="1" x14ac:dyDescent="0.2">
      <c r="A856" s="7">
        <v>1</v>
      </c>
      <c r="B856" s="7" t="str">
        <f>$A856 &amp; "-"&amp;VLOOKUP($A856,Company!$A:$B,2,FALSE)</f>
        <v>1-ACME Corporation</v>
      </c>
      <c r="C856" s="5">
        <f t="shared" si="117"/>
        <v>852</v>
      </c>
      <c r="D856" s="6" t="b">
        <v>1</v>
      </c>
      <c r="E856" s="7">
        <f ca="1">IF($C856 = 1 + N("Presidente"),
    127,
    IF($C856 = 2 + N("Vice-Presidente"),
        72,
        IF($C856 = 3 + N("Secretária bilíngue"),
            13,
            RANDBETWEEN(5,COUNT(Name!$A:$A) + 1)
        )
    )
)</f>
        <v>172</v>
      </c>
      <c r="F856" s="7" t="str">
        <f ca="1">VLOOKUP($E856,Name!$A:$B,2,FALSE)</f>
        <v>Isa</v>
      </c>
      <c r="G856" s="7">
        <f ca="1" xml:space="preserve">
IF($C856 = 1,
    0,
    RANDBETWEEN(5,COUNT('Last name'!$A:$A) + 1)
)</f>
        <v>155</v>
      </c>
      <c r="H856" s="7" t="str">
        <f ca="1" xml:space="preserve">
IF($C856 = 1 + N("Presidente"),
    "de Orléans e Bragança",
    VLOOKUP($G856,'Last name'!$A:$B,2,FALSE) &amp; " " &amp; VLOOKUP(RANDBETWEEN(5,COUNT('Last name'!$A:$A) + 1),'Last name'!$A:$B,2,FALSE)
)</f>
        <v>Pinto Brasil</v>
      </c>
      <c r="I856" s="7" t="str">
        <f t="shared" ca="1" si="118"/>
        <v>Isa Pinto Brasil</v>
      </c>
      <c r="J856" s="7" t="str">
        <f ca="1">VLOOKUP($E856,Name!$A:$C,3,FALSE)</f>
        <v>F</v>
      </c>
      <c r="K856" s="7" t="str">
        <f ca="1">VLOOKUP($J856,Gender!$A:$B,2,FALSE)</f>
        <v>Female</v>
      </c>
      <c r="L856" s="7">
        <f t="shared" ca="1" si="119"/>
        <v>5</v>
      </c>
      <c r="M856" s="7" t="str">
        <f ca="1">VLOOKUP($L856,Race!$A:$B,2,FALSE)</f>
        <v>White</v>
      </c>
      <c r="N856" s="8">
        <f t="shared" ca="1" si="120"/>
        <v>25371</v>
      </c>
      <c r="O856" s="6">
        <f t="shared" ca="1" si="121"/>
        <v>7</v>
      </c>
      <c r="P856" s="8" t="str">
        <f ca="1">VLOOKUP($O856,Education!$A:$B,2,FALSE)</f>
        <v>Undergraduate degree</v>
      </c>
      <c r="Q856" s="7">
        <f ca="1" xml:space="preserve">
  IF(OR($S856 = 5, $S856 = 6, $S856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56" s="7" t="str">
        <f ca="1">VLOOKUP($Q856,Department!$A:$B,2,FALSE)</f>
        <v>Human Resource</v>
      </c>
      <c r="S856" s="6">
        <f t="shared" ca="1" si="122"/>
        <v>11</v>
      </c>
      <c r="T856" s="7" t="str">
        <f ca="1">VLOOKUP($S856,Role!$A:$B,2,FALSE)</f>
        <v>Analyst</v>
      </c>
      <c r="U856" s="6">
        <f t="shared" ca="1" si="123"/>
        <v>5</v>
      </c>
      <c r="V856" s="7" t="str">
        <f ca="1" xml:space="preserve">
IF($U856 &lt;&gt; "",
    VLOOKUP($U856,Level!$A:$B,2,FALSE),
    ""
)</f>
        <v>Junior</v>
      </c>
      <c r="W856" s="1">
        <f t="shared" ca="1" si="124"/>
        <v>2580</v>
      </c>
      <c r="X856" s="12" t="str">
        <f t="shared" ca="1" si="125"/>
        <v>INSERT INTO bi4all.fac_employees (id_company_fk, id_employee_pk, flg_active, employee_name, id_gender_fk, id_race_fk, birthday, id_schooling_fk, id_department_fk, id_role_fk, id_level_fk, salary) VALUES (1, 852, TRUE, 'Isa Pinto Brasil', 'F', 5, '17/06/1969', 7, 8, 11, 5, 2580);</v>
      </c>
    </row>
    <row r="857" spans="1:24" ht="14.25" customHeight="1" x14ac:dyDescent="0.2">
      <c r="A857" s="7">
        <v>1</v>
      </c>
      <c r="B857" s="7" t="str">
        <f>$A857 &amp; "-"&amp;VLOOKUP($A857,Company!$A:$B,2,FALSE)</f>
        <v>1-ACME Corporation</v>
      </c>
      <c r="C857" s="5">
        <f t="shared" si="117"/>
        <v>853</v>
      </c>
      <c r="D857" s="6" t="b">
        <v>1</v>
      </c>
      <c r="E857" s="7">
        <f ca="1">IF($C857 = 1 + N("Presidente"),
    127,
    IF($C857 = 2 + N("Vice-Presidente"),
        72,
        IF($C857 = 3 + N("Secretária bilíngue"),
            13,
            RANDBETWEEN(5,COUNT(Name!$A:$A) + 1)
        )
    )
)</f>
        <v>329</v>
      </c>
      <c r="F857" s="7" t="str">
        <f ca="1">VLOOKUP($E857,Name!$A:$B,2,FALSE)</f>
        <v>Rebeca</v>
      </c>
      <c r="G857" s="7">
        <f ca="1" xml:space="preserve">
IF($C857 = 1,
    0,
    RANDBETWEEN(5,COUNT('Last name'!$A:$A) + 1)
)</f>
        <v>44</v>
      </c>
      <c r="H857" s="7" t="str">
        <f ca="1" xml:space="preserve">
IF($C857 = 1 + N("Presidente"),
    "de Orléans e Bragança",
    VLOOKUP($G857,'Last name'!$A:$B,2,FALSE) &amp; " " &amp; VLOOKUP(RANDBETWEEN(5,COUNT('Last name'!$A:$A) + 1),'Last name'!$A:$B,2,FALSE)
)</f>
        <v>Botelho Souza</v>
      </c>
      <c r="I857" s="7" t="str">
        <f t="shared" ca="1" si="118"/>
        <v>Rebeca Botelho Souza</v>
      </c>
      <c r="J857" s="7" t="str">
        <f ca="1">VLOOKUP($E857,Name!$A:$C,3,FALSE)</f>
        <v>F</v>
      </c>
      <c r="K857" s="7" t="str">
        <f ca="1">VLOOKUP($J857,Gender!$A:$B,2,FALSE)</f>
        <v>Female</v>
      </c>
      <c r="L857" s="7">
        <f t="shared" ca="1" si="119"/>
        <v>5</v>
      </c>
      <c r="M857" s="7" t="str">
        <f ca="1">VLOOKUP($L857,Race!$A:$B,2,FALSE)</f>
        <v>White</v>
      </c>
      <c r="N857" s="8">
        <f t="shared" ca="1" si="120"/>
        <v>25288</v>
      </c>
      <c r="O857" s="6">
        <f t="shared" ca="1" si="121"/>
        <v>7</v>
      </c>
      <c r="P857" s="8" t="str">
        <f ca="1">VLOOKUP($O857,Education!$A:$B,2,FALSE)</f>
        <v>Undergraduate degree</v>
      </c>
      <c r="Q857" s="7">
        <f ca="1" xml:space="preserve">
  IF(OR($S857 = 5, $S857 = 6, $S857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57" s="7" t="str">
        <f ca="1">VLOOKUP($Q857,Department!$A:$B,2,FALSE)</f>
        <v>Commercial</v>
      </c>
      <c r="S857" s="6">
        <f t="shared" ca="1" si="122"/>
        <v>9</v>
      </c>
      <c r="T857" s="7" t="str">
        <f ca="1">VLOOKUP($S857,Role!$A:$B,2,FALSE)</f>
        <v>Intern</v>
      </c>
      <c r="U857" s="6" t="str">
        <f t="shared" ca="1" si="123"/>
        <v/>
      </c>
      <c r="V857" s="7" t="str">
        <f ca="1" xml:space="preserve">
IF($U857 &lt;&gt; "",
    VLOOKUP($U857,Level!$A:$B,2,FALSE),
    ""
)</f>
        <v/>
      </c>
      <c r="W857" s="1">
        <f t="shared" ca="1" si="124"/>
        <v>1285</v>
      </c>
      <c r="X857" s="12" t="str">
        <f t="shared" ca="1" si="125"/>
        <v>INSERT INTO bi4all.fac_employees (id_company_fk, id_employee_pk, flg_active, employee_name, id_gender_fk, id_race_fk, birthday, id_schooling_fk, id_department_fk, id_role_fk, id_level_fk, salary) VALUES (1, 853, TRUE, 'Rebeca Botelho Souza', 'F', 5, '26/03/1969', 7, 9, 9, NULL, 1285);</v>
      </c>
    </row>
    <row r="858" spans="1:24" ht="14.25" customHeight="1" x14ac:dyDescent="0.2">
      <c r="A858" s="7">
        <v>1</v>
      </c>
      <c r="B858" s="7" t="str">
        <f>$A858 &amp; "-"&amp;VLOOKUP($A858,Company!$A:$B,2,FALSE)</f>
        <v>1-ACME Corporation</v>
      </c>
      <c r="C858" s="5">
        <f t="shared" si="117"/>
        <v>854</v>
      </c>
      <c r="D858" s="6" t="b">
        <v>1</v>
      </c>
      <c r="E858" s="7">
        <f ca="1">IF($C858 = 1 + N("Presidente"),
    127,
    IF($C858 = 2 + N("Vice-Presidente"),
        72,
        IF($C858 = 3 + N("Secretária bilíngue"),
            13,
            RANDBETWEEN(5,COUNT(Name!$A:$A) + 1)
        )
    )
)</f>
        <v>351</v>
      </c>
      <c r="F858" s="7" t="str">
        <f ca="1">VLOOKUP($E858,Name!$A:$B,2,FALSE)</f>
        <v>Vera Lucia</v>
      </c>
      <c r="G858" s="7">
        <f ca="1" xml:space="preserve">
IF($C858 = 1,
    0,
    RANDBETWEEN(5,COUNT('Last name'!$A:$A) + 1)
)</f>
        <v>41</v>
      </c>
      <c r="H858" s="7" t="str">
        <f ca="1" xml:space="preserve">
IF($C858 = 1 + N("Presidente"),
    "de Orléans e Bragança",
    VLOOKUP($G858,'Last name'!$A:$B,2,FALSE) &amp; " " &amp; VLOOKUP(RANDBETWEEN(5,COUNT('Last name'!$A:$A) + 1),'Last name'!$A:$B,2,FALSE)
)</f>
        <v>Bispo Garcia</v>
      </c>
      <c r="I858" s="7" t="str">
        <f t="shared" ca="1" si="118"/>
        <v>Vera Lucia Bispo Garcia</v>
      </c>
      <c r="J858" s="7" t="str">
        <f ca="1">VLOOKUP($E858,Name!$A:$C,3,FALSE)</f>
        <v>F</v>
      </c>
      <c r="K858" s="7" t="str">
        <f ca="1">VLOOKUP($J858,Gender!$A:$B,2,FALSE)</f>
        <v>Female</v>
      </c>
      <c r="L858" s="7">
        <f t="shared" ca="1" si="119"/>
        <v>7</v>
      </c>
      <c r="M858" s="7" t="str">
        <f ca="1">VLOOKUP($L858,Race!$A:$B,2,FALSE)</f>
        <v>Hispanic or Latino</v>
      </c>
      <c r="N858" s="8">
        <f t="shared" ca="1" si="120"/>
        <v>23626</v>
      </c>
      <c r="O858" s="6">
        <f t="shared" ca="1" si="121"/>
        <v>8</v>
      </c>
      <c r="P858" s="8" t="str">
        <f ca="1">VLOOKUP($O858,Education!$A:$B,2,FALSE)</f>
        <v>Graduate school</v>
      </c>
      <c r="Q858" s="7">
        <f ca="1" xml:space="preserve">
  IF(OR($S858 = 5, $S858 = 6, $S858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58" s="7" t="str">
        <f ca="1">VLOOKUP($Q858,Department!$A:$B,2,FALSE)</f>
        <v>Audit</v>
      </c>
      <c r="S858" s="6">
        <f t="shared" ca="1" si="122"/>
        <v>11</v>
      </c>
      <c r="T858" s="7" t="str">
        <f ca="1">VLOOKUP($S858,Role!$A:$B,2,FALSE)</f>
        <v>Analyst</v>
      </c>
      <c r="U858" s="6">
        <f t="shared" ca="1" si="123"/>
        <v>6</v>
      </c>
      <c r="V858" s="7" t="str">
        <f ca="1" xml:space="preserve">
IF($U858 &lt;&gt; "",
    VLOOKUP($U858,Level!$A:$B,2,FALSE),
    ""
)</f>
        <v>Pleno</v>
      </c>
      <c r="W858" s="1">
        <f t="shared" ca="1" si="124"/>
        <v>3000</v>
      </c>
      <c r="X858" s="12" t="str">
        <f t="shared" ca="1" si="125"/>
        <v>INSERT INTO bi4all.fac_employees (id_company_fk, id_employee_pk, flg_active, employee_name, id_gender_fk, id_race_fk, birthday, id_schooling_fk, id_department_fk, id_role_fk, id_level_fk, salary) VALUES (1, 854, TRUE, 'Vera Lucia Bispo Garcia', 'F', 7, '06/09/1964', 8, 13, 11, 6, 3000);</v>
      </c>
    </row>
    <row r="859" spans="1:24" ht="14.25" customHeight="1" x14ac:dyDescent="0.2">
      <c r="A859" s="7">
        <v>1</v>
      </c>
      <c r="B859" s="7" t="str">
        <f>$A859 &amp; "-"&amp;VLOOKUP($A859,Company!$A:$B,2,FALSE)</f>
        <v>1-ACME Corporation</v>
      </c>
      <c r="C859" s="5">
        <f t="shared" si="117"/>
        <v>855</v>
      </c>
      <c r="D859" s="6" t="b">
        <v>1</v>
      </c>
      <c r="E859" s="7">
        <f ca="1">IF($C859 = 1 + N("Presidente"),
    127,
    IF($C859 = 2 + N("Vice-Presidente"),
        72,
        IF($C859 = 3 + N("Secretária bilíngue"),
            13,
            RANDBETWEEN(5,COUNT(Name!$A:$A) + 1)
        )
    )
)</f>
        <v>32</v>
      </c>
      <c r="F859" s="7" t="str">
        <f ca="1">VLOOKUP($E859,Name!$A:$B,2,FALSE)</f>
        <v>Ana Laura</v>
      </c>
      <c r="G859" s="7">
        <f ca="1" xml:space="preserve">
IF($C859 = 1,
    0,
    RANDBETWEEN(5,COUNT('Last name'!$A:$A) + 1)
)</f>
        <v>127</v>
      </c>
      <c r="H859" s="7" t="str">
        <f ca="1" xml:space="preserve">
IF($C859 = 1 + N("Presidente"),
    "de Orléans e Bragança",
    VLOOKUP($G859,'Last name'!$A:$B,2,FALSE) &amp; " " &amp; VLOOKUP(RANDBETWEEN(5,COUNT('Last name'!$A:$A) + 1),'Last name'!$A:$B,2,FALSE)
)</f>
        <v>Melo Conti</v>
      </c>
      <c r="I859" s="7" t="str">
        <f t="shared" ca="1" si="118"/>
        <v>Ana Laura Melo Conti</v>
      </c>
      <c r="J859" s="7" t="str">
        <f ca="1">VLOOKUP($E859,Name!$A:$C,3,FALSE)</f>
        <v>F</v>
      </c>
      <c r="K859" s="7" t="str">
        <f ca="1">VLOOKUP($J859,Gender!$A:$B,2,FALSE)</f>
        <v>Female</v>
      </c>
      <c r="L859" s="7">
        <f t="shared" ca="1" si="119"/>
        <v>5</v>
      </c>
      <c r="M859" s="7" t="str">
        <f ca="1">VLOOKUP($L859,Race!$A:$B,2,FALSE)</f>
        <v>White</v>
      </c>
      <c r="N859" s="8">
        <f t="shared" ca="1" si="120"/>
        <v>29087</v>
      </c>
      <c r="O859" s="6">
        <f t="shared" ca="1" si="121"/>
        <v>7</v>
      </c>
      <c r="P859" s="8" t="str">
        <f ca="1">VLOOKUP($O859,Education!$A:$B,2,FALSE)</f>
        <v>Undergraduate degree</v>
      </c>
      <c r="Q859" s="7">
        <f ca="1" xml:space="preserve">
  IF(OR($S859 = 5, $S859 = 6, $S859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59" s="7" t="str">
        <f ca="1">VLOOKUP($Q859,Department!$A:$B,2,FALSE)</f>
        <v>Finance</v>
      </c>
      <c r="S859" s="6">
        <f t="shared" ca="1" si="122"/>
        <v>10</v>
      </c>
      <c r="T859" s="7" t="str">
        <f ca="1">VLOOKUP($S859,Role!$A:$B,2,FALSE)</f>
        <v>Trainee</v>
      </c>
      <c r="U859" s="6" t="str">
        <f t="shared" ca="1" si="123"/>
        <v/>
      </c>
      <c r="V859" s="7" t="str">
        <f ca="1" xml:space="preserve">
IF($U859 &lt;&gt; "",
    VLOOKUP($U859,Level!$A:$B,2,FALSE),
    ""
)</f>
        <v/>
      </c>
      <c r="W859" s="1">
        <f t="shared" ca="1" si="124"/>
        <v>1305</v>
      </c>
      <c r="X859" s="12" t="str">
        <f t="shared" ca="1" si="125"/>
        <v>INSERT INTO bi4all.fac_employees (id_company_fk, id_employee_pk, flg_active, employee_name, id_gender_fk, id_race_fk, birthday, id_schooling_fk, id_department_fk, id_role_fk, id_level_fk, salary) VALUES (1, 855, TRUE, 'Ana Laura Melo Conti', 'F', 5, '20/08/1979', 7, 7, 10, NULL, 1305);</v>
      </c>
    </row>
    <row r="860" spans="1:24" ht="14.25" customHeight="1" x14ac:dyDescent="0.2">
      <c r="A860" s="7">
        <v>1</v>
      </c>
      <c r="B860" s="7" t="str">
        <f>$A860 &amp; "-"&amp;VLOOKUP($A860,Company!$A:$B,2,FALSE)</f>
        <v>1-ACME Corporation</v>
      </c>
      <c r="C860" s="5">
        <f t="shared" si="117"/>
        <v>856</v>
      </c>
      <c r="D860" s="6" t="b">
        <v>1</v>
      </c>
      <c r="E860" s="7">
        <f ca="1">IF($C860 = 1 + N("Presidente"),
    127,
    IF($C860 = 2 + N("Vice-Presidente"),
        72,
        IF($C860 = 3 + N("Secretária bilíngue"),
            13,
            RANDBETWEEN(5,COUNT(Name!$A:$A) + 1)
        )
    )
)</f>
        <v>106</v>
      </c>
      <c r="F860" s="7" t="str">
        <f ca="1">VLOOKUP($E860,Name!$A:$B,2,FALSE)</f>
        <v>Davi Lucas</v>
      </c>
      <c r="G860" s="7">
        <f ca="1" xml:space="preserve">
IF($C860 = 1,
    0,
    RANDBETWEEN(5,COUNT('Last name'!$A:$A) + 1)
)</f>
        <v>59</v>
      </c>
      <c r="H860" s="7" t="str">
        <f ca="1" xml:space="preserve">
IF($C860 = 1 + N("Presidente"),
    "de Orléans e Bragança",
    VLOOKUP($G860,'Last name'!$A:$B,2,FALSE) &amp; " " &amp; VLOOKUP(RANDBETWEEN(5,COUNT('Last name'!$A:$A) + 1),'Last name'!$A:$B,2,FALSE)
)</f>
        <v>Cardozo Furtado</v>
      </c>
      <c r="I860" s="7" t="str">
        <f t="shared" ca="1" si="118"/>
        <v>Davi Lucas Cardozo Furtado</v>
      </c>
      <c r="J860" s="7" t="str">
        <f ca="1">VLOOKUP($E860,Name!$A:$C,3,FALSE)</f>
        <v>M</v>
      </c>
      <c r="K860" s="7" t="str">
        <f ca="1">VLOOKUP($J860,Gender!$A:$B,2,FALSE)</f>
        <v>Male</v>
      </c>
      <c r="L860" s="7">
        <f t="shared" ca="1" si="119"/>
        <v>5</v>
      </c>
      <c r="M860" s="7" t="str">
        <f ca="1">VLOOKUP($L860,Race!$A:$B,2,FALSE)</f>
        <v>White</v>
      </c>
      <c r="N860" s="8">
        <f t="shared" ca="1" si="120"/>
        <v>30804</v>
      </c>
      <c r="O860" s="6">
        <f t="shared" ca="1" si="121"/>
        <v>8</v>
      </c>
      <c r="P860" s="8" t="str">
        <f ca="1">VLOOKUP($O860,Education!$A:$B,2,FALSE)</f>
        <v>Graduate school</v>
      </c>
      <c r="Q860" s="7">
        <f ca="1" xml:space="preserve">
  IF(OR($S860 = 5, $S860 = 6, $S860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60" s="7" t="str">
        <f ca="1">VLOOKUP($Q860,Department!$A:$B,2,FALSE)</f>
        <v>Finance</v>
      </c>
      <c r="S860" s="6">
        <f t="shared" ca="1" si="122"/>
        <v>11</v>
      </c>
      <c r="T860" s="7" t="str">
        <f ca="1">VLOOKUP($S860,Role!$A:$B,2,FALSE)</f>
        <v>Analyst</v>
      </c>
      <c r="U860" s="6">
        <f t="shared" ca="1" si="123"/>
        <v>6</v>
      </c>
      <c r="V860" s="7" t="str">
        <f ca="1" xml:space="preserve">
IF($U860 &lt;&gt; "",
    VLOOKUP($U860,Level!$A:$B,2,FALSE),
    ""
)</f>
        <v>Pleno</v>
      </c>
      <c r="W860" s="1">
        <f t="shared" ca="1" si="124"/>
        <v>3000</v>
      </c>
      <c r="X860" s="12" t="str">
        <f t="shared" ca="1" si="125"/>
        <v>INSERT INTO bi4all.fac_employees (id_company_fk, id_employee_pk, flg_active, employee_name, id_gender_fk, id_race_fk, birthday, id_schooling_fk, id_department_fk, id_role_fk, id_level_fk, salary) VALUES (1, 856, TRUE, 'Davi Lucas Cardozo Furtado', 'M', 5, '02/05/1984', 8, 7, 11, 6, 3000);</v>
      </c>
    </row>
    <row r="861" spans="1:24" ht="14.25" customHeight="1" x14ac:dyDescent="0.2">
      <c r="A861" s="7">
        <v>1</v>
      </c>
      <c r="B861" s="7" t="str">
        <f>$A861 &amp; "-"&amp;VLOOKUP($A861,Company!$A:$B,2,FALSE)</f>
        <v>1-ACME Corporation</v>
      </c>
      <c r="C861" s="5">
        <f t="shared" si="117"/>
        <v>857</v>
      </c>
      <c r="D861" s="6" t="b">
        <v>1</v>
      </c>
      <c r="E861" s="7">
        <f ca="1">IF($C861 = 1 + N("Presidente"),
    127,
    IF($C861 = 2 + N("Vice-Presidente"),
        72,
        IF($C861 = 3 + N("Secretária bilíngue"),
            13,
            RANDBETWEEN(5,COUNT(Name!$A:$A) + 1)
        )
    )
)</f>
        <v>7</v>
      </c>
      <c r="F861" s="7" t="str">
        <f ca="1">VLOOKUP($E861,Name!$A:$B,2,FALSE)</f>
        <v>Adelaide</v>
      </c>
      <c r="G861" s="7">
        <f ca="1" xml:space="preserve">
IF($C861 = 1,
    0,
    RANDBETWEEN(5,COUNT('Last name'!$A:$A) + 1)
)</f>
        <v>28</v>
      </c>
      <c r="H861" s="7" t="str">
        <f ca="1" xml:space="preserve">
IF($C861 = 1 + N("Presidente"),
    "de Orléans e Bragança",
    VLOOKUP($G861,'Last name'!$A:$B,2,FALSE) &amp; " " &amp; VLOOKUP(RANDBETWEEN(5,COUNT('Last name'!$A:$A) + 1),'Last name'!$A:$B,2,FALSE)
)</f>
        <v>Badu Asvilla</v>
      </c>
      <c r="I861" s="7" t="str">
        <f t="shared" ca="1" si="118"/>
        <v>Adelaide Badu Asvilla</v>
      </c>
      <c r="J861" s="7" t="str">
        <f ca="1">VLOOKUP($E861,Name!$A:$C,3,FALSE)</f>
        <v>F</v>
      </c>
      <c r="K861" s="7" t="str">
        <f ca="1">VLOOKUP($J861,Gender!$A:$B,2,FALSE)</f>
        <v>Female</v>
      </c>
      <c r="L861" s="7">
        <f t="shared" ca="1" si="119"/>
        <v>6</v>
      </c>
      <c r="M861" s="7" t="str">
        <f ca="1">VLOOKUP($L861,Race!$A:$B,2,FALSE)</f>
        <v>Black or African American</v>
      </c>
      <c r="N861" s="8">
        <f t="shared" ca="1" si="120"/>
        <v>28730</v>
      </c>
      <c r="O861" s="6">
        <f t="shared" ca="1" si="121"/>
        <v>7</v>
      </c>
      <c r="P861" s="8" t="str">
        <f ca="1">VLOOKUP($O861,Education!$A:$B,2,FALSE)</f>
        <v>Undergraduate degree</v>
      </c>
      <c r="Q861" s="7">
        <f ca="1" xml:space="preserve">
  IF(OR($S861 = 5, $S861 = 6, $S861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61" s="7" t="str">
        <f ca="1">VLOOKUP($Q861,Department!$A:$B,2,FALSE)</f>
        <v>Audit</v>
      </c>
      <c r="S861" s="6">
        <f t="shared" ca="1" si="122"/>
        <v>10</v>
      </c>
      <c r="T861" s="7" t="str">
        <f ca="1">VLOOKUP($S861,Role!$A:$B,2,FALSE)</f>
        <v>Trainee</v>
      </c>
      <c r="U861" s="6" t="str">
        <f t="shared" ca="1" si="123"/>
        <v/>
      </c>
      <c r="V861" s="7" t="str">
        <f ca="1" xml:space="preserve">
IF($U861 &lt;&gt; "",
    VLOOKUP($U861,Level!$A:$B,2,FALSE),
    ""
)</f>
        <v/>
      </c>
      <c r="W861" s="1">
        <f t="shared" ca="1" si="124"/>
        <v>1305</v>
      </c>
      <c r="X861" s="12" t="str">
        <f t="shared" ca="1" si="125"/>
        <v>INSERT INTO bi4all.fac_employees (id_company_fk, id_employee_pk, flg_active, employee_name, id_gender_fk, id_race_fk, birthday, id_schooling_fk, id_department_fk, id_role_fk, id_level_fk, salary) VALUES (1, 857, TRUE, 'Adelaide Badu Asvilla', 'F', 6, '28/08/1978', 7, 13, 10, NULL, 1305);</v>
      </c>
    </row>
    <row r="862" spans="1:24" ht="14.25" customHeight="1" x14ac:dyDescent="0.2">
      <c r="A862" s="7">
        <v>1</v>
      </c>
      <c r="B862" s="7" t="str">
        <f>$A862 &amp; "-"&amp;VLOOKUP($A862,Company!$A:$B,2,FALSE)</f>
        <v>1-ACME Corporation</v>
      </c>
      <c r="C862" s="5">
        <f t="shared" si="117"/>
        <v>858</v>
      </c>
      <c r="D862" s="6" t="b">
        <v>1</v>
      </c>
      <c r="E862" s="7">
        <f ca="1">IF($C862 = 1 + N("Presidente"),
    127,
    IF($C862 = 2 + N("Vice-Presidente"),
        72,
        IF($C862 = 3 + N("Secretária bilíngue"),
            13,
            RANDBETWEEN(5,COUNT(Name!$A:$A) + 1)
        )
    )
)</f>
        <v>107</v>
      </c>
      <c r="F862" s="7" t="str">
        <f ca="1">VLOOKUP($E862,Name!$A:$B,2,FALSE)</f>
        <v>Davi Lucca</v>
      </c>
      <c r="G862" s="7">
        <f ca="1" xml:space="preserve">
IF($C862 = 1,
    0,
    RANDBETWEEN(5,COUNT('Last name'!$A:$A) + 1)
)</f>
        <v>45</v>
      </c>
      <c r="H862" s="7" t="str">
        <f ca="1" xml:space="preserve">
IF($C862 = 1 + N("Presidente"),
    "de Orléans e Bragança",
    VLOOKUP($G862,'Last name'!$A:$B,2,FALSE) &amp; " " &amp; VLOOKUP(RANDBETWEEN(5,COUNT('Last name'!$A:$A) + 1),'Last name'!$A:$B,2,FALSE)
)</f>
        <v>Braga Pedrosa</v>
      </c>
      <c r="I862" s="7" t="str">
        <f t="shared" ca="1" si="118"/>
        <v>Davi Lucca Braga Pedrosa</v>
      </c>
      <c r="J862" s="7" t="str">
        <f ca="1">VLOOKUP($E862,Name!$A:$C,3,FALSE)</f>
        <v>M</v>
      </c>
      <c r="K862" s="7" t="str">
        <f ca="1">VLOOKUP($J862,Gender!$A:$B,2,FALSE)</f>
        <v>Male</v>
      </c>
      <c r="L862" s="7">
        <f t="shared" ca="1" si="119"/>
        <v>5</v>
      </c>
      <c r="M862" s="7" t="str">
        <f ca="1">VLOOKUP($L862,Race!$A:$B,2,FALSE)</f>
        <v>White</v>
      </c>
      <c r="N862" s="8">
        <f t="shared" ca="1" si="120"/>
        <v>19733</v>
      </c>
      <c r="O862" s="6">
        <f t="shared" ca="1" si="121"/>
        <v>8</v>
      </c>
      <c r="P862" s="8" t="str">
        <f ca="1">VLOOKUP($O862,Education!$A:$B,2,FALSE)</f>
        <v>Graduate school</v>
      </c>
      <c r="Q862" s="7">
        <f ca="1" xml:space="preserve">
  IF(OR($S862 = 5, $S862 = 6, $S862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62" s="7" t="str">
        <f ca="1">VLOOKUP($Q862,Department!$A:$B,2,FALSE)</f>
        <v>Administration</v>
      </c>
      <c r="S862" s="6">
        <f t="shared" ca="1" si="122"/>
        <v>11</v>
      </c>
      <c r="T862" s="7" t="str">
        <f ca="1">VLOOKUP($S862,Role!$A:$B,2,FALSE)</f>
        <v>Analyst</v>
      </c>
      <c r="U862" s="6">
        <f t="shared" ca="1" si="123"/>
        <v>5</v>
      </c>
      <c r="V862" s="7" t="str">
        <f ca="1" xml:space="preserve">
IF($U862 &lt;&gt; "",
    VLOOKUP($U862,Level!$A:$B,2,FALSE),
    ""
)</f>
        <v>Junior</v>
      </c>
      <c r="W862" s="1">
        <f t="shared" ca="1" si="124"/>
        <v>3000</v>
      </c>
      <c r="X862" s="12" t="str">
        <f t="shared" ca="1" si="125"/>
        <v>INSERT INTO bi4all.fac_employees (id_company_fk, id_employee_pk, flg_active, employee_name, id_gender_fk, id_race_fk, birthday, id_schooling_fk, id_department_fk, id_role_fk, id_level_fk, salary) VALUES (1, 858, TRUE, 'Davi Lucca Braga Pedrosa', 'M', 5, '09/01/1954', 8, 6, 11, 5, 3000);</v>
      </c>
    </row>
    <row r="863" spans="1:24" ht="14.25" customHeight="1" x14ac:dyDescent="0.2">
      <c r="A863" s="7">
        <v>1</v>
      </c>
      <c r="B863" s="7" t="str">
        <f>$A863 &amp; "-"&amp;VLOOKUP($A863,Company!$A:$B,2,FALSE)</f>
        <v>1-ACME Corporation</v>
      </c>
      <c r="C863" s="5">
        <f t="shared" si="117"/>
        <v>859</v>
      </c>
      <c r="D863" s="6" t="b">
        <v>1</v>
      </c>
      <c r="E863" s="7">
        <f ca="1">IF($C863 = 1 + N("Presidente"),
    127,
    IF($C863 = 2 + N("Vice-Presidente"),
        72,
        IF($C863 = 3 + N("Secretária bilíngue"),
            13,
            RANDBETWEEN(5,COUNT(Name!$A:$A) + 1)
        )
    )
)</f>
        <v>233</v>
      </c>
      <c r="F863" s="7" t="str">
        <f ca="1">VLOOKUP($E863,Name!$A:$B,2,FALSE)</f>
        <v>Lorenzo Augusto</v>
      </c>
      <c r="G863" s="7">
        <f ca="1" xml:space="preserve">
IF($C863 = 1,
    0,
    RANDBETWEEN(5,COUNT('Last name'!$A:$A) + 1)
)</f>
        <v>34</v>
      </c>
      <c r="H863" s="7" t="str">
        <f ca="1" xml:space="preserve">
IF($C863 = 1 + N("Presidente"),
    "de Orléans e Bragança",
    VLOOKUP($G863,'Last name'!$A:$B,2,FALSE) &amp; " " &amp; VLOOKUP(RANDBETWEEN(5,COUNT('Last name'!$A:$A) + 1),'Last name'!$A:$B,2,FALSE)
)</f>
        <v>Barros Chaves</v>
      </c>
      <c r="I863" s="7" t="str">
        <f t="shared" ca="1" si="118"/>
        <v>Lorenzo Augusto Barros Chaves</v>
      </c>
      <c r="J863" s="7" t="str">
        <f ca="1">VLOOKUP($E863,Name!$A:$C,3,FALSE)</f>
        <v>M</v>
      </c>
      <c r="K863" s="7" t="str">
        <f ca="1">VLOOKUP($J863,Gender!$A:$B,2,FALSE)</f>
        <v>Male</v>
      </c>
      <c r="L863" s="7">
        <f t="shared" ca="1" si="119"/>
        <v>5</v>
      </c>
      <c r="M863" s="7" t="str">
        <f ca="1">VLOOKUP($L863,Race!$A:$B,2,FALSE)</f>
        <v>White</v>
      </c>
      <c r="N863" s="8">
        <f t="shared" ca="1" si="120"/>
        <v>33848</v>
      </c>
      <c r="O863" s="6">
        <f t="shared" ca="1" si="121"/>
        <v>7</v>
      </c>
      <c r="P863" s="8" t="str">
        <f ca="1">VLOOKUP($O863,Education!$A:$B,2,FALSE)</f>
        <v>Undergraduate degree</v>
      </c>
      <c r="Q863" s="7">
        <f ca="1" xml:space="preserve">
  IF(OR($S863 = 5, $S863 = 6, $S863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63" s="7" t="str">
        <f ca="1">VLOOKUP($Q863,Department!$A:$B,2,FALSE)</f>
        <v>Controlling</v>
      </c>
      <c r="S863" s="6">
        <f t="shared" ca="1" si="122"/>
        <v>10</v>
      </c>
      <c r="T863" s="7" t="str">
        <f ca="1">VLOOKUP($S863,Role!$A:$B,2,FALSE)</f>
        <v>Trainee</v>
      </c>
      <c r="U863" s="6" t="str">
        <f t="shared" ca="1" si="123"/>
        <v/>
      </c>
      <c r="V863" s="7" t="str">
        <f ca="1" xml:space="preserve">
IF($U863 &lt;&gt; "",
    VLOOKUP($U863,Level!$A:$B,2,FALSE),
    ""
)</f>
        <v/>
      </c>
      <c r="W863" s="1">
        <f t="shared" ca="1" si="124"/>
        <v>1305</v>
      </c>
      <c r="X863" s="12" t="str">
        <f t="shared" ca="1" si="125"/>
        <v>INSERT INTO bi4all.fac_employees (id_company_fk, id_employee_pk, flg_active, employee_name, id_gender_fk, id_race_fk, birthday, id_schooling_fk, id_department_fk, id_role_fk, id_level_fk, salary) VALUES (1, 859, TRUE, 'Lorenzo Augusto Barros Chaves', 'M', 5, '01/09/1992', 7, 12, 10, NULL, 1305);</v>
      </c>
    </row>
    <row r="864" spans="1:24" ht="14.25" customHeight="1" x14ac:dyDescent="0.2">
      <c r="A864" s="7">
        <v>1</v>
      </c>
      <c r="B864" s="7" t="str">
        <f>$A864 &amp; "-"&amp;VLOOKUP($A864,Company!$A:$B,2,FALSE)</f>
        <v>1-ACME Corporation</v>
      </c>
      <c r="C864" s="5">
        <f t="shared" si="117"/>
        <v>860</v>
      </c>
      <c r="D864" s="6" t="b">
        <v>1</v>
      </c>
      <c r="E864" s="7">
        <f ca="1">IF($C864 = 1 + N("Presidente"),
    127,
    IF($C864 = 2 + N("Vice-Presidente"),
        72,
        IF($C864 = 3 + N("Secretária bilíngue"),
            13,
            RANDBETWEEN(5,COUNT(Name!$A:$A) + 1)
        )
    )
)</f>
        <v>237</v>
      </c>
      <c r="F864" s="7" t="str">
        <f ca="1">VLOOKUP($E864,Name!$A:$B,2,FALSE)</f>
        <v>Luanna</v>
      </c>
      <c r="G864" s="7">
        <f ca="1" xml:space="preserve">
IF($C864 = 1,
    0,
    RANDBETWEEN(5,COUNT('Last name'!$A:$A) + 1)
)</f>
        <v>120</v>
      </c>
      <c r="H864" s="7" t="str">
        <f ca="1" xml:space="preserve">
IF($C864 = 1 + N("Presidente"),
    "de Orléans e Bragança",
    VLOOKUP($G864,'Last name'!$A:$B,2,FALSE) &amp; " " &amp; VLOOKUP(RANDBETWEEN(5,COUNT('Last name'!$A:$A) + 1),'Last name'!$A:$B,2,FALSE)
)</f>
        <v>Marques Leitão</v>
      </c>
      <c r="I864" s="7" t="str">
        <f t="shared" ca="1" si="118"/>
        <v>Luanna Marques Leitão</v>
      </c>
      <c r="J864" s="7" t="str">
        <f ca="1">VLOOKUP($E864,Name!$A:$C,3,FALSE)</f>
        <v>F</v>
      </c>
      <c r="K864" s="7" t="str">
        <f ca="1">VLOOKUP($J864,Gender!$A:$B,2,FALSE)</f>
        <v>Female</v>
      </c>
      <c r="L864" s="7">
        <f t="shared" ca="1" si="119"/>
        <v>5</v>
      </c>
      <c r="M864" s="7" t="str">
        <f ca="1">VLOOKUP($L864,Race!$A:$B,2,FALSE)</f>
        <v>White</v>
      </c>
      <c r="N864" s="8">
        <f t="shared" ca="1" si="120"/>
        <v>25598</v>
      </c>
      <c r="O864" s="6">
        <f t="shared" ca="1" si="121"/>
        <v>8</v>
      </c>
      <c r="P864" s="8" t="str">
        <f ca="1">VLOOKUP($O864,Education!$A:$B,2,FALSE)</f>
        <v>Graduate school</v>
      </c>
      <c r="Q864" s="7">
        <f ca="1" xml:space="preserve">
  IF(OR($S864 = 5, $S864 = 6, $S864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64" s="7" t="str">
        <f ca="1">VLOOKUP($Q864,Department!$A:$B,2,FALSE)</f>
        <v>Operations</v>
      </c>
      <c r="S864" s="6">
        <f t="shared" ca="1" si="122"/>
        <v>11</v>
      </c>
      <c r="T864" s="7" t="str">
        <f ca="1">VLOOKUP($S864,Role!$A:$B,2,FALSE)</f>
        <v>Analyst</v>
      </c>
      <c r="U864" s="6">
        <f t="shared" ca="1" si="123"/>
        <v>6</v>
      </c>
      <c r="V864" s="7" t="str">
        <f ca="1" xml:space="preserve">
IF($U864 &lt;&gt; "",
    VLOOKUP($U864,Level!$A:$B,2,FALSE),
    ""
)</f>
        <v>Pleno</v>
      </c>
      <c r="W864" s="1">
        <f t="shared" ca="1" si="124"/>
        <v>3000</v>
      </c>
      <c r="X864" s="12" t="str">
        <f t="shared" ca="1" si="125"/>
        <v>INSERT INTO bi4all.fac_employees (id_company_fk, id_employee_pk, flg_active, employee_name, id_gender_fk, id_race_fk, birthday, id_schooling_fk, id_department_fk, id_role_fk, id_level_fk, salary) VALUES (1, 860, TRUE, 'Luanna Marques Leitão', 'F', 5, '30/01/1970', 8, 10, 11, 6, 3000);</v>
      </c>
    </row>
    <row r="865" spans="1:24" ht="14.25" customHeight="1" x14ac:dyDescent="0.2">
      <c r="A865" s="7">
        <v>1</v>
      </c>
      <c r="B865" s="7" t="str">
        <f>$A865 &amp; "-"&amp;VLOOKUP($A865,Company!$A:$B,2,FALSE)</f>
        <v>1-ACME Corporation</v>
      </c>
      <c r="C865" s="5">
        <f t="shared" si="117"/>
        <v>861</v>
      </c>
      <c r="D865" s="6" t="b">
        <v>1</v>
      </c>
      <c r="E865" s="7">
        <f ca="1">IF($C865 = 1 + N("Presidente"),
    127,
    IF($C865 = 2 + N("Vice-Presidente"),
        72,
        IF($C865 = 3 + N("Secretária bilíngue"),
            13,
            RANDBETWEEN(5,COUNT(Name!$A:$A) + 1)
        )
    )
)</f>
        <v>106</v>
      </c>
      <c r="F865" s="7" t="str">
        <f ca="1">VLOOKUP($E865,Name!$A:$B,2,FALSE)</f>
        <v>Davi Lucas</v>
      </c>
      <c r="G865" s="7">
        <f ca="1" xml:space="preserve">
IF($C865 = 1,
    0,
    RANDBETWEEN(5,COUNT('Last name'!$A:$A) + 1)
)</f>
        <v>188</v>
      </c>
      <c r="H865" s="7" t="str">
        <f ca="1" xml:space="preserve">
IF($C865 = 1 + N("Presidente"),
    "de Orléans e Bragança",
    VLOOKUP($G865,'Last name'!$A:$B,2,FALSE) &amp; " " &amp; VLOOKUP(RANDBETWEEN(5,COUNT('Last name'!$A:$A) + 1),'Last name'!$A:$B,2,FALSE)
)</f>
        <v>Tavarez Reis</v>
      </c>
      <c r="I865" s="7" t="str">
        <f t="shared" ca="1" si="118"/>
        <v>Davi Lucas Tavarez Reis</v>
      </c>
      <c r="J865" s="7" t="str">
        <f ca="1">VLOOKUP($E865,Name!$A:$C,3,FALSE)</f>
        <v>M</v>
      </c>
      <c r="K865" s="7" t="str">
        <f ca="1">VLOOKUP($J865,Gender!$A:$B,2,FALSE)</f>
        <v>Male</v>
      </c>
      <c r="L865" s="7">
        <f t="shared" ca="1" si="119"/>
        <v>5</v>
      </c>
      <c r="M865" s="7" t="str">
        <f ca="1">VLOOKUP($L865,Race!$A:$B,2,FALSE)</f>
        <v>White</v>
      </c>
      <c r="N865" s="8">
        <f t="shared" ca="1" si="120"/>
        <v>19207</v>
      </c>
      <c r="O865" s="6">
        <f t="shared" ca="1" si="121"/>
        <v>7</v>
      </c>
      <c r="P865" s="8" t="str">
        <f ca="1">VLOOKUP($O865,Education!$A:$B,2,FALSE)</f>
        <v>Undergraduate degree</v>
      </c>
      <c r="Q865" s="7">
        <f ca="1" xml:space="preserve">
  IF(OR($S865 = 5, $S865 = 6, $S865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65" s="7" t="str">
        <f ca="1">VLOOKUP($Q865,Department!$A:$B,2,FALSE)</f>
        <v>Controlling</v>
      </c>
      <c r="S865" s="6">
        <f t="shared" ca="1" si="122"/>
        <v>10</v>
      </c>
      <c r="T865" s="7" t="str">
        <f ca="1">VLOOKUP($S865,Role!$A:$B,2,FALSE)</f>
        <v>Trainee</v>
      </c>
      <c r="U865" s="6" t="str">
        <f t="shared" ca="1" si="123"/>
        <v/>
      </c>
      <c r="V865" s="7" t="str">
        <f ca="1" xml:space="preserve">
IF($U865 &lt;&gt; "",
    VLOOKUP($U865,Level!$A:$B,2,FALSE),
    ""
)</f>
        <v/>
      </c>
      <c r="W865" s="1">
        <f t="shared" ca="1" si="124"/>
        <v>1305</v>
      </c>
      <c r="X865" s="12" t="str">
        <f t="shared" ca="1" si="125"/>
        <v>INSERT INTO bi4all.fac_employees (id_company_fk, id_employee_pk, flg_active, employee_name, id_gender_fk, id_race_fk, birthday, id_schooling_fk, id_department_fk, id_role_fk, id_level_fk, salary) VALUES (1, 861, TRUE, 'Davi Lucas Tavarez Reis', 'M', 5, '01/08/1952', 7, 12, 10, NULL, 1305);</v>
      </c>
    </row>
    <row r="866" spans="1:24" ht="14.25" customHeight="1" x14ac:dyDescent="0.2">
      <c r="A866" s="7">
        <v>1</v>
      </c>
      <c r="B866" s="7" t="str">
        <f>$A866 &amp; "-"&amp;VLOOKUP($A866,Company!$A:$B,2,FALSE)</f>
        <v>1-ACME Corporation</v>
      </c>
      <c r="C866" s="5">
        <f t="shared" si="117"/>
        <v>862</v>
      </c>
      <c r="D866" s="6" t="b">
        <v>1</v>
      </c>
      <c r="E866" s="7">
        <f ca="1">IF($C866 = 1 + N("Presidente"),
    127,
    IF($C866 = 2 + N("Vice-Presidente"),
        72,
        IF($C866 = 3 + N("Secretária bilíngue"),
            13,
            RANDBETWEEN(5,COUNT(Name!$A:$A) + 1)
        )
    )
)</f>
        <v>344</v>
      </c>
      <c r="F866" s="7" t="str">
        <f ca="1">VLOOKUP($E866,Name!$A:$B,2,FALSE)</f>
        <v>Thomas</v>
      </c>
      <c r="G866" s="7">
        <f ca="1" xml:space="preserve">
IF($C866 = 1,
    0,
    RANDBETWEEN(5,COUNT('Last name'!$A:$A) + 1)
)</f>
        <v>97</v>
      </c>
      <c r="H866" s="7" t="str">
        <f ca="1" xml:space="preserve">
IF($C866 = 1 + N("Presidente"),
    "de Orléans e Bragança",
    VLOOKUP($G866,'Last name'!$A:$B,2,FALSE) &amp; " " &amp; VLOOKUP(RANDBETWEEN(5,COUNT('Last name'!$A:$A) + 1),'Last name'!$A:$B,2,FALSE)
)</f>
        <v>Garcia Carvalho</v>
      </c>
      <c r="I866" s="7" t="str">
        <f t="shared" ca="1" si="118"/>
        <v>Thomas Garcia Carvalho</v>
      </c>
      <c r="J866" s="7" t="str">
        <f ca="1">VLOOKUP($E866,Name!$A:$C,3,FALSE)</f>
        <v>M</v>
      </c>
      <c r="K866" s="7" t="str">
        <f ca="1">VLOOKUP($J866,Gender!$A:$B,2,FALSE)</f>
        <v>Male</v>
      </c>
      <c r="L866" s="7">
        <f t="shared" ca="1" si="119"/>
        <v>5</v>
      </c>
      <c r="M866" s="7" t="str">
        <f ca="1">VLOOKUP($L866,Race!$A:$B,2,FALSE)</f>
        <v>White</v>
      </c>
      <c r="N866" s="8">
        <f t="shared" ca="1" si="120"/>
        <v>28714</v>
      </c>
      <c r="O866" s="6">
        <f t="shared" ca="1" si="121"/>
        <v>8</v>
      </c>
      <c r="P866" s="8" t="str">
        <f ca="1">VLOOKUP($O866,Education!$A:$B,2,FALSE)</f>
        <v>Graduate school</v>
      </c>
      <c r="Q866" s="7">
        <f ca="1" xml:space="preserve">
  IF(OR($S866 = 5, $S866 = 6, $S866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66" s="7" t="str">
        <f ca="1">VLOOKUP($Q866,Department!$A:$B,2,FALSE)</f>
        <v>Audit</v>
      </c>
      <c r="S866" s="6">
        <f t="shared" ca="1" si="122"/>
        <v>11</v>
      </c>
      <c r="T866" s="7" t="str">
        <f ca="1">VLOOKUP($S866,Role!$A:$B,2,FALSE)</f>
        <v>Analyst</v>
      </c>
      <c r="U866" s="6">
        <f t="shared" ca="1" si="123"/>
        <v>5</v>
      </c>
      <c r="V866" s="7" t="str">
        <f ca="1" xml:space="preserve">
IF($U866 &lt;&gt; "",
    VLOOKUP($U866,Level!$A:$B,2,FALSE),
    ""
)</f>
        <v>Junior</v>
      </c>
      <c r="W866" s="1">
        <f t="shared" ca="1" si="124"/>
        <v>3000</v>
      </c>
      <c r="X866" s="12" t="str">
        <f t="shared" ca="1" si="125"/>
        <v>INSERT INTO bi4all.fac_employees (id_company_fk, id_employee_pk, flg_active, employee_name, id_gender_fk, id_race_fk, birthday, id_schooling_fk, id_department_fk, id_role_fk, id_level_fk, salary) VALUES (1, 862, TRUE, 'Thomas Garcia Carvalho', 'M', 5, '12/08/1978', 8, 13, 11, 5, 3000);</v>
      </c>
    </row>
    <row r="867" spans="1:24" ht="14.25" customHeight="1" x14ac:dyDescent="0.2">
      <c r="A867" s="7">
        <v>1</v>
      </c>
      <c r="B867" s="7" t="str">
        <f>$A867 &amp; "-"&amp;VLOOKUP($A867,Company!$A:$B,2,FALSE)</f>
        <v>1-ACME Corporation</v>
      </c>
      <c r="C867" s="5">
        <f t="shared" si="117"/>
        <v>863</v>
      </c>
      <c r="D867" s="6" t="b">
        <v>1</v>
      </c>
      <c r="E867" s="7">
        <f ca="1">IF($C867 = 1 + N("Presidente"),
    127,
    IF($C867 = 2 + N("Vice-Presidente"),
        72,
        IF($C867 = 3 + N("Secretária bilíngue"),
            13,
            RANDBETWEEN(5,COUNT(Name!$A:$A) + 1)
        )
    )
)</f>
        <v>342</v>
      </c>
      <c r="F867" s="7" t="str">
        <f ca="1">VLOOKUP($E867,Name!$A:$B,2,FALSE)</f>
        <v>Théo</v>
      </c>
      <c r="G867" s="7">
        <f ca="1" xml:space="preserve">
IF($C867 = 1,
    0,
    RANDBETWEEN(5,COUNT('Last name'!$A:$A) + 1)
)</f>
        <v>24</v>
      </c>
      <c r="H867" s="7" t="str">
        <f ca="1" xml:space="preserve">
IF($C867 = 1 + N("Presidente"),
    "de Orléans e Bragança",
    VLOOKUP($G867,'Last name'!$A:$B,2,FALSE) &amp; " " &amp; VLOOKUP(RANDBETWEEN(5,COUNT('Last name'!$A:$A) + 1),'Last name'!$A:$B,2,FALSE)
)</f>
        <v>Asvilla Bragança</v>
      </c>
      <c r="I867" s="7" t="str">
        <f t="shared" ca="1" si="118"/>
        <v>Théo Asvilla Bragança</v>
      </c>
      <c r="J867" s="7" t="str">
        <f ca="1">VLOOKUP($E867,Name!$A:$C,3,FALSE)</f>
        <v>M</v>
      </c>
      <c r="K867" s="7" t="str">
        <f ca="1">VLOOKUP($J867,Gender!$A:$B,2,FALSE)</f>
        <v>Male</v>
      </c>
      <c r="L867" s="7">
        <f t="shared" ca="1" si="119"/>
        <v>5</v>
      </c>
      <c r="M867" s="7" t="str">
        <f ca="1">VLOOKUP($L867,Race!$A:$B,2,FALSE)</f>
        <v>White</v>
      </c>
      <c r="N867" s="8">
        <f t="shared" ca="1" si="120"/>
        <v>23837</v>
      </c>
      <c r="O867" s="6">
        <f t="shared" ca="1" si="121"/>
        <v>7</v>
      </c>
      <c r="P867" s="8" t="str">
        <f ca="1">VLOOKUP($O867,Education!$A:$B,2,FALSE)</f>
        <v>Undergraduate degree</v>
      </c>
      <c r="Q867" s="7">
        <f ca="1" xml:space="preserve">
  IF(OR($S867 = 5, $S867 = 6, $S867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67" s="7" t="str">
        <f ca="1">VLOOKUP($Q867,Department!$A:$B,2,FALSE)</f>
        <v>Communication &amp; Marketing</v>
      </c>
      <c r="S867" s="6">
        <f t="shared" ca="1" si="122"/>
        <v>10</v>
      </c>
      <c r="T867" s="7" t="str">
        <f ca="1">VLOOKUP($S867,Role!$A:$B,2,FALSE)</f>
        <v>Trainee</v>
      </c>
      <c r="U867" s="6" t="str">
        <f t="shared" ca="1" si="123"/>
        <v/>
      </c>
      <c r="V867" s="7" t="str">
        <f ca="1" xml:space="preserve">
IF($U867 &lt;&gt; "",
    VLOOKUP($U867,Level!$A:$B,2,FALSE),
    ""
)</f>
        <v/>
      </c>
      <c r="W867" s="1">
        <f t="shared" ca="1" si="124"/>
        <v>1385</v>
      </c>
      <c r="X867" s="12" t="str">
        <f t="shared" ca="1" si="125"/>
        <v>INSERT INTO bi4all.fac_employees (id_company_fk, id_employee_pk, flg_active, employee_name, id_gender_fk, id_race_fk, birthday, id_schooling_fk, id_department_fk, id_role_fk, id_level_fk, salary) VALUES (1, 863, TRUE, 'Théo Asvilla Bragança', 'M', 5, '05/04/1965', 7, 11, 10, NULL, 1385);</v>
      </c>
    </row>
    <row r="868" spans="1:24" ht="14.25" customHeight="1" x14ac:dyDescent="0.2">
      <c r="A868" s="7">
        <v>1</v>
      </c>
      <c r="B868" s="7" t="str">
        <f>$A868 &amp; "-"&amp;VLOOKUP($A868,Company!$A:$B,2,FALSE)</f>
        <v>1-ACME Corporation</v>
      </c>
      <c r="C868" s="5">
        <f t="shared" si="117"/>
        <v>864</v>
      </c>
      <c r="D868" s="6" t="b">
        <v>1</v>
      </c>
      <c r="E868" s="7">
        <f ca="1">IF($C868 = 1 + N("Presidente"),
    127,
    IF($C868 = 2 + N("Vice-Presidente"),
        72,
        IF($C868 = 3 + N("Secretária bilíngue"),
            13,
            RANDBETWEEN(5,COUNT(Name!$A:$A) + 1)
        )
    )
)</f>
        <v>190</v>
      </c>
      <c r="F868" s="7" t="str">
        <f ca="1">VLOOKUP($E868,Name!$A:$B,2,FALSE)</f>
        <v>João Miguel</v>
      </c>
      <c r="G868" s="7">
        <f ca="1" xml:space="preserve">
IF($C868 = 1,
    0,
    RANDBETWEEN(5,COUNT('Last name'!$A:$A) + 1)
)</f>
        <v>182</v>
      </c>
      <c r="H868" s="7" t="str">
        <f ca="1" xml:space="preserve">
IF($C868 = 1 + N("Presidente"),
    "de Orléans e Bragança",
    VLOOKUP($G868,'Last name'!$A:$B,2,FALSE) &amp; " " &amp; VLOOKUP(RANDBETWEEN(5,COUNT('Last name'!$A:$A) + 1),'Last name'!$A:$B,2,FALSE)
)</f>
        <v>Siqueira Andrioli</v>
      </c>
      <c r="I868" s="7" t="str">
        <f t="shared" ca="1" si="118"/>
        <v>João Miguel Siqueira Andrioli</v>
      </c>
      <c r="J868" s="7" t="str">
        <f ca="1">VLOOKUP($E868,Name!$A:$C,3,FALSE)</f>
        <v>M</v>
      </c>
      <c r="K868" s="7" t="str">
        <f ca="1">VLOOKUP($J868,Gender!$A:$B,2,FALSE)</f>
        <v>Male</v>
      </c>
      <c r="L868" s="7">
        <f t="shared" ca="1" si="119"/>
        <v>6</v>
      </c>
      <c r="M868" s="7" t="str">
        <f ca="1">VLOOKUP($L868,Race!$A:$B,2,FALSE)</f>
        <v>Black or African American</v>
      </c>
      <c r="N868" s="8">
        <f t="shared" ca="1" si="120"/>
        <v>27695</v>
      </c>
      <c r="O868" s="6">
        <f t="shared" ca="1" si="121"/>
        <v>7</v>
      </c>
      <c r="P868" s="8" t="str">
        <f ca="1">VLOOKUP($O868,Education!$A:$B,2,FALSE)</f>
        <v>Undergraduate degree</v>
      </c>
      <c r="Q868" s="7">
        <f ca="1" xml:space="preserve">
  IF(OR($S868 = 5, $S868 = 6, $S868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68" s="7" t="str">
        <f ca="1">VLOOKUP($Q868,Department!$A:$B,2,FALSE)</f>
        <v>Finance</v>
      </c>
      <c r="S868" s="6">
        <f t="shared" ca="1" si="122"/>
        <v>11</v>
      </c>
      <c r="T868" s="7" t="str">
        <f ca="1">VLOOKUP($S868,Role!$A:$B,2,FALSE)</f>
        <v>Analyst</v>
      </c>
      <c r="U868" s="6">
        <f t="shared" ca="1" si="123"/>
        <v>6</v>
      </c>
      <c r="V868" s="7" t="str">
        <f ca="1" xml:space="preserve">
IF($U868 &lt;&gt; "",
    VLOOKUP($U868,Level!$A:$B,2,FALSE),
    ""
)</f>
        <v>Pleno</v>
      </c>
      <c r="W868" s="1">
        <f t="shared" ca="1" si="124"/>
        <v>2500</v>
      </c>
      <c r="X868" s="12" t="str">
        <f t="shared" ca="1" si="125"/>
        <v>INSERT INTO bi4all.fac_employees (id_company_fk, id_employee_pk, flg_active, employee_name, id_gender_fk, id_race_fk, birthday, id_schooling_fk, id_department_fk, id_role_fk, id_level_fk, salary) VALUES (1, 864, TRUE, 'João Miguel Siqueira Andrioli', 'M', 6, '28/10/1975', 7, 7, 11, 6, 2500);</v>
      </c>
    </row>
    <row r="869" spans="1:24" ht="14.25" customHeight="1" x14ac:dyDescent="0.2">
      <c r="A869" s="7">
        <v>1</v>
      </c>
      <c r="B869" s="7" t="str">
        <f>$A869 &amp; "-"&amp;VLOOKUP($A869,Company!$A:$B,2,FALSE)</f>
        <v>1-ACME Corporation</v>
      </c>
      <c r="C869" s="5">
        <f t="shared" si="117"/>
        <v>865</v>
      </c>
      <c r="D869" s="6" t="b">
        <v>1</v>
      </c>
      <c r="E869" s="7">
        <f ca="1">IF($C869 = 1 + N("Presidente"),
    127,
    IF($C869 = 2 + N("Vice-Presidente"),
        72,
        IF($C869 = 3 + N("Secretária bilíngue"),
            13,
            RANDBETWEEN(5,COUNT(Name!$A:$A) + 1)
        )
    )
)</f>
        <v>300</v>
      </c>
      <c r="F869" s="7" t="str">
        <f ca="1">VLOOKUP($E869,Name!$A:$B,2,FALSE)</f>
        <v>Muricy</v>
      </c>
      <c r="G869" s="7">
        <f ca="1" xml:space="preserve">
IF($C869 = 1,
    0,
    RANDBETWEEN(5,COUNT('Last name'!$A:$A) + 1)
)</f>
        <v>106</v>
      </c>
      <c r="H869" s="7" t="str">
        <f ca="1" xml:space="preserve">
IF($C869 = 1 + N("Presidente"),
    "de Orléans e Bragança",
    VLOOKUP($G869,'Last name'!$A:$B,2,FALSE) &amp; " " &amp; VLOOKUP(RANDBETWEEN(5,COUNT('Last name'!$A:$A) + 1),'Last name'!$A:$B,2,FALSE)
)</f>
        <v>Leitão Barboza</v>
      </c>
      <c r="I869" s="7" t="str">
        <f t="shared" ca="1" si="118"/>
        <v>Muricy Leitão Barboza</v>
      </c>
      <c r="J869" s="7" t="str">
        <f ca="1">VLOOKUP($E869,Name!$A:$C,3,FALSE)</f>
        <v>M</v>
      </c>
      <c r="K869" s="7" t="str">
        <f ca="1">VLOOKUP($J869,Gender!$A:$B,2,FALSE)</f>
        <v>Male</v>
      </c>
      <c r="L869" s="7">
        <f t="shared" ca="1" si="119"/>
        <v>7</v>
      </c>
      <c r="M869" s="7" t="str">
        <f ca="1">VLOOKUP($L869,Race!$A:$B,2,FALSE)</f>
        <v>Hispanic or Latino</v>
      </c>
      <c r="N869" s="8">
        <f t="shared" ca="1" si="120"/>
        <v>32820</v>
      </c>
      <c r="O869" s="6">
        <f t="shared" ca="1" si="121"/>
        <v>7</v>
      </c>
      <c r="P869" s="8" t="str">
        <f ca="1">VLOOKUP($O869,Education!$A:$B,2,FALSE)</f>
        <v>Undergraduate degree</v>
      </c>
      <c r="Q869" s="7">
        <f ca="1" xml:space="preserve">
  IF(OR($S869 = 5, $S869 = 6, $S869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69" s="7" t="str">
        <f ca="1">VLOOKUP($Q869,Department!$A:$B,2,FALSE)</f>
        <v>Operations</v>
      </c>
      <c r="S869" s="6">
        <f t="shared" ca="1" si="122"/>
        <v>10</v>
      </c>
      <c r="T869" s="7" t="str">
        <f ca="1">VLOOKUP($S869,Role!$A:$B,2,FALSE)</f>
        <v>Trainee</v>
      </c>
      <c r="U869" s="6" t="str">
        <f t="shared" ca="1" si="123"/>
        <v/>
      </c>
      <c r="V869" s="7" t="str">
        <f ca="1" xml:space="preserve">
IF($U869 &lt;&gt; "",
    VLOOKUP($U869,Level!$A:$B,2,FALSE),
    ""
)</f>
        <v/>
      </c>
      <c r="W869" s="1">
        <f t="shared" ca="1" si="124"/>
        <v>1305</v>
      </c>
      <c r="X869" s="12" t="str">
        <f t="shared" ca="1" si="125"/>
        <v>INSERT INTO bi4all.fac_employees (id_company_fk, id_employee_pk, flg_active, employee_name, id_gender_fk, id_race_fk, birthday, id_schooling_fk, id_department_fk, id_role_fk, id_level_fk, salary) VALUES (1, 865, TRUE, 'Muricy Leitão Barboza', 'M', 7, '08/11/1989', 7, 10, 10, NULL, 1305);</v>
      </c>
    </row>
    <row r="870" spans="1:24" ht="14.25" customHeight="1" x14ac:dyDescent="0.2">
      <c r="A870" s="7">
        <v>1</v>
      </c>
      <c r="B870" s="7" t="str">
        <f>$A870 &amp; "-"&amp;VLOOKUP($A870,Company!$A:$B,2,FALSE)</f>
        <v>1-ACME Corporation</v>
      </c>
      <c r="C870" s="5">
        <f t="shared" si="117"/>
        <v>866</v>
      </c>
      <c r="D870" s="6" t="b">
        <v>1</v>
      </c>
      <c r="E870" s="7">
        <f ca="1">IF($C870 = 1 + N("Presidente"),
    127,
    IF($C870 = 2 + N("Vice-Presidente"),
        72,
        IF($C870 = 3 + N("Secretária bilíngue"),
            13,
            RANDBETWEEN(5,COUNT(Name!$A:$A) + 1)
        )
    )
)</f>
        <v>305</v>
      </c>
      <c r="F870" s="7" t="str">
        <f ca="1">VLOOKUP($E870,Name!$A:$B,2,FALSE)</f>
        <v>Nathan</v>
      </c>
      <c r="G870" s="7">
        <f ca="1" xml:space="preserve">
IF($C870 = 1,
    0,
    RANDBETWEEN(5,COUNT('Last name'!$A:$A) + 1)
)</f>
        <v>129</v>
      </c>
      <c r="H870" s="7" t="str">
        <f ca="1" xml:space="preserve">
IF($C870 = 1 + N("Presidente"),
    "de Orléans e Bragança",
    VLOOKUP($G870,'Last name'!$A:$B,2,FALSE) &amp; " " &amp; VLOOKUP(RANDBETWEEN(5,COUNT('Last name'!$A:$A) + 1),'Last name'!$A:$B,2,FALSE)
)</f>
        <v>Miranda Mazza</v>
      </c>
      <c r="I870" s="7" t="str">
        <f t="shared" ca="1" si="118"/>
        <v>Nathan Miranda Mazza</v>
      </c>
      <c r="J870" s="7" t="str">
        <f ca="1">VLOOKUP($E870,Name!$A:$C,3,FALSE)</f>
        <v>M</v>
      </c>
      <c r="K870" s="7" t="str">
        <f ca="1">VLOOKUP($J870,Gender!$A:$B,2,FALSE)</f>
        <v>Male</v>
      </c>
      <c r="L870" s="7">
        <f t="shared" ca="1" si="119"/>
        <v>5</v>
      </c>
      <c r="M870" s="7" t="str">
        <f ca="1">VLOOKUP($L870,Race!$A:$B,2,FALSE)</f>
        <v>White</v>
      </c>
      <c r="N870" s="8">
        <f t="shared" ca="1" si="120"/>
        <v>18305</v>
      </c>
      <c r="O870" s="6">
        <f t="shared" ca="1" si="121"/>
        <v>8</v>
      </c>
      <c r="P870" s="8" t="str">
        <f ca="1">VLOOKUP($O870,Education!$A:$B,2,FALSE)</f>
        <v>Graduate school</v>
      </c>
      <c r="Q870" s="7">
        <f ca="1" xml:space="preserve">
  IF(OR($S870 = 5, $S870 = 6, $S870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70" s="7" t="str">
        <f ca="1">VLOOKUP($Q870,Department!$A:$B,2,FALSE)</f>
        <v>Presidency</v>
      </c>
      <c r="S870" s="6">
        <f t="shared" ca="1" si="122"/>
        <v>11</v>
      </c>
      <c r="T870" s="7" t="str">
        <f ca="1">VLOOKUP($S870,Role!$A:$B,2,FALSE)</f>
        <v>Analyst</v>
      </c>
      <c r="U870" s="6">
        <f t="shared" ca="1" si="123"/>
        <v>7</v>
      </c>
      <c r="V870" s="7" t="str">
        <f ca="1" xml:space="preserve">
IF($U870 &lt;&gt; "",
    VLOOKUP($U870,Level!$A:$B,2,FALSE),
    ""
)</f>
        <v>Senior</v>
      </c>
      <c r="W870" s="1">
        <f t="shared" ca="1" si="124"/>
        <v>3000</v>
      </c>
      <c r="X870" s="12" t="str">
        <f t="shared" ca="1" si="125"/>
        <v>INSERT INTO bi4all.fac_employees (id_company_fk, id_employee_pk, flg_active, employee_name, id_gender_fk, id_race_fk, birthday, id_schooling_fk, id_department_fk, id_role_fk, id_level_fk, salary) VALUES (1, 866, TRUE, 'Nathan Miranda Mazza', 'M', 5, '11/02/1950', 8, 5, 11, 7, 3000);</v>
      </c>
    </row>
    <row r="871" spans="1:24" ht="14.25" customHeight="1" x14ac:dyDescent="0.2">
      <c r="A871" s="7">
        <v>1</v>
      </c>
      <c r="B871" s="7" t="str">
        <f>$A871 &amp; "-"&amp;VLOOKUP($A871,Company!$A:$B,2,FALSE)</f>
        <v>1-ACME Corporation</v>
      </c>
      <c r="C871" s="5">
        <f t="shared" si="117"/>
        <v>867</v>
      </c>
      <c r="D871" s="6" t="b">
        <v>1</v>
      </c>
      <c r="E871" s="7">
        <f ca="1">IF($C871 = 1 + N("Presidente"),
    127,
    IF($C871 = 2 + N("Vice-Presidente"),
        72,
        IF($C871 = 3 + N("Secretária bilíngue"),
            13,
            RANDBETWEEN(5,COUNT(Name!$A:$A) + 1)
        )
    )
)</f>
        <v>355</v>
      </c>
      <c r="F871" s="7" t="str">
        <f ca="1">VLOOKUP($E871,Name!$A:$B,2,FALSE)</f>
        <v>Victor Hugo</v>
      </c>
      <c r="G871" s="7">
        <f ca="1" xml:space="preserve">
IF($C871 = 1,
    0,
    RANDBETWEEN(5,COUNT('Last name'!$A:$A) + 1)
)</f>
        <v>123</v>
      </c>
      <c r="H871" s="7" t="str">
        <f ca="1" xml:space="preserve">
IF($C871 = 1 + N("Presidente"),
    "de Orléans e Bragança",
    VLOOKUP($G871,'Last name'!$A:$B,2,FALSE) &amp; " " &amp; VLOOKUP(RANDBETWEEN(5,COUNT('Last name'!$A:$A) + 1),'Last name'!$A:$B,2,FALSE)
)</f>
        <v>Martins Mendes</v>
      </c>
      <c r="I871" s="7" t="str">
        <f t="shared" ca="1" si="118"/>
        <v>Victor Hugo Martins Mendes</v>
      </c>
      <c r="J871" s="7" t="str">
        <f ca="1">VLOOKUP($E871,Name!$A:$C,3,FALSE)</f>
        <v>M</v>
      </c>
      <c r="K871" s="7" t="str">
        <f ca="1">VLOOKUP($J871,Gender!$A:$B,2,FALSE)</f>
        <v>Male</v>
      </c>
      <c r="L871" s="7">
        <f t="shared" ca="1" si="119"/>
        <v>5</v>
      </c>
      <c r="M871" s="7" t="str">
        <f ca="1">VLOOKUP($L871,Race!$A:$B,2,FALSE)</f>
        <v>White</v>
      </c>
      <c r="N871" s="8">
        <f t="shared" ca="1" si="120"/>
        <v>29237</v>
      </c>
      <c r="O871" s="6">
        <f t="shared" ca="1" si="121"/>
        <v>7</v>
      </c>
      <c r="P871" s="8" t="str">
        <f ca="1">VLOOKUP($O871,Education!$A:$B,2,FALSE)</f>
        <v>Undergraduate degree</v>
      </c>
      <c r="Q871" s="7">
        <f ca="1" xml:space="preserve">
  IF(OR($S871 = 5, $S871 = 6, $S871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71" s="7" t="str">
        <f ca="1">VLOOKUP($Q871,Department!$A:$B,2,FALSE)</f>
        <v>Communication &amp; Marketing</v>
      </c>
      <c r="S871" s="6">
        <f t="shared" ca="1" si="122"/>
        <v>10</v>
      </c>
      <c r="T871" s="7" t="str">
        <f ca="1">VLOOKUP($S871,Role!$A:$B,2,FALSE)</f>
        <v>Trainee</v>
      </c>
      <c r="U871" s="6" t="str">
        <f t="shared" ca="1" si="123"/>
        <v/>
      </c>
      <c r="V871" s="7" t="str">
        <f ca="1" xml:space="preserve">
IF($U871 &lt;&gt; "",
    VLOOKUP($U871,Level!$A:$B,2,FALSE),
    ""
)</f>
        <v/>
      </c>
      <c r="W871" s="1">
        <f t="shared" ca="1" si="124"/>
        <v>1385</v>
      </c>
      <c r="X871" s="12" t="str">
        <f t="shared" ca="1" si="125"/>
        <v>INSERT INTO bi4all.fac_employees (id_company_fk, id_employee_pk, flg_active, employee_name, id_gender_fk, id_race_fk, birthday, id_schooling_fk, id_department_fk, id_role_fk, id_level_fk, salary) VALUES (1, 867, TRUE, 'Victor Hugo Martins Mendes', 'M', 5, '17/01/1980', 7, 11, 10, NULL, 1385);</v>
      </c>
    </row>
    <row r="872" spans="1:24" ht="14.25" customHeight="1" x14ac:dyDescent="0.2">
      <c r="A872" s="7">
        <v>1</v>
      </c>
      <c r="B872" s="7" t="str">
        <f>$A872 &amp; "-"&amp;VLOOKUP($A872,Company!$A:$B,2,FALSE)</f>
        <v>1-ACME Corporation</v>
      </c>
      <c r="C872" s="5">
        <f t="shared" si="117"/>
        <v>868</v>
      </c>
      <c r="D872" s="6" t="b">
        <v>1</v>
      </c>
      <c r="E872" s="7">
        <f ca="1">IF($C872 = 1 + N("Presidente"),
    127,
    IF($C872 = 2 + N("Vice-Presidente"),
        72,
        IF($C872 = 3 + N("Secretária bilíngue"),
            13,
            RANDBETWEEN(5,COUNT(Name!$A:$A) + 1)
        )
    )
)</f>
        <v>113</v>
      </c>
      <c r="F872" s="7" t="str">
        <f ca="1">VLOOKUP($E872,Name!$A:$B,2,FALSE)</f>
        <v>Desiré</v>
      </c>
      <c r="G872" s="7">
        <f ca="1" xml:space="preserve">
IF($C872 = 1,
    0,
    RANDBETWEEN(5,COUNT('Last name'!$A:$A) + 1)
)</f>
        <v>41</v>
      </c>
      <c r="H872" s="7" t="str">
        <f ca="1" xml:space="preserve">
IF($C872 = 1 + N("Presidente"),
    "de Orléans e Bragança",
    VLOOKUP($G872,'Last name'!$A:$B,2,FALSE) &amp; " " &amp; VLOOKUP(RANDBETWEEN(5,COUNT('Last name'!$A:$A) + 1),'Last name'!$A:$B,2,FALSE)
)</f>
        <v>Bispo Camacho</v>
      </c>
      <c r="I872" s="7" t="str">
        <f t="shared" ca="1" si="118"/>
        <v>Desiré Bispo Camacho</v>
      </c>
      <c r="J872" s="7" t="str">
        <f ca="1">VLOOKUP($E872,Name!$A:$C,3,FALSE)</f>
        <v>F</v>
      </c>
      <c r="K872" s="7" t="str">
        <f ca="1">VLOOKUP($J872,Gender!$A:$B,2,FALSE)</f>
        <v>Female</v>
      </c>
      <c r="L872" s="7">
        <f t="shared" ca="1" si="119"/>
        <v>5</v>
      </c>
      <c r="M872" s="7" t="str">
        <f ca="1">VLOOKUP($L872,Race!$A:$B,2,FALSE)</f>
        <v>White</v>
      </c>
      <c r="N872" s="8">
        <f t="shared" ca="1" si="120"/>
        <v>30347</v>
      </c>
      <c r="O872" s="6">
        <f t="shared" ca="1" si="121"/>
        <v>8</v>
      </c>
      <c r="P872" s="8" t="str">
        <f ca="1">VLOOKUP($O872,Education!$A:$B,2,FALSE)</f>
        <v>Graduate school</v>
      </c>
      <c r="Q872" s="7">
        <f ca="1" xml:space="preserve">
  IF(OR($S872 = 5, $S872 = 6, $S872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72" s="7" t="str">
        <f ca="1">VLOOKUP($Q872,Department!$A:$B,2,FALSE)</f>
        <v>Communication &amp; Marketing</v>
      </c>
      <c r="S872" s="6">
        <f t="shared" ca="1" si="122"/>
        <v>11</v>
      </c>
      <c r="T872" s="7" t="str">
        <f ca="1">VLOOKUP($S872,Role!$A:$B,2,FALSE)</f>
        <v>Analyst</v>
      </c>
      <c r="U872" s="6">
        <f t="shared" ca="1" si="123"/>
        <v>6</v>
      </c>
      <c r="V872" s="7" t="str">
        <f ca="1" xml:space="preserve">
IF($U872 &lt;&gt; "",
    VLOOKUP($U872,Level!$A:$B,2,FALSE),
    ""
)</f>
        <v>Pleno</v>
      </c>
      <c r="W872" s="1">
        <f t="shared" ca="1" si="124"/>
        <v>3080</v>
      </c>
      <c r="X872" s="12" t="str">
        <f t="shared" ca="1" si="125"/>
        <v>INSERT INTO bi4all.fac_employees (id_company_fk, id_employee_pk, flg_active, employee_name, id_gender_fk, id_race_fk, birthday, id_schooling_fk, id_department_fk, id_role_fk, id_level_fk, salary) VALUES (1, 868, TRUE, 'Desiré Bispo Camacho', 'F', 5, '31/01/1983', 8, 11, 11, 6, 3080);</v>
      </c>
    </row>
    <row r="873" spans="1:24" ht="14.25" customHeight="1" x14ac:dyDescent="0.2">
      <c r="A873" s="7">
        <v>1</v>
      </c>
      <c r="B873" s="7" t="str">
        <f>$A873 &amp; "-"&amp;VLOOKUP($A873,Company!$A:$B,2,FALSE)</f>
        <v>1-ACME Corporation</v>
      </c>
      <c r="C873" s="5">
        <f t="shared" si="117"/>
        <v>869</v>
      </c>
      <c r="D873" s="6" t="b">
        <v>1</v>
      </c>
      <c r="E873" s="7">
        <f ca="1">IF($C873 = 1 + N("Presidente"),
    127,
    IF($C873 = 2 + N("Vice-Presidente"),
        72,
        IF($C873 = 3 + N("Secretária bilíngue"),
            13,
            RANDBETWEEN(5,COUNT(Name!$A:$A) + 1)
        )
    )
)</f>
        <v>356</v>
      </c>
      <c r="F873" s="7" t="str">
        <f ca="1">VLOOKUP($E873,Name!$A:$B,2,FALSE)</f>
        <v>Victória</v>
      </c>
      <c r="G873" s="7">
        <f ca="1" xml:space="preserve">
IF($C873 = 1,
    0,
    RANDBETWEEN(5,COUNT('Last name'!$A:$A) + 1)
)</f>
        <v>153</v>
      </c>
      <c r="H873" s="7" t="str">
        <f ca="1" xml:space="preserve">
IF($C873 = 1 + N("Presidente"),
    "de Orléans e Bragança",
    VLOOKUP($G873,'Last name'!$A:$B,2,FALSE) &amp; " " &amp; VLOOKUP(RANDBETWEEN(5,COUNT('Last name'!$A:$A) + 1),'Last name'!$A:$B,2,FALSE)
)</f>
        <v>Pimentel Garcia</v>
      </c>
      <c r="I873" s="7" t="str">
        <f t="shared" ca="1" si="118"/>
        <v>Victória Pimentel Garcia</v>
      </c>
      <c r="J873" s="7" t="str">
        <f ca="1">VLOOKUP($E873,Name!$A:$C,3,FALSE)</f>
        <v>F</v>
      </c>
      <c r="K873" s="7" t="str">
        <f ca="1">VLOOKUP($J873,Gender!$A:$B,2,FALSE)</f>
        <v>Female</v>
      </c>
      <c r="L873" s="7">
        <f t="shared" ca="1" si="119"/>
        <v>5</v>
      </c>
      <c r="M873" s="7" t="str">
        <f ca="1">VLOOKUP($L873,Race!$A:$B,2,FALSE)</f>
        <v>White</v>
      </c>
      <c r="N873" s="8">
        <f t="shared" ca="1" si="120"/>
        <v>31857</v>
      </c>
      <c r="O873" s="6">
        <f t="shared" ca="1" si="121"/>
        <v>7</v>
      </c>
      <c r="P873" s="8" t="str">
        <f ca="1">VLOOKUP($O873,Education!$A:$B,2,FALSE)</f>
        <v>Undergraduate degree</v>
      </c>
      <c r="Q873" s="7">
        <f ca="1" xml:space="preserve">
  IF(OR($S873 = 5, $S873 = 6, $S873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73" s="7" t="str">
        <f ca="1">VLOOKUP($Q873,Department!$A:$B,2,FALSE)</f>
        <v>Communication &amp; Marketing</v>
      </c>
      <c r="S873" s="6">
        <f t="shared" ca="1" si="122"/>
        <v>10</v>
      </c>
      <c r="T873" s="7" t="str">
        <f ca="1">VLOOKUP($S873,Role!$A:$B,2,FALSE)</f>
        <v>Trainee</v>
      </c>
      <c r="U873" s="6" t="str">
        <f t="shared" ca="1" si="123"/>
        <v/>
      </c>
      <c r="V873" s="7" t="str">
        <f ca="1" xml:space="preserve">
IF($U873 &lt;&gt; "",
    VLOOKUP($U873,Level!$A:$B,2,FALSE),
    ""
)</f>
        <v/>
      </c>
      <c r="W873" s="1">
        <f t="shared" ca="1" si="124"/>
        <v>1385</v>
      </c>
      <c r="X873" s="12" t="str">
        <f t="shared" ca="1" si="125"/>
        <v>INSERT INTO bi4all.fac_employees (id_company_fk, id_employee_pk, flg_active, employee_name, id_gender_fk, id_race_fk, birthday, id_schooling_fk, id_department_fk, id_role_fk, id_level_fk, salary) VALUES (1, 869, TRUE, 'Victória Pimentel Garcia', 'F', 5, '21/03/1987', 7, 11, 10, NULL, 1385);</v>
      </c>
    </row>
    <row r="874" spans="1:24" ht="14.25" customHeight="1" x14ac:dyDescent="0.2">
      <c r="A874" s="7">
        <v>1</v>
      </c>
      <c r="B874" s="7" t="str">
        <f>$A874 &amp; "-"&amp;VLOOKUP($A874,Company!$A:$B,2,FALSE)</f>
        <v>1-ACME Corporation</v>
      </c>
      <c r="C874" s="5">
        <f t="shared" si="117"/>
        <v>870</v>
      </c>
      <c r="D874" s="6" t="b">
        <v>1</v>
      </c>
      <c r="E874" s="7">
        <f ca="1">IF($C874 = 1 + N("Presidente"),
    127,
    IF($C874 = 2 + N("Vice-Presidente"),
        72,
        IF($C874 = 3 + N("Secretária bilíngue"),
            13,
            RANDBETWEEN(5,COUNT(Name!$A:$A) + 1)
        )
    )
)</f>
        <v>332</v>
      </c>
      <c r="F874" s="7" t="str">
        <f ca="1">VLOOKUP($E874,Name!$A:$B,2,FALSE)</f>
        <v>Rodrigo</v>
      </c>
      <c r="G874" s="7">
        <f ca="1" xml:space="preserve">
IF($C874 = 1,
    0,
    RANDBETWEEN(5,COUNT('Last name'!$A:$A) + 1)
)</f>
        <v>103</v>
      </c>
      <c r="H874" s="7" t="str">
        <f ca="1" xml:space="preserve">
IF($C874 = 1 + N("Presidente"),
    "de Orléans e Bragança",
    VLOOKUP($G874,'Last name'!$A:$B,2,FALSE) &amp; " " &amp; VLOOKUP(RANDBETWEEN(5,COUNT('Last name'!$A:$A) + 1),'Last name'!$A:$B,2,FALSE)
)</f>
        <v>Holanda Ildelfonso</v>
      </c>
      <c r="I874" s="7" t="str">
        <f t="shared" ca="1" si="118"/>
        <v>Rodrigo Holanda Ildelfonso</v>
      </c>
      <c r="J874" s="7" t="str">
        <f ca="1">VLOOKUP($E874,Name!$A:$C,3,FALSE)</f>
        <v>M</v>
      </c>
      <c r="K874" s="7" t="str">
        <f ca="1">VLOOKUP($J874,Gender!$A:$B,2,FALSE)</f>
        <v>Male</v>
      </c>
      <c r="L874" s="7">
        <f t="shared" ca="1" si="119"/>
        <v>8</v>
      </c>
      <c r="M874" s="7" t="str">
        <f ca="1">VLOOKUP($L874,Race!$A:$B,2,FALSE)</f>
        <v>Asian</v>
      </c>
      <c r="N874" s="8">
        <f t="shared" ca="1" si="120"/>
        <v>23830</v>
      </c>
      <c r="O874" s="6">
        <f t="shared" ca="1" si="121"/>
        <v>7</v>
      </c>
      <c r="P874" s="8" t="str">
        <f ca="1">VLOOKUP($O874,Education!$A:$B,2,FALSE)</f>
        <v>Undergraduate degree</v>
      </c>
      <c r="Q874" s="7">
        <f ca="1" xml:space="preserve">
  IF(OR($S874 = 5, $S874 = 6, $S874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74" s="7" t="str">
        <f ca="1">VLOOKUP($Q874,Department!$A:$B,2,FALSE)</f>
        <v>Administration</v>
      </c>
      <c r="S874" s="6">
        <f t="shared" ca="1" si="122"/>
        <v>11</v>
      </c>
      <c r="T874" s="7" t="str">
        <f ca="1">VLOOKUP($S874,Role!$A:$B,2,FALSE)</f>
        <v>Analyst</v>
      </c>
      <c r="U874" s="6">
        <f t="shared" ca="1" si="123"/>
        <v>6</v>
      </c>
      <c r="V874" s="7" t="str">
        <f ca="1" xml:space="preserve">
IF($U874 &lt;&gt; "",
    VLOOKUP($U874,Level!$A:$B,2,FALSE),
    ""
)</f>
        <v>Pleno</v>
      </c>
      <c r="W874" s="1">
        <f t="shared" ca="1" si="124"/>
        <v>2500</v>
      </c>
      <c r="X874" s="12" t="str">
        <f t="shared" ca="1" si="125"/>
        <v>INSERT INTO bi4all.fac_employees (id_company_fk, id_employee_pk, flg_active, employee_name, id_gender_fk, id_race_fk, birthday, id_schooling_fk, id_department_fk, id_role_fk, id_level_fk, salary) VALUES (1, 870, TRUE, 'Rodrigo Holanda Ildelfonso', 'M', 8, '29/03/1965', 7, 6, 11, 6, 2500);</v>
      </c>
    </row>
    <row r="875" spans="1:24" ht="14.25" customHeight="1" x14ac:dyDescent="0.2">
      <c r="A875" s="7">
        <v>1</v>
      </c>
      <c r="B875" s="7" t="str">
        <f>$A875 &amp; "-"&amp;VLOOKUP($A875,Company!$A:$B,2,FALSE)</f>
        <v>1-ACME Corporation</v>
      </c>
      <c r="C875" s="5">
        <f t="shared" si="117"/>
        <v>871</v>
      </c>
      <c r="D875" s="6" t="b">
        <v>1</v>
      </c>
      <c r="E875" s="7">
        <f ca="1">IF($C875 = 1 + N("Presidente"),
    127,
    IF($C875 = 2 + N("Vice-Presidente"),
        72,
        IF($C875 = 3 + N("Secretária bilíngue"),
            13,
            RANDBETWEEN(5,COUNT(Name!$A:$A) + 1)
        )
    )
)</f>
        <v>180</v>
      </c>
      <c r="F875" s="7" t="str">
        <f ca="1">VLOOKUP($E875,Name!$A:$B,2,FALSE)</f>
        <v>Isis</v>
      </c>
      <c r="G875" s="7">
        <f ca="1" xml:space="preserve">
IF($C875 = 1,
    0,
    RANDBETWEEN(5,COUNT('Last name'!$A:$A) + 1)
)</f>
        <v>79</v>
      </c>
      <c r="H875" s="7" t="str">
        <f ca="1" xml:space="preserve">
IF($C875 = 1 + N("Presidente"),
    "de Orléans e Bragança",
    VLOOKUP($G875,'Last name'!$A:$B,2,FALSE) &amp; " " &amp; VLOOKUP(RANDBETWEEN(5,COUNT('Last name'!$A:$A) + 1),'Last name'!$A:$B,2,FALSE)
)</f>
        <v>Evangelista Seixas</v>
      </c>
      <c r="I875" s="7" t="str">
        <f t="shared" ca="1" si="118"/>
        <v>Isis Evangelista Seixas</v>
      </c>
      <c r="J875" s="7" t="str">
        <f ca="1">VLOOKUP($E875,Name!$A:$C,3,FALSE)</f>
        <v>F</v>
      </c>
      <c r="K875" s="7" t="str">
        <f ca="1">VLOOKUP($J875,Gender!$A:$B,2,FALSE)</f>
        <v>Female</v>
      </c>
      <c r="L875" s="7">
        <f t="shared" ca="1" si="119"/>
        <v>6</v>
      </c>
      <c r="M875" s="7" t="str">
        <f ca="1">VLOOKUP($L875,Race!$A:$B,2,FALSE)</f>
        <v>Black or African American</v>
      </c>
      <c r="N875" s="8">
        <f t="shared" ca="1" si="120"/>
        <v>31969</v>
      </c>
      <c r="O875" s="6">
        <f t="shared" ca="1" si="121"/>
        <v>7</v>
      </c>
      <c r="P875" s="8" t="str">
        <f ca="1">VLOOKUP($O875,Education!$A:$B,2,FALSE)</f>
        <v>Undergraduate degree</v>
      </c>
      <c r="Q875" s="7">
        <f ca="1" xml:space="preserve">
  IF(OR($S875 = 5, $S875 = 6, $S875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75" s="7" t="str">
        <f ca="1">VLOOKUP($Q875,Department!$A:$B,2,FALSE)</f>
        <v>Administration</v>
      </c>
      <c r="S875" s="6">
        <f t="shared" ca="1" si="122"/>
        <v>10</v>
      </c>
      <c r="T875" s="7" t="str">
        <f ca="1">VLOOKUP($S875,Role!$A:$B,2,FALSE)</f>
        <v>Trainee</v>
      </c>
      <c r="U875" s="6" t="str">
        <f t="shared" ca="1" si="123"/>
        <v/>
      </c>
      <c r="V875" s="7" t="str">
        <f ca="1" xml:space="preserve">
IF($U875 &lt;&gt; "",
    VLOOKUP($U875,Level!$A:$B,2,FALSE),
    ""
)</f>
        <v/>
      </c>
      <c r="W875" s="1">
        <f t="shared" ca="1" si="124"/>
        <v>1305</v>
      </c>
      <c r="X875" s="12" t="str">
        <f t="shared" ca="1" si="125"/>
        <v>INSERT INTO bi4all.fac_employees (id_company_fk, id_employee_pk, flg_active, employee_name, id_gender_fk, id_race_fk, birthday, id_schooling_fk, id_department_fk, id_role_fk, id_level_fk, salary) VALUES (1, 871, TRUE, 'Isis Evangelista Seixas', 'F', 6, '11/07/1987', 7, 6, 10, NULL, 1305);</v>
      </c>
    </row>
    <row r="876" spans="1:24" ht="14.25" customHeight="1" x14ac:dyDescent="0.2">
      <c r="A876" s="7">
        <v>1</v>
      </c>
      <c r="B876" s="7" t="str">
        <f>$A876 &amp; "-"&amp;VLOOKUP($A876,Company!$A:$B,2,FALSE)</f>
        <v>1-ACME Corporation</v>
      </c>
      <c r="C876" s="5">
        <f t="shared" si="117"/>
        <v>872</v>
      </c>
      <c r="D876" s="6" t="b">
        <v>1</v>
      </c>
      <c r="E876" s="7">
        <f ca="1">IF($C876 = 1 + N("Presidente"),
    127,
    IF($C876 = 2 + N("Vice-Presidente"),
        72,
        IF($C876 = 3 + N("Secretária bilíngue"),
            13,
            RANDBETWEEN(5,COUNT(Name!$A:$A) + 1)
        )
    )
)</f>
        <v>66</v>
      </c>
      <c r="F876" s="7" t="str">
        <f ca="1">VLOOKUP($E876,Name!$A:$B,2,FALSE)</f>
        <v>Bartolomeo</v>
      </c>
      <c r="G876" s="7">
        <f ca="1" xml:space="preserve">
IF($C876 = 1,
    0,
    RANDBETWEEN(5,COUNT('Last name'!$A:$A) + 1)
)</f>
        <v>69</v>
      </c>
      <c r="H876" s="7" t="str">
        <f ca="1" xml:space="preserve">
IF($C876 = 1 + N("Presidente"),
    "de Orléans e Bragança",
    VLOOKUP($G876,'Last name'!$A:$B,2,FALSE) &amp; " " &amp; VLOOKUP(RANDBETWEEN(5,COUNT('Last name'!$A:$A) + 1),'Last name'!$A:$B,2,FALSE)
)</f>
        <v>Costatini Cardozo</v>
      </c>
      <c r="I876" s="7" t="str">
        <f t="shared" ca="1" si="118"/>
        <v>Bartolomeo Costatini Cardozo</v>
      </c>
      <c r="J876" s="7" t="str">
        <f ca="1">VLOOKUP($E876,Name!$A:$C,3,FALSE)</f>
        <v>M</v>
      </c>
      <c r="K876" s="7" t="str">
        <f ca="1">VLOOKUP($J876,Gender!$A:$B,2,FALSE)</f>
        <v>Male</v>
      </c>
      <c r="L876" s="7">
        <f t="shared" ca="1" si="119"/>
        <v>5</v>
      </c>
      <c r="M876" s="7" t="str">
        <f ca="1">VLOOKUP($L876,Race!$A:$B,2,FALSE)</f>
        <v>White</v>
      </c>
      <c r="N876" s="8">
        <f t="shared" ca="1" si="120"/>
        <v>30140</v>
      </c>
      <c r="O876" s="6">
        <f t="shared" ca="1" si="121"/>
        <v>8</v>
      </c>
      <c r="P876" s="8" t="str">
        <f ca="1">VLOOKUP($O876,Education!$A:$B,2,FALSE)</f>
        <v>Graduate school</v>
      </c>
      <c r="Q876" s="7">
        <f ca="1" xml:space="preserve">
  IF(OR($S876 = 5, $S876 = 6, $S876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76" s="7" t="str">
        <f ca="1">VLOOKUP($Q876,Department!$A:$B,2,FALSE)</f>
        <v>Human Resource</v>
      </c>
      <c r="S876" s="6">
        <f t="shared" ca="1" si="122"/>
        <v>11</v>
      </c>
      <c r="T876" s="7" t="str">
        <f ca="1">VLOOKUP($S876,Role!$A:$B,2,FALSE)</f>
        <v>Analyst</v>
      </c>
      <c r="U876" s="6">
        <f t="shared" ca="1" si="123"/>
        <v>6</v>
      </c>
      <c r="V876" s="7" t="str">
        <f ca="1" xml:space="preserve">
IF($U876 &lt;&gt; "",
    VLOOKUP($U876,Level!$A:$B,2,FALSE),
    ""
)</f>
        <v>Pleno</v>
      </c>
      <c r="W876" s="1">
        <f t="shared" ca="1" si="124"/>
        <v>3080</v>
      </c>
      <c r="X876" s="12" t="str">
        <f t="shared" ca="1" si="125"/>
        <v>INSERT INTO bi4all.fac_employees (id_company_fk, id_employee_pk, flg_active, employee_name, id_gender_fk, id_race_fk, birthday, id_schooling_fk, id_department_fk, id_role_fk, id_level_fk, salary) VALUES (1, 872, TRUE, 'Bartolomeo Costatini Cardozo', 'M', 5, '08/07/1982', 8, 8, 11, 6, 3080);</v>
      </c>
    </row>
    <row r="877" spans="1:24" ht="14.25" customHeight="1" x14ac:dyDescent="0.2">
      <c r="A877" s="7">
        <v>1</v>
      </c>
      <c r="B877" s="7" t="str">
        <f>$A877 &amp; "-"&amp;VLOOKUP($A877,Company!$A:$B,2,FALSE)</f>
        <v>1-ACME Corporation</v>
      </c>
      <c r="C877" s="5">
        <f t="shared" si="117"/>
        <v>873</v>
      </c>
      <c r="D877" s="6" t="b">
        <v>1</v>
      </c>
      <c r="E877" s="7">
        <f ca="1">IF($C877 = 1 + N("Presidente"),
    127,
    IF($C877 = 2 + N("Vice-Presidente"),
        72,
        IF($C877 = 3 + N("Secretária bilíngue"),
            13,
            RANDBETWEEN(5,COUNT(Name!$A:$A) + 1)
        )
    )
)</f>
        <v>345</v>
      </c>
      <c r="F877" s="7" t="str">
        <f ca="1">VLOOKUP($E877,Name!$A:$B,2,FALSE)</f>
        <v>Tiago</v>
      </c>
      <c r="G877" s="7">
        <f ca="1" xml:space="preserve">
IF($C877 = 1,
    0,
    RANDBETWEEN(5,COUNT('Last name'!$A:$A) + 1)
)</f>
        <v>120</v>
      </c>
      <c r="H877" s="7" t="str">
        <f ca="1" xml:space="preserve">
IF($C877 = 1 + N("Presidente"),
    "de Orléans e Bragança",
    VLOOKUP($G877,'Last name'!$A:$B,2,FALSE) &amp; " " &amp; VLOOKUP(RANDBETWEEN(5,COUNT('Last name'!$A:$A) + 1),'Last name'!$A:$B,2,FALSE)
)</f>
        <v>Marques Barroso</v>
      </c>
      <c r="I877" s="7" t="str">
        <f t="shared" ca="1" si="118"/>
        <v>Tiago Marques Barroso</v>
      </c>
      <c r="J877" s="7" t="str">
        <f ca="1">VLOOKUP($E877,Name!$A:$C,3,FALSE)</f>
        <v>M</v>
      </c>
      <c r="K877" s="7" t="str">
        <f ca="1">VLOOKUP($J877,Gender!$A:$B,2,FALSE)</f>
        <v>Male</v>
      </c>
      <c r="L877" s="7">
        <f t="shared" ca="1" si="119"/>
        <v>5</v>
      </c>
      <c r="M877" s="7" t="str">
        <f ca="1">VLOOKUP($L877,Race!$A:$B,2,FALSE)</f>
        <v>White</v>
      </c>
      <c r="N877" s="8">
        <f t="shared" ca="1" si="120"/>
        <v>26141</v>
      </c>
      <c r="O877" s="6">
        <f t="shared" ca="1" si="121"/>
        <v>7</v>
      </c>
      <c r="P877" s="8" t="str">
        <f ca="1">VLOOKUP($O877,Education!$A:$B,2,FALSE)</f>
        <v>Undergraduate degree</v>
      </c>
      <c r="Q877" s="7">
        <f ca="1" xml:space="preserve">
  IF(OR($S877 = 5, $S877 = 6, $S877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77" s="7" t="str">
        <f ca="1">VLOOKUP($Q877,Department!$A:$B,2,FALSE)</f>
        <v>Audit</v>
      </c>
      <c r="S877" s="6">
        <f t="shared" ca="1" si="122"/>
        <v>9</v>
      </c>
      <c r="T877" s="7" t="str">
        <f ca="1">VLOOKUP($S877,Role!$A:$B,2,FALSE)</f>
        <v>Intern</v>
      </c>
      <c r="U877" s="6" t="str">
        <f t="shared" ca="1" si="123"/>
        <v/>
      </c>
      <c r="V877" s="7" t="str">
        <f ca="1" xml:space="preserve">
IF($U877 &lt;&gt; "",
    VLOOKUP($U877,Level!$A:$B,2,FALSE),
    ""
)</f>
        <v/>
      </c>
      <c r="W877" s="1">
        <f t="shared" ca="1" si="124"/>
        <v>1205</v>
      </c>
      <c r="X877" s="12" t="str">
        <f t="shared" ca="1" si="125"/>
        <v>INSERT INTO bi4all.fac_employees (id_company_fk, id_employee_pk, flg_active, employee_name, id_gender_fk, id_race_fk, birthday, id_schooling_fk, id_department_fk, id_role_fk, id_level_fk, salary) VALUES (1, 873, TRUE, 'Tiago Marques Barroso', 'M', 5, '27/07/1971', 7, 13, 9, NULL, 1205);</v>
      </c>
    </row>
    <row r="878" spans="1:24" ht="14.25" customHeight="1" x14ac:dyDescent="0.2">
      <c r="A878" s="7">
        <v>1</v>
      </c>
      <c r="B878" s="7" t="str">
        <f>$A878 &amp; "-"&amp;VLOOKUP($A878,Company!$A:$B,2,FALSE)</f>
        <v>1-ACME Corporation</v>
      </c>
      <c r="C878" s="5">
        <f t="shared" si="117"/>
        <v>874</v>
      </c>
      <c r="D878" s="6" t="b">
        <v>1</v>
      </c>
      <c r="E878" s="7">
        <f ca="1">IF($C878 = 1 + N("Presidente"),
    127,
    IF($C878 = 2 + N("Vice-Presidente"),
        72,
        IF($C878 = 3 + N("Secretária bilíngue"),
            13,
            RANDBETWEEN(5,COUNT(Name!$A:$A) + 1)
        )
    )
)</f>
        <v>95</v>
      </c>
      <c r="F878" s="7" t="str">
        <f ca="1">VLOOKUP($E878,Name!$A:$B,2,FALSE)</f>
        <v>Clarice</v>
      </c>
      <c r="G878" s="7">
        <f ca="1" xml:space="preserve">
IF($C878 = 1,
    0,
    RANDBETWEEN(5,COUNT('Last name'!$A:$A) + 1)
)</f>
        <v>146</v>
      </c>
      <c r="H878" s="7" t="str">
        <f ca="1" xml:space="preserve">
IF($C878 = 1 + N("Presidente"),
    "de Orléans e Bragança",
    VLOOKUP($G878,'Last name'!$A:$B,2,FALSE) &amp; " " &amp; VLOOKUP(RANDBETWEEN(5,COUNT('Last name'!$A:$A) + 1),'Last name'!$A:$B,2,FALSE)
)</f>
        <v>Paulista Duarte</v>
      </c>
      <c r="I878" s="7" t="str">
        <f t="shared" ca="1" si="118"/>
        <v>Clarice Paulista Duarte</v>
      </c>
      <c r="J878" s="7" t="str">
        <f ca="1">VLOOKUP($E878,Name!$A:$C,3,FALSE)</f>
        <v>F</v>
      </c>
      <c r="K878" s="7" t="str">
        <f ca="1">VLOOKUP($J878,Gender!$A:$B,2,FALSE)</f>
        <v>Female</v>
      </c>
      <c r="L878" s="7">
        <f t="shared" ca="1" si="119"/>
        <v>5</v>
      </c>
      <c r="M878" s="7" t="str">
        <f ca="1">VLOOKUP($L878,Race!$A:$B,2,FALSE)</f>
        <v>White</v>
      </c>
      <c r="N878" s="8">
        <f t="shared" ca="1" si="120"/>
        <v>31109</v>
      </c>
      <c r="O878" s="6">
        <f t="shared" ca="1" si="121"/>
        <v>7</v>
      </c>
      <c r="P878" s="8" t="str">
        <f ca="1">VLOOKUP($O878,Education!$A:$B,2,FALSE)</f>
        <v>Undergraduate degree</v>
      </c>
      <c r="Q878" s="7">
        <f ca="1" xml:space="preserve">
  IF(OR($S878 = 5, $S878 = 6, $S878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78" s="7" t="str">
        <f ca="1">VLOOKUP($Q878,Department!$A:$B,2,FALSE)</f>
        <v>Communication &amp; Marketing</v>
      </c>
      <c r="S878" s="6">
        <f t="shared" ca="1" si="122"/>
        <v>11</v>
      </c>
      <c r="T878" s="7" t="str">
        <f ca="1">VLOOKUP($S878,Role!$A:$B,2,FALSE)</f>
        <v>Analyst</v>
      </c>
      <c r="U878" s="6">
        <f t="shared" ca="1" si="123"/>
        <v>6</v>
      </c>
      <c r="V878" s="7" t="str">
        <f ca="1" xml:space="preserve">
IF($U878 &lt;&gt; "",
    VLOOKUP($U878,Level!$A:$B,2,FALSE),
    ""
)</f>
        <v>Pleno</v>
      </c>
      <c r="W878" s="1">
        <f t="shared" ca="1" si="124"/>
        <v>2580</v>
      </c>
      <c r="X878" s="12" t="str">
        <f t="shared" ca="1" si="125"/>
        <v>INSERT INTO bi4all.fac_employees (id_company_fk, id_employee_pk, flg_active, employee_name, id_gender_fk, id_race_fk, birthday, id_schooling_fk, id_department_fk, id_role_fk, id_level_fk, salary) VALUES (1, 874, TRUE, 'Clarice Paulista Duarte', 'F', 5, '03/03/1985', 7, 11, 11, 6, 2580);</v>
      </c>
    </row>
    <row r="879" spans="1:24" ht="14.25" customHeight="1" x14ac:dyDescent="0.2">
      <c r="A879" s="7">
        <v>1</v>
      </c>
      <c r="B879" s="7" t="str">
        <f>$A879 &amp; "-"&amp;VLOOKUP($A879,Company!$A:$B,2,FALSE)</f>
        <v>1-ACME Corporation</v>
      </c>
      <c r="C879" s="5">
        <f t="shared" si="117"/>
        <v>875</v>
      </c>
      <c r="D879" s="6" t="b">
        <v>1</v>
      </c>
      <c r="E879" s="7">
        <f ca="1">IF($C879 = 1 + N("Presidente"),
    127,
    IF($C879 = 2 + N("Vice-Presidente"),
        72,
        IF($C879 = 3 + N("Secretária bilíngue"),
            13,
            RANDBETWEEN(5,COUNT(Name!$A:$A) + 1)
        )
    )
)</f>
        <v>85</v>
      </c>
      <c r="F879" s="7" t="str">
        <f ca="1">VLOOKUP($E879,Name!$A:$B,2,FALSE)</f>
        <v>Carlos Eduardo</v>
      </c>
      <c r="G879" s="7">
        <f ca="1" xml:space="preserve">
IF($C879 = 1,
    0,
    RANDBETWEEN(5,COUNT('Last name'!$A:$A) + 1)
)</f>
        <v>36</v>
      </c>
      <c r="H879" s="7" t="str">
        <f ca="1" xml:space="preserve">
IF($C879 = 1 + N("Presidente"),
    "de Orléans e Bragança",
    VLOOKUP($G879,'Last name'!$A:$B,2,FALSE) &amp; " " &amp; VLOOKUP(RANDBETWEEN(5,COUNT('Last name'!$A:$A) + 1),'Last name'!$A:$B,2,FALSE)
)</f>
        <v>Batista Marino</v>
      </c>
      <c r="I879" s="7" t="str">
        <f t="shared" ca="1" si="118"/>
        <v>Carlos Eduardo Batista Marino</v>
      </c>
      <c r="J879" s="7" t="str">
        <f ca="1">VLOOKUP($E879,Name!$A:$C,3,FALSE)</f>
        <v>M</v>
      </c>
      <c r="K879" s="7" t="str">
        <f ca="1">VLOOKUP($J879,Gender!$A:$B,2,FALSE)</f>
        <v>Male</v>
      </c>
      <c r="L879" s="7">
        <f t="shared" ca="1" si="119"/>
        <v>5</v>
      </c>
      <c r="M879" s="7" t="str">
        <f ca="1">VLOOKUP($L879,Race!$A:$B,2,FALSE)</f>
        <v>White</v>
      </c>
      <c r="N879" s="8">
        <f t="shared" ca="1" si="120"/>
        <v>26562</v>
      </c>
      <c r="O879" s="6">
        <f t="shared" ca="1" si="121"/>
        <v>7</v>
      </c>
      <c r="P879" s="8" t="str">
        <f ca="1">VLOOKUP($O879,Education!$A:$B,2,FALSE)</f>
        <v>Undergraduate degree</v>
      </c>
      <c r="Q879" s="7">
        <f ca="1" xml:space="preserve">
  IF(OR($S879 = 5, $S879 = 6, $S879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79" s="7" t="str">
        <f ca="1">VLOOKUP($Q879,Department!$A:$B,2,FALSE)</f>
        <v>Audit</v>
      </c>
      <c r="S879" s="6">
        <f t="shared" ca="1" si="122"/>
        <v>9</v>
      </c>
      <c r="T879" s="7" t="str">
        <f ca="1">VLOOKUP($S879,Role!$A:$B,2,FALSE)</f>
        <v>Intern</v>
      </c>
      <c r="U879" s="6" t="str">
        <f t="shared" ca="1" si="123"/>
        <v/>
      </c>
      <c r="V879" s="7" t="str">
        <f ca="1" xml:space="preserve">
IF($U879 &lt;&gt; "",
    VLOOKUP($U879,Level!$A:$B,2,FALSE),
    ""
)</f>
        <v/>
      </c>
      <c r="W879" s="1">
        <f t="shared" ca="1" si="124"/>
        <v>1205</v>
      </c>
      <c r="X879" s="12" t="str">
        <f t="shared" ca="1" si="125"/>
        <v>INSERT INTO bi4all.fac_employees (id_company_fk, id_employee_pk, flg_active, employee_name, id_gender_fk, id_race_fk, birthday, id_schooling_fk, id_department_fk, id_role_fk, id_level_fk, salary) VALUES (1, 875, TRUE, 'Carlos Eduardo Batista Marino', 'M', 5, '20/09/1972', 7, 13, 9, NULL, 1205);</v>
      </c>
    </row>
    <row r="880" spans="1:24" ht="14.25" customHeight="1" x14ac:dyDescent="0.2">
      <c r="A880" s="7">
        <v>1</v>
      </c>
      <c r="B880" s="7" t="str">
        <f>$A880 &amp; "-"&amp;VLOOKUP($A880,Company!$A:$B,2,FALSE)</f>
        <v>1-ACME Corporation</v>
      </c>
      <c r="C880" s="5">
        <f t="shared" si="117"/>
        <v>876</v>
      </c>
      <c r="D880" s="6" t="b">
        <v>1</v>
      </c>
      <c r="E880" s="7">
        <f ca="1">IF($C880 = 1 + N("Presidente"),
    127,
    IF($C880 = 2 + N("Vice-Presidente"),
        72,
        IF($C880 = 3 + N("Secretária bilíngue"),
            13,
            RANDBETWEEN(5,COUNT(Name!$A:$A) + 1)
        )
    )
)</f>
        <v>176</v>
      </c>
      <c r="F880" s="7" t="str">
        <f ca="1">VLOOKUP($E880,Name!$A:$B,2,FALSE)</f>
        <v>Isabelle</v>
      </c>
      <c r="G880" s="7">
        <f ca="1" xml:space="preserve">
IF($C880 = 1,
    0,
    RANDBETWEEN(5,COUNT('Last name'!$A:$A) + 1)
)</f>
        <v>124</v>
      </c>
      <c r="H880" s="7" t="str">
        <f ca="1" xml:space="preserve">
IF($C880 = 1 + N("Presidente"),
    "de Orléans e Bragança",
    VLOOKUP($G880,'Last name'!$A:$B,2,FALSE) &amp; " " &amp; VLOOKUP(RANDBETWEEN(5,COUNT('Last name'!$A:$A) + 1),'Last name'!$A:$B,2,FALSE)
)</f>
        <v>Mazza Holanda</v>
      </c>
      <c r="I880" s="7" t="str">
        <f t="shared" ca="1" si="118"/>
        <v>Isabelle Mazza Holanda</v>
      </c>
      <c r="J880" s="7" t="str">
        <f ca="1">VLOOKUP($E880,Name!$A:$C,3,FALSE)</f>
        <v>F</v>
      </c>
      <c r="K880" s="7" t="str">
        <f ca="1">VLOOKUP($J880,Gender!$A:$B,2,FALSE)</f>
        <v>Female</v>
      </c>
      <c r="L880" s="7">
        <f t="shared" ca="1" si="119"/>
        <v>7</v>
      </c>
      <c r="M880" s="7" t="str">
        <f ca="1">VLOOKUP($L880,Race!$A:$B,2,FALSE)</f>
        <v>Hispanic or Latino</v>
      </c>
      <c r="N880" s="8">
        <f t="shared" ca="1" si="120"/>
        <v>28815</v>
      </c>
      <c r="O880" s="6">
        <f t="shared" ca="1" si="121"/>
        <v>8</v>
      </c>
      <c r="P880" s="8" t="str">
        <f ca="1">VLOOKUP($O880,Education!$A:$B,2,FALSE)</f>
        <v>Graduate school</v>
      </c>
      <c r="Q880" s="7">
        <f ca="1" xml:space="preserve">
  IF(OR($S880 = 5, $S880 = 6, $S880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80" s="7" t="str">
        <f ca="1">VLOOKUP($Q880,Department!$A:$B,2,FALSE)</f>
        <v>Human Resource</v>
      </c>
      <c r="S880" s="6">
        <f t="shared" ca="1" si="122"/>
        <v>11</v>
      </c>
      <c r="T880" s="7" t="str">
        <f ca="1">VLOOKUP($S880,Role!$A:$B,2,FALSE)</f>
        <v>Analyst</v>
      </c>
      <c r="U880" s="6">
        <f t="shared" ca="1" si="123"/>
        <v>6</v>
      </c>
      <c r="V880" s="7" t="str">
        <f ca="1" xml:space="preserve">
IF($U880 &lt;&gt; "",
    VLOOKUP($U880,Level!$A:$B,2,FALSE),
    ""
)</f>
        <v>Pleno</v>
      </c>
      <c r="W880" s="1">
        <f t="shared" ca="1" si="124"/>
        <v>3080</v>
      </c>
      <c r="X880" s="12" t="str">
        <f t="shared" ca="1" si="125"/>
        <v>INSERT INTO bi4all.fac_employees (id_company_fk, id_employee_pk, flg_active, employee_name, id_gender_fk, id_race_fk, birthday, id_schooling_fk, id_department_fk, id_role_fk, id_level_fk, salary) VALUES (1, 876, TRUE, 'Isabelle Mazza Holanda', 'F', 7, '21/11/1978', 8, 8, 11, 6, 3080);</v>
      </c>
    </row>
    <row r="881" spans="1:24" ht="14.25" customHeight="1" x14ac:dyDescent="0.2">
      <c r="A881" s="7">
        <v>1</v>
      </c>
      <c r="B881" s="7" t="str">
        <f>$A881 &amp; "-"&amp;VLOOKUP($A881,Company!$A:$B,2,FALSE)</f>
        <v>1-ACME Corporation</v>
      </c>
      <c r="C881" s="5">
        <f t="shared" si="117"/>
        <v>877</v>
      </c>
      <c r="D881" s="6" t="b">
        <v>1</v>
      </c>
      <c r="E881" s="7">
        <f ca="1">IF($C881 = 1 + N("Presidente"),
    127,
    IF($C881 = 2 + N("Vice-Presidente"),
        72,
        IF($C881 = 3 + N("Secretária bilíngue"),
            13,
            RANDBETWEEN(5,COUNT(Name!$A:$A) + 1)
        )
    )
)</f>
        <v>27</v>
      </c>
      <c r="F881" s="7" t="str">
        <f ca="1">VLOOKUP($E881,Name!$A:$B,2,FALSE)</f>
        <v>Ana Carolina</v>
      </c>
      <c r="G881" s="7">
        <f ca="1" xml:space="preserve">
IF($C881 = 1,
    0,
    RANDBETWEEN(5,COUNT('Last name'!$A:$A) + 1)
)</f>
        <v>86</v>
      </c>
      <c r="H881" s="7" t="str">
        <f ca="1" xml:space="preserve">
IF($C881 = 1 + N("Presidente"),
    "de Orléans e Bragança",
    VLOOKUP($G881,'Last name'!$A:$B,2,FALSE) &amp; " " &amp; VLOOKUP(RANDBETWEEN(5,COUNT('Last name'!$A:$A) + 1),'Last name'!$A:$B,2,FALSE)
)</f>
        <v>Ferrara Café</v>
      </c>
      <c r="I881" s="7" t="str">
        <f t="shared" ca="1" si="118"/>
        <v>Ana Carolina Ferrara Café</v>
      </c>
      <c r="J881" s="7" t="str">
        <f ca="1">VLOOKUP($E881,Name!$A:$C,3,FALSE)</f>
        <v>F</v>
      </c>
      <c r="K881" s="7" t="str">
        <f ca="1">VLOOKUP($J881,Gender!$A:$B,2,FALSE)</f>
        <v>Female</v>
      </c>
      <c r="L881" s="7">
        <f t="shared" ca="1" si="119"/>
        <v>5</v>
      </c>
      <c r="M881" s="7" t="str">
        <f ca="1">VLOOKUP($L881,Race!$A:$B,2,FALSE)</f>
        <v>White</v>
      </c>
      <c r="N881" s="8">
        <f t="shared" ca="1" si="120"/>
        <v>25779</v>
      </c>
      <c r="O881" s="6">
        <f t="shared" ca="1" si="121"/>
        <v>7</v>
      </c>
      <c r="P881" s="8" t="str">
        <f ca="1">VLOOKUP($O881,Education!$A:$B,2,FALSE)</f>
        <v>Undergraduate degree</v>
      </c>
      <c r="Q881" s="7">
        <f ca="1" xml:space="preserve">
  IF(OR($S881 = 5, $S881 = 6, $S881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81" s="7" t="str">
        <f ca="1">VLOOKUP($Q881,Department!$A:$B,2,FALSE)</f>
        <v>Audit</v>
      </c>
      <c r="S881" s="6">
        <f t="shared" ca="1" si="122"/>
        <v>9</v>
      </c>
      <c r="T881" s="7" t="str">
        <f ca="1">VLOOKUP($S881,Role!$A:$B,2,FALSE)</f>
        <v>Intern</v>
      </c>
      <c r="U881" s="6" t="str">
        <f t="shared" ca="1" si="123"/>
        <v/>
      </c>
      <c r="V881" s="7" t="str">
        <f ca="1" xml:space="preserve">
IF($U881 &lt;&gt; "",
    VLOOKUP($U881,Level!$A:$B,2,FALSE),
    ""
)</f>
        <v/>
      </c>
      <c r="W881" s="1">
        <f t="shared" ca="1" si="124"/>
        <v>1205</v>
      </c>
      <c r="X881" s="12" t="str">
        <f t="shared" ca="1" si="125"/>
        <v>INSERT INTO bi4all.fac_employees (id_company_fk, id_employee_pk, flg_active, employee_name, id_gender_fk, id_race_fk, birthday, id_schooling_fk, id_department_fk, id_role_fk, id_level_fk, salary) VALUES (1, 877, TRUE, 'Ana Carolina Ferrara Café', 'F', 5, '30/07/1970', 7, 13, 9, NULL, 1205);</v>
      </c>
    </row>
    <row r="882" spans="1:24" ht="14.25" customHeight="1" x14ac:dyDescent="0.2">
      <c r="A882" s="7">
        <v>1</v>
      </c>
      <c r="B882" s="7" t="str">
        <f>$A882 &amp; "-"&amp;VLOOKUP($A882,Company!$A:$B,2,FALSE)</f>
        <v>1-ACME Corporation</v>
      </c>
      <c r="C882" s="5">
        <f t="shared" si="117"/>
        <v>878</v>
      </c>
      <c r="D882" s="6" t="b">
        <v>1</v>
      </c>
      <c r="E882" s="7">
        <f ca="1">IF($C882 = 1 + N("Presidente"),
    127,
    IF($C882 = 2 + N("Vice-Presidente"),
        72,
        IF($C882 = 3 + N("Secretária bilíngue"),
            13,
            RANDBETWEEN(5,COUNT(Name!$A:$A) + 1)
        )
    )
)</f>
        <v>308</v>
      </c>
      <c r="F882" s="7" t="str">
        <f ca="1">VLOOKUP($E882,Name!$A:$B,2,FALSE)</f>
        <v>Noah</v>
      </c>
      <c r="G882" s="7">
        <f ca="1" xml:space="preserve">
IF($C882 = 1,
    0,
    RANDBETWEEN(5,COUNT('Last name'!$A:$A) + 1)
)</f>
        <v>121</v>
      </c>
      <c r="H882" s="7" t="str">
        <f ca="1" xml:space="preserve">
IF($C882 = 1 + N("Presidente"),
    "de Orléans e Bragança",
    VLOOKUP($G882,'Last name'!$A:$B,2,FALSE) &amp; " " &amp; VLOOKUP(RANDBETWEEN(5,COUNT('Last name'!$A:$A) + 1),'Last name'!$A:$B,2,FALSE)
)</f>
        <v>Martinelli Martini</v>
      </c>
      <c r="I882" s="7" t="str">
        <f t="shared" ca="1" si="118"/>
        <v>Noah Martinelli Martini</v>
      </c>
      <c r="J882" s="7" t="str">
        <f ca="1">VLOOKUP($E882,Name!$A:$C,3,FALSE)</f>
        <v>M</v>
      </c>
      <c r="K882" s="7" t="str">
        <f ca="1">VLOOKUP($J882,Gender!$A:$B,2,FALSE)</f>
        <v>Male</v>
      </c>
      <c r="L882" s="7">
        <f t="shared" ca="1" si="119"/>
        <v>6</v>
      </c>
      <c r="M882" s="7" t="str">
        <f ca="1">VLOOKUP($L882,Race!$A:$B,2,FALSE)</f>
        <v>Black or African American</v>
      </c>
      <c r="N882" s="8">
        <f t="shared" ca="1" si="120"/>
        <v>31336</v>
      </c>
      <c r="O882" s="6">
        <f t="shared" ca="1" si="121"/>
        <v>7</v>
      </c>
      <c r="P882" s="8" t="str">
        <f ca="1">VLOOKUP($O882,Education!$A:$B,2,FALSE)</f>
        <v>Undergraduate degree</v>
      </c>
      <c r="Q882" s="7">
        <f ca="1" xml:space="preserve">
  IF(OR($S882 = 5, $S882 = 6, $S882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82" s="7" t="str">
        <f ca="1">VLOOKUP($Q882,Department!$A:$B,2,FALSE)</f>
        <v>Presidency</v>
      </c>
      <c r="S882" s="6">
        <f t="shared" ca="1" si="122"/>
        <v>11</v>
      </c>
      <c r="T882" s="7" t="str">
        <f ca="1">VLOOKUP($S882,Role!$A:$B,2,FALSE)</f>
        <v>Analyst</v>
      </c>
      <c r="U882" s="6">
        <f t="shared" ca="1" si="123"/>
        <v>7</v>
      </c>
      <c r="V882" s="7" t="str">
        <f ca="1" xml:space="preserve">
IF($U882 &lt;&gt; "",
    VLOOKUP($U882,Level!$A:$B,2,FALSE),
    ""
)</f>
        <v>Senior</v>
      </c>
      <c r="W882" s="1">
        <f t="shared" ca="1" si="124"/>
        <v>2500</v>
      </c>
      <c r="X882" s="12" t="str">
        <f t="shared" ca="1" si="125"/>
        <v>INSERT INTO bi4all.fac_employees (id_company_fk, id_employee_pk, flg_active, employee_name, id_gender_fk, id_race_fk, birthday, id_schooling_fk, id_department_fk, id_role_fk, id_level_fk, salary) VALUES (1, 878, TRUE, 'Noah Martinelli Martini', 'M', 6, '16/10/1985', 7, 5, 11, 7, 2500);</v>
      </c>
    </row>
    <row r="883" spans="1:24" ht="14.25" customHeight="1" x14ac:dyDescent="0.2">
      <c r="A883" s="7">
        <v>1</v>
      </c>
      <c r="B883" s="7" t="str">
        <f>$A883 &amp; "-"&amp;VLOOKUP($A883,Company!$A:$B,2,FALSE)</f>
        <v>1-ACME Corporation</v>
      </c>
      <c r="C883" s="5">
        <f t="shared" si="117"/>
        <v>879</v>
      </c>
      <c r="D883" s="6" t="b">
        <v>1</v>
      </c>
      <c r="E883" s="7">
        <f ca="1">IF($C883 = 1 + N("Presidente"),
    127,
    IF($C883 = 2 + N("Vice-Presidente"),
        72,
        IF($C883 = 3 + N("Secretária bilíngue"),
            13,
            RANDBETWEEN(5,COUNT(Name!$A:$A) + 1)
        )
    )
)</f>
        <v>97</v>
      </c>
      <c r="F883" s="7" t="str">
        <f ca="1">VLOOKUP($E883,Name!$A:$B,2,FALSE)</f>
        <v>Claudia</v>
      </c>
      <c r="G883" s="7">
        <f ca="1" xml:space="preserve">
IF($C883 = 1,
    0,
    RANDBETWEEN(5,COUNT('Last name'!$A:$A) + 1)
)</f>
        <v>132</v>
      </c>
      <c r="H883" s="7" t="str">
        <f ca="1" xml:space="preserve">
IF($C883 = 1 + N("Presidente"),
    "de Orléans e Bragança",
    VLOOKUP($G883,'Last name'!$A:$B,2,FALSE) &amp; " " &amp; VLOOKUP(RANDBETWEEN(5,COUNT('Last name'!$A:$A) + 1),'Last name'!$A:$B,2,FALSE)
)</f>
        <v>Moraes Colombo</v>
      </c>
      <c r="I883" s="7" t="str">
        <f t="shared" ca="1" si="118"/>
        <v>Claudia Moraes Colombo</v>
      </c>
      <c r="J883" s="7" t="str">
        <f ca="1">VLOOKUP($E883,Name!$A:$C,3,FALSE)</f>
        <v>F</v>
      </c>
      <c r="K883" s="7" t="str">
        <f ca="1">VLOOKUP($J883,Gender!$A:$B,2,FALSE)</f>
        <v>Female</v>
      </c>
      <c r="L883" s="7">
        <f t="shared" ca="1" si="119"/>
        <v>5</v>
      </c>
      <c r="M883" s="7" t="str">
        <f ca="1">VLOOKUP($L883,Race!$A:$B,2,FALSE)</f>
        <v>White</v>
      </c>
      <c r="N883" s="8">
        <f t="shared" ca="1" si="120"/>
        <v>30310</v>
      </c>
      <c r="O883" s="6">
        <f t="shared" ca="1" si="121"/>
        <v>7</v>
      </c>
      <c r="P883" s="8" t="str">
        <f ca="1">VLOOKUP($O883,Education!$A:$B,2,FALSE)</f>
        <v>Undergraduate degree</v>
      </c>
      <c r="Q883" s="7">
        <f ca="1" xml:space="preserve">
  IF(OR($S883 = 5, $S883 = 6, $S883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83" s="7" t="str">
        <f ca="1">VLOOKUP($Q883,Department!$A:$B,2,FALSE)</f>
        <v>Administration</v>
      </c>
      <c r="S883" s="6">
        <f t="shared" ca="1" si="122"/>
        <v>10</v>
      </c>
      <c r="T883" s="7" t="str">
        <f ca="1">VLOOKUP($S883,Role!$A:$B,2,FALSE)</f>
        <v>Trainee</v>
      </c>
      <c r="U883" s="6" t="str">
        <f t="shared" ca="1" si="123"/>
        <v/>
      </c>
      <c r="V883" s="7" t="str">
        <f ca="1" xml:space="preserve">
IF($U883 &lt;&gt; "",
    VLOOKUP($U883,Level!$A:$B,2,FALSE),
    ""
)</f>
        <v/>
      </c>
      <c r="W883" s="1">
        <f t="shared" ca="1" si="124"/>
        <v>1305</v>
      </c>
      <c r="X883" s="12" t="str">
        <f t="shared" ca="1" si="125"/>
        <v>INSERT INTO bi4all.fac_employees (id_company_fk, id_employee_pk, flg_active, employee_name, id_gender_fk, id_race_fk, birthday, id_schooling_fk, id_department_fk, id_role_fk, id_level_fk, salary) VALUES (1, 879, TRUE, 'Claudia Moraes Colombo', 'F', 5, '25/12/1982', 7, 6, 10, NULL, 1305);</v>
      </c>
    </row>
    <row r="884" spans="1:24" ht="14.25" customHeight="1" x14ac:dyDescent="0.2">
      <c r="A884" s="7">
        <v>1</v>
      </c>
      <c r="B884" s="7" t="str">
        <f>$A884 &amp; "-"&amp;VLOOKUP($A884,Company!$A:$B,2,FALSE)</f>
        <v>1-ACME Corporation</v>
      </c>
      <c r="C884" s="5">
        <f t="shared" si="117"/>
        <v>880</v>
      </c>
      <c r="D884" s="6" t="b">
        <v>1</v>
      </c>
      <c r="E884" s="7">
        <f ca="1">IF($C884 = 1 + N("Presidente"),
    127,
    IF($C884 = 2 + N("Vice-Presidente"),
        72,
        IF($C884 = 3 + N("Secretária bilíngue"),
            13,
            RANDBETWEEN(5,COUNT(Name!$A:$A) + 1)
        )
    )
)</f>
        <v>200</v>
      </c>
      <c r="F884" s="7" t="str">
        <f ca="1">VLOOKUP($E884,Name!$A:$B,2,FALSE)</f>
        <v>José Heleno</v>
      </c>
      <c r="G884" s="7">
        <f ca="1" xml:space="preserve">
IF($C884 = 1,
    0,
    RANDBETWEEN(5,COUNT('Last name'!$A:$A) + 1)
)</f>
        <v>110</v>
      </c>
      <c r="H884" s="7" t="str">
        <f ca="1" xml:space="preserve">
IF($C884 = 1 + N("Presidente"),
    "de Orléans e Bragança",
    VLOOKUP($G884,'Last name'!$A:$B,2,FALSE) &amp; " " &amp; VLOOKUP(RANDBETWEEN(5,COUNT('Last name'!$A:$A) + 1),'Last name'!$A:$B,2,FALSE)
)</f>
        <v>Lombardi Albuquerque</v>
      </c>
      <c r="I884" s="7" t="str">
        <f t="shared" ca="1" si="118"/>
        <v>José Heleno Lombardi Albuquerque</v>
      </c>
      <c r="J884" s="7" t="str">
        <f ca="1">VLOOKUP($E884,Name!$A:$C,3,FALSE)</f>
        <v>M</v>
      </c>
      <c r="K884" s="7" t="str">
        <f ca="1">VLOOKUP($J884,Gender!$A:$B,2,FALSE)</f>
        <v>Male</v>
      </c>
      <c r="L884" s="7">
        <f t="shared" ca="1" si="119"/>
        <v>5</v>
      </c>
      <c r="M884" s="7" t="str">
        <f ca="1">VLOOKUP($L884,Race!$A:$B,2,FALSE)</f>
        <v>White</v>
      </c>
      <c r="N884" s="8">
        <f t="shared" ca="1" si="120"/>
        <v>28547</v>
      </c>
      <c r="O884" s="6">
        <f t="shared" ca="1" si="121"/>
        <v>8</v>
      </c>
      <c r="P884" s="8" t="str">
        <f ca="1">VLOOKUP($O884,Education!$A:$B,2,FALSE)</f>
        <v>Graduate school</v>
      </c>
      <c r="Q884" s="7">
        <f ca="1" xml:space="preserve">
  IF(OR($S884 = 5, $S884 = 6, $S884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84" s="7" t="str">
        <f ca="1">VLOOKUP($Q884,Department!$A:$B,2,FALSE)</f>
        <v>Presidency</v>
      </c>
      <c r="S884" s="6">
        <f t="shared" ca="1" si="122"/>
        <v>11</v>
      </c>
      <c r="T884" s="7" t="str">
        <f ca="1">VLOOKUP($S884,Role!$A:$B,2,FALSE)</f>
        <v>Analyst</v>
      </c>
      <c r="U884" s="6">
        <f t="shared" ca="1" si="123"/>
        <v>6</v>
      </c>
      <c r="V884" s="7" t="str">
        <f ca="1" xml:space="preserve">
IF($U884 &lt;&gt; "",
    VLOOKUP($U884,Level!$A:$B,2,FALSE),
    ""
)</f>
        <v>Pleno</v>
      </c>
      <c r="W884" s="1">
        <f t="shared" ca="1" si="124"/>
        <v>3000</v>
      </c>
      <c r="X884" s="12" t="str">
        <f t="shared" ca="1" si="125"/>
        <v>INSERT INTO bi4all.fac_employees (id_company_fk, id_employee_pk, flg_active, employee_name, id_gender_fk, id_race_fk, birthday, id_schooling_fk, id_department_fk, id_role_fk, id_level_fk, salary) VALUES (1, 880, TRUE, 'José Heleno Lombardi Albuquerque', 'M', 5, '26/02/1978', 8, 5, 11, 6, 3000);</v>
      </c>
    </row>
    <row r="885" spans="1:24" ht="14.25" customHeight="1" x14ac:dyDescent="0.2">
      <c r="A885" s="7">
        <v>1</v>
      </c>
      <c r="B885" s="7" t="str">
        <f>$A885 &amp; "-"&amp;VLOOKUP($A885,Company!$A:$B,2,FALSE)</f>
        <v>1-ACME Corporation</v>
      </c>
      <c r="C885" s="5">
        <f t="shared" si="117"/>
        <v>881</v>
      </c>
      <c r="D885" s="6" t="b">
        <v>1</v>
      </c>
      <c r="E885" s="7">
        <f ca="1">IF($C885 = 1 + N("Presidente"),
    127,
    IF($C885 = 2 + N("Vice-Presidente"),
        72,
        IF($C885 = 3 + N("Secretária bilíngue"),
            13,
            RANDBETWEEN(5,COUNT(Name!$A:$A) + 1)
        )
    )
)</f>
        <v>34</v>
      </c>
      <c r="F885" s="7" t="str">
        <f ca="1">VLOOKUP($E885,Name!$A:$B,2,FALSE)</f>
        <v>Ana Liz</v>
      </c>
      <c r="G885" s="7">
        <f ca="1" xml:space="preserve">
IF($C885 = 1,
    0,
    RANDBETWEEN(5,COUNT('Last name'!$A:$A) + 1)
)</f>
        <v>114</v>
      </c>
      <c r="H885" s="7" t="str">
        <f ca="1" xml:space="preserve">
IF($C885 = 1 + N("Presidente"),
    "de Orléans e Bragança",
    VLOOKUP($G885,'Last name'!$A:$B,2,FALSE) &amp; " " &amp; VLOOKUP(RANDBETWEEN(5,COUNT('Last name'!$A:$A) + 1),'Last name'!$A:$B,2,FALSE)
)</f>
        <v>Machado Barros</v>
      </c>
      <c r="I885" s="7" t="str">
        <f t="shared" ca="1" si="118"/>
        <v>Ana Liz Machado Barros</v>
      </c>
      <c r="J885" s="7" t="str">
        <f ca="1">VLOOKUP($E885,Name!$A:$C,3,FALSE)</f>
        <v>F</v>
      </c>
      <c r="K885" s="7" t="str">
        <f ca="1">VLOOKUP($J885,Gender!$A:$B,2,FALSE)</f>
        <v>Female</v>
      </c>
      <c r="L885" s="7">
        <f t="shared" ca="1" si="119"/>
        <v>5</v>
      </c>
      <c r="M885" s="7" t="str">
        <f ca="1">VLOOKUP($L885,Race!$A:$B,2,FALSE)</f>
        <v>White</v>
      </c>
      <c r="N885" s="8">
        <f t="shared" ca="1" si="120"/>
        <v>22548</v>
      </c>
      <c r="O885" s="6">
        <f t="shared" ca="1" si="121"/>
        <v>7</v>
      </c>
      <c r="P885" s="8" t="str">
        <f ca="1">VLOOKUP($O885,Education!$A:$B,2,FALSE)</f>
        <v>Undergraduate degree</v>
      </c>
      <c r="Q885" s="7">
        <f ca="1" xml:space="preserve">
  IF(OR($S885 = 5, $S885 = 6, $S885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885" s="7" t="str">
        <f ca="1">VLOOKUP($Q885,Department!$A:$B,2,FALSE)</f>
        <v>Human Resource</v>
      </c>
      <c r="S885" s="6">
        <f t="shared" ca="1" si="122"/>
        <v>10</v>
      </c>
      <c r="T885" s="7" t="str">
        <f ca="1">VLOOKUP($S885,Role!$A:$B,2,FALSE)</f>
        <v>Trainee</v>
      </c>
      <c r="U885" s="6" t="str">
        <f t="shared" ca="1" si="123"/>
        <v/>
      </c>
      <c r="V885" s="7" t="str">
        <f ca="1" xml:space="preserve">
IF($U885 &lt;&gt; "",
    VLOOKUP($U885,Level!$A:$B,2,FALSE),
    ""
)</f>
        <v/>
      </c>
      <c r="W885" s="1">
        <f t="shared" ca="1" si="124"/>
        <v>1385</v>
      </c>
      <c r="X885" s="12" t="str">
        <f t="shared" ca="1" si="125"/>
        <v>INSERT INTO bi4all.fac_employees (id_company_fk, id_employee_pk, flg_active, employee_name, id_gender_fk, id_race_fk, birthday, id_schooling_fk, id_department_fk, id_role_fk, id_level_fk, salary) VALUES (1, 881, TRUE, 'Ana Liz Machado Barros', 'F', 5, '24/09/1961', 7, 8, 10, NULL, 1385);</v>
      </c>
    </row>
    <row r="886" spans="1:24" ht="14.25" customHeight="1" x14ac:dyDescent="0.2">
      <c r="A886" s="7">
        <v>1</v>
      </c>
      <c r="B886" s="7" t="str">
        <f>$A886 &amp; "-"&amp;VLOOKUP($A886,Company!$A:$B,2,FALSE)</f>
        <v>1-ACME Corporation</v>
      </c>
      <c r="C886" s="5">
        <f t="shared" si="117"/>
        <v>882</v>
      </c>
      <c r="D886" s="6" t="b">
        <v>1</v>
      </c>
      <c r="E886" s="7">
        <f ca="1">IF($C886 = 1 + N("Presidente"),
    127,
    IF($C886 = 2 + N("Vice-Presidente"),
        72,
        IF($C886 = 3 + N("Secretária bilíngue"),
            13,
            RANDBETWEEN(5,COUNT(Name!$A:$A) + 1)
        )
    )
)</f>
        <v>113</v>
      </c>
      <c r="F886" s="7" t="str">
        <f ca="1">VLOOKUP($E886,Name!$A:$B,2,FALSE)</f>
        <v>Desiré</v>
      </c>
      <c r="G886" s="7">
        <f ca="1" xml:space="preserve">
IF($C886 = 1,
    0,
    RANDBETWEEN(5,COUNT('Last name'!$A:$A) + 1)
)</f>
        <v>130</v>
      </c>
      <c r="H886" s="7" t="str">
        <f ca="1" xml:space="preserve">
IF($C886 = 1 + N("Presidente"),
    "de Orléans e Bragança",
    VLOOKUP($G886,'Last name'!$A:$B,2,FALSE) &amp; " " &amp; VLOOKUP(RANDBETWEEN(5,COUNT('Last name'!$A:$A) + 1),'Last name'!$A:$B,2,FALSE)
)</f>
        <v>Monteiro Nunes</v>
      </c>
      <c r="I886" s="7" t="str">
        <f t="shared" ca="1" si="118"/>
        <v>Desiré Monteiro Nunes</v>
      </c>
      <c r="J886" s="7" t="str">
        <f ca="1">VLOOKUP($E886,Name!$A:$C,3,FALSE)</f>
        <v>F</v>
      </c>
      <c r="K886" s="7" t="str">
        <f ca="1">VLOOKUP($J886,Gender!$A:$B,2,FALSE)</f>
        <v>Female</v>
      </c>
      <c r="L886" s="7">
        <f t="shared" ca="1" si="119"/>
        <v>5</v>
      </c>
      <c r="M886" s="7" t="str">
        <f ca="1">VLOOKUP($L886,Race!$A:$B,2,FALSE)</f>
        <v>White</v>
      </c>
      <c r="N886" s="8">
        <f t="shared" ca="1" si="120"/>
        <v>28856</v>
      </c>
      <c r="O886" s="6">
        <f t="shared" ca="1" si="121"/>
        <v>7</v>
      </c>
      <c r="P886" s="8" t="str">
        <f ca="1">VLOOKUP($O886,Education!$A:$B,2,FALSE)</f>
        <v>Undergraduate degree</v>
      </c>
      <c r="Q886" s="7">
        <f ca="1" xml:space="preserve">
  IF(OR($S886 = 5, $S886 = 6, $S886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86" s="7" t="str">
        <f ca="1">VLOOKUP($Q886,Department!$A:$B,2,FALSE)</f>
        <v>Controlling</v>
      </c>
      <c r="S886" s="6">
        <f t="shared" ca="1" si="122"/>
        <v>11</v>
      </c>
      <c r="T886" s="7" t="str">
        <f ca="1">VLOOKUP($S886,Role!$A:$B,2,FALSE)</f>
        <v>Analyst</v>
      </c>
      <c r="U886" s="6">
        <f t="shared" ca="1" si="123"/>
        <v>7</v>
      </c>
      <c r="V886" s="7" t="str">
        <f ca="1" xml:space="preserve">
IF($U886 &lt;&gt; "",
    VLOOKUP($U886,Level!$A:$B,2,FALSE),
    ""
)</f>
        <v>Senior</v>
      </c>
      <c r="W886" s="1">
        <f t="shared" ca="1" si="124"/>
        <v>2500</v>
      </c>
      <c r="X886" s="12" t="str">
        <f t="shared" ca="1" si="125"/>
        <v>INSERT INTO bi4all.fac_employees (id_company_fk, id_employee_pk, flg_active, employee_name, id_gender_fk, id_race_fk, birthday, id_schooling_fk, id_department_fk, id_role_fk, id_level_fk, salary) VALUES (1, 882, TRUE, 'Desiré Monteiro Nunes', 'F', 5, '01/01/1979', 7, 12, 11, 7, 2500);</v>
      </c>
    </row>
    <row r="887" spans="1:24" ht="14.25" customHeight="1" x14ac:dyDescent="0.2">
      <c r="A887" s="7">
        <v>1</v>
      </c>
      <c r="B887" s="7" t="str">
        <f>$A887 &amp; "-"&amp;VLOOKUP($A887,Company!$A:$B,2,FALSE)</f>
        <v>1-ACME Corporation</v>
      </c>
      <c r="C887" s="5">
        <f t="shared" si="117"/>
        <v>883</v>
      </c>
      <c r="D887" s="6" t="b">
        <v>1</v>
      </c>
      <c r="E887" s="7">
        <f ca="1">IF($C887 = 1 + N("Presidente"),
    127,
    IF($C887 = 2 + N("Vice-Presidente"),
        72,
        IF($C887 = 3 + N("Secretária bilíngue"),
            13,
            RANDBETWEEN(5,COUNT(Name!$A:$A) + 1)
        )
    )
)</f>
        <v>334</v>
      </c>
      <c r="F887" s="7" t="str">
        <f ca="1">VLOOKUP($E887,Name!$A:$B,2,FALSE)</f>
        <v>Ryan</v>
      </c>
      <c r="G887" s="7">
        <f ca="1" xml:space="preserve">
IF($C887 = 1,
    0,
    RANDBETWEEN(5,COUNT('Last name'!$A:$A) + 1)
)</f>
        <v>178</v>
      </c>
      <c r="H887" s="7" t="str">
        <f ca="1" xml:space="preserve">
IF($C887 = 1 + N("Presidente"),
    "de Orléans e Bragança",
    VLOOKUP($G887,'Last name'!$A:$B,2,FALSE) &amp; " " &amp; VLOOKUP(RANDBETWEEN(5,COUNT('Last name'!$A:$A) + 1),'Last name'!$A:$B,2,FALSE)
)</f>
        <v>Seixas Melo</v>
      </c>
      <c r="I887" s="7" t="str">
        <f t="shared" ca="1" si="118"/>
        <v>Ryan Seixas Melo</v>
      </c>
      <c r="J887" s="7" t="str">
        <f ca="1">VLOOKUP($E887,Name!$A:$C,3,FALSE)</f>
        <v>M</v>
      </c>
      <c r="K887" s="7" t="str">
        <f ca="1">VLOOKUP($J887,Gender!$A:$B,2,FALSE)</f>
        <v>Male</v>
      </c>
      <c r="L887" s="7">
        <f t="shared" ca="1" si="119"/>
        <v>5</v>
      </c>
      <c r="M887" s="7" t="str">
        <f ca="1">VLOOKUP($L887,Race!$A:$B,2,FALSE)</f>
        <v>White</v>
      </c>
      <c r="N887" s="8">
        <f t="shared" ca="1" si="120"/>
        <v>20306</v>
      </c>
      <c r="O887" s="6">
        <f t="shared" ca="1" si="121"/>
        <v>7</v>
      </c>
      <c r="P887" s="8" t="str">
        <f ca="1">VLOOKUP($O887,Education!$A:$B,2,FALSE)</f>
        <v>Undergraduate degree</v>
      </c>
      <c r="Q887" s="7">
        <f ca="1" xml:space="preserve">
  IF(OR($S887 = 5, $S887 = 6, $S887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887" s="7" t="str">
        <f ca="1">VLOOKUP($Q887,Department!$A:$B,2,FALSE)</f>
        <v>Presidency</v>
      </c>
      <c r="S887" s="6">
        <f t="shared" ca="1" si="122"/>
        <v>10</v>
      </c>
      <c r="T887" s="7" t="str">
        <f ca="1">VLOOKUP($S887,Role!$A:$B,2,FALSE)</f>
        <v>Trainee</v>
      </c>
      <c r="U887" s="6" t="str">
        <f t="shared" ca="1" si="123"/>
        <v/>
      </c>
      <c r="V887" s="7" t="str">
        <f ca="1" xml:space="preserve">
IF($U887 &lt;&gt; "",
    VLOOKUP($U887,Level!$A:$B,2,FALSE),
    ""
)</f>
        <v/>
      </c>
      <c r="W887" s="1">
        <f t="shared" ca="1" si="124"/>
        <v>1305</v>
      </c>
      <c r="X887" s="12" t="str">
        <f t="shared" ca="1" si="125"/>
        <v>INSERT INTO bi4all.fac_employees (id_company_fk, id_employee_pk, flg_active, employee_name, id_gender_fk, id_race_fk, birthday, id_schooling_fk, id_department_fk, id_role_fk, id_level_fk, salary) VALUES (1, 883, TRUE, 'Ryan Seixas Melo', 'M', 5, '05/08/1955', 7, 5, 10, NULL, 1305);</v>
      </c>
    </row>
    <row r="888" spans="1:24" ht="14.25" customHeight="1" x14ac:dyDescent="0.2">
      <c r="A888" s="7">
        <v>1</v>
      </c>
      <c r="B888" s="7" t="str">
        <f>$A888 &amp; "-"&amp;VLOOKUP($A888,Company!$A:$B,2,FALSE)</f>
        <v>1-ACME Corporation</v>
      </c>
      <c r="C888" s="5">
        <f t="shared" si="117"/>
        <v>884</v>
      </c>
      <c r="D888" s="6" t="b">
        <v>1</v>
      </c>
      <c r="E888" s="7">
        <f ca="1">IF($C888 = 1 + N("Presidente"),
    127,
    IF($C888 = 2 + N("Vice-Presidente"),
        72,
        IF($C888 = 3 + N("Secretária bilíngue"),
            13,
            RANDBETWEEN(5,COUNT(Name!$A:$A) + 1)
        )
    )
)</f>
        <v>33</v>
      </c>
      <c r="F888" s="7" t="str">
        <f ca="1">VLOOKUP($E888,Name!$A:$B,2,FALSE)</f>
        <v>Ana Lívia</v>
      </c>
      <c r="G888" s="7">
        <f ca="1" xml:space="preserve">
IF($C888 = 1,
    0,
    RANDBETWEEN(5,COUNT('Last name'!$A:$A) + 1)
)</f>
        <v>46</v>
      </c>
      <c r="H888" s="7" t="str">
        <f ca="1" xml:space="preserve">
IF($C888 = 1 + N("Presidente"),
    "de Orléans e Bragança",
    VLOOKUP($G888,'Last name'!$A:$B,2,FALSE) &amp; " " &amp; VLOOKUP(RANDBETWEEN(5,COUNT('Last name'!$A:$A) + 1),'Last name'!$A:$B,2,FALSE)
)</f>
        <v>Bragança Figo</v>
      </c>
      <c r="I888" s="7" t="str">
        <f t="shared" ca="1" si="118"/>
        <v>Ana Lívia Bragança Figo</v>
      </c>
      <c r="J888" s="7" t="str">
        <f ca="1">VLOOKUP($E888,Name!$A:$C,3,FALSE)</f>
        <v>F</v>
      </c>
      <c r="K888" s="7" t="str">
        <f ca="1">VLOOKUP($J888,Gender!$A:$B,2,FALSE)</f>
        <v>Female</v>
      </c>
      <c r="L888" s="7">
        <f t="shared" ca="1" si="119"/>
        <v>5</v>
      </c>
      <c r="M888" s="7" t="str">
        <f ca="1">VLOOKUP($L888,Race!$A:$B,2,FALSE)</f>
        <v>White</v>
      </c>
      <c r="N888" s="8">
        <f t="shared" ca="1" si="120"/>
        <v>27749</v>
      </c>
      <c r="O888" s="6">
        <f t="shared" ca="1" si="121"/>
        <v>7</v>
      </c>
      <c r="P888" s="8" t="str">
        <f ca="1">VLOOKUP($O888,Education!$A:$B,2,FALSE)</f>
        <v>Undergraduate degree</v>
      </c>
      <c r="Q888" s="7">
        <f ca="1" xml:space="preserve">
  IF(OR($S888 = 5, $S888 = 6, $S888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88" s="7" t="str">
        <f ca="1">VLOOKUP($Q888,Department!$A:$B,2,FALSE)</f>
        <v>Controlling</v>
      </c>
      <c r="S888" s="6">
        <f t="shared" ca="1" si="122"/>
        <v>11</v>
      </c>
      <c r="T888" s="7" t="str">
        <f ca="1">VLOOKUP($S888,Role!$A:$B,2,FALSE)</f>
        <v>Analyst</v>
      </c>
      <c r="U888" s="6">
        <f t="shared" ca="1" si="123"/>
        <v>6</v>
      </c>
      <c r="V888" s="7" t="str">
        <f ca="1" xml:space="preserve">
IF($U888 &lt;&gt; "",
    VLOOKUP($U888,Level!$A:$B,2,FALSE),
    ""
)</f>
        <v>Pleno</v>
      </c>
      <c r="W888" s="1">
        <f t="shared" ca="1" si="124"/>
        <v>2500</v>
      </c>
      <c r="X888" s="12" t="str">
        <f t="shared" ca="1" si="125"/>
        <v>INSERT INTO bi4all.fac_employees (id_company_fk, id_employee_pk, flg_active, employee_name, id_gender_fk, id_race_fk, birthday, id_schooling_fk, id_department_fk, id_role_fk, id_level_fk, salary) VALUES (1, 884, TRUE, 'Ana Lívia Bragança Figo', 'F', 5, '21/12/1975', 7, 12, 11, 6, 2500);</v>
      </c>
    </row>
    <row r="889" spans="1:24" ht="14.25" customHeight="1" x14ac:dyDescent="0.2">
      <c r="A889" s="7">
        <v>1</v>
      </c>
      <c r="B889" s="7" t="str">
        <f>$A889 &amp; "-"&amp;VLOOKUP($A889,Company!$A:$B,2,FALSE)</f>
        <v>1-ACME Corporation</v>
      </c>
      <c r="C889" s="5">
        <f t="shared" si="117"/>
        <v>885</v>
      </c>
      <c r="D889" s="6" t="b">
        <v>1</v>
      </c>
      <c r="E889" s="7">
        <f ca="1">IF($C889 = 1 + N("Presidente"),
    127,
    IF($C889 = 2 + N("Vice-Presidente"),
        72,
        IF($C889 = 3 + N("Secretária bilíngue"),
            13,
            RANDBETWEEN(5,COUNT(Name!$A:$A) + 1)
        )
    )
)</f>
        <v>139</v>
      </c>
      <c r="F889" s="7" t="str">
        <f ca="1">VLOOKUP($E889,Name!$A:$B,2,FALSE)</f>
        <v>Fernando Mariano</v>
      </c>
      <c r="G889" s="7">
        <f ca="1" xml:space="preserve">
IF($C889 = 1,
    0,
    RANDBETWEEN(5,COUNT('Last name'!$A:$A) + 1)
)</f>
        <v>140</v>
      </c>
      <c r="H889" s="7" t="str">
        <f ca="1" xml:space="preserve">
IF($C889 = 1 + N("Presidente"),
    "de Orléans e Bragança",
    VLOOKUP($G889,'Last name'!$A:$B,2,FALSE) &amp; " " &amp; VLOOKUP(RANDBETWEEN(5,COUNT('Last name'!$A:$A) + 1),'Last name'!$A:$B,2,FALSE)
)</f>
        <v>Negreiros sobrenome</v>
      </c>
      <c r="I889" s="7" t="str">
        <f t="shared" ca="1" si="118"/>
        <v>Fernando Mariano Negreiros sobrenome</v>
      </c>
      <c r="J889" s="7" t="str">
        <f ca="1">VLOOKUP($E889,Name!$A:$C,3,FALSE)</f>
        <v>M</v>
      </c>
      <c r="K889" s="7" t="str">
        <f ca="1">VLOOKUP($J889,Gender!$A:$B,2,FALSE)</f>
        <v>Male</v>
      </c>
      <c r="L889" s="7">
        <f t="shared" ca="1" si="119"/>
        <v>6</v>
      </c>
      <c r="M889" s="7" t="str">
        <f ca="1">VLOOKUP($L889,Race!$A:$B,2,FALSE)</f>
        <v>Black or African American</v>
      </c>
      <c r="N889" s="8">
        <f t="shared" ca="1" si="120"/>
        <v>26400</v>
      </c>
      <c r="O889" s="6">
        <f t="shared" ca="1" si="121"/>
        <v>7</v>
      </c>
      <c r="P889" s="8" t="str">
        <f ca="1">VLOOKUP($O889,Education!$A:$B,2,FALSE)</f>
        <v>Undergraduate degree</v>
      </c>
      <c r="Q889" s="7">
        <f ca="1" xml:space="preserve">
  IF(OR($S889 = 5, $S889 = 6, $S889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89" s="7" t="str">
        <f ca="1">VLOOKUP($Q889,Department!$A:$B,2,FALSE)</f>
        <v>Commercial</v>
      </c>
      <c r="S889" s="6">
        <f t="shared" ca="1" si="122"/>
        <v>10</v>
      </c>
      <c r="T889" s="7" t="str">
        <f ca="1">VLOOKUP($S889,Role!$A:$B,2,FALSE)</f>
        <v>Trainee</v>
      </c>
      <c r="U889" s="6" t="str">
        <f t="shared" ca="1" si="123"/>
        <v/>
      </c>
      <c r="V889" s="7" t="str">
        <f ca="1" xml:space="preserve">
IF($U889 &lt;&gt; "",
    VLOOKUP($U889,Level!$A:$B,2,FALSE),
    ""
)</f>
        <v/>
      </c>
      <c r="W889" s="1">
        <f t="shared" ca="1" si="124"/>
        <v>1385</v>
      </c>
      <c r="X889" s="12" t="str">
        <f t="shared" ca="1" si="125"/>
        <v>INSERT INTO bi4all.fac_employees (id_company_fk, id_employee_pk, flg_active, employee_name, id_gender_fk, id_race_fk, birthday, id_schooling_fk, id_department_fk, id_role_fk, id_level_fk, salary) VALUES (1, 885, TRUE, 'Fernando Mariano Negreiros sobrenome', 'M', 6, '11/04/1972', 7, 9, 10, NULL, 1385);</v>
      </c>
    </row>
    <row r="890" spans="1:24" ht="14.25" customHeight="1" x14ac:dyDescent="0.2">
      <c r="A890" s="7">
        <v>1</v>
      </c>
      <c r="B890" s="7" t="str">
        <f>$A890 &amp; "-"&amp;VLOOKUP($A890,Company!$A:$B,2,FALSE)</f>
        <v>1-ACME Corporation</v>
      </c>
      <c r="C890" s="5">
        <f t="shared" si="117"/>
        <v>886</v>
      </c>
      <c r="D890" s="6" t="b">
        <v>1</v>
      </c>
      <c r="E890" s="7">
        <f ca="1">IF($C890 = 1 + N("Presidente"),
    127,
    IF($C890 = 2 + N("Vice-Presidente"),
        72,
        IF($C890 = 3 + N("Secretária bilíngue"),
            13,
            RANDBETWEEN(5,COUNT(Name!$A:$A) + 1)
        )
    )
)</f>
        <v>122</v>
      </c>
      <c r="F890" s="7" t="str">
        <f ca="1">VLOOKUP($E890,Name!$A:$B,2,FALSE)</f>
        <v>Emanuel</v>
      </c>
      <c r="G890" s="7">
        <f ca="1" xml:space="preserve">
IF($C890 = 1,
    0,
    RANDBETWEEN(5,COUNT('Last name'!$A:$A) + 1)
)</f>
        <v>90</v>
      </c>
      <c r="H890" s="7" t="str">
        <f ca="1" xml:space="preserve">
IF($C890 = 1 + N("Presidente"),
    "de Orléans e Bragança",
    VLOOKUP($G890,'Last name'!$A:$B,2,FALSE) &amp; " " &amp; VLOOKUP(RANDBETWEEN(5,COUNT('Last name'!$A:$A) + 1),'Last name'!$A:$B,2,FALSE)
)</f>
        <v>Fontana Nascimento</v>
      </c>
      <c r="I890" s="7" t="str">
        <f t="shared" ca="1" si="118"/>
        <v>Emanuel Fontana Nascimento</v>
      </c>
      <c r="J890" s="7" t="str">
        <f ca="1">VLOOKUP($E890,Name!$A:$C,3,FALSE)</f>
        <v>M</v>
      </c>
      <c r="K890" s="7" t="str">
        <f ca="1">VLOOKUP($J890,Gender!$A:$B,2,FALSE)</f>
        <v>Male</v>
      </c>
      <c r="L890" s="7">
        <f t="shared" ca="1" si="119"/>
        <v>5</v>
      </c>
      <c r="M890" s="7" t="str">
        <f ca="1">VLOOKUP($L890,Race!$A:$B,2,FALSE)</f>
        <v>White</v>
      </c>
      <c r="N890" s="8">
        <f t="shared" ca="1" si="120"/>
        <v>25540</v>
      </c>
      <c r="O890" s="6">
        <f t="shared" ca="1" si="121"/>
        <v>7</v>
      </c>
      <c r="P890" s="8" t="str">
        <f ca="1">VLOOKUP($O890,Education!$A:$B,2,FALSE)</f>
        <v>Undergraduate degree</v>
      </c>
      <c r="Q890" s="7">
        <f ca="1" xml:space="preserve">
  IF(OR($S890 = 5, $S890 = 6, $S890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890" s="7" t="str">
        <f ca="1">VLOOKUP($Q890,Department!$A:$B,2,FALSE)</f>
        <v>Communication &amp; Marketing</v>
      </c>
      <c r="S890" s="6">
        <f t="shared" ca="1" si="122"/>
        <v>11</v>
      </c>
      <c r="T890" s="7" t="str">
        <f ca="1">VLOOKUP($S890,Role!$A:$B,2,FALSE)</f>
        <v>Analyst</v>
      </c>
      <c r="U890" s="6">
        <f t="shared" ca="1" si="123"/>
        <v>6</v>
      </c>
      <c r="V890" s="7" t="str">
        <f ca="1" xml:space="preserve">
IF($U890 &lt;&gt; "",
    VLOOKUP($U890,Level!$A:$B,2,FALSE),
    ""
)</f>
        <v>Pleno</v>
      </c>
      <c r="W890" s="1">
        <f t="shared" ca="1" si="124"/>
        <v>2580</v>
      </c>
      <c r="X890" s="12" t="str">
        <f t="shared" ca="1" si="125"/>
        <v>INSERT INTO bi4all.fac_employees (id_company_fk, id_employee_pk, flg_active, employee_name, id_gender_fk, id_race_fk, birthday, id_schooling_fk, id_department_fk, id_role_fk, id_level_fk, salary) VALUES (1, 886, TRUE, 'Emanuel Fontana Nascimento', 'M', 5, '03/12/1969', 7, 11, 11, 6, 2580);</v>
      </c>
    </row>
    <row r="891" spans="1:24" ht="14.25" customHeight="1" x14ac:dyDescent="0.2">
      <c r="A891" s="7">
        <v>1</v>
      </c>
      <c r="B891" s="7" t="str">
        <f>$A891 &amp; "-"&amp;VLOOKUP($A891,Company!$A:$B,2,FALSE)</f>
        <v>1-ACME Corporation</v>
      </c>
      <c r="C891" s="5">
        <f t="shared" si="117"/>
        <v>887</v>
      </c>
      <c r="D891" s="6" t="b">
        <v>1</v>
      </c>
      <c r="E891" s="7">
        <f ca="1">IF($C891 = 1 + N("Presidente"),
    127,
    IF($C891 = 2 + N("Vice-Presidente"),
        72,
        IF($C891 = 3 + N("Secretária bilíngue"),
            13,
            RANDBETWEEN(5,COUNT(Name!$A:$A) + 1)
        )
    )
)</f>
        <v>246</v>
      </c>
      <c r="F891" s="7" t="str">
        <f ca="1">VLOOKUP($E891,Name!$A:$B,2,FALSE)</f>
        <v>Luiz Miguel</v>
      </c>
      <c r="G891" s="7">
        <f ca="1" xml:space="preserve">
IF($C891 = 1,
    0,
    RANDBETWEEN(5,COUNT('Last name'!$A:$A) + 1)
)</f>
        <v>86</v>
      </c>
      <c r="H891" s="7" t="str">
        <f ca="1" xml:space="preserve">
IF($C891 = 1 + N("Presidente"),
    "de Orléans e Bragança",
    VLOOKUP($G891,'Last name'!$A:$B,2,FALSE) &amp; " " &amp; VLOOKUP(RANDBETWEEN(5,COUNT('Last name'!$A:$A) + 1),'Last name'!$A:$B,2,FALSE)
)</f>
        <v>Ferrara Trindade</v>
      </c>
      <c r="I891" s="7" t="str">
        <f t="shared" ca="1" si="118"/>
        <v>Luiz Miguel Ferrara Trindade</v>
      </c>
      <c r="J891" s="7" t="str">
        <f ca="1">VLOOKUP($E891,Name!$A:$C,3,FALSE)</f>
        <v>M</v>
      </c>
      <c r="K891" s="7" t="str">
        <f ca="1">VLOOKUP($J891,Gender!$A:$B,2,FALSE)</f>
        <v>Male</v>
      </c>
      <c r="L891" s="7">
        <f t="shared" ca="1" si="119"/>
        <v>7</v>
      </c>
      <c r="M891" s="7" t="str">
        <f ca="1">VLOOKUP($L891,Race!$A:$B,2,FALSE)</f>
        <v>Hispanic or Latino</v>
      </c>
      <c r="N891" s="8">
        <f t="shared" ca="1" si="120"/>
        <v>22823</v>
      </c>
      <c r="O891" s="6">
        <f t="shared" ca="1" si="121"/>
        <v>7</v>
      </c>
      <c r="P891" s="8" t="str">
        <f ca="1">VLOOKUP($O891,Education!$A:$B,2,FALSE)</f>
        <v>Undergraduate degree</v>
      </c>
      <c r="Q891" s="7">
        <f ca="1" xml:space="preserve">
  IF(OR($S891 = 5, $S891 = 6, $S891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91" s="7" t="str">
        <f ca="1">VLOOKUP($Q891,Department!$A:$B,2,FALSE)</f>
        <v>Operations</v>
      </c>
      <c r="S891" s="6">
        <f t="shared" ca="1" si="122"/>
        <v>9</v>
      </c>
      <c r="T891" s="7" t="str">
        <f ca="1">VLOOKUP($S891,Role!$A:$B,2,FALSE)</f>
        <v>Intern</v>
      </c>
      <c r="U891" s="6" t="str">
        <f t="shared" ca="1" si="123"/>
        <v/>
      </c>
      <c r="V891" s="7" t="str">
        <f ca="1" xml:space="preserve">
IF($U891 &lt;&gt; "",
    VLOOKUP($U891,Level!$A:$B,2,FALSE),
    ""
)</f>
        <v/>
      </c>
      <c r="W891" s="1">
        <f t="shared" ca="1" si="124"/>
        <v>1205</v>
      </c>
      <c r="X891" s="12" t="str">
        <f t="shared" ca="1" si="125"/>
        <v>INSERT INTO bi4all.fac_employees (id_company_fk, id_employee_pk, flg_active, employee_name, id_gender_fk, id_race_fk, birthday, id_schooling_fk, id_department_fk, id_role_fk, id_level_fk, salary) VALUES (1, 887, TRUE, 'Luiz Miguel Ferrara Trindade', 'M', 7, '26/06/1962', 7, 10, 9, NULL, 1205);</v>
      </c>
    </row>
    <row r="892" spans="1:24" ht="14.25" customHeight="1" x14ac:dyDescent="0.2">
      <c r="A892" s="7">
        <v>1</v>
      </c>
      <c r="B892" s="7" t="str">
        <f>$A892 &amp; "-"&amp;VLOOKUP($A892,Company!$A:$B,2,FALSE)</f>
        <v>1-ACME Corporation</v>
      </c>
      <c r="C892" s="5">
        <f t="shared" si="117"/>
        <v>888</v>
      </c>
      <c r="D892" s="6" t="b">
        <v>1</v>
      </c>
      <c r="E892" s="7">
        <f ca="1">IF($C892 = 1 + N("Presidente"),
    127,
    IF($C892 = 2 + N("Vice-Presidente"),
        72,
        IF($C892 = 3 + N("Secretária bilíngue"),
            13,
            RANDBETWEEN(5,COUNT(Name!$A:$A) + 1)
        )
    )
)</f>
        <v>217</v>
      </c>
      <c r="F892" s="7" t="str">
        <f ca="1">VLOOKUP($E892,Name!$A:$B,2,FALSE)</f>
        <v>Lara</v>
      </c>
      <c r="G892" s="7">
        <f ca="1" xml:space="preserve">
IF($C892 = 1,
    0,
    RANDBETWEEN(5,COUNT('Last name'!$A:$A) + 1)
)</f>
        <v>120</v>
      </c>
      <c r="H892" s="7" t="str">
        <f ca="1" xml:space="preserve">
IF($C892 = 1 + N("Presidente"),
    "de Orléans e Bragança",
    VLOOKUP($G892,'Last name'!$A:$B,2,FALSE) &amp; " " &amp; VLOOKUP(RANDBETWEEN(5,COUNT('Last name'!$A:$A) + 1),'Last name'!$A:$B,2,FALSE)
)</f>
        <v>Marques Seixas</v>
      </c>
      <c r="I892" s="7" t="str">
        <f t="shared" ca="1" si="118"/>
        <v>Lara Marques Seixas</v>
      </c>
      <c r="J892" s="7" t="str">
        <f ca="1">VLOOKUP($E892,Name!$A:$C,3,FALSE)</f>
        <v>F</v>
      </c>
      <c r="K892" s="7" t="str">
        <f ca="1">VLOOKUP($J892,Gender!$A:$B,2,FALSE)</f>
        <v>Female</v>
      </c>
      <c r="L892" s="7">
        <f t="shared" ca="1" si="119"/>
        <v>5</v>
      </c>
      <c r="M892" s="7" t="str">
        <f ca="1">VLOOKUP($L892,Race!$A:$B,2,FALSE)</f>
        <v>White</v>
      </c>
      <c r="N892" s="8">
        <f t="shared" ca="1" si="120"/>
        <v>21145</v>
      </c>
      <c r="O892" s="6">
        <f t="shared" ca="1" si="121"/>
        <v>7</v>
      </c>
      <c r="P892" s="8" t="str">
        <f ca="1">VLOOKUP($O892,Education!$A:$B,2,FALSE)</f>
        <v>Undergraduate degree</v>
      </c>
      <c r="Q892" s="7">
        <f ca="1" xml:space="preserve">
  IF(OR($S892 = 5, $S892 = 6, $S892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92" s="7" t="str">
        <f ca="1">VLOOKUP($Q892,Department!$A:$B,2,FALSE)</f>
        <v>Commercial</v>
      </c>
      <c r="S892" s="6">
        <f t="shared" ca="1" si="122"/>
        <v>11</v>
      </c>
      <c r="T892" s="7" t="str">
        <f ca="1">VLOOKUP($S892,Role!$A:$B,2,FALSE)</f>
        <v>Analyst</v>
      </c>
      <c r="U892" s="6">
        <f t="shared" ca="1" si="123"/>
        <v>6</v>
      </c>
      <c r="V892" s="7" t="str">
        <f ca="1" xml:space="preserve">
IF($U892 &lt;&gt; "",
    VLOOKUP($U892,Level!$A:$B,2,FALSE),
    ""
)</f>
        <v>Pleno</v>
      </c>
      <c r="W892" s="1">
        <f t="shared" ca="1" si="124"/>
        <v>2580</v>
      </c>
      <c r="X892" s="12" t="str">
        <f t="shared" ca="1" si="125"/>
        <v>INSERT INTO bi4all.fac_employees (id_company_fk, id_employee_pk, flg_active, employee_name, id_gender_fk, id_race_fk, birthday, id_schooling_fk, id_department_fk, id_role_fk, id_level_fk, salary) VALUES (1, 888, TRUE, 'Lara Marques Seixas', 'F', 5, '21/11/1957', 7, 9, 11, 6, 2580);</v>
      </c>
    </row>
    <row r="893" spans="1:24" ht="14.25" customHeight="1" x14ac:dyDescent="0.2">
      <c r="A893" s="7">
        <v>1</v>
      </c>
      <c r="B893" s="7" t="str">
        <f>$A893 &amp; "-"&amp;VLOOKUP($A893,Company!$A:$B,2,FALSE)</f>
        <v>1-ACME Corporation</v>
      </c>
      <c r="C893" s="5">
        <f t="shared" si="117"/>
        <v>889</v>
      </c>
      <c r="D893" s="6" t="b">
        <v>1</v>
      </c>
      <c r="E893" s="7">
        <f ca="1">IF($C893 = 1 + N("Presidente"),
    127,
    IF($C893 = 2 + N("Vice-Presidente"),
        72,
        IF($C893 = 3 + N("Secretária bilíngue"),
            13,
            RANDBETWEEN(5,COUNT(Name!$A:$A) + 1)
        )
    )
)</f>
        <v>145</v>
      </c>
      <c r="F893" s="7" t="str">
        <f ca="1">VLOOKUP($E893,Name!$A:$B,2,FALSE)</f>
        <v>Francisca</v>
      </c>
      <c r="G893" s="7">
        <f ca="1" xml:space="preserve">
IF($C893 = 1,
    0,
    RANDBETWEEN(5,COUNT('Last name'!$A:$A) + 1)
)</f>
        <v>77</v>
      </c>
      <c r="H893" s="7" t="str">
        <f ca="1" xml:space="preserve">
IF($C893 = 1 + N("Presidente"),
    "de Orléans e Bragança",
    VLOOKUP($G893,'Last name'!$A:$B,2,FALSE) &amp; " " &amp; VLOOKUP(RANDBETWEEN(5,COUNT('Last name'!$A:$A) + 1),'Last name'!$A:$B,2,FALSE)
)</f>
        <v>Esposito De Luca</v>
      </c>
      <c r="I893" s="7" t="str">
        <f t="shared" ca="1" si="118"/>
        <v>Francisca Esposito De Luca</v>
      </c>
      <c r="J893" s="7" t="str">
        <f ca="1">VLOOKUP($E893,Name!$A:$C,3,FALSE)</f>
        <v>F</v>
      </c>
      <c r="K893" s="7" t="str">
        <f ca="1">VLOOKUP($J893,Gender!$A:$B,2,FALSE)</f>
        <v>Female</v>
      </c>
      <c r="L893" s="7">
        <f t="shared" ca="1" si="119"/>
        <v>8</v>
      </c>
      <c r="M893" s="7" t="str">
        <f ca="1">VLOOKUP($L893,Race!$A:$B,2,FALSE)</f>
        <v>Asian</v>
      </c>
      <c r="N893" s="8">
        <f t="shared" ca="1" si="120"/>
        <v>17590</v>
      </c>
      <c r="O893" s="6">
        <f t="shared" ca="1" si="121"/>
        <v>7</v>
      </c>
      <c r="P893" s="8" t="str">
        <f ca="1">VLOOKUP($O893,Education!$A:$B,2,FALSE)</f>
        <v>Undergraduate degree</v>
      </c>
      <c r="Q893" s="7">
        <f ca="1" xml:space="preserve">
  IF(OR($S893 = 5, $S893 = 6, $S893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893" s="7" t="str">
        <f ca="1">VLOOKUP($Q893,Department!$A:$B,2,FALSE)</f>
        <v>Operations</v>
      </c>
      <c r="S893" s="6">
        <f t="shared" ca="1" si="122"/>
        <v>9</v>
      </c>
      <c r="T893" s="7" t="str">
        <f ca="1">VLOOKUP($S893,Role!$A:$B,2,FALSE)</f>
        <v>Intern</v>
      </c>
      <c r="U893" s="6" t="str">
        <f t="shared" ca="1" si="123"/>
        <v/>
      </c>
      <c r="V893" s="7" t="str">
        <f ca="1" xml:space="preserve">
IF($U893 &lt;&gt; "",
    VLOOKUP($U893,Level!$A:$B,2,FALSE),
    ""
)</f>
        <v/>
      </c>
      <c r="W893" s="1">
        <f t="shared" ca="1" si="124"/>
        <v>1205</v>
      </c>
      <c r="X893" s="12" t="str">
        <f t="shared" ca="1" si="125"/>
        <v>INSERT INTO bi4all.fac_employees (id_company_fk, id_employee_pk, flg_active, employee_name, id_gender_fk, id_race_fk, birthday, id_schooling_fk, id_department_fk, id_role_fk, id_level_fk, salary) VALUES (1, 889, TRUE, 'Francisca Esposito De Luca', 'F', 8, '27/02/1948', 7, 10, 9, NULL, 1205);</v>
      </c>
    </row>
    <row r="894" spans="1:24" ht="14.25" customHeight="1" x14ac:dyDescent="0.2">
      <c r="A894" s="7">
        <v>1</v>
      </c>
      <c r="B894" s="7" t="str">
        <f>$A894 &amp; "-"&amp;VLOOKUP($A894,Company!$A:$B,2,FALSE)</f>
        <v>1-ACME Corporation</v>
      </c>
      <c r="C894" s="5">
        <f t="shared" si="117"/>
        <v>890</v>
      </c>
      <c r="D894" s="6" t="b">
        <v>1</v>
      </c>
      <c r="E894" s="7">
        <f ca="1">IF($C894 = 1 + N("Presidente"),
    127,
    IF($C894 = 2 + N("Vice-Presidente"),
        72,
        IF($C894 = 3 + N("Secretária bilíngue"),
            13,
            RANDBETWEEN(5,COUNT(Name!$A:$A) + 1)
        )
    )
)</f>
        <v>26</v>
      </c>
      <c r="F894" s="7" t="str">
        <f ca="1">VLOOKUP($E894,Name!$A:$B,2,FALSE)</f>
        <v>Ana Beatriz</v>
      </c>
      <c r="G894" s="7">
        <f ca="1" xml:space="preserve">
IF($C894 = 1,
    0,
    RANDBETWEEN(5,COUNT('Last name'!$A:$A) + 1)
)</f>
        <v>184</v>
      </c>
      <c r="H894" s="7" t="str">
        <f ca="1" xml:space="preserve">
IF($C894 = 1 + N("Presidente"),
    "de Orléans e Bragança",
    VLOOKUP($G894,'Last name'!$A:$B,2,FALSE) &amp; " " &amp; VLOOKUP(RANDBETWEEN(5,COUNT('Last name'!$A:$A) + 1),'Last name'!$A:$B,2,FALSE)
)</f>
        <v>sobrenome Rocha</v>
      </c>
      <c r="I894" s="7" t="str">
        <f t="shared" ca="1" si="118"/>
        <v>Ana Beatriz sobrenome Rocha</v>
      </c>
      <c r="J894" s="7" t="str">
        <f ca="1">VLOOKUP($E894,Name!$A:$C,3,FALSE)</f>
        <v>F</v>
      </c>
      <c r="K894" s="7" t="str">
        <f ca="1">VLOOKUP($J894,Gender!$A:$B,2,FALSE)</f>
        <v>Female</v>
      </c>
      <c r="L894" s="7">
        <f t="shared" ca="1" si="119"/>
        <v>5</v>
      </c>
      <c r="M894" s="7" t="str">
        <f ca="1">VLOOKUP($L894,Race!$A:$B,2,FALSE)</f>
        <v>White</v>
      </c>
      <c r="N894" s="8">
        <f t="shared" ca="1" si="120"/>
        <v>20186</v>
      </c>
      <c r="O894" s="6">
        <f t="shared" ca="1" si="121"/>
        <v>8</v>
      </c>
      <c r="P894" s="8" t="str">
        <f ca="1">VLOOKUP($O894,Education!$A:$B,2,FALSE)</f>
        <v>Graduate school</v>
      </c>
      <c r="Q894" s="7">
        <f ca="1" xml:space="preserve">
  IF(OR($S894 = 5, $S894 = 6, $S894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894" s="7" t="str">
        <f ca="1">VLOOKUP($Q894,Department!$A:$B,2,FALSE)</f>
        <v>Controlling</v>
      </c>
      <c r="S894" s="6">
        <f t="shared" ca="1" si="122"/>
        <v>11</v>
      </c>
      <c r="T894" s="7" t="str">
        <f ca="1">VLOOKUP($S894,Role!$A:$B,2,FALSE)</f>
        <v>Analyst</v>
      </c>
      <c r="U894" s="6">
        <f t="shared" ca="1" si="123"/>
        <v>7</v>
      </c>
      <c r="V894" s="7" t="str">
        <f ca="1" xml:space="preserve">
IF($U894 &lt;&gt; "",
    VLOOKUP($U894,Level!$A:$B,2,FALSE),
    ""
)</f>
        <v>Senior</v>
      </c>
      <c r="W894" s="1">
        <f t="shared" ca="1" si="124"/>
        <v>3000</v>
      </c>
      <c r="X894" s="12" t="str">
        <f t="shared" ca="1" si="125"/>
        <v>INSERT INTO bi4all.fac_employees (id_company_fk, id_employee_pk, flg_active, employee_name, id_gender_fk, id_race_fk, birthday, id_schooling_fk, id_department_fk, id_role_fk, id_level_fk, salary) VALUES (1, 890, TRUE, 'Ana Beatriz sobrenome Rocha', 'F', 5, '07/04/1955', 8, 12, 11, 7, 3000);</v>
      </c>
    </row>
    <row r="895" spans="1:24" ht="14.25" customHeight="1" x14ac:dyDescent="0.2">
      <c r="A895" s="7">
        <v>1</v>
      </c>
      <c r="B895" s="7" t="str">
        <f>$A895 &amp; "-"&amp;VLOOKUP($A895,Company!$A:$B,2,FALSE)</f>
        <v>1-ACME Corporation</v>
      </c>
      <c r="C895" s="5">
        <f t="shared" si="117"/>
        <v>891</v>
      </c>
      <c r="D895" s="6" t="b">
        <v>1</v>
      </c>
      <c r="E895" s="7">
        <f ca="1">IF($C895 = 1 + N("Presidente"),
    127,
    IF($C895 = 2 + N("Vice-Presidente"),
        72,
        IF($C895 = 3 + N("Secretária bilíngue"),
            13,
            RANDBETWEEN(5,COUNT(Name!$A:$A) + 1)
        )
    )
)</f>
        <v>114</v>
      </c>
      <c r="F895" s="7" t="str">
        <f ca="1">VLOOKUP($E895,Name!$A:$B,2,FALSE)</f>
        <v>Domingos</v>
      </c>
      <c r="G895" s="7">
        <f ca="1" xml:space="preserve">
IF($C895 = 1,
    0,
    RANDBETWEEN(5,COUNT('Last name'!$A:$A) + 1)
)</f>
        <v>138</v>
      </c>
      <c r="H895" s="7" t="str">
        <f ca="1" xml:space="preserve">
IF($C895 = 1 + N("Presidente"),
    "de Orléans e Bragança",
    VLOOKUP($G895,'Last name'!$A:$B,2,FALSE) &amp; " " &amp; VLOOKUP(RANDBETWEEN(5,COUNT('Last name'!$A:$A) + 1),'Last name'!$A:$B,2,FALSE)
)</f>
        <v>Nascimento Sá</v>
      </c>
      <c r="I895" s="7" t="str">
        <f t="shared" ca="1" si="118"/>
        <v>Domingos Nascimento Sá</v>
      </c>
      <c r="J895" s="7" t="str">
        <f ca="1">VLOOKUP($E895,Name!$A:$C,3,FALSE)</f>
        <v>M</v>
      </c>
      <c r="K895" s="7" t="str">
        <f ca="1">VLOOKUP($J895,Gender!$A:$B,2,FALSE)</f>
        <v>Male</v>
      </c>
      <c r="L895" s="7">
        <f t="shared" ca="1" si="119"/>
        <v>5</v>
      </c>
      <c r="M895" s="7" t="str">
        <f ca="1">VLOOKUP($L895,Race!$A:$B,2,FALSE)</f>
        <v>White</v>
      </c>
      <c r="N895" s="8">
        <f t="shared" ca="1" si="120"/>
        <v>31515</v>
      </c>
      <c r="O895" s="6">
        <f t="shared" ca="1" si="121"/>
        <v>7</v>
      </c>
      <c r="P895" s="8" t="str">
        <f ca="1">VLOOKUP($O895,Education!$A:$B,2,FALSE)</f>
        <v>Undergraduate degree</v>
      </c>
      <c r="Q895" s="7">
        <f ca="1" xml:space="preserve">
  IF(OR($S895 = 5, $S895 = 6, $S895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895" s="7" t="str">
        <f ca="1">VLOOKUP($Q895,Department!$A:$B,2,FALSE)</f>
        <v>Audit</v>
      </c>
      <c r="S895" s="6">
        <f t="shared" ca="1" si="122"/>
        <v>9</v>
      </c>
      <c r="T895" s="7" t="str">
        <f ca="1">VLOOKUP($S895,Role!$A:$B,2,FALSE)</f>
        <v>Intern</v>
      </c>
      <c r="U895" s="6" t="str">
        <f t="shared" ca="1" si="123"/>
        <v/>
      </c>
      <c r="V895" s="7" t="str">
        <f ca="1" xml:space="preserve">
IF($U895 &lt;&gt; "",
    VLOOKUP($U895,Level!$A:$B,2,FALSE),
    ""
)</f>
        <v/>
      </c>
      <c r="W895" s="1">
        <f t="shared" ca="1" si="124"/>
        <v>1205</v>
      </c>
      <c r="X895" s="12" t="str">
        <f t="shared" ca="1" si="125"/>
        <v>INSERT INTO bi4all.fac_employees (id_company_fk, id_employee_pk, flg_active, employee_name, id_gender_fk, id_race_fk, birthday, id_schooling_fk, id_department_fk, id_role_fk, id_level_fk, salary) VALUES (1, 891, TRUE, 'Domingos Nascimento Sá', 'M', 5, '13/04/1986', 7, 13, 9, NULL, 1205);</v>
      </c>
    </row>
    <row r="896" spans="1:24" ht="14.25" customHeight="1" x14ac:dyDescent="0.2">
      <c r="A896" s="7">
        <v>1</v>
      </c>
      <c r="B896" s="7" t="str">
        <f>$A896 &amp; "-"&amp;VLOOKUP($A896,Company!$A:$B,2,FALSE)</f>
        <v>1-ACME Corporation</v>
      </c>
      <c r="C896" s="5">
        <f t="shared" si="117"/>
        <v>892</v>
      </c>
      <c r="D896" s="6" t="b">
        <v>1</v>
      </c>
      <c r="E896" s="7">
        <f ca="1">IF($C896 = 1 + N("Presidente"),
    127,
    IF($C896 = 2 + N("Vice-Presidente"),
        72,
        IF($C896 = 3 + N("Secretária bilíngue"),
            13,
            RANDBETWEEN(5,COUNT(Name!$A:$A) + 1)
        )
    )
)</f>
        <v>355</v>
      </c>
      <c r="F896" s="7" t="str">
        <f ca="1">VLOOKUP($E896,Name!$A:$B,2,FALSE)</f>
        <v>Victor Hugo</v>
      </c>
      <c r="G896" s="7">
        <f ca="1" xml:space="preserve">
IF($C896 = 1,
    0,
    RANDBETWEEN(5,COUNT('Last name'!$A:$A) + 1)
)</f>
        <v>147</v>
      </c>
      <c r="H896" s="7" t="str">
        <f ca="1" xml:space="preserve">
IF($C896 = 1 + N("Presidente"),
    "de Orléans e Bragança",
    VLOOKUP($G896,'Last name'!$A:$B,2,FALSE) &amp; " " &amp; VLOOKUP(RANDBETWEEN(5,COUNT('Last name'!$A:$A) + 1),'Last name'!$A:$B,2,FALSE)
)</f>
        <v>Peçanha Tavarez</v>
      </c>
      <c r="I896" s="7" t="str">
        <f t="shared" ca="1" si="118"/>
        <v>Victor Hugo Peçanha Tavarez</v>
      </c>
      <c r="J896" s="7" t="str">
        <f ca="1">VLOOKUP($E896,Name!$A:$C,3,FALSE)</f>
        <v>M</v>
      </c>
      <c r="K896" s="7" t="str">
        <f ca="1">VLOOKUP($J896,Gender!$A:$B,2,FALSE)</f>
        <v>Male</v>
      </c>
      <c r="L896" s="7">
        <f t="shared" ca="1" si="119"/>
        <v>6</v>
      </c>
      <c r="M896" s="7" t="str">
        <f ca="1">VLOOKUP($L896,Race!$A:$B,2,FALSE)</f>
        <v>Black or African American</v>
      </c>
      <c r="N896" s="8">
        <f t="shared" ca="1" si="120"/>
        <v>18697</v>
      </c>
      <c r="O896" s="6">
        <f t="shared" ca="1" si="121"/>
        <v>7</v>
      </c>
      <c r="P896" s="8" t="str">
        <f ca="1">VLOOKUP($O896,Education!$A:$B,2,FALSE)</f>
        <v>Undergraduate degree</v>
      </c>
      <c r="Q896" s="7">
        <f ca="1" xml:space="preserve">
  IF(OR($S896 = 5, $S896 = 6, $S896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896" s="7" t="str">
        <f ca="1">VLOOKUP($Q896,Department!$A:$B,2,FALSE)</f>
        <v>Finance</v>
      </c>
      <c r="S896" s="6">
        <f t="shared" ca="1" si="122"/>
        <v>11</v>
      </c>
      <c r="T896" s="7" t="str">
        <f ca="1">VLOOKUP($S896,Role!$A:$B,2,FALSE)</f>
        <v>Analyst</v>
      </c>
      <c r="U896" s="6">
        <f t="shared" ca="1" si="123"/>
        <v>7</v>
      </c>
      <c r="V896" s="7" t="str">
        <f ca="1" xml:space="preserve">
IF($U896 &lt;&gt; "",
    VLOOKUP($U896,Level!$A:$B,2,FALSE),
    ""
)</f>
        <v>Senior</v>
      </c>
      <c r="W896" s="1">
        <f t="shared" ca="1" si="124"/>
        <v>2500</v>
      </c>
      <c r="X896" s="12" t="str">
        <f t="shared" ca="1" si="125"/>
        <v>INSERT INTO bi4all.fac_employees (id_company_fk, id_employee_pk, flg_active, employee_name, id_gender_fk, id_race_fk, birthday, id_schooling_fk, id_department_fk, id_role_fk, id_level_fk, salary) VALUES (1, 892, TRUE, 'Victor Hugo Peçanha Tavarez', 'M', 6, '10/03/1951', 7, 7, 11, 7, 2500);</v>
      </c>
    </row>
    <row r="897" spans="1:24" ht="14.25" customHeight="1" x14ac:dyDescent="0.2">
      <c r="A897" s="7">
        <v>1</v>
      </c>
      <c r="B897" s="7" t="str">
        <f>$A897 &amp; "-"&amp;VLOOKUP($A897,Company!$A:$B,2,FALSE)</f>
        <v>1-ACME Corporation</v>
      </c>
      <c r="C897" s="5">
        <f t="shared" si="117"/>
        <v>893</v>
      </c>
      <c r="D897" s="6" t="b">
        <v>1</v>
      </c>
      <c r="E897" s="7">
        <f ca="1">IF($C897 = 1 + N("Presidente"),
    127,
    IF($C897 = 2 + N("Vice-Presidente"),
        72,
        IF($C897 = 3 + N("Secretária bilíngue"),
            13,
            RANDBETWEEN(5,COUNT(Name!$A:$A) + 1)
        )
    )
)</f>
        <v>60</v>
      </c>
      <c r="F897" s="7" t="str">
        <f ca="1">VLOOKUP($E897,Name!$A:$B,2,FALSE)</f>
        <v>Augusta</v>
      </c>
      <c r="G897" s="7">
        <f ca="1" xml:space="preserve">
IF($C897 = 1,
    0,
    RANDBETWEEN(5,COUNT('Last name'!$A:$A) + 1)
)</f>
        <v>44</v>
      </c>
      <c r="H897" s="7" t="str">
        <f ca="1" xml:space="preserve">
IF($C897 = 1 + N("Presidente"),
    "de Orléans e Bragança",
    VLOOKUP($G897,'Last name'!$A:$B,2,FALSE) &amp; " " &amp; VLOOKUP(RANDBETWEEN(5,COUNT('Last name'!$A:$A) + 1),'Last name'!$A:$B,2,FALSE)
)</f>
        <v>Botelho Noronha</v>
      </c>
      <c r="I897" s="7" t="str">
        <f t="shared" ca="1" si="118"/>
        <v>Augusta Botelho Noronha</v>
      </c>
      <c r="J897" s="7" t="str">
        <f ca="1">VLOOKUP($E897,Name!$A:$C,3,FALSE)</f>
        <v>F</v>
      </c>
      <c r="K897" s="7" t="str">
        <f ca="1">VLOOKUP($J897,Gender!$A:$B,2,FALSE)</f>
        <v>Female</v>
      </c>
      <c r="L897" s="7">
        <f t="shared" ca="1" si="119"/>
        <v>5</v>
      </c>
      <c r="M897" s="7" t="str">
        <f ca="1">VLOOKUP($L897,Race!$A:$B,2,FALSE)</f>
        <v>White</v>
      </c>
      <c r="N897" s="8">
        <f t="shared" ca="1" si="120"/>
        <v>29440</v>
      </c>
      <c r="O897" s="6">
        <f t="shared" ca="1" si="121"/>
        <v>7</v>
      </c>
      <c r="P897" s="8" t="str">
        <f ca="1">VLOOKUP($O897,Education!$A:$B,2,FALSE)</f>
        <v>Undergraduate degree</v>
      </c>
      <c r="Q897" s="7">
        <f ca="1" xml:space="preserve">
  IF(OR($S897 = 5, $S897 = 6, $S897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897" s="7" t="str">
        <f ca="1">VLOOKUP($Q897,Department!$A:$B,2,FALSE)</f>
        <v>Commercial</v>
      </c>
      <c r="S897" s="6">
        <f t="shared" ca="1" si="122"/>
        <v>9</v>
      </c>
      <c r="T897" s="7" t="str">
        <f ca="1">VLOOKUP($S897,Role!$A:$B,2,FALSE)</f>
        <v>Intern</v>
      </c>
      <c r="U897" s="6" t="str">
        <f t="shared" ca="1" si="123"/>
        <v/>
      </c>
      <c r="V897" s="7" t="str">
        <f ca="1" xml:space="preserve">
IF($U897 &lt;&gt; "",
    VLOOKUP($U897,Level!$A:$B,2,FALSE),
    ""
)</f>
        <v/>
      </c>
      <c r="W897" s="1">
        <f t="shared" ca="1" si="124"/>
        <v>1285</v>
      </c>
      <c r="X897" s="12" t="str">
        <f t="shared" ca="1" si="125"/>
        <v>INSERT INTO bi4all.fac_employees (id_company_fk, id_employee_pk, flg_active, employee_name, id_gender_fk, id_race_fk, birthday, id_schooling_fk, id_department_fk, id_role_fk, id_level_fk, salary) VALUES (1, 893, TRUE, 'Augusta Botelho Noronha', 'F', 5, '07/08/1980', 7, 9, 9, NULL, 1285);</v>
      </c>
    </row>
    <row r="898" spans="1:24" ht="14.25" customHeight="1" x14ac:dyDescent="0.2">
      <c r="A898" s="7">
        <v>1</v>
      </c>
      <c r="B898" s="7" t="str">
        <f>$A898 &amp; "-"&amp;VLOOKUP($A898,Company!$A:$B,2,FALSE)</f>
        <v>1-ACME Corporation</v>
      </c>
      <c r="C898" s="5">
        <f t="shared" si="117"/>
        <v>894</v>
      </c>
      <c r="D898" s="6" t="b">
        <v>1</v>
      </c>
      <c r="E898" s="7">
        <f ca="1">IF($C898 = 1 + N("Presidente"),
    127,
    IF($C898 = 2 + N("Vice-Presidente"),
        72,
        IF($C898 = 3 + N("Secretária bilíngue"),
            13,
            RANDBETWEEN(5,COUNT(Name!$A:$A) + 1)
        )
    )
)</f>
        <v>313</v>
      </c>
      <c r="F898" s="7" t="str">
        <f ca="1">VLOOKUP($E898,Name!$A:$B,2,FALSE)</f>
        <v>Pablo</v>
      </c>
      <c r="G898" s="7">
        <f ca="1" xml:space="preserve">
IF($C898 = 1,
    0,
    RANDBETWEEN(5,COUNT('Last name'!$A:$A) + 1)
)</f>
        <v>42</v>
      </c>
      <c r="H898" s="7" t="str">
        <f ca="1" xml:space="preserve">
IF($C898 = 1 + N("Presidente"),
    "de Orléans e Bragança",
    VLOOKUP($G898,'Last name'!$A:$B,2,FALSE) &amp; " " &amp; VLOOKUP(RANDBETWEEN(5,COUNT('Last name'!$A:$A) + 1),'Last name'!$A:$B,2,FALSE)
)</f>
        <v>Borba Carneiro</v>
      </c>
      <c r="I898" s="7" t="str">
        <f t="shared" ca="1" si="118"/>
        <v>Pablo Borba Carneiro</v>
      </c>
      <c r="J898" s="7" t="str">
        <f ca="1">VLOOKUP($E898,Name!$A:$C,3,FALSE)</f>
        <v>M</v>
      </c>
      <c r="K898" s="7" t="str">
        <f ca="1">VLOOKUP($J898,Gender!$A:$B,2,FALSE)</f>
        <v>Male</v>
      </c>
      <c r="L898" s="7">
        <f t="shared" ca="1" si="119"/>
        <v>5</v>
      </c>
      <c r="M898" s="7" t="str">
        <f ca="1">VLOOKUP($L898,Race!$A:$B,2,FALSE)</f>
        <v>White</v>
      </c>
      <c r="N898" s="8">
        <f t="shared" ca="1" si="120"/>
        <v>18454</v>
      </c>
      <c r="O898" s="6">
        <f t="shared" ca="1" si="121"/>
        <v>7</v>
      </c>
      <c r="P898" s="8" t="str">
        <f ca="1">VLOOKUP($O898,Education!$A:$B,2,FALSE)</f>
        <v>Undergraduate degree</v>
      </c>
      <c r="Q898" s="7">
        <f ca="1" xml:space="preserve">
  IF(OR($S898 = 5, $S898 = 6, $S898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98" s="7" t="str">
        <f ca="1">VLOOKUP($Q898,Department!$A:$B,2,FALSE)</f>
        <v>Administration</v>
      </c>
      <c r="S898" s="6">
        <f t="shared" ca="1" si="122"/>
        <v>11</v>
      </c>
      <c r="T898" s="7" t="str">
        <f ca="1">VLOOKUP($S898,Role!$A:$B,2,FALSE)</f>
        <v>Analyst</v>
      </c>
      <c r="U898" s="6">
        <f t="shared" ca="1" si="123"/>
        <v>5</v>
      </c>
      <c r="V898" s="7" t="str">
        <f ca="1" xml:space="preserve">
IF($U898 &lt;&gt; "",
    VLOOKUP($U898,Level!$A:$B,2,FALSE),
    ""
)</f>
        <v>Junior</v>
      </c>
      <c r="W898" s="1">
        <f t="shared" ca="1" si="124"/>
        <v>2500</v>
      </c>
      <c r="X898" s="12" t="str">
        <f t="shared" ca="1" si="125"/>
        <v>INSERT INTO bi4all.fac_employees (id_company_fk, id_employee_pk, flg_active, employee_name, id_gender_fk, id_race_fk, birthday, id_schooling_fk, id_department_fk, id_role_fk, id_level_fk, salary) VALUES (1, 894, TRUE, 'Pablo Borba Carneiro', 'M', 5, '10/07/1950', 7, 6, 11, 5, 2500);</v>
      </c>
    </row>
    <row r="899" spans="1:24" ht="14.25" customHeight="1" x14ac:dyDescent="0.2">
      <c r="A899" s="7">
        <v>1</v>
      </c>
      <c r="B899" s="7" t="str">
        <f>$A899 &amp; "-"&amp;VLOOKUP($A899,Company!$A:$B,2,FALSE)</f>
        <v>1-ACME Corporation</v>
      </c>
      <c r="C899" s="5">
        <f t="shared" si="117"/>
        <v>895</v>
      </c>
      <c r="D899" s="6" t="b">
        <v>1</v>
      </c>
      <c r="E899" s="7">
        <f ca="1">IF($C899 = 1 + N("Presidente"),
    127,
    IF($C899 = 2 + N("Vice-Presidente"),
        72,
        IF($C899 = 3 + N("Secretária bilíngue"),
            13,
            RANDBETWEEN(5,COUNT(Name!$A:$A) + 1)
        )
    )
)</f>
        <v>138</v>
      </c>
      <c r="F899" s="7" t="str">
        <f ca="1">VLOOKUP($E899,Name!$A:$B,2,FALSE)</f>
        <v>Fernando</v>
      </c>
      <c r="G899" s="7">
        <f ca="1" xml:space="preserve">
IF($C899 = 1,
    0,
    RANDBETWEEN(5,COUNT('Last name'!$A:$A) + 1)
)</f>
        <v>143</v>
      </c>
      <c r="H899" s="7" t="str">
        <f ca="1" xml:space="preserve">
IF($C899 = 1 + N("Presidente"),
    "de Orléans e Bragança",
    VLOOKUP($G899,'Last name'!$A:$B,2,FALSE) &amp; " " &amp; VLOOKUP(RANDBETWEEN(5,COUNT('Last name'!$A:$A) + 1),'Last name'!$A:$B,2,FALSE)
)</f>
        <v>Oliveira Barbosa</v>
      </c>
      <c r="I899" s="7" t="str">
        <f t="shared" ca="1" si="118"/>
        <v>Fernando Oliveira Barbosa</v>
      </c>
      <c r="J899" s="7" t="str">
        <f ca="1">VLOOKUP($E899,Name!$A:$C,3,FALSE)</f>
        <v>M</v>
      </c>
      <c r="K899" s="7" t="str">
        <f ca="1">VLOOKUP($J899,Gender!$A:$B,2,FALSE)</f>
        <v>Male</v>
      </c>
      <c r="L899" s="7">
        <f t="shared" ca="1" si="119"/>
        <v>5</v>
      </c>
      <c r="M899" s="7" t="str">
        <f ca="1">VLOOKUP($L899,Race!$A:$B,2,FALSE)</f>
        <v>White</v>
      </c>
      <c r="N899" s="8">
        <f t="shared" ca="1" si="120"/>
        <v>31368</v>
      </c>
      <c r="O899" s="6">
        <f t="shared" ca="1" si="121"/>
        <v>7</v>
      </c>
      <c r="P899" s="8" t="str">
        <f ca="1">VLOOKUP($O899,Education!$A:$B,2,FALSE)</f>
        <v>Undergraduate degree</v>
      </c>
      <c r="Q899" s="7">
        <f ca="1" xml:space="preserve">
  IF(OR($S899 = 5, $S899 = 6, $S899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899" s="7" t="str">
        <f ca="1">VLOOKUP($Q899,Department!$A:$B,2,FALSE)</f>
        <v>Administration</v>
      </c>
      <c r="S899" s="6">
        <f t="shared" ca="1" si="122"/>
        <v>9</v>
      </c>
      <c r="T899" s="7" t="str">
        <f ca="1">VLOOKUP($S899,Role!$A:$B,2,FALSE)</f>
        <v>Intern</v>
      </c>
      <c r="U899" s="6" t="str">
        <f t="shared" ca="1" si="123"/>
        <v/>
      </c>
      <c r="V899" s="7" t="str">
        <f ca="1" xml:space="preserve">
IF($U899 &lt;&gt; "",
    VLOOKUP($U899,Level!$A:$B,2,FALSE),
    ""
)</f>
        <v/>
      </c>
      <c r="W899" s="1">
        <f t="shared" ca="1" si="124"/>
        <v>1205</v>
      </c>
      <c r="X899" s="12" t="str">
        <f t="shared" ca="1" si="125"/>
        <v>INSERT INTO bi4all.fac_employees (id_company_fk, id_employee_pk, flg_active, employee_name, id_gender_fk, id_race_fk, birthday, id_schooling_fk, id_department_fk, id_role_fk, id_level_fk, salary) VALUES (1, 895, TRUE, 'Fernando Oliveira Barbosa', 'M', 5, '17/11/1985', 7, 6, 9, NULL, 1205);</v>
      </c>
    </row>
    <row r="900" spans="1:24" ht="14.25" customHeight="1" x14ac:dyDescent="0.2">
      <c r="A900" s="7">
        <v>1</v>
      </c>
      <c r="B900" s="7" t="str">
        <f>$A900 &amp; "-"&amp;VLOOKUP($A900,Company!$A:$B,2,FALSE)</f>
        <v>1-ACME Corporation</v>
      </c>
      <c r="C900" s="5">
        <f t="shared" si="117"/>
        <v>896</v>
      </c>
      <c r="D900" s="6" t="b">
        <v>1</v>
      </c>
      <c r="E900" s="7">
        <f ca="1">IF($C900 = 1 + N("Presidente"),
    127,
    IF($C900 = 2 + N("Vice-Presidente"),
        72,
        IF($C900 = 3 + N("Secretária bilíngue"),
            13,
            RANDBETWEEN(5,COUNT(Name!$A:$A) + 1)
        )
    )
)</f>
        <v>81</v>
      </c>
      <c r="F900" s="7" t="str">
        <f ca="1">VLOOKUP($E900,Name!$A:$B,2,FALSE)</f>
        <v>Caio</v>
      </c>
      <c r="G900" s="7">
        <f ca="1" xml:space="preserve">
IF($C900 = 1,
    0,
    RANDBETWEEN(5,COUNT('Last name'!$A:$A) + 1)
)</f>
        <v>129</v>
      </c>
      <c r="H900" s="7" t="str">
        <f ca="1" xml:space="preserve">
IF($C900 = 1 + N("Presidente"),
    "de Orléans e Bragança",
    VLOOKUP($G900,'Last name'!$A:$B,2,FALSE) &amp; " " &amp; VLOOKUP(RANDBETWEEN(5,COUNT('Last name'!$A:$A) + 1),'Last name'!$A:$B,2,FALSE)
)</f>
        <v>Miranda Ferrara</v>
      </c>
      <c r="I900" s="7" t="str">
        <f t="shared" ca="1" si="118"/>
        <v>Caio Miranda Ferrara</v>
      </c>
      <c r="J900" s="7" t="str">
        <f ca="1">VLOOKUP($E900,Name!$A:$C,3,FALSE)</f>
        <v>M</v>
      </c>
      <c r="K900" s="7" t="str">
        <f ca="1">VLOOKUP($J900,Gender!$A:$B,2,FALSE)</f>
        <v>Male</v>
      </c>
      <c r="L900" s="7">
        <f t="shared" ca="1" si="119"/>
        <v>5</v>
      </c>
      <c r="M900" s="7" t="str">
        <f ca="1">VLOOKUP($L900,Race!$A:$B,2,FALSE)</f>
        <v>White</v>
      </c>
      <c r="N900" s="8">
        <f t="shared" ca="1" si="120"/>
        <v>18960</v>
      </c>
      <c r="O900" s="6">
        <f t="shared" ca="1" si="121"/>
        <v>7</v>
      </c>
      <c r="P900" s="8" t="str">
        <f ca="1">VLOOKUP($O900,Education!$A:$B,2,FALSE)</f>
        <v>Undergraduate degree</v>
      </c>
      <c r="Q900" s="7">
        <f ca="1" xml:space="preserve">
  IF(OR($S900 = 5, $S900 = 6, $S900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00" s="7" t="str">
        <f ca="1">VLOOKUP($Q900,Department!$A:$B,2,FALSE)</f>
        <v>Administration</v>
      </c>
      <c r="S900" s="6">
        <f t="shared" ca="1" si="122"/>
        <v>11</v>
      </c>
      <c r="T900" s="7" t="str">
        <f ca="1">VLOOKUP($S900,Role!$A:$B,2,FALSE)</f>
        <v>Analyst</v>
      </c>
      <c r="U900" s="6">
        <f t="shared" ca="1" si="123"/>
        <v>7</v>
      </c>
      <c r="V900" s="7" t="str">
        <f ca="1" xml:space="preserve">
IF($U900 &lt;&gt; "",
    VLOOKUP($U900,Level!$A:$B,2,FALSE),
    ""
)</f>
        <v>Senior</v>
      </c>
      <c r="W900" s="1">
        <f t="shared" ca="1" si="124"/>
        <v>2500</v>
      </c>
      <c r="X900" s="12" t="str">
        <f t="shared" ca="1" si="125"/>
        <v>INSERT INTO bi4all.fac_employees (id_company_fk, id_employee_pk, flg_active, employee_name, id_gender_fk, id_race_fk, birthday, id_schooling_fk, id_department_fk, id_role_fk, id_level_fk, salary) VALUES (1, 896, TRUE, 'Caio Miranda Ferrara', 'M', 5, '28/11/1951', 7, 6, 11, 7, 2500);</v>
      </c>
    </row>
    <row r="901" spans="1:24" ht="14.25" customHeight="1" x14ac:dyDescent="0.2">
      <c r="A901" s="7">
        <v>1</v>
      </c>
      <c r="B901" s="7" t="str">
        <f>$A901 &amp; "-"&amp;VLOOKUP($A901,Company!$A:$B,2,FALSE)</f>
        <v>1-ACME Corporation</v>
      </c>
      <c r="C901" s="5">
        <f t="shared" si="117"/>
        <v>897</v>
      </c>
      <c r="D901" s="6" t="b">
        <v>1</v>
      </c>
      <c r="E901" s="7">
        <f ca="1">IF($C901 = 1 + N("Presidente"),
    127,
    IF($C901 = 2 + N("Vice-Presidente"),
        72,
        IF($C901 = 3 + N("Secretária bilíngue"),
            13,
            RANDBETWEEN(5,COUNT(Name!$A:$A) + 1)
        )
    )
)</f>
        <v>224</v>
      </c>
      <c r="F901" s="7" t="str">
        <f ca="1">VLOOKUP($E901,Name!$A:$B,2,FALSE)</f>
        <v>Letícia</v>
      </c>
      <c r="G901" s="7">
        <f ca="1" xml:space="preserve">
IF($C901 = 1,
    0,
    RANDBETWEEN(5,COUNT('Last name'!$A:$A) + 1)
)</f>
        <v>80</v>
      </c>
      <c r="H901" s="7" t="str">
        <f ca="1" xml:space="preserve">
IF($C901 = 1 + N("Presidente"),
    "de Orléans e Bragança",
    VLOOKUP($G901,'Last name'!$A:$B,2,FALSE) &amp; " " &amp; VLOOKUP(RANDBETWEEN(5,COUNT('Last name'!$A:$A) + 1),'Last name'!$A:$B,2,FALSE)
)</f>
        <v>Faria Rocha</v>
      </c>
      <c r="I901" s="7" t="str">
        <f t="shared" ca="1" si="118"/>
        <v>Letícia Faria Rocha</v>
      </c>
      <c r="J901" s="7" t="str">
        <f ca="1">VLOOKUP($E901,Name!$A:$C,3,FALSE)</f>
        <v>F</v>
      </c>
      <c r="K901" s="7" t="str">
        <f ca="1">VLOOKUP($J901,Gender!$A:$B,2,FALSE)</f>
        <v>Female</v>
      </c>
      <c r="L901" s="7">
        <f t="shared" ca="1" si="119"/>
        <v>5</v>
      </c>
      <c r="M901" s="7" t="str">
        <f ca="1">VLOOKUP($L901,Race!$A:$B,2,FALSE)</f>
        <v>White</v>
      </c>
      <c r="N901" s="8">
        <f t="shared" ca="1" si="120"/>
        <v>19560</v>
      </c>
      <c r="O901" s="6">
        <f t="shared" ca="1" si="121"/>
        <v>7</v>
      </c>
      <c r="P901" s="8" t="str">
        <f ca="1">VLOOKUP($O901,Education!$A:$B,2,FALSE)</f>
        <v>Undergraduate degree</v>
      </c>
      <c r="Q901" s="7">
        <f ca="1" xml:space="preserve">
  IF(OR($S901 = 5, $S901 = 6, $S901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01" s="7" t="str">
        <f ca="1">VLOOKUP($Q901,Department!$A:$B,2,FALSE)</f>
        <v>Operations</v>
      </c>
      <c r="S901" s="6">
        <f t="shared" ca="1" si="122"/>
        <v>9</v>
      </c>
      <c r="T901" s="7" t="str">
        <f ca="1">VLOOKUP($S901,Role!$A:$B,2,FALSE)</f>
        <v>Intern</v>
      </c>
      <c r="U901" s="6" t="str">
        <f t="shared" ca="1" si="123"/>
        <v/>
      </c>
      <c r="V901" s="7" t="str">
        <f ca="1" xml:space="preserve">
IF($U901 &lt;&gt; "",
    VLOOKUP($U901,Level!$A:$B,2,FALSE),
    ""
)</f>
        <v/>
      </c>
      <c r="W901" s="1">
        <f t="shared" ca="1" si="124"/>
        <v>1205</v>
      </c>
      <c r="X901" s="12" t="str">
        <f t="shared" ca="1" si="125"/>
        <v>INSERT INTO bi4all.fac_employees (id_company_fk, id_employee_pk, flg_active, employee_name, id_gender_fk, id_race_fk, birthday, id_schooling_fk, id_department_fk, id_role_fk, id_level_fk, salary) VALUES (1, 897, TRUE, 'Letícia Faria Rocha', 'F', 5, '20/07/1953', 7, 10, 9, NULL, 1205);</v>
      </c>
    </row>
    <row r="902" spans="1:24" ht="14.25" customHeight="1" x14ac:dyDescent="0.2">
      <c r="A902" s="7">
        <v>1</v>
      </c>
      <c r="B902" s="7" t="str">
        <f>$A902 &amp; "-"&amp;VLOOKUP($A902,Company!$A:$B,2,FALSE)</f>
        <v>1-ACME Corporation</v>
      </c>
      <c r="C902" s="5">
        <f t="shared" ref="C902:C965" si="126">ROW() - 4</f>
        <v>898</v>
      </c>
      <c r="D902" s="6" t="b">
        <v>1</v>
      </c>
      <c r="E902" s="7">
        <f ca="1">IF($C902 = 1 + N("Presidente"),
    127,
    IF($C902 = 2 + N("Vice-Presidente"),
        72,
        IF($C902 = 3 + N("Secretária bilíngue"),
            13,
            RANDBETWEEN(5,COUNT(Name!$A:$A) + 1)
        )
    )
)</f>
        <v>247</v>
      </c>
      <c r="F902" s="7" t="str">
        <f ca="1">VLOOKUP($E902,Name!$A:$B,2,FALSE)</f>
        <v>Luiz Otávio</v>
      </c>
      <c r="G902" s="7">
        <f ca="1" xml:space="preserve">
IF($C902 = 1,
    0,
    RANDBETWEEN(5,COUNT('Last name'!$A:$A) + 1)
)</f>
        <v>90</v>
      </c>
      <c r="H902" s="7" t="str">
        <f ca="1" xml:space="preserve">
IF($C902 = 1 + N("Presidente"),
    "de Orléans e Bragança",
    VLOOKUP($G902,'Last name'!$A:$B,2,FALSE) &amp; " " &amp; VLOOKUP(RANDBETWEEN(5,COUNT('Last name'!$A:$A) + 1),'Last name'!$A:$B,2,FALSE)
)</f>
        <v>Fontana Carneiro</v>
      </c>
      <c r="I902" s="7" t="str">
        <f t="shared" ref="I902:I965" ca="1" si="127">$F902 &amp; " " &amp; $H902</f>
        <v>Luiz Otávio Fontana Carneiro</v>
      </c>
      <c r="J902" s="7" t="str">
        <f ca="1">VLOOKUP($E902,Name!$A:$C,3,FALSE)</f>
        <v>M</v>
      </c>
      <c r="K902" s="7" t="str">
        <f ca="1">VLOOKUP($J902,Gender!$A:$B,2,FALSE)</f>
        <v>Male</v>
      </c>
      <c r="L902" s="7">
        <f t="shared" ref="L902:L965" ca="1" si="128" xml:space="preserve">
IF(AND($S902 &gt;= 5, $S902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7</v>
      </c>
      <c r="M902" s="7" t="str">
        <f ca="1">VLOOKUP($L902,Race!$A:$B,2,FALSE)</f>
        <v>Hispanic or Latino</v>
      </c>
      <c r="N902" s="8">
        <f t="shared" ref="N902:N965" ca="1" si="129" xml:space="preserve">
IF($S902 = 5 + N("CEO"),
    TODAY() - 16340,
    IF($S902 = 8 + N("Secretary"),
        RANDBETWEEN(TODAY() - 12418.5, TODAY()-6574.5),
        IF(OR($S902 = 7, $S902 = 14),
            RANDBETWEEN(TODAY() - 16071, TODAY() - 8766),
            IF(OR($S902 = 13, $S902 = 12, $S902 = 11),
                RANDBETWEEN(TODAY() - 27393.75, TODAY() - 12783.75),
                RANDBETWEEN(TODAY() - 27393.75, TODAY()-10957.5)
            )
        )
    )
)</f>
        <v>19771</v>
      </c>
      <c r="O902" s="6">
        <f t="shared" ref="O902:O965" ca="1" si="130" xml:space="preserve">
IF(OR($S902 = 5, $S902 = 6) + N("Se for presidente ou vice-presidente"),
    10 + N("Doutor"),
    IF($S902 = 7 + N("Se for diretor"),
        RANDBETWEEN(8,10) + N("Graduate school or Master’s degree or Doctorate"),
        IF($S902 = 14 + N("If a manager"),
            RANDBETWEEN(7,9),
            IF(OR($S902 = 13, $S902 = 12, $S902 = 11) + N("If coordinator or specialist or analyst"),
                RANDBETWEEN(7,8),
                7
            )
        )
    )
)</f>
        <v>8</v>
      </c>
      <c r="P902" s="8" t="str">
        <f ca="1">VLOOKUP($O902,Education!$A:$B,2,FALSE)</f>
        <v>Graduate school</v>
      </c>
      <c r="Q902" s="7">
        <f ca="1" xml:space="preserve">
  IF(OR($S902 = 5, $S902 = 6, $S902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02" s="7" t="str">
        <f ca="1">VLOOKUP($Q902,Department!$A:$B,2,FALSE)</f>
        <v>Communication &amp; Marketing</v>
      </c>
      <c r="S902" s="6">
        <f t="shared" ref="S902:S965" ca="1" si="131" xml:space="preserve">
IF($C902 = 1 + N("Se matrícula for 1"),
  5 + N("Presidente"),
  IF($C902 = 2 + N("Se matrícula for 2"),
    6 + N("Vice-presidente"),
    IF($C902 = 3 + N("Se matrícula for 3"),
      8 + N("Secretária bilíngue"),
      IF(AND($C902 &gt;= 4, $C902 &lt;=14),
        7 + N("Diretor"),
        IF(AND($C902 &gt;= 15, $C902 &lt;= 25),
          14 + N("Manager"),
          IF(AND($C902 &gt;= 26, $C902 &lt;= 36),
            13 + N("Coordinador"),
            IF(AND($C902 &gt;= 37, $C902 &lt;= 47),
              12 + N("Especialista"),
                IF(MOD($C902,2) = 0,
                  11 + N("Analista"),
                  RANDBETWEEN(9,10) + N("Estagiário ou Trainee")
                )
            )
          )
        )
      )
    )
  )
)</f>
        <v>11</v>
      </c>
      <c r="T902" s="7" t="str">
        <f ca="1">VLOOKUP($S902,Role!$A:$B,2,FALSE)</f>
        <v>Analyst</v>
      </c>
      <c r="U902" s="6">
        <f t="shared" ref="U902:U965" ca="1" si="132" xml:space="preserve">
IF($S902 = 11 + N("Analyst"),
    RANDBETWEEN(5, 7) + N("Jr, Pleno, Sr"),
    ""
)</f>
        <v>6</v>
      </c>
      <c r="V902" s="7" t="str">
        <f ca="1" xml:space="preserve">
IF($U902 &lt;&gt; "",
    VLOOKUP($U902,Level!$A:$B,2,FALSE),
    ""
)</f>
        <v>Pleno</v>
      </c>
      <c r="W902" s="1">
        <f t="shared" ref="W902:W965" ca="1" si="133" xml:space="preserve">
IF($S902 = 5 + N("Presidente"),
    27000,
    IF($S902 = 6 + N("Vice-presidente"),
        23000,
        IF(OR($S902 = 8, $S902= 13, $S902 = 12) + N("Secretária bilíngue ou coordenador ou especialista"),
            8000,
            IF($S902 = 7 + N("Diretor"),
                15000,
                IF($S902 = 14 + N("Gerente"),
                    12000,
                    IF($S902 = 9 + N("Estagiário"),
                        705,
                        IF($S902 = 10 + N("Trainee"),
                            805,
                            IF($S902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IF($O902 = 7,
  500,
  IF($O902 = 8,
    1000,
    IF($O902 = 9,
      1500,
      IF($O902 = 10,
        2000,
        0
      )
    )
  )
)
+
N("Adicional no salário por área")
+
IF($Q902 = 14 + N("Tecnologia da Informação"),
  120,
  IF($Q902 = 16 + N("Vendas"),
    110,
    IF($Q902 = 15 + N("Jurídico"),
      100,
      IF(OR($Q902 = 8, $Q902 = 9, $Q902 = 11) + N("Recursos humanos ou comercial ou comunicação e marketing"),
        80,
        0
      )
    )
  )
)
+
N("Adicionando pegadinha")
+
IF(AND($Q902 = 16, $O902 = 9, $S902 = 11, $U902 = 5) + N("Se for de vendas, com mestrado, analista sênior"),
  IF($L902 = 5,
    100,
    0
  )
  +
  IF($J902 = "M",
    200,
    0
  ),
  0
)</f>
        <v>3080</v>
      </c>
      <c r="X902" s="12" t="str">
        <f t="shared" ref="X902:X965" ca="1" si="134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$A902  &amp; ", "   &amp;
$C902  &amp; ", "   &amp;
$D902  &amp; ", '"  &amp;
$I902  &amp; "', '" &amp;
$J902  &amp; "', "  &amp;
$L902  &amp; ", '"  &amp;
TEXT($N902,"dd/mm/aaaa")  &amp; "', "   &amp;
$O902  &amp; ", "   &amp;
$Q902  &amp; ", "   &amp;
$S902  &amp; ", "   &amp;
IF($U902 &lt;&gt; "", $U902, "NULL")  &amp; ", "   &amp;
$W902  &amp; ");"</f>
        <v>INSERT INTO bi4all.fac_employees (id_company_fk, id_employee_pk, flg_active, employee_name, id_gender_fk, id_race_fk, birthday, id_schooling_fk, id_department_fk, id_role_fk, id_level_fk, salary) VALUES (1, 898, TRUE, 'Luiz Otávio Fontana Carneiro', 'M', 7, '16/02/1954', 8, 11, 11, 6, 3080);</v>
      </c>
    </row>
    <row r="903" spans="1:24" ht="14.25" customHeight="1" x14ac:dyDescent="0.2">
      <c r="A903" s="7">
        <v>1</v>
      </c>
      <c r="B903" s="7" t="str">
        <f>$A903 &amp; "-"&amp;VLOOKUP($A903,Company!$A:$B,2,FALSE)</f>
        <v>1-ACME Corporation</v>
      </c>
      <c r="C903" s="5">
        <f t="shared" si="126"/>
        <v>899</v>
      </c>
      <c r="D903" s="6" t="b">
        <v>1</v>
      </c>
      <c r="E903" s="7">
        <f ca="1">IF($C903 = 1 + N("Presidente"),
    127,
    IF($C903 = 2 + N("Vice-Presidente"),
        72,
        IF($C903 = 3 + N("Secretária bilíngue"),
            13,
            RANDBETWEEN(5,COUNT(Name!$A:$A) + 1)
        )
    )
)</f>
        <v>76</v>
      </c>
      <c r="F903" s="7" t="str">
        <f ca="1">VLOOKUP($E903,Name!$A:$B,2,FALSE)</f>
        <v>Bruna</v>
      </c>
      <c r="G903" s="7">
        <f ca="1" xml:space="preserve">
IF($C903 = 1,
    0,
    RANDBETWEEN(5,COUNT('Last name'!$A:$A) + 1)
)</f>
        <v>31</v>
      </c>
      <c r="H903" s="7" t="str">
        <f ca="1" xml:space="preserve">
IF($C903 = 1 + N("Presidente"),
    "de Orléans e Bragança",
    VLOOKUP($G903,'Last name'!$A:$B,2,FALSE) &amp; " " &amp; VLOOKUP(RANDBETWEEN(5,COUNT('Last name'!$A:$A) + 1),'Last name'!$A:$B,2,FALSE)
)</f>
        <v>Barbosa Carvalho</v>
      </c>
      <c r="I903" s="7" t="str">
        <f t="shared" ca="1" si="127"/>
        <v>Bruna Barbosa Carvalho</v>
      </c>
      <c r="J903" s="7" t="str">
        <f ca="1">VLOOKUP($E903,Name!$A:$C,3,FALSE)</f>
        <v>F</v>
      </c>
      <c r="K903" s="7" t="str">
        <f ca="1">VLOOKUP($J903,Gender!$A:$B,2,FALSE)</f>
        <v>Female</v>
      </c>
      <c r="L903" s="7">
        <f t="shared" ca="1" si="128"/>
        <v>6</v>
      </c>
      <c r="M903" s="7" t="str">
        <f ca="1">VLOOKUP($L903,Race!$A:$B,2,FALSE)</f>
        <v>Black or African American</v>
      </c>
      <c r="N903" s="8">
        <f t="shared" ca="1" si="129"/>
        <v>20859</v>
      </c>
      <c r="O903" s="6">
        <f t="shared" ca="1" si="130"/>
        <v>7</v>
      </c>
      <c r="P903" s="8" t="str">
        <f ca="1">VLOOKUP($O903,Education!$A:$B,2,FALSE)</f>
        <v>Undergraduate degree</v>
      </c>
      <c r="Q903" s="7">
        <f ca="1" xml:space="preserve">
  IF(OR($S903 = 5, $S903 = 6, $S903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03" s="7" t="str">
        <f ca="1">VLOOKUP($Q903,Department!$A:$B,2,FALSE)</f>
        <v>Presidency</v>
      </c>
      <c r="S903" s="6">
        <f t="shared" ca="1" si="131"/>
        <v>10</v>
      </c>
      <c r="T903" s="7" t="str">
        <f ca="1">VLOOKUP($S903,Role!$A:$B,2,FALSE)</f>
        <v>Trainee</v>
      </c>
      <c r="U903" s="6" t="str">
        <f t="shared" ca="1" si="132"/>
        <v/>
      </c>
      <c r="V903" s="7" t="str">
        <f ca="1" xml:space="preserve">
IF($U903 &lt;&gt; "",
    VLOOKUP($U903,Level!$A:$B,2,FALSE),
    ""
)</f>
        <v/>
      </c>
      <c r="W903" s="1">
        <f t="shared" ca="1" si="133"/>
        <v>1305</v>
      </c>
      <c r="X903" s="12" t="str">
        <f t="shared" ca="1" si="134"/>
        <v>INSERT INTO bi4all.fac_employees (id_company_fk, id_employee_pk, flg_active, employee_name, id_gender_fk, id_race_fk, birthday, id_schooling_fk, id_department_fk, id_role_fk, id_level_fk, salary) VALUES (1, 899, TRUE, 'Bruna Barbosa Carvalho', 'F', 6, '08/02/1957', 7, 5, 10, NULL, 1305);</v>
      </c>
    </row>
    <row r="904" spans="1:24" ht="14.25" customHeight="1" x14ac:dyDescent="0.2">
      <c r="A904" s="7">
        <v>1</v>
      </c>
      <c r="B904" s="7" t="str">
        <f>$A904 &amp; "-"&amp;VLOOKUP($A904,Company!$A:$B,2,FALSE)</f>
        <v>1-ACME Corporation</v>
      </c>
      <c r="C904" s="5">
        <f t="shared" si="126"/>
        <v>900</v>
      </c>
      <c r="D904" s="6" t="b">
        <v>1</v>
      </c>
      <c r="E904" s="7">
        <f ca="1">IF($C904 = 1 + N("Presidente"),
    127,
    IF($C904 = 2 + N("Vice-Presidente"),
        72,
        IF($C904 = 3 + N("Secretária bilíngue"),
            13,
            RANDBETWEEN(5,COUNT(Name!$A:$A) + 1)
        )
    )
)</f>
        <v>171</v>
      </c>
      <c r="F904" s="7" t="str">
        <f ca="1">VLOOKUP($E904,Name!$A:$B,2,FALSE)</f>
        <v>Íris</v>
      </c>
      <c r="G904" s="7">
        <f ca="1" xml:space="preserve">
IF($C904 = 1,
    0,
    RANDBETWEEN(5,COUNT('Last name'!$A:$A) + 1)
)</f>
        <v>122</v>
      </c>
      <c r="H904" s="7" t="str">
        <f ca="1" xml:space="preserve">
IF($C904 = 1 + N("Presidente"),
    "de Orléans e Bragança",
    VLOOKUP($G904,'Last name'!$A:$B,2,FALSE) &amp; " " &amp; VLOOKUP(RANDBETWEEN(5,COUNT('Last name'!$A:$A) + 1),'Last name'!$A:$B,2,FALSE)
)</f>
        <v>Martini Mariani</v>
      </c>
      <c r="I904" s="7" t="str">
        <f t="shared" ca="1" si="127"/>
        <v>Íris Martini Mariani</v>
      </c>
      <c r="J904" s="7" t="str">
        <f ca="1">VLOOKUP($E904,Name!$A:$C,3,FALSE)</f>
        <v>F</v>
      </c>
      <c r="K904" s="7" t="str">
        <f ca="1">VLOOKUP($J904,Gender!$A:$B,2,FALSE)</f>
        <v>Female</v>
      </c>
      <c r="L904" s="7">
        <f t="shared" ca="1" si="128"/>
        <v>5</v>
      </c>
      <c r="M904" s="7" t="str">
        <f ca="1">VLOOKUP($L904,Race!$A:$B,2,FALSE)</f>
        <v>White</v>
      </c>
      <c r="N904" s="8">
        <f t="shared" ca="1" si="129"/>
        <v>23083</v>
      </c>
      <c r="O904" s="6">
        <f t="shared" ca="1" si="130"/>
        <v>8</v>
      </c>
      <c r="P904" s="8" t="str">
        <f ca="1">VLOOKUP($O904,Education!$A:$B,2,FALSE)</f>
        <v>Graduate school</v>
      </c>
      <c r="Q904" s="7">
        <f ca="1" xml:space="preserve">
  IF(OR($S904 = 5, $S904 = 6, $S904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04" s="7" t="str">
        <f ca="1">VLOOKUP($Q904,Department!$A:$B,2,FALSE)</f>
        <v>Controlling</v>
      </c>
      <c r="S904" s="6">
        <f t="shared" ca="1" si="131"/>
        <v>11</v>
      </c>
      <c r="T904" s="7" t="str">
        <f ca="1">VLOOKUP($S904,Role!$A:$B,2,FALSE)</f>
        <v>Analyst</v>
      </c>
      <c r="U904" s="6">
        <f t="shared" ca="1" si="132"/>
        <v>7</v>
      </c>
      <c r="V904" s="7" t="str">
        <f ca="1" xml:space="preserve">
IF($U904 &lt;&gt; "",
    VLOOKUP($U904,Level!$A:$B,2,FALSE),
    ""
)</f>
        <v>Senior</v>
      </c>
      <c r="W904" s="1">
        <f t="shared" ca="1" si="133"/>
        <v>3000</v>
      </c>
      <c r="X904" s="12" t="str">
        <f t="shared" ca="1" si="134"/>
        <v>INSERT INTO bi4all.fac_employees (id_company_fk, id_employee_pk, flg_active, employee_name, id_gender_fk, id_race_fk, birthday, id_schooling_fk, id_department_fk, id_role_fk, id_level_fk, salary) VALUES (1, 900, TRUE, 'Íris Martini Mariani', 'F', 5, '13/03/1963', 8, 12, 11, 7, 3000);</v>
      </c>
    </row>
    <row r="905" spans="1:24" ht="14.25" customHeight="1" x14ac:dyDescent="0.2">
      <c r="A905" s="7">
        <v>1</v>
      </c>
      <c r="B905" s="7" t="str">
        <f>$A905 &amp; "-"&amp;VLOOKUP($A905,Company!$A:$B,2,FALSE)</f>
        <v>1-ACME Corporation</v>
      </c>
      <c r="C905" s="5">
        <f t="shared" si="126"/>
        <v>901</v>
      </c>
      <c r="D905" s="6" t="b">
        <v>1</v>
      </c>
      <c r="E905" s="7">
        <f ca="1">IF($C905 = 1 + N("Presidente"),
    127,
    IF($C905 = 2 + N("Vice-Presidente"),
        72,
        IF($C905 = 3 + N("Secretária bilíngue"),
            13,
            RANDBETWEEN(5,COUNT(Name!$A:$A) + 1)
        )
    )
)</f>
        <v>233</v>
      </c>
      <c r="F905" s="7" t="str">
        <f ca="1">VLOOKUP($E905,Name!$A:$B,2,FALSE)</f>
        <v>Lorenzo Augusto</v>
      </c>
      <c r="G905" s="7">
        <f ca="1" xml:space="preserve">
IF($C905 = 1,
    0,
    RANDBETWEEN(5,COUNT('Last name'!$A:$A) + 1)
)</f>
        <v>153</v>
      </c>
      <c r="H905" s="7" t="str">
        <f ca="1" xml:space="preserve">
IF($C905 = 1 + N("Presidente"),
    "de Orléans e Bragança",
    VLOOKUP($G905,'Last name'!$A:$B,2,FALSE) &amp; " " &amp; VLOOKUP(RANDBETWEEN(5,COUNT('Last name'!$A:$A) + 1),'Last name'!$A:$B,2,FALSE)
)</f>
        <v>Pimentel Castro</v>
      </c>
      <c r="I905" s="7" t="str">
        <f t="shared" ca="1" si="127"/>
        <v>Lorenzo Augusto Pimentel Castro</v>
      </c>
      <c r="J905" s="7" t="str">
        <f ca="1">VLOOKUP($E905,Name!$A:$C,3,FALSE)</f>
        <v>M</v>
      </c>
      <c r="K905" s="7" t="str">
        <f ca="1">VLOOKUP($J905,Gender!$A:$B,2,FALSE)</f>
        <v>Male</v>
      </c>
      <c r="L905" s="7">
        <f t="shared" ca="1" si="128"/>
        <v>5</v>
      </c>
      <c r="M905" s="7" t="str">
        <f ca="1">VLOOKUP($L905,Race!$A:$B,2,FALSE)</f>
        <v>White</v>
      </c>
      <c r="N905" s="8">
        <f t="shared" ca="1" si="129"/>
        <v>28821</v>
      </c>
      <c r="O905" s="6">
        <f t="shared" ca="1" si="130"/>
        <v>7</v>
      </c>
      <c r="P905" s="8" t="str">
        <f ca="1">VLOOKUP($O905,Education!$A:$B,2,FALSE)</f>
        <v>Undergraduate degree</v>
      </c>
      <c r="Q905" s="7">
        <f ca="1" xml:space="preserve">
  IF(OR($S905 = 5, $S905 = 6, $S905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05" s="7" t="str">
        <f ca="1">VLOOKUP($Q905,Department!$A:$B,2,FALSE)</f>
        <v>Communication &amp; Marketing</v>
      </c>
      <c r="S905" s="6">
        <f t="shared" ca="1" si="131"/>
        <v>9</v>
      </c>
      <c r="T905" s="7" t="str">
        <f ca="1">VLOOKUP($S905,Role!$A:$B,2,FALSE)</f>
        <v>Intern</v>
      </c>
      <c r="U905" s="6" t="str">
        <f t="shared" ca="1" si="132"/>
        <v/>
      </c>
      <c r="V905" s="7" t="str">
        <f ca="1" xml:space="preserve">
IF($U905 &lt;&gt; "",
    VLOOKUP($U905,Level!$A:$B,2,FALSE),
    ""
)</f>
        <v/>
      </c>
      <c r="W905" s="1">
        <f t="shared" ca="1" si="133"/>
        <v>1285</v>
      </c>
      <c r="X905" s="12" t="str">
        <f t="shared" ca="1" si="134"/>
        <v>INSERT INTO bi4all.fac_employees (id_company_fk, id_employee_pk, flg_active, employee_name, id_gender_fk, id_race_fk, birthday, id_schooling_fk, id_department_fk, id_role_fk, id_level_fk, salary) VALUES (1, 901, TRUE, 'Lorenzo Augusto Pimentel Castro', 'M', 5, '27/11/1978', 7, 11, 9, NULL, 1285);</v>
      </c>
    </row>
    <row r="906" spans="1:24" ht="14.25" customHeight="1" x14ac:dyDescent="0.2">
      <c r="A906" s="7">
        <v>1</v>
      </c>
      <c r="B906" s="7" t="str">
        <f>$A906 &amp; "-"&amp;VLOOKUP($A906,Company!$A:$B,2,FALSE)</f>
        <v>1-ACME Corporation</v>
      </c>
      <c r="C906" s="5">
        <f t="shared" si="126"/>
        <v>902</v>
      </c>
      <c r="D906" s="6" t="b">
        <v>1</v>
      </c>
      <c r="E906" s="7">
        <f ca="1">IF($C906 = 1 + N("Presidente"),
    127,
    IF($C906 = 2 + N("Vice-Presidente"),
        72,
        IF($C906 = 3 + N("Secretária bilíngue"),
            13,
            RANDBETWEEN(5,COUNT(Name!$A:$A) + 1)
        )
    )
)</f>
        <v>50</v>
      </c>
      <c r="F906" s="7" t="str">
        <f ca="1">VLOOKUP($E906,Name!$A:$B,2,FALSE)</f>
        <v>Antonella</v>
      </c>
      <c r="G906" s="7">
        <f ca="1" xml:space="preserve">
IF($C906 = 1,
    0,
    RANDBETWEEN(5,COUNT('Last name'!$A:$A) + 1)
)</f>
        <v>6</v>
      </c>
      <c r="H906" s="7" t="str">
        <f ca="1" xml:space="preserve">
IF($C906 = 1 + N("Presidente"),
    "de Orléans e Bragança",
    VLOOKUP($G906,'Last name'!$A:$B,2,FALSE) &amp; " " &amp; VLOOKUP(RANDBETWEEN(5,COUNT('Last name'!$A:$A) + 1),'Last name'!$A:$B,2,FALSE)
)</f>
        <v>Aguiar Pedroso</v>
      </c>
      <c r="I906" s="7" t="str">
        <f t="shared" ca="1" si="127"/>
        <v>Antonella Aguiar Pedroso</v>
      </c>
      <c r="J906" s="7" t="str">
        <f ca="1">VLOOKUP($E906,Name!$A:$C,3,FALSE)</f>
        <v>F</v>
      </c>
      <c r="K906" s="7" t="str">
        <f ca="1">VLOOKUP($J906,Gender!$A:$B,2,FALSE)</f>
        <v>Female</v>
      </c>
      <c r="L906" s="7">
        <f t="shared" ca="1" si="128"/>
        <v>5</v>
      </c>
      <c r="M906" s="7" t="str">
        <f ca="1">VLOOKUP($L906,Race!$A:$B,2,FALSE)</f>
        <v>White</v>
      </c>
      <c r="N906" s="8">
        <f t="shared" ca="1" si="129"/>
        <v>22609</v>
      </c>
      <c r="O906" s="6">
        <f t="shared" ca="1" si="130"/>
        <v>7</v>
      </c>
      <c r="P906" s="8" t="str">
        <f ca="1">VLOOKUP($O906,Education!$A:$B,2,FALSE)</f>
        <v>Undergraduate degree</v>
      </c>
      <c r="Q906" s="7">
        <f ca="1" xml:space="preserve">
  IF(OR($S906 = 5, $S906 = 6, $S906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06" s="7" t="str">
        <f ca="1">VLOOKUP($Q906,Department!$A:$B,2,FALSE)</f>
        <v>Commercial</v>
      </c>
      <c r="S906" s="6">
        <f t="shared" ca="1" si="131"/>
        <v>11</v>
      </c>
      <c r="T906" s="7" t="str">
        <f ca="1">VLOOKUP($S906,Role!$A:$B,2,FALSE)</f>
        <v>Analyst</v>
      </c>
      <c r="U906" s="6">
        <f t="shared" ca="1" si="132"/>
        <v>5</v>
      </c>
      <c r="V906" s="7" t="str">
        <f ca="1" xml:space="preserve">
IF($U906 &lt;&gt; "",
    VLOOKUP($U906,Level!$A:$B,2,FALSE),
    ""
)</f>
        <v>Junior</v>
      </c>
      <c r="W906" s="1">
        <f t="shared" ca="1" si="133"/>
        <v>2580</v>
      </c>
      <c r="X906" s="12" t="str">
        <f t="shared" ca="1" si="134"/>
        <v>INSERT INTO bi4all.fac_employees (id_company_fk, id_employee_pk, flg_active, employee_name, id_gender_fk, id_race_fk, birthday, id_schooling_fk, id_department_fk, id_role_fk, id_level_fk, salary) VALUES (1, 902, TRUE, 'Antonella Aguiar Pedroso', 'F', 5, '24/11/1961', 7, 9, 11, 5, 2580);</v>
      </c>
    </row>
    <row r="907" spans="1:24" ht="14.25" customHeight="1" x14ac:dyDescent="0.2">
      <c r="A907" s="7">
        <v>1</v>
      </c>
      <c r="B907" s="7" t="str">
        <f>$A907 &amp; "-"&amp;VLOOKUP($A907,Company!$A:$B,2,FALSE)</f>
        <v>1-ACME Corporation</v>
      </c>
      <c r="C907" s="5">
        <f t="shared" si="126"/>
        <v>903</v>
      </c>
      <c r="D907" s="6" t="b">
        <v>1</v>
      </c>
      <c r="E907" s="7">
        <f ca="1">IF($C907 = 1 + N("Presidente"),
    127,
    IF($C907 = 2 + N("Vice-Presidente"),
        72,
        IF($C907 = 3 + N("Secretária bilíngue"),
            13,
            RANDBETWEEN(5,COUNT(Name!$A:$A) + 1)
        )
    )
)</f>
        <v>48</v>
      </c>
      <c r="F907" s="7" t="str">
        <f ca="1">VLOOKUP($E907,Name!$A:$B,2,FALSE)</f>
        <v>Anthony</v>
      </c>
      <c r="G907" s="7">
        <f ca="1" xml:space="preserve">
IF($C907 = 1,
    0,
    RANDBETWEEN(5,COUNT('Last name'!$A:$A) + 1)
)</f>
        <v>84</v>
      </c>
      <c r="H907" s="7" t="str">
        <f ca="1" xml:space="preserve">
IF($C907 = 1 + N("Presidente"),
    "de Orléans e Bragança",
    VLOOKUP($G907,'Last name'!$A:$B,2,FALSE) &amp; " " &amp; VLOOKUP(RANDBETWEEN(5,COUNT('Last name'!$A:$A) + 1),'Last name'!$A:$B,2,FALSE)
)</f>
        <v>Fernandes Leite</v>
      </c>
      <c r="I907" s="7" t="str">
        <f t="shared" ca="1" si="127"/>
        <v>Anthony Fernandes Leite</v>
      </c>
      <c r="J907" s="7" t="str">
        <f ca="1">VLOOKUP($E907,Name!$A:$C,3,FALSE)</f>
        <v>M</v>
      </c>
      <c r="K907" s="7" t="str">
        <f ca="1">VLOOKUP($J907,Gender!$A:$B,2,FALSE)</f>
        <v>Male</v>
      </c>
      <c r="L907" s="7">
        <f t="shared" ca="1" si="128"/>
        <v>5</v>
      </c>
      <c r="M907" s="7" t="str">
        <f ca="1">VLOOKUP($L907,Race!$A:$B,2,FALSE)</f>
        <v>White</v>
      </c>
      <c r="N907" s="8">
        <f t="shared" ca="1" si="129"/>
        <v>29103</v>
      </c>
      <c r="O907" s="6">
        <f t="shared" ca="1" si="130"/>
        <v>7</v>
      </c>
      <c r="P907" s="8" t="str">
        <f ca="1">VLOOKUP($O907,Education!$A:$B,2,FALSE)</f>
        <v>Undergraduate degree</v>
      </c>
      <c r="Q907" s="7">
        <f ca="1" xml:space="preserve">
  IF(OR($S907 = 5, $S907 = 6, $S907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07" s="7" t="str">
        <f ca="1">VLOOKUP($Q907,Department!$A:$B,2,FALSE)</f>
        <v>Operations</v>
      </c>
      <c r="S907" s="6">
        <f t="shared" ca="1" si="131"/>
        <v>10</v>
      </c>
      <c r="T907" s="7" t="str">
        <f ca="1">VLOOKUP($S907,Role!$A:$B,2,FALSE)</f>
        <v>Trainee</v>
      </c>
      <c r="U907" s="6" t="str">
        <f t="shared" ca="1" si="132"/>
        <v/>
      </c>
      <c r="V907" s="7" t="str">
        <f ca="1" xml:space="preserve">
IF($U907 &lt;&gt; "",
    VLOOKUP($U907,Level!$A:$B,2,FALSE),
    ""
)</f>
        <v/>
      </c>
      <c r="W907" s="1">
        <f t="shared" ca="1" si="133"/>
        <v>1305</v>
      </c>
      <c r="X907" s="12" t="str">
        <f t="shared" ca="1" si="134"/>
        <v>INSERT INTO bi4all.fac_employees (id_company_fk, id_employee_pk, flg_active, employee_name, id_gender_fk, id_race_fk, birthday, id_schooling_fk, id_department_fk, id_role_fk, id_level_fk, salary) VALUES (1, 903, TRUE, 'Anthony Fernandes Leite', 'M', 5, '05/09/1979', 7, 10, 10, NULL, 1305);</v>
      </c>
    </row>
    <row r="908" spans="1:24" ht="14.25" customHeight="1" x14ac:dyDescent="0.2">
      <c r="A908" s="7">
        <v>1</v>
      </c>
      <c r="B908" s="7" t="str">
        <f>$A908 &amp; "-"&amp;VLOOKUP($A908,Company!$A:$B,2,FALSE)</f>
        <v>1-ACME Corporation</v>
      </c>
      <c r="C908" s="5">
        <f t="shared" si="126"/>
        <v>904</v>
      </c>
      <c r="D908" s="6" t="b">
        <v>1</v>
      </c>
      <c r="E908" s="7">
        <f ca="1">IF($C908 = 1 + N("Presidente"),
    127,
    IF($C908 = 2 + N("Vice-Presidente"),
        72,
        IF($C908 = 3 + N("Secretária bilíngue"),
            13,
            RANDBETWEEN(5,COUNT(Name!$A:$A) + 1)
        )
    )
)</f>
        <v>82</v>
      </c>
      <c r="F908" s="7" t="str">
        <f ca="1">VLOOKUP($E908,Name!$A:$B,2,FALSE)</f>
        <v>Caleb</v>
      </c>
      <c r="G908" s="7">
        <f ca="1" xml:space="preserve">
IF($C908 = 1,
    0,
    RANDBETWEEN(5,COUNT('Last name'!$A:$A) + 1)
)</f>
        <v>11</v>
      </c>
      <c r="H908" s="7" t="str">
        <f ca="1" xml:space="preserve">
IF($C908 = 1 + N("Presidente"),
    "de Orléans e Bragança",
    VLOOKUP($G908,'Last name'!$A:$B,2,FALSE) &amp; " " &amp; VLOOKUP(RANDBETWEEN(5,COUNT('Last name'!$A:$A) + 1),'Last name'!$A:$B,2,FALSE)
)</f>
        <v>Almeida Tavares</v>
      </c>
      <c r="I908" s="7" t="str">
        <f t="shared" ca="1" si="127"/>
        <v>Caleb Almeida Tavares</v>
      </c>
      <c r="J908" s="7" t="str">
        <f ca="1">VLOOKUP($E908,Name!$A:$C,3,FALSE)</f>
        <v>M</v>
      </c>
      <c r="K908" s="7" t="str">
        <f ca="1">VLOOKUP($J908,Gender!$A:$B,2,FALSE)</f>
        <v>Male</v>
      </c>
      <c r="L908" s="7">
        <f t="shared" ca="1" si="128"/>
        <v>5</v>
      </c>
      <c r="M908" s="7" t="str">
        <f ca="1">VLOOKUP($L908,Race!$A:$B,2,FALSE)</f>
        <v>White</v>
      </c>
      <c r="N908" s="8">
        <f t="shared" ca="1" si="129"/>
        <v>22799</v>
      </c>
      <c r="O908" s="6">
        <f t="shared" ca="1" si="130"/>
        <v>8</v>
      </c>
      <c r="P908" s="8" t="str">
        <f ca="1">VLOOKUP($O908,Education!$A:$B,2,FALSE)</f>
        <v>Graduate school</v>
      </c>
      <c r="Q908" s="7">
        <f ca="1" xml:space="preserve">
  IF(OR($S908 = 5, $S908 = 6, $S908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08" s="7" t="str">
        <f ca="1">VLOOKUP($Q908,Department!$A:$B,2,FALSE)</f>
        <v>Audit</v>
      </c>
      <c r="S908" s="6">
        <f t="shared" ca="1" si="131"/>
        <v>11</v>
      </c>
      <c r="T908" s="7" t="str">
        <f ca="1">VLOOKUP($S908,Role!$A:$B,2,FALSE)</f>
        <v>Analyst</v>
      </c>
      <c r="U908" s="6">
        <f t="shared" ca="1" si="132"/>
        <v>5</v>
      </c>
      <c r="V908" s="7" t="str">
        <f ca="1" xml:space="preserve">
IF($U908 &lt;&gt; "",
    VLOOKUP($U908,Level!$A:$B,2,FALSE),
    ""
)</f>
        <v>Junior</v>
      </c>
      <c r="W908" s="1">
        <f t="shared" ca="1" si="133"/>
        <v>3000</v>
      </c>
      <c r="X908" s="12" t="str">
        <f t="shared" ca="1" si="134"/>
        <v>INSERT INTO bi4all.fac_employees (id_company_fk, id_employee_pk, flg_active, employee_name, id_gender_fk, id_race_fk, birthday, id_schooling_fk, id_department_fk, id_role_fk, id_level_fk, salary) VALUES (1, 904, TRUE, 'Caleb Almeida Tavares', 'M', 5, '02/06/1962', 8, 13, 11, 5, 3000);</v>
      </c>
    </row>
    <row r="909" spans="1:24" ht="14.25" customHeight="1" x14ac:dyDescent="0.2">
      <c r="A909" s="7">
        <v>1</v>
      </c>
      <c r="B909" s="7" t="str">
        <f>$A909 &amp; "-"&amp;VLOOKUP($A909,Company!$A:$B,2,FALSE)</f>
        <v>1-ACME Corporation</v>
      </c>
      <c r="C909" s="5">
        <f t="shared" si="126"/>
        <v>905</v>
      </c>
      <c r="D909" s="6" t="b">
        <v>1</v>
      </c>
      <c r="E909" s="7">
        <f ca="1">IF($C909 = 1 + N("Presidente"),
    127,
    IF($C909 = 2 + N("Vice-Presidente"),
        72,
        IF($C909 = 3 + N("Secretária bilíngue"),
            13,
            RANDBETWEEN(5,COUNT(Name!$A:$A) + 1)
        )
    )
)</f>
        <v>343</v>
      </c>
      <c r="F909" s="7" t="str">
        <f ca="1">VLOOKUP($E909,Name!$A:$B,2,FALSE)</f>
        <v>Thiago</v>
      </c>
      <c r="G909" s="7">
        <f ca="1" xml:space="preserve">
IF($C909 = 1,
    0,
    RANDBETWEEN(5,COUNT('Last name'!$A:$A) + 1)
)</f>
        <v>148</v>
      </c>
      <c r="H909" s="7" t="str">
        <f ca="1" xml:space="preserve">
IF($C909 = 1 + N("Presidente"),
    "de Orléans e Bragança",
    VLOOKUP($G909,'Last name'!$A:$B,2,FALSE) &amp; " " &amp; VLOOKUP(RANDBETWEEN(5,COUNT('Last name'!$A:$A) + 1),'Last name'!$A:$B,2,FALSE)
)</f>
        <v>Pedrosa Amor</v>
      </c>
      <c r="I909" s="7" t="str">
        <f t="shared" ca="1" si="127"/>
        <v>Thiago Pedrosa Amor</v>
      </c>
      <c r="J909" s="7" t="str">
        <f ca="1">VLOOKUP($E909,Name!$A:$C,3,FALSE)</f>
        <v>M</v>
      </c>
      <c r="K909" s="7" t="str">
        <f ca="1">VLOOKUP($J909,Gender!$A:$B,2,FALSE)</f>
        <v>Male</v>
      </c>
      <c r="L909" s="7">
        <f t="shared" ca="1" si="128"/>
        <v>5</v>
      </c>
      <c r="M909" s="7" t="str">
        <f ca="1">VLOOKUP($L909,Race!$A:$B,2,FALSE)</f>
        <v>White</v>
      </c>
      <c r="N909" s="8">
        <f t="shared" ca="1" si="129"/>
        <v>30858</v>
      </c>
      <c r="O909" s="6">
        <f t="shared" ca="1" si="130"/>
        <v>7</v>
      </c>
      <c r="P909" s="8" t="str">
        <f ca="1">VLOOKUP($O909,Education!$A:$B,2,FALSE)</f>
        <v>Undergraduate degree</v>
      </c>
      <c r="Q909" s="7">
        <f ca="1" xml:space="preserve">
  IF(OR($S909 = 5, $S909 = 6, $S909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09" s="7" t="str">
        <f ca="1">VLOOKUP($Q909,Department!$A:$B,2,FALSE)</f>
        <v>Presidency</v>
      </c>
      <c r="S909" s="6">
        <f t="shared" ca="1" si="131"/>
        <v>9</v>
      </c>
      <c r="T909" s="7" t="str">
        <f ca="1">VLOOKUP($S909,Role!$A:$B,2,FALSE)</f>
        <v>Intern</v>
      </c>
      <c r="U909" s="6" t="str">
        <f t="shared" ca="1" si="132"/>
        <v/>
      </c>
      <c r="V909" s="7" t="str">
        <f ca="1" xml:space="preserve">
IF($U909 &lt;&gt; "",
    VLOOKUP($U909,Level!$A:$B,2,FALSE),
    ""
)</f>
        <v/>
      </c>
      <c r="W909" s="1">
        <f t="shared" ca="1" si="133"/>
        <v>1205</v>
      </c>
      <c r="X909" s="12" t="str">
        <f t="shared" ca="1" si="134"/>
        <v>INSERT INTO bi4all.fac_employees (id_company_fk, id_employee_pk, flg_active, employee_name, id_gender_fk, id_race_fk, birthday, id_schooling_fk, id_department_fk, id_role_fk, id_level_fk, salary) VALUES (1, 905, TRUE, 'Thiago Pedrosa Amor', 'M', 5, '25/06/1984', 7, 5, 9, NULL, 1205);</v>
      </c>
    </row>
    <row r="910" spans="1:24" ht="14.25" customHeight="1" x14ac:dyDescent="0.2">
      <c r="A910" s="7">
        <v>1</v>
      </c>
      <c r="B910" s="7" t="str">
        <f>$A910 &amp; "-"&amp;VLOOKUP($A910,Company!$A:$B,2,FALSE)</f>
        <v>1-ACME Corporation</v>
      </c>
      <c r="C910" s="5">
        <f t="shared" si="126"/>
        <v>906</v>
      </c>
      <c r="D910" s="6" t="b">
        <v>1</v>
      </c>
      <c r="E910" s="7">
        <f ca="1">IF($C910 = 1 + N("Presidente"),
    127,
    IF($C910 = 2 + N("Vice-Presidente"),
        72,
        IF($C910 = 3 + N("Secretária bilíngue"),
            13,
            RANDBETWEEN(5,COUNT(Name!$A:$A) + 1)
        )
    )
)</f>
        <v>41</v>
      </c>
      <c r="F910" s="7" t="str">
        <f ca="1">VLOOKUP($E910,Name!$A:$B,2,FALSE)</f>
        <v>Ane Caroline</v>
      </c>
      <c r="G910" s="7">
        <f ca="1" xml:space="preserve">
IF($C910 = 1,
    0,
    RANDBETWEEN(5,COUNT('Last name'!$A:$A) + 1)
)</f>
        <v>13</v>
      </c>
      <c r="H910" s="7" t="str">
        <f ca="1" xml:space="preserve">
IF($C910 = 1 + N("Presidente"),
    "de Orléans e Bragança",
    VLOOKUP($G910,'Last name'!$A:$B,2,FALSE) &amp; " " &amp; VLOOKUP(RANDBETWEEN(5,COUNT('Last name'!$A:$A) + 1),'Last name'!$A:$B,2,FALSE)
)</f>
        <v>Alvarenga Simões</v>
      </c>
      <c r="I910" s="7" t="str">
        <f t="shared" ca="1" si="127"/>
        <v>Ane Caroline Alvarenga Simões</v>
      </c>
      <c r="J910" s="7" t="str">
        <f ca="1">VLOOKUP($E910,Name!$A:$C,3,FALSE)</f>
        <v>F</v>
      </c>
      <c r="K910" s="7" t="str">
        <f ca="1">VLOOKUP($J910,Gender!$A:$B,2,FALSE)</f>
        <v>Female</v>
      </c>
      <c r="L910" s="7">
        <f t="shared" ca="1" si="128"/>
        <v>6</v>
      </c>
      <c r="M910" s="7" t="str">
        <f ca="1">VLOOKUP($L910,Race!$A:$B,2,FALSE)</f>
        <v>Black or African American</v>
      </c>
      <c r="N910" s="8">
        <f t="shared" ca="1" si="129"/>
        <v>22918</v>
      </c>
      <c r="O910" s="6">
        <f t="shared" ca="1" si="130"/>
        <v>7</v>
      </c>
      <c r="P910" s="8" t="str">
        <f ca="1">VLOOKUP($O910,Education!$A:$B,2,FALSE)</f>
        <v>Undergraduate degree</v>
      </c>
      <c r="Q910" s="7">
        <f ca="1" xml:space="preserve">
  IF(OR($S910 = 5, $S910 = 6, $S910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10" s="7" t="str">
        <f ca="1">VLOOKUP($Q910,Department!$A:$B,2,FALSE)</f>
        <v>Administration</v>
      </c>
      <c r="S910" s="6">
        <f t="shared" ca="1" si="131"/>
        <v>11</v>
      </c>
      <c r="T910" s="7" t="str">
        <f ca="1">VLOOKUP($S910,Role!$A:$B,2,FALSE)</f>
        <v>Analyst</v>
      </c>
      <c r="U910" s="6">
        <f t="shared" ca="1" si="132"/>
        <v>5</v>
      </c>
      <c r="V910" s="7" t="str">
        <f ca="1" xml:space="preserve">
IF($U910 &lt;&gt; "",
    VLOOKUP($U910,Level!$A:$B,2,FALSE),
    ""
)</f>
        <v>Junior</v>
      </c>
      <c r="W910" s="1">
        <f t="shared" ca="1" si="133"/>
        <v>2500</v>
      </c>
      <c r="X910" s="12" t="str">
        <f t="shared" ca="1" si="134"/>
        <v>INSERT INTO bi4all.fac_employees (id_company_fk, id_employee_pk, flg_active, employee_name, id_gender_fk, id_race_fk, birthday, id_schooling_fk, id_department_fk, id_role_fk, id_level_fk, salary) VALUES (1, 906, TRUE, 'Ane Caroline Alvarenga Simões', 'F', 6, '29/09/1962', 7, 6, 11, 5, 2500);</v>
      </c>
    </row>
    <row r="911" spans="1:24" ht="14.25" customHeight="1" x14ac:dyDescent="0.2">
      <c r="A911" s="7">
        <v>1</v>
      </c>
      <c r="B911" s="7" t="str">
        <f>$A911 &amp; "-"&amp;VLOOKUP($A911,Company!$A:$B,2,FALSE)</f>
        <v>1-ACME Corporation</v>
      </c>
      <c r="C911" s="5">
        <f t="shared" si="126"/>
        <v>907</v>
      </c>
      <c r="D911" s="6" t="b">
        <v>1</v>
      </c>
      <c r="E911" s="7">
        <f ca="1">IF($C911 = 1 + N("Presidente"),
    127,
    IF($C911 = 2 + N("Vice-Presidente"),
        72,
        IF($C911 = 3 + N("Secretária bilíngue"),
            13,
            RANDBETWEEN(5,COUNT(Name!$A:$A) + 1)
        )
    )
)</f>
        <v>230</v>
      </c>
      <c r="F911" s="7" t="str">
        <f ca="1">VLOOKUP($E911,Name!$A:$B,2,FALSE)</f>
        <v>Lorena</v>
      </c>
      <c r="G911" s="7">
        <f ca="1" xml:space="preserve">
IF($C911 = 1,
    0,
    RANDBETWEEN(5,COUNT('Last name'!$A:$A) + 1)
)</f>
        <v>9</v>
      </c>
      <c r="H911" s="7" t="str">
        <f ca="1" xml:space="preserve">
IF($C911 = 1 + N("Presidente"),
    "de Orléans e Bragança",
    VLOOKUP($G911,'Last name'!$A:$B,2,FALSE) &amp; " " &amp; VLOOKUP(RANDBETWEEN(5,COUNT('Last name'!$A:$A) + 1),'Last name'!$A:$B,2,FALSE)
)</f>
        <v>Aleluia Padrão</v>
      </c>
      <c r="I911" s="7" t="str">
        <f t="shared" ca="1" si="127"/>
        <v>Lorena Aleluia Padrão</v>
      </c>
      <c r="J911" s="7" t="str">
        <f ca="1">VLOOKUP($E911,Name!$A:$C,3,FALSE)</f>
        <v>F</v>
      </c>
      <c r="K911" s="7" t="str">
        <f ca="1">VLOOKUP($J911,Gender!$A:$B,2,FALSE)</f>
        <v>Female</v>
      </c>
      <c r="L911" s="7">
        <f t="shared" ca="1" si="128"/>
        <v>5</v>
      </c>
      <c r="M911" s="7" t="str">
        <f ca="1">VLOOKUP($L911,Race!$A:$B,2,FALSE)</f>
        <v>White</v>
      </c>
      <c r="N911" s="8">
        <f t="shared" ca="1" si="129"/>
        <v>24564</v>
      </c>
      <c r="O911" s="6">
        <f t="shared" ca="1" si="130"/>
        <v>7</v>
      </c>
      <c r="P911" s="8" t="str">
        <f ca="1">VLOOKUP($O911,Education!$A:$B,2,FALSE)</f>
        <v>Undergraduate degree</v>
      </c>
      <c r="Q911" s="7">
        <f ca="1" xml:space="preserve">
  IF(OR($S911 = 5, $S911 = 6, $S911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11" s="7" t="str">
        <f ca="1">VLOOKUP($Q911,Department!$A:$B,2,FALSE)</f>
        <v>Communication &amp; Marketing</v>
      </c>
      <c r="S911" s="6">
        <f t="shared" ca="1" si="131"/>
        <v>9</v>
      </c>
      <c r="T911" s="7" t="str">
        <f ca="1">VLOOKUP($S911,Role!$A:$B,2,FALSE)</f>
        <v>Intern</v>
      </c>
      <c r="U911" s="6" t="str">
        <f t="shared" ca="1" si="132"/>
        <v/>
      </c>
      <c r="V911" s="7" t="str">
        <f ca="1" xml:space="preserve">
IF($U911 &lt;&gt; "",
    VLOOKUP($U911,Level!$A:$B,2,FALSE),
    ""
)</f>
        <v/>
      </c>
      <c r="W911" s="1">
        <f t="shared" ca="1" si="133"/>
        <v>1285</v>
      </c>
      <c r="X911" s="12" t="str">
        <f t="shared" ca="1" si="134"/>
        <v>INSERT INTO bi4all.fac_employees (id_company_fk, id_employee_pk, flg_active, employee_name, id_gender_fk, id_race_fk, birthday, id_schooling_fk, id_department_fk, id_role_fk, id_level_fk, salary) VALUES (1, 907, TRUE, 'Lorena Aleluia Padrão', 'F', 5, '02/04/1967', 7, 11, 9, NULL, 1285);</v>
      </c>
    </row>
    <row r="912" spans="1:24" ht="14.25" customHeight="1" x14ac:dyDescent="0.2">
      <c r="A912" s="7">
        <v>1</v>
      </c>
      <c r="B912" s="7" t="str">
        <f>$A912 &amp; "-"&amp;VLOOKUP($A912,Company!$A:$B,2,FALSE)</f>
        <v>1-ACME Corporation</v>
      </c>
      <c r="C912" s="5">
        <f t="shared" si="126"/>
        <v>908</v>
      </c>
      <c r="D912" s="6" t="b">
        <v>1</v>
      </c>
      <c r="E912" s="7">
        <f ca="1">IF($C912 = 1 + N("Presidente"),
    127,
    IF($C912 = 2 + N("Vice-Presidente"),
        72,
        IF($C912 = 3 + N("Secretária bilíngue"),
            13,
            RANDBETWEEN(5,COUNT(Name!$A:$A) + 1)
        )
    )
)</f>
        <v>287</v>
      </c>
      <c r="F912" s="7" t="str">
        <f ca="1">VLOOKUP($E912,Name!$A:$B,2,FALSE)</f>
        <v>Matheus</v>
      </c>
      <c r="G912" s="7">
        <f ca="1" xml:space="preserve">
IF($C912 = 1,
    0,
    RANDBETWEEN(5,COUNT('Last name'!$A:$A) + 1)
)</f>
        <v>116</v>
      </c>
      <c r="H912" s="7" t="str">
        <f ca="1" xml:space="preserve">
IF($C912 = 1 + N("Presidente"),
    "de Orléans e Bragança",
    VLOOKUP($G912,'Last name'!$A:$B,2,FALSE) &amp; " " &amp; VLOOKUP(RANDBETWEEN(5,COUNT('Last name'!$A:$A) + 1),'Last name'!$A:$B,2,FALSE)
)</f>
        <v>Malafaia Malafaia</v>
      </c>
      <c r="I912" s="7" t="str">
        <f t="shared" ca="1" si="127"/>
        <v>Matheus Malafaia Malafaia</v>
      </c>
      <c r="J912" s="7" t="str">
        <f ca="1">VLOOKUP($E912,Name!$A:$C,3,FALSE)</f>
        <v>M</v>
      </c>
      <c r="K912" s="7" t="str">
        <f ca="1">VLOOKUP($J912,Gender!$A:$B,2,FALSE)</f>
        <v>Male</v>
      </c>
      <c r="L912" s="7">
        <f t="shared" ca="1" si="128"/>
        <v>8</v>
      </c>
      <c r="M912" s="7" t="str">
        <f ca="1">VLOOKUP($L912,Race!$A:$B,2,FALSE)</f>
        <v>Asian</v>
      </c>
      <c r="N912" s="8">
        <f t="shared" ca="1" si="129"/>
        <v>31005</v>
      </c>
      <c r="O912" s="6">
        <f t="shared" ca="1" si="130"/>
        <v>7</v>
      </c>
      <c r="P912" s="8" t="str">
        <f ca="1">VLOOKUP($O912,Education!$A:$B,2,FALSE)</f>
        <v>Undergraduate degree</v>
      </c>
      <c r="Q912" s="7">
        <f ca="1" xml:space="preserve">
  IF(OR($S912 = 5, $S912 = 6, $S912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12" s="7" t="str">
        <f ca="1">VLOOKUP($Q912,Department!$A:$B,2,FALSE)</f>
        <v>Finance</v>
      </c>
      <c r="S912" s="6">
        <f t="shared" ca="1" si="131"/>
        <v>11</v>
      </c>
      <c r="T912" s="7" t="str">
        <f ca="1">VLOOKUP($S912,Role!$A:$B,2,FALSE)</f>
        <v>Analyst</v>
      </c>
      <c r="U912" s="6">
        <f t="shared" ca="1" si="132"/>
        <v>7</v>
      </c>
      <c r="V912" s="7" t="str">
        <f ca="1" xml:space="preserve">
IF($U912 &lt;&gt; "",
    VLOOKUP($U912,Level!$A:$B,2,FALSE),
    ""
)</f>
        <v>Senior</v>
      </c>
      <c r="W912" s="1">
        <f t="shared" ca="1" si="133"/>
        <v>2500</v>
      </c>
      <c r="X912" s="12" t="str">
        <f t="shared" ca="1" si="134"/>
        <v>INSERT INTO bi4all.fac_employees (id_company_fk, id_employee_pk, flg_active, employee_name, id_gender_fk, id_race_fk, birthday, id_schooling_fk, id_department_fk, id_role_fk, id_level_fk, salary) VALUES (1, 908, TRUE, 'Matheus Malafaia Malafaia', 'M', 8, '19/11/1984', 7, 7, 11, 7, 2500);</v>
      </c>
    </row>
    <row r="913" spans="1:24" ht="14.25" customHeight="1" x14ac:dyDescent="0.2">
      <c r="A913" s="7">
        <v>1</v>
      </c>
      <c r="B913" s="7" t="str">
        <f>$A913 &amp; "-"&amp;VLOOKUP($A913,Company!$A:$B,2,FALSE)</f>
        <v>1-ACME Corporation</v>
      </c>
      <c r="C913" s="5">
        <f t="shared" si="126"/>
        <v>909</v>
      </c>
      <c r="D913" s="6" t="b">
        <v>1</v>
      </c>
      <c r="E913" s="7">
        <f ca="1">IF($C913 = 1 + N("Presidente"),
    127,
    IF($C913 = 2 + N("Vice-Presidente"),
        72,
        IF($C913 = 3 + N("Secretária bilíngue"),
            13,
            RANDBETWEEN(5,COUNT(Name!$A:$A) + 1)
        )
    )
)</f>
        <v>249</v>
      </c>
      <c r="F913" s="7" t="str">
        <f ca="1">VLOOKUP($E913,Name!$A:$B,2,FALSE)</f>
        <v>Luna</v>
      </c>
      <c r="G913" s="7">
        <f ca="1" xml:space="preserve">
IF($C913 = 1,
    0,
    RANDBETWEEN(5,COUNT('Last name'!$A:$A) + 1)
)</f>
        <v>124</v>
      </c>
      <c r="H913" s="7" t="str">
        <f ca="1" xml:space="preserve">
IF($C913 = 1 + N("Presidente"),
    "de Orléans e Bragança",
    VLOOKUP($G913,'Last name'!$A:$B,2,FALSE) &amp; " " &amp; VLOOKUP(RANDBETWEEN(5,COUNT('Last name'!$A:$A) + 1),'Last name'!$A:$B,2,FALSE)
)</f>
        <v>Mazza Freitas</v>
      </c>
      <c r="I913" s="7" t="str">
        <f t="shared" ca="1" si="127"/>
        <v>Luna Mazza Freitas</v>
      </c>
      <c r="J913" s="7" t="str">
        <f ca="1">VLOOKUP($E913,Name!$A:$C,3,FALSE)</f>
        <v>F</v>
      </c>
      <c r="K913" s="7" t="str">
        <f ca="1">VLOOKUP($J913,Gender!$A:$B,2,FALSE)</f>
        <v>Female</v>
      </c>
      <c r="L913" s="7">
        <f t="shared" ca="1" si="128"/>
        <v>7</v>
      </c>
      <c r="M913" s="7" t="str">
        <f ca="1">VLOOKUP($L913,Race!$A:$B,2,FALSE)</f>
        <v>Hispanic or Latino</v>
      </c>
      <c r="N913" s="8">
        <f t="shared" ca="1" si="129"/>
        <v>23044</v>
      </c>
      <c r="O913" s="6">
        <f t="shared" ca="1" si="130"/>
        <v>7</v>
      </c>
      <c r="P913" s="8" t="str">
        <f ca="1">VLOOKUP($O913,Education!$A:$B,2,FALSE)</f>
        <v>Undergraduate degree</v>
      </c>
      <c r="Q913" s="7">
        <f ca="1" xml:space="preserve">
  IF(OR($S913 = 5, $S913 = 6, $S913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13" s="7" t="str">
        <f ca="1">VLOOKUP($Q913,Department!$A:$B,2,FALSE)</f>
        <v>Audit</v>
      </c>
      <c r="S913" s="6">
        <f t="shared" ca="1" si="131"/>
        <v>9</v>
      </c>
      <c r="T913" s="7" t="str">
        <f ca="1">VLOOKUP($S913,Role!$A:$B,2,FALSE)</f>
        <v>Intern</v>
      </c>
      <c r="U913" s="6" t="str">
        <f t="shared" ca="1" si="132"/>
        <v/>
      </c>
      <c r="V913" s="7" t="str">
        <f ca="1" xml:space="preserve">
IF($U913 &lt;&gt; "",
    VLOOKUP($U913,Level!$A:$B,2,FALSE),
    ""
)</f>
        <v/>
      </c>
      <c r="W913" s="1">
        <f t="shared" ca="1" si="133"/>
        <v>1205</v>
      </c>
      <c r="X913" s="12" t="str">
        <f t="shared" ca="1" si="134"/>
        <v>INSERT INTO bi4all.fac_employees (id_company_fk, id_employee_pk, flg_active, employee_name, id_gender_fk, id_race_fk, birthday, id_schooling_fk, id_department_fk, id_role_fk, id_level_fk, salary) VALUES (1, 909, TRUE, 'Luna Mazza Freitas', 'F', 7, '02/02/1963', 7, 13, 9, NULL, 1205);</v>
      </c>
    </row>
    <row r="914" spans="1:24" ht="14.25" customHeight="1" x14ac:dyDescent="0.2">
      <c r="A914" s="7">
        <v>1</v>
      </c>
      <c r="B914" s="7" t="str">
        <f>$A914 &amp; "-"&amp;VLOOKUP($A914,Company!$A:$B,2,FALSE)</f>
        <v>1-ACME Corporation</v>
      </c>
      <c r="C914" s="5">
        <f t="shared" si="126"/>
        <v>910</v>
      </c>
      <c r="D914" s="6" t="b">
        <v>1</v>
      </c>
      <c r="E914" s="7">
        <f ca="1">IF($C914 = 1 + N("Presidente"),
    127,
    IF($C914 = 2 + N("Vice-Presidente"),
        72,
        IF($C914 = 3 + N("Secretária bilíngue"),
            13,
            RANDBETWEEN(5,COUNT(Name!$A:$A) + 1)
        )
    )
)</f>
        <v>354</v>
      </c>
      <c r="F914" s="7" t="str">
        <f ca="1">VLOOKUP($E914,Name!$A:$B,2,FALSE)</f>
        <v>Victor</v>
      </c>
      <c r="G914" s="7">
        <f ca="1" xml:space="preserve">
IF($C914 = 1,
    0,
    RANDBETWEEN(5,COUNT('Last name'!$A:$A) + 1)
)</f>
        <v>31</v>
      </c>
      <c r="H914" s="7" t="str">
        <f ca="1" xml:space="preserve">
IF($C914 = 1 + N("Presidente"),
    "de Orléans e Bragança",
    VLOOKUP($G914,'Last name'!$A:$B,2,FALSE) &amp; " " &amp; VLOOKUP(RANDBETWEEN(5,COUNT('Last name'!$A:$A) + 1),'Last name'!$A:$B,2,FALSE)
)</f>
        <v>Barbosa Sá</v>
      </c>
      <c r="I914" s="7" t="str">
        <f t="shared" ca="1" si="127"/>
        <v>Victor Barbosa Sá</v>
      </c>
      <c r="J914" s="7" t="str">
        <f ca="1">VLOOKUP($E914,Name!$A:$C,3,FALSE)</f>
        <v>M</v>
      </c>
      <c r="K914" s="7" t="str">
        <f ca="1">VLOOKUP($J914,Gender!$A:$B,2,FALSE)</f>
        <v>Male</v>
      </c>
      <c r="L914" s="7">
        <f t="shared" ca="1" si="128"/>
        <v>5</v>
      </c>
      <c r="M914" s="7" t="str">
        <f ca="1">VLOOKUP($L914,Race!$A:$B,2,FALSE)</f>
        <v>White</v>
      </c>
      <c r="N914" s="8">
        <f t="shared" ca="1" si="129"/>
        <v>19071</v>
      </c>
      <c r="O914" s="6">
        <f t="shared" ca="1" si="130"/>
        <v>7</v>
      </c>
      <c r="P914" s="8" t="str">
        <f ca="1">VLOOKUP($O914,Education!$A:$B,2,FALSE)</f>
        <v>Undergraduate degree</v>
      </c>
      <c r="Q914" s="7">
        <f ca="1" xml:space="preserve">
  IF(OR($S914 = 5, $S914 = 6, $S914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14" s="7" t="str">
        <f ca="1">VLOOKUP($Q914,Department!$A:$B,2,FALSE)</f>
        <v>Communication &amp; Marketing</v>
      </c>
      <c r="S914" s="6">
        <f t="shared" ca="1" si="131"/>
        <v>11</v>
      </c>
      <c r="T914" s="7" t="str">
        <f ca="1">VLOOKUP($S914,Role!$A:$B,2,FALSE)</f>
        <v>Analyst</v>
      </c>
      <c r="U914" s="6">
        <f t="shared" ca="1" si="132"/>
        <v>5</v>
      </c>
      <c r="V914" s="7" t="str">
        <f ca="1" xml:space="preserve">
IF($U914 &lt;&gt; "",
    VLOOKUP($U914,Level!$A:$B,2,FALSE),
    ""
)</f>
        <v>Junior</v>
      </c>
      <c r="W914" s="1">
        <f t="shared" ca="1" si="133"/>
        <v>2580</v>
      </c>
      <c r="X914" s="12" t="str">
        <f t="shared" ca="1" si="134"/>
        <v>INSERT INTO bi4all.fac_employees (id_company_fk, id_employee_pk, flg_active, employee_name, id_gender_fk, id_race_fk, birthday, id_schooling_fk, id_department_fk, id_role_fk, id_level_fk, salary) VALUES (1, 910, TRUE, 'Victor Barbosa Sá', 'M', 5, '18/03/1952', 7, 11, 11, 5, 2580);</v>
      </c>
    </row>
    <row r="915" spans="1:24" ht="14.25" customHeight="1" x14ac:dyDescent="0.2">
      <c r="A915" s="7">
        <v>1</v>
      </c>
      <c r="B915" s="7" t="str">
        <f>$A915 &amp; "-"&amp;VLOOKUP($A915,Company!$A:$B,2,FALSE)</f>
        <v>1-ACME Corporation</v>
      </c>
      <c r="C915" s="5">
        <f t="shared" si="126"/>
        <v>911</v>
      </c>
      <c r="D915" s="6" t="b">
        <v>1</v>
      </c>
      <c r="E915" s="7">
        <f ca="1">IF($C915 = 1 + N("Presidente"),
    127,
    IF($C915 = 2 + N("Vice-Presidente"),
        72,
        IF($C915 = 3 + N("Secretária bilíngue"),
            13,
            RANDBETWEEN(5,COUNT(Name!$A:$A) + 1)
        )
    )
)</f>
        <v>15</v>
      </c>
      <c r="F915" s="7" t="str">
        <f ca="1">VLOOKUP($E915,Name!$A:$B,2,FALSE)</f>
        <v>Alexandre</v>
      </c>
      <c r="G915" s="7">
        <f ca="1" xml:space="preserve">
IF($C915 = 1,
    0,
    RANDBETWEEN(5,COUNT('Last name'!$A:$A) + 1)
)</f>
        <v>181</v>
      </c>
      <c r="H915" s="7" t="str">
        <f ca="1" xml:space="preserve">
IF($C915 = 1 + N("Presidente"),
    "de Orléans e Bragança",
    VLOOKUP($G915,'Last name'!$A:$B,2,FALSE) &amp; " " &amp; VLOOKUP(RANDBETWEEN(5,COUNT('Last name'!$A:$A) + 1),'Last name'!$A:$B,2,FALSE)
)</f>
        <v>Simões Bispo</v>
      </c>
      <c r="I915" s="7" t="str">
        <f t="shared" ca="1" si="127"/>
        <v>Alexandre Simões Bispo</v>
      </c>
      <c r="J915" s="7" t="str">
        <f ca="1">VLOOKUP($E915,Name!$A:$C,3,FALSE)</f>
        <v>M</v>
      </c>
      <c r="K915" s="7" t="str">
        <f ca="1">VLOOKUP($J915,Gender!$A:$B,2,FALSE)</f>
        <v>Male</v>
      </c>
      <c r="L915" s="7">
        <f t="shared" ca="1" si="128"/>
        <v>5</v>
      </c>
      <c r="M915" s="7" t="str">
        <f ca="1">VLOOKUP($L915,Race!$A:$B,2,FALSE)</f>
        <v>White</v>
      </c>
      <c r="N915" s="8">
        <f t="shared" ca="1" si="129"/>
        <v>28191</v>
      </c>
      <c r="O915" s="6">
        <f t="shared" ca="1" si="130"/>
        <v>7</v>
      </c>
      <c r="P915" s="8" t="str">
        <f ca="1">VLOOKUP($O915,Education!$A:$B,2,FALSE)</f>
        <v>Undergraduate degree</v>
      </c>
      <c r="Q915" s="7">
        <f ca="1" xml:space="preserve">
  IF(OR($S915 = 5, $S915 = 6, $S915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15" s="7" t="str">
        <f ca="1">VLOOKUP($Q915,Department!$A:$B,2,FALSE)</f>
        <v>Communication &amp; Marketing</v>
      </c>
      <c r="S915" s="6">
        <f t="shared" ca="1" si="131"/>
        <v>10</v>
      </c>
      <c r="T915" s="7" t="str">
        <f ca="1">VLOOKUP($S915,Role!$A:$B,2,FALSE)</f>
        <v>Trainee</v>
      </c>
      <c r="U915" s="6" t="str">
        <f t="shared" ca="1" si="132"/>
        <v/>
      </c>
      <c r="V915" s="7" t="str">
        <f ca="1" xml:space="preserve">
IF($U915 &lt;&gt; "",
    VLOOKUP($U915,Level!$A:$B,2,FALSE),
    ""
)</f>
        <v/>
      </c>
      <c r="W915" s="1">
        <f t="shared" ca="1" si="133"/>
        <v>1385</v>
      </c>
      <c r="X915" s="12" t="str">
        <f t="shared" ca="1" si="134"/>
        <v>INSERT INTO bi4all.fac_employees (id_company_fk, id_employee_pk, flg_active, employee_name, id_gender_fk, id_race_fk, birthday, id_schooling_fk, id_department_fk, id_role_fk, id_level_fk, salary) VALUES (1, 911, TRUE, 'Alexandre Simões Bispo', 'M', 5, '07/03/1977', 7, 11, 10, NULL, 1385);</v>
      </c>
    </row>
    <row r="916" spans="1:24" ht="14.25" customHeight="1" x14ac:dyDescent="0.2">
      <c r="A916" s="7">
        <v>1</v>
      </c>
      <c r="B916" s="7" t="str">
        <f>$A916 &amp; "-"&amp;VLOOKUP($A916,Company!$A:$B,2,FALSE)</f>
        <v>1-ACME Corporation</v>
      </c>
      <c r="C916" s="5">
        <f t="shared" si="126"/>
        <v>912</v>
      </c>
      <c r="D916" s="6" t="b">
        <v>1</v>
      </c>
      <c r="E916" s="7">
        <f ca="1">IF($C916 = 1 + N("Presidente"),
    127,
    IF($C916 = 2 + N("Vice-Presidente"),
        72,
        IF($C916 = 3 + N("Secretária bilíngue"),
            13,
            RANDBETWEEN(5,COUNT(Name!$A:$A) + 1)
        )
    )
)</f>
        <v>136</v>
      </c>
      <c r="F916" s="7" t="str">
        <f ca="1">VLOOKUP($E916,Name!$A:$B,2,FALSE)</f>
        <v>Fellipe</v>
      </c>
      <c r="G916" s="7">
        <f ca="1" xml:space="preserve">
IF($C916 = 1,
    0,
    RANDBETWEEN(5,COUNT('Last name'!$A:$A) + 1)
)</f>
        <v>116</v>
      </c>
      <c r="H916" s="7" t="str">
        <f ca="1" xml:space="preserve">
IF($C916 = 1 + N("Presidente"),
    "de Orléans e Bragança",
    VLOOKUP($G916,'Last name'!$A:$B,2,FALSE) &amp; " " &amp; VLOOKUP(RANDBETWEEN(5,COUNT('Last name'!$A:$A) + 1),'Last name'!$A:$B,2,FALSE)
)</f>
        <v>Malafaia Miranda</v>
      </c>
      <c r="I916" s="7" t="str">
        <f t="shared" ca="1" si="127"/>
        <v>Fellipe Malafaia Miranda</v>
      </c>
      <c r="J916" s="7" t="str">
        <f ca="1">VLOOKUP($E916,Name!$A:$C,3,FALSE)</f>
        <v>M</v>
      </c>
      <c r="K916" s="7" t="str">
        <f ca="1">VLOOKUP($J916,Gender!$A:$B,2,FALSE)</f>
        <v>Male</v>
      </c>
      <c r="L916" s="7">
        <f t="shared" ca="1" si="128"/>
        <v>5</v>
      </c>
      <c r="M916" s="7" t="str">
        <f ca="1">VLOOKUP($L916,Race!$A:$B,2,FALSE)</f>
        <v>White</v>
      </c>
      <c r="N916" s="8">
        <f t="shared" ca="1" si="129"/>
        <v>29136</v>
      </c>
      <c r="O916" s="6">
        <f t="shared" ca="1" si="130"/>
        <v>8</v>
      </c>
      <c r="P916" s="8" t="str">
        <f ca="1">VLOOKUP($O916,Education!$A:$B,2,FALSE)</f>
        <v>Graduate school</v>
      </c>
      <c r="Q916" s="7">
        <f ca="1" xml:space="preserve">
  IF(OR($S916 = 5, $S916 = 6, $S916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16" s="7" t="str">
        <f ca="1">VLOOKUP($Q916,Department!$A:$B,2,FALSE)</f>
        <v>Audit</v>
      </c>
      <c r="S916" s="6">
        <f t="shared" ca="1" si="131"/>
        <v>11</v>
      </c>
      <c r="T916" s="7" t="str">
        <f ca="1">VLOOKUP($S916,Role!$A:$B,2,FALSE)</f>
        <v>Analyst</v>
      </c>
      <c r="U916" s="6">
        <f t="shared" ca="1" si="132"/>
        <v>5</v>
      </c>
      <c r="V916" s="7" t="str">
        <f ca="1" xml:space="preserve">
IF($U916 &lt;&gt; "",
    VLOOKUP($U916,Level!$A:$B,2,FALSE),
    ""
)</f>
        <v>Junior</v>
      </c>
      <c r="W916" s="1">
        <f t="shared" ca="1" si="133"/>
        <v>3000</v>
      </c>
      <c r="X916" s="12" t="str">
        <f t="shared" ca="1" si="134"/>
        <v>INSERT INTO bi4all.fac_employees (id_company_fk, id_employee_pk, flg_active, employee_name, id_gender_fk, id_race_fk, birthday, id_schooling_fk, id_department_fk, id_role_fk, id_level_fk, salary) VALUES (1, 912, TRUE, 'Fellipe Malafaia Miranda', 'M', 5, '08/10/1979', 8, 13, 11, 5, 3000);</v>
      </c>
    </row>
    <row r="917" spans="1:24" ht="14.25" customHeight="1" x14ac:dyDescent="0.2">
      <c r="A917" s="7">
        <v>1</v>
      </c>
      <c r="B917" s="7" t="str">
        <f>$A917 &amp; "-"&amp;VLOOKUP($A917,Company!$A:$B,2,FALSE)</f>
        <v>1-ACME Corporation</v>
      </c>
      <c r="C917" s="5">
        <f t="shared" si="126"/>
        <v>913</v>
      </c>
      <c r="D917" s="6" t="b">
        <v>1</v>
      </c>
      <c r="E917" s="7">
        <f ca="1">IF($C917 = 1 + N("Presidente"),
    127,
    IF($C917 = 2 + N("Vice-Presidente"),
        72,
        IF($C917 = 3 + N("Secretária bilíngue"),
            13,
            RANDBETWEEN(5,COUNT(Name!$A:$A) + 1)
        )
    )
)</f>
        <v>7</v>
      </c>
      <c r="F917" s="7" t="str">
        <f ca="1">VLOOKUP($E917,Name!$A:$B,2,FALSE)</f>
        <v>Adelaide</v>
      </c>
      <c r="G917" s="7">
        <f ca="1" xml:space="preserve">
IF($C917 = 1,
    0,
    RANDBETWEEN(5,COUNT('Last name'!$A:$A) + 1)
)</f>
        <v>190</v>
      </c>
      <c r="H917" s="7" t="str">
        <f ca="1" xml:space="preserve">
IF($C917 = 1 + N("Presidente"),
    "de Orléans e Bragança",
    VLOOKUP($G917,'Last name'!$A:$B,2,FALSE) &amp; " " &amp; VLOOKUP(RANDBETWEEN(5,COUNT('Last name'!$A:$A) + 1),'Last name'!$A:$B,2,FALSE)
)</f>
        <v>Testa Azeredo</v>
      </c>
      <c r="I917" s="7" t="str">
        <f t="shared" ca="1" si="127"/>
        <v>Adelaide Testa Azeredo</v>
      </c>
      <c r="J917" s="7" t="str">
        <f ca="1">VLOOKUP($E917,Name!$A:$C,3,FALSE)</f>
        <v>F</v>
      </c>
      <c r="K917" s="7" t="str">
        <f ca="1">VLOOKUP($J917,Gender!$A:$B,2,FALSE)</f>
        <v>Female</v>
      </c>
      <c r="L917" s="7">
        <f t="shared" ca="1" si="128"/>
        <v>6</v>
      </c>
      <c r="M917" s="7" t="str">
        <f ca="1">VLOOKUP($L917,Race!$A:$B,2,FALSE)</f>
        <v>Black or African American</v>
      </c>
      <c r="N917" s="8">
        <f t="shared" ca="1" si="129"/>
        <v>28829</v>
      </c>
      <c r="O917" s="6">
        <f t="shared" ca="1" si="130"/>
        <v>7</v>
      </c>
      <c r="P917" s="8" t="str">
        <f ca="1">VLOOKUP($O917,Education!$A:$B,2,FALSE)</f>
        <v>Undergraduate degree</v>
      </c>
      <c r="Q917" s="7">
        <f ca="1" xml:space="preserve">
  IF(OR($S917 = 5, $S917 = 6, $S917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17" s="7" t="str">
        <f ca="1">VLOOKUP($Q917,Department!$A:$B,2,FALSE)</f>
        <v>Human Resource</v>
      </c>
      <c r="S917" s="6">
        <f t="shared" ca="1" si="131"/>
        <v>10</v>
      </c>
      <c r="T917" s="7" t="str">
        <f ca="1">VLOOKUP($S917,Role!$A:$B,2,FALSE)</f>
        <v>Trainee</v>
      </c>
      <c r="U917" s="6" t="str">
        <f t="shared" ca="1" si="132"/>
        <v/>
      </c>
      <c r="V917" s="7" t="str">
        <f ca="1" xml:space="preserve">
IF($U917 &lt;&gt; "",
    VLOOKUP($U917,Level!$A:$B,2,FALSE),
    ""
)</f>
        <v/>
      </c>
      <c r="W917" s="1">
        <f t="shared" ca="1" si="133"/>
        <v>1385</v>
      </c>
      <c r="X917" s="12" t="str">
        <f t="shared" ca="1" si="134"/>
        <v>INSERT INTO bi4all.fac_employees (id_company_fk, id_employee_pk, flg_active, employee_name, id_gender_fk, id_race_fk, birthday, id_schooling_fk, id_department_fk, id_role_fk, id_level_fk, salary) VALUES (1, 913, TRUE, 'Adelaide Testa Azeredo', 'F', 6, '05/12/1978', 7, 8, 10, NULL, 1385);</v>
      </c>
    </row>
    <row r="918" spans="1:24" ht="14.25" customHeight="1" x14ac:dyDescent="0.2">
      <c r="A918" s="7">
        <v>1</v>
      </c>
      <c r="B918" s="7" t="str">
        <f>$A918 &amp; "-"&amp;VLOOKUP($A918,Company!$A:$B,2,FALSE)</f>
        <v>1-ACME Corporation</v>
      </c>
      <c r="C918" s="5">
        <f t="shared" si="126"/>
        <v>914</v>
      </c>
      <c r="D918" s="6" t="b">
        <v>1</v>
      </c>
      <c r="E918" s="7">
        <f ca="1">IF($C918 = 1 + N("Presidente"),
    127,
    IF($C918 = 2 + N("Vice-Presidente"),
        72,
        IF($C918 = 3 + N("Secretária bilíngue"),
            13,
            RANDBETWEEN(5,COUNT(Name!$A:$A) + 1)
        )
    )
)</f>
        <v>157</v>
      </c>
      <c r="F918" s="7" t="str">
        <f ca="1">VLOOKUP($E918,Name!$A:$B,2,FALSE)</f>
        <v>Guilherme</v>
      </c>
      <c r="G918" s="7">
        <f ca="1" xml:space="preserve">
IF($C918 = 1,
    0,
    RANDBETWEEN(5,COUNT('Last name'!$A:$A) + 1)
)</f>
        <v>28</v>
      </c>
      <c r="H918" s="7" t="str">
        <f ca="1" xml:space="preserve">
IF($C918 = 1 + N("Presidente"),
    "de Orléans e Bragança",
    VLOOKUP($G918,'Last name'!$A:$B,2,FALSE) &amp; " " &amp; VLOOKUP(RANDBETWEEN(5,COUNT('Last name'!$A:$A) + 1),'Last name'!$A:$B,2,FALSE)
)</f>
        <v>Badu Garcia</v>
      </c>
      <c r="I918" s="7" t="str">
        <f t="shared" ca="1" si="127"/>
        <v>Guilherme Badu Garcia</v>
      </c>
      <c r="J918" s="7" t="str">
        <f ca="1">VLOOKUP($E918,Name!$A:$C,3,FALSE)</f>
        <v>M</v>
      </c>
      <c r="K918" s="7" t="str">
        <f ca="1">VLOOKUP($J918,Gender!$A:$B,2,FALSE)</f>
        <v>Male</v>
      </c>
      <c r="L918" s="7">
        <f t="shared" ca="1" si="128"/>
        <v>5</v>
      </c>
      <c r="M918" s="7" t="str">
        <f ca="1">VLOOKUP($L918,Race!$A:$B,2,FALSE)</f>
        <v>White</v>
      </c>
      <c r="N918" s="8">
        <f t="shared" ca="1" si="129"/>
        <v>31196</v>
      </c>
      <c r="O918" s="6">
        <f t="shared" ca="1" si="130"/>
        <v>8</v>
      </c>
      <c r="P918" s="8" t="str">
        <f ca="1">VLOOKUP($O918,Education!$A:$B,2,FALSE)</f>
        <v>Graduate school</v>
      </c>
      <c r="Q918" s="7">
        <f ca="1" xml:space="preserve">
  IF(OR($S918 = 5, $S918 = 6, $S918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18" s="7" t="str">
        <f ca="1">VLOOKUP($Q918,Department!$A:$B,2,FALSE)</f>
        <v>Operations</v>
      </c>
      <c r="S918" s="6">
        <f t="shared" ca="1" si="131"/>
        <v>11</v>
      </c>
      <c r="T918" s="7" t="str">
        <f ca="1">VLOOKUP($S918,Role!$A:$B,2,FALSE)</f>
        <v>Analyst</v>
      </c>
      <c r="U918" s="6">
        <f t="shared" ca="1" si="132"/>
        <v>6</v>
      </c>
      <c r="V918" s="7" t="str">
        <f ca="1" xml:space="preserve">
IF($U918 &lt;&gt; "",
    VLOOKUP($U918,Level!$A:$B,2,FALSE),
    ""
)</f>
        <v>Pleno</v>
      </c>
      <c r="W918" s="1">
        <f t="shared" ca="1" si="133"/>
        <v>3000</v>
      </c>
      <c r="X918" s="12" t="str">
        <f t="shared" ca="1" si="134"/>
        <v>INSERT INTO bi4all.fac_employees (id_company_fk, id_employee_pk, flg_active, employee_name, id_gender_fk, id_race_fk, birthday, id_schooling_fk, id_department_fk, id_role_fk, id_level_fk, salary) VALUES (1, 914, TRUE, 'Guilherme Badu Garcia', 'M', 5, '29/05/1985', 8, 10, 11, 6, 3000);</v>
      </c>
    </row>
    <row r="919" spans="1:24" ht="14.25" customHeight="1" x14ac:dyDescent="0.2">
      <c r="A919" s="7">
        <v>1</v>
      </c>
      <c r="B919" s="7" t="str">
        <f>$A919 &amp; "-"&amp;VLOOKUP($A919,Company!$A:$B,2,FALSE)</f>
        <v>1-ACME Corporation</v>
      </c>
      <c r="C919" s="5">
        <f t="shared" si="126"/>
        <v>915</v>
      </c>
      <c r="D919" s="6" t="b">
        <v>1</v>
      </c>
      <c r="E919" s="7">
        <f ca="1">IF($C919 = 1 + N("Presidente"),
    127,
    IF($C919 = 2 + N("Vice-Presidente"),
        72,
        IF($C919 = 3 + N("Secretária bilíngue"),
            13,
            RANDBETWEEN(5,COUNT(Name!$A:$A) + 1)
        )
    )
)</f>
        <v>129</v>
      </c>
      <c r="F919" s="7" t="str">
        <f ca="1">VLOOKUP($E919,Name!$A:$B,2,FALSE)</f>
        <v>Enzo Miguel</v>
      </c>
      <c r="G919" s="7">
        <f ca="1" xml:space="preserve">
IF($C919 = 1,
    0,
    RANDBETWEEN(5,COUNT('Last name'!$A:$A) + 1)
)</f>
        <v>156</v>
      </c>
      <c r="H919" s="7" t="str">
        <f ca="1" xml:space="preserve">
IF($C919 = 1 + N("Presidente"),
    "de Orléans e Bragança",
    VLOOKUP($G919,'Last name'!$A:$B,2,FALSE) &amp; " " &amp; VLOOKUP(RANDBETWEEN(5,COUNT('Last name'!$A:$A) + 1),'Last name'!$A:$B,2,FALSE)
)</f>
        <v>Poeta Pedrosa</v>
      </c>
      <c r="I919" s="7" t="str">
        <f t="shared" ca="1" si="127"/>
        <v>Enzo Miguel Poeta Pedrosa</v>
      </c>
      <c r="J919" s="7" t="str">
        <f ca="1">VLOOKUP($E919,Name!$A:$C,3,FALSE)</f>
        <v>M</v>
      </c>
      <c r="K919" s="7" t="str">
        <f ca="1">VLOOKUP($J919,Gender!$A:$B,2,FALSE)</f>
        <v>Male</v>
      </c>
      <c r="L919" s="7">
        <f t="shared" ca="1" si="128"/>
        <v>5</v>
      </c>
      <c r="M919" s="7" t="str">
        <f ca="1">VLOOKUP($L919,Race!$A:$B,2,FALSE)</f>
        <v>White</v>
      </c>
      <c r="N919" s="8">
        <f t="shared" ca="1" si="129"/>
        <v>31470</v>
      </c>
      <c r="O919" s="6">
        <f t="shared" ca="1" si="130"/>
        <v>7</v>
      </c>
      <c r="P919" s="8" t="str">
        <f ca="1">VLOOKUP($O919,Education!$A:$B,2,FALSE)</f>
        <v>Undergraduate degree</v>
      </c>
      <c r="Q919" s="7">
        <f ca="1" xml:space="preserve">
  IF(OR($S919 = 5, $S919 = 6, $S919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19" s="7" t="str">
        <f ca="1">VLOOKUP($Q919,Department!$A:$B,2,FALSE)</f>
        <v>Controlling</v>
      </c>
      <c r="S919" s="6">
        <f t="shared" ca="1" si="131"/>
        <v>10</v>
      </c>
      <c r="T919" s="7" t="str">
        <f ca="1">VLOOKUP($S919,Role!$A:$B,2,FALSE)</f>
        <v>Trainee</v>
      </c>
      <c r="U919" s="6" t="str">
        <f t="shared" ca="1" si="132"/>
        <v/>
      </c>
      <c r="V919" s="7" t="str">
        <f ca="1" xml:space="preserve">
IF($U919 &lt;&gt; "",
    VLOOKUP($U919,Level!$A:$B,2,FALSE),
    ""
)</f>
        <v/>
      </c>
      <c r="W919" s="1">
        <f t="shared" ca="1" si="133"/>
        <v>1305</v>
      </c>
      <c r="X919" s="12" t="str">
        <f t="shared" ca="1" si="134"/>
        <v>INSERT INTO bi4all.fac_employees (id_company_fk, id_employee_pk, flg_active, employee_name, id_gender_fk, id_race_fk, birthday, id_schooling_fk, id_department_fk, id_role_fk, id_level_fk, salary) VALUES (1, 915, TRUE, 'Enzo Miguel Poeta Pedrosa', 'M', 5, '27/02/1986', 7, 12, 10, NULL, 1305);</v>
      </c>
    </row>
    <row r="920" spans="1:24" ht="14.25" customHeight="1" x14ac:dyDescent="0.2">
      <c r="A920" s="7">
        <v>1</v>
      </c>
      <c r="B920" s="7" t="str">
        <f>$A920 &amp; "-"&amp;VLOOKUP($A920,Company!$A:$B,2,FALSE)</f>
        <v>1-ACME Corporation</v>
      </c>
      <c r="C920" s="5">
        <f t="shared" si="126"/>
        <v>916</v>
      </c>
      <c r="D920" s="6" t="b">
        <v>1</v>
      </c>
      <c r="E920" s="7">
        <f ca="1">IF($C920 = 1 + N("Presidente"),
    127,
    IF($C920 = 2 + N("Vice-Presidente"),
        72,
        IF($C920 = 3 + N("Secretária bilíngue"),
            13,
            RANDBETWEEN(5,COUNT(Name!$A:$A) + 1)
        )
    )
)</f>
        <v>6</v>
      </c>
      <c r="F920" s="7" t="str">
        <f ca="1">VLOOKUP($E920,Name!$A:$B,2,FALSE)</f>
        <v>Abigail</v>
      </c>
      <c r="G920" s="7">
        <f ca="1" xml:space="preserve">
IF($C920 = 1,
    0,
    RANDBETWEEN(5,COUNT('Last name'!$A:$A) + 1)
)</f>
        <v>106</v>
      </c>
      <c r="H920" s="7" t="str">
        <f ca="1" xml:space="preserve">
IF($C920 = 1 + N("Presidente"),
    "de Orléans e Bragança",
    VLOOKUP($G920,'Last name'!$A:$B,2,FALSE) &amp; " " &amp; VLOOKUP(RANDBETWEEN(5,COUNT('Last name'!$A:$A) + 1),'Last name'!$A:$B,2,FALSE)
)</f>
        <v>Leitão Borges</v>
      </c>
      <c r="I920" s="7" t="str">
        <f t="shared" ca="1" si="127"/>
        <v>Abigail Leitão Borges</v>
      </c>
      <c r="J920" s="7" t="str">
        <f ca="1">VLOOKUP($E920,Name!$A:$C,3,FALSE)</f>
        <v>F</v>
      </c>
      <c r="K920" s="7" t="str">
        <f ca="1">VLOOKUP($J920,Gender!$A:$B,2,FALSE)</f>
        <v>Female</v>
      </c>
      <c r="L920" s="7">
        <f t="shared" ca="1" si="128"/>
        <v>5</v>
      </c>
      <c r="M920" s="7" t="str">
        <f ca="1">VLOOKUP($L920,Race!$A:$B,2,FALSE)</f>
        <v>White</v>
      </c>
      <c r="N920" s="8">
        <f t="shared" ca="1" si="129"/>
        <v>20492</v>
      </c>
      <c r="O920" s="6">
        <f t="shared" ca="1" si="130"/>
        <v>8</v>
      </c>
      <c r="P920" s="8" t="str">
        <f ca="1">VLOOKUP($O920,Education!$A:$B,2,FALSE)</f>
        <v>Graduate school</v>
      </c>
      <c r="Q920" s="7">
        <f ca="1" xml:space="preserve">
  IF(OR($S920 = 5, $S920 = 6, $S920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20" s="7" t="str">
        <f ca="1">VLOOKUP($Q920,Department!$A:$B,2,FALSE)</f>
        <v>Human Resource</v>
      </c>
      <c r="S920" s="6">
        <f t="shared" ca="1" si="131"/>
        <v>11</v>
      </c>
      <c r="T920" s="7" t="str">
        <f ca="1">VLOOKUP($S920,Role!$A:$B,2,FALSE)</f>
        <v>Analyst</v>
      </c>
      <c r="U920" s="6">
        <f t="shared" ca="1" si="132"/>
        <v>5</v>
      </c>
      <c r="V920" s="7" t="str">
        <f ca="1" xml:space="preserve">
IF($U920 &lt;&gt; "",
    VLOOKUP($U920,Level!$A:$B,2,FALSE),
    ""
)</f>
        <v>Junior</v>
      </c>
      <c r="W920" s="1">
        <f t="shared" ca="1" si="133"/>
        <v>3080</v>
      </c>
      <c r="X920" s="12" t="str">
        <f t="shared" ca="1" si="134"/>
        <v>INSERT INTO bi4all.fac_employees (id_company_fk, id_employee_pk, flg_active, employee_name, id_gender_fk, id_race_fk, birthday, id_schooling_fk, id_department_fk, id_role_fk, id_level_fk, salary) VALUES (1, 916, TRUE, 'Abigail Leitão Borges', 'F', 5, '07/02/1956', 8, 8, 11, 5, 3080);</v>
      </c>
    </row>
    <row r="921" spans="1:24" ht="14.25" customHeight="1" x14ac:dyDescent="0.2">
      <c r="A921" s="7">
        <v>1</v>
      </c>
      <c r="B921" s="7" t="str">
        <f>$A921 &amp; "-"&amp;VLOOKUP($A921,Company!$A:$B,2,FALSE)</f>
        <v>1-ACME Corporation</v>
      </c>
      <c r="C921" s="5">
        <f t="shared" si="126"/>
        <v>917</v>
      </c>
      <c r="D921" s="6" t="b">
        <v>1</v>
      </c>
      <c r="E921" s="7">
        <f ca="1">IF($C921 = 1 + N("Presidente"),
    127,
    IF($C921 = 2 + N("Vice-Presidente"),
        72,
        IF($C921 = 3 + N("Secretária bilíngue"),
            13,
            RANDBETWEEN(5,COUNT(Name!$A:$A) + 1)
        )
    )
)</f>
        <v>183</v>
      </c>
      <c r="F921" s="7" t="str">
        <f ca="1">VLOOKUP($E921,Name!$A:$B,2,FALSE)</f>
        <v>Joanah</v>
      </c>
      <c r="G921" s="7">
        <f ca="1" xml:space="preserve">
IF($C921 = 1,
    0,
    RANDBETWEEN(5,COUNT('Last name'!$A:$A) + 1)
)</f>
        <v>39</v>
      </c>
      <c r="H921" s="7" t="str">
        <f ca="1" xml:space="preserve">
IF($C921 = 1 + N("Presidente"),
    "de Orléans e Bragança",
    VLOOKUP($G921,'Last name'!$A:$B,2,FALSE) &amp; " " &amp; VLOOKUP(RANDBETWEEN(5,COUNT('Last name'!$A:$A) + 1),'Last name'!$A:$B,2,FALSE)
)</f>
        <v>Bianchi Trindade</v>
      </c>
      <c r="I921" s="7" t="str">
        <f t="shared" ca="1" si="127"/>
        <v>Joanah Bianchi Trindade</v>
      </c>
      <c r="J921" s="7" t="str">
        <f ca="1">VLOOKUP($E921,Name!$A:$C,3,FALSE)</f>
        <v>F</v>
      </c>
      <c r="K921" s="7" t="str">
        <f ca="1">VLOOKUP($J921,Gender!$A:$B,2,FALSE)</f>
        <v>Female</v>
      </c>
      <c r="L921" s="7">
        <f t="shared" ca="1" si="128"/>
        <v>5</v>
      </c>
      <c r="M921" s="7" t="str">
        <f ca="1">VLOOKUP($L921,Race!$A:$B,2,FALSE)</f>
        <v>White</v>
      </c>
      <c r="N921" s="8">
        <f t="shared" ca="1" si="129"/>
        <v>24973</v>
      </c>
      <c r="O921" s="6">
        <f t="shared" ca="1" si="130"/>
        <v>7</v>
      </c>
      <c r="P921" s="8" t="str">
        <f ca="1">VLOOKUP($O921,Education!$A:$B,2,FALSE)</f>
        <v>Undergraduate degree</v>
      </c>
      <c r="Q921" s="7">
        <f ca="1" xml:space="preserve">
  IF(OR($S921 = 5, $S921 = 6, $S921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21" s="7" t="str">
        <f ca="1">VLOOKUP($Q921,Department!$A:$B,2,FALSE)</f>
        <v>Controlling</v>
      </c>
      <c r="S921" s="6">
        <f t="shared" ca="1" si="131"/>
        <v>10</v>
      </c>
      <c r="T921" s="7" t="str">
        <f ca="1">VLOOKUP($S921,Role!$A:$B,2,FALSE)</f>
        <v>Trainee</v>
      </c>
      <c r="U921" s="6" t="str">
        <f t="shared" ca="1" si="132"/>
        <v/>
      </c>
      <c r="V921" s="7" t="str">
        <f ca="1" xml:space="preserve">
IF($U921 &lt;&gt; "",
    VLOOKUP($U921,Level!$A:$B,2,FALSE),
    ""
)</f>
        <v/>
      </c>
      <c r="W921" s="1">
        <f t="shared" ca="1" si="133"/>
        <v>1305</v>
      </c>
      <c r="X921" s="12" t="str">
        <f t="shared" ca="1" si="134"/>
        <v>INSERT INTO bi4all.fac_employees (id_company_fk, id_employee_pk, flg_active, employee_name, id_gender_fk, id_race_fk, birthday, id_schooling_fk, id_department_fk, id_role_fk, id_level_fk, salary) VALUES (1, 917, TRUE, 'Joanah Bianchi Trindade', 'F', 5, '15/05/1968', 7, 12, 10, NULL, 1305);</v>
      </c>
    </row>
    <row r="922" spans="1:24" ht="14.25" customHeight="1" x14ac:dyDescent="0.2">
      <c r="A922" s="7">
        <v>1</v>
      </c>
      <c r="B922" s="7" t="str">
        <f>$A922 &amp; "-"&amp;VLOOKUP($A922,Company!$A:$B,2,FALSE)</f>
        <v>1-ACME Corporation</v>
      </c>
      <c r="C922" s="5">
        <f t="shared" si="126"/>
        <v>918</v>
      </c>
      <c r="D922" s="6" t="b">
        <v>1</v>
      </c>
      <c r="E922" s="7">
        <f ca="1">IF($C922 = 1 + N("Presidente"),
    127,
    IF($C922 = 2 + N("Vice-Presidente"),
        72,
        IF($C922 = 3 + N("Secretária bilíngue"),
            13,
            RANDBETWEEN(5,COUNT(Name!$A:$A) + 1)
        )
    )
)</f>
        <v>25</v>
      </c>
      <c r="F922" s="7" t="str">
        <f ca="1">VLOOKUP($E922,Name!$A:$B,2,FALSE)</f>
        <v>Ana</v>
      </c>
      <c r="G922" s="7">
        <f ca="1" xml:space="preserve">
IF($C922 = 1,
    0,
    RANDBETWEEN(5,COUNT('Last name'!$A:$A) + 1)
)</f>
        <v>127</v>
      </c>
      <c r="H922" s="7" t="str">
        <f ca="1" xml:space="preserve">
IF($C922 = 1 + N("Presidente"),
    "de Orléans e Bragança",
    VLOOKUP($G922,'Last name'!$A:$B,2,FALSE) &amp; " " &amp; VLOOKUP(RANDBETWEEN(5,COUNT('Last name'!$A:$A) + 1),'Last name'!$A:$B,2,FALSE)
)</f>
        <v>Melo Vaz</v>
      </c>
      <c r="I922" s="7" t="str">
        <f t="shared" ca="1" si="127"/>
        <v>Ana Melo Vaz</v>
      </c>
      <c r="J922" s="7" t="str">
        <f ca="1">VLOOKUP($E922,Name!$A:$C,3,FALSE)</f>
        <v>F</v>
      </c>
      <c r="K922" s="7" t="str">
        <f ca="1">VLOOKUP($J922,Gender!$A:$B,2,FALSE)</f>
        <v>Female</v>
      </c>
      <c r="L922" s="7">
        <f t="shared" ca="1" si="128"/>
        <v>5</v>
      </c>
      <c r="M922" s="7" t="str">
        <f ca="1">VLOOKUP($L922,Race!$A:$B,2,FALSE)</f>
        <v>White</v>
      </c>
      <c r="N922" s="8">
        <f t="shared" ca="1" si="129"/>
        <v>17672</v>
      </c>
      <c r="O922" s="6">
        <f t="shared" ca="1" si="130"/>
        <v>8</v>
      </c>
      <c r="P922" s="8" t="str">
        <f ca="1">VLOOKUP($O922,Education!$A:$B,2,FALSE)</f>
        <v>Graduate school</v>
      </c>
      <c r="Q922" s="7">
        <f ca="1" xml:space="preserve">
  IF(OR($S922 = 5, $S922 = 6, $S922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22" s="7" t="str">
        <f ca="1">VLOOKUP($Q922,Department!$A:$B,2,FALSE)</f>
        <v>Human Resource</v>
      </c>
      <c r="S922" s="6">
        <f t="shared" ca="1" si="131"/>
        <v>11</v>
      </c>
      <c r="T922" s="7" t="str">
        <f ca="1">VLOOKUP($S922,Role!$A:$B,2,FALSE)</f>
        <v>Analyst</v>
      </c>
      <c r="U922" s="6">
        <f t="shared" ca="1" si="132"/>
        <v>7</v>
      </c>
      <c r="V922" s="7" t="str">
        <f ca="1" xml:space="preserve">
IF($U922 &lt;&gt; "",
    VLOOKUP($U922,Level!$A:$B,2,FALSE),
    ""
)</f>
        <v>Senior</v>
      </c>
      <c r="W922" s="1">
        <f t="shared" ca="1" si="133"/>
        <v>3080</v>
      </c>
      <c r="X922" s="12" t="str">
        <f t="shared" ca="1" si="134"/>
        <v>INSERT INTO bi4all.fac_employees (id_company_fk, id_employee_pk, flg_active, employee_name, id_gender_fk, id_race_fk, birthday, id_schooling_fk, id_department_fk, id_role_fk, id_level_fk, salary) VALUES (1, 918, TRUE, 'Ana Melo Vaz', 'F', 5, '19/05/1948', 8, 8, 11, 7, 3080);</v>
      </c>
    </row>
    <row r="923" spans="1:24" ht="14.25" customHeight="1" x14ac:dyDescent="0.2">
      <c r="A923" s="7">
        <v>1</v>
      </c>
      <c r="B923" s="7" t="str">
        <f>$A923 &amp; "-"&amp;VLOOKUP($A923,Company!$A:$B,2,FALSE)</f>
        <v>1-ACME Corporation</v>
      </c>
      <c r="C923" s="5">
        <f t="shared" si="126"/>
        <v>919</v>
      </c>
      <c r="D923" s="6" t="b">
        <v>1</v>
      </c>
      <c r="E923" s="7">
        <f ca="1">IF($C923 = 1 + N("Presidente"),
    127,
    IF($C923 = 2 + N("Vice-Presidente"),
        72,
        IF($C923 = 3 + N("Secretária bilíngue"),
            13,
            RANDBETWEEN(5,COUNT(Name!$A:$A) + 1)
        )
    )
)</f>
        <v>280</v>
      </c>
      <c r="F923" s="7" t="str">
        <f ca="1">VLOOKUP($E923,Name!$A:$B,2,FALSE)</f>
        <v>Marianna</v>
      </c>
      <c r="G923" s="7">
        <f ca="1" xml:space="preserve">
IF($C923 = 1,
    0,
    RANDBETWEEN(5,COUNT('Last name'!$A:$A) + 1)
)</f>
        <v>122</v>
      </c>
      <c r="H923" s="7" t="str">
        <f ca="1" xml:space="preserve">
IF($C923 = 1 + N("Presidente"),
    "de Orléans e Bragança",
    VLOOKUP($G923,'Last name'!$A:$B,2,FALSE) &amp; " " &amp; VLOOKUP(RANDBETWEEN(5,COUNT('Last name'!$A:$A) + 1),'Last name'!$A:$B,2,FALSE)
)</f>
        <v>Martini Luz</v>
      </c>
      <c r="I923" s="7" t="str">
        <f t="shared" ca="1" si="127"/>
        <v>Marianna Martini Luz</v>
      </c>
      <c r="J923" s="7" t="str">
        <f ca="1">VLOOKUP($E923,Name!$A:$C,3,FALSE)</f>
        <v>F</v>
      </c>
      <c r="K923" s="7" t="str">
        <f ca="1">VLOOKUP($J923,Gender!$A:$B,2,FALSE)</f>
        <v>Female</v>
      </c>
      <c r="L923" s="7">
        <f t="shared" ca="1" si="128"/>
        <v>5</v>
      </c>
      <c r="M923" s="7" t="str">
        <f ca="1">VLOOKUP($L923,Race!$A:$B,2,FALSE)</f>
        <v>White</v>
      </c>
      <c r="N923" s="8">
        <f t="shared" ca="1" si="129"/>
        <v>20786</v>
      </c>
      <c r="O923" s="6">
        <f t="shared" ca="1" si="130"/>
        <v>7</v>
      </c>
      <c r="P923" s="8" t="str">
        <f ca="1">VLOOKUP($O923,Education!$A:$B,2,FALSE)</f>
        <v>Undergraduate degree</v>
      </c>
      <c r="Q923" s="7">
        <f ca="1" xml:space="preserve">
  IF(OR($S923 = 5, $S923 = 6, $S923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23" s="7" t="str">
        <f ca="1">VLOOKUP($Q923,Department!$A:$B,2,FALSE)</f>
        <v>Commercial</v>
      </c>
      <c r="S923" s="6">
        <f t="shared" ca="1" si="131"/>
        <v>9</v>
      </c>
      <c r="T923" s="7" t="str">
        <f ca="1">VLOOKUP($S923,Role!$A:$B,2,FALSE)</f>
        <v>Intern</v>
      </c>
      <c r="U923" s="6" t="str">
        <f t="shared" ca="1" si="132"/>
        <v/>
      </c>
      <c r="V923" s="7" t="str">
        <f ca="1" xml:space="preserve">
IF($U923 &lt;&gt; "",
    VLOOKUP($U923,Level!$A:$B,2,FALSE),
    ""
)</f>
        <v/>
      </c>
      <c r="W923" s="1">
        <f t="shared" ca="1" si="133"/>
        <v>1285</v>
      </c>
      <c r="X923" s="12" t="str">
        <f t="shared" ca="1" si="134"/>
        <v>INSERT INTO bi4all.fac_employees (id_company_fk, id_employee_pk, flg_active, employee_name, id_gender_fk, id_race_fk, birthday, id_schooling_fk, id_department_fk, id_role_fk, id_level_fk, salary) VALUES (1, 919, TRUE, 'Marianna Martini Luz', 'F', 5, '27/11/1956', 7, 9, 9, NULL, 1285);</v>
      </c>
    </row>
    <row r="924" spans="1:24" ht="14.25" customHeight="1" x14ac:dyDescent="0.2">
      <c r="A924" s="7">
        <v>1</v>
      </c>
      <c r="B924" s="7" t="str">
        <f>$A924 &amp; "-"&amp;VLOOKUP($A924,Company!$A:$B,2,FALSE)</f>
        <v>1-ACME Corporation</v>
      </c>
      <c r="C924" s="5">
        <f t="shared" si="126"/>
        <v>920</v>
      </c>
      <c r="D924" s="6" t="b">
        <v>1</v>
      </c>
      <c r="E924" s="7">
        <f ca="1">IF($C924 = 1 + N("Presidente"),
    127,
    IF($C924 = 2 + N("Vice-Presidente"),
        72,
        IF($C924 = 3 + N("Secretária bilíngue"),
            13,
            RANDBETWEEN(5,COUNT(Name!$A:$A) + 1)
        )
    )
)</f>
        <v>244</v>
      </c>
      <c r="F924" s="7" t="str">
        <f ca="1">VLOOKUP($E924,Name!$A:$B,2,FALSE)</f>
        <v>Luiz Gustavo</v>
      </c>
      <c r="G924" s="7">
        <f ca="1" xml:space="preserve">
IF($C924 = 1,
    0,
    RANDBETWEEN(5,COUNT('Last name'!$A:$A) + 1)
)</f>
        <v>153</v>
      </c>
      <c r="H924" s="7" t="str">
        <f ca="1" xml:space="preserve">
IF($C924 = 1 + N("Presidente"),
    "de Orléans e Bragança",
    VLOOKUP($G924,'Last name'!$A:$B,2,FALSE) &amp; " " &amp; VLOOKUP(RANDBETWEEN(5,COUNT('Last name'!$A:$A) + 1),'Last name'!$A:$B,2,FALSE)
)</f>
        <v>Pimentel Morais</v>
      </c>
      <c r="I924" s="7" t="str">
        <f t="shared" ca="1" si="127"/>
        <v>Luiz Gustavo Pimentel Morais</v>
      </c>
      <c r="J924" s="7" t="str">
        <f ca="1">VLOOKUP($E924,Name!$A:$C,3,FALSE)</f>
        <v>M</v>
      </c>
      <c r="K924" s="7" t="str">
        <f ca="1">VLOOKUP($J924,Gender!$A:$B,2,FALSE)</f>
        <v>Male</v>
      </c>
      <c r="L924" s="7">
        <f t="shared" ca="1" si="128"/>
        <v>7</v>
      </c>
      <c r="M924" s="7" t="str">
        <f ca="1">VLOOKUP($L924,Race!$A:$B,2,FALSE)</f>
        <v>Hispanic or Latino</v>
      </c>
      <c r="N924" s="8">
        <f t="shared" ca="1" si="129"/>
        <v>26866</v>
      </c>
      <c r="O924" s="6">
        <f t="shared" ca="1" si="130"/>
        <v>8</v>
      </c>
      <c r="P924" s="8" t="str">
        <f ca="1">VLOOKUP($O924,Education!$A:$B,2,FALSE)</f>
        <v>Graduate school</v>
      </c>
      <c r="Q924" s="7">
        <f ca="1" xml:space="preserve">
  IF(OR($S924 = 5, $S924 = 6, $S924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24" s="7" t="str">
        <f ca="1">VLOOKUP($Q924,Department!$A:$B,2,FALSE)</f>
        <v>Administration</v>
      </c>
      <c r="S924" s="6">
        <f t="shared" ca="1" si="131"/>
        <v>11</v>
      </c>
      <c r="T924" s="7" t="str">
        <f ca="1">VLOOKUP($S924,Role!$A:$B,2,FALSE)</f>
        <v>Analyst</v>
      </c>
      <c r="U924" s="6">
        <f t="shared" ca="1" si="132"/>
        <v>7</v>
      </c>
      <c r="V924" s="7" t="str">
        <f ca="1" xml:space="preserve">
IF($U924 &lt;&gt; "",
    VLOOKUP($U924,Level!$A:$B,2,FALSE),
    ""
)</f>
        <v>Senior</v>
      </c>
      <c r="W924" s="1">
        <f t="shared" ca="1" si="133"/>
        <v>3000</v>
      </c>
      <c r="X924" s="12" t="str">
        <f t="shared" ca="1" si="134"/>
        <v>INSERT INTO bi4all.fac_employees (id_company_fk, id_employee_pk, flg_active, employee_name, id_gender_fk, id_race_fk, birthday, id_schooling_fk, id_department_fk, id_role_fk, id_level_fk, salary) VALUES (1, 920, TRUE, 'Luiz Gustavo Pimentel Morais', 'M', 7, '21/07/1973', 8, 6, 11, 7, 3000);</v>
      </c>
    </row>
    <row r="925" spans="1:24" ht="14.25" customHeight="1" x14ac:dyDescent="0.2">
      <c r="A925" s="7">
        <v>1</v>
      </c>
      <c r="B925" s="7" t="str">
        <f>$A925 &amp; "-"&amp;VLOOKUP($A925,Company!$A:$B,2,FALSE)</f>
        <v>1-ACME Corporation</v>
      </c>
      <c r="C925" s="5">
        <f t="shared" si="126"/>
        <v>921</v>
      </c>
      <c r="D925" s="6" t="b">
        <v>1</v>
      </c>
      <c r="E925" s="7">
        <f ca="1">IF($C925 = 1 + N("Presidente"),
    127,
    IF($C925 = 2 + N("Vice-Presidente"),
        72,
        IF($C925 = 3 + N("Secretária bilíngue"),
            13,
            RANDBETWEEN(5,COUNT(Name!$A:$A) + 1)
        )
    )
)</f>
        <v>329</v>
      </c>
      <c r="F925" s="7" t="str">
        <f ca="1">VLOOKUP($E925,Name!$A:$B,2,FALSE)</f>
        <v>Rebeca</v>
      </c>
      <c r="G925" s="7">
        <f ca="1" xml:space="preserve">
IF($C925 = 1,
    0,
    RANDBETWEEN(5,COUNT('Last name'!$A:$A) + 1)
)</f>
        <v>97</v>
      </c>
      <c r="H925" s="7" t="str">
        <f ca="1" xml:space="preserve">
IF($C925 = 1 + N("Presidente"),
    "de Orléans e Bragança",
    VLOOKUP($G925,'Last name'!$A:$B,2,FALSE) &amp; " " &amp; VLOOKUP(RANDBETWEEN(5,COUNT('Last name'!$A:$A) + 1),'Last name'!$A:$B,2,FALSE)
)</f>
        <v>Garcia Santoro</v>
      </c>
      <c r="I925" s="7" t="str">
        <f t="shared" ca="1" si="127"/>
        <v>Rebeca Garcia Santoro</v>
      </c>
      <c r="J925" s="7" t="str">
        <f ca="1">VLOOKUP($E925,Name!$A:$C,3,FALSE)</f>
        <v>F</v>
      </c>
      <c r="K925" s="7" t="str">
        <f ca="1">VLOOKUP($J925,Gender!$A:$B,2,FALSE)</f>
        <v>Female</v>
      </c>
      <c r="L925" s="7">
        <f t="shared" ca="1" si="128"/>
        <v>5</v>
      </c>
      <c r="M925" s="7" t="str">
        <f ca="1">VLOOKUP($L925,Race!$A:$B,2,FALSE)</f>
        <v>White</v>
      </c>
      <c r="N925" s="8">
        <f t="shared" ca="1" si="129"/>
        <v>22322</v>
      </c>
      <c r="O925" s="6">
        <f t="shared" ca="1" si="130"/>
        <v>7</v>
      </c>
      <c r="P925" s="8" t="str">
        <f ca="1">VLOOKUP($O925,Education!$A:$B,2,FALSE)</f>
        <v>Undergraduate degree</v>
      </c>
      <c r="Q925" s="7">
        <f ca="1" xml:space="preserve">
  IF(OR($S925 = 5, $S925 = 6, $S925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25" s="7" t="str">
        <f ca="1">VLOOKUP($Q925,Department!$A:$B,2,FALSE)</f>
        <v>Controlling</v>
      </c>
      <c r="S925" s="6">
        <f t="shared" ca="1" si="131"/>
        <v>10</v>
      </c>
      <c r="T925" s="7" t="str">
        <f ca="1">VLOOKUP($S925,Role!$A:$B,2,FALSE)</f>
        <v>Trainee</v>
      </c>
      <c r="U925" s="6" t="str">
        <f t="shared" ca="1" si="132"/>
        <v/>
      </c>
      <c r="V925" s="7" t="str">
        <f ca="1" xml:space="preserve">
IF($U925 &lt;&gt; "",
    VLOOKUP($U925,Level!$A:$B,2,FALSE),
    ""
)</f>
        <v/>
      </c>
      <c r="W925" s="1">
        <f t="shared" ca="1" si="133"/>
        <v>1305</v>
      </c>
      <c r="X925" s="12" t="str">
        <f t="shared" ca="1" si="134"/>
        <v>INSERT INTO bi4all.fac_employees (id_company_fk, id_employee_pk, flg_active, employee_name, id_gender_fk, id_race_fk, birthday, id_schooling_fk, id_department_fk, id_role_fk, id_level_fk, salary) VALUES (1, 921, TRUE, 'Rebeca Garcia Santoro', 'F', 5, '10/02/1961', 7, 12, 10, NULL, 1305);</v>
      </c>
    </row>
    <row r="926" spans="1:24" ht="14.25" customHeight="1" x14ac:dyDescent="0.2">
      <c r="A926" s="7">
        <v>1</v>
      </c>
      <c r="B926" s="7" t="str">
        <f>$A926 &amp; "-"&amp;VLOOKUP($A926,Company!$A:$B,2,FALSE)</f>
        <v>1-ACME Corporation</v>
      </c>
      <c r="C926" s="5">
        <f t="shared" si="126"/>
        <v>922</v>
      </c>
      <c r="D926" s="6" t="b">
        <v>1</v>
      </c>
      <c r="E926" s="7">
        <f ca="1">IF($C926 = 1 + N("Presidente"),
    127,
    IF($C926 = 2 + N("Vice-Presidente"),
        72,
        IF($C926 = 3 + N("Secretária bilíngue"),
            13,
            RANDBETWEEN(5,COUNT(Name!$A:$A) + 1)
        )
    )
)</f>
        <v>146</v>
      </c>
      <c r="F926" s="7" t="str">
        <f ca="1">VLOOKUP($E926,Name!$A:$B,2,FALSE)</f>
        <v>Francisco</v>
      </c>
      <c r="G926" s="7">
        <f ca="1" xml:space="preserve">
IF($C926 = 1,
    0,
    RANDBETWEEN(5,COUNT('Last name'!$A:$A) + 1)
)</f>
        <v>41</v>
      </c>
      <c r="H926" s="7" t="str">
        <f ca="1" xml:space="preserve">
IF($C926 = 1 + N("Presidente"),
    "de Orléans e Bragança",
    VLOOKUP($G926,'Last name'!$A:$B,2,FALSE) &amp; " " &amp; VLOOKUP(RANDBETWEEN(5,COUNT('Last name'!$A:$A) + 1),'Last name'!$A:$B,2,FALSE)
)</f>
        <v>Bispo Resende</v>
      </c>
      <c r="I926" s="7" t="str">
        <f t="shared" ca="1" si="127"/>
        <v>Francisco Bispo Resende</v>
      </c>
      <c r="J926" s="7" t="str">
        <f ca="1">VLOOKUP($E926,Name!$A:$C,3,FALSE)</f>
        <v>M</v>
      </c>
      <c r="K926" s="7" t="str">
        <f ca="1">VLOOKUP($J926,Gender!$A:$B,2,FALSE)</f>
        <v>Male</v>
      </c>
      <c r="L926" s="7">
        <f t="shared" ca="1" si="128"/>
        <v>5</v>
      </c>
      <c r="M926" s="7" t="str">
        <f ca="1">VLOOKUP($L926,Race!$A:$B,2,FALSE)</f>
        <v>White</v>
      </c>
      <c r="N926" s="8">
        <f t="shared" ca="1" si="129"/>
        <v>27097</v>
      </c>
      <c r="O926" s="6">
        <f t="shared" ca="1" si="130"/>
        <v>8</v>
      </c>
      <c r="P926" s="8" t="str">
        <f ca="1">VLOOKUP($O926,Education!$A:$B,2,FALSE)</f>
        <v>Graduate school</v>
      </c>
      <c r="Q926" s="7">
        <f ca="1" xml:space="preserve">
  IF(OR($S926 = 5, $S926 = 6, $S926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26" s="7" t="str">
        <f ca="1">VLOOKUP($Q926,Department!$A:$B,2,FALSE)</f>
        <v>Human Resource</v>
      </c>
      <c r="S926" s="6">
        <f t="shared" ca="1" si="131"/>
        <v>11</v>
      </c>
      <c r="T926" s="7" t="str">
        <f ca="1">VLOOKUP($S926,Role!$A:$B,2,FALSE)</f>
        <v>Analyst</v>
      </c>
      <c r="U926" s="6">
        <f t="shared" ca="1" si="132"/>
        <v>6</v>
      </c>
      <c r="V926" s="7" t="str">
        <f ca="1" xml:space="preserve">
IF($U926 &lt;&gt; "",
    VLOOKUP($U926,Level!$A:$B,2,FALSE),
    ""
)</f>
        <v>Pleno</v>
      </c>
      <c r="W926" s="1">
        <f t="shared" ca="1" si="133"/>
        <v>3080</v>
      </c>
      <c r="X926" s="12" t="str">
        <f t="shared" ca="1" si="134"/>
        <v>INSERT INTO bi4all.fac_employees (id_company_fk, id_employee_pk, flg_active, employee_name, id_gender_fk, id_race_fk, birthday, id_schooling_fk, id_department_fk, id_role_fk, id_level_fk, salary) VALUES (1, 922, TRUE, 'Francisco Bispo Resende', 'M', 5, '09/03/1974', 8, 8, 11, 6, 3080);</v>
      </c>
    </row>
    <row r="927" spans="1:24" ht="14.25" customHeight="1" x14ac:dyDescent="0.2">
      <c r="A927" s="7">
        <v>1</v>
      </c>
      <c r="B927" s="7" t="str">
        <f>$A927 &amp; "-"&amp;VLOOKUP($A927,Company!$A:$B,2,FALSE)</f>
        <v>1-ACME Corporation</v>
      </c>
      <c r="C927" s="5">
        <f t="shared" si="126"/>
        <v>923</v>
      </c>
      <c r="D927" s="6" t="b">
        <v>1</v>
      </c>
      <c r="E927" s="7">
        <f ca="1">IF($C927 = 1 + N("Presidente"),
    127,
    IF($C927 = 2 + N("Vice-Presidente"),
        72,
        IF($C927 = 3 + N("Secretária bilíngue"),
            13,
            RANDBETWEEN(5,COUNT(Name!$A:$A) + 1)
        )
    )
)</f>
        <v>200</v>
      </c>
      <c r="F927" s="7" t="str">
        <f ca="1">VLOOKUP($E927,Name!$A:$B,2,FALSE)</f>
        <v>José Heleno</v>
      </c>
      <c r="G927" s="7">
        <f ca="1" xml:space="preserve">
IF($C927 = 1,
    0,
    RANDBETWEEN(5,COUNT('Last name'!$A:$A) + 1)
)</f>
        <v>78</v>
      </c>
      <c r="H927" s="7" t="str">
        <f ca="1" xml:space="preserve">
IF($C927 = 1 + N("Presidente"),
    "de Orléans e Bragança",
    VLOOKUP($G927,'Last name'!$A:$B,2,FALSE) &amp; " " &amp; VLOOKUP(RANDBETWEEN(5,COUNT('Last name'!$A:$A) + 1),'Last name'!$A:$B,2,FALSE)
)</f>
        <v>Esteves Pimentel</v>
      </c>
      <c r="I927" s="7" t="str">
        <f t="shared" ca="1" si="127"/>
        <v>José Heleno Esteves Pimentel</v>
      </c>
      <c r="J927" s="7" t="str">
        <f ca="1">VLOOKUP($E927,Name!$A:$C,3,FALSE)</f>
        <v>M</v>
      </c>
      <c r="K927" s="7" t="str">
        <f ca="1">VLOOKUP($J927,Gender!$A:$B,2,FALSE)</f>
        <v>Male</v>
      </c>
      <c r="L927" s="7">
        <f t="shared" ca="1" si="128"/>
        <v>5</v>
      </c>
      <c r="M927" s="7" t="str">
        <f ca="1">VLOOKUP($L927,Race!$A:$B,2,FALSE)</f>
        <v>White</v>
      </c>
      <c r="N927" s="8">
        <f t="shared" ca="1" si="129"/>
        <v>18585</v>
      </c>
      <c r="O927" s="6">
        <f t="shared" ca="1" si="130"/>
        <v>7</v>
      </c>
      <c r="P927" s="8" t="str">
        <f ca="1">VLOOKUP($O927,Education!$A:$B,2,FALSE)</f>
        <v>Undergraduate degree</v>
      </c>
      <c r="Q927" s="7">
        <f ca="1" xml:space="preserve">
  IF(OR($S927 = 5, $S927 = 6, $S927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27" s="7" t="str">
        <f ca="1">VLOOKUP($Q927,Department!$A:$B,2,FALSE)</f>
        <v>Communication &amp; Marketing</v>
      </c>
      <c r="S927" s="6">
        <f t="shared" ca="1" si="131"/>
        <v>9</v>
      </c>
      <c r="T927" s="7" t="str">
        <f ca="1">VLOOKUP($S927,Role!$A:$B,2,FALSE)</f>
        <v>Intern</v>
      </c>
      <c r="U927" s="6" t="str">
        <f t="shared" ca="1" si="132"/>
        <v/>
      </c>
      <c r="V927" s="7" t="str">
        <f ca="1" xml:space="preserve">
IF($U927 &lt;&gt; "",
    VLOOKUP($U927,Level!$A:$B,2,FALSE),
    ""
)</f>
        <v/>
      </c>
      <c r="W927" s="1">
        <f t="shared" ca="1" si="133"/>
        <v>1285</v>
      </c>
      <c r="X927" s="12" t="str">
        <f t="shared" ca="1" si="134"/>
        <v>INSERT INTO bi4all.fac_employees (id_company_fk, id_employee_pk, flg_active, employee_name, id_gender_fk, id_race_fk, birthday, id_schooling_fk, id_department_fk, id_role_fk, id_level_fk, salary) VALUES (1, 923, TRUE, 'José Heleno Esteves Pimentel', 'M', 5, '18/11/1950', 7, 11, 9, NULL, 1285);</v>
      </c>
    </row>
    <row r="928" spans="1:24" ht="14.25" customHeight="1" x14ac:dyDescent="0.2">
      <c r="A928" s="7">
        <v>1</v>
      </c>
      <c r="B928" s="7" t="str">
        <f>$A928 &amp; "-"&amp;VLOOKUP($A928,Company!$A:$B,2,FALSE)</f>
        <v>1-ACME Corporation</v>
      </c>
      <c r="C928" s="5">
        <f t="shared" si="126"/>
        <v>924</v>
      </c>
      <c r="D928" s="6" t="b">
        <v>1</v>
      </c>
      <c r="E928" s="7">
        <f ca="1">IF($C928 = 1 + N("Presidente"),
    127,
    IF($C928 = 2 + N("Vice-Presidente"),
        72,
        IF($C928 = 3 + N("Secretária bilíngue"),
            13,
            RANDBETWEEN(5,COUNT(Name!$A:$A) + 1)
        )
    )
)</f>
        <v>38</v>
      </c>
      <c r="F928" s="7" t="str">
        <f ca="1">VLOOKUP($E928,Name!$A:$B,2,FALSE)</f>
        <v>Analu</v>
      </c>
      <c r="G928" s="7">
        <f ca="1" xml:space="preserve">
IF($C928 = 1,
    0,
    RANDBETWEEN(5,COUNT('Last name'!$A:$A) + 1)
)</f>
        <v>108</v>
      </c>
      <c r="H928" s="7" t="str">
        <f ca="1" xml:space="preserve">
IF($C928 = 1 + N("Presidente"),
    "de Orléans e Bragança",
    VLOOKUP($G928,'Last name'!$A:$B,2,FALSE) &amp; " " &amp; VLOOKUP(RANDBETWEEN(5,COUNT('Last name'!$A:$A) + 1),'Last name'!$A:$B,2,FALSE)
)</f>
        <v>Leone Brasão</v>
      </c>
      <c r="I928" s="7" t="str">
        <f t="shared" ca="1" si="127"/>
        <v>Analu Leone Brasão</v>
      </c>
      <c r="J928" s="7" t="str">
        <f ca="1">VLOOKUP($E928,Name!$A:$C,3,FALSE)</f>
        <v>F</v>
      </c>
      <c r="K928" s="7" t="str">
        <f ca="1">VLOOKUP($J928,Gender!$A:$B,2,FALSE)</f>
        <v>Female</v>
      </c>
      <c r="L928" s="7">
        <f t="shared" ca="1" si="128"/>
        <v>5</v>
      </c>
      <c r="M928" s="7" t="str">
        <f ca="1">VLOOKUP($L928,Race!$A:$B,2,FALSE)</f>
        <v>White</v>
      </c>
      <c r="N928" s="8">
        <f t="shared" ca="1" si="129"/>
        <v>31609</v>
      </c>
      <c r="O928" s="6">
        <f t="shared" ca="1" si="130"/>
        <v>8</v>
      </c>
      <c r="P928" s="8" t="str">
        <f ca="1">VLOOKUP($O928,Education!$A:$B,2,FALSE)</f>
        <v>Graduate school</v>
      </c>
      <c r="Q928" s="7">
        <f ca="1" xml:space="preserve">
  IF(OR($S928 = 5, $S928 = 6, $S928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28" s="7" t="str">
        <f ca="1">VLOOKUP($Q928,Department!$A:$B,2,FALSE)</f>
        <v>Audit</v>
      </c>
      <c r="S928" s="6">
        <f t="shared" ca="1" si="131"/>
        <v>11</v>
      </c>
      <c r="T928" s="7" t="str">
        <f ca="1">VLOOKUP($S928,Role!$A:$B,2,FALSE)</f>
        <v>Analyst</v>
      </c>
      <c r="U928" s="6">
        <f t="shared" ca="1" si="132"/>
        <v>6</v>
      </c>
      <c r="V928" s="7" t="str">
        <f ca="1" xml:space="preserve">
IF($U928 &lt;&gt; "",
    VLOOKUP($U928,Level!$A:$B,2,FALSE),
    ""
)</f>
        <v>Pleno</v>
      </c>
      <c r="W928" s="1">
        <f t="shared" ca="1" si="133"/>
        <v>3000</v>
      </c>
      <c r="X928" s="12" t="str">
        <f t="shared" ca="1" si="134"/>
        <v>INSERT INTO bi4all.fac_employees (id_company_fk, id_employee_pk, flg_active, employee_name, id_gender_fk, id_race_fk, birthday, id_schooling_fk, id_department_fk, id_role_fk, id_level_fk, salary) VALUES (1, 924, TRUE, 'Analu Leone Brasão', 'F', 5, '16/07/1986', 8, 13, 11, 6, 3000);</v>
      </c>
    </row>
    <row r="929" spans="1:24" ht="14.25" customHeight="1" x14ac:dyDescent="0.2">
      <c r="A929" s="7">
        <v>1</v>
      </c>
      <c r="B929" s="7" t="str">
        <f>$A929 &amp; "-"&amp;VLOOKUP($A929,Company!$A:$B,2,FALSE)</f>
        <v>1-ACME Corporation</v>
      </c>
      <c r="C929" s="5">
        <f t="shared" si="126"/>
        <v>925</v>
      </c>
      <c r="D929" s="6" t="b">
        <v>1</v>
      </c>
      <c r="E929" s="7">
        <f ca="1">IF($C929 = 1 + N("Presidente"),
    127,
    IF($C929 = 2 + N("Vice-Presidente"),
        72,
        IF($C929 = 3 + N("Secretária bilíngue"),
            13,
            RANDBETWEEN(5,COUNT(Name!$A:$A) + 1)
        )
    )
)</f>
        <v>315</v>
      </c>
      <c r="F929" s="7" t="str">
        <f ca="1">VLOOKUP($E929,Name!$A:$B,2,FALSE)</f>
        <v>Peter</v>
      </c>
      <c r="G929" s="7">
        <f ca="1" xml:space="preserve">
IF($C929 = 1,
    0,
    RANDBETWEEN(5,COUNT('Last name'!$A:$A) + 1)
)</f>
        <v>124</v>
      </c>
      <c r="H929" s="7" t="str">
        <f ca="1" xml:space="preserve">
IF($C929 = 1 + N("Presidente"),
    "de Orléans e Bragança",
    VLOOKUP($G929,'Last name'!$A:$B,2,FALSE) &amp; " " &amp; VLOOKUP(RANDBETWEEN(5,COUNT('Last name'!$A:$A) + 1),'Last name'!$A:$B,2,FALSE)
)</f>
        <v>Mazza Siqueira</v>
      </c>
      <c r="I929" s="7" t="str">
        <f t="shared" ca="1" si="127"/>
        <v>Peter Mazza Siqueira</v>
      </c>
      <c r="J929" s="7" t="str">
        <f ca="1">VLOOKUP($E929,Name!$A:$C,3,FALSE)</f>
        <v>M</v>
      </c>
      <c r="K929" s="7" t="str">
        <f ca="1">VLOOKUP($J929,Gender!$A:$B,2,FALSE)</f>
        <v>Male</v>
      </c>
      <c r="L929" s="7">
        <f t="shared" ca="1" si="128"/>
        <v>5</v>
      </c>
      <c r="M929" s="7" t="str">
        <f ca="1">VLOOKUP($L929,Race!$A:$B,2,FALSE)</f>
        <v>White</v>
      </c>
      <c r="N929" s="8">
        <f t="shared" ca="1" si="129"/>
        <v>32655</v>
      </c>
      <c r="O929" s="6">
        <f t="shared" ca="1" si="130"/>
        <v>7</v>
      </c>
      <c r="P929" s="8" t="str">
        <f ca="1">VLOOKUP($O929,Education!$A:$B,2,FALSE)</f>
        <v>Undergraduate degree</v>
      </c>
      <c r="Q929" s="7">
        <f ca="1" xml:space="preserve">
  IF(OR($S929 = 5, $S929 = 6, $S929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29" s="7" t="str">
        <f ca="1">VLOOKUP($Q929,Department!$A:$B,2,FALSE)</f>
        <v>Operations</v>
      </c>
      <c r="S929" s="6">
        <f t="shared" ca="1" si="131"/>
        <v>10</v>
      </c>
      <c r="T929" s="7" t="str">
        <f ca="1">VLOOKUP($S929,Role!$A:$B,2,FALSE)</f>
        <v>Trainee</v>
      </c>
      <c r="U929" s="6" t="str">
        <f t="shared" ca="1" si="132"/>
        <v/>
      </c>
      <c r="V929" s="7" t="str">
        <f ca="1" xml:space="preserve">
IF($U929 &lt;&gt; "",
    VLOOKUP($U929,Level!$A:$B,2,FALSE),
    ""
)</f>
        <v/>
      </c>
      <c r="W929" s="1">
        <f t="shared" ca="1" si="133"/>
        <v>1305</v>
      </c>
      <c r="X929" s="12" t="str">
        <f t="shared" ca="1" si="134"/>
        <v>INSERT INTO bi4all.fac_employees (id_company_fk, id_employee_pk, flg_active, employee_name, id_gender_fk, id_race_fk, birthday, id_schooling_fk, id_department_fk, id_role_fk, id_level_fk, salary) VALUES (1, 925, TRUE, 'Peter Mazza Siqueira', 'M', 5, '27/05/1989', 7, 10, 10, NULL, 1305);</v>
      </c>
    </row>
    <row r="930" spans="1:24" ht="14.25" customHeight="1" x14ac:dyDescent="0.2">
      <c r="A930" s="7">
        <v>1</v>
      </c>
      <c r="B930" s="7" t="str">
        <f>$A930 &amp; "-"&amp;VLOOKUP($A930,Company!$A:$B,2,FALSE)</f>
        <v>1-ACME Corporation</v>
      </c>
      <c r="C930" s="5">
        <f t="shared" si="126"/>
        <v>926</v>
      </c>
      <c r="D930" s="6" t="b">
        <v>1</v>
      </c>
      <c r="E930" s="7">
        <f ca="1">IF($C930 = 1 + N("Presidente"),
    127,
    IF($C930 = 2 + N("Vice-Presidente"),
        72,
        IF($C930 = 3 + N("Secretária bilíngue"),
            13,
            RANDBETWEEN(5,COUNT(Name!$A:$A) + 1)
        )
    )
)</f>
        <v>153</v>
      </c>
      <c r="F930" s="7" t="str">
        <f ca="1">VLOOKUP($E930,Name!$A:$B,2,FALSE)</f>
        <v>Giovana</v>
      </c>
      <c r="G930" s="7">
        <f ca="1" xml:space="preserve">
IF($C930 = 1,
    0,
    RANDBETWEEN(5,COUNT('Last name'!$A:$A) + 1)
)</f>
        <v>85</v>
      </c>
      <c r="H930" s="7" t="str">
        <f ca="1" xml:space="preserve">
IF($C930 = 1 + N("Presidente"),
    "de Orléans e Bragança",
    VLOOKUP($G930,'Last name'!$A:$B,2,FALSE) &amp; " " &amp; VLOOKUP(RANDBETWEEN(5,COUNT('Last name'!$A:$A) + 1),'Last name'!$A:$B,2,FALSE)
)</f>
        <v>Ferrão Dantas</v>
      </c>
      <c r="I930" s="7" t="str">
        <f t="shared" ca="1" si="127"/>
        <v>Giovana Ferrão Dantas</v>
      </c>
      <c r="J930" s="7" t="str">
        <f ca="1">VLOOKUP($E930,Name!$A:$C,3,FALSE)</f>
        <v>F</v>
      </c>
      <c r="K930" s="7" t="str">
        <f ca="1">VLOOKUP($J930,Gender!$A:$B,2,FALSE)</f>
        <v>Female</v>
      </c>
      <c r="L930" s="7">
        <f t="shared" ca="1" si="128"/>
        <v>5</v>
      </c>
      <c r="M930" s="7" t="str">
        <f ca="1">VLOOKUP($L930,Race!$A:$B,2,FALSE)</f>
        <v>White</v>
      </c>
      <c r="N930" s="8">
        <f t="shared" ca="1" si="129"/>
        <v>29127</v>
      </c>
      <c r="O930" s="6">
        <f t="shared" ca="1" si="130"/>
        <v>7</v>
      </c>
      <c r="P930" s="8" t="str">
        <f ca="1">VLOOKUP($O930,Education!$A:$B,2,FALSE)</f>
        <v>Undergraduate degree</v>
      </c>
      <c r="Q930" s="7">
        <f ca="1" xml:space="preserve">
  IF(OR($S930 = 5, $S930 = 6, $S930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30" s="7" t="str">
        <f ca="1">VLOOKUP($Q930,Department!$A:$B,2,FALSE)</f>
        <v>Communication &amp; Marketing</v>
      </c>
      <c r="S930" s="6">
        <f t="shared" ca="1" si="131"/>
        <v>11</v>
      </c>
      <c r="T930" s="7" t="str">
        <f ca="1">VLOOKUP($S930,Role!$A:$B,2,FALSE)</f>
        <v>Analyst</v>
      </c>
      <c r="U930" s="6">
        <f t="shared" ca="1" si="132"/>
        <v>6</v>
      </c>
      <c r="V930" s="7" t="str">
        <f ca="1" xml:space="preserve">
IF($U930 &lt;&gt; "",
    VLOOKUP($U930,Level!$A:$B,2,FALSE),
    ""
)</f>
        <v>Pleno</v>
      </c>
      <c r="W930" s="1">
        <f t="shared" ca="1" si="133"/>
        <v>2580</v>
      </c>
      <c r="X930" s="12" t="str">
        <f t="shared" ca="1" si="134"/>
        <v>INSERT INTO bi4all.fac_employees (id_company_fk, id_employee_pk, flg_active, employee_name, id_gender_fk, id_race_fk, birthday, id_schooling_fk, id_department_fk, id_role_fk, id_level_fk, salary) VALUES (1, 926, TRUE, 'Giovana Ferrão Dantas', 'F', 5, '29/09/1979', 7, 11, 11, 6, 2580);</v>
      </c>
    </row>
    <row r="931" spans="1:24" ht="14.25" customHeight="1" x14ac:dyDescent="0.2">
      <c r="A931" s="7">
        <v>1</v>
      </c>
      <c r="B931" s="7" t="str">
        <f>$A931 &amp; "-"&amp;VLOOKUP($A931,Company!$A:$B,2,FALSE)</f>
        <v>1-ACME Corporation</v>
      </c>
      <c r="C931" s="5">
        <f t="shared" si="126"/>
        <v>927</v>
      </c>
      <c r="D931" s="6" t="b">
        <v>1</v>
      </c>
      <c r="E931" s="7">
        <f ca="1">IF($C931 = 1 + N("Presidente"),
    127,
    IF($C931 = 2 + N("Vice-Presidente"),
        72,
        IF($C931 = 3 + N("Secretária bilíngue"),
            13,
            RANDBETWEEN(5,COUNT(Name!$A:$A) + 1)
        )
    )
)</f>
        <v>175</v>
      </c>
      <c r="F931" s="7" t="str">
        <f ca="1">VLOOKUP($E931,Name!$A:$B,2,FALSE)</f>
        <v>Isabella</v>
      </c>
      <c r="G931" s="7">
        <f ca="1" xml:space="preserve">
IF($C931 = 1,
    0,
    RANDBETWEEN(5,COUNT('Last name'!$A:$A) + 1)
)</f>
        <v>73</v>
      </c>
      <c r="H931" s="7" t="str">
        <f ca="1" xml:space="preserve">
IF($C931 = 1 + N("Presidente"),
    "de Orléans e Bragança",
    VLOOKUP($G931,'Last name'!$A:$B,2,FALSE) &amp; " " &amp; VLOOKUP(RANDBETWEEN(5,COUNT('Last name'!$A:$A) + 1),'Last name'!$A:$B,2,FALSE)
)</f>
        <v>de Oliveira Barbieri</v>
      </c>
      <c r="I931" s="7" t="str">
        <f t="shared" ca="1" si="127"/>
        <v>Isabella de Oliveira Barbieri</v>
      </c>
      <c r="J931" s="7" t="str">
        <f ca="1">VLOOKUP($E931,Name!$A:$C,3,FALSE)</f>
        <v>F</v>
      </c>
      <c r="K931" s="7" t="str">
        <f ca="1">VLOOKUP($J931,Gender!$A:$B,2,FALSE)</f>
        <v>Female</v>
      </c>
      <c r="L931" s="7">
        <f t="shared" ca="1" si="128"/>
        <v>8</v>
      </c>
      <c r="M931" s="7" t="str">
        <f ca="1">VLOOKUP($L931,Race!$A:$B,2,FALSE)</f>
        <v>Asian</v>
      </c>
      <c r="N931" s="8">
        <f t="shared" ca="1" si="129"/>
        <v>30449</v>
      </c>
      <c r="O931" s="6">
        <f t="shared" ca="1" si="130"/>
        <v>7</v>
      </c>
      <c r="P931" s="8" t="str">
        <f ca="1">VLOOKUP($O931,Education!$A:$B,2,FALSE)</f>
        <v>Undergraduate degree</v>
      </c>
      <c r="Q931" s="7">
        <f ca="1" xml:space="preserve">
  IF(OR($S931 = 5, $S931 = 6, $S931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31" s="7" t="str">
        <f ca="1">VLOOKUP($Q931,Department!$A:$B,2,FALSE)</f>
        <v>Audit</v>
      </c>
      <c r="S931" s="6">
        <f t="shared" ca="1" si="131"/>
        <v>9</v>
      </c>
      <c r="T931" s="7" t="str">
        <f ca="1">VLOOKUP($S931,Role!$A:$B,2,FALSE)</f>
        <v>Intern</v>
      </c>
      <c r="U931" s="6" t="str">
        <f t="shared" ca="1" si="132"/>
        <v/>
      </c>
      <c r="V931" s="7" t="str">
        <f ca="1" xml:space="preserve">
IF($U931 &lt;&gt; "",
    VLOOKUP($U931,Level!$A:$B,2,FALSE),
    ""
)</f>
        <v/>
      </c>
      <c r="W931" s="1">
        <f t="shared" ca="1" si="133"/>
        <v>1205</v>
      </c>
      <c r="X931" s="12" t="str">
        <f t="shared" ca="1" si="134"/>
        <v>INSERT INTO bi4all.fac_employees (id_company_fk, id_employee_pk, flg_active, employee_name, id_gender_fk, id_race_fk, birthday, id_schooling_fk, id_department_fk, id_role_fk, id_level_fk, salary) VALUES (1, 927, TRUE, 'Isabella de Oliveira Barbieri', 'F', 8, '13/05/1983', 7, 13, 9, NULL, 1205);</v>
      </c>
    </row>
    <row r="932" spans="1:24" ht="14.25" customHeight="1" x14ac:dyDescent="0.2">
      <c r="A932" s="7">
        <v>1</v>
      </c>
      <c r="B932" s="7" t="str">
        <f>$A932 &amp; "-"&amp;VLOOKUP($A932,Company!$A:$B,2,FALSE)</f>
        <v>1-ACME Corporation</v>
      </c>
      <c r="C932" s="5">
        <f t="shared" si="126"/>
        <v>928</v>
      </c>
      <c r="D932" s="6" t="b">
        <v>1</v>
      </c>
      <c r="E932" s="7">
        <f ca="1">IF($C932 = 1 + N("Presidente"),
    127,
    IF($C932 = 2 + N("Vice-Presidente"),
        72,
        IF($C932 = 3 + N("Secretária bilíngue"),
            13,
            RANDBETWEEN(5,COUNT(Name!$A:$A) + 1)
        )
    )
)</f>
        <v>309</v>
      </c>
      <c r="F932" s="7" t="str">
        <f ca="1">VLOOKUP($E932,Name!$A:$B,2,FALSE)</f>
        <v>Octávio</v>
      </c>
      <c r="G932" s="7">
        <f ca="1" xml:space="preserve">
IF($C932 = 1,
    0,
    RANDBETWEEN(5,COUNT('Last name'!$A:$A) + 1)
)</f>
        <v>138</v>
      </c>
      <c r="H932" s="7" t="str">
        <f ca="1" xml:space="preserve">
IF($C932 = 1 + N("Presidente"),
    "de Orléans e Bragança",
    VLOOKUP($G932,'Last name'!$A:$B,2,FALSE) &amp; " " &amp; VLOOKUP(RANDBETWEEN(5,COUNT('Last name'!$A:$A) + 1),'Last name'!$A:$B,2,FALSE)
)</f>
        <v>Nascimento Aragão</v>
      </c>
      <c r="I932" s="7" t="str">
        <f t="shared" ca="1" si="127"/>
        <v>Octávio Nascimento Aragão</v>
      </c>
      <c r="J932" s="7" t="str">
        <f ca="1">VLOOKUP($E932,Name!$A:$C,3,FALSE)</f>
        <v>M</v>
      </c>
      <c r="K932" s="7" t="str">
        <f ca="1">VLOOKUP($J932,Gender!$A:$B,2,FALSE)</f>
        <v>Male</v>
      </c>
      <c r="L932" s="7">
        <f t="shared" ca="1" si="128"/>
        <v>5</v>
      </c>
      <c r="M932" s="7" t="str">
        <f ca="1">VLOOKUP($L932,Race!$A:$B,2,FALSE)</f>
        <v>White</v>
      </c>
      <c r="N932" s="8">
        <f t="shared" ca="1" si="129"/>
        <v>25174</v>
      </c>
      <c r="O932" s="6">
        <f t="shared" ca="1" si="130"/>
        <v>8</v>
      </c>
      <c r="P932" s="8" t="str">
        <f ca="1">VLOOKUP($O932,Education!$A:$B,2,FALSE)</f>
        <v>Graduate school</v>
      </c>
      <c r="Q932" s="7">
        <f ca="1" xml:space="preserve">
  IF(OR($S932 = 5, $S932 = 6, $S932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32" s="7" t="str">
        <f ca="1">VLOOKUP($Q932,Department!$A:$B,2,FALSE)</f>
        <v>Communication &amp; Marketing</v>
      </c>
      <c r="S932" s="6">
        <f t="shared" ca="1" si="131"/>
        <v>11</v>
      </c>
      <c r="T932" s="7" t="str">
        <f ca="1">VLOOKUP($S932,Role!$A:$B,2,FALSE)</f>
        <v>Analyst</v>
      </c>
      <c r="U932" s="6">
        <f t="shared" ca="1" si="132"/>
        <v>5</v>
      </c>
      <c r="V932" s="7" t="str">
        <f ca="1" xml:space="preserve">
IF($U932 &lt;&gt; "",
    VLOOKUP($U932,Level!$A:$B,2,FALSE),
    ""
)</f>
        <v>Junior</v>
      </c>
      <c r="W932" s="1">
        <f t="shared" ca="1" si="133"/>
        <v>3080</v>
      </c>
      <c r="X932" s="12" t="str">
        <f t="shared" ca="1" si="134"/>
        <v>INSERT INTO bi4all.fac_employees (id_company_fk, id_employee_pk, flg_active, employee_name, id_gender_fk, id_race_fk, birthday, id_schooling_fk, id_department_fk, id_role_fk, id_level_fk, salary) VALUES (1, 928, TRUE, 'Octávio Nascimento Aragão', 'M', 5, '02/12/1968', 8, 11, 11, 5, 3080);</v>
      </c>
    </row>
    <row r="933" spans="1:24" ht="14.25" customHeight="1" x14ac:dyDescent="0.2">
      <c r="A933" s="7">
        <v>1</v>
      </c>
      <c r="B933" s="7" t="str">
        <f>$A933 &amp; "-"&amp;VLOOKUP($A933,Company!$A:$B,2,FALSE)</f>
        <v>1-ACME Corporation</v>
      </c>
      <c r="C933" s="5">
        <f t="shared" si="126"/>
        <v>929</v>
      </c>
      <c r="D933" s="6" t="b">
        <v>1</v>
      </c>
      <c r="E933" s="7">
        <f ca="1">IF($C933 = 1 + N("Presidente"),
    127,
    IF($C933 = 2 + N("Vice-Presidente"),
        72,
        IF($C933 = 3 + N("Secretária bilíngue"),
            13,
            RANDBETWEEN(5,COUNT(Name!$A:$A) + 1)
        )
    )
)</f>
        <v>346</v>
      </c>
      <c r="F933" s="7" t="str">
        <f ca="1">VLOOKUP($E933,Name!$A:$B,2,FALSE)</f>
        <v>Tomas</v>
      </c>
      <c r="G933" s="7">
        <f ca="1" xml:space="preserve">
IF($C933 = 1,
    0,
    RANDBETWEEN(5,COUNT('Last name'!$A:$A) + 1)
)</f>
        <v>108</v>
      </c>
      <c r="H933" s="7" t="str">
        <f ca="1" xml:space="preserve">
IF($C933 = 1 + N("Presidente"),
    "de Orléans e Bragança",
    VLOOKUP($G933,'Last name'!$A:$B,2,FALSE) &amp; " " &amp; VLOOKUP(RANDBETWEEN(5,COUNT('Last name'!$A:$A) + 1),'Last name'!$A:$B,2,FALSE)
)</f>
        <v>Leone Duarte</v>
      </c>
      <c r="I933" s="7" t="str">
        <f t="shared" ca="1" si="127"/>
        <v>Tomas Leone Duarte</v>
      </c>
      <c r="J933" s="7" t="str">
        <f ca="1">VLOOKUP($E933,Name!$A:$C,3,FALSE)</f>
        <v>M</v>
      </c>
      <c r="K933" s="7" t="str">
        <f ca="1">VLOOKUP($J933,Gender!$A:$B,2,FALSE)</f>
        <v>Male</v>
      </c>
      <c r="L933" s="7">
        <f t="shared" ca="1" si="128"/>
        <v>5</v>
      </c>
      <c r="M933" s="7" t="str">
        <f ca="1">VLOOKUP($L933,Race!$A:$B,2,FALSE)</f>
        <v>White</v>
      </c>
      <c r="N933" s="8">
        <f t="shared" ca="1" si="129"/>
        <v>23247</v>
      </c>
      <c r="O933" s="6">
        <f t="shared" ca="1" si="130"/>
        <v>7</v>
      </c>
      <c r="P933" s="8" t="str">
        <f ca="1">VLOOKUP($O933,Education!$A:$B,2,FALSE)</f>
        <v>Undergraduate degree</v>
      </c>
      <c r="Q933" s="7">
        <f ca="1" xml:space="preserve">
  IF(OR($S933 = 5, $S933 = 6, $S933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33" s="7" t="str">
        <f ca="1">VLOOKUP($Q933,Department!$A:$B,2,FALSE)</f>
        <v>Communication &amp; Marketing</v>
      </c>
      <c r="S933" s="6">
        <f t="shared" ca="1" si="131"/>
        <v>10</v>
      </c>
      <c r="T933" s="7" t="str">
        <f ca="1">VLOOKUP($S933,Role!$A:$B,2,FALSE)</f>
        <v>Trainee</v>
      </c>
      <c r="U933" s="6" t="str">
        <f t="shared" ca="1" si="132"/>
        <v/>
      </c>
      <c r="V933" s="7" t="str">
        <f ca="1" xml:space="preserve">
IF($U933 &lt;&gt; "",
    VLOOKUP($U933,Level!$A:$B,2,FALSE),
    ""
)</f>
        <v/>
      </c>
      <c r="W933" s="1">
        <f t="shared" ca="1" si="133"/>
        <v>1385</v>
      </c>
      <c r="X933" s="12" t="str">
        <f t="shared" ca="1" si="134"/>
        <v>INSERT INTO bi4all.fac_employees (id_company_fk, id_employee_pk, flg_active, employee_name, id_gender_fk, id_race_fk, birthday, id_schooling_fk, id_department_fk, id_role_fk, id_level_fk, salary) VALUES (1, 929, TRUE, 'Tomas Leone Duarte', 'M', 5, '24/08/1963', 7, 11, 10, NULL, 1385);</v>
      </c>
    </row>
    <row r="934" spans="1:24" ht="14.25" customHeight="1" x14ac:dyDescent="0.2">
      <c r="A934" s="7">
        <v>1</v>
      </c>
      <c r="B934" s="7" t="str">
        <f>$A934 &amp; "-"&amp;VLOOKUP($A934,Company!$A:$B,2,FALSE)</f>
        <v>1-ACME Corporation</v>
      </c>
      <c r="C934" s="5">
        <f t="shared" si="126"/>
        <v>930</v>
      </c>
      <c r="D934" s="6" t="b">
        <v>1</v>
      </c>
      <c r="E934" s="7">
        <f ca="1">IF($C934 = 1 + N("Presidente"),
    127,
    IF($C934 = 2 + N("Vice-Presidente"),
        72,
        IF($C934 = 3 + N("Secretária bilíngue"),
            13,
            RANDBETWEEN(5,COUNT(Name!$A:$A) + 1)
        )
    )
)</f>
        <v>234</v>
      </c>
      <c r="F934" s="7" t="str">
        <f ca="1">VLOOKUP($E934,Name!$A:$B,2,FALSE)</f>
        <v>Louise</v>
      </c>
      <c r="G934" s="7">
        <f ca="1" xml:space="preserve">
IF($C934 = 1,
    0,
    RANDBETWEEN(5,COUNT('Last name'!$A:$A) + 1)
)</f>
        <v>160</v>
      </c>
      <c r="H934" s="7" t="str">
        <f ca="1" xml:space="preserve">
IF($C934 = 1 + N("Presidente"),
    "de Orléans e Bragança",
    VLOOKUP($G934,'Last name'!$A:$B,2,FALSE) &amp; " " &amp; VLOOKUP(RANDBETWEEN(5,COUNT('Last name'!$A:$A) + 1),'Last name'!$A:$B,2,FALSE)
)</f>
        <v>Resende Malafaia</v>
      </c>
      <c r="I934" s="7" t="str">
        <f t="shared" ca="1" si="127"/>
        <v>Louise Resende Malafaia</v>
      </c>
      <c r="J934" s="7" t="str">
        <f ca="1">VLOOKUP($E934,Name!$A:$C,3,FALSE)</f>
        <v>F</v>
      </c>
      <c r="K934" s="7" t="str">
        <f ca="1">VLOOKUP($J934,Gender!$A:$B,2,FALSE)</f>
        <v>Female</v>
      </c>
      <c r="L934" s="7">
        <f t="shared" ca="1" si="128"/>
        <v>5</v>
      </c>
      <c r="M934" s="7" t="str">
        <f ca="1">VLOOKUP($L934,Race!$A:$B,2,FALSE)</f>
        <v>White</v>
      </c>
      <c r="N934" s="8">
        <f t="shared" ca="1" si="129"/>
        <v>31255</v>
      </c>
      <c r="O934" s="6">
        <f t="shared" ca="1" si="130"/>
        <v>8</v>
      </c>
      <c r="P934" s="8" t="str">
        <f ca="1">VLOOKUP($O934,Education!$A:$B,2,FALSE)</f>
        <v>Graduate school</v>
      </c>
      <c r="Q934" s="7">
        <f ca="1" xml:space="preserve">
  IF(OR($S934 = 5, $S934 = 6, $S934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34" s="7" t="str">
        <f ca="1">VLOOKUP($Q934,Department!$A:$B,2,FALSE)</f>
        <v>Human Resource</v>
      </c>
      <c r="S934" s="6">
        <f t="shared" ca="1" si="131"/>
        <v>11</v>
      </c>
      <c r="T934" s="7" t="str">
        <f ca="1">VLOOKUP($S934,Role!$A:$B,2,FALSE)</f>
        <v>Analyst</v>
      </c>
      <c r="U934" s="6">
        <f t="shared" ca="1" si="132"/>
        <v>6</v>
      </c>
      <c r="V934" s="7" t="str">
        <f ca="1" xml:space="preserve">
IF($U934 &lt;&gt; "",
    VLOOKUP($U934,Level!$A:$B,2,FALSE),
    ""
)</f>
        <v>Pleno</v>
      </c>
      <c r="W934" s="1">
        <f t="shared" ca="1" si="133"/>
        <v>3080</v>
      </c>
      <c r="X934" s="12" t="str">
        <f t="shared" ca="1" si="134"/>
        <v>INSERT INTO bi4all.fac_employees (id_company_fk, id_employee_pk, flg_active, employee_name, id_gender_fk, id_race_fk, birthday, id_schooling_fk, id_department_fk, id_role_fk, id_level_fk, salary) VALUES (1, 930, TRUE, 'Louise Resende Malafaia', 'F', 5, '27/07/1985', 8, 8, 11, 6, 3080);</v>
      </c>
    </row>
    <row r="935" spans="1:24" ht="14.25" customHeight="1" x14ac:dyDescent="0.2">
      <c r="A935" s="7">
        <v>1</v>
      </c>
      <c r="B935" s="7" t="str">
        <f>$A935 &amp; "-"&amp;VLOOKUP($A935,Company!$A:$B,2,FALSE)</f>
        <v>1-ACME Corporation</v>
      </c>
      <c r="C935" s="5">
        <f t="shared" si="126"/>
        <v>931</v>
      </c>
      <c r="D935" s="6" t="b">
        <v>1</v>
      </c>
      <c r="E935" s="7">
        <f ca="1">IF($C935 = 1 + N("Presidente"),
    127,
    IF($C935 = 2 + N("Vice-Presidente"),
        72,
        IF($C935 = 3 + N("Secretária bilíngue"),
            13,
            RANDBETWEEN(5,COUNT(Name!$A:$A) + 1)
        )
    )
)</f>
        <v>295</v>
      </c>
      <c r="F935" s="7" t="str">
        <f ca="1">VLOOKUP($E935,Name!$A:$B,2,FALSE)</f>
        <v>Miguel</v>
      </c>
      <c r="G935" s="7">
        <f ca="1" xml:space="preserve">
IF($C935 = 1,
    0,
    RANDBETWEEN(5,COUNT('Last name'!$A:$A) + 1)
)</f>
        <v>134</v>
      </c>
      <c r="H935" s="7" t="str">
        <f ca="1" xml:space="preserve">
IF($C935 = 1 + N("Presidente"),
    "de Orléans e Bragança",
    VLOOKUP($G935,'Last name'!$A:$B,2,FALSE) &amp; " " &amp; VLOOKUP(RANDBETWEEN(5,COUNT('Last name'!$A:$A) + 1),'Last name'!$A:$B,2,FALSE)
)</f>
        <v>Morato Greco</v>
      </c>
      <c r="I935" s="7" t="str">
        <f t="shared" ca="1" si="127"/>
        <v>Miguel Morato Greco</v>
      </c>
      <c r="J935" s="7" t="str">
        <f ca="1">VLOOKUP($E935,Name!$A:$C,3,FALSE)</f>
        <v>M</v>
      </c>
      <c r="K935" s="7" t="str">
        <f ca="1">VLOOKUP($J935,Gender!$A:$B,2,FALSE)</f>
        <v>Male</v>
      </c>
      <c r="L935" s="7">
        <f t="shared" ca="1" si="128"/>
        <v>7</v>
      </c>
      <c r="M935" s="7" t="str">
        <f ca="1">VLOOKUP($L935,Race!$A:$B,2,FALSE)</f>
        <v>Hispanic or Latino</v>
      </c>
      <c r="N935" s="8">
        <f t="shared" ca="1" si="129"/>
        <v>23180</v>
      </c>
      <c r="O935" s="6">
        <f t="shared" ca="1" si="130"/>
        <v>7</v>
      </c>
      <c r="P935" s="8" t="str">
        <f ca="1">VLOOKUP($O935,Education!$A:$B,2,FALSE)</f>
        <v>Undergraduate degree</v>
      </c>
      <c r="Q935" s="7">
        <f ca="1" xml:space="preserve">
  IF(OR($S935 = 5, $S935 = 6, $S935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35" s="7" t="str">
        <f ca="1">VLOOKUP($Q935,Department!$A:$B,2,FALSE)</f>
        <v>Commercial</v>
      </c>
      <c r="S935" s="6">
        <f t="shared" ca="1" si="131"/>
        <v>10</v>
      </c>
      <c r="T935" s="7" t="str">
        <f ca="1">VLOOKUP($S935,Role!$A:$B,2,FALSE)</f>
        <v>Trainee</v>
      </c>
      <c r="U935" s="6" t="str">
        <f t="shared" ca="1" si="132"/>
        <v/>
      </c>
      <c r="V935" s="7" t="str">
        <f ca="1" xml:space="preserve">
IF($U935 &lt;&gt; "",
    VLOOKUP($U935,Level!$A:$B,2,FALSE),
    ""
)</f>
        <v/>
      </c>
      <c r="W935" s="1">
        <f t="shared" ca="1" si="133"/>
        <v>1385</v>
      </c>
      <c r="X935" s="12" t="str">
        <f t="shared" ca="1" si="134"/>
        <v>INSERT INTO bi4all.fac_employees (id_company_fk, id_employee_pk, flg_active, employee_name, id_gender_fk, id_race_fk, birthday, id_schooling_fk, id_department_fk, id_role_fk, id_level_fk, salary) VALUES (1, 931, TRUE, 'Miguel Morato Greco', 'M', 7, '18/06/1963', 7, 9, 10, NULL, 1385);</v>
      </c>
    </row>
    <row r="936" spans="1:24" ht="14.25" customHeight="1" x14ac:dyDescent="0.2">
      <c r="A936" s="7">
        <v>1</v>
      </c>
      <c r="B936" s="7" t="str">
        <f>$A936 &amp; "-"&amp;VLOOKUP($A936,Company!$A:$B,2,FALSE)</f>
        <v>1-ACME Corporation</v>
      </c>
      <c r="C936" s="5">
        <f t="shared" si="126"/>
        <v>932</v>
      </c>
      <c r="D936" s="6" t="b">
        <v>1</v>
      </c>
      <c r="E936" s="7">
        <f ca="1">IF($C936 = 1 + N("Presidente"),
    127,
    IF($C936 = 2 + N("Vice-Presidente"),
        72,
        IF($C936 = 3 + N("Secretária bilíngue"),
            13,
            RANDBETWEEN(5,COUNT(Name!$A:$A) + 1)
        )
    )
)</f>
        <v>51</v>
      </c>
      <c r="F936" s="7" t="str">
        <f ca="1">VLOOKUP($E936,Name!$A:$B,2,FALSE)</f>
        <v>Antônia</v>
      </c>
      <c r="G936" s="7">
        <f ca="1" xml:space="preserve">
IF($C936 = 1,
    0,
    RANDBETWEEN(5,COUNT('Last name'!$A:$A) + 1)
)</f>
        <v>36</v>
      </c>
      <c r="H936" s="7" t="str">
        <f ca="1" xml:space="preserve">
IF($C936 = 1 + N("Presidente"),
    "de Orléans e Bragança",
    VLOOKUP($G936,'Last name'!$A:$B,2,FALSE) &amp; " " &amp; VLOOKUP(RANDBETWEEN(5,COUNT('Last name'!$A:$A) + 1),'Last name'!$A:$B,2,FALSE)
)</f>
        <v>Batista Dantas</v>
      </c>
      <c r="I936" s="7" t="str">
        <f t="shared" ca="1" si="127"/>
        <v>Antônia Batista Dantas</v>
      </c>
      <c r="J936" s="7" t="str">
        <f ca="1">VLOOKUP($E936,Name!$A:$C,3,FALSE)</f>
        <v>F</v>
      </c>
      <c r="K936" s="7" t="str">
        <f ca="1">VLOOKUP($J936,Gender!$A:$B,2,FALSE)</f>
        <v>Female</v>
      </c>
      <c r="L936" s="7">
        <f t="shared" ca="1" si="128"/>
        <v>5</v>
      </c>
      <c r="M936" s="7" t="str">
        <f ca="1">VLOOKUP($L936,Race!$A:$B,2,FALSE)</f>
        <v>White</v>
      </c>
      <c r="N936" s="8">
        <f t="shared" ca="1" si="129"/>
        <v>26903</v>
      </c>
      <c r="O936" s="6">
        <f t="shared" ca="1" si="130"/>
        <v>8</v>
      </c>
      <c r="P936" s="8" t="str">
        <f ca="1">VLOOKUP($O936,Education!$A:$B,2,FALSE)</f>
        <v>Graduate school</v>
      </c>
      <c r="Q936" s="7">
        <f ca="1" xml:space="preserve">
  IF(OR($S936 = 5, $S936 = 6, $S936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36" s="7" t="str">
        <f ca="1">VLOOKUP($Q936,Department!$A:$B,2,FALSE)</f>
        <v>Operations</v>
      </c>
      <c r="S936" s="6">
        <f t="shared" ca="1" si="131"/>
        <v>11</v>
      </c>
      <c r="T936" s="7" t="str">
        <f ca="1">VLOOKUP($S936,Role!$A:$B,2,FALSE)</f>
        <v>Analyst</v>
      </c>
      <c r="U936" s="6">
        <f t="shared" ca="1" si="132"/>
        <v>7</v>
      </c>
      <c r="V936" s="7" t="str">
        <f ca="1" xml:space="preserve">
IF($U936 &lt;&gt; "",
    VLOOKUP($U936,Level!$A:$B,2,FALSE),
    ""
)</f>
        <v>Senior</v>
      </c>
      <c r="W936" s="1">
        <f t="shared" ca="1" si="133"/>
        <v>3000</v>
      </c>
      <c r="X936" s="12" t="str">
        <f t="shared" ca="1" si="134"/>
        <v>INSERT INTO bi4all.fac_employees (id_company_fk, id_employee_pk, flg_active, employee_name, id_gender_fk, id_race_fk, birthday, id_schooling_fk, id_department_fk, id_role_fk, id_level_fk, salary) VALUES (1, 932, TRUE, 'Antônia Batista Dantas', 'F', 5, '27/08/1973', 8, 10, 11, 7, 3000);</v>
      </c>
    </row>
    <row r="937" spans="1:24" ht="14.25" customHeight="1" x14ac:dyDescent="0.2">
      <c r="A937" s="7">
        <v>1</v>
      </c>
      <c r="B937" s="7" t="str">
        <f>$A937 &amp; "-"&amp;VLOOKUP($A937,Company!$A:$B,2,FALSE)</f>
        <v>1-ACME Corporation</v>
      </c>
      <c r="C937" s="5">
        <f t="shared" si="126"/>
        <v>933</v>
      </c>
      <c r="D937" s="6" t="b">
        <v>1</v>
      </c>
      <c r="E937" s="7">
        <f ca="1">IF($C937 = 1 + N("Presidente"),
    127,
    IF($C937 = 2 + N("Vice-Presidente"),
        72,
        IF($C937 = 3 + N("Secretária bilíngue"),
            13,
            RANDBETWEEN(5,COUNT(Name!$A:$A) + 1)
        )
    )
)</f>
        <v>345</v>
      </c>
      <c r="F937" s="7" t="str">
        <f ca="1">VLOOKUP($E937,Name!$A:$B,2,FALSE)</f>
        <v>Tiago</v>
      </c>
      <c r="G937" s="7">
        <f ca="1" xml:space="preserve">
IF($C937 = 1,
    0,
    RANDBETWEEN(5,COUNT('Last name'!$A:$A) + 1)
)</f>
        <v>95</v>
      </c>
      <c r="H937" s="7" t="str">
        <f ca="1" xml:space="preserve">
IF($C937 = 1 + N("Presidente"),
    "de Orléans e Bragança",
    VLOOKUP($G937,'Last name'!$A:$B,2,FALSE) &amp; " " &amp; VLOOKUP(RANDBETWEEN(5,COUNT('Last name'!$A:$A) + 1),'Last name'!$A:$B,2,FALSE)
)</f>
        <v>Galli Castro</v>
      </c>
      <c r="I937" s="7" t="str">
        <f t="shared" ca="1" si="127"/>
        <v>Tiago Galli Castro</v>
      </c>
      <c r="J937" s="7" t="str">
        <f ca="1">VLOOKUP($E937,Name!$A:$C,3,FALSE)</f>
        <v>M</v>
      </c>
      <c r="K937" s="7" t="str">
        <f ca="1">VLOOKUP($J937,Gender!$A:$B,2,FALSE)</f>
        <v>Male</v>
      </c>
      <c r="L937" s="7">
        <f t="shared" ca="1" si="128"/>
        <v>5</v>
      </c>
      <c r="M937" s="7" t="str">
        <f ca="1">VLOOKUP($L937,Race!$A:$B,2,FALSE)</f>
        <v>White</v>
      </c>
      <c r="N937" s="8">
        <f t="shared" ca="1" si="129"/>
        <v>28291</v>
      </c>
      <c r="O937" s="6">
        <f t="shared" ca="1" si="130"/>
        <v>7</v>
      </c>
      <c r="P937" s="8" t="str">
        <f ca="1">VLOOKUP($O937,Education!$A:$B,2,FALSE)</f>
        <v>Undergraduate degree</v>
      </c>
      <c r="Q937" s="7">
        <f ca="1" xml:space="preserve">
  IF(OR($S937 = 5, $S937 = 6, $S937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37" s="7" t="str">
        <f ca="1">VLOOKUP($Q937,Department!$A:$B,2,FALSE)</f>
        <v>Communication &amp; Marketing</v>
      </c>
      <c r="S937" s="6">
        <f t="shared" ca="1" si="131"/>
        <v>9</v>
      </c>
      <c r="T937" s="7" t="str">
        <f ca="1">VLOOKUP($S937,Role!$A:$B,2,FALSE)</f>
        <v>Intern</v>
      </c>
      <c r="U937" s="6" t="str">
        <f t="shared" ca="1" si="132"/>
        <v/>
      </c>
      <c r="V937" s="7" t="str">
        <f ca="1" xml:space="preserve">
IF($U937 &lt;&gt; "",
    VLOOKUP($U937,Level!$A:$B,2,FALSE),
    ""
)</f>
        <v/>
      </c>
      <c r="W937" s="1">
        <f t="shared" ca="1" si="133"/>
        <v>1285</v>
      </c>
      <c r="X937" s="12" t="str">
        <f t="shared" ca="1" si="134"/>
        <v>INSERT INTO bi4all.fac_employees (id_company_fk, id_employee_pk, flg_active, employee_name, id_gender_fk, id_race_fk, birthday, id_schooling_fk, id_department_fk, id_role_fk, id_level_fk, salary) VALUES (1, 933, TRUE, 'Tiago Galli Castro', 'M', 5, '15/06/1977', 7, 11, 9, NULL, 1285);</v>
      </c>
    </row>
    <row r="938" spans="1:24" ht="14.25" customHeight="1" x14ac:dyDescent="0.2">
      <c r="A938" s="7">
        <v>1</v>
      </c>
      <c r="B938" s="7" t="str">
        <f>$A938 &amp; "-"&amp;VLOOKUP($A938,Company!$A:$B,2,FALSE)</f>
        <v>1-ACME Corporation</v>
      </c>
      <c r="C938" s="5">
        <f t="shared" si="126"/>
        <v>934</v>
      </c>
      <c r="D938" s="6" t="b">
        <v>1</v>
      </c>
      <c r="E938" s="7">
        <f ca="1">IF($C938 = 1 + N("Presidente"),
    127,
    IF($C938 = 2 + N("Vice-Presidente"),
        72,
        IF($C938 = 3 + N("Secretária bilíngue"),
            13,
            RANDBETWEEN(5,COUNT(Name!$A:$A) + 1)
        )
    )
)</f>
        <v>135</v>
      </c>
      <c r="F938" s="7" t="str">
        <f ca="1">VLOOKUP($E938,Name!$A:$B,2,FALSE)</f>
        <v>Felipe</v>
      </c>
      <c r="G938" s="7">
        <f ca="1" xml:space="preserve">
IF($C938 = 1,
    0,
    RANDBETWEEN(5,COUNT('Last name'!$A:$A) + 1)
)</f>
        <v>147</v>
      </c>
      <c r="H938" s="7" t="str">
        <f ca="1" xml:space="preserve">
IF($C938 = 1 + N("Presidente"),
    "de Orléans e Bragança",
    VLOOKUP($G938,'Last name'!$A:$B,2,FALSE) &amp; " " &amp; VLOOKUP(RANDBETWEEN(5,COUNT('Last name'!$A:$A) + 1),'Last name'!$A:$B,2,FALSE)
)</f>
        <v>Peçanha Moretti</v>
      </c>
      <c r="I938" s="7" t="str">
        <f t="shared" ca="1" si="127"/>
        <v>Felipe Peçanha Moretti</v>
      </c>
      <c r="J938" s="7" t="str">
        <f ca="1">VLOOKUP($E938,Name!$A:$C,3,FALSE)</f>
        <v>M</v>
      </c>
      <c r="K938" s="7" t="str">
        <f ca="1">VLOOKUP($J938,Gender!$A:$B,2,FALSE)</f>
        <v>Male</v>
      </c>
      <c r="L938" s="7">
        <f t="shared" ca="1" si="128"/>
        <v>6</v>
      </c>
      <c r="M938" s="7" t="str">
        <f ca="1">VLOOKUP($L938,Race!$A:$B,2,FALSE)</f>
        <v>Black or African American</v>
      </c>
      <c r="N938" s="8">
        <f t="shared" ca="1" si="129"/>
        <v>22334</v>
      </c>
      <c r="O938" s="6">
        <f t="shared" ca="1" si="130"/>
        <v>8</v>
      </c>
      <c r="P938" s="8" t="str">
        <f ca="1">VLOOKUP($O938,Education!$A:$B,2,FALSE)</f>
        <v>Graduate school</v>
      </c>
      <c r="Q938" s="7">
        <f ca="1" xml:space="preserve">
  IF(OR($S938 = 5, $S938 = 6, $S938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38" s="7" t="str">
        <f ca="1">VLOOKUP($Q938,Department!$A:$B,2,FALSE)</f>
        <v>Human Resource</v>
      </c>
      <c r="S938" s="6">
        <f t="shared" ca="1" si="131"/>
        <v>11</v>
      </c>
      <c r="T938" s="7" t="str">
        <f ca="1">VLOOKUP($S938,Role!$A:$B,2,FALSE)</f>
        <v>Analyst</v>
      </c>
      <c r="U938" s="6">
        <f t="shared" ca="1" si="132"/>
        <v>6</v>
      </c>
      <c r="V938" s="7" t="str">
        <f ca="1" xml:space="preserve">
IF($U938 &lt;&gt; "",
    VLOOKUP($U938,Level!$A:$B,2,FALSE),
    ""
)</f>
        <v>Pleno</v>
      </c>
      <c r="W938" s="1">
        <f t="shared" ca="1" si="133"/>
        <v>3080</v>
      </c>
      <c r="X938" s="12" t="str">
        <f t="shared" ca="1" si="134"/>
        <v>INSERT INTO bi4all.fac_employees (id_company_fk, id_employee_pk, flg_active, employee_name, id_gender_fk, id_race_fk, birthday, id_schooling_fk, id_department_fk, id_role_fk, id_level_fk, salary) VALUES (1, 934, TRUE, 'Felipe Peçanha Moretti', 'M', 6, '22/02/1961', 8, 8, 11, 6, 3080);</v>
      </c>
    </row>
    <row r="939" spans="1:24" ht="14.25" customHeight="1" x14ac:dyDescent="0.2">
      <c r="A939" s="7">
        <v>1</v>
      </c>
      <c r="B939" s="7" t="str">
        <f>$A939 &amp; "-"&amp;VLOOKUP($A939,Company!$A:$B,2,FALSE)</f>
        <v>1-ACME Corporation</v>
      </c>
      <c r="C939" s="5">
        <f t="shared" si="126"/>
        <v>935</v>
      </c>
      <c r="D939" s="6" t="b">
        <v>1</v>
      </c>
      <c r="E939" s="7">
        <f ca="1">IF($C939 = 1 + N("Presidente"),
    127,
    IF($C939 = 2 + N("Vice-Presidente"),
        72,
        IF($C939 = 3 + N("Secretária bilíngue"),
            13,
            RANDBETWEEN(5,COUNT(Name!$A:$A) + 1)
        )
    )
)</f>
        <v>106</v>
      </c>
      <c r="F939" s="7" t="str">
        <f ca="1">VLOOKUP($E939,Name!$A:$B,2,FALSE)</f>
        <v>Davi Lucas</v>
      </c>
      <c r="G939" s="7">
        <f ca="1" xml:space="preserve">
IF($C939 = 1,
    0,
    RANDBETWEEN(5,COUNT('Last name'!$A:$A) + 1)
)</f>
        <v>6</v>
      </c>
      <c r="H939" s="7" t="str">
        <f ca="1" xml:space="preserve">
IF($C939 = 1 + N("Presidente"),
    "de Orléans e Bragança",
    VLOOKUP($G939,'Last name'!$A:$B,2,FALSE) &amp; " " &amp; VLOOKUP(RANDBETWEEN(5,COUNT('Last name'!$A:$A) + 1),'Last name'!$A:$B,2,FALSE)
)</f>
        <v>Aguiar Pimentel</v>
      </c>
      <c r="I939" s="7" t="str">
        <f t="shared" ca="1" si="127"/>
        <v>Davi Lucas Aguiar Pimentel</v>
      </c>
      <c r="J939" s="7" t="str">
        <f ca="1">VLOOKUP($E939,Name!$A:$C,3,FALSE)</f>
        <v>M</v>
      </c>
      <c r="K939" s="7" t="str">
        <f ca="1">VLOOKUP($J939,Gender!$A:$B,2,FALSE)</f>
        <v>Male</v>
      </c>
      <c r="L939" s="7">
        <f t="shared" ca="1" si="128"/>
        <v>5</v>
      </c>
      <c r="M939" s="7" t="str">
        <f ca="1">VLOOKUP($L939,Race!$A:$B,2,FALSE)</f>
        <v>White</v>
      </c>
      <c r="N939" s="8">
        <f t="shared" ca="1" si="129"/>
        <v>30786</v>
      </c>
      <c r="O939" s="6">
        <f t="shared" ca="1" si="130"/>
        <v>7</v>
      </c>
      <c r="P939" s="8" t="str">
        <f ca="1">VLOOKUP($O939,Education!$A:$B,2,FALSE)</f>
        <v>Undergraduate degree</v>
      </c>
      <c r="Q939" s="7">
        <f ca="1" xml:space="preserve">
  IF(OR($S939 = 5, $S939 = 6, $S939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39" s="7" t="str">
        <f ca="1">VLOOKUP($Q939,Department!$A:$B,2,FALSE)</f>
        <v>Audit</v>
      </c>
      <c r="S939" s="6">
        <f t="shared" ca="1" si="131"/>
        <v>9</v>
      </c>
      <c r="T939" s="7" t="str">
        <f ca="1">VLOOKUP($S939,Role!$A:$B,2,FALSE)</f>
        <v>Intern</v>
      </c>
      <c r="U939" s="6" t="str">
        <f t="shared" ca="1" si="132"/>
        <v/>
      </c>
      <c r="V939" s="7" t="str">
        <f ca="1" xml:space="preserve">
IF($U939 &lt;&gt; "",
    VLOOKUP($U939,Level!$A:$B,2,FALSE),
    ""
)</f>
        <v/>
      </c>
      <c r="W939" s="1">
        <f t="shared" ca="1" si="133"/>
        <v>1205</v>
      </c>
      <c r="X939" s="12" t="str">
        <f t="shared" ca="1" si="134"/>
        <v>INSERT INTO bi4all.fac_employees (id_company_fk, id_employee_pk, flg_active, employee_name, id_gender_fk, id_race_fk, birthday, id_schooling_fk, id_department_fk, id_role_fk, id_level_fk, salary) VALUES (1, 935, TRUE, 'Davi Lucas Aguiar Pimentel', 'M', 5, '14/04/1984', 7, 13, 9, NULL, 1205);</v>
      </c>
    </row>
    <row r="940" spans="1:24" ht="14.25" customHeight="1" x14ac:dyDescent="0.2">
      <c r="A940" s="7">
        <v>1</v>
      </c>
      <c r="B940" s="7" t="str">
        <f>$A940 &amp; "-"&amp;VLOOKUP($A940,Company!$A:$B,2,FALSE)</f>
        <v>1-ACME Corporation</v>
      </c>
      <c r="C940" s="5">
        <f t="shared" si="126"/>
        <v>936</v>
      </c>
      <c r="D940" s="6" t="b">
        <v>1</v>
      </c>
      <c r="E940" s="7">
        <f ca="1">IF($C940 = 1 + N("Presidente"),
    127,
    IF($C940 = 2 + N("Vice-Presidente"),
        72,
        IF($C940 = 3 + N("Secretária bilíngue"),
            13,
            RANDBETWEEN(5,COUNT(Name!$A:$A) + 1)
        )
    )
)</f>
        <v>259</v>
      </c>
      <c r="F940" s="7" t="str">
        <f ca="1">VLOOKUP($E940,Name!$A:$B,2,FALSE)</f>
        <v>Maria Carolina</v>
      </c>
      <c r="G940" s="7">
        <f ca="1" xml:space="preserve">
IF($C940 = 1,
    0,
    RANDBETWEEN(5,COUNT('Last name'!$A:$A) + 1)
)</f>
        <v>74</v>
      </c>
      <c r="H940" s="7" t="str">
        <f ca="1" xml:space="preserve">
IF($C940 = 1 + N("Presidente"),
    "de Orléans e Bragança",
    VLOOKUP($G940,'Last name'!$A:$B,2,FALSE) &amp; " " &amp; VLOOKUP(RANDBETWEEN(5,COUNT('Last name'!$A:$A) + 1),'Last name'!$A:$B,2,FALSE)
)</f>
        <v>Dias Luz</v>
      </c>
      <c r="I940" s="7" t="str">
        <f t="shared" ca="1" si="127"/>
        <v>Maria Carolina Dias Luz</v>
      </c>
      <c r="J940" s="7" t="str">
        <f ca="1">VLOOKUP($E940,Name!$A:$C,3,FALSE)</f>
        <v>F</v>
      </c>
      <c r="K940" s="7" t="str">
        <f ca="1">VLOOKUP($J940,Gender!$A:$B,2,FALSE)</f>
        <v>Female</v>
      </c>
      <c r="L940" s="7">
        <f t="shared" ca="1" si="128"/>
        <v>5</v>
      </c>
      <c r="M940" s="7" t="str">
        <f ca="1">VLOOKUP($L940,Race!$A:$B,2,FALSE)</f>
        <v>White</v>
      </c>
      <c r="N940" s="8">
        <f t="shared" ca="1" si="129"/>
        <v>18134</v>
      </c>
      <c r="O940" s="6">
        <f t="shared" ca="1" si="130"/>
        <v>7</v>
      </c>
      <c r="P940" s="8" t="str">
        <f ca="1">VLOOKUP($O940,Education!$A:$B,2,FALSE)</f>
        <v>Undergraduate degree</v>
      </c>
      <c r="Q940" s="7">
        <f ca="1" xml:space="preserve">
  IF(OR($S940 = 5, $S940 = 6, $S940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40" s="7" t="str">
        <f ca="1">VLOOKUP($Q940,Department!$A:$B,2,FALSE)</f>
        <v>Presidency</v>
      </c>
      <c r="S940" s="6">
        <f t="shared" ca="1" si="131"/>
        <v>11</v>
      </c>
      <c r="T940" s="7" t="str">
        <f ca="1">VLOOKUP($S940,Role!$A:$B,2,FALSE)</f>
        <v>Analyst</v>
      </c>
      <c r="U940" s="6">
        <f t="shared" ca="1" si="132"/>
        <v>5</v>
      </c>
      <c r="V940" s="7" t="str">
        <f ca="1" xml:space="preserve">
IF($U940 &lt;&gt; "",
    VLOOKUP($U940,Level!$A:$B,2,FALSE),
    ""
)</f>
        <v>Junior</v>
      </c>
      <c r="W940" s="1">
        <f t="shared" ca="1" si="133"/>
        <v>2500</v>
      </c>
      <c r="X940" s="12" t="str">
        <f t="shared" ca="1" si="134"/>
        <v>INSERT INTO bi4all.fac_employees (id_company_fk, id_employee_pk, flg_active, employee_name, id_gender_fk, id_race_fk, birthday, id_schooling_fk, id_department_fk, id_role_fk, id_level_fk, salary) VALUES (1, 936, TRUE, 'Maria Carolina Dias Luz', 'F', 5, '24/08/1949', 7, 5, 11, 5, 2500);</v>
      </c>
    </row>
    <row r="941" spans="1:24" ht="14.25" customHeight="1" x14ac:dyDescent="0.2">
      <c r="A941" s="7">
        <v>1</v>
      </c>
      <c r="B941" s="7" t="str">
        <f>$A941 &amp; "-"&amp;VLOOKUP($A941,Company!$A:$B,2,FALSE)</f>
        <v>1-ACME Corporation</v>
      </c>
      <c r="C941" s="5">
        <f t="shared" si="126"/>
        <v>937</v>
      </c>
      <c r="D941" s="6" t="b">
        <v>1</v>
      </c>
      <c r="E941" s="7">
        <f ca="1">IF($C941 = 1 + N("Presidente"),
    127,
    IF($C941 = 2 + N("Vice-Presidente"),
        72,
        IF($C941 = 3 + N("Secretária bilíngue"),
            13,
            RANDBETWEEN(5,COUNT(Name!$A:$A) + 1)
        )
    )
)</f>
        <v>96</v>
      </c>
      <c r="F941" s="7" t="str">
        <f ca="1">VLOOKUP($E941,Name!$A:$B,2,FALSE)</f>
        <v>Clarisse</v>
      </c>
      <c r="G941" s="7">
        <f ca="1" xml:space="preserve">
IF($C941 = 1,
    0,
    RANDBETWEEN(5,COUNT('Last name'!$A:$A) + 1)
)</f>
        <v>22</v>
      </c>
      <c r="H941" s="7" t="str">
        <f ca="1" xml:space="preserve">
IF($C941 = 1 + N("Presidente"),
    "de Orléans e Bragança",
    VLOOKUP($G941,'Last name'!$A:$B,2,FALSE) &amp; " " &amp; VLOOKUP(RANDBETWEEN(5,COUNT('Last name'!$A:$A) + 1),'Last name'!$A:$B,2,FALSE)
)</f>
        <v>Araújo Faro</v>
      </c>
      <c r="I941" s="7" t="str">
        <f t="shared" ca="1" si="127"/>
        <v>Clarisse Araújo Faro</v>
      </c>
      <c r="J941" s="7" t="str">
        <f ca="1">VLOOKUP($E941,Name!$A:$C,3,FALSE)</f>
        <v>F</v>
      </c>
      <c r="K941" s="7" t="str">
        <f ca="1">VLOOKUP($J941,Gender!$A:$B,2,FALSE)</f>
        <v>Female</v>
      </c>
      <c r="L941" s="7">
        <f t="shared" ca="1" si="128"/>
        <v>5</v>
      </c>
      <c r="M941" s="7" t="str">
        <f ca="1">VLOOKUP($L941,Race!$A:$B,2,FALSE)</f>
        <v>White</v>
      </c>
      <c r="N941" s="8">
        <f t="shared" ca="1" si="129"/>
        <v>28742</v>
      </c>
      <c r="O941" s="6">
        <f t="shared" ca="1" si="130"/>
        <v>7</v>
      </c>
      <c r="P941" s="8" t="str">
        <f ca="1">VLOOKUP($O941,Education!$A:$B,2,FALSE)</f>
        <v>Undergraduate degree</v>
      </c>
      <c r="Q941" s="7">
        <f ca="1" xml:space="preserve">
  IF(OR($S941 = 5, $S941 = 6, $S941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41" s="7" t="str">
        <f ca="1">VLOOKUP($Q941,Department!$A:$B,2,FALSE)</f>
        <v>Presidency</v>
      </c>
      <c r="S941" s="6">
        <f t="shared" ca="1" si="131"/>
        <v>10</v>
      </c>
      <c r="T941" s="7" t="str">
        <f ca="1">VLOOKUP($S941,Role!$A:$B,2,FALSE)</f>
        <v>Trainee</v>
      </c>
      <c r="U941" s="6" t="str">
        <f t="shared" ca="1" si="132"/>
        <v/>
      </c>
      <c r="V941" s="7" t="str">
        <f ca="1" xml:space="preserve">
IF($U941 &lt;&gt; "",
    VLOOKUP($U941,Level!$A:$B,2,FALSE),
    ""
)</f>
        <v/>
      </c>
      <c r="W941" s="1">
        <f t="shared" ca="1" si="133"/>
        <v>1305</v>
      </c>
      <c r="X941" s="12" t="str">
        <f t="shared" ca="1" si="134"/>
        <v>INSERT INTO bi4all.fac_employees (id_company_fk, id_employee_pk, flg_active, employee_name, id_gender_fk, id_race_fk, birthday, id_schooling_fk, id_department_fk, id_role_fk, id_level_fk, salary) VALUES (1, 937, TRUE, 'Clarisse Araújo Faro', 'F', 5, '09/09/1978', 7, 5, 10, NULL, 1305);</v>
      </c>
    </row>
    <row r="942" spans="1:24" ht="14.25" customHeight="1" x14ac:dyDescent="0.2">
      <c r="A942" s="7">
        <v>1</v>
      </c>
      <c r="B942" s="7" t="str">
        <f>$A942 &amp; "-"&amp;VLOOKUP($A942,Company!$A:$B,2,FALSE)</f>
        <v>1-ACME Corporation</v>
      </c>
      <c r="C942" s="5">
        <f t="shared" si="126"/>
        <v>938</v>
      </c>
      <c r="D942" s="6" t="b">
        <v>1</v>
      </c>
      <c r="E942" s="7">
        <f ca="1">IF($C942 = 1 + N("Presidente"),
    127,
    IF($C942 = 2 + N("Vice-Presidente"),
        72,
        IF($C942 = 3 + N("Secretária bilíngue"),
            13,
            RANDBETWEEN(5,COUNT(Name!$A:$A) + 1)
        )
    )
)</f>
        <v>149</v>
      </c>
      <c r="F942" s="7" t="str">
        <f ca="1">VLOOKUP($E942,Name!$A:$B,2,FALSE)</f>
        <v>Gabriel</v>
      </c>
      <c r="G942" s="7">
        <f ca="1" xml:space="preserve">
IF($C942 = 1,
    0,
    RANDBETWEEN(5,COUNT('Last name'!$A:$A) + 1)
)</f>
        <v>5</v>
      </c>
      <c r="H942" s="7" t="str">
        <f ca="1" xml:space="preserve">
IF($C942 = 1 + N("Presidente"),
    "de Orléans e Bragança",
    VLOOKUP($G942,'Last name'!$A:$B,2,FALSE) &amp; " " &amp; VLOOKUP(RANDBETWEEN(5,COUNT('Last name'!$A:$A) + 1),'Last name'!$A:$B,2,FALSE)
)</f>
        <v>Abranches Madureira</v>
      </c>
      <c r="I942" s="7" t="str">
        <f t="shared" ca="1" si="127"/>
        <v>Gabriel Abranches Madureira</v>
      </c>
      <c r="J942" s="7" t="str">
        <f ca="1">VLOOKUP($E942,Name!$A:$C,3,FALSE)</f>
        <v>M</v>
      </c>
      <c r="K942" s="7" t="str">
        <f ca="1">VLOOKUP($J942,Gender!$A:$B,2,FALSE)</f>
        <v>Male</v>
      </c>
      <c r="L942" s="7">
        <f t="shared" ca="1" si="128"/>
        <v>5</v>
      </c>
      <c r="M942" s="7" t="str">
        <f ca="1">VLOOKUP($L942,Race!$A:$B,2,FALSE)</f>
        <v>White</v>
      </c>
      <c r="N942" s="8">
        <f t="shared" ca="1" si="129"/>
        <v>25248</v>
      </c>
      <c r="O942" s="6">
        <f t="shared" ca="1" si="130"/>
        <v>7</v>
      </c>
      <c r="P942" s="8" t="str">
        <f ca="1">VLOOKUP($O942,Education!$A:$B,2,FALSE)</f>
        <v>Undergraduate degree</v>
      </c>
      <c r="Q942" s="7">
        <f ca="1" xml:space="preserve">
  IF(OR($S942 = 5, $S942 = 6, $S942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42" s="7" t="str">
        <f ca="1">VLOOKUP($Q942,Department!$A:$B,2,FALSE)</f>
        <v>Presidency</v>
      </c>
      <c r="S942" s="6">
        <f t="shared" ca="1" si="131"/>
        <v>11</v>
      </c>
      <c r="T942" s="7" t="str">
        <f ca="1">VLOOKUP($S942,Role!$A:$B,2,FALSE)</f>
        <v>Analyst</v>
      </c>
      <c r="U942" s="6">
        <f t="shared" ca="1" si="132"/>
        <v>6</v>
      </c>
      <c r="V942" s="7" t="str">
        <f ca="1" xml:space="preserve">
IF($U942 &lt;&gt; "",
    VLOOKUP($U942,Level!$A:$B,2,FALSE),
    ""
)</f>
        <v>Pleno</v>
      </c>
      <c r="W942" s="1">
        <f t="shared" ca="1" si="133"/>
        <v>2500</v>
      </c>
      <c r="X942" s="12" t="str">
        <f t="shared" ca="1" si="134"/>
        <v>INSERT INTO bi4all.fac_employees (id_company_fk, id_employee_pk, flg_active, employee_name, id_gender_fk, id_race_fk, birthday, id_schooling_fk, id_department_fk, id_role_fk, id_level_fk, salary) VALUES (1, 938, TRUE, 'Gabriel Abranches Madureira', 'M', 5, '14/02/1969', 7, 5, 11, 6, 2500);</v>
      </c>
    </row>
    <row r="943" spans="1:24" ht="14.25" customHeight="1" x14ac:dyDescent="0.2">
      <c r="A943" s="7">
        <v>1</v>
      </c>
      <c r="B943" s="7" t="str">
        <f>$A943 &amp; "-"&amp;VLOOKUP($A943,Company!$A:$B,2,FALSE)</f>
        <v>1-ACME Corporation</v>
      </c>
      <c r="C943" s="5">
        <f t="shared" si="126"/>
        <v>939</v>
      </c>
      <c r="D943" s="6" t="b">
        <v>1</v>
      </c>
      <c r="E943" s="7">
        <f ca="1">IF($C943 = 1 + N("Presidente"),
    127,
    IF($C943 = 2 + N("Vice-Presidente"),
        72,
        IF($C943 = 3 + N("Secretária bilíngue"),
            13,
            RANDBETWEEN(5,COUNT(Name!$A:$A) + 1)
        )
    )
)</f>
        <v>248</v>
      </c>
      <c r="F943" s="7" t="str">
        <f ca="1">VLOOKUP($E943,Name!$A:$B,2,FALSE)</f>
        <v>Luiza</v>
      </c>
      <c r="G943" s="7">
        <f ca="1" xml:space="preserve">
IF($C943 = 1,
    0,
    RANDBETWEEN(5,COUNT('Last name'!$A:$A) + 1)
)</f>
        <v>6</v>
      </c>
      <c r="H943" s="7" t="str">
        <f ca="1" xml:space="preserve">
IF($C943 = 1 + N("Presidente"),
    "de Orléans e Bragança",
    VLOOKUP($G943,'Last name'!$A:$B,2,FALSE) &amp; " " &amp; VLOOKUP(RANDBETWEEN(5,COUNT('Last name'!$A:$A) + 1),'Last name'!$A:$B,2,FALSE)
)</f>
        <v>Aguiar Aleluia</v>
      </c>
      <c r="I943" s="7" t="str">
        <f t="shared" ca="1" si="127"/>
        <v>Luiza Aguiar Aleluia</v>
      </c>
      <c r="J943" s="7" t="str">
        <f ca="1">VLOOKUP($E943,Name!$A:$C,3,FALSE)</f>
        <v>F</v>
      </c>
      <c r="K943" s="7" t="str">
        <f ca="1">VLOOKUP($J943,Gender!$A:$B,2,FALSE)</f>
        <v>Female</v>
      </c>
      <c r="L943" s="7">
        <f t="shared" ca="1" si="128"/>
        <v>5</v>
      </c>
      <c r="M943" s="7" t="str">
        <f ca="1">VLOOKUP($L943,Race!$A:$B,2,FALSE)</f>
        <v>White</v>
      </c>
      <c r="N943" s="8">
        <f t="shared" ca="1" si="129"/>
        <v>31451</v>
      </c>
      <c r="O943" s="6">
        <f t="shared" ca="1" si="130"/>
        <v>7</v>
      </c>
      <c r="P943" s="8" t="str">
        <f ca="1">VLOOKUP($O943,Education!$A:$B,2,FALSE)</f>
        <v>Undergraduate degree</v>
      </c>
      <c r="Q943" s="7">
        <f ca="1" xml:space="preserve">
  IF(OR($S943 = 5, $S943 = 6, $S943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43" s="7" t="str">
        <f ca="1">VLOOKUP($Q943,Department!$A:$B,2,FALSE)</f>
        <v>Presidency</v>
      </c>
      <c r="S943" s="6">
        <f t="shared" ca="1" si="131"/>
        <v>9</v>
      </c>
      <c r="T943" s="7" t="str">
        <f ca="1">VLOOKUP($S943,Role!$A:$B,2,FALSE)</f>
        <v>Intern</v>
      </c>
      <c r="U943" s="6" t="str">
        <f t="shared" ca="1" si="132"/>
        <v/>
      </c>
      <c r="V943" s="7" t="str">
        <f ca="1" xml:space="preserve">
IF($U943 &lt;&gt; "",
    VLOOKUP($U943,Level!$A:$B,2,FALSE),
    ""
)</f>
        <v/>
      </c>
      <c r="W943" s="1">
        <f t="shared" ca="1" si="133"/>
        <v>1205</v>
      </c>
      <c r="X943" s="12" t="str">
        <f t="shared" ca="1" si="134"/>
        <v>INSERT INTO bi4all.fac_employees (id_company_fk, id_employee_pk, flg_active, employee_name, id_gender_fk, id_race_fk, birthday, id_schooling_fk, id_department_fk, id_role_fk, id_level_fk, salary) VALUES (1, 939, TRUE, 'Luiza Aguiar Aleluia', 'F', 5, '08/02/1986', 7, 5, 9, NULL, 1205);</v>
      </c>
    </row>
    <row r="944" spans="1:24" ht="14.25" customHeight="1" x14ac:dyDescent="0.2">
      <c r="A944" s="7">
        <v>1</v>
      </c>
      <c r="B944" s="7" t="str">
        <f>$A944 &amp; "-"&amp;VLOOKUP($A944,Company!$A:$B,2,FALSE)</f>
        <v>1-ACME Corporation</v>
      </c>
      <c r="C944" s="5">
        <f t="shared" si="126"/>
        <v>940</v>
      </c>
      <c r="D944" s="6" t="b">
        <v>1</v>
      </c>
      <c r="E944" s="7">
        <f ca="1">IF($C944 = 1 + N("Presidente"),
    127,
    IF($C944 = 2 + N("Vice-Presidente"),
        72,
        IF($C944 = 3 + N("Secretária bilíngue"),
            13,
            RANDBETWEEN(5,COUNT(Name!$A:$A) + 1)
        )
    )
)</f>
        <v>59</v>
      </c>
      <c r="F944" s="7" t="str">
        <f ca="1">VLOOKUP($E944,Name!$A:$B,2,FALSE)</f>
        <v>Artur</v>
      </c>
      <c r="G944" s="7">
        <f ca="1" xml:space="preserve">
IF($C944 = 1,
    0,
    RANDBETWEEN(5,COUNT('Last name'!$A:$A) + 1)
)</f>
        <v>98</v>
      </c>
      <c r="H944" s="7" t="str">
        <f ca="1" xml:space="preserve">
IF($C944 = 1 + N("Presidente"),
    "de Orléans e Bragança",
    VLOOKUP($G944,'Last name'!$A:$B,2,FALSE) &amp; " " &amp; VLOOKUP(RANDBETWEEN(5,COUNT('Last name'!$A:$A) + 1),'Last name'!$A:$B,2,FALSE)
)</f>
        <v>Giordano Lima</v>
      </c>
      <c r="I944" s="7" t="str">
        <f t="shared" ca="1" si="127"/>
        <v>Artur Giordano Lima</v>
      </c>
      <c r="J944" s="7" t="str">
        <f ca="1">VLOOKUP($E944,Name!$A:$C,3,FALSE)</f>
        <v>M</v>
      </c>
      <c r="K944" s="7" t="str">
        <f ca="1">VLOOKUP($J944,Gender!$A:$B,2,FALSE)</f>
        <v>Male</v>
      </c>
      <c r="L944" s="7">
        <f t="shared" ca="1" si="128"/>
        <v>5</v>
      </c>
      <c r="M944" s="7" t="str">
        <f ca="1">VLOOKUP($L944,Race!$A:$B,2,FALSE)</f>
        <v>White</v>
      </c>
      <c r="N944" s="8">
        <f t="shared" ca="1" si="129"/>
        <v>19465</v>
      </c>
      <c r="O944" s="6">
        <f t="shared" ca="1" si="130"/>
        <v>7</v>
      </c>
      <c r="P944" s="8" t="str">
        <f ca="1">VLOOKUP($O944,Education!$A:$B,2,FALSE)</f>
        <v>Undergraduate degree</v>
      </c>
      <c r="Q944" s="7">
        <f ca="1" xml:space="preserve">
  IF(OR($S944 = 5, $S944 = 6, $S944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44" s="7" t="str">
        <f ca="1">VLOOKUP($Q944,Department!$A:$B,2,FALSE)</f>
        <v>Communication &amp; Marketing</v>
      </c>
      <c r="S944" s="6">
        <f t="shared" ca="1" si="131"/>
        <v>11</v>
      </c>
      <c r="T944" s="7" t="str">
        <f ca="1">VLOOKUP($S944,Role!$A:$B,2,FALSE)</f>
        <v>Analyst</v>
      </c>
      <c r="U944" s="6">
        <f t="shared" ca="1" si="132"/>
        <v>6</v>
      </c>
      <c r="V944" s="7" t="str">
        <f ca="1" xml:space="preserve">
IF($U944 &lt;&gt; "",
    VLOOKUP($U944,Level!$A:$B,2,FALSE),
    ""
)</f>
        <v>Pleno</v>
      </c>
      <c r="W944" s="1">
        <f t="shared" ca="1" si="133"/>
        <v>2580</v>
      </c>
      <c r="X944" s="12" t="str">
        <f t="shared" ca="1" si="134"/>
        <v>INSERT INTO bi4all.fac_employees (id_company_fk, id_employee_pk, flg_active, employee_name, id_gender_fk, id_race_fk, birthday, id_schooling_fk, id_department_fk, id_role_fk, id_level_fk, salary) VALUES (1, 940, TRUE, 'Artur Giordano Lima', 'M', 5, '16/04/1953', 7, 11, 11, 6, 2580);</v>
      </c>
    </row>
    <row r="945" spans="1:24" ht="14.25" customHeight="1" x14ac:dyDescent="0.2">
      <c r="A945" s="7">
        <v>1</v>
      </c>
      <c r="B945" s="7" t="str">
        <f>$A945 &amp; "-"&amp;VLOOKUP($A945,Company!$A:$B,2,FALSE)</f>
        <v>1-ACME Corporation</v>
      </c>
      <c r="C945" s="5">
        <f t="shared" si="126"/>
        <v>941</v>
      </c>
      <c r="D945" s="6" t="b">
        <v>1</v>
      </c>
      <c r="E945" s="7">
        <f ca="1">IF($C945 = 1 + N("Presidente"),
    127,
    IF($C945 = 2 + N("Vice-Presidente"),
        72,
        IF($C945 = 3 + N("Secretária bilíngue"),
            13,
            RANDBETWEEN(5,COUNT(Name!$A:$A) + 1)
        )
    )
)</f>
        <v>68</v>
      </c>
      <c r="F945" s="7" t="str">
        <f ca="1">VLOOKUP($E945,Name!$A:$B,2,FALSE)</f>
        <v>Benício</v>
      </c>
      <c r="G945" s="7">
        <f ca="1" xml:space="preserve">
IF($C945 = 1,
    0,
    RANDBETWEEN(5,COUNT('Last name'!$A:$A) + 1)
)</f>
        <v>147</v>
      </c>
      <c r="H945" s="7" t="str">
        <f ca="1" xml:space="preserve">
IF($C945 = 1 + N("Presidente"),
    "de Orléans e Bragança",
    VLOOKUP($G945,'Last name'!$A:$B,2,FALSE) &amp; " " &amp; VLOOKUP(RANDBETWEEN(5,COUNT('Last name'!$A:$A) + 1),'Last name'!$A:$B,2,FALSE)
)</f>
        <v>Peçanha Resende</v>
      </c>
      <c r="I945" s="7" t="str">
        <f t="shared" ca="1" si="127"/>
        <v>Benício Peçanha Resende</v>
      </c>
      <c r="J945" s="7" t="str">
        <f ca="1">VLOOKUP($E945,Name!$A:$C,3,FALSE)</f>
        <v>M</v>
      </c>
      <c r="K945" s="7" t="str">
        <f ca="1">VLOOKUP($J945,Gender!$A:$B,2,FALSE)</f>
        <v>Male</v>
      </c>
      <c r="L945" s="7">
        <f t="shared" ca="1" si="128"/>
        <v>6</v>
      </c>
      <c r="M945" s="7" t="str">
        <f ca="1">VLOOKUP($L945,Race!$A:$B,2,FALSE)</f>
        <v>Black or African American</v>
      </c>
      <c r="N945" s="8">
        <f t="shared" ca="1" si="129"/>
        <v>24527</v>
      </c>
      <c r="O945" s="6">
        <f t="shared" ca="1" si="130"/>
        <v>7</v>
      </c>
      <c r="P945" s="8" t="str">
        <f ca="1">VLOOKUP($O945,Education!$A:$B,2,FALSE)</f>
        <v>Undergraduate degree</v>
      </c>
      <c r="Q945" s="7">
        <f ca="1" xml:space="preserve">
  IF(OR($S945 = 5, $S945 = 6, $S945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45" s="7" t="str">
        <f ca="1">VLOOKUP($Q945,Department!$A:$B,2,FALSE)</f>
        <v>Administration</v>
      </c>
      <c r="S945" s="6">
        <f t="shared" ca="1" si="131"/>
        <v>9</v>
      </c>
      <c r="T945" s="7" t="str">
        <f ca="1">VLOOKUP($S945,Role!$A:$B,2,FALSE)</f>
        <v>Intern</v>
      </c>
      <c r="U945" s="6" t="str">
        <f t="shared" ca="1" si="132"/>
        <v/>
      </c>
      <c r="V945" s="7" t="str">
        <f ca="1" xml:space="preserve">
IF($U945 &lt;&gt; "",
    VLOOKUP($U945,Level!$A:$B,2,FALSE),
    ""
)</f>
        <v/>
      </c>
      <c r="W945" s="1">
        <f t="shared" ca="1" si="133"/>
        <v>1205</v>
      </c>
      <c r="X945" s="12" t="str">
        <f t="shared" ca="1" si="134"/>
        <v>INSERT INTO bi4all.fac_employees (id_company_fk, id_employee_pk, flg_active, employee_name, id_gender_fk, id_race_fk, birthday, id_schooling_fk, id_department_fk, id_role_fk, id_level_fk, salary) VALUES (1, 941, TRUE, 'Benício Peçanha Resende', 'M', 6, '24/02/1967', 7, 6, 9, NULL, 1205);</v>
      </c>
    </row>
    <row r="946" spans="1:24" ht="14.25" customHeight="1" x14ac:dyDescent="0.2">
      <c r="A946" s="7">
        <v>1</v>
      </c>
      <c r="B946" s="7" t="str">
        <f>$A946 &amp; "-"&amp;VLOOKUP($A946,Company!$A:$B,2,FALSE)</f>
        <v>1-ACME Corporation</v>
      </c>
      <c r="C946" s="5">
        <f t="shared" si="126"/>
        <v>942</v>
      </c>
      <c r="D946" s="6" t="b">
        <v>1</v>
      </c>
      <c r="E946" s="7">
        <f ca="1">IF($C946 = 1 + N("Presidente"),
    127,
    IF($C946 = 2 + N("Vice-Presidente"),
        72,
        IF($C946 = 3 + N("Secretária bilíngue"),
            13,
            RANDBETWEEN(5,COUNT(Name!$A:$A) + 1)
        )
    )
)</f>
        <v>323</v>
      </c>
      <c r="F946" s="7" t="str">
        <f ca="1">VLOOKUP($E946,Name!$A:$B,2,FALSE)</f>
        <v>Rachel</v>
      </c>
      <c r="G946" s="7">
        <f ca="1" xml:space="preserve">
IF($C946 = 1,
    0,
    RANDBETWEEN(5,COUNT('Last name'!$A:$A) + 1)
)</f>
        <v>54</v>
      </c>
      <c r="H946" s="7" t="str">
        <f ca="1" xml:space="preserve">
IF($C946 = 1 + N("Presidente"),
    "de Orléans e Bragança",
    VLOOKUP($G946,'Last name'!$A:$B,2,FALSE) &amp; " " &amp; VLOOKUP(RANDBETWEEN(5,COUNT('Last name'!$A:$A) + 1),'Last name'!$A:$B,2,FALSE)
)</f>
        <v>Caminha Negrão</v>
      </c>
      <c r="I946" s="7" t="str">
        <f t="shared" ca="1" si="127"/>
        <v>Rachel Caminha Negrão</v>
      </c>
      <c r="J946" s="7" t="str">
        <f ca="1">VLOOKUP($E946,Name!$A:$C,3,FALSE)</f>
        <v>F</v>
      </c>
      <c r="K946" s="7" t="str">
        <f ca="1">VLOOKUP($J946,Gender!$A:$B,2,FALSE)</f>
        <v>Female</v>
      </c>
      <c r="L946" s="7">
        <f t="shared" ca="1" si="128"/>
        <v>7</v>
      </c>
      <c r="M946" s="7" t="str">
        <f ca="1">VLOOKUP($L946,Race!$A:$B,2,FALSE)</f>
        <v>Hispanic or Latino</v>
      </c>
      <c r="N946" s="8">
        <f t="shared" ca="1" si="129"/>
        <v>20527</v>
      </c>
      <c r="O946" s="6">
        <f t="shared" ca="1" si="130"/>
        <v>7</v>
      </c>
      <c r="P946" s="8" t="str">
        <f ca="1">VLOOKUP($O946,Education!$A:$B,2,FALSE)</f>
        <v>Undergraduate degree</v>
      </c>
      <c r="Q946" s="7">
        <f ca="1" xml:space="preserve">
  IF(OR($S946 = 5, $S946 = 6, $S946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46" s="7" t="str">
        <f ca="1">VLOOKUP($Q946,Department!$A:$B,2,FALSE)</f>
        <v>Communication &amp; Marketing</v>
      </c>
      <c r="S946" s="6">
        <f t="shared" ca="1" si="131"/>
        <v>11</v>
      </c>
      <c r="T946" s="7" t="str">
        <f ca="1">VLOOKUP($S946,Role!$A:$B,2,FALSE)</f>
        <v>Analyst</v>
      </c>
      <c r="U946" s="6">
        <f t="shared" ca="1" si="132"/>
        <v>7</v>
      </c>
      <c r="V946" s="7" t="str">
        <f ca="1" xml:space="preserve">
IF($U946 &lt;&gt; "",
    VLOOKUP($U946,Level!$A:$B,2,FALSE),
    ""
)</f>
        <v>Senior</v>
      </c>
      <c r="W946" s="1">
        <f t="shared" ca="1" si="133"/>
        <v>2580</v>
      </c>
      <c r="X946" s="12" t="str">
        <f t="shared" ca="1" si="134"/>
        <v>INSERT INTO bi4all.fac_employees (id_company_fk, id_employee_pk, flg_active, employee_name, id_gender_fk, id_race_fk, birthday, id_schooling_fk, id_department_fk, id_role_fk, id_level_fk, salary) VALUES (1, 942, TRUE, 'Rachel Caminha Negrão', 'F', 7, '13/03/1956', 7, 11, 11, 7, 2580);</v>
      </c>
    </row>
    <row r="947" spans="1:24" ht="14.25" customHeight="1" x14ac:dyDescent="0.2">
      <c r="A947" s="7">
        <v>1</v>
      </c>
      <c r="B947" s="7" t="str">
        <f>$A947 &amp; "-"&amp;VLOOKUP($A947,Company!$A:$B,2,FALSE)</f>
        <v>1-ACME Corporation</v>
      </c>
      <c r="C947" s="5">
        <f t="shared" si="126"/>
        <v>943</v>
      </c>
      <c r="D947" s="6" t="b">
        <v>1</v>
      </c>
      <c r="E947" s="7">
        <f ca="1">IF($C947 = 1 + N("Presidente"),
    127,
    IF($C947 = 2 + N("Vice-Presidente"),
        72,
        IF($C947 = 3 + N("Secretária bilíngue"),
            13,
            RANDBETWEEN(5,COUNT(Name!$A:$A) + 1)
        )
    )
)</f>
        <v>196</v>
      </c>
      <c r="F947" s="7" t="str">
        <f ca="1">VLOOKUP($E947,Name!$A:$B,2,FALSE)</f>
        <v>Jonathan</v>
      </c>
      <c r="G947" s="7">
        <f ca="1" xml:space="preserve">
IF($C947 = 1,
    0,
    RANDBETWEEN(5,COUNT('Last name'!$A:$A) + 1)
)</f>
        <v>149</v>
      </c>
      <c r="H947" s="7" t="str">
        <f ca="1" xml:space="preserve">
IF($C947 = 1 + N("Presidente"),
    "de Orléans e Bragança",
    VLOOKUP($G947,'Last name'!$A:$B,2,FALSE) &amp; " " &amp; VLOOKUP(RANDBETWEEN(5,COUNT('Last name'!$A:$A) + 1),'Last name'!$A:$B,2,FALSE)
)</f>
        <v>Pedroso Faria</v>
      </c>
      <c r="I947" s="7" t="str">
        <f t="shared" ca="1" si="127"/>
        <v>Jonathan Pedroso Faria</v>
      </c>
      <c r="J947" s="7" t="str">
        <f ca="1">VLOOKUP($E947,Name!$A:$C,3,FALSE)</f>
        <v>M</v>
      </c>
      <c r="K947" s="7" t="str">
        <f ca="1">VLOOKUP($J947,Gender!$A:$B,2,FALSE)</f>
        <v>Male</v>
      </c>
      <c r="L947" s="7">
        <f t="shared" ca="1" si="128"/>
        <v>5</v>
      </c>
      <c r="M947" s="7" t="str">
        <f ca="1">VLOOKUP($L947,Race!$A:$B,2,FALSE)</f>
        <v>White</v>
      </c>
      <c r="N947" s="8">
        <f t="shared" ca="1" si="129"/>
        <v>33288</v>
      </c>
      <c r="O947" s="6">
        <f t="shared" ca="1" si="130"/>
        <v>7</v>
      </c>
      <c r="P947" s="8" t="str">
        <f ca="1">VLOOKUP($O947,Education!$A:$B,2,FALSE)</f>
        <v>Undergraduate degree</v>
      </c>
      <c r="Q947" s="7">
        <f ca="1" xml:space="preserve">
  IF(OR($S947 = 5, $S947 = 6, $S947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947" s="7" t="str">
        <f ca="1">VLOOKUP($Q947,Department!$A:$B,2,FALSE)</f>
        <v>Communication &amp; Marketing</v>
      </c>
      <c r="S947" s="6">
        <f t="shared" ca="1" si="131"/>
        <v>9</v>
      </c>
      <c r="T947" s="7" t="str">
        <f ca="1">VLOOKUP($S947,Role!$A:$B,2,FALSE)</f>
        <v>Intern</v>
      </c>
      <c r="U947" s="6" t="str">
        <f t="shared" ca="1" si="132"/>
        <v/>
      </c>
      <c r="V947" s="7" t="str">
        <f ca="1" xml:space="preserve">
IF($U947 &lt;&gt; "",
    VLOOKUP($U947,Level!$A:$B,2,FALSE),
    ""
)</f>
        <v/>
      </c>
      <c r="W947" s="1">
        <f t="shared" ca="1" si="133"/>
        <v>1285</v>
      </c>
      <c r="X947" s="12" t="str">
        <f t="shared" ca="1" si="134"/>
        <v>INSERT INTO bi4all.fac_employees (id_company_fk, id_employee_pk, flg_active, employee_name, id_gender_fk, id_race_fk, birthday, id_schooling_fk, id_department_fk, id_role_fk, id_level_fk, salary) VALUES (1, 943, TRUE, 'Jonathan Pedroso Faria', 'M', 5, '19/02/1991', 7, 11, 9, NULL, 1285);</v>
      </c>
    </row>
    <row r="948" spans="1:24" ht="14.25" customHeight="1" x14ac:dyDescent="0.2">
      <c r="A948" s="7">
        <v>1</v>
      </c>
      <c r="B948" s="7" t="str">
        <f>$A948 &amp; "-"&amp;VLOOKUP($A948,Company!$A:$B,2,FALSE)</f>
        <v>1-ACME Corporation</v>
      </c>
      <c r="C948" s="5">
        <f t="shared" si="126"/>
        <v>944</v>
      </c>
      <c r="D948" s="6" t="b">
        <v>1</v>
      </c>
      <c r="E948" s="7">
        <f ca="1">IF($C948 = 1 + N("Presidente"),
    127,
    IF($C948 = 2 + N("Vice-Presidente"),
        72,
        IF($C948 = 3 + N("Secretária bilíngue"),
            13,
            RANDBETWEEN(5,COUNT(Name!$A:$A) + 1)
        )
    )
)</f>
        <v>77</v>
      </c>
      <c r="F948" s="7" t="str">
        <f ca="1">VLOOKUP($E948,Name!$A:$B,2,FALSE)</f>
        <v>Bruno</v>
      </c>
      <c r="G948" s="7">
        <f ca="1" xml:space="preserve">
IF($C948 = 1,
    0,
    RANDBETWEEN(5,COUNT('Last name'!$A:$A) + 1)
)</f>
        <v>168</v>
      </c>
      <c r="H948" s="7" t="str">
        <f ca="1" xml:space="preserve">
IF($C948 = 1 + N("Presidente"),
    "de Orléans e Bragança",
    VLOOKUP($G948,'Last name'!$A:$B,2,FALSE) &amp; " " &amp; VLOOKUP(RANDBETWEEN(5,COUNT('Last name'!$A:$A) + 1),'Last name'!$A:$B,2,FALSE)
)</f>
        <v>Rossi Aleluia</v>
      </c>
      <c r="I948" s="7" t="str">
        <f t="shared" ca="1" si="127"/>
        <v>Bruno Rossi Aleluia</v>
      </c>
      <c r="J948" s="7" t="str">
        <f ca="1">VLOOKUP($E948,Name!$A:$C,3,FALSE)</f>
        <v>M</v>
      </c>
      <c r="K948" s="7" t="str">
        <f ca="1">VLOOKUP($J948,Gender!$A:$B,2,FALSE)</f>
        <v>Male</v>
      </c>
      <c r="L948" s="7">
        <f t="shared" ca="1" si="128"/>
        <v>5</v>
      </c>
      <c r="M948" s="7" t="str">
        <f ca="1">VLOOKUP($L948,Race!$A:$B,2,FALSE)</f>
        <v>White</v>
      </c>
      <c r="N948" s="8">
        <f t="shared" ca="1" si="129"/>
        <v>17665</v>
      </c>
      <c r="O948" s="6">
        <f t="shared" ca="1" si="130"/>
        <v>7</v>
      </c>
      <c r="P948" s="8" t="str">
        <f ca="1">VLOOKUP($O948,Education!$A:$B,2,FALSE)</f>
        <v>Undergraduate degree</v>
      </c>
      <c r="Q948" s="7">
        <f ca="1" xml:space="preserve">
  IF(OR($S948 = 5, $S948 = 6, $S948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48" s="7" t="str">
        <f ca="1">VLOOKUP($Q948,Department!$A:$B,2,FALSE)</f>
        <v>Operations</v>
      </c>
      <c r="S948" s="6">
        <f t="shared" ca="1" si="131"/>
        <v>11</v>
      </c>
      <c r="T948" s="7" t="str">
        <f ca="1">VLOOKUP($S948,Role!$A:$B,2,FALSE)</f>
        <v>Analyst</v>
      </c>
      <c r="U948" s="6">
        <f t="shared" ca="1" si="132"/>
        <v>7</v>
      </c>
      <c r="V948" s="7" t="str">
        <f ca="1" xml:space="preserve">
IF($U948 &lt;&gt; "",
    VLOOKUP($U948,Level!$A:$B,2,FALSE),
    ""
)</f>
        <v>Senior</v>
      </c>
      <c r="W948" s="1">
        <f t="shared" ca="1" si="133"/>
        <v>2500</v>
      </c>
      <c r="X948" s="12" t="str">
        <f t="shared" ca="1" si="134"/>
        <v>INSERT INTO bi4all.fac_employees (id_company_fk, id_employee_pk, flg_active, employee_name, id_gender_fk, id_race_fk, birthday, id_schooling_fk, id_department_fk, id_role_fk, id_level_fk, salary) VALUES (1, 944, TRUE, 'Bruno Rossi Aleluia', 'M', 5, '12/05/1948', 7, 10, 11, 7, 2500);</v>
      </c>
    </row>
    <row r="949" spans="1:24" ht="14.25" customHeight="1" x14ac:dyDescent="0.2">
      <c r="A949" s="7">
        <v>1</v>
      </c>
      <c r="B949" s="7" t="str">
        <f>$A949 &amp; "-"&amp;VLOOKUP($A949,Company!$A:$B,2,FALSE)</f>
        <v>1-ACME Corporation</v>
      </c>
      <c r="C949" s="5">
        <f t="shared" si="126"/>
        <v>945</v>
      </c>
      <c r="D949" s="6" t="b">
        <v>1</v>
      </c>
      <c r="E949" s="7">
        <f ca="1">IF($C949 = 1 + N("Presidente"),
    127,
    IF($C949 = 2 + N("Vice-Presidente"),
        72,
        IF($C949 = 3 + N("Secretária bilíngue"),
            13,
            RANDBETWEEN(5,COUNT(Name!$A:$A) + 1)
        )
    )
)</f>
        <v>195</v>
      </c>
      <c r="F949" s="7" t="str">
        <f ca="1">VLOOKUP($E949,Name!$A:$B,2,FALSE)</f>
        <v>Joaquim</v>
      </c>
      <c r="G949" s="7">
        <f ca="1" xml:space="preserve">
IF($C949 = 1,
    0,
    RANDBETWEEN(5,COUNT('Last name'!$A:$A) + 1)
)</f>
        <v>164</v>
      </c>
      <c r="H949" s="7" t="str">
        <f ca="1" xml:space="preserve">
IF($C949 = 1 + N("Presidente"),
    "de Orléans e Bragança",
    VLOOKUP($G949,'Last name'!$A:$B,2,FALSE) &amp; " " &amp; VLOOKUP(RANDBETWEEN(5,COUNT('Last name'!$A:$A) + 1),'Last name'!$A:$B,2,FALSE)
)</f>
        <v>Rizzo Barbosa</v>
      </c>
      <c r="I949" s="7" t="str">
        <f t="shared" ca="1" si="127"/>
        <v>Joaquim Rizzo Barbosa</v>
      </c>
      <c r="J949" s="7" t="str">
        <f ca="1">VLOOKUP($E949,Name!$A:$C,3,FALSE)</f>
        <v>M</v>
      </c>
      <c r="K949" s="7" t="str">
        <f ca="1">VLOOKUP($J949,Gender!$A:$B,2,FALSE)</f>
        <v>Male</v>
      </c>
      <c r="L949" s="7">
        <f t="shared" ca="1" si="128"/>
        <v>5</v>
      </c>
      <c r="M949" s="7" t="str">
        <f ca="1">VLOOKUP($L949,Race!$A:$B,2,FALSE)</f>
        <v>White</v>
      </c>
      <c r="N949" s="8">
        <f t="shared" ca="1" si="129"/>
        <v>31002</v>
      </c>
      <c r="O949" s="6">
        <f t="shared" ca="1" si="130"/>
        <v>7</v>
      </c>
      <c r="P949" s="8" t="str">
        <f ca="1">VLOOKUP($O949,Education!$A:$B,2,FALSE)</f>
        <v>Undergraduate degree</v>
      </c>
      <c r="Q949" s="7">
        <f ca="1" xml:space="preserve">
  IF(OR($S949 = 5, $S949 = 6, $S949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49" s="7" t="str">
        <f ca="1">VLOOKUP($Q949,Department!$A:$B,2,FALSE)</f>
        <v>Commercial</v>
      </c>
      <c r="S949" s="6">
        <f t="shared" ca="1" si="131"/>
        <v>9</v>
      </c>
      <c r="T949" s="7" t="str">
        <f ca="1">VLOOKUP($S949,Role!$A:$B,2,FALSE)</f>
        <v>Intern</v>
      </c>
      <c r="U949" s="6" t="str">
        <f t="shared" ca="1" si="132"/>
        <v/>
      </c>
      <c r="V949" s="7" t="str">
        <f ca="1" xml:space="preserve">
IF($U949 &lt;&gt; "",
    VLOOKUP($U949,Level!$A:$B,2,FALSE),
    ""
)</f>
        <v/>
      </c>
      <c r="W949" s="1">
        <f t="shared" ca="1" si="133"/>
        <v>1285</v>
      </c>
      <c r="X949" s="12" t="str">
        <f t="shared" ca="1" si="134"/>
        <v>INSERT INTO bi4all.fac_employees (id_company_fk, id_employee_pk, flg_active, employee_name, id_gender_fk, id_race_fk, birthday, id_schooling_fk, id_department_fk, id_role_fk, id_level_fk, salary) VALUES (1, 945, TRUE, 'Joaquim Rizzo Barbosa', 'M', 5, '16/11/1984', 7, 9, 9, NULL, 1285);</v>
      </c>
    </row>
    <row r="950" spans="1:24" ht="14.25" customHeight="1" x14ac:dyDescent="0.2">
      <c r="A950" s="7">
        <v>1</v>
      </c>
      <c r="B950" s="7" t="str">
        <f>$A950 &amp; "-"&amp;VLOOKUP($A950,Company!$A:$B,2,FALSE)</f>
        <v>1-ACME Corporation</v>
      </c>
      <c r="C950" s="5">
        <f t="shared" si="126"/>
        <v>946</v>
      </c>
      <c r="D950" s="6" t="b">
        <v>1</v>
      </c>
      <c r="E950" s="7">
        <f ca="1">IF($C950 = 1 + N("Presidente"),
    127,
    IF($C950 = 2 + N("Vice-Presidente"),
        72,
        IF($C950 = 3 + N("Secretária bilíngue"),
            13,
            RANDBETWEEN(5,COUNT(Name!$A:$A) + 1)
        )
    )
)</f>
        <v>126</v>
      </c>
      <c r="F950" s="7" t="str">
        <f ca="1">VLOOKUP($E950,Name!$A:$B,2,FALSE)</f>
        <v>Enrico</v>
      </c>
      <c r="G950" s="7">
        <f ca="1" xml:space="preserve">
IF($C950 = 1,
    0,
    RANDBETWEEN(5,COUNT('Last name'!$A:$A) + 1)
)</f>
        <v>187</v>
      </c>
      <c r="H950" s="7" t="str">
        <f ca="1" xml:space="preserve">
IF($C950 = 1 + N("Presidente"),
    "de Orléans e Bragança",
    VLOOKUP($G950,'Last name'!$A:$B,2,FALSE) &amp; " " &amp; VLOOKUP(RANDBETWEEN(5,COUNT('Last name'!$A:$A) + 1),'Last name'!$A:$B,2,FALSE)
)</f>
        <v>Tavares Carneiro</v>
      </c>
      <c r="I950" s="7" t="str">
        <f t="shared" ca="1" si="127"/>
        <v>Enrico Tavares Carneiro</v>
      </c>
      <c r="J950" s="7" t="str">
        <f ca="1">VLOOKUP($E950,Name!$A:$C,3,FALSE)</f>
        <v>M</v>
      </c>
      <c r="K950" s="7" t="str">
        <f ca="1">VLOOKUP($J950,Gender!$A:$B,2,FALSE)</f>
        <v>Male</v>
      </c>
      <c r="L950" s="7">
        <f t="shared" ca="1" si="128"/>
        <v>8</v>
      </c>
      <c r="M950" s="7" t="str">
        <f ca="1">VLOOKUP($L950,Race!$A:$B,2,FALSE)</f>
        <v>Asian</v>
      </c>
      <c r="N950" s="8">
        <f t="shared" ca="1" si="129"/>
        <v>31425</v>
      </c>
      <c r="O950" s="6">
        <f t="shared" ca="1" si="130"/>
        <v>7</v>
      </c>
      <c r="P950" s="8" t="str">
        <f ca="1">VLOOKUP($O950,Education!$A:$B,2,FALSE)</f>
        <v>Undergraduate degree</v>
      </c>
      <c r="Q950" s="7">
        <f ca="1" xml:space="preserve">
  IF(OR($S950 = 5, $S950 = 6, $S950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50" s="7" t="str">
        <f ca="1">VLOOKUP($Q950,Department!$A:$B,2,FALSE)</f>
        <v>Human Resource</v>
      </c>
      <c r="S950" s="6">
        <f t="shared" ca="1" si="131"/>
        <v>11</v>
      </c>
      <c r="T950" s="7" t="str">
        <f ca="1">VLOOKUP($S950,Role!$A:$B,2,FALSE)</f>
        <v>Analyst</v>
      </c>
      <c r="U950" s="6">
        <f t="shared" ca="1" si="132"/>
        <v>7</v>
      </c>
      <c r="V950" s="7" t="str">
        <f ca="1" xml:space="preserve">
IF($U950 &lt;&gt; "",
    VLOOKUP($U950,Level!$A:$B,2,FALSE),
    ""
)</f>
        <v>Senior</v>
      </c>
      <c r="W950" s="1">
        <f t="shared" ca="1" si="133"/>
        <v>2580</v>
      </c>
      <c r="X950" s="12" t="str">
        <f t="shared" ca="1" si="134"/>
        <v>INSERT INTO bi4all.fac_employees (id_company_fk, id_employee_pk, flg_active, employee_name, id_gender_fk, id_race_fk, birthday, id_schooling_fk, id_department_fk, id_role_fk, id_level_fk, salary) VALUES (1, 946, TRUE, 'Enrico Tavares Carneiro', 'M', 8, '13/01/1986', 7, 8, 11, 7, 2580);</v>
      </c>
    </row>
    <row r="951" spans="1:24" ht="14.25" customHeight="1" x14ac:dyDescent="0.2">
      <c r="A951" s="7">
        <v>1</v>
      </c>
      <c r="B951" s="7" t="str">
        <f>$A951 &amp; "-"&amp;VLOOKUP($A951,Company!$A:$B,2,FALSE)</f>
        <v>1-ACME Corporation</v>
      </c>
      <c r="C951" s="5">
        <f t="shared" si="126"/>
        <v>947</v>
      </c>
      <c r="D951" s="6" t="b">
        <v>1</v>
      </c>
      <c r="E951" s="7">
        <f ca="1">IF($C951 = 1 + N("Presidente"),
    127,
    IF($C951 = 2 + N("Vice-Presidente"),
        72,
        IF($C951 = 3 + N("Secretária bilíngue"),
            13,
            RANDBETWEEN(5,COUNT(Name!$A:$A) + 1)
        )
    )
)</f>
        <v>188</v>
      </c>
      <c r="F951" s="7" t="str">
        <f ca="1">VLOOKUP($E951,Name!$A:$B,2,FALSE)</f>
        <v>João Lucas</v>
      </c>
      <c r="G951" s="7">
        <f ca="1" xml:space="preserve">
IF($C951 = 1,
    0,
    RANDBETWEEN(5,COUNT('Last name'!$A:$A) + 1)
)</f>
        <v>111</v>
      </c>
      <c r="H951" s="7" t="str">
        <f ca="1" xml:space="preserve">
IF($C951 = 1 + N("Presidente"),
    "de Orléans e Bragança",
    VLOOKUP($G951,'Last name'!$A:$B,2,FALSE) &amp; " " &amp; VLOOKUP(RANDBETWEEN(5,COUNT('Last name'!$A:$A) + 1),'Last name'!$A:$B,2,FALSE)
)</f>
        <v>Longo Aragão</v>
      </c>
      <c r="I951" s="7" t="str">
        <f t="shared" ca="1" si="127"/>
        <v>João Lucas Longo Aragão</v>
      </c>
      <c r="J951" s="7" t="str">
        <f ca="1">VLOOKUP($E951,Name!$A:$C,3,FALSE)</f>
        <v>M</v>
      </c>
      <c r="K951" s="7" t="str">
        <f ca="1">VLOOKUP($J951,Gender!$A:$B,2,FALSE)</f>
        <v>Male</v>
      </c>
      <c r="L951" s="7">
        <f t="shared" ca="1" si="128"/>
        <v>5</v>
      </c>
      <c r="M951" s="7" t="str">
        <f ca="1">VLOOKUP($L951,Race!$A:$B,2,FALSE)</f>
        <v>White</v>
      </c>
      <c r="N951" s="8">
        <f t="shared" ca="1" si="129"/>
        <v>20098</v>
      </c>
      <c r="O951" s="6">
        <f t="shared" ca="1" si="130"/>
        <v>7</v>
      </c>
      <c r="P951" s="8" t="str">
        <f ca="1">VLOOKUP($O951,Education!$A:$B,2,FALSE)</f>
        <v>Undergraduate degree</v>
      </c>
      <c r="Q951" s="7">
        <f ca="1" xml:space="preserve">
  IF(OR($S951 = 5, $S951 = 6, $S951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51" s="7" t="str">
        <f ca="1">VLOOKUP($Q951,Department!$A:$B,2,FALSE)</f>
        <v>Operations</v>
      </c>
      <c r="S951" s="6">
        <f t="shared" ca="1" si="131"/>
        <v>10</v>
      </c>
      <c r="T951" s="7" t="str">
        <f ca="1">VLOOKUP($S951,Role!$A:$B,2,FALSE)</f>
        <v>Trainee</v>
      </c>
      <c r="U951" s="6" t="str">
        <f t="shared" ca="1" si="132"/>
        <v/>
      </c>
      <c r="V951" s="7" t="str">
        <f ca="1" xml:space="preserve">
IF($U951 &lt;&gt; "",
    VLOOKUP($U951,Level!$A:$B,2,FALSE),
    ""
)</f>
        <v/>
      </c>
      <c r="W951" s="1">
        <f t="shared" ca="1" si="133"/>
        <v>1305</v>
      </c>
      <c r="X951" s="12" t="str">
        <f t="shared" ca="1" si="134"/>
        <v>INSERT INTO bi4all.fac_employees (id_company_fk, id_employee_pk, flg_active, employee_name, id_gender_fk, id_race_fk, birthday, id_schooling_fk, id_department_fk, id_role_fk, id_level_fk, salary) VALUES (1, 947, TRUE, 'João Lucas Longo Aragão', 'M', 5, '09/01/1955', 7, 10, 10, NULL, 1305);</v>
      </c>
    </row>
    <row r="952" spans="1:24" ht="14.25" customHeight="1" x14ac:dyDescent="0.2">
      <c r="A952" s="7">
        <v>1</v>
      </c>
      <c r="B952" s="7" t="str">
        <f>$A952 &amp; "-"&amp;VLOOKUP($A952,Company!$A:$B,2,FALSE)</f>
        <v>1-ACME Corporation</v>
      </c>
      <c r="C952" s="5">
        <f t="shared" si="126"/>
        <v>948</v>
      </c>
      <c r="D952" s="6" t="b">
        <v>1</v>
      </c>
      <c r="E952" s="7">
        <f ca="1">IF($C952 = 1 + N("Presidente"),
    127,
    IF($C952 = 2 + N("Vice-Presidente"),
        72,
        IF($C952 = 3 + N("Secretária bilíngue"),
            13,
            RANDBETWEEN(5,COUNT(Name!$A:$A) + 1)
        )
    )
)</f>
        <v>103</v>
      </c>
      <c r="F952" s="7" t="str">
        <f ca="1">VLOOKUP($E952,Name!$A:$B,2,FALSE)</f>
        <v>Danniel</v>
      </c>
      <c r="G952" s="7">
        <f ca="1" xml:space="preserve">
IF($C952 = 1,
    0,
    RANDBETWEEN(5,COUNT('Last name'!$A:$A) + 1)
)</f>
        <v>136</v>
      </c>
      <c r="H952" s="7" t="str">
        <f ca="1" xml:space="preserve">
IF($C952 = 1 + N("Presidente"),
    "de Orléans e Bragança",
    VLOOKUP($G952,'Last name'!$A:$B,2,FALSE) &amp; " " &amp; VLOOKUP(RANDBETWEEN(5,COUNT('Last name'!$A:$A) + 1),'Last name'!$A:$B,2,FALSE)
)</f>
        <v>Moretti Lopes</v>
      </c>
      <c r="I952" s="7" t="str">
        <f t="shared" ca="1" si="127"/>
        <v>Danniel Moretti Lopes</v>
      </c>
      <c r="J952" s="7" t="str">
        <f ca="1">VLOOKUP($E952,Name!$A:$C,3,FALSE)</f>
        <v>M</v>
      </c>
      <c r="K952" s="7" t="str">
        <f ca="1">VLOOKUP($J952,Gender!$A:$B,2,FALSE)</f>
        <v>Male</v>
      </c>
      <c r="L952" s="7">
        <f t="shared" ca="1" si="128"/>
        <v>6</v>
      </c>
      <c r="M952" s="7" t="str">
        <f ca="1">VLOOKUP($L952,Race!$A:$B,2,FALSE)</f>
        <v>Black or African American</v>
      </c>
      <c r="N952" s="8">
        <f t="shared" ca="1" si="129"/>
        <v>30843</v>
      </c>
      <c r="O952" s="6">
        <f t="shared" ca="1" si="130"/>
        <v>8</v>
      </c>
      <c r="P952" s="8" t="str">
        <f ca="1">VLOOKUP($O952,Education!$A:$B,2,FALSE)</f>
        <v>Graduate school</v>
      </c>
      <c r="Q952" s="7">
        <f ca="1" xml:space="preserve">
  IF(OR($S952 = 5, $S952 = 6, $S952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52" s="7" t="str">
        <f ca="1">VLOOKUP($Q952,Department!$A:$B,2,FALSE)</f>
        <v>Finance</v>
      </c>
      <c r="S952" s="6">
        <f t="shared" ca="1" si="131"/>
        <v>11</v>
      </c>
      <c r="T952" s="7" t="str">
        <f ca="1">VLOOKUP($S952,Role!$A:$B,2,FALSE)</f>
        <v>Analyst</v>
      </c>
      <c r="U952" s="6">
        <f t="shared" ca="1" si="132"/>
        <v>5</v>
      </c>
      <c r="V952" s="7" t="str">
        <f ca="1" xml:space="preserve">
IF($U952 &lt;&gt; "",
    VLOOKUP($U952,Level!$A:$B,2,FALSE),
    ""
)</f>
        <v>Junior</v>
      </c>
      <c r="W952" s="1">
        <f t="shared" ca="1" si="133"/>
        <v>3000</v>
      </c>
      <c r="X952" s="12" t="str">
        <f t="shared" ca="1" si="134"/>
        <v>INSERT INTO bi4all.fac_employees (id_company_fk, id_employee_pk, flg_active, employee_name, id_gender_fk, id_race_fk, birthday, id_schooling_fk, id_department_fk, id_role_fk, id_level_fk, salary) VALUES (1, 948, TRUE, 'Danniel Moretti Lopes', 'M', 6, '10/06/1984', 8, 7, 11, 5, 3000);</v>
      </c>
    </row>
    <row r="953" spans="1:24" ht="14.25" customHeight="1" x14ac:dyDescent="0.2">
      <c r="A953" s="7">
        <v>1</v>
      </c>
      <c r="B953" s="7" t="str">
        <f>$A953 &amp; "-"&amp;VLOOKUP($A953,Company!$A:$B,2,FALSE)</f>
        <v>1-ACME Corporation</v>
      </c>
      <c r="C953" s="5">
        <f t="shared" si="126"/>
        <v>949</v>
      </c>
      <c r="D953" s="6" t="b">
        <v>1</v>
      </c>
      <c r="E953" s="7">
        <f ca="1">IF($C953 = 1 + N("Presidente"),
    127,
    IF($C953 = 2 + N("Vice-Presidente"),
        72,
        IF($C953 = 3 + N("Secretária bilíngue"),
            13,
            RANDBETWEEN(5,COUNT(Name!$A:$A) + 1)
        )
    )
)</f>
        <v>168</v>
      </c>
      <c r="F953" s="7" t="str">
        <f ca="1">VLOOKUP($E953,Name!$A:$B,2,FALSE)</f>
        <v>Henry</v>
      </c>
      <c r="G953" s="7">
        <f ca="1" xml:space="preserve">
IF($C953 = 1,
    0,
    RANDBETWEEN(5,COUNT('Last name'!$A:$A) + 1)
)</f>
        <v>62</v>
      </c>
      <c r="H953" s="7" t="str">
        <f ca="1" xml:space="preserve">
IF($C953 = 1 + N("Presidente"),
    "de Orléans e Bragança",
    VLOOKUP($G953,'Last name'!$A:$B,2,FALSE) &amp; " " &amp; VLOOKUP(RANDBETWEEN(5,COUNT('Last name'!$A:$A) + 1),'Last name'!$A:$B,2,FALSE)
)</f>
        <v>Carvalho Negrão</v>
      </c>
      <c r="I953" s="7" t="str">
        <f t="shared" ca="1" si="127"/>
        <v>Henry Carvalho Negrão</v>
      </c>
      <c r="J953" s="7" t="str">
        <f ca="1">VLOOKUP($E953,Name!$A:$C,3,FALSE)</f>
        <v>M</v>
      </c>
      <c r="K953" s="7" t="str">
        <f ca="1">VLOOKUP($J953,Gender!$A:$B,2,FALSE)</f>
        <v>Male</v>
      </c>
      <c r="L953" s="7">
        <f t="shared" ca="1" si="128"/>
        <v>5</v>
      </c>
      <c r="M953" s="7" t="str">
        <f ca="1">VLOOKUP($L953,Race!$A:$B,2,FALSE)</f>
        <v>White</v>
      </c>
      <c r="N953" s="8">
        <f t="shared" ca="1" si="129"/>
        <v>25702</v>
      </c>
      <c r="O953" s="6">
        <f t="shared" ca="1" si="130"/>
        <v>7</v>
      </c>
      <c r="P953" s="8" t="str">
        <f ca="1">VLOOKUP($O953,Education!$A:$B,2,FALSE)</f>
        <v>Undergraduate degree</v>
      </c>
      <c r="Q953" s="7">
        <f ca="1" xml:space="preserve">
  IF(OR($S953 = 5, $S953 = 6, $S953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53" s="7" t="str">
        <f ca="1">VLOOKUP($Q953,Department!$A:$B,2,FALSE)</f>
        <v>Controlling</v>
      </c>
      <c r="S953" s="6">
        <f t="shared" ca="1" si="131"/>
        <v>9</v>
      </c>
      <c r="T953" s="7" t="str">
        <f ca="1">VLOOKUP($S953,Role!$A:$B,2,FALSE)</f>
        <v>Intern</v>
      </c>
      <c r="U953" s="6" t="str">
        <f t="shared" ca="1" si="132"/>
        <v/>
      </c>
      <c r="V953" s="7" t="str">
        <f ca="1" xml:space="preserve">
IF($U953 &lt;&gt; "",
    VLOOKUP($U953,Level!$A:$B,2,FALSE),
    ""
)</f>
        <v/>
      </c>
      <c r="W953" s="1">
        <f t="shared" ca="1" si="133"/>
        <v>1205</v>
      </c>
      <c r="X953" s="12" t="str">
        <f t="shared" ca="1" si="134"/>
        <v>INSERT INTO bi4all.fac_employees (id_company_fk, id_employee_pk, flg_active, employee_name, id_gender_fk, id_race_fk, birthday, id_schooling_fk, id_department_fk, id_role_fk, id_level_fk, salary) VALUES (1, 949, TRUE, 'Henry Carvalho Negrão', 'M', 5, '14/05/1970', 7, 12, 9, NULL, 1205);</v>
      </c>
    </row>
    <row r="954" spans="1:24" ht="14.25" customHeight="1" x14ac:dyDescent="0.2">
      <c r="A954" s="7">
        <v>1</v>
      </c>
      <c r="B954" s="7" t="str">
        <f>$A954 &amp; "-"&amp;VLOOKUP($A954,Company!$A:$B,2,FALSE)</f>
        <v>1-ACME Corporation</v>
      </c>
      <c r="C954" s="5">
        <f t="shared" si="126"/>
        <v>950</v>
      </c>
      <c r="D954" s="6" t="b">
        <v>1</v>
      </c>
      <c r="E954" s="7">
        <f ca="1">IF($C954 = 1 + N("Presidente"),
    127,
    IF($C954 = 2 + N("Vice-Presidente"),
        72,
        IF($C954 = 3 + N("Secretária bilíngue"),
            13,
            RANDBETWEEN(5,COUNT(Name!$A:$A) + 1)
        )
    )
)</f>
        <v>307</v>
      </c>
      <c r="F954" s="7" t="str">
        <f ca="1">VLOOKUP($E954,Name!$A:$B,2,FALSE)</f>
        <v>Nicole</v>
      </c>
      <c r="G954" s="7">
        <f ca="1" xml:space="preserve">
IF($C954 = 1,
    0,
    RANDBETWEEN(5,COUNT('Last name'!$A:$A) + 1)
)</f>
        <v>24</v>
      </c>
      <c r="H954" s="7" t="str">
        <f ca="1" xml:space="preserve">
IF($C954 = 1 + N("Presidente"),
    "de Orléans e Bragança",
    VLOOKUP($G954,'Last name'!$A:$B,2,FALSE) &amp; " " &amp; VLOOKUP(RANDBETWEEN(5,COUNT('Last name'!$A:$A) + 1),'Last name'!$A:$B,2,FALSE)
)</f>
        <v>Asvilla Galli</v>
      </c>
      <c r="I954" s="7" t="str">
        <f t="shared" ca="1" si="127"/>
        <v>Nicole Asvilla Galli</v>
      </c>
      <c r="J954" s="7" t="str">
        <f ca="1">VLOOKUP($E954,Name!$A:$C,3,FALSE)</f>
        <v>F</v>
      </c>
      <c r="K954" s="7" t="str">
        <f ca="1">VLOOKUP($J954,Gender!$A:$B,2,FALSE)</f>
        <v>Female</v>
      </c>
      <c r="L954" s="7">
        <f t="shared" ca="1" si="128"/>
        <v>5</v>
      </c>
      <c r="M954" s="7" t="str">
        <f ca="1">VLOOKUP($L954,Race!$A:$B,2,FALSE)</f>
        <v>White</v>
      </c>
      <c r="N954" s="8">
        <f t="shared" ca="1" si="129"/>
        <v>29077</v>
      </c>
      <c r="O954" s="6">
        <f t="shared" ca="1" si="130"/>
        <v>8</v>
      </c>
      <c r="P954" s="8" t="str">
        <f ca="1">VLOOKUP($O954,Education!$A:$B,2,FALSE)</f>
        <v>Graduate school</v>
      </c>
      <c r="Q954" s="7">
        <f ca="1" xml:space="preserve">
  IF(OR($S954 = 5, $S954 = 6, $S954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54" s="7" t="str">
        <f ca="1">VLOOKUP($Q954,Department!$A:$B,2,FALSE)</f>
        <v>Audit</v>
      </c>
      <c r="S954" s="6">
        <f t="shared" ca="1" si="131"/>
        <v>11</v>
      </c>
      <c r="T954" s="7" t="str">
        <f ca="1">VLOOKUP($S954,Role!$A:$B,2,FALSE)</f>
        <v>Analyst</v>
      </c>
      <c r="U954" s="6">
        <f t="shared" ca="1" si="132"/>
        <v>7</v>
      </c>
      <c r="V954" s="7" t="str">
        <f ca="1" xml:space="preserve">
IF($U954 &lt;&gt; "",
    VLOOKUP($U954,Level!$A:$B,2,FALSE),
    ""
)</f>
        <v>Senior</v>
      </c>
      <c r="W954" s="1">
        <f t="shared" ca="1" si="133"/>
        <v>3000</v>
      </c>
      <c r="X954" s="12" t="str">
        <f t="shared" ca="1" si="134"/>
        <v>INSERT INTO bi4all.fac_employees (id_company_fk, id_employee_pk, flg_active, employee_name, id_gender_fk, id_race_fk, birthday, id_schooling_fk, id_department_fk, id_role_fk, id_level_fk, salary) VALUES (1, 950, TRUE, 'Nicole Asvilla Galli', 'F', 5, '10/08/1979', 8, 13, 11, 7, 3000);</v>
      </c>
    </row>
    <row r="955" spans="1:24" ht="14.25" customHeight="1" x14ac:dyDescent="0.2">
      <c r="A955" s="7">
        <v>1</v>
      </c>
      <c r="B955" s="7" t="str">
        <f>$A955 &amp; "-"&amp;VLOOKUP($A955,Company!$A:$B,2,FALSE)</f>
        <v>1-ACME Corporation</v>
      </c>
      <c r="C955" s="5">
        <f t="shared" si="126"/>
        <v>951</v>
      </c>
      <c r="D955" s="6" t="b">
        <v>1</v>
      </c>
      <c r="E955" s="7">
        <f ca="1">IF($C955 = 1 + N("Presidente"),
    127,
    IF($C955 = 2 + N("Vice-Presidente"),
        72,
        IF($C955 = 3 + N("Secretária bilíngue"),
            13,
            RANDBETWEEN(5,COUNT(Name!$A:$A) + 1)
        )
    )
)</f>
        <v>251</v>
      </c>
      <c r="F955" s="7" t="str">
        <f ca="1">VLOOKUP($E955,Name!$A:$B,2,FALSE)</f>
        <v>Maitê</v>
      </c>
      <c r="G955" s="7">
        <f ca="1" xml:space="preserve">
IF($C955 = 1,
    0,
    RANDBETWEEN(5,COUNT('Last name'!$A:$A) + 1)
)</f>
        <v>85</v>
      </c>
      <c r="H955" s="7" t="str">
        <f ca="1" xml:space="preserve">
IF($C955 = 1 + N("Presidente"),
    "de Orléans e Bragança",
    VLOOKUP($G955,'Last name'!$A:$B,2,FALSE) &amp; " " &amp; VLOOKUP(RANDBETWEEN(5,COUNT('Last name'!$A:$A) + 1),'Last name'!$A:$B,2,FALSE)
)</f>
        <v>Ferrão Medeiros</v>
      </c>
      <c r="I955" s="7" t="str">
        <f t="shared" ca="1" si="127"/>
        <v>Maitê Ferrão Medeiros</v>
      </c>
      <c r="J955" s="7" t="str">
        <f ca="1">VLOOKUP($E955,Name!$A:$C,3,FALSE)</f>
        <v>F</v>
      </c>
      <c r="K955" s="7" t="str">
        <f ca="1">VLOOKUP($J955,Gender!$A:$B,2,FALSE)</f>
        <v>Female</v>
      </c>
      <c r="L955" s="7">
        <f t="shared" ca="1" si="128"/>
        <v>5</v>
      </c>
      <c r="M955" s="7" t="str">
        <f ca="1">VLOOKUP($L955,Race!$A:$B,2,FALSE)</f>
        <v>White</v>
      </c>
      <c r="N955" s="8">
        <f t="shared" ca="1" si="129"/>
        <v>32840</v>
      </c>
      <c r="O955" s="6">
        <f t="shared" ca="1" si="130"/>
        <v>7</v>
      </c>
      <c r="P955" s="8" t="str">
        <f ca="1">VLOOKUP($O955,Education!$A:$B,2,FALSE)</f>
        <v>Undergraduate degree</v>
      </c>
      <c r="Q955" s="7">
        <f ca="1" xml:space="preserve">
  IF(OR($S955 = 5, $S955 = 6, $S955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55" s="7" t="str">
        <f ca="1">VLOOKUP($Q955,Department!$A:$B,2,FALSE)</f>
        <v>Audit</v>
      </c>
      <c r="S955" s="6">
        <f t="shared" ca="1" si="131"/>
        <v>10</v>
      </c>
      <c r="T955" s="7" t="str">
        <f ca="1">VLOOKUP($S955,Role!$A:$B,2,FALSE)</f>
        <v>Trainee</v>
      </c>
      <c r="U955" s="6" t="str">
        <f t="shared" ca="1" si="132"/>
        <v/>
      </c>
      <c r="V955" s="7" t="str">
        <f ca="1" xml:space="preserve">
IF($U955 &lt;&gt; "",
    VLOOKUP($U955,Level!$A:$B,2,FALSE),
    ""
)</f>
        <v/>
      </c>
      <c r="W955" s="1">
        <f t="shared" ca="1" si="133"/>
        <v>1305</v>
      </c>
      <c r="X955" s="12" t="str">
        <f t="shared" ca="1" si="134"/>
        <v>INSERT INTO bi4all.fac_employees (id_company_fk, id_employee_pk, flg_active, employee_name, id_gender_fk, id_race_fk, birthday, id_schooling_fk, id_department_fk, id_role_fk, id_level_fk, salary) VALUES (1, 951, TRUE, 'Maitê Ferrão Medeiros', 'F', 5, '28/11/1989', 7, 13, 10, NULL, 1305);</v>
      </c>
    </row>
    <row r="956" spans="1:24" ht="14.25" customHeight="1" x14ac:dyDescent="0.2">
      <c r="A956" s="7">
        <v>1</v>
      </c>
      <c r="B956" s="7" t="str">
        <f>$A956 &amp; "-"&amp;VLOOKUP($A956,Company!$A:$B,2,FALSE)</f>
        <v>1-ACME Corporation</v>
      </c>
      <c r="C956" s="5">
        <f t="shared" si="126"/>
        <v>952</v>
      </c>
      <c r="D956" s="6" t="b">
        <v>1</v>
      </c>
      <c r="E956" s="7">
        <f ca="1">IF($C956 = 1 + N("Presidente"),
    127,
    IF($C956 = 2 + N("Vice-Presidente"),
        72,
        IF($C956 = 3 + N("Secretária bilíngue"),
            13,
            RANDBETWEEN(5,COUNT(Name!$A:$A) + 1)
        )
    )
)</f>
        <v>323</v>
      </c>
      <c r="F956" s="7" t="str">
        <f ca="1">VLOOKUP($E956,Name!$A:$B,2,FALSE)</f>
        <v>Rachel</v>
      </c>
      <c r="G956" s="7">
        <f ca="1" xml:space="preserve">
IF($C956 = 1,
    0,
    RANDBETWEEN(5,COUNT('Last name'!$A:$A) + 1)
)</f>
        <v>160</v>
      </c>
      <c r="H956" s="7" t="str">
        <f ca="1" xml:space="preserve">
IF($C956 = 1 + N("Presidente"),
    "de Orléans e Bragança",
    VLOOKUP($G956,'Last name'!$A:$B,2,FALSE) &amp; " " &amp; VLOOKUP(RANDBETWEEN(5,COUNT('Last name'!$A:$A) + 1),'Last name'!$A:$B,2,FALSE)
)</f>
        <v>Resende Botelho</v>
      </c>
      <c r="I956" s="7" t="str">
        <f t="shared" ca="1" si="127"/>
        <v>Rachel Resende Botelho</v>
      </c>
      <c r="J956" s="7" t="str">
        <f ca="1">VLOOKUP($E956,Name!$A:$C,3,FALSE)</f>
        <v>F</v>
      </c>
      <c r="K956" s="7" t="str">
        <f ca="1">VLOOKUP($J956,Gender!$A:$B,2,FALSE)</f>
        <v>Female</v>
      </c>
      <c r="L956" s="7">
        <f t="shared" ca="1" si="128"/>
        <v>5</v>
      </c>
      <c r="M956" s="7" t="str">
        <f ca="1">VLOOKUP($L956,Race!$A:$B,2,FALSE)</f>
        <v>White</v>
      </c>
      <c r="N956" s="8">
        <f t="shared" ca="1" si="129"/>
        <v>28794</v>
      </c>
      <c r="O956" s="6">
        <f t="shared" ca="1" si="130"/>
        <v>8</v>
      </c>
      <c r="P956" s="8" t="str">
        <f ca="1">VLOOKUP($O956,Education!$A:$B,2,FALSE)</f>
        <v>Graduate school</v>
      </c>
      <c r="Q956" s="7">
        <f ca="1" xml:space="preserve">
  IF(OR($S956 = 5, $S956 = 6, $S956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56" s="7" t="str">
        <f ca="1">VLOOKUP($Q956,Department!$A:$B,2,FALSE)</f>
        <v>Commercial</v>
      </c>
      <c r="S956" s="6">
        <f t="shared" ca="1" si="131"/>
        <v>11</v>
      </c>
      <c r="T956" s="7" t="str">
        <f ca="1">VLOOKUP($S956,Role!$A:$B,2,FALSE)</f>
        <v>Analyst</v>
      </c>
      <c r="U956" s="6">
        <f t="shared" ca="1" si="132"/>
        <v>6</v>
      </c>
      <c r="V956" s="7" t="str">
        <f ca="1" xml:space="preserve">
IF($U956 &lt;&gt; "",
    VLOOKUP($U956,Level!$A:$B,2,FALSE),
    ""
)</f>
        <v>Pleno</v>
      </c>
      <c r="W956" s="1">
        <f t="shared" ca="1" si="133"/>
        <v>3080</v>
      </c>
      <c r="X956" s="12" t="str">
        <f t="shared" ca="1" si="134"/>
        <v>INSERT INTO bi4all.fac_employees (id_company_fk, id_employee_pk, flg_active, employee_name, id_gender_fk, id_race_fk, birthday, id_schooling_fk, id_department_fk, id_role_fk, id_level_fk, salary) VALUES (1, 952, TRUE, 'Rachel Resende Botelho', 'F', 5, '31/10/1978', 8, 9, 11, 6, 3080);</v>
      </c>
    </row>
    <row r="957" spans="1:24" ht="14.25" customHeight="1" x14ac:dyDescent="0.2">
      <c r="A957" s="7">
        <v>1</v>
      </c>
      <c r="B957" s="7" t="str">
        <f>$A957 &amp; "-"&amp;VLOOKUP($A957,Company!$A:$B,2,FALSE)</f>
        <v>1-ACME Corporation</v>
      </c>
      <c r="C957" s="5">
        <f t="shared" si="126"/>
        <v>953</v>
      </c>
      <c r="D957" s="6" t="b">
        <v>1</v>
      </c>
      <c r="E957" s="7">
        <f ca="1">IF($C957 = 1 + N("Presidente"),
    127,
    IF($C957 = 2 + N("Vice-Presidente"),
        72,
        IF($C957 = 3 + N("Secretária bilíngue"),
            13,
            RANDBETWEEN(5,COUNT(Name!$A:$A) + 1)
        )
    )
)</f>
        <v>115</v>
      </c>
      <c r="F957" s="7" t="str">
        <f ca="1">VLOOKUP($E957,Name!$A:$B,2,FALSE)</f>
        <v>Dulce</v>
      </c>
      <c r="G957" s="7">
        <f ca="1" xml:space="preserve">
IF($C957 = 1,
    0,
    RANDBETWEEN(5,COUNT('Last name'!$A:$A) + 1)
)</f>
        <v>5</v>
      </c>
      <c r="H957" s="7" t="str">
        <f ca="1" xml:space="preserve">
IF($C957 = 1 + N("Presidente"),
    "de Orléans e Bragança",
    VLOOKUP($G957,'Last name'!$A:$B,2,FALSE) &amp; " " &amp; VLOOKUP(RANDBETWEEN(5,COUNT('Last name'!$A:$A) + 1),'Last name'!$A:$B,2,FALSE)
)</f>
        <v>Abranches Coelho</v>
      </c>
      <c r="I957" s="7" t="str">
        <f t="shared" ca="1" si="127"/>
        <v>Dulce Abranches Coelho</v>
      </c>
      <c r="J957" s="7" t="str">
        <f ca="1">VLOOKUP($E957,Name!$A:$C,3,FALSE)</f>
        <v>F</v>
      </c>
      <c r="K957" s="7" t="str">
        <f ca="1">VLOOKUP($J957,Gender!$A:$B,2,FALSE)</f>
        <v>Female</v>
      </c>
      <c r="L957" s="7">
        <f t="shared" ca="1" si="128"/>
        <v>7</v>
      </c>
      <c r="M957" s="7" t="str">
        <f ca="1">VLOOKUP($L957,Race!$A:$B,2,FALSE)</f>
        <v>Hispanic or Latino</v>
      </c>
      <c r="N957" s="8">
        <f t="shared" ca="1" si="129"/>
        <v>20176</v>
      </c>
      <c r="O957" s="6">
        <f t="shared" ca="1" si="130"/>
        <v>7</v>
      </c>
      <c r="P957" s="8" t="str">
        <f ca="1">VLOOKUP($O957,Education!$A:$B,2,FALSE)</f>
        <v>Undergraduate degree</v>
      </c>
      <c r="Q957" s="7">
        <f ca="1" xml:space="preserve">
  IF(OR($S957 = 5, $S957 = 6, $S957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57" s="7" t="str">
        <f ca="1">VLOOKUP($Q957,Department!$A:$B,2,FALSE)</f>
        <v>Audit</v>
      </c>
      <c r="S957" s="6">
        <f t="shared" ca="1" si="131"/>
        <v>10</v>
      </c>
      <c r="T957" s="7" t="str">
        <f ca="1">VLOOKUP($S957,Role!$A:$B,2,FALSE)</f>
        <v>Trainee</v>
      </c>
      <c r="U957" s="6" t="str">
        <f t="shared" ca="1" si="132"/>
        <v/>
      </c>
      <c r="V957" s="7" t="str">
        <f ca="1" xml:space="preserve">
IF($U957 &lt;&gt; "",
    VLOOKUP($U957,Level!$A:$B,2,FALSE),
    ""
)</f>
        <v/>
      </c>
      <c r="W957" s="1">
        <f t="shared" ca="1" si="133"/>
        <v>1305</v>
      </c>
      <c r="X957" s="12" t="str">
        <f t="shared" ca="1" si="134"/>
        <v>INSERT INTO bi4all.fac_employees (id_company_fk, id_employee_pk, flg_active, employee_name, id_gender_fk, id_race_fk, birthday, id_schooling_fk, id_department_fk, id_role_fk, id_level_fk, salary) VALUES (1, 953, TRUE, 'Dulce Abranches Coelho', 'F', 7, '28/03/1955', 7, 13, 10, NULL, 1305);</v>
      </c>
    </row>
    <row r="958" spans="1:24" ht="14.25" customHeight="1" x14ac:dyDescent="0.2">
      <c r="A958" s="7">
        <v>1</v>
      </c>
      <c r="B958" s="7" t="str">
        <f>$A958 &amp; "-"&amp;VLOOKUP($A958,Company!$A:$B,2,FALSE)</f>
        <v>1-ACME Corporation</v>
      </c>
      <c r="C958" s="5">
        <f t="shared" si="126"/>
        <v>954</v>
      </c>
      <c r="D958" s="6" t="b">
        <v>1</v>
      </c>
      <c r="E958" s="7">
        <f ca="1">IF($C958 = 1 + N("Presidente"),
    127,
    IF($C958 = 2 + N("Vice-Presidente"),
        72,
        IF($C958 = 3 + N("Secretária bilíngue"),
            13,
            RANDBETWEEN(5,COUNT(Name!$A:$A) + 1)
        )
    )
)</f>
        <v>103</v>
      </c>
      <c r="F958" s="7" t="str">
        <f ca="1">VLOOKUP($E958,Name!$A:$B,2,FALSE)</f>
        <v>Danniel</v>
      </c>
      <c r="G958" s="7">
        <f ca="1" xml:space="preserve">
IF($C958 = 1,
    0,
    RANDBETWEEN(5,COUNT('Last name'!$A:$A) + 1)
)</f>
        <v>46</v>
      </c>
      <c r="H958" s="7" t="str">
        <f ca="1" xml:space="preserve">
IF($C958 = 1 + N("Presidente"),
    "de Orléans e Bragança",
    VLOOKUP($G958,'Last name'!$A:$B,2,FALSE) &amp; " " &amp; VLOOKUP(RANDBETWEEN(5,COUNT('Last name'!$A:$A) + 1),'Last name'!$A:$B,2,FALSE)
)</f>
        <v>Bragança Battaglia</v>
      </c>
      <c r="I958" s="7" t="str">
        <f t="shared" ca="1" si="127"/>
        <v>Danniel Bragança Battaglia</v>
      </c>
      <c r="J958" s="7" t="str">
        <f ca="1">VLOOKUP($E958,Name!$A:$C,3,FALSE)</f>
        <v>M</v>
      </c>
      <c r="K958" s="7" t="str">
        <f ca="1">VLOOKUP($J958,Gender!$A:$B,2,FALSE)</f>
        <v>Male</v>
      </c>
      <c r="L958" s="7">
        <f t="shared" ca="1" si="128"/>
        <v>5</v>
      </c>
      <c r="M958" s="7" t="str">
        <f ca="1">VLOOKUP($L958,Race!$A:$B,2,FALSE)</f>
        <v>White</v>
      </c>
      <c r="N958" s="8">
        <f t="shared" ca="1" si="129"/>
        <v>21214</v>
      </c>
      <c r="O958" s="6">
        <f t="shared" ca="1" si="130"/>
        <v>7</v>
      </c>
      <c r="P958" s="8" t="str">
        <f ca="1">VLOOKUP($O958,Education!$A:$B,2,FALSE)</f>
        <v>Undergraduate degree</v>
      </c>
      <c r="Q958" s="7">
        <f ca="1" xml:space="preserve">
  IF(OR($S958 = 5, $S958 = 6, $S958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58" s="7" t="str">
        <f ca="1">VLOOKUP($Q958,Department!$A:$B,2,FALSE)</f>
        <v>Operations</v>
      </c>
      <c r="S958" s="6">
        <f t="shared" ca="1" si="131"/>
        <v>11</v>
      </c>
      <c r="T958" s="7" t="str">
        <f ca="1">VLOOKUP($S958,Role!$A:$B,2,FALSE)</f>
        <v>Analyst</v>
      </c>
      <c r="U958" s="6">
        <f t="shared" ca="1" si="132"/>
        <v>6</v>
      </c>
      <c r="V958" s="7" t="str">
        <f ca="1" xml:space="preserve">
IF($U958 &lt;&gt; "",
    VLOOKUP($U958,Level!$A:$B,2,FALSE),
    ""
)</f>
        <v>Pleno</v>
      </c>
      <c r="W958" s="1">
        <f t="shared" ca="1" si="133"/>
        <v>2500</v>
      </c>
      <c r="X958" s="12" t="str">
        <f t="shared" ca="1" si="134"/>
        <v>INSERT INTO bi4all.fac_employees (id_company_fk, id_employee_pk, flg_active, employee_name, id_gender_fk, id_race_fk, birthday, id_schooling_fk, id_department_fk, id_role_fk, id_level_fk, salary) VALUES (1, 954, TRUE, 'Danniel Bragança Battaglia', 'M', 5, '29/01/1958', 7, 10, 11, 6, 2500);</v>
      </c>
    </row>
    <row r="959" spans="1:24" ht="14.25" customHeight="1" x14ac:dyDescent="0.2">
      <c r="A959" s="7">
        <v>1</v>
      </c>
      <c r="B959" s="7" t="str">
        <f>$A959 &amp; "-"&amp;VLOOKUP($A959,Company!$A:$B,2,FALSE)</f>
        <v>1-ACME Corporation</v>
      </c>
      <c r="C959" s="5">
        <f t="shared" si="126"/>
        <v>955</v>
      </c>
      <c r="D959" s="6" t="b">
        <v>1</v>
      </c>
      <c r="E959" s="7">
        <f ca="1">IF($C959 = 1 + N("Presidente"),
    127,
    IF($C959 = 2 + N("Vice-Presidente"),
        72,
        IF($C959 = 3 + N("Secretária bilíngue"),
            13,
            RANDBETWEEN(5,COUNT(Name!$A:$A) + 1)
        )
    )
)</f>
        <v>111</v>
      </c>
      <c r="F959" s="7" t="str">
        <f ca="1">VLOOKUP($E959,Name!$A:$B,2,FALSE)</f>
        <v>Débora</v>
      </c>
      <c r="G959" s="7">
        <f ca="1" xml:space="preserve">
IF($C959 = 1,
    0,
    RANDBETWEEN(5,COUNT('Last name'!$A:$A) + 1)
)</f>
        <v>115</v>
      </c>
      <c r="H959" s="7" t="str">
        <f ca="1" xml:space="preserve">
IF($C959 = 1 + N("Presidente"),
    "de Orléans e Bragança",
    VLOOKUP($G959,'Last name'!$A:$B,2,FALSE) &amp; " " &amp; VLOOKUP(RANDBETWEEN(5,COUNT('Last name'!$A:$A) + 1),'Last name'!$A:$B,2,FALSE)
)</f>
        <v>Madureira Bianchi</v>
      </c>
      <c r="I959" s="7" t="str">
        <f t="shared" ca="1" si="127"/>
        <v>Débora Madureira Bianchi</v>
      </c>
      <c r="J959" s="7" t="str">
        <f ca="1">VLOOKUP($E959,Name!$A:$C,3,FALSE)</f>
        <v>F</v>
      </c>
      <c r="K959" s="7" t="str">
        <f ca="1">VLOOKUP($J959,Gender!$A:$B,2,FALSE)</f>
        <v>Female</v>
      </c>
      <c r="L959" s="7">
        <f t="shared" ca="1" si="128"/>
        <v>6</v>
      </c>
      <c r="M959" s="7" t="str">
        <f ca="1">VLOOKUP($L959,Race!$A:$B,2,FALSE)</f>
        <v>Black or African American</v>
      </c>
      <c r="N959" s="8">
        <f t="shared" ca="1" si="129"/>
        <v>20218</v>
      </c>
      <c r="O959" s="6">
        <f t="shared" ca="1" si="130"/>
        <v>7</v>
      </c>
      <c r="P959" s="8" t="str">
        <f ca="1">VLOOKUP($O959,Education!$A:$B,2,FALSE)</f>
        <v>Undergraduate degree</v>
      </c>
      <c r="Q959" s="7">
        <f ca="1" xml:space="preserve">
  IF(OR($S959 = 5, $S959 = 6, $S959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59" s="7" t="str">
        <f ca="1">VLOOKUP($Q959,Department!$A:$B,2,FALSE)</f>
        <v>Operations</v>
      </c>
      <c r="S959" s="6">
        <f t="shared" ca="1" si="131"/>
        <v>10</v>
      </c>
      <c r="T959" s="7" t="str">
        <f ca="1">VLOOKUP($S959,Role!$A:$B,2,FALSE)</f>
        <v>Trainee</v>
      </c>
      <c r="U959" s="6" t="str">
        <f t="shared" ca="1" si="132"/>
        <v/>
      </c>
      <c r="V959" s="7" t="str">
        <f ca="1" xml:space="preserve">
IF($U959 &lt;&gt; "",
    VLOOKUP($U959,Level!$A:$B,2,FALSE),
    ""
)</f>
        <v/>
      </c>
      <c r="W959" s="1">
        <f t="shared" ca="1" si="133"/>
        <v>1305</v>
      </c>
      <c r="X959" s="12" t="str">
        <f t="shared" ca="1" si="134"/>
        <v>INSERT INTO bi4all.fac_employees (id_company_fk, id_employee_pk, flg_active, employee_name, id_gender_fk, id_race_fk, birthday, id_schooling_fk, id_department_fk, id_role_fk, id_level_fk, salary) VALUES (1, 955, TRUE, 'Débora Madureira Bianchi', 'F', 6, '09/05/1955', 7, 10, 10, NULL, 1305);</v>
      </c>
    </row>
    <row r="960" spans="1:24" ht="14.25" customHeight="1" x14ac:dyDescent="0.2">
      <c r="A960" s="7">
        <v>1</v>
      </c>
      <c r="B960" s="7" t="str">
        <f>$A960 &amp; "-"&amp;VLOOKUP($A960,Company!$A:$B,2,FALSE)</f>
        <v>1-ACME Corporation</v>
      </c>
      <c r="C960" s="5">
        <f t="shared" si="126"/>
        <v>956</v>
      </c>
      <c r="D960" s="6" t="b">
        <v>1</v>
      </c>
      <c r="E960" s="7">
        <f ca="1">IF($C960 = 1 + N("Presidente"),
    127,
    IF($C960 = 2 + N("Vice-Presidente"),
        72,
        IF($C960 = 3 + N("Secretária bilíngue"),
            13,
            RANDBETWEEN(5,COUNT(Name!$A:$A) + 1)
        )
    )
)</f>
        <v>207</v>
      </c>
      <c r="F960" s="7" t="str">
        <f ca="1">VLOOKUP($E960,Name!$A:$B,2,FALSE)</f>
        <v>Kamille</v>
      </c>
      <c r="G960" s="7">
        <f ca="1" xml:space="preserve">
IF($C960 = 1,
    0,
    RANDBETWEEN(5,COUNT('Last name'!$A:$A) + 1)
)</f>
        <v>80</v>
      </c>
      <c r="H960" s="7" t="str">
        <f ca="1" xml:space="preserve">
IF($C960 = 1 + N("Presidente"),
    "de Orléans e Bragança",
    VLOOKUP($G960,'Last name'!$A:$B,2,FALSE) &amp; " " &amp; VLOOKUP(RANDBETWEEN(5,COUNT('Last name'!$A:$A) + 1),'Last name'!$A:$B,2,FALSE)
)</f>
        <v>Faria Melo</v>
      </c>
      <c r="I960" s="7" t="str">
        <f t="shared" ca="1" si="127"/>
        <v>Kamille Faria Melo</v>
      </c>
      <c r="J960" s="7" t="str">
        <f ca="1">VLOOKUP($E960,Name!$A:$C,3,FALSE)</f>
        <v>F</v>
      </c>
      <c r="K960" s="7" t="str">
        <f ca="1">VLOOKUP($J960,Gender!$A:$B,2,FALSE)</f>
        <v>Female</v>
      </c>
      <c r="L960" s="7">
        <f t="shared" ca="1" si="128"/>
        <v>5</v>
      </c>
      <c r="M960" s="7" t="str">
        <f ca="1">VLOOKUP($L960,Race!$A:$B,2,FALSE)</f>
        <v>White</v>
      </c>
      <c r="N960" s="8">
        <f t="shared" ca="1" si="129"/>
        <v>19400</v>
      </c>
      <c r="O960" s="6">
        <f t="shared" ca="1" si="130"/>
        <v>8</v>
      </c>
      <c r="P960" s="8" t="str">
        <f ca="1">VLOOKUP($O960,Education!$A:$B,2,FALSE)</f>
        <v>Graduate school</v>
      </c>
      <c r="Q960" s="7">
        <f ca="1" xml:space="preserve">
  IF(OR($S960 = 5, $S960 = 6, $S960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60" s="7" t="str">
        <f ca="1">VLOOKUP($Q960,Department!$A:$B,2,FALSE)</f>
        <v>Presidency</v>
      </c>
      <c r="S960" s="6">
        <f t="shared" ca="1" si="131"/>
        <v>11</v>
      </c>
      <c r="T960" s="7" t="str">
        <f ca="1">VLOOKUP($S960,Role!$A:$B,2,FALSE)</f>
        <v>Analyst</v>
      </c>
      <c r="U960" s="6">
        <f t="shared" ca="1" si="132"/>
        <v>7</v>
      </c>
      <c r="V960" s="7" t="str">
        <f ca="1" xml:space="preserve">
IF($U960 &lt;&gt; "",
    VLOOKUP($U960,Level!$A:$B,2,FALSE),
    ""
)</f>
        <v>Senior</v>
      </c>
      <c r="W960" s="1">
        <f t="shared" ca="1" si="133"/>
        <v>3000</v>
      </c>
      <c r="X960" s="12" t="str">
        <f t="shared" ca="1" si="134"/>
        <v>INSERT INTO bi4all.fac_employees (id_company_fk, id_employee_pk, flg_active, employee_name, id_gender_fk, id_race_fk, birthday, id_schooling_fk, id_department_fk, id_role_fk, id_level_fk, salary) VALUES (1, 956, TRUE, 'Kamille Faria Melo', 'F', 5, '10/02/1953', 8, 5, 11, 7, 3000);</v>
      </c>
    </row>
    <row r="961" spans="1:24" ht="14.25" customHeight="1" x14ac:dyDescent="0.2">
      <c r="A961" s="7">
        <v>1</v>
      </c>
      <c r="B961" s="7" t="str">
        <f>$A961 &amp; "-"&amp;VLOOKUP($A961,Company!$A:$B,2,FALSE)</f>
        <v>1-ACME Corporation</v>
      </c>
      <c r="C961" s="5">
        <f t="shared" si="126"/>
        <v>957</v>
      </c>
      <c r="D961" s="6" t="b">
        <v>1</v>
      </c>
      <c r="E961" s="7">
        <f ca="1">IF($C961 = 1 + N("Presidente"),
    127,
    IF($C961 = 2 + N("Vice-Presidente"),
        72,
        IF($C961 = 3 + N("Secretária bilíngue"),
            13,
            RANDBETWEEN(5,COUNT(Name!$A:$A) + 1)
        )
    )
)</f>
        <v>313</v>
      </c>
      <c r="F961" s="7" t="str">
        <f ca="1">VLOOKUP($E961,Name!$A:$B,2,FALSE)</f>
        <v>Pablo</v>
      </c>
      <c r="G961" s="7">
        <f ca="1" xml:space="preserve">
IF($C961 = 1,
    0,
    RANDBETWEEN(5,COUNT('Last name'!$A:$A) + 1)
)</f>
        <v>52</v>
      </c>
      <c r="H961" s="7" t="str">
        <f ca="1" xml:space="preserve">
IF($C961 = 1 + N("Presidente"),
    "de Orléans e Bragança",
    VLOOKUP($G961,'Last name'!$A:$B,2,FALSE) &amp; " " &amp; VLOOKUP(RANDBETWEEN(5,COUNT('Last name'!$A:$A) + 1),'Last name'!$A:$B,2,FALSE)
)</f>
        <v>Camacho Bandeira</v>
      </c>
      <c r="I961" s="7" t="str">
        <f t="shared" ca="1" si="127"/>
        <v>Pablo Camacho Bandeira</v>
      </c>
      <c r="J961" s="7" t="str">
        <f ca="1">VLOOKUP($E961,Name!$A:$C,3,FALSE)</f>
        <v>M</v>
      </c>
      <c r="K961" s="7" t="str">
        <f ca="1">VLOOKUP($J961,Gender!$A:$B,2,FALSE)</f>
        <v>Male</v>
      </c>
      <c r="L961" s="7">
        <f t="shared" ca="1" si="128"/>
        <v>5</v>
      </c>
      <c r="M961" s="7" t="str">
        <f ca="1">VLOOKUP($L961,Race!$A:$B,2,FALSE)</f>
        <v>White</v>
      </c>
      <c r="N961" s="8">
        <f t="shared" ca="1" si="129"/>
        <v>19233</v>
      </c>
      <c r="O961" s="6">
        <f t="shared" ca="1" si="130"/>
        <v>7</v>
      </c>
      <c r="P961" s="8" t="str">
        <f ca="1">VLOOKUP($O961,Education!$A:$B,2,FALSE)</f>
        <v>Undergraduate degree</v>
      </c>
      <c r="Q961" s="7">
        <f ca="1" xml:space="preserve">
  IF(OR($S961 = 5, $S961 = 6, $S961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61" s="7" t="str">
        <f ca="1">VLOOKUP($Q961,Department!$A:$B,2,FALSE)</f>
        <v>Operations</v>
      </c>
      <c r="S961" s="6">
        <f t="shared" ca="1" si="131"/>
        <v>9</v>
      </c>
      <c r="T961" s="7" t="str">
        <f ca="1">VLOOKUP($S961,Role!$A:$B,2,FALSE)</f>
        <v>Intern</v>
      </c>
      <c r="U961" s="6" t="str">
        <f t="shared" ca="1" si="132"/>
        <v/>
      </c>
      <c r="V961" s="7" t="str">
        <f ca="1" xml:space="preserve">
IF($U961 &lt;&gt; "",
    VLOOKUP($U961,Level!$A:$B,2,FALSE),
    ""
)</f>
        <v/>
      </c>
      <c r="W961" s="1">
        <f t="shared" ca="1" si="133"/>
        <v>1205</v>
      </c>
      <c r="X961" s="12" t="str">
        <f t="shared" ca="1" si="134"/>
        <v>INSERT INTO bi4all.fac_employees (id_company_fk, id_employee_pk, flg_active, employee_name, id_gender_fk, id_race_fk, birthday, id_schooling_fk, id_department_fk, id_role_fk, id_level_fk, salary) VALUES (1, 957, TRUE, 'Pablo Camacho Bandeira', 'M', 5, '27/08/1952', 7, 10, 9, NULL, 1205);</v>
      </c>
    </row>
    <row r="962" spans="1:24" ht="14.25" customHeight="1" x14ac:dyDescent="0.2">
      <c r="A962" s="7">
        <v>1</v>
      </c>
      <c r="B962" s="7" t="str">
        <f>$A962 &amp; "-"&amp;VLOOKUP($A962,Company!$A:$B,2,FALSE)</f>
        <v>1-ACME Corporation</v>
      </c>
      <c r="C962" s="5">
        <f t="shared" si="126"/>
        <v>958</v>
      </c>
      <c r="D962" s="6" t="b">
        <v>1</v>
      </c>
      <c r="E962" s="7">
        <f ca="1">IF($C962 = 1 + N("Presidente"),
    127,
    IF($C962 = 2 + N("Vice-Presidente"),
        72,
        IF($C962 = 3 + N("Secretária bilíngue"),
            13,
            RANDBETWEEN(5,COUNT(Name!$A:$A) + 1)
        )
    )
)</f>
        <v>179</v>
      </c>
      <c r="F962" s="7" t="str">
        <f ca="1">VLOOKUP($E962,Name!$A:$B,2,FALSE)</f>
        <v>Isadora</v>
      </c>
      <c r="G962" s="7">
        <f ca="1" xml:space="preserve">
IF($C962 = 1,
    0,
    RANDBETWEEN(5,COUNT('Last name'!$A:$A) + 1)
)</f>
        <v>79</v>
      </c>
      <c r="H962" s="7" t="str">
        <f ca="1" xml:space="preserve">
IF($C962 = 1 + N("Presidente"),
    "de Orléans e Bragança",
    VLOOKUP($G962,'Last name'!$A:$B,2,FALSE) &amp; " " &amp; VLOOKUP(RANDBETWEEN(5,COUNT('Last name'!$A:$A) + 1),'Last name'!$A:$B,2,FALSE)
)</f>
        <v>Evangelista Padrão</v>
      </c>
      <c r="I962" s="7" t="str">
        <f t="shared" ca="1" si="127"/>
        <v>Isadora Evangelista Padrão</v>
      </c>
      <c r="J962" s="7" t="str">
        <f ca="1">VLOOKUP($E962,Name!$A:$C,3,FALSE)</f>
        <v>F</v>
      </c>
      <c r="K962" s="7" t="str">
        <f ca="1">VLOOKUP($J962,Gender!$A:$B,2,FALSE)</f>
        <v>Female</v>
      </c>
      <c r="L962" s="7">
        <f t="shared" ca="1" si="128"/>
        <v>5</v>
      </c>
      <c r="M962" s="7" t="str">
        <f ca="1">VLOOKUP($L962,Race!$A:$B,2,FALSE)</f>
        <v>White</v>
      </c>
      <c r="N962" s="8">
        <f t="shared" ca="1" si="129"/>
        <v>18176</v>
      </c>
      <c r="O962" s="6">
        <f t="shared" ca="1" si="130"/>
        <v>7</v>
      </c>
      <c r="P962" s="8" t="str">
        <f ca="1">VLOOKUP($O962,Education!$A:$B,2,FALSE)</f>
        <v>Undergraduate degree</v>
      </c>
      <c r="Q962" s="7">
        <f ca="1" xml:space="preserve">
  IF(OR($S962 = 5, $S962 = 6, $S962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62" s="7" t="str">
        <f ca="1">VLOOKUP($Q962,Department!$A:$B,2,FALSE)</f>
        <v>Administration</v>
      </c>
      <c r="S962" s="6">
        <f t="shared" ca="1" si="131"/>
        <v>11</v>
      </c>
      <c r="T962" s="7" t="str">
        <f ca="1">VLOOKUP($S962,Role!$A:$B,2,FALSE)</f>
        <v>Analyst</v>
      </c>
      <c r="U962" s="6">
        <f t="shared" ca="1" si="132"/>
        <v>7</v>
      </c>
      <c r="V962" s="7" t="str">
        <f ca="1" xml:space="preserve">
IF($U962 &lt;&gt; "",
    VLOOKUP($U962,Level!$A:$B,2,FALSE),
    ""
)</f>
        <v>Senior</v>
      </c>
      <c r="W962" s="1">
        <f t="shared" ca="1" si="133"/>
        <v>2500</v>
      </c>
      <c r="X962" s="12" t="str">
        <f t="shared" ca="1" si="134"/>
        <v>INSERT INTO bi4all.fac_employees (id_company_fk, id_employee_pk, flg_active, employee_name, id_gender_fk, id_race_fk, birthday, id_schooling_fk, id_department_fk, id_role_fk, id_level_fk, salary) VALUES (1, 958, TRUE, 'Isadora Evangelista Padrão', 'F', 5, '05/10/1949', 7, 6, 11, 7, 2500);</v>
      </c>
    </row>
    <row r="963" spans="1:24" ht="14.25" customHeight="1" x14ac:dyDescent="0.2">
      <c r="A963" s="7">
        <v>1</v>
      </c>
      <c r="B963" s="7" t="str">
        <f>$A963 &amp; "-"&amp;VLOOKUP($A963,Company!$A:$B,2,FALSE)</f>
        <v>1-ACME Corporation</v>
      </c>
      <c r="C963" s="5">
        <f t="shared" si="126"/>
        <v>959</v>
      </c>
      <c r="D963" s="6" t="b">
        <v>1</v>
      </c>
      <c r="E963" s="7">
        <f ca="1">IF($C963 = 1 + N("Presidente"),
    127,
    IF($C963 = 2 + N("Vice-Presidente"),
        72,
        IF($C963 = 3 + N("Secretária bilíngue"),
            13,
            RANDBETWEEN(5,COUNT(Name!$A:$A) + 1)
        )
    )
)</f>
        <v>13</v>
      </c>
      <c r="F963" s="7" t="str">
        <f ca="1">VLOOKUP($E963,Name!$A:$B,2,FALSE)</f>
        <v>Alessandra</v>
      </c>
      <c r="G963" s="7">
        <f ca="1" xml:space="preserve">
IF($C963 = 1,
    0,
    RANDBETWEEN(5,COUNT('Last name'!$A:$A) + 1)
)</f>
        <v>129</v>
      </c>
      <c r="H963" s="7" t="str">
        <f ca="1" xml:space="preserve">
IF($C963 = 1 + N("Presidente"),
    "de Orléans e Bragança",
    VLOOKUP($G963,'Last name'!$A:$B,2,FALSE) &amp; " " &amp; VLOOKUP(RANDBETWEEN(5,COUNT('Last name'!$A:$A) + 1),'Last name'!$A:$B,2,FALSE)
)</f>
        <v>Miranda Paulista</v>
      </c>
      <c r="I963" s="7" t="str">
        <f t="shared" ca="1" si="127"/>
        <v>Alessandra Miranda Paulista</v>
      </c>
      <c r="J963" s="7" t="str">
        <f ca="1">VLOOKUP($E963,Name!$A:$C,3,FALSE)</f>
        <v>F</v>
      </c>
      <c r="K963" s="7" t="str">
        <f ca="1">VLOOKUP($J963,Gender!$A:$B,2,FALSE)</f>
        <v>Female</v>
      </c>
      <c r="L963" s="7">
        <f t="shared" ca="1" si="128"/>
        <v>5</v>
      </c>
      <c r="M963" s="7" t="str">
        <f ca="1">VLOOKUP($L963,Race!$A:$B,2,FALSE)</f>
        <v>White</v>
      </c>
      <c r="N963" s="8">
        <f t="shared" ca="1" si="129"/>
        <v>32840</v>
      </c>
      <c r="O963" s="6">
        <f t="shared" ca="1" si="130"/>
        <v>7</v>
      </c>
      <c r="P963" s="8" t="str">
        <f ca="1">VLOOKUP($O963,Education!$A:$B,2,FALSE)</f>
        <v>Undergraduate degree</v>
      </c>
      <c r="Q963" s="7">
        <f ca="1" xml:space="preserve">
  IF(OR($S963 = 5, $S963 = 6, $S963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63" s="7" t="str">
        <f ca="1">VLOOKUP($Q963,Department!$A:$B,2,FALSE)</f>
        <v>Finance</v>
      </c>
      <c r="S963" s="6">
        <f t="shared" ca="1" si="131"/>
        <v>10</v>
      </c>
      <c r="T963" s="7" t="str">
        <f ca="1">VLOOKUP($S963,Role!$A:$B,2,FALSE)</f>
        <v>Trainee</v>
      </c>
      <c r="U963" s="6" t="str">
        <f t="shared" ca="1" si="132"/>
        <v/>
      </c>
      <c r="V963" s="7" t="str">
        <f ca="1" xml:space="preserve">
IF($U963 &lt;&gt; "",
    VLOOKUP($U963,Level!$A:$B,2,FALSE),
    ""
)</f>
        <v/>
      </c>
      <c r="W963" s="1">
        <f t="shared" ca="1" si="133"/>
        <v>1305</v>
      </c>
      <c r="X963" s="12" t="str">
        <f t="shared" ca="1" si="134"/>
        <v>INSERT INTO bi4all.fac_employees (id_company_fk, id_employee_pk, flg_active, employee_name, id_gender_fk, id_race_fk, birthday, id_schooling_fk, id_department_fk, id_role_fk, id_level_fk, salary) VALUES (1, 959, TRUE, 'Alessandra Miranda Paulista', 'F', 5, '28/11/1989', 7, 7, 10, NULL, 1305);</v>
      </c>
    </row>
    <row r="964" spans="1:24" ht="14.25" customHeight="1" x14ac:dyDescent="0.2">
      <c r="A964" s="7">
        <v>1</v>
      </c>
      <c r="B964" s="7" t="str">
        <f>$A964 &amp; "-"&amp;VLOOKUP($A964,Company!$A:$B,2,FALSE)</f>
        <v>1-ACME Corporation</v>
      </c>
      <c r="C964" s="5">
        <f t="shared" si="126"/>
        <v>960</v>
      </c>
      <c r="D964" s="6" t="b">
        <v>1</v>
      </c>
      <c r="E964" s="7">
        <f ca="1">IF($C964 = 1 + N("Presidente"),
    127,
    IF($C964 = 2 + N("Vice-Presidente"),
        72,
        IF($C964 = 3 + N("Secretária bilíngue"),
            13,
            RANDBETWEEN(5,COUNT(Name!$A:$A) + 1)
        )
    )
)</f>
        <v>338</v>
      </c>
      <c r="F964" s="7" t="str">
        <f ca="1">VLOOKUP($E964,Name!$A:$B,2,FALSE)</f>
        <v>Sophia</v>
      </c>
      <c r="G964" s="7">
        <f ca="1" xml:space="preserve">
IF($C964 = 1,
    0,
    RANDBETWEEN(5,COUNT('Last name'!$A:$A) + 1)
)</f>
        <v>112</v>
      </c>
      <c r="H964" s="7" t="str">
        <f ca="1" xml:space="preserve">
IF($C964 = 1 + N("Presidente"),
    "de Orléans e Bragança",
    VLOOKUP($G964,'Last name'!$A:$B,2,FALSE) &amp; " " &amp; VLOOKUP(RANDBETWEEN(5,COUNT('Last name'!$A:$A) + 1),'Last name'!$A:$B,2,FALSE)
)</f>
        <v>Lopes Borges</v>
      </c>
      <c r="I964" s="7" t="str">
        <f t="shared" ca="1" si="127"/>
        <v>Sophia Lopes Borges</v>
      </c>
      <c r="J964" s="7" t="str">
        <f ca="1">VLOOKUP($E964,Name!$A:$C,3,FALSE)</f>
        <v>F</v>
      </c>
      <c r="K964" s="7" t="str">
        <f ca="1">VLOOKUP($J964,Gender!$A:$B,2,FALSE)</f>
        <v>Female</v>
      </c>
      <c r="L964" s="7">
        <f t="shared" ca="1" si="128"/>
        <v>5</v>
      </c>
      <c r="M964" s="7" t="str">
        <f ca="1">VLOOKUP($L964,Race!$A:$B,2,FALSE)</f>
        <v>White</v>
      </c>
      <c r="N964" s="8">
        <f t="shared" ca="1" si="129"/>
        <v>28917</v>
      </c>
      <c r="O964" s="6">
        <f t="shared" ca="1" si="130"/>
        <v>7</v>
      </c>
      <c r="P964" s="8" t="str">
        <f ca="1">VLOOKUP($O964,Education!$A:$B,2,FALSE)</f>
        <v>Undergraduate degree</v>
      </c>
      <c r="Q964" s="7">
        <f ca="1" xml:space="preserve">
  IF(OR($S964 = 5, $S964 = 6, $S964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64" s="7" t="str">
        <f ca="1">VLOOKUP($Q964,Department!$A:$B,2,FALSE)</f>
        <v>Human Resource</v>
      </c>
      <c r="S964" s="6">
        <f t="shared" ca="1" si="131"/>
        <v>11</v>
      </c>
      <c r="T964" s="7" t="str">
        <f ca="1">VLOOKUP($S964,Role!$A:$B,2,FALSE)</f>
        <v>Analyst</v>
      </c>
      <c r="U964" s="6">
        <f t="shared" ca="1" si="132"/>
        <v>5</v>
      </c>
      <c r="V964" s="7" t="str">
        <f ca="1" xml:space="preserve">
IF($U964 &lt;&gt; "",
    VLOOKUP($U964,Level!$A:$B,2,FALSE),
    ""
)</f>
        <v>Junior</v>
      </c>
      <c r="W964" s="1">
        <f t="shared" ca="1" si="133"/>
        <v>2580</v>
      </c>
      <c r="X964" s="12" t="str">
        <f t="shared" ca="1" si="134"/>
        <v>INSERT INTO bi4all.fac_employees (id_company_fk, id_employee_pk, flg_active, employee_name, id_gender_fk, id_race_fk, birthday, id_schooling_fk, id_department_fk, id_role_fk, id_level_fk, salary) VALUES (1, 960, TRUE, 'Sophia Lopes Borges', 'F', 5, '03/03/1979', 7, 8, 11, 5, 2580);</v>
      </c>
    </row>
    <row r="965" spans="1:24" ht="14.25" customHeight="1" x14ac:dyDescent="0.2">
      <c r="A965" s="7">
        <v>1</v>
      </c>
      <c r="B965" s="7" t="str">
        <f>$A965 &amp; "-"&amp;VLOOKUP($A965,Company!$A:$B,2,FALSE)</f>
        <v>1-ACME Corporation</v>
      </c>
      <c r="C965" s="5">
        <f t="shared" si="126"/>
        <v>961</v>
      </c>
      <c r="D965" s="6" t="b">
        <v>1</v>
      </c>
      <c r="E965" s="7">
        <f ca="1">IF($C965 = 1 + N("Presidente"),
    127,
    IF($C965 = 2 + N("Vice-Presidente"),
        72,
        IF($C965 = 3 + N("Secretária bilíngue"),
            13,
            RANDBETWEEN(5,COUNT(Name!$A:$A) + 1)
        )
    )
)</f>
        <v>364</v>
      </c>
      <c r="F965" s="7" t="str">
        <f ca="1">VLOOKUP($E965,Name!$A:$B,2,FALSE)</f>
        <v>Yasmin</v>
      </c>
      <c r="G965" s="7">
        <f ca="1" xml:space="preserve">
IF($C965 = 1,
    0,
    RANDBETWEEN(5,COUNT('Last name'!$A:$A) + 1)
)</f>
        <v>75</v>
      </c>
      <c r="H965" s="7" t="str">
        <f ca="1" xml:space="preserve">
IF($C965 = 1 + N("Presidente"),
    "de Orléans e Bragança",
    VLOOKUP($G965,'Last name'!$A:$B,2,FALSE) &amp; " " &amp; VLOOKUP(RANDBETWEEN(5,COUNT('Last name'!$A:$A) + 1),'Last name'!$A:$B,2,FALSE)
)</f>
        <v>dos Santos Rocha</v>
      </c>
      <c r="I965" s="7" t="str">
        <f t="shared" ca="1" si="127"/>
        <v>Yasmin dos Santos Rocha</v>
      </c>
      <c r="J965" s="7" t="str">
        <f ca="1">VLOOKUP($E965,Name!$A:$C,3,FALSE)</f>
        <v>F</v>
      </c>
      <c r="K965" s="7" t="str">
        <f ca="1">VLOOKUP($J965,Gender!$A:$B,2,FALSE)</f>
        <v>Female</v>
      </c>
      <c r="L965" s="7">
        <f t="shared" ca="1" si="128"/>
        <v>5</v>
      </c>
      <c r="M965" s="7" t="str">
        <f ca="1">VLOOKUP($L965,Race!$A:$B,2,FALSE)</f>
        <v>White</v>
      </c>
      <c r="N965" s="8">
        <f t="shared" ca="1" si="129"/>
        <v>20933</v>
      </c>
      <c r="O965" s="6">
        <f t="shared" ca="1" si="130"/>
        <v>7</v>
      </c>
      <c r="P965" s="8" t="str">
        <f ca="1">VLOOKUP($O965,Education!$A:$B,2,FALSE)</f>
        <v>Undergraduate degree</v>
      </c>
      <c r="Q965" s="7">
        <f ca="1" xml:space="preserve">
  IF(OR($S965 = 5, $S965 = 6, $S965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65" s="7" t="str">
        <f ca="1">VLOOKUP($Q965,Department!$A:$B,2,FALSE)</f>
        <v>Administration</v>
      </c>
      <c r="S965" s="6">
        <f t="shared" ca="1" si="131"/>
        <v>9</v>
      </c>
      <c r="T965" s="7" t="str">
        <f ca="1">VLOOKUP($S965,Role!$A:$B,2,FALSE)</f>
        <v>Intern</v>
      </c>
      <c r="U965" s="6" t="str">
        <f t="shared" ca="1" si="132"/>
        <v/>
      </c>
      <c r="V965" s="7" t="str">
        <f ca="1" xml:space="preserve">
IF($U965 &lt;&gt; "",
    VLOOKUP($U965,Level!$A:$B,2,FALSE),
    ""
)</f>
        <v/>
      </c>
      <c r="W965" s="1">
        <f t="shared" ca="1" si="133"/>
        <v>1205</v>
      </c>
      <c r="X965" s="12" t="str">
        <f t="shared" ca="1" si="134"/>
        <v>INSERT INTO bi4all.fac_employees (id_company_fk, id_employee_pk, flg_active, employee_name, id_gender_fk, id_race_fk, birthday, id_schooling_fk, id_department_fk, id_role_fk, id_level_fk, salary) VALUES (1, 961, TRUE, 'Yasmin dos Santos Rocha', 'F', 5, '23/04/1957', 7, 6, 9, NULL, 1205);</v>
      </c>
    </row>
    <row r="966" spans="1:24" ht="14.25" customHeight="1" x14ac:dyDescent="0.2">
      <c r="A966" s="7">
        <v>1</v>
      </c>
      <c r="B966" s="7" t="str">
        <f>$A966 &amp; "-"&amp;VLOOKUP($A966,Company!$A:$B,2,FALSE)</f>
        <v>1-ACME Corporation</v>
      </c>
      <c r="C966" s="5">
        <f t="shared" ref="C966:C1029" si="135">ROW() - 4</f>
        <v>962</v>
      </c>
      <c r="D966" s="6" t="b">
        <v>1</v>
      </c>
      <c r="E966" s="7">
        <f ca="1">IF($C966 = 1 + N("Presidente"),
    127,
    IF($C966 = 2 + N("Vice-Presidente"),
        72,
        IF($C966 = 3 + N("Secretária bilíngue"),
            13,
            RANDBETWEEN(5,COUNT(Name!$A:$A) + 1)
        )
    )
)</f>
        <v>32</v>
      </c>
      <c r="F966" s="7" t="str">
        <f ca="1">VLOOKUP($E966,Name!$A:$B,2,FALSE)</f>
        <v>Ana Laura</v>
      </c>
      <c r="G966" s="7">
        <f ca="1" xml:space="preserve">
IF($C966 = 1,
    0,
    RANDBETWEEN(5,COUNT('Last name'!$A:$A) + 1)
)</f>
        <v>136</v>
      </c>
      <c r="H966" s="7" t="str">
        <f ca="1" xml:space="preserve">
IF($C966 = 1 + N("Presidente"),
    "de Orléans e Bragança",
    VLOOKUP($G966,'Last name'!$A:$B,2,FALSE) &amp; " " &amp; VLOOKUP(RANDBETWEEN(5,COUNT('Last name'!$A:$A) + 1),'Last name'!$A:$B,2,FALSE)
)</f>
        <v>Moretti Carvalho</v>
      </c>
      <c r="I966" s="7" t="str">
        <f t="shared" ref="I966:I1029" ca="1" si="136">$F966 &amp; " " &amp; $H966</f>
        <v>Ana Laura Moretti Carvalho</v>
      </c>
      <c r="J966" s="7" t="str">
        <f ca="1">VLOOKUP($E966,Name!$A:$C,3,FALSE)</f>
        <v>F</v>
      </c>
      <c r="K966" s="7" t="str">
        <f ca="1">VLOOKUP($J966,Gender!$A:$B,2,FALSE)</f>
        <v>Female</v>
      </c>
      <c r="L966" s="7">
        <f t="shared" ref="L966:L1029" ca="1" si="137" xml:space="preserve">
IF(AND($S966 &gt;= 5, $S966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6</v>
      </c>
      <c r="M966" s="7" t="str">
        <f ca="1">VLOOKUP($L966,Race!$A:$B,2,FALSE)</f>
        <v>Black or African American</v>
      </c>
      <c r="N966" s="8">
        <f t="shared" ref="N966:N1029" ca="1" si="138" xml:space="preserve">
IF($S966 = 5 + N("CEO"),
    TODAY() - 16340,
    IF($S966 = 8 + N("Secretary"),
        RANDBETWEEN(TODAY() - 12418.5, TODAY()-6574.5),
        IF(OR($S966 = 7, $S966 = 14),
            RANDBETWEEN(TODAY() - 16071, TODAY() - 8766),
            IF(OR($S966 = 13, $S966 = 12, $S966 = 11),
                RANDBETWEEN(TODAY() - 27393.75, TODAY() - 12783.75),
                RANDBETWEEN(TODAY() - 27393.75, TODAY()-10957.5)
            )
        )
    )
)</f>
        <v>25425</v>
      </c>
      <c r="O966" s="6">
        <f t="shared" ref="O966:O1029" ca="1" si="139" xml:space="preserve">
IF(OR($S966 = 5, $S966 = 6) + N("Se for presidente ou vice-presidente"),
    10 + N("Doutor"),
    IF($S966 = 7 + N("Se for diretor"),
        RANDBETWEEN(8,10) + N("Graduate school or Master’s degree or Doctorate"),
        IF($S966 = 14 + N("If a manager"),
            RANDBETWEEN(7,9),
            IF(OR($S966 = 13, $S966 = 12, $S966 = 11) + N("If coordinator or specialist or analyst"),
                RANDBETWEEN(7,8),
                7
            )
        )
    )
)</f>
        <v>8</v>
      </c>
      <c r="P966" s="8" t="str">
        <f ca="1">VLOOKUP($O966,Education!$A:$B,2,FALSE)</f>
        <v>Graduate school</v>
      </c>
      <c r="Q966" s="7">
        <f ca="1" xml:space="preserve">
  IF(OR($S966 = 5, $S966 = 6, $S966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66" s="7" t="str">
        <f ca="1">VLOOKUP($Q966,Department!$A:$B,2,FALSE)</f>
        <v>Administration</v>
      </c>
      <c r="S966" s="6">
        <f t="shared" ref="S966:S1029" ca="1" si="140" xml:space="preserve">
IF($C966 = 1 + N("Se matrícula for 1"),
  5 + N("Presidente"),
  IF($C966 = 2 + N("Se matrícula for 2"),
    6 + N("Vice-presidente"),
    IF($C966 = 3 + N("Se matrícula for 3"),
      8 + N("Secretária bilíngue"),
      IF(AND($C966 &gt;= 4, $C966 &lt;=14),
        7 + N("Diretor"),
        IF(AND($C966 &gt;= 15, $C966 &lt;= 25),
          14 + N("Manager"),
          IF(AND($C966 &gt;= 26, $C966 &lt;= 36),
            13 + N("Coordinador"),
            IF(AND($C966 &gt;= 37, $C966 &lt;= 47),
              12 + N("Especialista"),
                IF(MOD($C966,2) = 0,
                  11 + N("Analista"),
                  RANDBETWEEN(9,10) + N("Estagiário ou Trainee")
                )
            )
          )
        )
      )
    )
  )
)</f>
        <v>11</v>
      </c>
      <c r="T966" s="7" t="str">
        <f ca="1">VLOOKUP($S966,Role!$A:$B,2,FALSE)</f>
        <v>Analyst</v>
      </c>
      <c r="U966" s="6">
        <f t="shared" ref="U966:U1029" ca="1" si="141" xml:space="preserve">
IF($S966 = 11 + N("Analyst"),
    RANDBETWEEN(5, 7) + N("Jr, Pleno, Sr"),
    ""
)</f>
        <v>5</v>
      </c>
      <c r="V966" s="7" t="str">
        <f ca="1" xml:space="preserve">
IF($U966 &lt;&gt; "",
    VLOOKUP($U966,Level!$A:$B,2,FALSE),
    ""
)</f>
        <v>Junior</v>
      </c>
      <c r="W966" s="1">
        <f t="shared" ref="W966:W1029" ca="1" si="142" xml:space="preserve">
IF($S966 = 5 + N("Presidente"),
    27000,
    IF($S966 = 6 + N("Vice-presidente"),
        23000,
        IF(OR($S966 = 8, $S966= 13, $S966 = 12) + N("Secretária bilíngue ou coordenador ou especialista"),
            8000,
            IF($S966 = 7 + N("Diretor"),
                15000,
                IF($S966 = 14 + N("Gerente"),
                    12000,
                    IF($S966 = 9 + N("Estagiário"),
                        705,
                        IF($S966 = 10 + N("Trainee"),
                            805,
                            IF($S966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IF($O966 = 7,
  500,
  IF($O966 = 8,
    1000,
    IF($O966 = 9,
      1500,
      IF($O966 = 10,
        2000,
        0
      )
    )
  )
)
+
N("Adicional no salário por área")
+
IF($Q966 = 14 + N("Tecnologia da Informação"),
  120,
  IF($Q966 = 16 + N("Vendas"),
    110,
    IF($Q966 = 15 + N("Jurídico"),
      100,
      IF(OR($Q966 = 8, $Q966 = 9, $Q966 = 11) + N("Recursos humanos ou comercial ou comunicação e marketing"),
        80,
        0
      )
    )
  )
)
+
N("Adicionando pegadinha")
+
IF(AND($Q966 = 16, $O966 = 9, $S966 = 11, $U966 = 5) + N("Se for de vendas, com mestrado, analista sênior"),
  IF($L966 = 5,
    100,
    0
  )
  +
  IF($J966 = "M",
    200,
    0
  ),
  0
)</f>
        <v>3000</v>
      </c>
      <c r="X966" s="12" t="str">
        <f t="shared" ref="X966:X1029" ca="1" si="143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$A966  &amp; ", "   &amp;
$C966  &amp; ", "   &amp;
$D966  &amp; ", '"  &amp;
$I966  &amp; "', '" &amp;
$J966  &amp; "', "  &amp;
$L966  &amp; ", '"  &amp;
TEXT($N966,"dd/mm/aaaa")  &amp; "', "   &amp;
$O966  &amp; ", "   &amp;
$Q966  &amp; ", "   &amp;
$S966  &amp; ", "   &amp;
IF($U966 &lt;&gt; "", $U966, "NULL")  &amp; ", "   &amp;
$W966  &amp; ");"</f>
        <v>INSERT INTO bi4all.fac_employees (id_company_fk, id_employee_pk, flg_active, employee_name, id_gender_fk, id_race_fk, birthday, id_schooling_fk, id_department_fk, id_role_fk, id_level_fk, salary) VALUES (1, 962, TRUE, 'Ana Laura Moretti Carvalho', 'F', 6, '10/08/1969', 8, 6, 11, 5, 3000);</v>
      </c>
    </row>
    <row r="967" spans="1:24" ht="14.25" customHeight="1" x14ac:dyDescent="0.2">
      <c r="A967" s="7">
        <v>1</v>
      </c>
      <c r="B967" s="7" t="str">
        <f>$A967 &amp; "-"&amp;VLOOKUP($A967,Company!$A:$B,2,FALSE)</f>
        <v>1-ACME Corporation</v>
      </c>
      <c r="C967" s="5">
        <f t="shared" si="135"/>
        <v>963</v>
      </c>
      <c r="D967" s="6" t="b">
        <v>1</v>
      </c>
      <c r="E967" s="7">
        <f ca="1">IF($C967 = 1 + N("Presidente"),
    127,
    IF($C967 = 2 + N("Vice-Presidente"),
        72,
        IF($C967 = 3 + N("Secretária bilíngue"),
            13,
            RANDBETWEEN(5,COUNT(Name!$A:$A) + 1)
        )
    )
)</f>
        <v>35</v>
      </c>
      <c r="F967" s="7" t="str">
        <f ca="1">VLOOKUP($E967,Name!$A:$B,2,FALSE)</f>
        <v>Ana Luiza</v>
      </c>
      <c r="G967" s="7">
        <f ca="1" xml:space="preserve">
IF($C967 = 1,
    0,
    RANDBETWEEN(5,COUNT('Last name'!$A:$A) + 1)
)</f>
        <v>65</v>
      </c>
      <c r="H967" s="7" t="str">
        <f ca="1" xml:space="preserve">
IF($C967 = 1 + N("Presidente"),
    "de Orléans e Bragança",
    VLOOKUP($G967,'Last name'!$A:$B,2,FALSE) &amp; " " &amp; VLOOKUP(RANDBETWEEN(5,COUNT('Last name'!$A:$A) + 1),'Last name'!$A:$B,2,FALSE)
)</f>
        <v>Coelho Araújo</v>
      </c>
      <c r="I967" s="7" t="str">
        <f t="shared" ca="1" si="136"/>
        <v>Ana Luiza Coelho Araújo</v>
      </c>
      <c r="J967" s="7" t="str">
        <f ca="1">VLOOKUP($E967,Name!$A:$C,3,FALSE)</f>
        <v>F</v>
      </c>
      <c r="K967" s="7" t="str">
        <f ca="1">VLOOKUP($J967,Gender!$A:$B,2,FALSE)</f>
        <v>Female</v>
      </c>
      <c r="L967" s="7">
        <f t="shared" ca="1" si="137"/>
        <v>5</v>
      </c>
      <c r="M967" s="7" t="str">
        <f ca="1">VLOOKUP($L967,Race!$A:$B,2,FALSE)</f>
        <v>White</v>
      </c>
      <c r="N967" s="8">
        <f t="shared" ca="1" si="138"/>
        <v>22762</v>
      </c>
      <c r="O967" s="6">
        <f t="shared" ca="1" si="139"/>
        <v>7</v>
      </c>
      <c r="P967" s="8" t="str">
        <f ca="1">VLOOKUP($O967,Education!$A:$B,2,FALSE)</f>
        <v>Undergraduate degree</v>
      </c>
      <c r="Q967" s="7">
        <f ca="1" xml:space="preserve">
  IF(OR($S967 = 5, $S967 = 6, $S967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67" s="7" t="str">
        <f ca="1">VLOOKUP($Q967,Department!$A:$B,2,FALSE)</f>
        <v>Controlling</v>
      </c>
      <c r="S967" s="6">
        <f t="shared" ca="1" si="140"/>
        <v>10</v>
      </c>
      <c r="T967" s="7" t="str">
        <f ca="1">VLOOKUP($S967,Role!$A:$B,2,FALSE)</f>
        <v>Trainee</v>
      </c>
      <c r="U967" s="6" t="str">
        <f t="shared" ca="1" si="141"/>
        <v/>
      </c>
      <c r="V967" s="7" t="str">
        <f ca="1" xml:space="preserve">
IF($U967 &lt;&gt; "",
    VLOOKUP($U967,Level!$A:$B,2,FALSE),
    ""
)</f>
        <v/>
      </c>
      <c r="W967" s="1">
        <f t="shared" ca="1" si="142"/>
        <v>1305</v>
      </c>
      <c r="X967" s="12" t="str">
        <f t="shared" ca="1" si="143"/>
        <v>INSERT INTO bi4all.fac_employees (id_company_fk, id_employee_pk, flg_active, employee_name, id_gender_fk, id_race_fk, birthday, id_schooling_fk, id_department_fk, id_role_fk, id_level_fk, salary) VALUES (1, 963, TRUE, 'Ana Luiza Coelho Araújo', 'F', 5, '26/04/1962', 7, 12, 10, NULL, 1305);</v>
      </c>
    </row>
    <row r="968" spans="1:24" ht="14.25" customHeight="1" x14ac:dyDescent="0.2">
      <c r="A968" s="7">
        <v>1</v>
      </c>
      <c r="B968" s="7" t="str">
        <f>$A968 &amp; "-"&amp;VLOOKUP($A968,Company!$A:$B,2,FALSE)</f>
        <v>1-ACME Corporation</v>
      </c>
      <c r="C968" s="5">
        <f t="shared" si="135"/>
        <v>964</v>
      </c>
      <c r="D968" s="6" t="b">
        <v>1</v>
      </c>
      <c r="E968" s="7">
        <f ca="1">IF($C968 = 1 + N("Presidente"),
    127,
    IF($C968 = 2 + N("Vice-Presidente"),
        72,
        IF($C968 = 3 + N("Secretária bilíngue"),
            13,
            RANDBETWEEN(5,COUNT(Name!$A:$A) + 1)
        )
    )
)</f>
        <v>311</v>
      </c>
      <c r="F968" s="7" t="str">
        <f ca="1">VLOOKUP($E968,Name!$A:$B,2,FALSE)</f>
        <v>Olívia</v>
      </c>
      <c r="G968" s="7">
        <f ca="1" xml:space="preserve">
IF($C968 = 1,
    0,
    RANDBETWEEN(5,COUNT('Last name'!$A:$A) + 1)
)</f>
        <v>33</v>
      </c>
      <c r="H968" s="7" t="str">
        <f ca="1" xml:space="preserve">
IF($C968 = 1 + N("Presidente"),
    "de Orléans e Bragança",
    VLOOKUP($G968,'Last name'!$A:$B,2,FALSE) &amp; " " &amp; VLOOKUP(RANDBETWEEN(5,COUNT('Last name'!$A:$A) + 1),'Last name'!$A:$B,2,FALSE)
)</f>
        <v>Barreto Martini</v>
      </c>
      <c r="I968" s="7" t="str">
        <f t="shared" ca="1" si="136"/>
        <v>Olívia Barreto Martini</v>
      </c>
      <c r="J968" s="7" t="str">
        <f ca="1">VLOOKUP($E968,Name!$A:$C,3,FALSE)</f>
        <v>F</v>
      </c>
      <c r="K968" s="7" t="str">
        <f ca="1">VLOOKUP($J968,Gender!$A:$B,2,FALSE)</f>
        <v>Female</v>
      </c>
      <c r="L968" s="7">
        <f t="shared" ca="1" si="137"/>
        <v>7</v>
      </c>
      <c r="M968" s="7" t="str">
        <f ca="1">VLOOKUP($L968,Race!$A:$B,2,FALSE)</f>
        <v>Hispanic or Latino</v>
      </c>
      <c r="N968" s="8">
        <f t="shared" ca="1" si="138"/>
        <v>21264</v>
      </c>
      <c r="O968" s="6">
        <f t="shared" ca="1" si="139"/>
        <v>8</v>
      </c>
      <c r="P968" s="8" t="str">
        <f ca="1">VLOOKUP($O968,Education!$A:$B,2,FALSE)</f>
        <v>Graduate school</v>
      </c>
      <c r="Q968" s="7">
        <f ca="1" xml:space="preserve">
  IF(OR($S968 = 5, $S968 = 6, $S968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68" s="7" t="str">
        <f ca="1">VLOOKUP($Q968,Department!$A:$B,2,FALSE)</f>
        <v>Presidency</v>
      </c>
      <c r="S968" s="6">
        <f t="shared" ca="1" si="140"/>
        <v>11</v>
      </c>
      <c r="T968" s="7" t="str">
        <f ca="1">VLOOKUP($S968,Role!$A:$B,2,FALSE)</f>
        <v>Analyst</v>
      </c>
      <c r="U968" s="6">
        <f t="shared" ca="1" si="141"/>
        <v>7</v>
      </c>
      <c r="V968" s="7" t="str">
        <f ca="1" xml:space="preserve">
IF($U968 &lt;&gt; "",
    VLOOKUP($U968,Level!$A:$B,2,FALSE),
    ""
)</f>
        <v>Senior</v>
      </c>
      <c r="W968" s="1">
        <f t="shared" ca="1" si="142"/>
        <v>3000</v>
      </c>
      <c r="X968" s="12" t="str">
        <f t="shared" ca="1" si="143"/>
        <v>INSERT INTO bi4all.fac_employees (id_company_fk, id_employee_pk, flg_active, employee_name, id_gender_fk, id_race_fk, birthday, id_schooling_fk, id_department_fk, id_role_fk, id_level_fk, salary) VALUES (1, 964, TRUE, 'Olívia Barreto Martini', 'F', 7, '20/03/1958', 8, 5, 11, 7, 3000);</v>
      </c>
    </row>
    <row r="969" spans="1:24" ht="14.25" customHeight="1" x14ac:dyDescent="0.2">
      <c r="A969" s="7">
        <v>1</v>
      </c>
      <c r="B969" s="7" t="str">
        <f>$A969 &amp; "-"&amp;VLOOKUP($A969,Company!$A:$B,2,FALSE)</f>
        <v>1-ACME Corporation</v>
      </c>
      <c r="C969" s="5">
        <f t="shared" si="135"/>
        <v>965</v>
      </c>
      <c r="D969" s="6" t="b">
        <v>1</v>
      </c>
      <c r="E969" s="7">
        <f ca="1">IF($C969 = 1 + N("Presidente"),
    127,
    IF($C969 = 2 + N("Vice-Presidente"),
        72,
        IF($C969 = 3 + N("Secretária bilíngue"),
            13,
            RANDBETWEEN(5,COUNT(Name!$A:$A) + 1)
        )
    )
)</f>
        <v>298</v>
      </c>
      <c r="F969" s="7" t="str">
        <f ca="1">VLOOKUP($E969,Name!$A:$B,2,FALSE)</f>
        <v>Milena</v>
      </c>
      <c r="G969" s="7">
        <f ca="1" xml:space="preserve">
IF($C969 = 1,
    0,
    RANDBETWEEN(5,COUNT('Last name'!$A:$A) + 1)
)</f>
        <v>74</v>
      </c>
      <c r="H969" s="7" t="str">
        <f ca="1" xml:space="preserve">
IF($C969 = 1 + N("Presidente"),
    "de Orléans e Bragança",
    VLOOKUP($G969,'Last name'!$A:$B,2,FALSE) &amp; " " &amp; VLOOKUP(RANDBETWEEN(5,COUNT('Last name'!$A:$A) + 1),'Last name'!$A:$B,2,FALSE)
)</f>
        <v>Dias Fernandes</v>
      </c>
      <c r="I969" s="7" t="str">
        <f t="shared" ca="1" si="136"/>
        <v>Milena Dias Fernandes</v>
      </c>
      <c r="J969" s="7" t="str">
        <f ca="1">VLOOKUP($E969,Name!$A:$C,3,FALSE)</f>
        <v>F</v>
      </c>
      <c r="K969" s="7" t="str">
        <f ca="1">VLOOKUP($J969,Gender!$A:$B,2,FALSE)</f>
        <v>Female</v>
      </c>
      <c r="L969" s="7">
        <f t="shared" ca="1" si="137"/>
        <v>8</v>
      </c>
      <c r="M969" s="7" t="str">
        <f ca="1">VLOOKUP($L969,Race!$A:$B,2,FALSE)</f>
        <v>Asian</v>
      </c>
      <c r="N969" s="8">
        <f t="shared" ca="1" si="138"/>
        <v>23850</v>
      </c>
      <c r="O969" s="6">
        <f t="shared" ca="1" si="139"/>
        <v>7</v>
      </c>
      <c r="P969" s="8" t="str">
        <f ca="1">VLOOKUP($O969,Education!$A:$B,2,FALSE)</f>
        <v>Undergraduate degree</v>
      </c>
      <c r="Q969" s="7">
        <f ca="1" xml:space="preserve">
  IF(OR($S969 = 5, $S969 = 6, $S969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69" s="7" t="str">
        <f ca="1">VLOOKUP($Q969,Department!$A:$B,2,FALSE)</f>
        <v>Operations</v>
      </c>
      <c r="S969" s="6">
        <f t="shared" ca="1" si="140"/>
        <v>9</v>
      </c>
      <c r="T969" s="7" t="str">
        <f ca="1">VLOOKUP($S969,Role!$A:$B,2,FALSE)</f>
        <v>Intern</v>
      </c>
      <c r="U969" s="6" t="str">
        <f t="shared" ca="1" si="141"/>
        <v/>
      </c>
      <c r="V969" s="7" t="str">
        <f ca="1" xml:space="preserve">
IF($U969 &lt;&gt; "",
    VLOOKUP($U969,Level!$A:$B,2,FALSE),
    ""
)</f>
        <v/>
      </c>
      <c r="W969" s="1">
        <f t="shared" ca="1" si="142"/>
        <v>1205</v>
      </c>
      <c r="X969" s="12" t="str">
        <f t="shared" ca="1" si="143"/>
        <v>INSERT INTO bi4all.fac_employees (id_company_fk, id_employee_pk, flg_active, employee_name, id_gender_fk, id_race_fk, birthday, id_schooling_fk, id_department_fk, id_role_fk, id_level_fk, salary) VALUES (1, 965, TRUE, 'Milena Dias Fernandes', 'F', 8, '18/04/1965', 7, 10, 9, NULL, 1205);</v>
      </c>
    </row>
    <row r="970" spans="1:24" ht="14.25" customHeight="1" x14ac:dyDescent="0.2">
      <c r="A970" s="7">
        <v>1</v>
      </c>
      <c r="B970" s="7" t="str">
        <f>$A970 &amp; "-"&amp;VLOOKUP($A970,Company!$A:$B,2,FALSE)</f>
        <v>1-ACME Corporation</v>
      </c>
      <c r="C970" s="5">
        <f t="shared" si="135"/>
        <v>966</v>
      </c>
      <c r="D970" s="6" t="b">
        <v>1</v>
      </c>
      <c r="E970" s="7">
        <f ca="1">IF($C970 = 1 + N("Presidente"),
    127,
    IF($C970 = 2 + N("Vice-Presidente"),
        72,
        IF($C970 = 3 + N("Secretária bilíngue"),
            13,
            RANDBETWEEN(5,COUNT(Name!$A:$A) + 1)
        )
    )
)</f>
        <v>361</v>
      </c>
      <c r="F970" s="7" t="str">
        <f ca="1">VLOOKUP($E970,Name!$A:$B,2,FALSE)</f>
        <v>Wagner</v>
      </c>
      <c r="G970" s="7">
        <f ca="1" xml:space="preserve">
IF($C970 = 1,
    0,
    RANDBETWEEN(5,COUNT('Last name'!$A:$A) + 1)
)</f>
        <v>14</v>
      </c>
      <c r="H970" s="7" t="str">
        <f ca="1" xml:space="preserve">
IF($C970 = 1 + N("Presidente"),
    "de Orléans e Bragança",
    VLOOKUP($G970,'Last name'!$A:$B,2,FALSE) &amp; " " &amp; VLOOKUP(RANDBETWEEN(5,COUNT('Last name'!$A:$A) + 1),'Last name'!$A:$B,2,FALSE)
)</f>
        <v>Alves Malafaia</v>
      </c>
      <c r="I970" s="7" t="str">
        <f t="shared" ca="1" si="136"/>
        <v>Wagner Alves Malafaia</v>
      </c>
      <c r="J970" s="7" t="str">
        <f ca="1">VLOOKUP($E970,Name!$A:$C,3,FALSE)</f>
        <v>M</v>
      </c>
      <c r="K970" s="7" t="str">
        <f ca="1">VLOOKUP($J970,Gender!$A:$B,2,FALSE)</f>
        <v>Male</v>
      </c>
      <c r="L970" s="7">
        <f t="shared" ca="1" si="137"/>
        <v>5</v>
      </c>
      <c r="M970" s="7" t="str">
        <f ca="1">VLOOKUP($L970,Race!$A:$B,2,FALSE)</f>
        <v>White</v>
      </c>
      <c r="N970" s="8">
        <f t="shared" ca="1" si="138"/>
        <v>28085</v>
      </c>
      <c r="O970" s="6">
        <f t="shared" ca="1" si="139"/>
        <v>8</v>
      </c>
      <c r="P970" s="8" t="str">
        <f ca="1">VLOOKUP($O970,Education!$A:$B,2,FALSE)</f>
        <v>Graduate school</v>
      </c>
      <c r="Q970" s="7">
        <f ca="1" xml:space="preserve">
  IF(OR($S970 = 5, $S970 = 6, $S970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70" s="7" t="str">
        <f ca="1">VLOOKUP($Q970,Department!$A:$B,2,FALSE)</f>
        <v>Operations</v>
      </c>
      <c r="S970" s="6">
        <f t="shared" ca="1" si="140"/>
        <v>11</v>
      </c>
      <c r="T970" s="7" t="str">
        <f ca="1">VLOOKUP($S970,Role!$A:$B,2,FALSE)</f>
        <v>Analyst</v>
      </c>
      <c r="U970" s="6">
        <f t="shared" ca="1" si="141"/>
        <v>6</v>
      </c>
      <c r="V970" s="7" t="str">
        <f ca="1" xml:space="preserve">
IF($U970 &lt;&gt; "",
    VLOOKUP($U970,Level!$A:$B,2,FALSE),
    ""
)</f>
        <v>Pleno</v>
      </c>
      <c r="W970" s="1">
        <f t="shared" ca="1" si="142"/>
        <v>3000</v>
      </c>
      <c r="X970" s="12" t="str">
        <f t="shared" ca="1" si="143"/>
        <v>INSERT INTO bi4all.fac_employees (id_company_fk, id_employee_pk, flg_active, employee_name, id_gender_fk, id_race_fk, birthday, id_schooling_fk, id_department_fk, id_role_fk, id_level_fk, salary) VALUES (1, 966, TRUE, 'Wagner Alves Malafaia', 'M', 5, '21/11/1976', 8, 10, 11, 6, 3000);</v>
      </c>
    </row>
    <row r="971" spans="1:24" ht="14.25" customHeight="1" x14ac:dyDescent="0.2">
      <c r="A971" s="7">
        <v>1</v>
      </c>
      <c r="B971" s="7" t="str">
        <f>$A971 &amp; "-"&amp;VLOOKUP($A971,Company!$A:$B,2,FALSE)</f>
        <v>1-ACME Corporation</v>
      </c>
      <c r="C971" s="5">
        <f t="shared" si="135"/>
        <v>967</v>
      </c>
      <c r="D971" s="6" t="b">
        <v>1</v>
      </c>
      <c r="E971" s="7">
        <f ca="1">IF($C971 = 1 + N("Presidente"),
    127,
    IF($C971 = 2 + N("Vice-Presidente"),
        72,
        IF($C971 = 3 + N("Secretária bilíngue"),
            13,
            RANDBETWEEN(5,COUNT(Name!$A:$A) + 1)
        )
    )
)</f>
        <v>241</v>
      </c>
      <c r="F971" s="7" t="str">
        <f ca="1">VLOOKUP($E971,Name!$A:$B,2,FALSE)</f>
        <v>Luccas</v>
      </c>
      <c r="G971" s="7">
        <f ca="1" xml:space="preserve">
IF($C971 = 1,
    0,
    RANDBETWEEN(5,COUNT('Last name'!$A:$A) + 1)
)</f>
        <v>75</v>
      </c>
      <c r="H971" s="7" t="str">
        <f ca="1" xml:space="preserve">
IF($C971 = 1 + N("Presidente"),
    "de Orléans e Bragança",
    VLOOKUP($G971,'Last name'!$A:$B,2,FALSE) &amp; " " &amp; VLOOKUP(RANDBETWEEN(5,COUNT('Last name'!$A:$A) + 1),'Last name'!$A:$B,2,FALSE)
)</f>
        <v>dos Santos Esteves</v>
      </c>
      <c r="I971" s="7" t="str">
        <f t="shared" ca="1" si="136"/>
        <v>Luccas dos Santos Esteves</v>
      </c>
      <c r="J971" s="7" t="str">
        <f ca="1">VLOOKUP($E971,Name!$A:$C,3,FALSE)</f>
        <v>M</v>
      </c>
      <c r="K971" s="7" t="str">
        <f ca="1">VLOOKUP($J971,Gender!$A:$B,2,FALSE)</f>
        <v>Male</v>
      </c>
      <c r="L971" s="7">
        <f t="shared" ca="1" si="137"/>
        <v>5</v>
      </c>
      <c r="M971" s="7" t="str">
        <f ca="1">VLOOKUP($L971,Race!$A:$B,2,FALSE)</f>
        <v>White</v>
      </c>
      <c r="N971" s="8">
        <f t="shared" ca="1" si="138"/>
        <v>26933</v>
      </c>
      <c r="O971" s="6">
        <f t="shared" ca="1" si="139"/>
        <v>7</v>
      </c>
      <c r="P971" s="8" t="str">
        <f ca="1">VLOOKUP($O971,Education!$A:$B,2,FALSE)</f>
        <v>Undergraduate degree</v>
      </c>
      <c r="Q971" s="7">
        <f ca="1" xml:space="preserve">
  IF(OR($S971 = 5, $S971 = 6, $S971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71" s="7" t="str">
        <f ca="1">VLOOKUP($Q971,Department!$A:$B,2,FALSE)</f>
        <v>Controlling</v>
      </c>
      <c r="S971" s="6">
        <f t="shared" ca="1" si="140"/>
        <v>9</v>
      </c>
      <c r="T971" s="7" t="str">
        <f ca="1">VLOOKUP($S971,Role!$A:$B,2,FALSE)</f>
        <v>Intern</v>
      </c>
      <c r="U971" s="6" t="str">
        <f t="shared" ca="1" si="141"/>
        <v/>
      </c>
      <c r="V971" s="7" t="str">
        <f ca="1" xml:space="preserve">
IF($U971 &lt;&gt; "",
    VLOOKUP($U971,Level!$A:$B,2,FALSE),
    ""
)</f>
        <v/>
      </c>
      <c r="W971" s="1">
        <f t="shared" ca="1" si="142"/>
        <v>1205</v>
      </c>
      <c r="X971" s="12" t="str">
        <f t="shared" ca="1" si="143"/>
        <v>INSERT INTO bi4all.fac_employees (id_company_fk, id_employee_pk, flg_active, employee_name, id_gender_fk, id_race_fk, birthday, id_schooling_fk, id_department_fk, id_role_fk, id_level_fk, salary) VALUES (1, 967, TRUE, 'Luccas dos Santos Esteves', 'M', 5, '26/09/1973', 7, 12, 9, NULL, 1205);</v>
      </c>
    </row>
    <row r="972" spans="1:24" ht="14.25" customHeight="1" x14ac:dyDescent="0.2">
      <c r="A972" s="7">
        <v>1</v>
      </c>
      <c r="B972" s="7" t="str">
        <f>$A972 &amp; "-"&amp;VLOOKUP($A972,Company!$A:$B,2,FALSE)</f>
        <v>1-ACME Corporation</v>
      </c>
      <c r="C972" s="5">
        <f t="shared" si="135"/>
        <v>968</v>
      </c>
      <c r="D972" s="6" t="b">
        <v>1</v>
      </c>
      <c r="E972" s="7">
        <f ca="1">IF($C972 = 1 + N("Presidente"),
    127,
    IF($C972 = 2 + N("Vice-Presidente"),
        72,
        IF($C972 = 3 + N("Secretária bilíngue"),
            13,
            RANDBETWEEN(5,COUNT(Name!$A:$A) + 1)
        )
    )
)</f>
        <v>255</v>
      </c>
      <c r="F972" s="7" t="str">
        <f ca="1">VLOOKUP($E972,Name!$A:$B,2,FALSE)</f>
        <v>Manuela</v>
      </c>
      <c r="G972" s="7">
        <f ca="1" xml:space="preserve">
IF($C972 = 1,
    0,
    RANDBETWEEN(5,COUNT('Last name'!$A:$A) + 1)
)</f>
        <v>110</v>
      </c>
      <c r="H972" s="7" t="str">
        <f ca="1" xml:space="preserve">
IF($C972 = 1 + N("Presidente"),
    "de Orléans e Bragança",
    VLOOKUP($G972,'Last name'!$A:$B,2,FALSE) &amp; " " &amp; VLOOKUP(RANDBETWEEN(5,COUNT('Last name'!$A:$A) + 1),'Last name'!$A:$B,2,FALSE)
)</f>
        <v>Lombardi Mendes</v>
      </c>
      <c r="I972" s="7" t="str">
        <f t="shared" ca="1" si="136"/>
        <v>Manuela Lombardi Mendes</v>
      </c>
      <c r="J972" s="7" t="str">
        <f ca="1">VLOOKUP($E972,Name!$A:$C,3,FALSE)</f>
        <v>F</v>
      </c>
      <c r="K972" s="7" t="str">
        <f ca="1">VLOOKUP($J972,Gender!$A:$B,2,FALSE)</f>
        <v>Female</v>
      </c>
      <c r="L972" s="7">
        <f t="shared" ca="1" si="137"/>
        <v>5</v>
      </c>
      <c r="M972" s="7" t="str">
        <f ca="1">VLOOKUP($L972,Race!$A:$B,2,FALSE)</f>
        <v>White</v>
      </c>
      <c r="N972" s="8">
        <f t="shared" ca="1" si="138"/>
        <v>23969</v>
      </c>
      <c r="O972" s="6">
        <f t="shared" ca="1" si="139"/>
        <v>8</v>
      </c>
      <c r="P972" s="8" t="str">
        <f ca="1">VLOOKUP($O972,Education!$A:$B,2,FALSE)</f>
        <v>Graduate school</v>
      </c>
      <c r="Q972" s="7">
        <f ca="1" xml:space="preserve">
  IF(OR($S972 = 5, $S972 = 6, $S972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72" s="7" t="str">
        <f ca="1">VLOOKUP($Q972,Department!$A:$B,2,FALSE)</f>
        <v>Audit</v>
      </c>
      <c r="S972" s="6">
        <f t="shared" ca="1" si="140"/>
        <v>11</v>
      </c>
      <c r="T972" s="7" t="str">
        <f ca="1">VLOOKUP($S972,Role!$A:$B,2,FALSE)</f>
        <v>Analyst</v>
      </c>
      <c r="U972" s="6">
        <f t="shared" ca="1" si="141"/>
        <v>7</v>
      </c>
      <c r="V972" s="7" t="str">
        <f ca="1" xml:space="preserve">
IF($U972 &lt;&gt; "",
    VLOOKUP($U972,Level!$A:$B,2,FALSE),
    ""
)</f>
        <v>Senior</v>
      </c>
      <c r="W972" s="1">
        <f t="shared" ca="1" si="142"/>
        <v>3000</v>
      </c>
      <c r="X972" s="12" t="str">
        <f t="shared" ca="1" si="143"/>
        <v>INSERT INTO bi4all.fac_employees (id_company_fk, id_employee_pk, flg_active, employee_name, id_gender_fk, id_race_fk, birthday, id_schooling_fk, id_department_fk, id_role_fk, id_level_fk, salary) VALUES (1, 968, TRUE, 'Manuela Lombardi Mendes', 'F', 5, '15/08/1965', 8, 13, 11, 7, 3000);</v>
      </c>
    </row>
    <row r="973" spans="1:24" ht="14.25" customHeight="1" x14ac:dyDescent="0.2">
      <c r="A973" s="7">
        <v>1</v>
      </c>
      <c r="B973" s="7" t="str">
        <f>$A973 &amp; "-"&amp;VLOOKUP($A973,Company!$A:$B,2,FALSE)</f>
        <v>1-ACME Corporation</v>
      </c>
      <c r="C973" s="5">
        <f t="shared" si="135"/>
        <v>969</v>
      </c>
      <c r="D973" s="6" t="b">
        <v>1</v>
      </c>
      <c r="E973" s="7">
        <f ca="1">IF($C973 = 1 + N("Presidente"),
    127,
    IF($C973 = 2 + N("Vice-Presidente"),
        72,
        IF($C973 = 3 + N("Secretária bilíngue"),
            13,
            RANDBETWEEN(5,COUNT(Name!$A:$A) + 1)
        )
    )
)</f>
        <v>340</v>
      </c>
      <c r="F973" s="7" t="str">
        <f ca="1">VLOOKUP($E973,Name!$A:$B,2,FALSE)</f>
        <v>Stella</v>
      </c>
      <c r="G973" s="7">
        <f ca="1" xml:space="preserve">
IF($C973 = 1,
    0,
    RANDBETWEEN(5,COUNT('Last name'!$A:$A) + 1)
)</f>
        <v>114</v>
      </c>
      <c r="H973" s="7" t="str">
        <f ca="1" xml:space="preserve">
IF($C973 = 1 + N("Presidente"),
    "de Orléans e Bragança",
    VLOOKUP($G973,'Last name'!$A:$B,2,FALSE) &amp; " " &amp; VLOOKUP(RANDBETWEEN(5,COUNT('Last name'!$A:$A) + 1),'Last name'!$A:$B,2,FALSE)
)</f>
        <v>Machado Ferreira</v>
      </c>
      <c r="I973" s="7" t="str">
        <f t="shared" ca="1" si="136"/>
        <v>Stella Machado Ferreira</v>
      </c>
      <c r="J973" s="7" t="str">
        <f ca="1">VLOOKUP($E973,Name!$A:$C,3,FALSE)</f>
        <v>F</v>
      </c>
      <c r="K973" s="7" t="str">
        <f ca="1">VLOOKUP($J973,Gender!$A:$B,2,FALSE)</f>
        <v>Female</v>
      </c>
      <c r="L973" s="7">
        <f t="shared" ca="1" si="137"/>
        <v>6</v>
      </c>
      <c r="M973" s="7" t="str">
        <f ca="1">VLOOKUP($L973,Race!$A:$B,2,FALSE)</f>
        <v>Black or African American</v>
      </c>
      <c r="N973" s="8">
        <f t="shared" ca="1" si="138"/>
        <v>28018</v>
      </c>
      <c r="O973" s="6">
        <f t="shared" ca="1" si="139"/>
        <v>7</v>
      </c>
      <c r="P973" s="8" t="str">
        <f ca="1">VLOOKUP($O973,Education!$A:$B,2,FALSE)</f>
        <v>Undergraduate degree</v>
      </c>
      <c r="Q973" s="7">
        <f ca="1" xml:space="preserve">
  IF(OR($S973 = 5, $S973 = 6, $S973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73" s="7" t="str">
        <f ca="1">VLOOKUP($Q973,Department!$A:$B,2,FALSE)</f>
        <v>Controlling</v>
      </c>
      <c r="S973" s="6">
        <f t="shared" ca="1" si="140"/>
        <v>10</v>
      </c>
      <c r="T973" s="7" t="str">
        <f ca="1">VLOOKUP($S973,Role!$A:$B,2,FALSE)</f>
        <v>Trainee</v>
      </c>
      <c r="U973" s="6" t="str">
        <f t="shared" ca="1" si="141"/>
        <v/>
      </c>
      <c r="V973" s="7" t="str">
        <f ca="1" xml:space="preserve">
IF($U973 &lt;&gt; "",
    VLOOKUP($U973,Level!$A:$B,2,FALSE),
    ""
)</f>
        <v/>
      </c>
      <c r="W973" s="1">
        <f t="shared" ca="1" si="142"/>
        <v>1305</v>
      </c>
      <c r="X973" s="12" t="str">
        <f t="shared" ca="1" si="143"/>
        <v>INSERT INTO bi4all.fac_employees (id_company_fk, id_employee_pk, flg_active, employee_name, id_gender_fk, id_race_fk, birthday, id_schooling_fk, id_department_fk, id_role_fk, id_level_fk, salary) VALUES (1, 969, TRUE, 'Stella Machado Ferreira', 'F', 6, '15/09/1976', 7, 12, 10, NULL, 1305);</v>
      </c>
    </row>
    <row r="974" spans="1:24" ht="14.25" customHeight="1" x14ac:dyDescent="0.2">
      <c r="A974" s="7">
        <v>1</v>
      </c>
      <c r="B974" s="7" t="str">
        <f>$A974 &amp; "-"&amp;VLOOKUP($A974,Company!$A:$B,2,FALSE)</f>
        <v>1-ACME Corporation</v>
      </c>
      <c r="C974" s="5">
        <f t="shared" si="135"/>
        <v>970</v>
      </c>
      <c r="D974" s="6" t="b">
        <v>1</v>
      </c>
      <c r="E974" s="7">
        <f ca="1">IF($C974 = 1 + N("Presidente"),
    127,
    IF($C974 = 2 + N("Vice-Presidente"),
        72,
        IF($C974 = 3 + N("Secretária bilíngue"),
            13,
            RANDBETWEEN(5,COUNT(Name!$A:$A) + 1)
        )
    )
)</f>
        <v>243</v>
      </c>
      <c r="F974" s="7" t="str">
        <f ca="1">VLOOKUP($E974,Name!$A:$B,2,FALSE)</f>
        <v>Luiz Felipe</v>
      </c>
      <c r="G974" s="7">
        <f ca="1" xml:space="preserve">
IF($C974 = 1,
    0,
    RANDBETWEEN(5,COUNT('Last name'!$A:$A) + 1)
)</f>
        <v>183</v>
      </c>
      <c r="H974" s="7" t="str">
        <f ca="1" xml:space="preserve">
IF($C974 = 1 + N("Presidente"),
    "de Orléans e Bragança",
    VLOOKUP($G974,'Last name'!$A:$B,2,FALSE) &amp; " " &amp; VLOOKUP(RANDBETWEEN(5,COUNT('Last name'!$A:$A) + 1),'Last name'!$A:$B,2,FALSE)
)</f>
        <v>Soares Dantas</v>
      </c>
      <c r="I974" s="7" t="str">
        <f t="shared" ca="1" si="136"/>
        <v>Luiz Felipe Soares Dantas</v>
      </c>
      <c r="J974" s="7" t="str">
        <f ca="1">VLOOKUP($E974,Name!$A:$C,3,FALSE)</f>
        <v>M</v>
      </c>
      <c r="K974" s="7" t="str">
        <f ca="1">VLOOKUP($J974,Gender!$A:$B,2,FALSE)</f>
        <v>Male</v>
      </c>
      <c r="L974" s="7">
        <f t="shared" ca="1" si="137"/>
        <v>5</v>
      </c>
      <c r="M974" s="7" t="str">
        <f ca="1">VLOOKUP($L974,Race!$A:$B,2,FALSE)</f>
        <v>White</v>
      </c>
      <c r="N974" s="8">
        <f t="shared" ca="1" si="138"/>
        <v>19645</v>
      </c>
      <c r="O974" s="6">
        <f t="shared" ca="1" si="139"/>
        <v>8</v>
      </c>
      <c r="P974" s="8" t="str">
        <f ca="1">VLOOKUP($O974,Education!$A:$B,2,FALSE)</f>
        <v>Graduate school</v>
      </c>
      <c r="Q974" s="7">
        <f ca="1" xml:space="preserve">
  IF(OR($S974 = 5, $S974 = 6, $S974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74" s="7" t="str">
        <f ca="1">VLOOKUP($Q974,Department!$A:$B,2,FALSE)</f>
        <v>Administration</v>
      </c>
      <c r="S974" s="6">
        <f t="shared" ca="1" si="140"/>
        <v>11</v>
      </c>
      <c r="T974" s="7" t="str">
        <f ca="1">VLOOKUP($S974,Role!$A:$B,2,FALSE)</f>
        <v>Analyst</v>
      </c>
      <c r="U974" s="6">
        <f t="shared" ca="1" si="141"/>
        <v>6</v>
      </c>
      <c r="V974" s="7" t="str">
        <f ca="1" xml:space="preserve">
IF($U974 &lt;&gt; "",
    VLOOKUP($U974,Level!$A:$B,2,FALSE),
    ""
)</f>
        <v>Pleno</v>
      </c>
      <c r="W974" s="1">
        <f t="shared" ca="1" si="142"/>
        <v>3000</v>
      </c>
      <c r="X974" s="12" t="str">
        <f t="shared" ca="1" si="143"/>
        <v>INSERT INTO bi4all.fac_employees (id_company_fk, id_employee_pk, flg_active, employee_name, id_gender_fk, id_race_fk, birthday, id_schooling_fk, id_department_fk, id_role_fk, id_level_fk, salary) VALUES (1, 970, TRUE, 'Luiz Felipe Soares Dantas', 'M', 5, '13/10/1953', 8, 6, 11, 6, 3000);</v>
      </c>
    </row>
    <row r="975" spans="1:24" ht="14.25" customHeight="1" x14ac:dyDescent="0.2">
      <c r="A975" s="7">
        <v>1</v>
      </c>
      <c r="B975" s="7" t="str">
        <f>$A975 &amp; "-"&amp;VLOOKUP($A975,Company!$A:$B,2,FALSE)</f>
        <v>1-ACME Corporation</v>
      </c>
      <c r="C975" s="5">
        <f t="shared" si="135"/>
        <v>971</v>
      </c>
      <c r="D975" s="6" t="b">
        <v>1</v>
      </c>
      <c r="E975" s="7">
        <f ca="1">IF($C975 = 1 + N("Presidente"),
    127,
    IF($C975 = 2 + N("Vice-Presidente"),
        72,
        IF($C975 = 3 + N("Secretária bilíngue"),
            13,
            RANDBETWEEN(5,COUNT(Name!$A:$A) + 1)
        )
    )
)</f>
        <v>195</v>
      </c>
      <c r="F975" s="7" t="str">
        <f ca="1">VLOOKUP($E975,Name!$A:$B,2,FALSE)</f>
        <v>Joaquim</v>
      </c>
      <c r="G975" s="7">
        <f ca="1" xml:space="preserve">
IF($C975 = 1,
    0,
    RANDBETWEEN(5,COUNT('Last name'!$A:$A) + 1)
)</f>
        <v>130</v>
      </c>
      <c r="H975" s="7" t="str">
        <f ca="1" xml:space="preserve">
IF($C975 = 1 + N("Presidente"),
    "de Orléans e Bragança",
    VLOOKUP($G975,'Last name'!$A:$B,2,FALSE) &amp; " " &amp; VLOOKUP(RANDBETWEEN(5,COUNT('Last name'!$A:$A) + 1),'Last name'!$A:$B,2,FALSE)
)</f>
        <v>Monteiro Moraes</v>
      </c>
      <c r="I975" s="7" t="str">
        <f t="shared" ca="1" si="136"/>
        <v>Joaquim Monteiro Moraes</v>
      </c>
      <c r="J975" s="7" t="str">
        <f ca="1">VLOOKUP($E975,Name!$A:$C,3,FALSE)</f>
        <v>M</v>
      </c>
      <c r="K975" s="7" t="str">
        <f ca="1">VLOOKUP($J975,Gender!$A:$B,2,FALSE)</f>
        <v>Male</v>
      </c>
      <c r="L975" s="7">
        <f t="shared" ca="1" si="137"/>
        <v>5</v>
      </c>
      <c r="M975" s="7" t="str">
        <f ca="1">VLOOKUP($L975,Race!$A:$B,2,FALSE)</f>
        <v>White</v>
      </c>
      <c r="N975" s="8">
        <f t="shared" ca="1" si="138"/>
        <v>28996</v>
      </c>
      <c r="O975" s="6">
        <f t="shared" ca="1" si="139"/>
        <v>7</v>
      </c>
      <c r="P975" s="8" t="str">
        <f ca="1">VLOOKUP($O975,Education!$A:$B,2,FALSE)</f>
        <v>Undergraduate degree</v>
      </c>
      <c r="Q975" s="7">
        <f ca="1" xml:space="preserve">
  IF(OR($S975 = 5, $S975 = 6, $S975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75" s="7" t="str">
        <f ca="1">VLOOKUP($Q975,Department!$A:$B,2,FALSE)</f>
        <v>Commercial</v>
      </c>
      <c r="S975" s="6">
        <f t="shared" ca="1" si="140"/>
        <v>10</v>
      </c>
      <c r="T975" s="7" t="str">
        <f ca="1">VLOOKUP($S975,Role!$A:$B,2,FALSE)</f>
        <v>Trainee</v>
      </c>
      <c r="U975" s="6" t="str">
        <f t="shared" ca="1" si="141"/>
        <v/>
      </c>
      <c r="V975" s="7" t="str">
        <f ca="1" xml:space="preserve">
IF($U975 &lt;&gt; "",
    VLOOKUP($U975,Level!$A:$B,2,FALSE),
    ""
)</f>
        <v/>
      </c>
      <c r="W975" s="1">
        <f t="shared" ca="1" si="142"/>
        <v>1385</v>
      </c>
      <c r="X975" s="12" t="str">
        <f t="shared" ca="1" si="143"/>
        <v>INSERT INTO bi4all.fac_employees (id_company_fk, id_employee_pk, flg_active, employee_name, id_gender_fk, id_race_fk, birthday, id_schooling_fk, id_department_fk, id_role_fk, id_level_fk, salary) VALUES (1, 971, TRUE, 'Joaquim Monteiro Moraes', 'M', 5, '21/05/1979', 7, 9, 10, NULL, 1385);</v>
      </c>
    </row>
    <row r="976" spans="1:24" ht="14.25" customHeight="1" x14ac:dyDescent="0.2">
      <c r="A976" s="7">
        <v>1</v>
      </c>
      <c r="B976" s="7" t="str">
        <f>$A976 &amp; "-"&amp;VLOOKUP($A976,Company!$A:$B,2,FALSE)</f>
        <v>1-ACME Corporation</v>
      </c>
      <c r="C976" s="5">
        <f t="shared" si="135"/>
        <v>972</v>
      </c>
      <c r="D976" s="6" t="b">
        <v>1</v>
      </c>
      <c r="E976" s="7">
        <f ca="1">IF($C976 = 1 + N("Presidente"),
    127,
    IF($C976 = 2 + N("Vice-Presidente"),
        72,
        IF($C976 = 3 + N("Secretária bilíngue"),
            13,
            RANDBETWEEN(5,COUNT(Name!$A:$A) + 1)
        )
    )
)</f>
        <v>31</v>
      </c>
      <c r="F976" s="7" t="str">
        <f ca="1">VLOOKUP($E976,Name!$A:$B,2,FALSE)</f>
        <v>Ana Júlia</v>
      </c>
      <c r="G976" s="7">
        <f ca="1" xml:space="preserve">
IF($C976 = 1,
    0,
    RANDBETWEEN(5,COUNT('Last name'!$A:$A) + 1)
)</f>
        <v>151</v>
      </c>
      <c r="H976" s="7" t="str">
        <f ca="1" xml:space="preserve">
IF($C976 = 1 + N("Presidente"),
    "de Orléans e Bragança",
    VLOOKUP($G976,'Last name'!$A:$B,2,FALSE) &amp; " " &amp; VLOOKUP(RANDBETWEEN(5,COUNT('Last name'!$A:$A) + 1),'Last name'!$A:$B,2,FALSE)
)</f>
        <v>Pereira Caruso</v>
      </c>
      <c r="I976" s="7" t="str">
        <f t="shared" ca="1" si="136"/>
        <v>Ana Júlia Pereira Caruso</v>
      </c>
      <c r="J976" s="7" t="str">
        <f ca="1">VLOOKUP($E976,Name!$A:$C,3,FALSE)</f>
        <v>F</v>
      </c>
      <c r="K976" s="7" t="str">
        <f ca="1">VLOOKUP($J976,Gender!$A:$B,2,FALSE)</f>
        <v>Female</v>
      </c>
      <c r="L976" s="7">
        <f t="shared" ca="1" si="137"/>
        <v>5</v>
      </c>
      <c r="M976" s="7" t="str">
        <f ca="1">VLOOKUP($L976,Race!$A:$B,2,FALSE)</f>
        <v>White</v>
      </c>
      <c r="N976" s="8">
        <f t="shared" ca="1" si="138"/>
        <v>27140</v>
      </c>
      <c r="O976" s="6">
        <f t="shared" ca="1" si="139"/>
        <v>7</v>
      </c>
      <c r="P976" s="8" t="str">
        <f ca="1">VLOOKUP($O976,Education!$A:$B,2,FALSE)</f>
        <v>Undergraduate degree</v>
      </c>
      <c r="Q976" s="7">
        <f ca="1" xml:space="preserve">
  IF(OR($S976 = 5, $S976 = 6, $S976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76" s="7" t="str">
        <f ca="1">VLOOKUP($Q976,Department!$A:$B,2,FALSE)</f>
        <v>Administration</v>
      </c>
      <c r="S976" s="6">
        <f t="shared" ca="1" si="140"/>
        <v>11</v>
      </c>
      <c r="T976" s="7" t="str">
        <f ca="1">VLOOKUP($S976,Role!$A:$B,2,FALSE)</f>
        <v>Analyst</v>
      </c>
      <c r="U976" s="6">
        <f t="shared" ca="1" si="141"/>
        <v>6</v>
      </c>
      <c r="V976" s="7" t="str">
        <f ca="1" xml:space="preserve">
IF($U976 &lt;&gt; "",
    VLOOKUP($U976,Level!$A:$B,2,FALSE),
    ""
)</f>
        <v>Pleno</v>
      </c>
      <c r="W976" s="1">
        <f t="shared" ca="1" si="142"/>
        <v>2500</v>
      </c>
      <c r="X976" s="12" t="str">
        <f t="shared" ca="1" si="143"/>
        <v>INSERT INTO bi4all.fac_employees (id_company_fk, id_employee_pk, flg_active, employee_name, id_gender_fk, id_race_fk, birthday, id_schooling_fk, id_department_fk, id_role_fk, id_level_fk, salary) VALUES (1, 972, TRUE, 'Ana Júlia Pereira Caruso', 'F', 5, '21/04/1974', 7, 6, 11, 6, 2500);</v>
      </c>
    </row>
    <row r="977" spans="1:24" ht="14.25" customHeight="1" x14ac:dyDescent="0.2">
      <c r="A977" s="7">
        <v>1</v>
      </c>
      <c r="B977" s="7" t="str">
        <f>$A977 &amp; "-"&amp;VLOOKUP($A977,Company!$A:$B,2,FALSE)</f>
        <v>1-ACME Corporation</v>
      </c>
      <c r="C977" s="5">
        <f t="shared" si="135"/>
        <v>973</v>
      </c>
      <c r="D977" s="6" t="b">
        <v>1</v>
      </c>
      <c r="E977" s="7">
        <f ca="1">IF($C977 = 1 + N("Presidente"),
    127,
    IF($C977 = 2 + N("Vice-Presidente"),
        72,
        IF($C977 = 3 + N("Secretária bilíngue"),
            13,
            RANDBETWEEN(5,COUNT(Name!$A:$A) + 1)
        )
    )
)</f>
        <v>68</v>
      </c>
      <c r="F977" s="7" t="str">
        <f ca="1">VLOOKUP($E977,Name!$A:$B,2,FALSE)</f>
        <v>Benício</v>
      </c>
      <c r="G977" s="7">
        <f ca="1" xml:space="preserve">
IF($C977 = 1,
    0,
    RANDBETWEEN(5,COUNT('Last name'!$A:$A) + 1)
)</f>
        <v>5</v>
      </c>
      <c r="H977" s="7" t="str">
        <f ca="1" xml:space="preserve">
IF($C977 = 1 + N("Presidente"),
    "de Orléans e Bragança",
    VLOOKUP($G977,'Last name'!$A:$B,2,FALSE) &amp; " " &amp; VLOOKUP(RANDBETWEEN(5,COUNT('Last name'!$A:$A) + 1),'Last name'!$A:$B,2,FALSE)
)</f>
        <v>Abranches Reis</v>
      </c>
      <c r="I977" s="7" t="str">
        <f t="shared" ca="1" si="136"/>
        <v>Benício Abranches Reis</v>
      </c>
      <c r="J977" s="7" t="str">
        <f ca="1">VLOOKUP($E977,Name!$A:$C,3,FALSE)</f>
        <v>M</v>
      </c>
      <c r="K977" s="7" t="str">
        <f ca="1">VLOOKUP($J977,Gender!$A:$B,2,FALSE)</f>
        <v>Male</v>
      </c>
      <c r="L977" s="7">
        <f t="shared" ca="1" si="137"/>
        <v>5</v>
      </c>
      <c r="M977" s="7" t="str">
        <f ca="1">VLOOKUP($L977,Race!$A:$B,2,FALSE)</f>
        <v>White</v>
      </c>
      <c r="N977" s="8">
        <f t="shared" ca="1" si="138"/>
        <v>30133</v>
      </c>
      <c r="O977" s="6">
        <f t="shared" ca="1" si="139"/>
        <v>7</v>
      </c>
      <c r="P977" s="8" t="str">
        <f ca="1">VLOOKUP($O977,Education!$A:$B,2,FALSE)</f>
        <v>Undergraduate degree</v>
      </c>
      <c r="Q977" s="7">
        <f ca="1" xml:space="preserve">
  IF(OR($S977 = 5, $S977 = 6, $S977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77" s="7" t="str">
        <f ca="1">VLOOKUP($Q977,Department!$A:$B,2,FALSE)</f>
        <v>Controlling</v>
      </c>
      <c r="S977" s="6">
        <f t="shared" ca="1" si="140"/>
        <v>9</v>
      </c>
      <c r="T977" s="7" t="str">
        <f ca="1">VLOOKUP($S977,Role!$A:$B,2,FALSE)</f>
        <v>Intern</v>
      </c>
      <c r="U977" s="6" t="str">
        <f t="shared" ca="1" si="141"/>
        <v/>
      </c>
      <c r="V977" s="7" t="str">
        <f ca="1" xml:space="preserve">
IF($U977 &lt;&gt; "",
    VLOOKUP($U977,Level!$A:$B,2,FALSE),
    ""
)</f>
        <v/>
      </c>
      <c r="W977" s="1">
        <f t="shared" ca="1" si="142"/>
        <v>1205</v>
      </c>
      <c r="X977" s="12" t="str">
        <f t="shared" ca="1" si="143"/>
        <v>INSERT INTO bi4all.fac_employees (id_company_fk, id_employee_pk, flg_active, employee_name, id_gender_fk, id_race_fk, birthday, id_schooling_fk, id_department_fk, id_role_fk, id_level_fk, salary) VALUES (1, 973, TRUE, 'Benício Abranches Reis', 'M', 5, '01/07/1982', 7, 12, 9, NULL, 1205);</v>
      </c>
    </row>
    <row r="978" spans="1:24" ht="14.25" customHeight="1" x14ac:dyDescent="0.2">
      <c r="A978" s="7">
        <v>1</v>
      </c>
      <c r="B978" s="7" t="str">
        <f>$A978 &amp; "-"&amp;VLOOKUP($A978,Company!$A:$B,2,FALSE)</f>
        <v>1-ACME Corporation</v>
      </c>
      <c r="C978" s="5">
        <f t="shared" si="135"/>
        <v>974</v>
      </c>
      <c r="D978" s="6" t="b">
        <v>1</v>
      </c>
      <c r="E978" s="7">
        <f ca="1">IF($C978 = 1 + N("Presidente"),
    127,
    IF($C978 = 2 + N("Vice-Presidente"),
        72,
        IF($C978 = 3 + N("Secretária bilíngue"),
            13,
            RANDBETWEEN(5,COUNT(Name!$A:$A) + 1)
        )
    )
)</f>
        <v>14</v>
      </c>
      <c r="F978" s="7" t="str">
        <f ca="1">VLOOKUP($E978,Name!$A:$B,2,FALSE)</f>
        <v>Alexander</v>
      </c>
      <c r="G978" s="7">
        <f ca="1" xml:space="preserve">
IF($C978 = 1,
    0,
    RANDBETWEEN(5,COUNT('Last name'!$A:$A) + 1)
)</f>
        <v>74</v>
      </c>
      <c r="H978" s="7" t="str">
        <f ca="1" xml:space="preserve">
IF($C978 = 1 + N("Presidente"),
    "de Orléans e Bragança",
    VLOOKUP($G978,'Last name'!$A:$B,2,FALSE) &amp; " " &amp; VLOOKUP(RANDBETWEEN(5,COUNT('Last name'!$A:$A) + 1),'Last name'!$A:$B,2,FALSE)
)</f>
        <v>Dias Pedroso</v>
      </c>
      <c r="I978" s="7" t="str">
        <f t="shared" ca="1" si="136"/>
        <v>Alexander Dias Pedroso</v>
      </c>
      <c r="J978" s="7" t="str">
        <f ca="1">VLOOKUP($E978,Name!$A:$C,3,FALSE)</f>
        <v>M</v>
      </c>
      <c r="K978" s="7" t="str">
        <f ca="1">VLOOKUP($J978,Gender!$A:$B,2,FALSE)</f>
        <v>Male</v>
      </c>
      <c r="L978" s="7">
        <f t="shared" ca="1" si="137"/>
        <v>5</v>
      </c>
      <c r="M978" s="7" t="str">
        <f ca="1">VLOOKUP($L978,Race!$A:$B,2,FALSE)</f>
        <v>White</v>
      </c>
      <c r="N978" s="8">
        <f t="shared" ca="1" si="138"/>
        <v>25317</v>
      </c>
      <c r="O978" s="6">
        <f t="shared" ca="1" si="139"/>
        <v>8</v>
      </c>
      <c r="P978" s="8" t="str">
        <f ca="1">VLOOKUP($O978,Education!$A:$B,2,FALSE)</f>
        <v>Graduate school</v>
      </c>
      <c r="Q978" s="7">
        <f ca="1" xml:space="preserve">
  IF(OR($S978 = 5, $S978 = 6, $S978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78" s="7" t="str">
        <f ca="1">VLOOKUP($Q978,Department!$A:$B,2,FALSE)</f>
        <v>Controlling</v>
      </c>
      <c r="S978" s="6">
        <f t="shared" ca="1" si="140"/>
        <v>11</v>
      </c>
      <c r="T978" s="7" t="str">
        <f ca="1">VLOOKUP($S978,Role!$A:$B,2,FALSE)</f>
        <v>Analyst</v>
      </c>
      <c r="U978" s="6">
        <f t="shared" ca="1" si="141"/>
        <v>7</v>
      </c>
      <c r="V978" s="7" t="str">
        <f ca="1" xml:space="preserve">
IF($U978 &lt;&gt; "",
    VLOOKUP($U978,Level!$A:$B,2,FALSE),
    ""
)</f>
        <v>Senior</v>
      </c>
      <c r="W978" s="1">
        <f t="shared" ca="1" si="142"/>
        <v>3000</v>
      </c>
      <c r="X978" s="12" t="str">
        <f t="shared" ca="1" si="143"/>
        <v>INSERT INTO bi4all.fac_employees (id_company_fk, id_employee_pk, flg_active, employee_name, id_gender_fk, id_race_fk, birthday, id_schooling_fk, id_department_fk, id_role_fk, id_level_fk, salary) VALUES (1, 974, TRUE, 'Alexander Dias Pedroso', 'M', 5, '24/04/1969', 8, 12, 11, 7, 3000);</v>
      </c>
    </row>
    <row r="979" spans="1:24" ht="14.25" customHeight="1" x14ac:dyDescent="0.2">
      <c r="A979" s="7">
        <v>1</v>
      </c>
      <c r="B979" s="7" t="str">
        <f>$A979 &amp; "-"&amp;VLOOKUP($A979,Company!$A:$B,2,FALSE)</f>
        <v>1-ACME Corporation</v>
      </c>
      <c r="C979" s="5">
        <f t="shared" si="135"/>
        <v>975</v>
      </c>
      <c r="D979" s="6" t="b">
        <v>1</v>
      </c>
      <c r="E979" s="7">
        <f ca="1">IF($C979 = 1 + N("Presidente"),
    127,
    IF($C979 = 2 + N("Vice-Presidente"),
        72,
        IF($C979 = 3 + N("Secretária bilíngue"),
            13,
            RANDBETWEEN(5,COUNT(Name!$A:$A) + 1)
        )
    )
)</f>
        <v>124</v>
      </c>
      <c r="F979" s="7" t="str">
        <f ca="1">VLOOKUP($E979,Name!$A:$B,2,FALSE)</f>
        <v>Emilly</v>
      </c>
      <c r="G979" s="7">
        <f ca="1" xml:space="preserve">
IF($C979 = 1,
    0,
    RANDBETWEEN(5,COUNT('Last name'!$A:$A) + 1)
)</f>
        <v>190</v>
      </c>
      <c r="H979" s="7" t="str">
        <f ca="1" xml:space="preserve">
IF($C979 = 1 + N("Presidente"),
    "de Orléans e Bragança",
    VLOOKUP($G979,'Last name'!$A:$B,2,FALSE) &amp; " " &amp; VLOOKUP(RANDBETWEEN(5,COUNT('Last name'!$A:$A) + 1),'Last name'!$A:$B,2,FALSE)
)</f>
        <v>Testa Gonçalves</v>
      </c>
      <c r="I979" s="7" t="str">
        <f t="shared" ca="1" si="136"/>
        <v>Emilly Testa Gonçalves</v>
      </c>
      <c r="J979" s="7" t="str">
        <f ca="1">VLOOKUP($E979,Name!$A:$C,3,FALSE)</f>
        <v>F</v>
      </c>
      <c r="K979" s="7" t="str">
        <f ca="1">VLOOKUP($J979,Gender!$A:$B,2,FALSE)</f>
        <v>Female</v>
      </c>
      <c r="L979" s="7">
        <f t="shared" ca="1" si="137"/>
        <v>7</v>
      </c>
      <c r="M979" s="7" t="str">
        <f ca="1">VLOOKUP($L979,Race!$A:$B,2,FALSE)</f>
        <v>Hispanic or Latino</v>
      </c>
      <c r="N979" s="8">
        <f t="shared" ca="1" si="138"/>
        <v>26012</v>
      </c>
      <c r="O979" s="6">
        <f t="shared" ca="1" si="139"/>
        <v>7</v>
      </c>
      <c r="P979" s="8" t="str">
        <f ca="1">VLOOKUP($O979,Education!$A:$B,2,FALSE)</f>
        <v>Undergraduate degree</v>
      </c>
      <c r="Q979" s="7">
        <f ca="1" xml:space="preserve">
  IF(OR($S979 = 5, $S979 = 6, $S979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79" s="7" t="str">
        <f ca="1">VLOOKUP($Q979,Department!$A:$B,2,FALSE)</f>
        <v>Presidency</v>
      </c>
      <c r="S979" s="6">
        <f t="shared" ca="1" si="140"/>
        <v>9</v>
      </c>
      <c r="T979" s="7" t="str">
        <f ca="1">VLOOKUP($S979,Role!$A:$B,2,FALSE)</f>
        <v>Intern</v>
      </c>
      <c r="U979" s="6" t="str">
        <f t="shared" ca="1" si="141"/>
        <v/>
      </c>
      <c r="V979" s="7" t="str">
        <f ca="1" xml:space="preserve">
IF($U979 &lt;&gt; "",
    VLOOKUP($U979,Level!$A:$B,2,FALSE),
    ""
)</f>
        <v/>
      </c>
      <c r="W979" s="1">
        <f t="shared" ca="1" si="142"/>
        <v>1205</v>
      </c>
      <c r="X979" s="12" t="str">
        <f t="shared" ca="1" si="143"/>
        <v>INSERT INTO bi4all.fac_employees (id_company_fk, id_employee_pk, flg_active, employee_name, id_gender_fk, id_race_fk, birthday, id_schooling_fk, id_department_fk, id_role_fk, id_level_fk, salary) VALUES (1, 975, TRUE, 'Emilly Testa Gonçalves', 'F', 7, '20/03/1971', 7, 5, 9, NULL, 1205);</v>
      </c>
    </row>
    <row r="980" spans="1:24" ht="14.25" customHeight="1" x14ac:dyDescent="0.2">
      <c r="A980" s="7">
        <v>1</v>
      </c>
      <c r="B980" s="7" t="str">
        <f>$A980 &amp; "-"&amp;VLOOKUP($A980,Company!$A:$B,2,FALSE)</f>
        <v>1-ACME Corporation</v>
      </c>
      <c r="C980" s="5">
        <f t="shared" si="135"/>
        <v>976</v>
      </c>
      <c r="D980" s="6" t="b">
        <v>1</v>
      </c>
      <c r="E980" s="7">
        <f ca="1">IF($C980 = 1 + N("Presidente"),
    127,
    IF($C980 = 2 + N("Vice-Presidente"),
        72,
        IF($C980 = 3 + N("Secretária bilíngue"),
            13,
            RANDBETWEEN(5,COUNT(Name!$A:$A) + 1)
        )
    )
)</f>
        <v>258</v>
      </c>
      <c r="F980" s="7" t="str">
        <f ca="1">VLOOKUP($E980,Name!$A:$B,2,FALSE)</f>
        <v>Maria Alice</v>
      </c>
      <c r="G980" s="7">
        <f ca="1" xml:space="preserve">
IF($C980 = 1,
    0,
    RANDBETWEEN(5,COUNT('Last name'!$A:$A) + 1)
)</f>
        <v>163</v>
      </c>
      <c r="H980" s="7" t="str">
        <f ca="1" xml:space="preserve">
IF($C980 = 1 + N("Presidente"),
    "de Orléans e Bragança",
    VLOOKUP($G980,'Last name'!$A:$B,2,FALSE) &amp; " " &amp; VLOOKUP(RANDBETWEEN(5,COUNT('Last name'!$A:$A) + 1),'Last name'!$A:$B,2,FALSE)
)</f>
        <v>Rinaldi Rossi</v>
      </c>
      <c r="I980" s="7" t="str">
        <f t="shared" ca="1" si="136"/>
        <v>Maria Alice Rinaldi Rossi</v>
      </c>
      <c r="J980" s="7" t="str">
        <f ca="1">VLOOKUP($E980,Name!$A:$C,3,FALSE)</f>
        <v>F</v>
      </c>
      <c r="K980" s="7" t="str">
        <f ca="1">VLOOKUP($J980,Gender!$A:$B,2,FALSE)</f>
        <v>Female</v>
      </c>
      <c r="L980" s="7">
        <f t="shared" ca="1" si="137"/>
        <v>6</v>
      </c>
      <c r="M980" s="7" t="str">
        <f ca="1">VLOOKUP($L980,Race!$A:$B,2,FALSE)</f>
        <v>Black or African American</v>
      </c>
      <c r="N980" s="8">
        <f t="shared" ca="1" si="138"/>
        <v>24133</v>
      </c>
      <c r="O980" s="6">
        <f t="shared" ca="1" si="139"/>
        <v>7</v>
      </c>
      <c r="P980" s="8" t="str">
        <f ca="1">VLOOKUP($O980,Education!$A:$B,2,FALSE)</f>
        <v>Undergraduate degree</v>
      </c>
      <c r="Q980" s="7">
        <f ca="1" xml:space="preserve">
  IF(OR($S980 = 5, $S980 = 6, $S980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80" s="7" t="str">
        <f ca="1">VLOOKUP($Q980,Department!$A:$B,2,FALSE)</f>
        <v>Operations</v>
      </c>
      <c r="S980" s="6">
        <f t="shared" ca="1" si="140"/>
        <v>11</v>
      </c>
      <c r="T980" s="7" t="str">
        <f ca="1">VLOOKUP($S980,Role!$A:$B,2,FALSE)</f>
        <v>Analyst</v>
      </c>
      <c r="U980" s="6">
        <f t="shared" ca="1" si="141"/>
        <v>7</v>
      </c>
      <c r="V980" s="7" t="str">
        <f ca="1" xml:space="preserve">
IF($U980 &lt;&gt; "",
    VLOOKUP($U980,Level!$A:$B,2,FALSE),
    ""
)</f>
        <v>Senior</v>
      </c>
      <c r="W980" s="1">
        <f t="shared" ca="1" si="142"/>
        <v>2500</v>
      </c>
      <c r="X980" s="12" t="str">
        <f t="shared" ca="1" si="143"/>
        <v>INSERT INTO bi4all.fac_employees (id_company_fk, id_employee_pk, flg_active, employee_name, id_gender_fk, id_race_fk, birthday, id_schooling_fk, id_department_fk, id_role_fk, id_level_fk, salary) VALUES (1, 976, TRUE, 'Maria Alice Rinaldi Rossi', 'F', 6, '26/01/1966', 7, 10, 11, 7, 2500);</v>
      </c>
    </row>
    <row r="981" spans="1:24" ht="14.25" customHeight="1" x14ac:dyDescent="0.2">
      <c r="A981" s="7">
        <v>1</v>
      </c>
      <c r="B981" s="7" t="str">
        <f>$A981 &amp; "-"&amp;VLOOKUP($A981,Company!$A:$B,2,FALSE)</f>
        <v>1-ACME Corporation</v>
      </c>
      <c r="C981" s="5">
        <f t="shared" si="135"/>
        <v>977</v>
      </c>
      <c r="D981" s="6" t="b">
        <v>1</v>
      </c>
      <c r="E981" s="7">
        <f ca="1">IF($C981 = 1 + N("Presidente"),
    127,
    IF($C981 = 2 + N("Vice-Presidente"),
        72,
        IF($C981 = 3 + N("Secretária bilíngue"),
            13,
            RANDBETWEEN(5,COUNT(Name!$A:$A) + 1)
        )
    )
)</f>
        <v>61</v>
      </c>
      <c r="F981" s="7" t="str">
        <f ca="1">VLOOKUP($E981,Name!$A:$B,2,FALSE)</f>
        <v>Augusto</v>
      </c>
      <c r="G981" s="7">
        <f ca="1" xml:space="preserve">
IF($C981 = 1,
    0,
    RANDBETWEEN(5,COUNT('Last name'!$A:$A) + 1)
)</f>
        <v>10</v>
      </c>
      <c r="H981" s="7" t="str">
        <f ca="1" xml:space="preserve">
IF($C981 = 1 + N("Presidente"),
    "de Orléans e Bragança",
    VLOOKUP($G981,'Last name'!$A:$B,2,FALSE) &amp; " " &amp; VLOOKUP(RANDBETWEEN(5,COUNT('Last name'!$A:$A) + 1),'Last name'!$A:$B,2,FALSE)
)</f>
        <v>Alencar Alencar</v>
      </c>
      <c r="I981" s="7" t="str">
        <f t="shared" ca="1" si="136"/>
        <v>Augusto Alencar Alencar</v>
      </c>
      <c r="J981" s="7" t="str">
        <f ca="1">VLOOKUP($E981,Name!$A:$C,3,FALSE)</f>
        <v>M</v>
      </c>
      <c r="K981" s="7" t="str">
        <f ca="1">VLOOKUP($J981,Gender!$A:$B,2,FALSE)</f>
        <v>Male</v>
      </c>
      <c r="L981" s="7">
        <f t="shared" ca="1" si="137"/>
        <v>5</v>
      </c>
      <c r="M981" s="7" t="str">
        <f ca="1">VLOOKUP($L981,Race!$A:$B,2,FALSE)</f>
        <v>White</v>
      </c>
      <c r="N981" s="8">
        <f t="shared" ca="1" si="138"/>
        <v>33312</v>
      </c>
      <c r="O981" s="6">
        <f t="shared" ca="1" si="139"/>
        <v>7</v>
      </c>
      <c r="P981" s="8" t="str">
        <f ca="1">VLOOKUP($O981,Education!$A:$B,2,FALSE)</f>
        <v>Undergraduate degree</v>
      </c>
      <c r="Q981" s="7">
        <f ca="1" xml:space="preserve">
  IF(OR($S981 = 5, $S981 = 6, $S981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81" s="7" t="str">
        <f ca="1">VLOOKUP($Q981,Department!$A:$B,2,FALSE)</f>
        <v>Finance</v>
      </c>
      <c r="S981" s="6">
        <f t="shared" ca="1" si="140"/>
        <v>9</v>
      </c>
      <c r="T981" s="7" t="str">
        <f ca="1">VLOOKUP($S981,Role!$A:$B,2,FALSE)</f>
        <v>Intern</v>
      </c>
      <c r="U981" s="6" t="str">
        <f t="shared" ca="1" si="141"/>
        <v/>
      </c>
      <c r="V981" s="7" t="str">
        <f ca="1" xml:space="preserve">
IF($U981 &lt;&gt; "",
    VLOOKUP($U981,Level!$A:$B,2,FALSE),
    ""
)</f>
        <v/>
      </c>
      <c r="W981" s="1">
        <f t="shared" ca="1" si="142"/>
        <v>1205</v>
      </c>
      <c r="X981" s="12" t="str">
        <f t="shared" ca="1" si="143"/>
        <v>INSERT INTO bi4all.fac_employees (id_company_fk, id_employee_pk, flg_active, employee_name, id_gender_fk, id_race_fk, birthday, id_schooling_fk, id_department_fk, id_role_fk, id_level_fk, salary) VALUES (1, 977, TRUE, 'Augusto Alencar Alencar', 'M', 5, '15/03/1991', 7, 7, 9, NULL, 1205);</v>
      </c>
    </row>
    <row r="982" spans="1:24" ht="14.25" customHeight="1" x14ac:dyDescent="0.2">
      <c r="A982" s="7">
        <v>1</v>
      </c>
      <c r="B982" s="7" t="str">
        <f>$A982 &amp; "-"&amp;VLOOKUP($A982,Company!$A:$B,2,FALSE)</f>
        <v>1-ACME Corporation</v>
      </c>
      <c r="C982" s="5">
        <f t="shared" si="135"/>
        <v>978</v>
      </c>
      <c r="D982" s="6" t="b">
        <v>1</v>
      </c>
      <c r="E982" s="7">
        <f ca="1">IF($C982 = 1 + N("Presidente"),
    127,
    IF($C982 = 2 + N("Vice-Presidente"),
        72,
        IF($C982 = 3 + N("Secretária bilíngue"),
            13,
            RANDBETWEEN(5,COUNT(Name!$A:$A) + 1)
        )
    )
)</f>
        <v>143</v>
      </c>
      <c r="F982" s="7" t="str">
        <f ca="1">VLOOKUP($E982,Name!$A:$B,2,FALSE)</f>
        <v>Flavio</v>
      </c>
      <c r="G982" s="7">
        <f ca="1" xml:space="preserve">
IF($C982 = 1,
    0,
    RANDBETWEEN(5,COUNT('Last name'!$A:$A) + 1)
)</f>
        <v>52</v>
      </c>
      <c r="H982" s="7" t="str">
        <f ca="1" xml:space="preserve">
IF($C982 = 1 + N("Presidente"),
    "de Orléans e Bragança",
    VLOOKUP($G982,'Last name'!$A:$B,2,FALSE) &amp; " " &amp; VLOOKUP(RANDBETWEEN(5,COUNT('Last name'!$A:$A) + 1),'Last name'!$A:$B,2,FALSE)
)</f>
        <v>Camacho Farias</v>
      </c>
      <c r="I982" s="7" t="str">
        <f t="shared" ca="1" si="136"/>
        <v>Flavio Camacho Farias</v>
      </c>
      <c r="J982" s="7" t="str">
        <f ca="1">VLOOKUP($E982,Name!$A:$C,3,FALSE)</f>
        <v>M</v>
      </c>
      <c r="K982" s="7" t="str">
        <f ca="1">VLOOKUP($J982,Gender!$A:$B,2,FALSE)</f>
        <v>Male</v>
      </c>
      <c r="L982" s="7">
        <f t="shared" ca="1" si="137"/>
        <v>5</v>
      </c>
      <c r="M982" s="7" t="str">
        <f ca="1">VLOOKUP($L982,Race!$A:$B,2,FALSE)</f>
        <v>White</v>
      </c>
      <c r="N982" s="8">
        <f t="shared" ca="1" si="138"/>
        <v>18779</v>
      </c>
      <c r="O982" s="6">
        <f t="shared" ca="1" si="139"/>
        <v>7</v>
      </c>
      <c r="P982" s="8" t="str">
        <f ca="1">VLOOKUP($O982,Education!$A:$B,2,FALSE)</f>
        <v>Undergraduate degree</v>
      </c>
      <c r="Q982" s="7">
        <f ca="1" xml:space="preserve">
  IF(OR($S982 = 5, $S982 = 6, $S982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82" s="7" t="str">
        <f ca="1">VLOOKUP($Q982,Department!$A:$B,2,FALSE)</f>
        <v>Operations</v>
      </c>
      <c r="S982" s="6">
        <f t="shared" ca="1" si="140"/>
        <v>11</v>
      </c>
      <c r="T982" s="7" t="str">
        <f ca="1">VLOOKUP($S982,Role!$A:$B,2,FALSE)</f>
        <v>Analyst</v>
      </c>
      <c r="U982" s="6">
        <f t="shared" ca="1" si="141"/>
        <v>5</v>
      </c>
      <c r="V982" s="7" t="str">
        <f ca="1" xml:space="preserve">
IF($U982 &lt;&gt; "",
    VLOOKUP($U982,Level!$A:$B,2,FALSE),
    ""
)</f>
        <v>Junior</v>
      </c>
      <c r="W982" s="1">
        <f t="shared" ca="1" si="142"/>
        <v>2500</v>
      </c>
      <c r="X982" s="12" t="str">
        <f t="shared" ca="1" si="143"/>
        <v>INSERT INTO bi4all.fac_employees (id_company_fk, id_employee_pk, flg_active, employee_name, id_gender_fk, id_race_fk, birthday, id_schooling_fk, id_department_fk, id_role_fk, id_level_fk, salary) VALUES (1, 978, TRUE, 'Flavio Camacho Farias', 'M', 5, '31/05/1951', 7, 10, 11, 5, 2500);</v>
      </c>
    </row>
    <row r="983" spans="1:24" ht="14.25" customHeight="1" x14ac:dyDescent="0.2">
      <c r="A983" s="7">
        <v>1</v>
      </c>
      <c r="B983" s="7" t="str">
        <f>$A983 &amp; "-"&amp;VLOOKUP($A983,Company!$A:$B,2,FALSE)</f>
        <v>1-ACME Corporation</v>
      </c>
      <c r="C983" s="5">
        <f t="shared" si="135"/>
        <v>979</v>
      </c>
      <c r="D983" s="6" t="b">
        <v>1</v>
      </c>
      <c r="E983" s="7">
        <f ca="1">IF($C983 = 1 + N("Presidente"),
    127,
    IF($C983 = 2 + N("Vice-Presidente"),
        72,
        IF($C983 = 3 + N("Secretária bilíngue"),
            13,
            RANDBETWEEN(5,COUNT(Name!$A:$A) + 1)
        )
    )
)</f>
        <v>304</v>
      </c>
      <c r="F983" s="7" t="str">
        <f ca="1">VLOOKUP($E983,Name!$A:$B,2,FALSE)</f>
        <v>Natanael</v>
      </c>
      <c r="G983" s="7">
        <f ca="1" xml:space="preserve">
IF($C983 = 1,
    0,
    RANDBETWEEN(5,COUNT('Last name'!$A:$A) + 1)
)</f>
        <v>19</v>
      </c>
      <c r="H983" s="7" t="str">
        <f ca="1" xml:space="preserve">
IF($C983 = 1 + N("Presidente"),
    "de Orléans e Bragança",
    VLOOKUP($G983,'Last name'!$A:$B,2,FALSE) &amp; " " &amp; VLOOKUP(RANDBETWEEN(5,COUNT('Last name'!$A:$A) + 1),'Last name'!$A:$B,2,FALSE)
)</f>
        <v>Anjos Gallo</v>
      </c>
      <c r="I983" s="7" t="str">
        <f t="shared" ca="1" si="136"/>
        <v>Natanael Anjos Gallo</v>
      </c>
      <c r="J983" s="7" t="str">
        <f ca="1">VLOOKUP($E983,Name!$A:$C,3,FALSE)</f>
        <v>M</v>
      </c>
      <c r="K983" s="7" t="str">
        <f ca="1">VLOOKUP($J983,Gender!$A:$B,2,FALSE)</f>
        <v>Male</v>
      </c>
      <c r="L983" s="7">
        <f t="shared" ca="1" si="137"/>
        <v>5</v>
      </c>
      <c r="M983" s="7" t="str">
        <f ca="1">VLOOKUP($L983,Race!$A:$B,2,FALSE)</f>
        <v>White</v>
      </c>
      <c r="N983" s="8">
        <f t="shared" ca="1" si="138"/>
        <v>30104</v>
      </c>
      <c r="O983" s="6">
        <f t="shared" ca="1" si="139"/>
        <v>7</v>
      </c>
      <c r="P983" s="8" t="str">
        <f ca="1">VLOOKUP($O983,Education!$A:$B,2,FALSE)</f>
        <v>Undergraduate degree</v>
      </c>
      <c r="Q983" s="7">
        <f ca="1" xml:space="preserve">
  IF(OR($S983 = 5, $S983 = 6, $S983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83" s="7" t="str">
        <f ca="1">VLOOKUP($Q983,Department!$A:$B,2,FALSE)</f>
        <v>Finance</v>
      </c>
      <c r="S983" s="6">
        <f t="shared" ca="1" si="140"/>
        <v>9</v>
      </c>
      <c r="T983" s="7" t="str">
        <f ca="1">VLOOKUP($S983,Role!$A:$B,2,FALSE)</f>
        <v>Intern</v>
      </c>
      <c r="U983" s="6" t="str">
        <f t="shared" ca="1" si="141"/>
        <v/>
      </c>
      <c r="V983" s="7" t="str">
        <f ca="1" xml:space="preserve">
IF($U983 &lt;&gt; "",
    VLOOKUP($U983,Level!$A:$B,2,FALSE),
    ""
)</f>
        <v/>
      </c>
      <c r="W983" s="1">
        <f t="shared" ca="1" si="142"/>
        <v>1205</v>
      </c>
      <c r="X983" s="12" t="str">
        <f t="shared" ca="1" si="143"/>
        <v>INSERT INTO bi4all.fac_employees (id_company_fk, id_employee_pk, flg_active, employee_name, id_gender_fk, id_race_fk, birthday, id_schooling_fk, id_department_fk, id_role_fk, id_level_fk, salary) VALUES (1, 979, TRUE, 'Natanael Anjos Gallo', 'M', 5, '02/06/1982', 7, 7, 9, NULL, 1205);</v>
      </c>
    </row>
    <row r="984" spans="1:24" ht="14.25" customHeight="1" x14ac:dyDescent="0.2">
      <c r="A984" s="7">
        <v>1</v>
      </c>
      <c r="B984" s="7" t="str">
        <f>$A984 &amp; "-"&amp;VLOOKUP($A984,Company!$A:$B,2,FALSE)</f>
        <v>1-ACME Corporation</v>
      </c>
      <c r="C984" s="5">
        <f t="shared" si="135"/>
        <v>980</v>
      </c>
      <c r="D984" s="6" t="b">
        <v>1</v>
      </c>
      <c r="E984" s="7">
        <f ca="1">IF($C984 = 1 + N("Presidente"),
    127,
    IF($C984 = 2 + N("Vice-Presidente"),
        72,
        IF($C984 = 3 + N("Secretária bilíngue"),
            13,
            RANDBETWEEN(5,COUNT(Name!$A:$A) + 1)
        )
    )
)</f>
        <v>112</v>
      </c>
      <c r="F984" s="7" t="str">
        <f ca="1">VLOOKUP($E984,Name!$A:$B,2,FALSE)</f>
        <v>Deborah</v>
      </c>
      <c r="G984" s="7">
        <f ca="1" xml:space="preserve">
IF($C984 = 1,
    0,
    RANDBETWEEN(5,COUNT('Last name'!$A:$A) + 1)
)</f>
        <v>28</v>
      </c>
      <c r="H984" s="7" t="str">
        <f ca="1" xml:space="preserve">
IF($C984 = 1 + N("Presidente"),
    "de Orléans e Bragança",
    VLOOKUP($G984,'Last name'!$A:$B,2,FALSE) &amp; " " &amp; VLOOKUP(RANDBETWEEN(5,COUNT('Last name'!$A:$A) + 1),'Last name'!$A:$B,2,FALSE)
)</f>
        <v>Badu Anunciação</v>
      </c>
      <c r="I984" s="7" t="str">
        <f t="shared" ca="1" si="136"/>
        <v>Deborah Badu Anunciação</v>
      </c>
      <c r="J984" s="7" t="str">
        <f ca="1">VLOOKUP($E984,Name!$A:$C,3,FALSE)</f>
        <v>F</v>
      </c>
      <c r="K984" s="7" t="str">
        <f ca="1">VLOOKUP($J984,Gender!$A:$B,2,FALSE)</f>
        <v>Female</v>
      </c>
      <c r="L984" s="7">
        <f t="shared" ca="1" si="137"/>
        <v>5</v>
      </c>
      <c r="M984" s="7" t="str">
        <f ca="1">VLOOKUP($L984,Race!$A:$B,2,FALSE)</f>
        <v>White</v>
      </c>
      <c r="N984" s="8">
        <f t="shared" ca="1" si="138"/>
        <v>25160</v>
      </c>
      <c r="O984" s="6">
        <f t="shared" ca="1" si="139"/>
        <v>8</v>
      </c>
      <c r="P984" s="8" t="str">
        <f ca="1">VLOOKUP($O984,Education!$A:$B,2,FALSE)</f>
        <v>Graduate school</v>
      </c>
      <c r="Q984" s="7">
        <f ca="1" xml:space="preserve">
  IF(OR($S984 = 5, $S984 = 6, $S984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84" s="7" t="str">
        <f ca="1">VLOOKUP($Q984,Department!$A:$B,2,FALSE)</f>
        <v>Operations</v>
      </c>
      <c r="S984" s="6">
        <f t="shared" ca="1" si="140"/>
        <v>11</v>
      </c>
      <c r="T984" s="7" t="str">
        <f ca="1">VLOOKUP($S984,Role!$A:$B,2,FALSE)</f>
        <v>Analyst</v>
      </c>
      <c r="U984" s="6">
        <f t="shared" ca="1" si="141"/>
        <v>7</v>
      </c>
      <c r="V984" s="7" t="str">
        <f ca="1" xml:space="preserve">
IF($U984 &lt;&gt; "",
    VLOOKUP($U984,Level!$A:$B,2,FALSE),
    ""
)</f>
        <v>Senior</v>
      </c>
      <c r="W984" s="1">
        <f t="shared" ca="1" si="142"/>
        <v>3000</v>
      </c>
      <c r="X984" s="12" t="str">
        <f t="shared" ca="1" si="143"/>
        <v>INSERT INTO bi4all.fac_employees (id_company_fk, id_employee_pk, flg_active, employee_name, id_gender_fk, id_race_fk, birthday, id_schooling_fk, id_department_fk, id_role_fk, id_level_fk, salary) VALUES (1, 980, TRUE, 'Deborah Badu Anunciação', 'F', 5, '18/11/1968', 8, 10, 11, 7, 3000);</v>
      </c>
    </row>
    <row r="985" spans="1:24" ht="14.25" customHeight="1" x14ac:dyDescent="0.2">
      <c r="A985" s="7">
        <v>1</v>
      </c>
      <c r="B985" s="7" t="str">
        <f>$A985 &amp; "-"&amp;VLOOKUP($A985,Company!$A:$B,2,FALSE)</f>
        <v>1-ACME Corporation</v>
      </c>
      <c r="C985" s="5">
        <f t="shared" si="135"/>
        <v>981</v>
      </c>
      <c r="D985" s="6" t="b">
        <v>1</v>
      </c>
      <c r="E985" s="7">
        <f ca="1">IF($C985 = 1 + N("Presidente"),
    127,
    IF($C985 = 2 + N("Vice-Presidente"),
        72,
        IF($C985 = 3 + N("Secretária bilíngue"),
            13,
            RANDBETWEEN(5,COUNT(Name!$A:$A) + 1)
        )
    )
)</f>
        <v>356</v>
      </c>
      <c r="F985" s="7" t="str">
        <f ca="1">VLOOKUP($E985,Name!$A:$B,2,FALSE)</f>
        <v>Victória</v>
      </c>
      <c r="G985" s="7">
        <f ca="1" xml:space="preserve">
IF($C985 = 1,
    0,
    RANDBETWEEN(5,COUNT('Last name'!$A:$A) + 1)
)</f>
        <v>151</v>
      </c>
      <c r="H985" s="7" t="str">
        <f ca="1" xml:space="preserve">
IF($C985 = 1 + N("Presidente"),
    "de Orléans e Bragança",
    VLOOKUP($G985,'Last name'!$A:$B,2,FALSE) &amp; " " &amp; VLOOKUP(RANDBETWEEN(5,COUNT('Last name'!$A:$A) + 1),'Last name'!$A:$B,2,FALSE)
)</f>
        <v>Pereira Pinto</v>
      </c>
      <c r="I985" s="7" t="str">
        <f t="shared" ca="1" si="136"/>
        <v>Victória Pereira Pinto</v>
      </c>
      <c r="J985" s="7" t="str">
        <f ca="1">VLOOKUP($E985,Name!$A:$C,3,FALSE)</f>
        <v>F</v>
      </c>
      <c r="K985" s="7" t="str">
        <f ca="1">VLOOKUP($J985,Gender!$A:$B,2,FALSE)</f>
        <v>Female</v>
      </c>
      <c r="L985" s="7">
        <f t="shared" ca="1" si="137"/>
        <v>5</v>
      </c>
      <c r="M985" s="7" t="str">
        <f ca="1">VLOOKUP($L985,Race!$A:$B,2,FALSE)</f>
        <v>White</v>
      </c>
      <c r="N985" s="8">
        <f t="shared" ca="1" si="138"/>
        <v>18547</v>
      </c>
      <c r="O985" s="6">
        <f t="shared" ca="1" si="139"/>
        <v>7</v>
      </c>
      <c r="P985" s="8" t="str">
        <f ca="1">VLOOKUP($O985,Education!$A:$B,2,FALSE)</f>
        <v>Undergraduate degree</v>
      </c>
      <c r="Q985" s="7">
        <f ca="1" xml:space="preserve">
  IF(OR($S985 = 5, $S985 = 6, $S985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85" s="7" t="str">
        <f ca="1">VLOOKUP($Q985,Department!$A:$B,2,FALSE)</f>
        <v>Operations</v>
      </c>
      <c r="S985" s="6">
        <f t="shared" ca="1" si="140"/>
        <v>10</v>
      </c>
      <c r="T985" s="7" t="str">
        <f ca="1">VLOOKUP($S985,Role!$A:$B,2,FALSE)</f>
        <v>Trainee</v>
      </c>
      <c r="U985" s="6" t="str">
        <f t="shared" ca="1" si="141"/>
        <v/>
      </c>
      <c r="V985" s="7" t="str">
        <f ca="1" xml:space="preserve">
IF($U985 &lt;&gt; "",
    VLOOKUP($U985,Level!$A:$B,2,FALSE),
    ""
)</f>
        <v/>
      </c>
      <c r="W985" s="1">
        <f t="shared" ca="1" si="142"/>
        <v>1305</v>
      </c>
      <c r="X985" s="12" t="str">
        <f t="shared" ca="1" si="143"/>
        <v>INSERT INTO bi4all.fac_employees (id_company_fk, id_employee_pk, flg_active, employee_name, id_gender_fk, id_race_fk, birthday, id_schooling_fk, id_department_fk, id_role_fk, id_level_fk, salary) VALUES (1, 981, TRUE, 'Victória Pereira Pinto', 'F', 5, '11/10/1950', 7, 10, 10, NULL, 1305);</v>
      </c>
    </row>
    <row r="986" spans="1:24" ht="14.25" customHeight="1" x14ac:dyDescent="0.2">
      <c r="A986" s="7">
        <v>1</v>
      </c>
      <c r="B986" s="7" t="str">
        <f>$A986 &amp; "-"&amp;VLOOKUP($A986,Company!$A:$B,2,FALSE)</f>
        <v>1-ACME Corporation</v>
      </c>
      <c r="C986" s="5">
        <f t="shared" si="135"/>
        <v>982</v>
      </c>
      <c r="D986" s="6" t="b">
        <v>1</v>
      </c>
      <c r="E986" s="7">
        <f ca="1">IF($C986 = 1 + N("Presidente"),
    127,
    IF($C986 = 2 + N("Vice-Presidente"),
        72,
        IF($C986 = 3 + N("Secretária bilíngue"),
            13,
            RANDBETWEEN(5,COUNT(Name!$A:$A) + 1)
        )
    )
)</f>
        <v>114</v>
      </c>
      <c r="F986" s="7" t="str">
        <f ca="1">VLOOKUP($E986,Name!$A:$B,2,FALSE)</f>
        <v>Domingos</v>
      </c>
      <c r="G986" s="7">
        <f ca="1" xml:space="preserve">
IF($C986 = 1,
    0,
    RANDBETWEEN(5,COUNT('Last name'!$A:$A) + 1)
)</f>
        <v>74</v>
      </c>
      <c r="H986" s="7" t="str">
        <f ca="1" xml:space="preserve">
IF($C986 = 1 + N("Presidente"),
    "de Orléans e Bragança",
    VLOOKUP($G986,'Last name'!$A:$B,2,FALSE) &amp; " " &amp; VLOOKUP(RANDBETWEEN(5,COUNT('Last name'!$A:$A) + 1),'Last name'!$A:$B,2,FALSE)
)</f>
        <v>Dias Arruda</v>
      </c>
      <c r="I986" s="7" t="str">
        <f t="shared" ca="1" si="136"/>
        <v>Domingos Dias Arruda</v>
      </c>
      <c r="J986" s="7" t="str">
        <f ca="1">VLOOKUP($E986,Name!$A:$C,3,FALSE)</f>
        <v>M</v>
      </c>
      <c r="K986" s="7" t="str">
        <f ca="1">VLOOKUP($J986,Gender!$A:$B,2,FALSE)</f>
        <v>Male</v>
      </c>
      <c r="L986" s="7">
        <f t="shared" ca="1" si="137"/>
        <v>5</v>
      </c>
      <c r="M986" s="7" t="str">
        <f ca="1">VLOOKUP($L986,Race!$A:$B,2,FALSE)</f>
        <v>White</v>
      </c>
      <c r="N986" s="8">
        <f t="shared" ca="1" si="138"/>
        <v>19044</v>
      </c>
      <c r="O986" s="6">
        <f t="shared" ca="1" si="139"/>
        <v>7</v>
      </c>
      <c r="P986" s="8" t="str">
        <f ca="1">VLOOKUP($O986,Education!$A:$B,2,FALSE)</f>
        <v>Undergraduate degree</v>
      </c>
      <c r="Q986" s="7">
        <f ca="1" xml:space="preserve">
  IF(OR($S986 = 5, $S986 = 6, $S986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86" s="7" t="str">
        <f ca="1">VLOOKUP($Q986,Department!$A:$B,2,FALSE)</f>
        <v>Human Resource</v>
      </c>
      <c r="S986" s="6">
        <f t="shared" ca="1" si="140"/>
        <v>11</v>
      </c>
      <c r="T986" s="7" t="str">
        <f ca="1">VLOOKUP($S986,Role!$A:$B,2,FALSE)</f>
        <v>Analyst</v>
      </c>
      <c r="U986" s="6">
        <f t="shared" ca="1" si="141"/>
        <v>5</v>
      </c>
      <c r="V986" s="7" t="str">
        <f ca="1" xml:space="preserve">
IF($U986 &lt;&gt; "",
    VLOOKUP($U986,Level!$A:$B,2,FALSE),
    ""
)</f>
        <v>Junior</v>
      </c>
      <c r="W986" s="1">
        <f t="shared" ca="1" si="142"/>
        <v>2580</v>
      </c>
      <c r="X986" s="12" t="str">
        <f t="shared" ca="1" si="143"/>
        <v>INSERT INTO bi4all.fac_employees (id_company_fk, id_employee_pk, flg_active, employee_name, id_gender_fk, id_race_fk, birthday, id_schooling_fk, id_department_fk, id_role_fk, id_level_fk, salary) VALUES (1, 982, TRUE, 'Domingos Dias Arruda', 'M', 5, '20/02/1952', 7, 8, 11, 5, 2580);</v>
      </c>
    </row>
    <row r="987" spans="1:24" ht="14.25" customHeight="1" x14ac:dyDescent="0.2">
      <c r="A987" s="7">
        <v>1</v>
      </c>
      <c r="B987" s="7" t="str">
        <f>$A987 &amp; "-"&amp;VLOOKUP($A987,Company!$A:$B,2,FALSE)</f>
        <v>1-ACME Corporation</v>
      </c>
      <c r="C987" s="5">
        <f t="shared" si="135"/>
        <v>983</v>
      </c>
      <c r="D987" s="6" t="b">
        <v>1</v>
      </c>
      <c r="E987" s="7">
        <f ca="1">IF($C987 = 1 + N("Presidente"),
    127,
    IF($C987 = 2 + N("Vice-Presidente"),
        72,
        IF($C987 = 3 + N("Secretária bilíngue"),
            13,
            RANDBETWEEN(5,COUNT(Name!$A:$A) + 1)
        )
    )
)</f>
        <v>291</v>
      </c>
      <c r="F987" s="7" t="str">
        <f ca="1">VLOOKUP($E987,Name!$A:$B,2,FALSE)</f>
        <v>Melyssa</v>
      </c>
      <c r="G987" s="7">
        <f ca="1" xml:space="preserve">
IF($C987 = 1,
    0,
    RANDBETWEEN(5,COUNT('Last name'!$A:$A) + 1)
)</f>
        <v>169</v>
      </c>
      <c r="H987" s="7" t="str">
        <f ca="1" xml:space="preserve">
IF($C987 = 1 + N("Presidente"),
    "de Orléans e Bragança",
    VLOOKUP($G987,'Last name'!$A:$B,2,FALSE) &amp; " " &amp; VLOOKUP(RANDBETWEEN(5,COUNT('Last name'!$A:$A) + 1),'Last name'!$A:$B,2,FALSE)
)</f>
        <v>Russo Sá</v>
      </c>
      <c r="I987" s="7" t="str">
        <f t="shared" ca="1" si="136"/>
        <v>Melyssa Russo Sá</v>
      </c>
      <c r="J987" s="7" t="str">
        <f ca="1">VLOOKUP($E987,Name!$A:$C,3,FALSE)</f>
        <v>F</v>
      </c>
      <c r="K987" s="7" t="str">
        <f ca="1">VLOOKUP($J987,Gender!$A:$B,2,FALSE)</f>
        <v>Female</v>
      </c>
      <c r="L987" s="7">
        <f t="shared" ca="1" si="137"/>
        <v>6</v>
      </c>
      <c r="M987" s="7" t="str">
        <f ca="1">VLOOKUP($L987,Race!$A:$B,2,FALSE)</f>
        <v>Black or African American</v>
      </c>
      <c r="N987" s="8">
        <f t="shared" ca="1" si="138"/>
        <v>20962</v>
      </c>
      <c r="O987" s="6">
        <f t="shared" ca="1" si="139"/>
        <v>7</v>
      </c>
      <c r="P987" s="8" t="str">
        <f ca="1">VLOOKUP($O987,Education!$A:$B,2,FALSE)</f>
        <v>Undergraduate degree</v>
      </c>
      <c r="Q987" s="7">
        <f ca="1" xml:space="preserve">
  IF(OR($S987 = 5, $S987 = 6, $S987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87" s="7" t="str">
        <f ca="1">VLOOKUP($Q987,Department!$A:$B,2,FALSE)</f>
        <v>Controlling</v>
      </c>
      <c r="S987" s="6">
        <f t="shared" ca="1" si="140"/>
        <v>9</v>
      </c>
      <c r="T987" s="7" t="str">
        <f ca="1">VLOOKUP($S987,Role!$A:$B,2,FALSE)</f>
        <v>Intern</v>
      </c>
      <c r="U987" s="6" t="str">
        <f t="shared" ca="1" si="141"/>
        <v/>
      </c>
      <c r="V987" s="7" t="str">
        <f ca="1" xml:space="preserve">
IF($U987 &lt;&gt; "",
    VLOOKUP($U987,Level!$A:$B,2,FALSE),
    ""
)</f>
        <v/>
      </c>
      <c r="W987" s="1">
        <f t="shared" ca="1" si="142"/>
        <v>1205</v>
      </c>
      <c r="X987" s="12" t="str">
        <f t="shared" ca="1" si="143"/>
        <v>INSERT INTO bi4all.fac_employees (id_company_fk, id_employee_pk, flg_active, employee_name, id_gender_fk, id_race_fk, birthday, id_schooling_fk, id_department_fk, id_role_fk, id_level_fk, salary) VALUES (1, 983, TRUE, 'Melyssa Russo Sá', 'F', 6, '22/05/1957', 7, 12, 9, NULL, 1205);</v>
      </c>
    </row>
    <row r="988" spans="1:24" ht="14.25" customHeight="1" x14ac:dyDescent="0.2">
      <c r="A988" s="7">
        <v>1</v>
      </c>
      <c r="B988" s="7" t="str">
        <f>$A988 &amp; "-"&amp;VLOOKUP($A988,Company!$A:$B,2,FALSE)</f>
        <v>1-ACME Corporation</v>
      </c>
      <c r="C988" s="5">
        <f t="shared" si="135"/>
        <v>984</v>
      </c>
      <c r="D988" s="6" t="b">
        <v>1</v>
      </c>
      <c r="E988" s="7">
        <f ca="1">IF($C988 = 1 + N("Presidente"),
    127,
    IF($C988 = 2 + N("Vice-Presidente"),
        72,
        IF($C988 = 3 + N("Secretária bilíngue"),
            13,
            RANDBETWEEN(5,COUNT(Name!$A:$A) + 1)
        )
    )
)</f>
        <v>181</v>
      </c>
      <c r="F988" s="7" t="str">
        <f ca="1">VLOOKUP($E988,Name!$A:$B,2,FALSE)</f>
        <v>Isys</v>
      </c>
      <c r="G988" s="7">
        <f ca="1" xml:space="preserve">
IF($C988 = 1,
    0,
    RANDBETWEEN(5,COUNT('Last name'!$A:$A) + 1)
)</f>
        <v>127</v>
      </c>
      <c r="H988" s="7" t="str">
        <f ca="1" xml:space="preserve">
IF($C988 = 1 + N("Presidente"),
    "de Orléans e Bragança",
    VLOOKUP($G988,'Last name'!$A:$B,2,FALSE) &amp; " " &amp; VLOOKUP(RANDBETWEEN(5,COUNT('Last name'!$A:$A) + 1),'Last name'!$A:$B,2,FALSE)
)</f>
        <v>Melo Abranches</v>
      </c>
      <c r="I988" s="7" t="str">
        <f t="shared" ca="1" si="136"/>
        <v>Isys Melo Abranches</v>
      </c>
      <c r="J988" s="7" t="str">
        <f ca="1">VLOOKUP($E988,Name!$A:$C,3,FALSE)</f>
        <v>F</v>
      </c>
      <c r="K988" s="7" t="str">
        <f ca="1">VLOOKUP($J988,Gender!$A:$B,2,FALSE)</f>
        <v>Female</v>
      </c>
      <c r="L988" s="7">
        <f t="shared" ca="1" si="137"/>
        <v>8</v>
      </c>
      <c r="M988" s="7" t="str">
        <f ca="1">VLOOKUP($L988,Race!$A:$B,2,FALSE)</f>
        <v>Asian</v>
      </c>
      <c r="N988" s="8">
        <f t="shared" ca="1" si="138"/>
        <v>23170</v>
      </c>
      <c r="O988" s="6">
        <f t="shared" ca="1" si="139"/>
        <v>8</v>
      </c>
      <c r="P988" s="8" t="str">
        <f ca="1">VLOOKUP($O988,Education!$A:$B,2,FALSE)</f>
        <v>Graduate school</v>
      </c>
      <c r="Q988" s="7">
        <f ca="1" xml:space="preserve">
  IF(OR($S988 = 5, $S988 = 6, $S988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988" s="7" t="str">
        <f ca="1">VLOOKUP($Q988,Department!$A:$B,2,FALSE)</f>
        <v>Audit</v>
      </c>
      <c r="S988" s="6">
        <f t="shared" ca="1" si="140"/>
        <v>11</v>
      </c>
      <c r="T988" s="7" t="str">
        <f ca="1">VLOOKUP($S988,Role!$A:$B,2,FALSE)</f>
        <v>Analyst</v>
      </c>
      <c r="U988" s="6">
        <f t="shared" ca="1" si="141"/>
        <v>6</v>
      </c>
      <c r="V988" s="7" t="str">
        <f ca="1" xml:space="preserve">
IF($U988 &lt;&gt; "",
    VLOOKUP($U988,Level!$A:$B,2,FALSE),
    ""
)</f>
        <v>Pleno</v>
      </c>
      <c r="W988" s="1">
        <f t="shared" ca="1" si="142"/>
        <v>3000</v>
      </c>
      <c r="X988" s="12" t="str">
        <f t="shared" ca="1" si="143"/>
        <v>INSERT INTO bi4all.fac_employees (id_company_fk, id_employee_pk, flg_active, employee_name, id_gender_fk, id_race_fk, birthday, id_schooling_fk, id_department_fk, id_role_fk, id_level_fk, salary) VALUES (1, 984, TRUE, 'Isys Melo Abranches', 'F', 8, '08/06/1963', 8, 13, 11, 6, 3000);</v>
      </c>
    </row>
    <row r="989" spans="1:24" ht="14.25" customHeight="1" x14ac:dyDescent="0.2">
      <c r="A989" s="7">
        <v>1</v>
      </c>
      <c r="B989" s="7" t="str">
        <f>$A989 &amp; "-"&amp;VLOOKUP($A989,Company!$A:$B,2,FALSE)</f>
        <v>1-ACME Corporation</v>
      </c>
      <c r="C989" s="5">
        <f t="shared" si="135"/>
        <v>985</v>
      </c>
      <c r="D989" s="6" t="b">
        <v>1</v>
      </c>
      <c r="E989" s="7">
        <f ca="1">IF($C989 = 1 + N("Presidente"),
    127,
    IF($C989 = 2 + N("Vice-Presidente"),
        72,
        IF($C989 = 3 + N("Secretária bilíngue"),
            13,
            RANDBETWEEN(5,COUNT(Name!$A:$A) + 1)
        )
    )
)</f>
        <v>169</v>
      </c>
      <c r="F989" s="7" t="str">
        <f ca="1">VLOOKUP($E989,Name!$A:$B,2,FALSE)</f>
        <v>Ian</v>
      </c>
      <c r="G989" s="7">
        <f ca="1" xml:space="preserve">
IF($C989 = 1,
    0,
    RANDBETWEEN(5,COUNT('Last name'!$A:$A) + 1)
)</f>
        <v>56</v>
      </c>
      <c r="H989" s="7" t="str">
        <f ca="1" xml:space="preserve">
IF($C989 = 1 + N("Presidente"),
    "de Orléans e Bragança",
    VLOOKUP($G989,'Last name'!$A:$B,2,FALSE) &amp; " " &amp; VLOOKUP(RANDBETWEEN(5,COUNT('Last name'!$A:$A) + 1),'Last name'!$A:$B,2,FALSE)
)</f>
        <v>Campos Batista</v>
      </c>
      <c r="I989" s="7" t="str">
        <f t="shared" ca="1" si="136"/>
        <v>Ian Campos Batista</v>
      </c>
      <c r="J989" s="7" t="str">
        <f ca="1">VLOOKUP($E989,Name!$A:$C,3,FALSE)</f>
        <v>M</v>
      </c>
      <c r="K989" s="7" t="str">
        <f ca="1">VLOOKUP($J989,Gender!$A:$B,2,FALSE)</f>
        <v>Male</v>
      </c>
      <c r="L989" s="7">
        <f t="shared" ca="1" si="137"/>
        <v>5</v>
      </c>
      <c r="M989" s="7" t="str">
        <f ca="1">VLOOKUP($L989,Race!$A:$B,2,FALSE)</f>
        <v>White</v>
      </c>
      <c r="N989" s="8">
        <f t="shared" ca="1" si="138"/>
        <v>30674</v>
      </c>
      <c r="O989" s="6">
        <f t="shared" ca="1" si="139"/>
        <v>7</v>
      </c>
      <c r="P989" s="8" t="str">
        <f ca="1">VLOOKUP($O989,Education!$A:$B,2,FALSE)</f>
        <v>Undergraduate degree</v>
      </c>
      <c r="Q989" s="7">
        <f ca="1" xml:space="preserve">
  IF(OR($S989 = 5, $S989 = 6, $S989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89" s="7" t="str">
        <f ca="1">VLOOKUP($Q989,Department!$A:$B,2,FALSE)</f>
        <v>Operations</v>
      </c>
      <c r="S989" s="6">
        <f t="shared" ca="1" si="140"/>
        <v>9</v>
      </c>
      <c r="T989" s="7" t="str">
        <f ca="1">VLOOKUP($S989,Role!$A:$B,2,FALSE)</f>
        <v>Intern</v>
      </c>
      <c r="U989" s="6" t="str">
        <f t="shared" ca="1" si="141"/>
        <v/>
      </c>
      <c r="V989" s="7" t="str">
        <f ca="1" xml:space="preserve">
IF($U989 &lt;&gt; "",
    VLOOKUP($U989,Level!$A:$B,2,FALSE),
    ""
)</f>
        <v/>
      </c>
      <c r="W989" s="1">
        <f t="shared" ca="1" si="142"/>
        <v>1205</v>
      </c>
      <c r="X989" s="12" t="str">
        <f t="shared" ca="1" si="143"/>
        <v>INSERT INTO bi4all.fac_employees (id_company_fk, id_employee_pk, flg_active, employee_name, id_gender_fk, id_race_fk, birthday, id_schooling_fk, id_department_fk, id_role_fk, id_level_fk, salary) VALUES (1, 985, TRUE, 'Ian Campos Batista', 'M', 5, '24/12/1983', 7, 10, 9, NULL, 1205);</v>
      </c>
    </row>
    <row r="990" spans="1:24" ht="14.25" customHeight="1" x14ac:dyDescent="0.2">
      <c r="A990" s="7">
        <v>1</v>
      </c>
      <c r="B990" s="7" t="str">
        <f>$A990 &amp; "-"&amp;VLOOKUP($A990,Company!$A:$B,2,FALSE)</f>
        <v>1-ACME Corporation</v>
      </c>
      <c r="C990" s="5">
        <f t="shared" si="135"/>
        <v>986</v>
      </c>
      <c r="D990" s="6" t="b">
        <v>1</v>
      </c>
      <c r="E990" s="7">
        <f ca="1">IF($C990 = 1 + N("Presidente"),
    127,
    IF($C990 = 2 + N("Vice-Presidente"),
        72,
        IF($C990 = 3 + N("Secretária bilíngue"),
            13,
            RANDBETWEEN(5,COUNT(Name!$A:$A) + 1)
        )
    )
)</f>
        <v>94</v>
      </c>
      <c r="F990" s="7" t="str">
        <f ca="1">VLOOKUP($E990,Name!$A:$B,2,FALSE)</f>
        <v>Clara</v>
      </c>
      <c r="G990" s="7">
        <f ca="1" xml:space="preserve">
IF($C990 = 1,
    0,
    RANDBETWEEN(5,COUNT('Last name'!$A:$A) + 1)
)</f>
        <v>11</v>
      </c>
      <c r="H990" s="7" t="str">
        <f ca="1" xml:space="preserve">
IF($C990 = 1 + N("Presidente"),
    "de Orléans e Bragança",
    VLOOKUP($G990,'Last name'!$A:$B,2,FALSE) &amp; " " &amp; VLOOKUP(RANDBETWEEN(5,COUNT('Last name'!$A:$A) + 1),'Last name'!$A:$B,2,FALSE)
)</f>
        <v>Almeida Ildelfonso</v>
      </c>
      <c r="I990" s="7" t="str">
        <f t="shared" ca="1" si="136"/>
        <v>Clara Almeida Ildelfonso</v>
      </c>
      <c r="J990" s="7" t="str">
        <f ca="1">VLOOKUP($E990,Name!$A:$C,3,FALSE)</f>
        <v>F</v>
      </c>
      <c r="K990" s="7" t="str">
        <f ca="1">VLOOKUP($J990,Gender!$A:$B,2,FALSE)</f>
        <v>Female</v>
      </c>
      <c r="L990" s="7">
        <f t="shared" ca="1" si="137"/>
        <v>7</v>
      </c>
      <c r="M990" s="7" t="str">
        <f ca="1">VLOOKUP($L990,Race!$A:$B,2,FALSE)</f>
        <v>Hispanic or Latino</v>
      </c>
      <c r="N990" s="8">
        <f t="shared" ca="1" si="138"/>
        <v>20549</v>
      </c>
      <c r="O990" s="6">
        <f t="shared" ca="1" si="139"/>
        <v>8</v>
      </c>
      <c r="P990" s="8" t="str">
        <f ca="1">VLOOKUP($O990,Education!$A:$B,2,FALSE)</f>
        <v>Graduate school</v>
      </c>
      <c r="Q990" s="7">
        <f ca="1" xml:space="preserve">
  IF(OR($S990 = 5, $S990 = 6, $S990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990" s="7" t="str">
        <f ca="1">VLOOKUP($Q990,Department!$A:$B,2,FALSE)</f>
        <v>Human Resource</v>
      </c>
      <c r="S990" s="6">
        <f t="shared" ca="1" si="140"/>
        <v>11</v>
      </c>
      <c r="T990" s="7" t="str">
        <f ca="1">VLOOKUP($S990,Role!$A:$B,2,FALSE)</f>
        <v>Analyst</v>
      </c>
      <c r="U990" s="6">
        <f t="shared" ca="1" si="141"/>
        <v>7</v>
      </c>
      <c r="V990" s="7" t="str">
        <f ca="1" xml:space="preserve">
IF($U990 &lt;&gt; "",
    VLOOKUP($U990,Level!$A:$B,2,FALSE),
    ""
)</f>
        <v>Senior</v>
      </c>
      <c r="W990" s="1">
        <f t="shared" ca="1" si="142"/>
        <v>3080</v>
      </c>
      <c r="X990" s="12" t="str">
        <f t="shared" ca="1" si="143"/>
        <v>INSERT INTO bi4all.fac_employees (id_company_fk, id_employee_pk, flg_active, employee_name, id_gender_fk, id_race_fk, birthday, id_schooling_fk, id_department_fk, id_role_fk, id_level_fk, salary) VALUES (1, 986, TRUE, 'Clara Almeida Ildelfonso', 'F', 7, '04/04/1956', 8, 8, 11, 7, 3080);</v>
      </c>
    </row>
    <row r="991" spans="1:24" ht="14.25" customHeight="1" x14ac:dyDescent="0.2">
      <c r="A991" s="7">
        <v>1</v>
      </c>
      <c r="B991" s="7" t="str">
        <f>$A991 &amp; "-"&amp;VLOOKUP($A991,Company!$A:$B,2,FALSE)</f>
        <v>1-ACME Corporation</v>
      </c>
      <c r="C991" s="5">
        <f t="shared" si="135"/>
        <v>987</v>
      </c>
      <c r="D991" s="6" t="b">
        <v>1</v>
      </c>
      <c r="E991" s="7">
        <f ca="1">IF($C991 = 1 + N("Presidente"),
    127,
    IF($C991 = 2 + N("Vice-Presidente"),
        72,
        IF($C991 = 3 + N("Secretária bilíngue"),
            13,
            RANDBETWEEN(5,COUNT(Name!$A:$A) + 1)
        )
    )
)</f>
        <v>77</v>
      </c>
      <c r="F991" s="7" t="str">
        <f ca="1">VLOOKUP($E991,Name!$A:$B,2,FALSE)</f>
        <v>Bruno</v>
      </c>
      <c r="G991" s="7">
        <f ca="1" xml:space="preserve">
IF($C991 = 1,
    0,
    RANDBETWEEN(5,COUNT('Last name'!$A:$A) + 1)
)</f>
        <v>166</v>
      </c>
      <c r="H991" s="7" t="str">
        <f ca="1" xml:space="preserve">
IF($C991 = 1 + N("Presidente"),
    "de Orléans e Bragança",
    VLOOKUP($G991,'Last name'!$A:$B,2,FALSE) &amp; " " &amp; VLOOKUP(RANDBETWEEN(5,COUNT('Last name'!$A:$A) + 1),'Last name'!$A:$B,2,FALSE)
)</f>
        <v>Rodrigues Martini</v>
      </c>
      <c r="I991" s="7" t="str">
        <f t="shared" ca="1" si="136"/>
        <v>Bruno Rodrigues Martini</v>
      </c>
      <c r="J991" s="7" t="str">
        <f ca="1">VLOOKUP($E991,Name!$A:$C,3,FALSE)</f>
        <v>M</v>
      </c>
      <c r="K991" s="7" t="str">
        <f ca="1">VLOOKUP($J991,Gender!$A:$B,2,FALSE)</f>
        <v>Male</v>
      </c>
      <c r="L991" s="7">
        <f t="shared" ca="1" si="137"/>
        <v>5</v>
      </c>
      <c r="M991" s="7" t="str">
        <f ca="1">VLOOKUP($L991,Race!$A:$B,2,FALSE)</f>
        <v>White</v>
      </c>
      <c r="N991" s="8">
        <f t="shared" ca="1" si="138"/>
        <v>21631</v>
      </c>
      <c r="O991" s="6">
        <f t="shared" ca="1" si="139"/>
        <v>7</v>
      </c>
      <c r="P991" s="8" t="str">
        <f ca="1">VLOOKUP($O991,Education!$A:$B,2,FALSE)</f>
        <v>Undergraduate degree</v>
      </c>
      <c r="Q991" s="7">
        <f ca="1" xml:space="preserve">
  IF(OR($S991 = 5, $S991 = 6, $S991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991" s="7" t="str">
        <f ca="1">VLOOKUP($Q991,Department!$A:$B,2,FALSE)</f>
        <v>Administration</v>
      </c>
      <c r="S991" s="6">
        <f t="shared" ca="1" si="140"/>
        <v>10</v>
      </c>
      <c r="T991" s="7" t="str">
        <f ca="1">VLOOKUP($S991,Role!$A:$B,2,FALSE)</f>
        <v>Trainee</v>
      </c>
      <c r="U991" s="6" t="str">
        <f t="shared" ca="1" si="141"/>
        <v/>
      </c>
      <c r="V991" s="7" t="str">
        <f ca="1" xml:space="preserve">
IF($U991 &lt;&gt; "",
    VLOOKUP($U991,Level!$A:$B,2,FALSE),
    ""
)</f>
        <v/>
      </c>
      <c r="W991" s="1">
        <f t="shared" ca="1" si="142"/>
        <v>1305</v>
      </c>
      <c r="X991" s="12" t="str">
        <f t="shared" ca="1" si="143"/>
        <v>INSERT INTO bi4all.fac_employees (id_company_fk, id_employee_pk, flg_active, employee_name, id_gender_fk, id_race_fk, birthday, id_schooling_fk, id_department_fk, id_role_fk, id_level_fk, salary) VALUES (1, 987, TRUE, 'Bruno Rodrigues Martini', 'M', 5, '22/03/1959', 7, 6, 10, NULL, 1305);</v>
      </c>
    </row>
    <row r="992" spans="1:24" ht="14.25" customHeight="1" x14ac:dyDescent="0.2">
      <c r="A992" s="7">
        <v>1</v>
      </c>
      <c r="B992" s="7" t="str">
        <f>$A992 &amp; "-"&amp;VLOOKUP($A992,Company!$A:$B,2,FALSE)</f>
        <v>1-ACME Corporation</v>
      </c>
      <c r="C992" s="5">
        <f t="shared" si="135"/>
        <v>988</v>
      </c>
      <c r="D992" s="6" t="b">
        <v>1</v>
      </c>
      <c r="E992" s="7">
        <f ca="1">IF($C992 = 1 + N("Presidente"),
    127,
    IF($C992 = 2 + N("Vice-Presidente"),
        72,
        IF($C992 = 3 + N("Secretária bilíngue"),
            13,
            RANDBETWEEN(5,COUNT(Name!$A:$A) + 1)
        )
    )
)</f>
        <v>105</v>
      </c>
      <c r="F992" s="7" t="str">
        <f ca="1">VLOOKUP($E992,Name!$A:$B,2,FALSE)</f>
        <v>Davi</v>
      </c>
      <c r="G992" s="7">
        <f ca="1" xml:space="preserve">
IF($C992 = 1,
    0,
    RANDBETWEEN(5,COUNT('Last name'!$A:$A) + 1)
)</f>
        <v>78</v>
      </c>
      <c r="H992" s="7" t="str">
        <f ca="1" xml:space="preserve">
IF($C992 = 1 + N("Presidente"),
    "de Orléans e Bragança",
    VLOOKUP($G992,'Last name'!$A:$B,2,FALSE) &amp; " " &amp; VLOOKUP(RANDBETWEEN(5,COUNT('Last name'!$A:$A) + 1),'Last name'!$A:$B,2,FALSE)
)</f>
        <v>Esteves Mello</v>
      </c>
      <c r="I992" s="7" t="str">
        <f t="shared" ca="1" si="136"/>
        <v>Davi Esteves Mello</v>
      </c>
      <c r="J992" s="7" t="str">
        <f ca="1">VLOOKUP($E992,Name!$A:$C,3,FALSE)</f>
        <v>M</v>
      </c>
      <c r="K992" s="7" t="str">
        <f ca="1">VLOOKUP($J992,Gender!$A:$B,2,FALSE)</f>
        <v>Male</v>
      </c>
      <c r="L992" s="7">
        <f t="shared" ca="1" si="137"/>
        <v>5</v>
      </c>
      <c r="M992" s="7" t="str">
        <f ca="1">VLOOKUP($L992,Race!$A:$B,2,FALSE)</f>
        <v>White</v>
      </c>
      <c r="N992" s="8">
        <f t="shared" ca="1" si="138"/>
        <v>28158</v>
      </c>
      <c r="O992" s="6">
        <f t="shared" ca="1" si="139"/>
        <v>8</v>
      </c>
      <c r="P992" s="8" t="str">
        <f ca="1">VLOOKUP($O992,Education!$A:$B,2,FALSE)</f>
        <v>Graduate school</v>
      </c>
      <c r="Q992" s="7">
        <f ca="1" xml:space="preserve">
  IF(OR($S992 = 5, $S992 = 6, $S992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92" s="7" t="str">
        <f ca="1">VLOOKUP($Q992,Department!$A:$B,2,FALSE)</f>
        <v>Finance</v>
      </c>
      <c r="S992" s="6">
        <f t="shared" ca="1" si="140"/>
        <v>11</v>
      </c>
      <c r="T992" s="7" t="str">
        <f ca="1">VLOOKUP($S992,Role!$A:$B,2,FALSE)</f>
        <v>Analyst</v>
      </c>
      <c r="U992" s="6">
        <f t="shared" ca="1" si="141"/>
        <v>5</v>
      </c>
      <c r="V992" s="7" t="str">
        <f ca="1" xml:space="preserve">
IF($U992 &lt;&gt; "",
    VLOOKUP($U992,Level!$A:$B,2,FALSE),
    ""
)</f>
        <v>Junior</v>
      </c>
      <c r="W992" s="1">
        <f t="shared" ca="1" si="142"/>
        <v>3000</v>
      </c>
      <c r="X992" s="12" t="str">
        <f t="shared" ca="1" si="143"/>
        <v>INSERT INTO bi4all.fac_employees (id_company_fk, id_employee_pk, flg_active, employee_name, id_gender_fk, id_race_fk, birthday, id_schooling_fk, id_department_fk, id_role_fk, id_level_fk, salary) VALUES (1, 988, TRUE, 'Davi Esteves Mello', 'M', 5, '02/02/1977', 8, 7, 11, 5, 3000);</v>
      </c>
    </row>
    <row r="993" spans="1:24" ht="14.25" customHeight="1" x14ac:dyDescent="0.2">
      <c r="A993" s="7">
        <v>1</v>
      </c>
      <c r="B993" s="7" t="str">
        <f>$A993 &amp; "-"&amp;VLOOKUP($A993,Company!$A:$B,2,FALSE)</f>
        <v>1-ACME Corporation</v>
      </c>
      <c r="C993" s="5">
        <f t="shared" si="135"/>
        <v>989</v>
      </c>
      <c r="D993" s="6" t="b">
        <v>1</v>
      </c>
      <c r="E993" s="7">
        <f ca="1">IF($C993 = 1 + N("Presidente"),
    127,
    IF($C993 = 2 + N("Vice-Presidente"),
        72,
        IF($C993 = 3 + N("Secretária bilíngue"),
            13,
            RANDBETWEEN(5,COUNT(Name!$A:$A) + 1)
        )
    )
)</f>
        <v>11</v>
      </c>
      <c r="F993" s="7" t="str">
        <f ca="1">VLOOKUP($E993,Name!$A:$B,2,FALSE)</f>
        <v>Agatha</v>
      </c>
      <c r="G993" s="7">
        <f ca="1" xml:space="preserve">
IF($C993 = 1,
    0,
    RANDBETWEEN(5,COUNT('Last name'!$A:$A) + 1)
)</f>
        <v>187</v>
      </c>
      <c r="H993" s="7" t="str">
        <f ca="1" xml:space="preserve">
IF($C993 = 1 + N("Presidente"),
    "de Orléans e Bragança",
    VLOOKUP($G993,'Last name'!$A:$B,2,FALSE) &amp; " " &amp; VLOOKUP(RANDBETWEEN(5,COUNT('Last name'!$A:$A) + 1),'Last name'!$A:$B,2,FALSE)
)</f>
        <v>Tavares Marques</v>
      </c>
      <c r="I993" s="7" t="str">
        <f t="shared" ca="1" si="136"/>
        <v>Agatha Tavares Marques</v>
      </c>
      <c r="J993" s="7" t="str">
        <f ca="1">VLOOKUP($E993,Name!$A:$C,3,FALSE)</f>
        <v>F</v>
      </c>
      <c r="K993" s="7" t="str">
        <f ca="1">VLOOKUP($J993,Gender!$A:$B,2,FALSE)</f>
        <v>Female</v>
      </c>
      <c r="L993" s="7">
        <f t="shared" ca="1" si="137"/>
        <v>5</v>
      </c>
      <c r="M993" s="7" t="str">
        <f ca="1">VLOOKUP($L993,Race!$A:$B,2,FALSE)</f>
        <v>White</v>
      </c>
      <c r="N993" s="8">
        <f t="shared" ca="1" si="138"/>
        <v>26311</v>
      </c>
      <c r="O993" s="6">
        <f t="shared" ca="1" si="139"/>
        <v>7</v>
      </c>
      <c r="P993" s="8" t="str">
        <f ca="1">VLOOKUP($O993,Education!$A:$B,2,FALSE)</f>
        <v>Undergraduate degree</v>
      </c>
      <c r="Q993" s="7">
        <f ca="1" xml:space="preserve">
  IF(OR($S993 = 5, $S993 = 6, $S993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93" s="7" t="str">
        <f ca="1">VLOOKUP($Q993,Department!$A:$B,2,FALSE)</f>
        <v>Commercial</v>
      </c>
      <c r="S993" s="6">
        <f t="shared" ca="1" si="140"/>
        <v>10</v>
      </c>
      <c r="T993" s="7" t="str">
        <f ca="1">VLOOKUP($S993,Role!$A:$B,2,FALSE)</f>
        <v>Trainee</v>
      </c>
      <c r="U993" s="6" t="str">
        <f t="shared" ca="1" si="141"/>
        <v/>
      </c>
      <c r="V993" s="7" t="str">
        <f ca="1" xml:space="preserve">
IF($U993 &lt;&gt; "",
    VLOOKUP($U993,Level!$A:$B,2,FALSE),
    ""
)</f>
        <v/>
      </c>
      <c r="W993" s="1">
        <f t="shared" ca="1" si="142"/>
        <v>1385</v>
      </c>
      <c r="X993" s="12" t="str">
        <f t="shared" ca="1" si="143"/>
        <v>INSERT INTO bi4all.fac_employees (id_company_fk, id_employee_pk, flg_active, employee_name, id_gender_fk, id_race_fk, birthday, id_schooling_fk, id_department_fk, id_role_fk, id_level_fk, salary) VALUES (1, 989, TRUE, 'Agatha Tavares Marques', 'F', 5, '13/01/1972', 7, 9, 10, NULL, 1385);</v>
      </c>
    </row>
    <row r="994" spans="1:24" ht="14.25" customHeight="1" x14ac:dyDescent="0.2">
      <c r="A994" s="7">
        <v>1</v>
      </c>
      <c r="B994" s="7" t="str">
        <f>$A994 &amp; "-"&amp;VLOOKUP($A994,Company!$A:$B,2,FALSE)</f>
        <v>1-ACME Corporation</v>
      </c>
      <c r="C994" s="5">
        <f t="shared" si="135"/>
        <v>990</v>
      </c>
      <c r="D994" s="6" t="b">
        <v>1</v>
      </c>
      <c r="E994" s="7">
        <f ca="1">IF($C994 = 1 + N("Presidente"),
    127,
    IF($C994 = 2 + N("Vice-Presidente"),
        72,
        IF($C994 = 3 + N("Secretária bilíngue"),
            13,
            RANDBETWEEN(5,COUNT(Name!$A:$A) + 1)
        )
    )
)</f>
        <v>22</v>
      </c>
      <c r="F994" s="7" t="str">
        <f ca="1">VLOOKUP($E994,Name!$A:$B,2,FALSE)</f>
        <v>Álvaro</v>
      </c>
      <c r="G994" s="7">
        <f ca="1" xml:space="preserve">
IF($C994 = 1,
    0,
    RANDBETWEEN(5,COUNT('Last name'!$A:$A) + 1)
)</f>
        <v>15</v>
      </c>
      <c r="H994" s="7" t="str">
        <f ca="1" xml:space="preserve">
IF($C994 = 1 + N("Presidente"),
    "de Orléans e Bragança",
    VLOOKUP($G994,'Last name'!$A:$B,2,FALSE) &amp; " " &amp; VLOOKUP(RANDBETWEEN(5,COUNT('Last name'!$A:$A) + 1),'Last name'!$A:$B,2,FALSE)
)</f>
        <v>Alvim Nascimento</v>
      </c>
      <c r="I994" s="7" t="str">
        <f t="shared" ca="1" si="136"/>
        <v>Álvaro Alvim Nascimento</v>
      </c>
      <c r="J994" s="7" t="str">
        <f ca="1">VLOOKUP($E994,Name!$A:$C,3,FALSE)</f>
        <v>M</v>
      </c>
      <c r="K994" s="7" t="str">
        <f ca="1">VLOOKUP($J994,Gender!$A:$B,2,FALSE)</f>
        <v>Male</v>
      </c>
      <c r="L994" s="7">
        <f t="shared" ca="1" si="137"/>
        <v>6</v>
      </c>
      <c r="M994" s="7" t="str">
        <f ca="1">VLOOKUP($L994,Race!$A:$B,2,FALSE)</f>
        <v>Black or African American</v>
      </c>
      <c r="N994" s="8">
        <f t="shared" ca="1" si="138"/>
        <v>26446</v>
      </c>
      <c r="O994" s="6">
        <f t="shared" ca="1" si="139"/>
        <v>7</v>
      </c>
      <c r="P994" s="8" t="str">
        <f ca="1">VLOOKUP($O994,Education!$A:$B,2,FALSE)</f>
        <v>Undergraduate degree</v>
      </c>
      <c r="Q994" s="7">
        <f ca="1" xml:space="preserve">
  IF(OR($S994 = 5, $S994 = 6, $S994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94" s="7" t="str">
        <f ca="1">VLOOKUP($Q994,Department!$A:$B,2,FALSE)</f>
        <v>Finance</v>
      </c>
      <c r="S994" s="6">
        <f t="shared" ca="1" si="140"/>
        <v>11</v>
      </c>
      <c r="T994" s="7" t="str">
        <f ca="1">VLOOKUP($S994,Role!$A:$B,2,FALSE)</f>
        <v>Analyst</v>
      </c>
      <c r="U994" s="6">
        <f t="shared" ca="1" si="141"/>
        <v>6</v>
      </c>
      <c r="V994" s="7" t="str">
        <f ca="1" xml:space="preserve">
IF($U994 &lt;&gt; "",
    VLOOKUP($U994,Level!$A:$B,2,FALSE),
    ""
)</f>
        <v>Pleno</v>
      </c>
      <c r="W994" s="1">
        <f t="shared" ca="1" si="142"/>
        <v>2500</v>
      </c>
      <c r="X994" s="12" t="str">
        <f t="shared" ca="1" si="143"/>
        <v>INSERT INTO bi4all.fac_employees (id_company_fk, id_employee_pk, flg_active, employee_name, id_gender_fk, id_race_fk, birthday, id_schooling_fk, id_department_fk, id_role_fk, id_level_fk, salary) VALUES (1, 990, TRUE, 'Álvaro Alvim Nascimento', 'M', 6, '27/05/1972', 7, 7, 11, 6, 2500);</v>
      </c>
    </row>
    <row r="995" spans="1:24" ht="14.25" customHeight="1" x14ac:dyDescent="0.2">
      <c r="A995" s="7">
        <v>1</v>
      </c>
      <c r="B995" s="7" t="str">
        <f>$A995 &amp; "-"&amp;VLOOKUP($A995,Company!$A:$B,2,FALSE)</f>
        <v>1-ACME Corporation</v>
      </c>
      <c r="C995" s="5">
        <f t="shared" si="135"/>
        <v>991</v>
      </c>
      <c r="D995" s="6" t="b">
        <v>1</v>
      </c>
      <c r="E995" s="7">
        <f ca="1">IF($C995 = 1 + N("Presidente"),
    127,
    IF($C995 = 2 + N("Vice-Presidente"),
        72,
        IF($C995 = 3 + N("Secretária bilíngue"),
            13,
            RANDBETWEEN(5,COUNT(Name!$A:$A) + 1)
        )
    )
)</f>
        <v>336</v>
      </c>
      <c r="F995" s="7" t="str">
        <f ca="1">VLOOKUP($E995,Name!$A:$B,2,FALSE)</f>
        <v>Samuel</v>
      </c>
      <c r="G995" s="7">
        <f ca="1" xml:space="preserve">
IF($C995 = 1,
    0,
    RANDBETWEEN(5,COUNT('Last name'!$A:$A) + 1)
)</f>
        <v>164</v>
      </c>
      <c r="H995" s="7" t="str">
        <f ca="1" xml:space="preserve">
IF($C995 = 1 + N("Presidente"),
    "de Orléans e Bragança",
    VLOOKUP($G995,'Last name'!$A:$B,2,FALSE) &amp; " " &amp; VLOOKUP(RANDBETWEEN(5,COUNT('Last name'!$A:$A) + 1),'Last name'!$A:$B,2,FALSE)
)</f>
        <v>Rizzo Dantas</v>
      </c>
      <c r="I995" s="7" t="str">
        <f t="shared" ca="1" si="136"/>
        <v>Samuel Rizzo Dantas</v>
      </c>
      <c r="J995" s="7" t="str">
        <f ca="1">VLOOKUP($E995,Name!$A:$C,3,FALSE)</f>
        <v>M</v>
      </c>
      <c r="K995" s="7" t="str">
        <f ca="1">VLOOKUP($J995,Gender!$A:$B,2,FALSE)</f>
        <v>Male</v>
      </c>
      <c r="L995" s="7">
        <f t="shared" ca="1" si="137"/>
        <v>5</v>
      </c>
      <c r="M995" s="7" t="str">
        <f ca="1">VLOOKUP($L995,Race!$A:$B,2,FALSE)</f>
        <v>White</v>
      </c>
      <c r="N995" s="8">
        <f t="shared" ca="1" si="138"/>
        <v>18057</v>
      </c>
      <c r="O995" s="6">
        <f t="shared" ca="1" si="139"/>
        <v>7</v>
      </c>
      <c r="P995" s="8" t="str">
        <f ca="1">VLOOKUP($O995,Education!$A:$B,2,FALSE)</f>
        <v>Undergraduate degree</v>
      </c>
      <c r="Q995" s="7">
        <f ca="1" xml:space="preserve">
  IF(OR($S995 = 5, $S995 = 6, $S995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995" s="7" t="str">
        <f ca="1">VLOOKUP($Q995,Department!$A:$B,2,FALSE)</f>
        <v>Finance</v>
      </c>
      <c r="S995" s="6">
        <f t="shared" ca="1" si="140"/>
        <v>9</v>
      </c>
      <c r="T995" s="7" t="str">
        <f ca="1">VLOOKUP($S995,Role!$A:$B,2,FALSE)</f>
        <v>Intern</v>
      </c>
      <c r="U995" s="6" t="str">
        <f t="shared" ca="1" si="141"/>
        <v/>
      </c>
      <c r="V995" s="7" t="str">
        <f ca="1" xml:space="preserve">
IF($U995 &lt;&gt; "",
    VLOOKUP($U995,Level!$A:$B,2,FALSE),
    ""
)</f>
        <v/>
      </c>
      <c r="W995" s="1">
        <f t="shared" ca="1" si="142"/>
        <v>1205</v>
      </c>
      <c r="X995" s="12" t="str">
        <f t="shared" ca="1" si="143"/>
        <v>INSERT INTO bi4all.fac_employees (id_company_fk, id_employee_pk, flg_active, employee_name, id_gender_fk, id_race_fk, birthday, id_schooling_fk, id_department_fk, id_role_fk, id_level_fk, salary) VALUES (1, 991, TRUE, 'Samuel Rizzo Dantas', 'M', 5, '08/06/1949', 7, 7, 9, NULL, 1205);</v>
      </c>
    </row>
    <row r="996" spans="1:24" ht="14.25" customHeight="1" x14ac:dyDescent="0.2">
      <c r="A996" s="7">
        <v>1</v>
      </c>
      <c r="B996" s="7" t="str">
        <f>$A996 &amp; "-"&amp;VLOOKUP($A996,Company!$A:$B,2,FALSE)</f>
        <v>1-ACME Corporation</v>
      </c>
      <c r="C996" s="5">
        <f t="shared" si="135"/>
        <v>992</v>
      </c>
      <c r="D996" s="6" t="b">
        <v>1</v>
      </c>
      <c r="E996" s="7">
        <f ca="1">IF($C996 = 1 + N("Presidente"),
    127,
    IF($C996 = 2 + N("Vice-Presidente"),
        72,
        IF($C996 = 3 + N("Secretária bilíngue"),
            13,
            RANDBETWEEN(5,COUNT(Name!$A:$A) + 1)
        )
    )
)</f>
        <v>52</v>
      </c>
      <c r="F996" s="7" t="str">
        <f ca="1">VLOOKUP($E996,Name!$A:$B,2,FALSE)</f>
        <v>Antônio</v>
      </c>
      <c r="G996" s="7">
        <f ca="1" xml:space="preserve">
IF($C996 = 1,
    0,
    RANDBETWEEN(5,COUNT('Last name'!$A:$A) + 1)
)</f>
        <v>28</v>
      </c>
      <c r="H996" s="7" t="str">
        <f ca="1" xml:space="preserve">
IF($C996 = 1 + N("Presidente"),
    "de Orléans e Bragança",
    VLOOKUP($G996,'Last name'!$A:$B,2,FALSE) &amp; " " &amp; VLOOKUP(RANDBETWEEN(5,COUNT('Last name'!$A:$A) + 1),'Last name'!$A:$B,2,FALSE)
)</f>
        <v>Badu Resende</v>
      </c>
      <c r="I996" s="7" t="str">
        <f t="shared" ca="1" si="136"/>
        <v>Antônio Badu Resende</v>
      </c>
      <c r="J996" s="7" t="str">
        <f ca="1">VLOOKUP($E996,Name!$A:$C,3,FALSE)</f>
        <v>M</v>
      </c>
      <c r="K996" s="7" t="str">
        <f ca="1">VLOOKUP($J996,Gender!$A:$B,2,FALSE)</f>
        <v>Male</v>
      </c>
      <c r="L996" s="7">
        <f t="shared" ca="1" si="137"/>
        <v>5</v>
      </c>
      <c r="M996" s="7" t="str">
        <f ca="1">VLOOKUP($L996,Race!$A:$B,2,FALSE)</f>
        <v>White</v>
      </c>
      <c r="N996" s="8">
        <f t="shared" ca="1" si="138"/>
        <v>25529</v>
      </c>
      <c r="O996" s="6">
        <f t="shared" ca="1" si="139"/>
        <v>8</v>
      </c>
      <c r="P996" s="8" t="str">
        <f ca="1">VLOOKUP($O996,Education!$A:$B,2,FALSE)</f>
        <v>Graduate school</v>
      </c>
      <c r="Q996" s="7">
        <f ca="1" xml:space="preserve">
  IF(OR($S996 = 5, $S996 = 6, $S996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996" s="7" t="str">
        <f ca="1">VLOOKUP($Q996,Department!$A:$B,2,FALSE)</f>
        <v>Operations</v>
      </c>
      <c r="S996" s="6">
        <f t="shared" ca="1" si="140"/>
        <v>11</v>
      </c>
      <c r="T996" s="7" t="str">
        <f ca="1">VLOOKUP($S996,Role!$A:$B,2,FALSE)</f>
        <v>Analyst</v>
      </c>
      <c r="U996" s="6">
        <f t="shared" ca="1" si="141"/>
        <v>6</v>
      </c>
      <c r="V996" s="7" t="str">
        <f ca="1" xml:space="preserve">
IF($U996 &lt;&gt; "",
    VLOOKUP($U996,Level!$A:$B,2,FALSE),
    ""
)</f>
        <v>Pleno</v>
      </c>
      <c r="W996" s="1">
        <f t="shared" ca="1" si="142"/>
        <v>3000</v>
      </c>
      <c r="X996" s="12" t="str">
        <f t="shared" ca="1" si="143"/>
        <v>INSERT INTO bi4all.fac_employees (id_company_fk, id_employee_pk, flg_active, employee_name, id_gender_fk, id_race_fk, birthday, id_schooling_fk, id_department_fk, id_role_fk, id_level_fk, salary) VALUES (1, 992, TRUE, 'Antônio Badu Resende', 'M', 5, '22/11/1969', 8, 10, 11, 6, 3000);</v>
      </c>
    </row>
    <row r="997" spans="1:24" ht="14.25" customHeight="1" x14ac:dyDescent="0.2">
      <c r="A997" s="7">
        <v>1</v>
      </c>
      <c r="B997" s="7" t="str">
        <f>$A997 &amp; "-"&amp;VLOOKUP($A997,Company!$A:$B,2,FALSE)</f>
        <v>1-ACME Corporation</v>
      </c>
      <c r="C997" s="5">
        <f t="shared" si="135"/>
        <v>993</v>
      </c>
      <c r="D997" s="6" t="b">
        <v>1</v>
      </c>
      <c r="E997" s="7">
        <f ca="1">IF($C997 = 1 + N("Presidente"),
    127,
    IF($C997 = 2 + N("Vice-Presidente"),
        72,
        IF($C997 = 3 + N("Secretária bilíngue"),
            13,
            RANDBETWEEN(5,COUNT(Name!$A:$A) + 1)
        )
    )
)</f>
        <v>326</v>
      </c>
      <c r="F997" s="7" t="str">
        <f ca="1">VLOOKUP($E997,Name!$A:$B,2,FALSE)</f>
        <v>Rainah</v>
      </c>
      <c r="G997" s="7">
        <f ca="1" xml:space="preserve">
IF($C997 = 1,
    0,
    RANDBETWEEN(5,COUNT('Last name'!$A:$A) + 1)
)</f>
        <v>90</v>
      </c>
      <c r="H997" s="7" t="str">
        <f ca="1" xml:space="preserve">
IF($C997 = 1 + N("Presidente"),
    "de Orléans e Bragança",
    VLOOKUP($G997,'Last name'!$A:$B,2,FALSE) &amp; " " &amp; VLOOKUP(RANDBETWEEN(5,COUNT('Last name'!$A:$A) + 1),'Last name'!$A:$B,2,FALSE)
)</f>
        <v>Fontana Bicalho</v>
      </c>
      <c r="I997" s="7" t="str">
        <f t="shared" ca="1" si="136"/>
        <v>Rainah Fontana Bicalho</v>
      </c>
      <c r="J997" s="7" t="str">
        <f ca="1">VLOOKUP($E997,Name!$A:$C,3,FALSE)</f>
        <v>F</v>
      </c>
      <c r="K997" s="7" t="str">
        <f ca="1">VLOOKUP($J997,Gender!$A:$B,2,FALSE)</f>
        <v>Female</v>
      </c>
      <c r="L997" s="7">
        <f t="shared" ca="1" si="137"/>
        <v>5</v>
      </c>
      <c r="M997" s="7" t="str">
        <f ca="1">VLOOKUP($L997,Race!$A:$B,2,FALSE)</f>
        <v>White</v>
      </c>
      <c r="N997" s="8">
        <f t="shared" ca="1" si="138"/>
        <v>32971</v>
      </c>
      <c r="O997" s="6">
        <f t="shared" ca="1" si="139"/>
        <v>7</v>
      </c>
      <c r="P997" s="8" t="str">
        <f ca="1">VLOOKUP($O997,Education!$A:$B,2,FALSE)</f>
        <v>Undergraduate degree</v>
      </c>
      <c r="Q997" s="7">
        <f ca="1" xml:space="preserve">
  IF(OR($S997 = 5, $S997 = 6, $S997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997" s="7" t="str">
        <f ca="1">VLOOKUP($Q997,Department!$A:$B,2,FALSE)</f>
        <v>Commercial</v>
      </c>
      <c r="S997" s="6">
        <f t="shared" ca="1" si="140"/>
        <v>9</v>
      </c>
      <c r="T997" s="7" t="str">
        <f ca="1">VLOOKUP($S997,Role!$A:$B,2,FALSE)</f>
        <v>Intern</v>
      </c>
      <c r="U997" s="6" t="str">
        <f t="shared" ca="1" si="141"/>
        <v/>
      </c>
      <c r="V997" s="7" t="str">
        <f ca="1" xml:space="preserve">
IF($U997 &lt;&gt; "",
    VLOOKUP($U997,Level!$A:$B,2,FALSE),
    ""
)</f>
        <v/>
      </c>
      <c r="W997" s="1">
        <f t="shared" ca="1" si="142"/>
        <v>1285</v>
      </c>
      <c r="X997" s="12" t="str">
        <f t="shared" ca="1" si="143"/>
        <v>INSERT INTO bi4all.fac_employees (id_company_fk, id_employee_pk, flg_active, employee_name, id_gender_fk, id_race_fk, birthday, id_schooling_fk, id_department_fk, id_role_fk, id_level_fk, salary) VALUES (1, 993, TRUE, 'Rainah Fontana Bicalho', 'F', 5, '08/04/1990', 7, 9, 9, NULL, 1285);</v>
      </c>
    </row>
    <row r="998" spans="1:24" ht="14.25" customHeight="1" x14ac:dyDescent="0.2">
      <c r="A998" s="7">
        <v>1</v>
      </c>
      <c r="B998" s="7" t="str">
        <f>$A998 &amp; "-"&amp;VLOOKUP($A998,Company!$A:$B,2,FALSE)</f>
        <v>1-ACME Corporation</v>
      </c>
      <c r="C998" s="5">
        <f t="shared" si="135"/>
        <v>994</v>
      </c>
      <c r="D998" s="6" t="b">
        <v>1</v>
      </c>
      <c r="E998" s="7">
        <f ca="1">IF($C998 = 1 + N("Presidente"),
    127,
    IF($C998 = 2 + N("Vice-Presidente"),
        72,
        IF($C998 = 3 + N("Secretária bilíngue"),
            13,
            RANDBETWEEN(5,COUNT(Name!$A:$A) + 1)
        )
    )
)</f>
        <v>248</v>
      </c>
      <c r="F998" s="7" t="str">
        <f ca="1">VLOOKUP($E998,Name!$A:$B,2,FALSE)</f>
        <v>Luiza</v>
      </c>
      <c r="G998" s="7">
        <f ca="1" xml:space="preserve">
IF($C998 = 1,
    0,
    RANDBETWEEN(5,COUNT('Last name'!$A:$A) + 1)
)</f>
        <v>181</v>
      </c>
      <c r="H998" s="7" t="str">
        <f ca="1" xml:space="preserve">
IF($C998 = 1 + N("Presidente"),
    "de Orléans e Bragança",
    VLOOKUP($G998,'Last name'!$A:$B,2,FALSE) &amp; " " &amp; VLOOKUP(RANDBETWEEN(5,COUNT('Last name'!$A:$A) + 1),'Last name'!$A:$B,2,FALSE)
)</f>
        <v>Simões Monti</v>
      </c>
      <c r="I998" s="7" t="str">
        <f t="shared" ca="1" si="136"/>
        <v>Luiza Simões Monti</v>
      </c>
      <c r="J998" s="7" t="str">
        <f ca="1">VLOOKUP($E998,Name!$A:$C,3,FALSE)</f>
        <v>F</v>
      </c>
      <c r="K998" s="7" t="str">
        <f ca="1">VLOOKUP($J998,Gender!$A:$B,2,FALSE)</f>
        <v>Female</v>
      </c>
      <c r="L998" s="7">
        <f t="shared" ca="1" si="137"/>
        <v>5</v>
      </c>
      <c r="M998" s="7" t="str">
        <f ca="1">VLOOKUP($L998,Race!$A:$B,2,FALSE)</f>
        <v>White</v>
      </c>
      <c r="N998" s="8">
        <f t="shared" ca="1" si="138"/>
        <v>24592</v>
      </c>
      <c r="O998" s="6">
        <f t="shared" ca="1" si="139"/>
        <v>8</v>
      </c>
      <c r="P998" s="8" t="str">
        <f ca="1">VLOOKUP($O998,Education!$A:$B,2,FALSE)</f>
        <v>Graduate school</v>
      </c>
      <c r="Q998" s="7">
        <f ca="1" xml:space="preserve">
  IF(OR($S998 = 5, $S998 = 6, $S998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998" s="7" t="str">
        <f ca="1">VLOOKUP($Q998,Department!$A:$B,2,FALSE)</f>
        <v>Controlling</v>
      </c>
      <c r="S998" s="6">
        <f t="shared" ca="1" si="140"/>
        <v>11</v>
      </c>
      <c r="T998" s="7" t="str">
        <f ca="1">VLOOKUP($S998,Role!$A:$B,2,FALSE)</f>
        <v>Analyst</v>
      </c>
      <c r="U998" s="6">
        <f t="shared" ca="1" si="141"/>
        <v>5</v>
      </c>
      <c r="V998" s="7" t="str">
        <f ca="1" xml:space="preserve">
IF($U998 &lt;&gt; "",
    VLOOKUP($U998,Level!$A:$B,2,FALSE),
    ""
)</f>
        <v>Junior</v>
      </c>
      <c r="W998" s="1">
        <f t="shared" ca="1" si="142"/>
        <v>3000</v>
      </c>
      <c r="X998" s="12" t="str">
        <f t="shared" ca="1" si="143"/>
        <v>INSERT INTO bi4all.fac_employees (id_company_fk, id_employee_pk, flg_active, employee_name, id_gender_fk, id_race_fk, birthday, id_schooling_fk, id_department_fk, id_role_fk, id_level_fk, salary) VALUES (1, 994, TRUE, 'Luiza Simões Monti', 'F', 5, '30/04/1967', 8, 12, 11, 5, 3000);</v>
      </c>
    </row>
    <row r="999" spans="1:24" ht="14.25" customHeight="1" x14ac:dyDescent="0.2">
      <c r="A999" s="7">
        <v>1</v>
      </c>
      <c r="B999" s="7" t="str">
        <f>$A999 &amp; "-"&amp;VLOOKUP($A999,Company!$A:$B,2,FALSE)</f>
        <v>1-ACME Corporation</v>
      </c>
      <c r="C999" s="5">
        <f t="shared" si="135"/>
        <v>995</v>
      </c>
      <c r="D999" s="6" t="b">
        <v>1</v>
      </c>
      <c r="E999" s="7">
        <f ca="1">IF($C999 = 1 + N("Presidente"),
    127,
    IF($C999 = 2 + N("Vice-Presidente"),
        72,
        IF($C999 = 3 + N("Secretária bilíngue"),
            13,
            RANDBETWEEN(5,COUNT(Name!$A:$A) + 1)
        )
    )
)</f>
        <v>187</v>
      </c>
      <c r="F999" s="7" t="str">
        <f ca="1">VLOOKUP($E999,Name!$A:$B,2,FALSE)</f>
        <v>João Guilherme</v>
      </c>
      <c r="G999" s="7">
        <f ca="1" xml:space="preserve">
IF($C999 = 1,
    0,
    RANDBETWEEN(5,COUNT('Last name'!$A:$A) + 1)
)</f>
        <v>182</v>
      </c>
      <c r="H999" s="7" t="str">
        <f ca="1" xml:space="preserve">
IF($C999 = 1 + N("Presidente"),
    "de Orléans e Bragança",
    VLOOKUP($G999,'Last name'!$A:$B,2,FALSE) &amp; " " &amp; VLOOKUP(RANDBETWEEN(5,COUNT('Last name'!$A:$A) + 1),'Last name'!$A:$B,2,FALSE)
)</f>
        <v>Siqueira Resende</v>
      </c>
      <c r="I999" s="7" t="str">
        <f t="shared" ca="1" si="136"/>
        <v>João Guilherme Siqueira Resende</v>
      </c>
      <c r="J999" s="7" t="str">
        <f ca="1">VLOOKUP($E999,Name!$A:$C,3,FALSE)</f>
        <v>M</v>
      </c>
      <c r="K999" s="7" t="str">
        <f ca="1">VLOOKUP($J999,Gender!$A:$B,2,FALSE)</f>
        <v>Male</v>
      </c>
      <c r="L999" s="7">
        <f t="shared" ca="1" si="137"/>
        <v>5</v>
      </c>
      <c r="M999" s="7" t="str">
        <f ca="1">VLOOKUP($L999,Race!$A:$B,2,FALSE)</f>
        <v>White</v>
      </c>
      <c r="N999" s="8">
        <f t="shared" ca="1" si="138"/>
        <v>23302</v>
      </c>
      <c r="O999" s="6">
        <f t="shared" ca="1" si="139"/>
        <v>7</v>
      </c>
      <c r="P999" s="8" t="str">
        <f ca="1">VLOOKUP($O999,Education!$A:$B,2,FALSE)</f>
        <v>Undergraduate degree</v>
      </c>
      <c r="Q999" s="7">
        <f ca="1" xml:space="preserve">
  IF(OR($S999 = 5, $S999 = 6, $S999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999" s="7" t="str">
        <f ca="1">VLOOKUP($Q999,Department!$A:$B,2,FALSE)</f>
        <v>Presidency</v>
      </c>
      <c r="S999" s="6">
        <f t="shared" ca="1" si="140"/>
        <v>10</v>
      </c>
      <c r="T999" s="7" t="str">
        <f ca="1">VLOOKUP($S999,Role!$A:$B,2,FALSE)</f>
        <v>Trainee</v>
      </c>
      <c r="U999" s="6" t="str">
        <f t="shared" ca="1" si="141"/>
        <v/>
      </c>
      <c r="V999" s="7" t="str">
        <f ca="1" xml:space="preserve">
IF($U999 &lt;&gt; "",
    VLOOKUP($U999,Level!$A:$B,2,FALSE),
    ""
)</f>
        <v/>
      </c>
      <c r="W999" s="1">
        <f t="shared" ca="1" si="142"/>
        <v>1305</v>
      </c>
      <c r="X999" s="12" t="str">
        <f t="shared" ca="1" si="143"/>
        <v>INSERT INTO bi4all.fac_employees (id_company_fk, id_employee_pk, flg_active, employee_name, id_gender_fk, id_race_fk, birthday, id_schooling_fk, id_department_fk, id_role_fk, id_level_fk, salary) VALUES (1, 995, TRUE, 'João Guilherme Siqueira Resende', 'M', 5, '18/10/1963', 7, 5, 10, NULL, 1305);</v>
      </c>
    </row>
    <row r="1000" spans="1:24" ht="14.25" customHeight="1" x14ac:dyDescent="0.2">
      <c r="A1000" s="7">
        <v>1</v>
      </c>
      <c r="B1000" s="7" t="str">
        <f>$A1000 &amp; "-"&amp;VLOOKUP($A1000,Company!$A:$B,2,FALSE)</f>
        <v>1-ACME Corporation</v>
      </c>
      <c r="C1000" s="5">
        <f t="shared" si="135"/>
        <v>996</v>
      </c>
      <c r="D1000" s="6" t="b">
        <v>1</v>
      </c>
      <c r="E1000" s="7">
        <f ca="1">IF($C1000 = 1 + N("Presidente"),
    127,
    IF($C1000 = 2 + N("Vice-Presidente"),
        72,
        IF($C1000 = 3 + N("Secretária bilíngue"),
            13,
            RANDBETWEEN(5,COUNT(Name!$A:$A) + 1)
        )
    )
)</f>
        <v>11</v>
      </c>
      <c r="F1000" s="7" t="str">
        <f ca="1">VLOOKUP($E1000,Name!$A:$B,2,FALSE)</f>
        <v>Agatha</v>
      </c>
      <c r="G1000" s="7">
        <f ca="1" xml:space="preserve">
IF($C1000 = 1,
    0,
    RANDBETWEEN(5,COUNT('Last name'!$A:$A) + 1)
)</f>
        <v>149</v>
      </c>
      <c r="H1000" s="7" t="str">
        <f ca="1" xml:space="preserve">
IF($C1000 = 1 + N("Presidente"),
    "de Orléans e Bragança",
    VLOOKUP($G1000,'Last name'!$A:$B,2,FALSE) &amp; " " &amp; VLOOKUP(RANDBETWEEN(5,COUNT('Last name'!$A:$A) + 1),'Last name'!$A:$B,2,FALSE)
)</f>
        <v>Pedroso de Oliveira</v>
      </c>
      <c r="I1000" s="7" t="str">
        <f t="shared" ca="1" si="136"/>
        <v>Agatha Pedroso de Oliveira</v>
      </c>
      <c r="J1000" s="7" t="str">
        <f ca="1">VLOOKUP($E1000,Name!$A:$C,3,FALSE)</f>
        <v>F</v>
      </c>
      <c r="K1000" s="7" t="str">
        <f ca="1">VLOOKUP($J1000,Gender!$A:$B,2,FALSE)</f>
        <v>Female</v>
      </c>
      <c r="L1000" s="7">
        <f t="shared" ca="1" si="137"/>
        <v>5</v>
      </c>
      <c r="M1000" s="7" t="str">
        <f ca="1">VLOOKUP($L1000,Race!$A:$B,2,FALSE)</f>
        <v>White</v>
      </c>
      <c r="N1000" s="8">
        <f t="shared" ca="1" si="138"/>
        <v>31306</v>
      </c>
      <c r="O1000" s="6">
        <f t="shared" ca="1" si="139"/>
        <v>8</v>
      </c>
      <c r="P1000" s="8" t="str">
        <f ca="1">VLOOKUP($O1000,Education!$A:$B,2,FALSE)</f>
        <v>Graduate school</v>
      </c>
      <c r="Q1000" s="7">
        <f ca="1" xml:space="preserve">
  IF(OR($S1000 = 5, $S1000 = 6, $S1000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00" s="7" t="str">
        <f ca="1">VLOOKUP($Q1000,Department!$A:$B,2,FALSE)</f>
        <v>Commercial</v>
      </c>
      <c r="S1000" s="6">
        <f t="shared" ca="1" si="140"/>
        <v>11</v>
      </c>
      <c r="T1000" s="7" t="str">
        <f ca="1">VLOOKUP($S1000,Role!$A:$B,2,FALSE)</f>
        <v>Analyst</v>
      </c>
      <c r="U1000" s="6">
        <f t="shared" ca="1" si="141"/>
        <v>5</v>
      </c>
      <c r="V1000" s="7" t="str">
        <f ca="1" xml:space="preserve">
IF($U1000 &lt;&gt; "",
    VLOOKUP($U1000,Level!$A:$B,2,FALSE),
    ""
)</f>
        <v>Junior</v>
      </c>
      <c r="W1000" s="1">
        <f t="shared" ca="1" si="142"/>
        <v>3080</v>
      </c>
      <c r="X1000" s="12" t="str">
        <f t="shared" ca="1" si="143"/>
        <v>INSERT INTO bi4all.fac_employees (id_company_fk, id_employee_pk, flg_active, employee_name, id_gender_fk, id_race_fk, birthday, id_schooling_fk, id_department_fk, id_role_fk, id_level_fk, salary) VALUES (1, 996, TRUE, 'Agatha Pedroso de Oliveira', 'F', 5, '16/09/1985', 8, 9, 11, 5, 3080);</v>
      </c>
    </row>
    <row r="1001" spans="1:24" ht="14.25" customHeight="1" x14ac:dyDescent="0.2">
      <c r="A1001" s="7">
        <v>1</v>
      </c>
      <c r="B1001" s="7" t="str">
        <f>$A1001 &amp; "-"&amp;VLOOKUP($A1001,Company!$A:$B,2,FALSE)</f>
        <v>1-ACME Corporation</v>
      </c>
      <c r="C1001" s="5">
        <f t="shared" si="135"/>
        <v>997</v>
      </c>
      <c r="D1001" s="6" t="b">
        <v>1</v>
      </c>
      <c r="E1001" s="7">
        <f ca="1">IF($C1001 = 1 + N("Presidente"),
    127,
    IF($C1001 = 2 + N("Vice-Presidente"),
        72,
        IF($C1001 = 3 + N("Secretária bilíngue"),
            13,
            RANDBETWEEN(5,COUNT(Name!$A:$A) + 1)
        )
    )
)</f>
        <v>69</v>
      </c>
      <c r="F1001" s="7" t="str">
        <f ca="1">VLOOKUP($E1001,Name!$A:$B,2,FALSE)</f>
        <v>Benjamin</v>
      </c>
      <c r="G1001" s="7">
        <f ca="1" xml:space="preserve">
IF($C1001 = 1,
    0,
    RANDBETWEEN(5,COUNT('Last name'!$A:$A) + 1)
)</f>
        <v>127</v>
      </c>
      <c r="H1001" s="7" t="str">
        <f ca="1" xml:space="preserve">
IF($C1001 = 1 + N("Presidente"),
    "de Orléans e Bragança",
    VLOOKUP($G1001,'Last name'!$A:$B,2,FALSE) &amp; " " &amp; VLOOKUP(RANDBETWEEN(5,COUNT('Last name'!$A:$A) + 1),'Last name'!$A:$B,2,FALSE)
)</f>
        <v>Melo Negreiros</v>
      </c>
      <c r="I1001" s="7" t="str">
        <f t="shared" ca="1" si="136"/>
        <v>Benjamin Melo Negreiros</v>
      </c>
      <c r="J1001" s="7" t="str">
        <f ca="1">VLOOKUP($E1001,Name!$A:$C,3,FALSE)</f>
        <v>M</v>
      </c>
      <c r="K1001" s="7" t="str">
        <f ca="1">VLOOKUP($J1001,Gender!$A:$B,2,FALSE)</f>
        <v>Male</v>
      </c>
      <c r="L1001" s="7">
        <f t="shared" ca="1" si="137"/>
        <v>7</v>
      </c>
      <c r="M1001" s="7" t="str">
        <f ca="1">VLOOKUP($L1001,Race!$A:$B,2,FALSE)</f>
        <v>Hispanic or Latino</v>
      </c>
      <c r="N1001" s="8">
        <f t="shared" ca="1" si="138"/>
        <v>26154</v>
      </c>
      <c r="O1001" s="6">
        <f t="shared" ca="1" si="139"/>
        <v>7</v>
      </c>
      <c r="P1001" s="8" t="str">
        <f ca="1">VLOOKUP($O1001,Education!$A:$B,2,FALSE)</f>
        <v>Undergraduate degree</v>
      </c>
      <c r="Q1001" s="7">
        <f ca="1" xml:space="preserve">
  IF(OR($S1001 = 5, $S1001 = 6, $S1001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01" s="7" t="str">
        <f ca="1">VLOOKUP($Q1001,Department!$A:$B,2,FALSE)</f>
        <v>Controlling</v>
      </c>
      <c r="S1001" s="6">
        <f t="shared" ca="1" si="140"/>
        <v>9</v>
      </c>
      <c r="T1001" s="7" t="str">
        <f ca="1">VLOOKUP($S1001,Role!$A:$B,2,FALSE)</f>
        <v>Intern</v>
      </c>
      <c r="U1001" s="6" t="str">
        <f t="shared" ca="1" si="141"/>
        <v/>
      </c>
      <c r="V1001" s="7" t="str">
        <f ca="1" xml:space="preserve">
IF($U1001 &lt;&gt; "",
    VLOOKUP($U1001,Level!$A:$B,2,FALSE),
    ""
)</f>
        <v/>
      </c>
      <c r="W1001" s="1">
        <f t="shared" ca="1" si="142"/>
        <v>1205</v>
      </c>
      <c r="X1001" s="12" t="str">
        <f t="shared" ca="1" si="143"/>
        <v>INSERT INTO bi4all.fac_employees (id_company_fk, id_employee_pk, flg_active, employee_name, id_gender_fk, id_race_fk, birthday, id_schooling_fk, id_department_fk, id_role_fk, id_level_fk, salary) VALUES (1, 997, TRUE, 'Benjamin Melo Negreiros', 'M', 7, '09/08/1971', 7, 12, 9, NULL, 1205);</v>
      </c>
    </row>
    <row r="1002" spans="1:24" ht="14.25" customHeight="1" x14ac:dyDescent="0.2">
      <c r="A1002" s="7">
        <v>1</v>
      </c>
      <c r="B1002" s="7" t="str">
        <f>$A1002 &amp; "-"&amp;VLOOKUP($A1002,Company!$A:$B,2,FALSE)</f>
        <v>1-ACME Corporation</v>
      </c>
      <c r="C1002" s="5">
        <f t="shared" si="135"/>
        <v>998</v>
      </c>
      <c r="D1002" s="6" t="b">
        <v>1</v>
      </c>
      <c r="E1002" s="7">
        <f ca="1">IF($C1002 = 1 + N("Presidente"),
    127,
    IF($C1002 = 2 + N("Vice-Presidente"),
        72,
        IF($C1002 = 3 + N("Secretária bilíngue"),
            13,
            RANDBETWEEN(5,COUNT(Name!$A:$A) + 1)
        )
    )
)</f>
        <v>294</v>
      </c>
      <c r="F1002" s="7" t="str">
        <f ca="1">VLOOKUP($E1002,Name!$A:$B,2,FALSE)</f>
        <v>Michel</v>
      </c>
      <c r="G1002" s="7">
        <f ca="1" xml:space="preserve">
IF($C1002 = 1,
    0,
    RANDBETWEEN(5,COUNT('Last name'!$A:$A) + 1)
)</f>
        <v>84</v>
      </c>
      <c r="H1002" s="7" t="str">
        <f ca="1" xml:space="preserve">
IF($C1002 = 1 + N("Presidente"),
    "de Orléans e Bragança",
    VLOOKUP($G1002,'Last name'!$A:$B,2,FALSE) &amp; " " &amp; VLOOKUP(RANDBETWEEN(5,COUNT('Last name'!$A:$A) + 1),'Last name'!$A:$B,2,FALSE)
)</f>
        <v>Fernandes Chaves</v>
      </c>
      <c r="I1002" s="7" t="str">
        <f t="shared" ca="1" si="136"/>
        <v>Michel Fernandes Chaves</v>
      </c>
      <c r="J1002" s="7" t="str">
        <f ca="1">VLOOKUP($E1002,Name!$A:$C,3,FALSE)</f>
        <v>M</v>
      </c>
      <c r="K1002" s="7" t="str">
        <f ca="1">VLOOKUP($J1002,Gender!$A:$B,2,FALSE)</f>
        <v>Male</v>
      </c>
      <c r="L1002" s="7">
        <f t="shared" ca="1" si="137"/>
        <v>5</v>
      </c>
      <c r="M1002" s="7" t="str">
        <f ca="1">VLOOKUP($L1002,Race!$A:$B,2,FALSE)</f>
        <v>White</v>
      </c>
      <c r="N1002" s="8">
        <f t="shared" ca="1" si="138"/>
        <v>17923</v>
      </c>
      <c r="O1002" s="6">
        <f t="shared" ca="1" si="139"/>
        <v>8</v>
      </c>
      <c r="P1002" s="8" t="str">
        <f ca="1">VLOOKUP($O1002,Education!$A:$B,2,FALSE)</f>
        <v>Graduate school</v>
      </c>
      <c r="Q1002" s="7">
        <f ca="1" xml:space="preserve">
  IF(OR($S1002 = 5, $S1002 = 6, $S1002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02" s="7" t="str">
        <f ca="1">VLOOKUP($Q1002,Department!$A:$B,2,FALSE)</f>
        <v>Audit</v>
      </c>
      <c r="S1002" s="6">
        <f t="shared" ca="1" si="140"/>
        <v>11</v>
      </c>
      <c r="T1002" s="7" t="str">
        <f ca="1">VLOOKUP($S1002,Role!$A:$B,2,FALSE)</f>
        <v>Analyst</v>
      </c>
      <c r="U1002" s="6">
        <f t="shared" ca="1" si="141"/>
        <v>5</v>
      </c>
      <c r="V1002" s="7" t="str">
        <f ca="1" xml:space="preserve">
IF($U1002 &lt;&gt; "",
    VLOOKUP($U1002,Level!$A:$B,2,FALSE),
    ""
)</f>
        <v>Junior</v>
      </c>
      <c r="W1002" s="1">
        <f t="shared" ca="1" si="142"/>
        <v>3000</v>
      </c>
      <c r="X1002" s="12" t="str">
        <f t="shared" ca="1" si="143"/>
        <v>INSERT INTO bi4all.fac_employees (id_company_fk, id_employee_pk, flg_active, employee_name, id_gender_fk, id_race_fk, birthday, id_schooling_fk, id_department_fk, id_role_fk, id_level_fk, salary) VALUES (1, 998, TRUE, 'Michel Fernandes Chaves', 'M', 5, '25/01/1949', 8, 13, 11, 5, 3000);</v>
      </c>
    </row>
    <row r="1003" spans="1:24" ht="14.25" customHeight="1" x14ac:dyDescent="0.2">
      <c r="A1003" s="7">
        <v>1</v>
      </c>
      <c r="B1003" s="7" t="str">
        <f>$A1003 &amp; "-"&amp;VLOOKUP($A1003,Company!$A:$B,2,FALSE)</f>
        <v>1-ACME Corporation</v>
      </c>
      <c r="C1003" s="5">
        <f t="shared" si="135"/>
        <v>999</v>
      </c>
      <c r="D1003" s="6" t="b">
        <v>1</v>
      </c>
      <c r="E1003" s="7">
        <f ca="1">IF($C1003 = 1 + N("Presidente"),
    127,
    IF($C1003 = 2 + N("Vice-Presidente"),
        72,
        IF($C1003 = 3 + N("Secretária bilíngue"),
            13,
            RANDBETWEEN(5,COUNT(Name!$A:$A) + 1)
        )
    )
)</f>
        <v>148</v>
      </c>
      <c r="F1003" s="7" t="str">
        <f ca="1">VLOOKUP($E1003,Name!$A:$B,2,FALSE)</f>
        <v>Frankin</v>
      </c>
      <c r="G1003" s="7">
        <f ca="1" xml:space="preserve">
IF($C1003 = 1,
    0,
    RANDBETWEEN(5,COUNT('Last name'!$A:$A) + 1)
)</f>
        <v>162</v>
      </c>
      <c r="H1003" s="7" t="str">
        <f ca="1" xml:space="preserve">
IF($C1003 = 1 + N("Presidente"),
    "de Orléans e Bragança",
    VLOOKUP($G1003,'Last name'!$A:$B,2,FALSE) &amp; " " &amp; VLOOKUP(RANDBETWEEN(5,COUNT('Last name'!$A:$A) + 1),'Last name'!$A:$B,2,FALSE)
)</f>
        <v>Ricci Farias</v>
      </c>
      <c r="I1003" s="7" t="str">
        <f t="shared" ca="1" si="136"/>
        <v>Frankin Ricci Farias</v>
      </c>
      <c r="J1003" s="7" t="str">
        <f ca="1">VLOOKUP($E1003,Name!$A:$C,3,FALSE)</f>
        <v>M</v>
      </c>
      <c r="K1003" s="7" t="str">
        <f ca="1">VLOOKUP($J1003,Gender!$A:$B,2,FALSE)</f>
        <v>Male</v>
      </c>
      <c r="L1003" s="7">
        <f t="shared" ca="1" si="137"/>
        <v>5</v>
      </c>
      <c r="M1003" s="7" t="str">
        <f ca="1">VLOOKUP($L1003,Race!$A:$B,2,FALSE)</f>
        <v>White</v>
      </c>
      <c r="N1003" s="8">
        <f t="shared" ca="1" si="138"/>
        <v>32682</v>
      </c>
      <c r="O1003" s="6">
        <f t="shared" ca="1" si="139"/>
        <v>7</v>
      </c>
      <c r="P1003" s="8" t="str">
        <f ca="1">VLOOKUP($O1003,Education!$A:$B,2,FALSE)</f>
        <v>Undergraduate degree</v>
      </c>
      <c r="Q1003" s="7">
        <f ca="1" xml:space="preserve">
  IF(OR($S1003 = 5, $S1003 = 6, $S1003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03" s="7" t="str">
        <f ca="1">VLOOKUP($Q1003,Department!$A:$B,2,FALSE)</f>
        <v>Controlling</v>
      </c>
      <c r="S1003" s="6">
        <f t="shared" ca="1" si="140"/>
        <v>9</v>
      </c>
      <c r="T1003" s="7" t="str">
        <f ca="1">VLOOKUP($S1003,Role!$A:$B,2,FALSE)</f>
        <v>Intern</v>
      </c>
      <c r="U1003" s="6" t="str">
        <f t="shared" ca="1" si="141"/>
        <v/>
      </c>
      <c r="V1003" s="7" t="str">
        <f ca="1" xml:space="preserve">
IF($U1003 &lt;&gt; "",
    VLOOKUP($U1003,Level!$A:$B,2,FALSE),
    ""
)</f>
        <v/>
      </c>
      <c r="W1003" s="1">
        <f t="shared" ca="1" si="142"/>
        <v>1205</v>
      </c>
      <c r="X1003" s="12" t="str">
        <f t="shared" ca="1" si="143"/>
        <v>INSERT INTO bi4all.fac_employees (id_company_fk, id_employee_pk, flg_active, employee_name, id_gender_fk, id_race_fk, birthday, id_schooling_fk, id_department_fk, id_role_fk, id_level_fk, salary) VALUES (1, 999, TRUE, 'Frankin Ricci Farias', 'M', 5, '23/06/1989', 7, 12, 9, NULL, 1205);</v>
      </c>
    </row>
    <row r="1004" spans="1:24" ht="14.25" customHeight="1" x14ac:dyDescent="0.2">
      <c r="A1004" s="7">
        <v>1</v>
      </c>
      <c r="B1004" s="7" t="str">
        <f>$A1004 &amp; "-"&amp;VLOOKUP($A1004,Company!$A:$B,2,FALSE)</f>
        <v>1-ACME Corporation</v>
      </c>
      <c r="C1004" s="5">
        <f t="shared" si="135"/>
        <v>1000</v>
      </c>
      <c r="D1004" s="6" t="b">
        <v>1</v>
      </c>
      <c r="E1004" s="7">
        <f ca="1">IF($C1004 = 1 + N("Presidente"),
    127,
    IF($C1004 = 2 + N("Vice-Presidente"),
        72,
        IF($C1004 = 3 + N("Secretária bilíngue"),
            13,
            RANDBETWEEN(5,COUNT(Name!$A:$A) + 1)
        )
    )
)</f>
        <v>310</v>
      </c>
      <c r="F1004" s="7" t="str">
        <f ca="1">VLOOKUP($E1004,Name!$A:$B,2,FALSE)</f>
        <v>Oliver</v>
      </c>
      <c r="G1004" s="7">
        <f ca="1" xml:space="preserve">
IF($C1004 = 1,
    0,
    RANDBETWEEN(5,COUNT('Last name'!$A:$A) + 1)
)</f>
        <v>192</v>
      </c>
      <c r="H1004" s="7" t="str">
        <f ca="1" xml:space="preserve">
IF($C1004 = 1 + N("Presidente"),
    "de Orléans e Bragança",
    VLOOKUP($G1004,'Last name'!$A:$B,2,FALSE) &amp; " " &amp; VLOOKUP(RANDBETWEEN(5,COUNT('Last name'!$A:$A) + 1),'Last name'!$A:$B,2,FALSE)
)</f>
        <v>Vaz Gomes</v>
      </c>
      <c r="I1004" s="7" t="str">
        <f t="shared" ca="1" si="136"/>
        <v>Oliver Vaz Gomes</v>
      </c>
      <c r="J1004" s="7" t="str">
        <f ca="1">VLOOKUP($E1004,Name!$A:$C,3,FALSE)</f>
        <v>M</v>
      </c>
      <c r="K1004" s="7" t="str">
        <f ca="1">VLOOKUP($J1004,Gender!$A:$B,2,FALSE)</f>
        <v>Male</v>
      </c>
      <c r="L1004" s="7">
        <f t="shared" ca="1" si="137"/>
        <v>5</v>
      </c>
      <c r="M1004" s="7" t="str">
        <f ca="1">VLOOKUP($L1004,Race!$A:$B,2,FALSE)</f>
        <v>White</v>
      </c>
      <c r="N1004" s="8">
        <f t="shared" ca="1" si="138"/>
        <v>20433</v>
      </c>
      <c r="O1004" s="6">
        <f t="shared" ca="1" si="139"/>
        <v>7</v>
      </c>
      <c r="P1004" s="8" t="str">
        <f ca="1">VLOOKUP($O1004,Education!$A:$B,2,FALSE)</f>
        <v>Undergraduate degree</v>
      </c>
      <c r="Q1004" s="7">
        <f ca="1" xml:space="preserve">
  IF(OR($S1004 = 5, $S1004 = 6, $S1004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04" s="7" t="str">
        <f ca="1">VLOOKUP($Q1004,Department!$A:$B,2,FALSE)</f>
        <v>Audit</v>
      </c>
      <c r="S1004" s="6">
        <f t="shared" ca="1" si="140"/>
        <v>11</v>
      </c>
      <c r="T1004" s="7" t="str">
        <f ca="1">VLOOKUP($S1004,Role!$A:$B,2,FALSE)</f>
        <v>Analyst</v>
      </c>
      <c r="U1004" s="6">
        <f t="shared" ca="1" si="141"/>
        <v>5</v>
      </c>
      <c r="V1004" s="7" t="str">
        <f ca="1" xml:space="preserve">
IF($U1004 &lt;&gt; "",
    VLOOKUP($U1004,Level!$A:$B,2,FALSE),
    ""
)</f>
        <v>Junior</v>
      </c>
      <c r="W1004" s="1">
        <f t="shared" ca="1" si="142"/>
        <v>2500</v>
      </c>
      <c r="X1004" s="12" t="str">
        <f t="shared" ca="1" si="143"/>
        <v>INSERT INTO bi4all.fac_employees (id_company_fk, id_employee_pk, flg_active, employee_name, id_gender_fk, id_race_fk, birthday, id_schooling_fk, id_department_fk, id_role_fk, id_level_fk, salary) VALUES (1, 1000, TRUE, 'Oliver Vaz Gomes', 'M', 5, '10/12/1955', 7, 13, 11, 5, 2500);</v>
      </c>
    </row>
    <row r="1005" spans="1:24" ht="14.25" customHeight="1" x14ac:dyDescent="0.2">
      <c r="A1005" s="7">
        <v>1</v>
      </c>
      <c r="B1005" s="7" t="str">
        <f>$A1005 &amp; "-"&amp;VLOOKUP($A1005,Company!$A:$B,2,FALSE)</f>
        <v>1-ACME Corporation</v>
      </c>
      <c r="C1005" s="5">
        <f t="shared" si="135"/>
        <v>1001</v>
      </c>
      <c r="D1005" s="6" t="b">
        <v>1</v>
      </c>
      <c r="E1005" s="7">
        <f ca="1">IF($C1005 = 1 + N("Presidente"),
    127,
    IF($C1005 = 2 + N("Vice-Presidente"),
        72,
        IF($C1005 = 3 + N("Secretária bilíngue"),
            13,
            RANDBETWEEN(5,COUNT(Name!$A:$A) + 1)
        )
    )
)</f>
        <v>55</v>
      </c>
      <c r="F1005" s="7" t="str">
        <f ca="1">VLOOKUP($E1005,Name!$A:$B,2,FALSE)</f>
        <v>Arthur</v>
      </c>
      <c r="G1005" s="7">
        <f ca="1" xml:space="preserve">
IF($C1005 = 1,
    0,
    RANDBETWEEN(5,COUNT('Last name'!$A:$A) + 1)
)</f>
        <v>183</v>
      </c>
      <c r="H1005" s="7" t="str">
        <f ca="1" xml:space="preserve">
IF($C1005 = 1 + N("Presidente"),
    "de Orléans e Bragança",
    VLOOKUP($G1005,'Last name'!$A:$B,2,FALSE) &amp; " " &amp; VLOOKUP(RANDBETWEEN(5,COUNT('Last name'!$A:$A) + 1),'Last name'!$A:$B,2,FALSE)
)</f>
        <v>Soares Cardozo</v>
      </c>
      <c r="I1005" s="7" t="str">
        <f t="shared" ca="1" si="136"/>
        <v>Arthur Soares Cardozo</v>
      </c>
      <c r="J1005" s="7" t="str">
        <f ca="1">VLOOKUP($E1005,Name!$A:$C,3,FALSE)</f>
        <v>M</v>
      </c>
      <c r="K1005" s="7" t="str">
        <f ca="1">VLOOKUP($J1005,Gender!$A:$B,2,FALSE)</f>
        <v>Male</v>
      </c>
      <c r="L1005" s="7">
        <f t="shared" ca="1" si="137"/>
        <v>5</v>
      </c>
      <c r="M1005" s="7" t="str">
        <f ca="1">VLOOKUP($L1005,Race!$A:$B,2,FALSE)</f>
        <v>White</v>
      </c>
      <c r="N1005" s="8">
        <f t="shared" ca="1" si="138"/>
        <v>29988</v>
      </c>
      <c r="O1005" s="6">
        <f t="shared" ca="1" si="139"/>
        <v>7</v>
      </c>
      <c r="P1005" s="8" t="str">
        <f ca="1">VLOOKUP($O1005,Education!$A:$B,2,FALSE)</f>
        <v>Undergraduate degree</v>
      </c>
      <c r="Q1005" s="7">
        <f ca="1" xml:space="preserve">
  IF(OR($S1005 = 5, $S1005 = 6, $S1005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05" s="7" t="str">
        <f ca="1">VLOOKUP($Q1005,Department!$A:$B,2,FALSE)</f>
        <v>Human Resource</v>
      </c>
      <c r="S1005" s="6">
        <f t="shared" ca="1" si="140"/>
        <v>10</v>
      </c>
      <c r="T1005" s="7" t="str">
        <f ca="1">VLOOKUP($S1005,Role!$A:$B,2,FALSE)</f>
        <v>Trainee</v>
      </c>
      <c r="U1005" s="6" t="str">
        <f t="shared" ca="1" si="141"/>
        <v/>
      </c>
      <c r="V1005" s="7" t="str">
        <f ca="1" xml:space="preserve">
IF($U1005 &lt;&gt; "",
    VLOOKUP($U1005,Level!$A:$B,2,FALSE),
    ""
)</f>
        <v/>
      </c>
      <c r="W1005" s="1">
        <f t="shared" ca="1" si="142"/>
        <v>1385</v>
      </c>
      <c r="X1005" s="12" t="str">
        <f t="shared" ca="1" si="143"/>
        <v>INSERT INTO bi4all.fac_employees (id_company_fk, id_employee_pk, flg_active, employee_name, id_gender_fk, id_race_fk, birthday, id_schooling_fk, id_department_fk, id_role_fk, id_level_fk, salary) VALUES (1, 1001, TRUE, 'Arthur Soares Cardozo', 'M', 5, '06/02/1982', 7, 8, 10, NULL, 1385);</v>
      </c>
    </row>
    <row r="1006" spans="1:24" ht="14.25" customHeight="1" x14ac:dyDescent="0.2">
      <c r="A1006" s="7">
        <v>1</v>
      </c>
      <c r="B1006" s="7" t="str">
        <f>$A1006 &amp; "-"&amp;VLOOKUP($A1006,Company!$A:$B,2,FALSE)</f>
        <v>1-ACME Corporation</v>
      </c>
      <c r="C1006" s="5">
        <f t="shared" si="135"/>
        <v>1002</v>
      </c>
      <c r="D1006" s="6" t="b">
        <v>1</v>
      </c>
      <c r="E1006" s="7">
        <f ca="1">IF($C1006 = 1 + N("Presidente"),
    127,
    IF($C1006 = 2 + N("Vice-Presidente"),
        72,
        IF($C1006 = 3 + N("Secretária bilíngue"),
            13,
            RANDBETWEEN(5,COUNT(Name!$A:$A) + 1)
        )
    )
)</f>
        <v>46</v>
      </c>
      <c r="F1006" s="7" t="str">
        <f ca="1">VLOOKUP($E1006,Name!$A:$B,2,FALSE)</f>
        <v>Anna Julia</v>
      </c>
      <c r="G1006" s="7">
        <f ca="1" xml:space="preserve">
IF($C1006 = 1,
    0,
    RANDBETWEEN(5,COUNT('Last name'!$A:$A) + 1)
)</f>
        <v>74</v>
      </c>
      <c r="H1006" s="7" t="str">
        <f ca="1" xml:space="preserve">
IF($C1006 = 1 + N("Presidente"),
    "de Orléans e Bragança",
    VLOOKUP($G1006,'Last name'!$A:$B,2,FALSE) &amp; " " &amp; VLOOKUP(RANDBETWEEN(5,COUNT('Last name'!$A:$A) + 1),'Last name'!$A:$B,2,FALSE)
)</f>
        <v>Dias Vaz</v>
      </c>
      <c r="I1006" s="7" t="str">
        <f t="shared" ca="1" si="136"/>
        <v>Anna Julia Dias Vaz</v>
      </c>
      <c r="J1006" s="7" t="str">
        <f ca="1">VLOOKUP($E1006,Name!$A:$C,3,FALSE)</f>
        <v>F</v>
      </c>
      <c r="K1006" s="7" t="str">
        <f ca="1">VLOOKUP($J1006,Gender!$A:$B,2,FALSE)</f>
        <v>Female</v>
      </c>
      <c r="L1006" s="7">
        <f t="shared" ca="1" si="137"/>
        <v>5</v>
      </c>
      <c r="M1006" s="7" t="str">
        <f ca="1">VLOOKUP($L1006,Race!$A:$B,2,FALSE)</f>
        <v>White</v>
      </c>
      <c r="N1006" s="8">
        <f t="shared" ca="1" si="138"/>
        <v>29720</v>
      </c>
      <c r="O1006" s="6">
        <f t="shared" ca="1" si="139"/>
        <v>7</v>
      </c>
      <c r="P1006" s="8" t="str">
        <f ca="1">VLOOKUP($O1006,Education!$A:$B,2,FALSE)</f>
        <v>Undergraduate degree</v>
      </c>
      <c r="Q1006" s="7">
        <f ca="1" xml:space="preserve">
  IF(OR($S1006 = 5, $S1006 = 6, $S1006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06" s="7" t="str">
        <f ca="1">VLOOKUP($Q1006,Department!$A:$B,2,FALSE)</f>
        <v>Audit</v>
      </c>
      <c r="S1006" s="6">
        <f t="shared" ca="1" si="140"/>
        <v>11</v>
      </c>
      <c r="T1006" s="7" t="str">
        <f ca="1">VLOOKUP($S1006,Role!$A:$B,2,FALSE)</f>
        <v>Analyst</v>
      </c>
      <c r="U1006" s="6">
        <f t="shared" ca="1" si="141"/>
        <v>5</v>
      </c>
      <c r="V1006" s="7" t="str">
        <f ca="1" xml:space="preserve">
IF($U1006 &lt;&gt; "",
    VLOOKUP($U1006,Level!$A:$B,2,FALSE),
    ""
)</f>
        <v>Junior</v>
      </c>
      <c r="W1006" s="1">
        <f t="shared" ca="1" si="142"/>
        <v>2500</v>
      </c>
      <c r="X1006" s="12" t="str">
        <f t="shared" ca="1" si="143"/>
        <v>INSERT INTO bi4all.fac_employees (id_company_fk, id_employee_pk, flg_active, employee_name, id_gender_fk, id_race_fk, birthday, id_schooling_fk, id_department_fk, id_role_fk, id_level_fk, salary) VALUES (1, 1002, TRUE, 'Anna Julia Dias Vaz', 'F', 5, '14/05/1981', 7, 13, 11, 5, 2500);</v>
      </c>
    </row>
    <row r="1007" spans="1:24" ht="14.25" customHeight="1" x14ac:dyDescent="0.2">
      <c r="A1007" s="7">
        <v>1</v>
      </c>
      <c r="B1007" s="7" t="str">
        <f>$A1007 &amp; "-"&amp;VLOOKUP($A1007,Company!$A:$B,2,FALSE)</f>
        <v>1-ACME Corporation</v>
      </c>
      <c r="C1007" s="5">
        <f t="shared" si="135"/>
        <v>1003</v>
      </c>
      <c r="D1007" s="6" t="b">
        <v>1</v>
      </c>
      <c r="E1007" s="7">
        <f ca="1">IF($C1007 = 1 + N("Presidente"),
    127,
    IF($C1007 = 2 + N("Vice-Presidente"),
        72,
        IF($C1007 = 3 + N("Secretária bilíngue"),
            13,
            RANDBETWEEN(5,COUNT(Name!$A:$A) + 1)
        )
    )
)</f>
        <v>135</v>
      </c>
      <c r="F1007" s="7" t="str">
        <f ca="1">VLOOKUP($E1007,Name!$A:$B,2,FALSE)</f>
        <v>Felipe</v>
      </c>
      <c r="G1007" s="7">
        <f ca="1" xml:space="preserve">
IF($C1007 = 1,
    0,
    RANDBETWEEN(5,COUNT('Last name'!$A:$A) + 1)
)</f>
        <v>46</v>
      </c>
      <c r="H1007" s="7" t="str">
        <f ca="1" xml:space="preserve">
IF($C1007 = 1 + N("Presidente"),
    "de Orléans e Bragança",
    VLOOKUP($G1007,'Last name'!$A:$B,2,FALSE) &amp; " " &amp; VLOOKUP(RANDBETWEEN(5,COUNT('Last name'!$A:$A) + 1),'Last name'!$A:$B,2,FALSE)
)</f>
        <v>Bragança Mello</v>
      </c>
      <c r="I1007" s="7" t="str">
        <f t="shared" ca="1" si="136"/>
        <v>Felipe Bragança Mello</v>
      </c>
      <c r="J1007" s="7" t="str">
        <f ca="1">VLOOKUP($E1007,Name!$A:$C,3,FALSE)</f>
        <v>M</v>
      </c>
      <c r="K1007" s="7" t="str">
        <f ca="1">VLOOKUP($J1007,Gender!$A:$B,2,FALSE)</f>
        <v>Male</v>
      </c>
      <c r="L1007" s="7">
        <f t="shared" ca="1" si="137"/>
        <v>8</v>
      </c>
      <c r="M1007" s="7" t="str">
        <f ca="1">VLOOKUP($L1007,Race!$A:$B,2,FALSE)</f>
        <v>Asian</v>
      </c>
      <c r="N1007" s="8">
        <f t="shared" ca="1" si="138"/>
        <v>29952</v>
      </c>
      <c r="O1007" s="6">
        <f t="shared" ca="1" si="139"/>
        <v>7</v>
      </c>
      <c r="P1007" s="8" t="str">
        <f ca="1">VLOOKUP($O1007,Education!$A:$B,2,FALSE)</f>
        <v>Undergraduate degree</v>
      </c>
      <c r="Q1007" s="7">
        <f ca="1" xml:space="preserve">
  IF(OR($S1007 = 5, $S1007 = 6, $S1007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07" s="7" t="str">
        <f ca="1">VLOOKUP($Q1007,Department!$A:$B,2,FALSE)</f>
        <v>Human Resource</v>
      </c>
      <c r="S1007" s="6">
        <f t="shared" ca="1" si="140"/>
        <v>10</v>
      </c>
      <c r="T1007" s="7" t="str">
        <f ca="1">VLOOKUP($S1007,Role!$A:$B,2,FALSE)</f>
        <v>Trainee</v>
      </c>
      <c r="U1007" s="6" t="str">
        <f t="shared" ca="1" si="141"/>
        <v/>
      </c>
      <c r="V1007" s="7" t="str">
        <f ca="1" xml:space="preserve">
IF($U1007 &lt;&gt; "",
    VLOOKUP($U1007,Level!$A:$B,2,FALSE),
    ""
)</f>
        <v/>
      </c>
      <c r="W1007" s="1">
        <f t="shared" ca="1" si="142"/>
        <v>1385</v>
      </c>
      <c r="X1007" s="12" t="str">
        <f t="shared" ca="1" si="143"/>
        <v>INSERT INTO bi4all.fac_employees (id_company_fk, id_employee_pk, flg_active, employee_name, id_gender_fk, id_race_fk, birthday, id_schooling_fk, id_department_fk, id_role_fk, id_level_fk, salary) VALUES (1, 1003, TRUE, 'Felipe Bragança Mello', 'M', 8, '01/01/1982', 7, 8, 10, NULL, 1385);</v>
      </c>
    </row>
    <row r="1008" spans="1:24" ht="14.25" customHeight="1" x14ac:dyDescent="0.2">
      <c r="A1008" s="7">
        <v>1</v>
      </c>
      <c r="B1008" s="7" t="str">
        <f>$A1008 &amp; "-"&amp;VLOOKUP($A1008,Company!$A:$B,2,FALSE)</f>
        <v>1-ACME Corporation</v>
      </c>
      <c r="C1008" s="5">
        <f t="shared" si="135"/>
        <v>1004</v>
      </c>
      <c r="D1008" s="6" t="b">
        <v>1</v>
      </c>
      <c r="E1008" s="7">
        <f ca="1">IF($C1008 = 1 + N("Presidente"),
    127,
    IF($C1008 = 2 + N("Vice-Presidente"),
        72,
        IF($C1008 = 3 + N("Secretária bilíngue"),
            13,
            RANDBETWEEN(5,COUNT(Name!$A:$A) + 1)
        )
    )
)</f>
        <v>258</v>
      </c>
      <c r="F1008" s="7" t="str">
        <f ca="1">VLOOKUP($E1008,Name!$A:$B,2,FALSE)</f>
        <v>Maria Alice</v>
      </c>
      <c r="G1008" s="7">
        <f ca="1" xml:space="preserve">
IF($C1008 = 1,
    0,
    RANDBETWEEN(5,COUNT('Last name'!$A:$A) + 1)
)</f>
        <v>148</v>
      </c>
      <c r="H1008" s="7" t="str">
        <f ca="1" xml:space="preserve">
IF($C1008 = 1 + N("Presidente"),
    "de Orléans e Bragança",
    VLOOKUP($G1008,'Last name'!$A:$B,2,FALSE) &amp; " " &amp; VLOOKUP(RANDBETWEEN(5,COUNT('Last name'!$A:$A) + 1),'Last name'!$A:$B,2,FALSE)
)</f>
        <v>Pedrosa Evangelista</v>
      </c>
      <c r="I1008" s="7" t="str">
        <f t="shared" ca="1" si="136"/>
        <v>Maria Alice Pedrosa Evangelista</v>
      </c>
      <c r="J1008" s="7" t="str">
        <f ca="1">VLOOKUP($E1008,Name!$A:$C,3,FALSE)</f>
        <v>F</v>
      </c>
      <c r="K1008" s="7" t="str">
        <f ca="1">VLOOKUP($J1008,Gender!$A:$B,2,FALSE)</f>
        <v>Female</v>
      </c>
      <c r="L1008" s="7">
        <f t="shared" ca="1" si="137"/>
        <v>6</v>
      </c>
      <c r="M1008" s="7" t="str">
        <f ca="1">VLOOKUP($L1008,Race!$A:$B,2,FALSE)</f>
        <v>Black or African American</v>
      </c>
      <c r="N1008" s="8">
        <f t="shared" ca="1" si="138"/>
        <v>31796</v>
      </c>
      <c r="O1008" s="6">
        <f t="shared" ca="1" si="139"/>
        <v>7</v>
      </c>
      <c r="P1008" s="8" t="str">
        <f ca="1">VLOOKUP($O1008,Education!$A:$B,2,FALSE)</f>
        <v>Undergraduate degree</v>
      </c>
      <c r="Q1008" s="7">
        <f ca="1" xml:space="preserve">
  IF(OR($S1008 = 5, $S1008 = 6, $S1008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08" s="7" t="str">
        <f ca="1">VLOOKUP($Q1008,Department!$A:$B,2,FALSE)</f>
        <v>Administration</v>
      </c>
      <c r="S1008" s="6">
        <f t="shared" ca="1" si="140"/>
        <v>11</v>
      </c>
      <c r="T1008" s="7" t="str">
        <f ca="1">VLOOKUP($S1008,Role!$A:$B,2,FALSE)</f>
        <v>Analyst</v>
      </c>
      <c r="U1008" s="6">
        <f t="shared" ca="1" si="141"/>
        <v>7</v>
      </c>
      <c r="V1008" s="7" t="str">
        <f ca="1" xml:space="preserve">
IF($U1008 &lt;&gt; "",
    VLOOKUP($U1008,Level!$A:$B,2,FALSE),
    ""
)</f>
        <v>Senior</v>
      </c>
      <c r="W1008" s="1">
        <f t="shared" ca="1" si="142"/>
        <v>2500</v>
      </c>
      <c r="X1008" s="12" t="str">
        <f t="shared" ca="1" si="143"/>
        <v>INSERT INTO bi4all.fac_employees (id_company_fk, id_employee_pk, flg_active, employee_name, id_gender_fk, id_race_fk, birthday, id_schooling_fk, id_department_fk, id_role_fk, id_level_fk, salary) VALUES (1, 1004, TRUE, 'Maria Alice Pedrosa Evangelista', 'F', 6, '19/01/1987', 7, 6, 11, 7, 2500);</v>
      </c>
    </row>
    <row r="1009" spans="1:24" ht="14.25" customHeight="1" x14ac:dyDescent="0.2">
      <c r="A1009" s="7">
        <v>1</v>
      </c>
      <c r="B1009" s="7" t="str">
        <f>$A1009 &amp; "-"&amp;VLOOKUP($A1009,Company!$A:$B,2,FALSE)</f>
        <v>1-ACME Corporation</v>
      </c>
      <c r="C1009" s="5">
        <f t="shared" si="135"/>
        <v>1005</v>
      </c>
      <c r="D1009" s="6" t="b">
        <v>1</v>
      </c>
      <c r="E1009" s="7">
        <f ca="1">IF($C1009 = 1 + N("Presidente"),
    127,
    IF($C1009 = 2 + N("Vice-Presidente"),
        72,
        IF($C1009 = 3 + N("Secretária bilíngue"),
            13,
            RANDBETWEEN(5,COUNT(Name!$A:$A) + 1)
        )
    )
)</f>
        <v>135</v>
      </c>
      <c r="F1009" s="7" t="str">
        <f ca="1">VLOOKUP($E1009,Name!$A:$B,2,FALSE)</f>
        <v>Felipe</v>
      </c>
      <c r="G1009" s="7">
        <f ca="1" xml:space="preserve">
IF($C1009 = 1,
    0,
    RANDBETWEEN(5,COUNT('Last name'!$A:$A) + 1)
)</f>
        <v>95</v>
      </c>
      <c r="H1009" s="7" t="str">
        <f ca="1" xml:space="preserve">
IF($C1009 = 1 + N("Presidente"),
    "de Orléans e Bragança",
    VLOOKUP($G1009,'Last name'!$A:$B,2,FALSE) &amp; " " &amp; VLOOKUP(RANDBETWEEN(5,COUNT('Last name'!$A:$A) + 1),'Last name'!$A:$B,2,FALSE)
)</f>
        <v>Galli Bactista</v>
      </c>
      <c r="I1009" s="7" t="str">
        <f t="shared" ca="1" si="136"/>
        <v>Felipe Galli Bactista</v>
      </c>
      <c r="J1009" s="7" t="str">
        <f ca="1">VLOOKUP($E1009,Name!$A:$C,3,FALSE)</f>
        <v>M</v>
      </c>
      <c r="K1009" s="7" t="str">
        <f ca="1">VLOOKUP($J1009,Gender!$A:$B,2,FALSE)</f>
        <v>Male</v>
      </c>
      <c r="L1009" s="7">
        <f t="shared" ca="1" si="137"/>
        <v>5</v>
      </c>
      <c r="M1009" s="7" t="str">
        <f ca="1">VLOOKUP($L1009,Race!$A:$B,2,FALSE)</f>
        <v>White</v>
      </c>
      <c r="N1009" s="8">
        <f t="shared" ca="1" si="138"/>
        <v>30336</v>
      </c>
      <c r="O1009" s="6">
        <f t="shared" ca="1" si="139"/>
        <v>7</v>
      </c>
      <c r="P1009" s="8" t="str">
        <f ca="1">VLOOKUP($O1009,Education!$A:$B,2,FALSE)</f>
        <v>Undergraduate degree</v>
      </c>
      <c r="Q1009" s="7">
        <f ca="1" xml:space="preserve">
  IF(OR($S1009 = 5, $S1009 = 6, $S1009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09" s="7" t="str">
        <f ca="1">VLOOKUP($Q1009,Department!$A:$B,2,FALSE)</f>
        <v>Human Resource</v>
      </c>
      <c r="S1009" s="6">
        <f t="shared" ca="1" si="140"/>
        <v>10</v>
      </c>
      <c r="T1009" s="7" t="str">
        <f ca="1">VLOOKUP($S1009,Role!$A:$B,2,FALSE)</f>
        <v>Trainee</v>
      </c>
      <c r="U1009" s="6" t="str">
        <f t="shared" ca="1" si="141"/>
        <v/>
      </c>
      <c r="V1009" s="7" t="str">
        <f ca="1" xml:space="preserve">
IF($U1009 &lt;&gt; "",
    VLOOKUP($U1009,Level!$A:$B,2,FALSE),
    ""
)</f>
        <v/>
      </c>
      <c r="W1009" s="1">
        <f t="shared" ca="1" si="142"/>
        <v>1385</v>
      </c>
      <c r="X1009" s="12" t="str">
        <f t="shared" ca="1" si="143"/>
        <v>INSERT INTO bi4all.fac_employees (id_company_fk, id_employee_pk, flg_active, employee_name, id_gender_fk, id_race_fk, birthday, id_schooling_fk, id_department_fk, id_role_fk, id_level_fk, salary) VALUES (1, 1005, TRUE, 'Felipe Galli Bactista', 'M', 5, '20/01/1983', 7, 8, 10, NULL, 1385);</v>
      </c>
    </row>
    <row r="1010" spans="1:24" ht="14.25" customHeight="1" x14ac:dyDescent="0.2">
      <c r="A1010" s="7">
        <v>1</v>
      </c>
      <c r="B1010" s="7" t="str">
        <f>$A1010 &amp; "-"&amp;VLOOKUP($A1010,Company!$A:$B,2,FALSE)</f>
        <v>1-ACME Corporation</v>
      </c>
      <c r="C1010" s="5">
        <f t="shared" si="135"/>
        <v>1006</v>
      </c>
      <c r="D1010" s="6" t="b">
        <v>1</v>
      </c>
      <c r="E1010" s="7">
        <f ca="1">IF($C1010 = 1 + N("Presidente"),
    127,
    IF($C1010 = 2 + N("Vice-Presidente"),
        72,
        IF($C1010 = 3 + N("Secretária bilíngue"),
            13,
            RANDBETWEEN(5,COUNT(Name!$A:$A) + 1)
        )
    )
)</f>
        <v>138</v>
      </c>
      <c r="F1010" s="7" t="str">
        <f ca="1">VLOOKUP($E1010,Name!$A:$B,2,FALSE)</f>
        <v>Fernando</v>
      </c>
      <c r="G1010" s="7">
        <f ca="1" xml:space="preserve">
IF($C1010 = 1,
    0,
    RANDBETWEEN(5,COUNT('Last name'!$A:$A) + 1)
)</f>
        <v>21</v>
      </c>
      <c r="H1010" s="7" t="str">
        <f ca="1" xml:space="preserve">
IF($C1010 = 1 + N("Presidente"),
    "de Orléans e Bragança",
    VLOOKUP($G1010,'Last name'!$A:$B,2,FALSE) &amp; " " &amp; VLOOKUP(RANDBETWEEN(5,COUNT('Last name'!$A:$A) + 1),'Last name'!$A:$B,2,FALSE)
)</f>
        <v>Aragão Rossi</v>
      </c>
      <c r="I1010" s="7" t="str">
        <f t="shared" ca="1" si="136"/>
        <v>Fernando Aragão Rossi</v>
      </c>
      <c r="J1010" s="7" t="str">
        <f ca="1">VLOOKUP($E1010,Name!$A:$C,3,FALSE)</f>
        <v>M</v>
      </c>
      <c r="K1010" s="7" t="str">
        <f ca="1">VLOOKUP($J1010,Gender!$A:$B,2,FALSE)</f>
        <v>Male</v>
      </c>
      <c r="L1010" s="7">
        <f t="shared" ca="1" si="137"/>
        <v>5</v>
      </c>
      <c r="M1010" s="7" t="str">
        <f ca="1">VLOOKUP($L1010,Race!$A:$B,2,FALSE)</f>
        <v>White</v>
      </c>
      <c r="N1010" s="8">
        <f t="shared" ca="1" si="138"/>
        <v>26023</v>
      </c>
      <c r="O1010" s="6">
        <f t="shared" ca="1" si="139"/>
        <v>8</v>
      </c>
      <c r="P1010" s="8" t="str">
        <f ca="1">VLOOKUP($O1010,Education!$A:$B,2,FALSE)</f>
        <v>Graduate school</v>
      </c>
      <c r="Q1010" s="7">
        <f ca="1" xml:space="preserve">
  IF(OR($S1010 = 5, $S1010 = 6, $S1010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10" s="7" t="str">
        <f ca="1">VLOOKUP($Q1010,Department!$A:$B,2,FALSE)</f>
        <v>Presidency</v>
      </c>
      <c r="S1010" s="6">
        <f t="shared" ca="1" si="140"/>
        <v>11</v>
      </c>
      <c r="T1010" s="7" t="str">
        <f ca="1">VLOOKUP($S1010,Role!$A:$B,2,FALSE)</f>
        <v>Analyst</v>
      </c>
      <c r="U1010" s="6">
        <f t="shared" ca="1" si="141"/>
        <v>6</v>
      </c>
      <c r="V1010" s="7" t="str">
        <f ca="1" xml:space="preserve">
IF($U1010 &lt;&gt; "",
    VLOOKUP($U1010,Level!$A:$B,2,FALSE),
    ""
)</f>
        <v>Pleno</v>
      </c>
      <c r="W1010" s="1">
        <f t="shared" ca="1" si="142"/>
        <v>3000</v>
      </c>
      <c r="X1010" s="12" t="str">
        <f t="shared" ca="1" si="143"/>
        <v>INSERT INTO bi4all.fac_employees (id_company_fk, id_employee_pk, flg_active, employee_name, id_gender_fk, id_race_fk, birthday, id_schooling_fk, id_department_fk, id_role_fk, id_level_fk, salary) VALUES (1, 1006, TRUE, 'Fernando Aragão Rossi', 'M', 5, '31/03/1971', 8, 5, 11, 6, 3000);</v>
      </c>
    </row>
    <row r="1011" spans="1:24" ht="14.25" customHeight="1" x14ac:dyDescent="0.2">
      <c r="A1011" s="7">
        <v>1</v>
      </c>
      <c r="B1011" s="7" t="str">
        <f>$A1011 &amp; "-"&amp;VLOOKUP($A1011,Company!$A:$B,2,FALSE)</f>
        <v>1-ACME Corporation</v>
      </c>
      <c r="C1011" s="5">
        <f t="shared" si="135"/>
        <v>1007</v>
      </c>
      <c r="D1011" s="6" t="b">
        <v>1</v>
      </c>
      <c r="E1011" s="7">
        <f ca="1">IF($C1011 = 1 + N("Presidente"),
    127,
    IF($C1011 = 2 + N("Vice-Presidente"),
        72,
        IF($C1011 = 3 + N("Secretária bilíngue"),
            13,
            RANDBETWEEN(5,COUNT(Name!$A:$A) + 1)
        )
    )
)</f>
        <v>19</v>
      </c>
      <c r="F1011" s="7" t="str">
        <f ca="1">VLOOKUP($E1011,Name!$A:$B,2,FALSE)</f>
        <v>Aline</v>
      </c>
      <c r="G1011" s="7">
        <f ca="1" xml:space="preserve">
IF($C1011 = 1,
    0,
    RANDBETWEEN(5,COUNT('Last name'!$A:$A) + 1)
)</f>
        <v>62</v>
      </c>
      <c r="H1011" s="7" t="str">
        <f ca="1" xml:space="preserve">
IF($C1011 = 1 + N("Presidente"),
    "de Orléans e Bragança",
    VLOOKUP($G1011,'Last name'!$A:$B,2,FALSE) &amp; " " &amp; VLOOKUP(RANDBETWEEN(5,COUNT('Last name'!$A:$A) + 1),'Last name'!$A:$B,2,FALSE)
)</f>
        <v>Carvalho Ricci</v>
      </c>
      <c r="I1011" s="7" t="str">
        <f t="shared" ca="1" si="136"/>
        <v>Aline Carvalho Ricci</v>
      </c>
      <c r="J1011" s="7" t="str">
        <f ca="1">VLOOKUP($E1011,Name!$A:$C,3,FALSE)</f>
        <v>F</v>
      </c>
      <c r="K1011" s="7" t="str">
        <f ca="1">VLOOKUP($J1011,Gender!$A:$B,2,FALSE)</f>
        <v>Female</v>
      </c>
      <c r="L1011" s="7">
        <f t="shared" ca="1" si="137"/>
        <v>5</v>
      </c>
      <c r="M1011" s="7" t="str">
        <f ca="1">VLOOKUP($L1011,Race!$A:$B,2,FALSE)</f>
        <v>White</v>
      </c>
      <c r="N1011" s="8">
        <f t="shared" ca="1" si="138"/>
        <v>26250</v>
      </c>
      <c r="O1011" s="6">
        <f t="shared" ca="1" si="139"/>
        <v>7</v>
      </c>
      <c r="P1011" s="8" t="str">
        <f ca="1">VLOOKUP($O1011,Education!$A:$B,2,FALSE)</f>
        <v>Undergraduate degree</v>
      </c>
      <c r="Q1011" s="7">
        <f ca="1" xml:space="preserve">
  IF(OR($S1011 = 5, $S1011 = 6, $S1011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11" s="7" t="str">
        <f ca="1">VLOOKUP($Q1011,Department!$A:$B,2,FALSE)</f>
        <v>Communication &amp; Marketing</v>
      </c>
      <c r="S1011" s="6">
        <f t="shared" ca="1" si="140"/>
        <v>10</v>
      </c>
      <c r="T1011" s="7" t="str">
        <f ca="1">VLOOKUP($S1011,Role!$A:$B,2,FALSE)</f>
        <v>Trainee</v>
      </c>
      <c r="U1011" s="6" t="str">
        <f t="shared" ca="1" si="141"/>
        <v/>
      </c>
      <c r="V1011" s="7" t="str">
        <f ca="1" xml:space="preserve">
IF($U1011 &lt;&gt; "",
    VLOOKUP($U1011,Level!$A:$B,2,FALSE),
    ""
)</f>
        <v/>
      </c>
      <c r="W1011" s="1">
        <f t="shared" ca="1" si="142"/>
        <v>1385</v>
      </c>
      <c r="X1011" s="12" t="str">
        <f t="shared" ca="1" si="143"/>
        <v>INSERT INTO bi4all.fac_employees (id_company_fk, id_employee_pk, flg_active, employee_name, id_gender_fk, id_race_fk, birthday, id_schooling_fk, id_department_fk, id_role_fk, id_level_fk, salary) VALUES (1, 1007, TRUE, 'Aline Carvalho Ricci', 'F', 5, '13/11/1971', 7, 11, 10, NULL, 1385);</v>
      </c>
    </row>
    <row r="1012" spans="1:24" ht="14.25" customHeight="1" x14ac:dyDescent="0.2">
      <c r="A1012" s="7">
        <v>1</v>
      </c>
      <c r="B1012" s="7" t="str">
        <f>$A1012 &amp; "-"&amp;VLOOKUP($A1012,Company!$A:$B,2,FALSE)</f>
        <v>1-ACME Corporation</v>
      </c>
      <c r="C1012" s="5">
        <f t="shared" si="135"/>
        <v>1008</v>
      </c>
      <c r="D1012" s="6" t="b">
        <v>1</v>
      </c>
      <c r="E1012" s="7">
        <f ca="1">IF($C1012 = 1 + N("Presidente"),
    127,
    IF($C1012 = 2 + N("Vice-Presidente"),
        72,
        IF($C1012 = 3 + N("Secretária bilíngue"),
            13,
            RANDBETWEEN(5,COUNT(Name!$A:$A) + 1)
        )
    )
)</f>
        <v>290</v>
      </c>
      <c r="F1012" s="7" t="str">
        <f ca="1">VLOOKUP($E1012,Name!$A:$B,2,FALSE)</f>
        <v>Melissa</v>
      </c>
      <c r="G1012" s="7">
        <f ca="1" xml:space="preserve">
IF($C1012 = 1,
    0,
    RANDBETWEEN(5,COUNT('Last name'!$A:$A) + 1)
)</f>
        <v>14</v>
      </c>
      <c r="H1012" s="7" t="str">
        <f ca="1" xml:space="preserve">
IF($C1012 = 1 + N("Presidente"),
    "de Orléans e Bragança",
    VLOOKUP($G1012,'Last name'!$A:$B,2,FALSE) &amp; " " &amp; VLOOKUP(RANDBETWEEN(5,COUNT('Last name'!$A:$A) + 1),'Last name'!$A:$B,2,FALSE)
)</f>
        <v>Alves Siqueira</v>
      </c>
      <c r="I1012" s="7" t="str">
        <f t="shared" ca="1" si="136"/>
        <v>Melissa Alves Siqueira</v>
      </c>
      <c r="J1012" s="7" t="str">
        <f ca="1">VLOOKUP($E1012,Name!$A:$C,3,FALSE)</f>
        <v>F</v>
      </c>
      <c r="K1012" s="7" t="str">
        <f ca="1">VLOOKUP($J1012,Gender!$A:$B,2,FALSE)</f>
        <v>Female</v>
      </c>
      <c r="L1012" s="7">
        <f t="shared" ca="1" si="137"/>
        <v>7</v>
      </c>
      <c r="M1012" s="7" t="str">
        <f ca="1">VLOOKUP($L1012,Race!$A:$B,2,FALSE)</f>
        <v>Hispanic or Latino</v>
      </c>
      <c r="N1012" s="8">
        <f t="shared" ca="1" si="138"/>
        <v>20355</v>
      </c>
      <c r="O1012" s="6">
        <f t="shared" ca="1" si="139"/>
        <v>7</v>
      </c>
      <c r="P1012" s="8" t="str">
        <f ca="1">VLOOKUP($O1012,Education!$A:$B,2,FALSE)</f>
        <v>Undergraduate degree</v>
      </c>
      <c r="Q1012" s="7">
        <f ca="1" xml:space="preserve">
  IF(OR($S1012 = 5, $S1012 = 6, $S1012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12" s="7" t="str">
        <f ca="1">VLOOKUP($Q1012,Department!$A:$B,2,FALSE)</f>
        <v>Finance</v>
      </c>
      <c r="S1012" s="6">
        <f t="shared" ca="1" si="140"/>
        <v>11</v>
      </c>
      <c r="T1012" s="7" t="str">
        <f ca="1">VLOOKUP($S1012,Role!$A:$B,2,FALSE)</f>
        <v>Analyst</v>
      </c>
      <c r="U1012" s="6">
        <f t="shared" ca="1" si="141"/>
        <v>5</v>
      </c>
      <c r="V1012" s="7" t="str">
        <f ca="1" xml:space="preserve">
IF($U1012 &lt;&gt; "",
    VLOOKUP($U1012,Level!$A:$B,2,FALSE),
    ""
)</f>
        <v>Junior</v>
      </c>
      <c r="W1012" s="1">
        <f t="shared" ca="1" si="142"/>
        <v>2500</v>
      </c>
      <c r="X1012" s="12" t="str">
        <f t="shared" ca="1" si="143"/>
        <v>INSERT INTO bi4all.fac_employees (id_company_fk, id_employee_pk, flg_active, employee_name, id_gender_fk, id_race_fk, birthday, id_schooling_fk, id_department_fk, id_role_fk, id_level_fk, salary) VALUES (1, 1008, TRUE, 'Melissa Alves Siqueira', 'F', 7, '23/09/1955', 7, 7, 11, 5, 2500);</v>
      </c>
    </row>
    <row r="1013" spans="1:24" ht="14.25" customHeight="1" x14ac:dyDescent="0.2">
      <c r="A1013" s="7">
        <v>1</v>
      </c>
      <c r="B1013" s="7" t="str">
        <f>$A1013 &amp; "-"&amp;VLOOKUP($A1013,Company!$A:$B,2,FALSE)</f>
        <v>1-ACME Corporation</v>
      </c>
      <c r="C1013" s="5">
        <f t="shared" si="135"/>
        <v>1009</v>
      </c>
      <c r="D1013" s="6" t="b">
        <v>1</v>
      </c>
      <c r="E1013" s="7">
        <f ca="1">IF($C1013 = 1 + N("Presidente"),
    127,
    IF($C1013 = 2 + N("Vice-Presidente"),
        72,
        IF($C1013 = 3 + N("Secretária bilíngue"),
            13,
            RANDBETWEEN(5,COUNT(Name!$A:$A) + 1)
        )
    )
)</f>
        <v>138</v>
      </c>
      <c r="F1013" s="7" t="str">
        <f ca="1">VLOOKUP($E1013,Name!$A:$B,2,FALSE)</f>
        <v>Fernando</v>
      </c>
      <c r="G1013" s="7">
        <f ca="1" xml:space="preserve">
IF($C1013 = 1,
    0,
    RANDBETWEEN(5,COUNT('Last name'!$A:$A) + 1)
)</f>
        <v>133</v>
      </c>
      <c r="H1013" s="7" t="str">
        <f ca="1" xml:space="preserve">
IF($C1013 = 1 + N("Presidente"),
    "de Orléans e Bragança",
    VLOOKUP($G1013,'Last name'!$A:$B,2,FALSE) &amp; " " &amp; VLOOKUP(RANDBETWEEN(5,COUNT('Last name'!$A:$A) + 1),'Last name'!$A:$B,2,FALSE)
)</f>
        <v>Morais Pereira</v>
      </c>
      <c r="I1013" s="7" t="str">
        <f t="shared" ca="1" si="136"/>
        <v>Fernando Morais Pereira</v>
      </c>
      <c r="J1013" s="7" t="str">
        <f ca="1">VLOOKUP($E1013,Name!$A:$C,3,FALSE)</f>
        <v>M</v>
      </c>
      <c r="K1013" s="7" t="str">
        <f ca="1">VLOOKUP($J1013,Gender!$A:$B,2,FALSE)</f>
        <v>Male</v>
      </c>
      <c r="L1013" s="7">
        <f t="shared" ca="1" si="137"/>
        <v>5</v>
      </c>
      <c r="M1013" s="7" t="str">
        <f ca="1">VLOOKUP($L1013,Race!$A:$B,2,FALSE)</f>
        <v>White</v>
      </c>
      <c r="N1013" s="8">
        <f t="shared" ca="1" si="138"/>
        <v>32556</v>
      </c>
      <c r="O1013" s="6">
        <f t="shared" ca="1" si="139"/>
        <v>7</v>
      </c>
      <c r="P1013" s="8" t="str">
        <f ca="1">VLOOKUP($O1013,Education!$A:$B,2,FALSE)</f>
        <v>Undergraduate degree</v>
      </c>
      <c r="Q1013" s="7">
        <f ca="1" xml:space="preserve">
  IF(OR($S1013 = 5, $S1013 = 6, $S1013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13" s="7" t="str">
        <f ca="1">VLOOKUP($Q1013,Department!$A:$B,2,FALSE)</f>
        <v>Commercial</v>
      </c>
      <c r="S1013" s="6">
        <f t="shared" ca="1" si="140"/>
        <v>9</v>
      </c>
      <c r="T1013" s="7" t="str">
        <f ca="1">VLOOKUP($S1013,Role!$A:$B,2,FALSE)</f>
        <v>Intern</v>
      </c>
      <c r="U1013" s="6" t="str">
        <f t="shared" ca="1" si="141"/>
        <v/>
      </c>
      <c r="V1013" s="7" t="str">
        <f ca="1" xml:space="preserve">
IF($U1013 &lt;&gt; "",
    VLOOKUP($U1013,Level!$A:$B,2,FALSE),
    ""
)</f>
        <v/>
      </c>
      <c r="W1013" s="1">
        <f t="shared" ca="1" si="142"/>
        <v>1285</v>
      </c>
      <c r="X1013" s="12" t="str">
        <f t="shared" ca="1" si="143"/>
        <v>INSERT INTO bi4all.fac_employees (id_company_fk, id_employee_pk, flg_active, employee_name, id_gender_fk, id_race_fk, birthday, id_schooling_fk, id_department_fk, id_role_fk, id_level_fk, salary) VALUES (1, 1009, TRUE, 'Fernando Morais Pereira', 'M', 5, '17/02/1989', 7, 9, 9, NULL, 1285);</v>
      </c>
    </row>
    <row r="1014" spans="1:24" ht="14.25" customHeight="1" x14ac:dyDescent="0.2">
      <c r="A1014" s="7">
        <v>1</v>
      </c>
      <c r="B1014" s="7" t="str">
        <f>$A1014 &amp; "-"&amp;VLOOKUP($A1014,Company!$A:$B,2,FALSE)</f>
        <v>1-ACME Corporation</v>
      </c>
      <c r="C1014" s="5">
        <f t="shared" si="135"/>
        <v>1010</v>
      </c>
      <c r="D1014" s="6" t="b">
        <v>1</v>
      </c>
      <c r="E1014" s="7">
        <f ca="1">IF($C1014 = 1 + N("Presidente"),
    127,
    IF($C1014 = 2 + N("Vice-Presidente"),
        72,
        IF($C1014 = 3 + N("Secretária bilíngue"),
            13,
            RANDBETWEEN(5,COUNT(Name!$A:$A) + 1)
        )
    )
)</f>
        <v>12</v>
      </c>
      <c r="F1014" s="7" t="str">
        <f ca="1">VLOOKUP($E1014,Name!$A:$B,2,FALSE)</f>
        <v>Alana</v>
      </c>
      <c r="G1014" s="7">
        <f ca="1" xml:space="preserve">
IF($C1014 = 1,
    0,
    RANDBETWEEN(5,COUNT('Last name'!$A:$A) + 1)
)</f>
        <v>102</v>
      </c>
      <c r="H1014" s="7" t="str">
        <f ca="1" xml:space="preserve">
IF($C1014 = 1 + N("Presidente"),
    "de Orléans e Bragança",
    VLOOKUP($G1014,'Last name'!$A:$B,2,FALSE) &amp; " " &amp; VLOOKUP(RANDBETWEEN(5,COUNT('Last name'!$A:$A) + 1),'Last name'!$A:$B,2,FALSE)
)</f>
        <v>Greco Rodrigues</v>
      </c>
      <c r="I1014" s="7" t="str">
        <f t="shared" ca="1" si="136"/>
        <v>Alana Greco Rodrigues</v>
      </c>
      <c r="J1014" s="7" t="str">
        <f ca="1">VLOOKUP($E1014,Name!$A:$C,3,FALSE)</f>
        <v>F</v>
      </c>
      <c r="K1014" s="7" t="str">
        <f ca="1">VLOOKUP($J1014,Gender!$A:$B,2,FALSE)</f>
        <v>Female</v>
      </c>
      <c r="L1014" s="7">
        <f t="shared" ca="1" si="137"/>
        <v>5</v>
      </c>
      <c r="M1014" s="7" t="str">
        <f ca="1">VLOOKUP($L1014,Race!$A:$B,2,FALSE)</f>
        <v>White</v>
      </c>
      <c r="N1014" s="8">
        <f t="shared" ca="1" si="138"/>
        <v>23258</v>
      </c>
      <c r="O1014" s="6">
        <f t="shared" ca="1" si="139"/>
        <v>7</v>
      </c>
      <c r="P1014" s="8" t="str">
        <f ca="1">VLOOKUP($O1014,Education!$A:$B,2,FALSE)</f>
        <v>Undergraduate degree</v>
      </c>
      <c r="Q1014" s="7">
        <f ca="1" xml:space="preserve">
  IF(OR($S1014 = 5, $S1014 = 6, $S1014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14" s="7" t="str">
        <f ca="1">VLOOKUP($Q1014,Department!$A:$B,2,FALSE)</f>
        <v>Audit</v>
      </c>
      <c r="S1014" s="6">
        <f t="shared" ca="1" si="140"/>
        <v>11</v>
      </c>
      <c r="T1014" s="7" t="str">
        <f ca="1">VLOOKUP($S1014,Role!$A:$B,2,FALSE)</f>
        <v>Analyst</v>
      </c>
      <c r="U1014" s="6">
        <f t="shared" ca="1" si="141"/>
        <v>7</v>
      </c>
      <c r="V1014" s="7" t="str">
        <f ca="1" xml:space="preserve">
IF($U1014 &lt;&gt; "",
    VLOOKUP($U1014,Level!$A:$B,2,FALSE),
    ""
)</f>
        <v>Senior</v>
      </c>
      <c r="W1014" s="1">
        <f t="shared" ca="1" si="142"/>
        <v>2500</v>
      </c>
      <c r="X1014" s="12" t="str">
        <f t="shared" ca="1" si="143"/>
        <v>INSERT INTO bi4all.fac_employees (id_company_fk, id_employee_pk, flg_active, employee_name, id_gender_fk, id_race_fk, birthday, id_schooling_fk, id_department_fk, id_role_fk, id_level_fk, salary) VALUES (1, 1010, TRUE, 'Alana Greco Rodrigues', 'F', 5, '04/09/1963', 7, 13, 11, 7, 2500);</v>
      </c>
    </row>
    <row r="1015" spans="1:24" ht="14.25" customHeight="1" x14ac:dyDescent="0.2">
      <c r="A1015" s="7">
        <v>1</v>
      </c>
      <c r="B1015" s="7" t="str">
        <f>$A1015 &amp; "-"&amp;VLOOKUP($A1015,Company!$A:$B,2,FALSE)</f>
        <v>1-ACME Corporation</v>
      </c>
      <c r="C1015" s="5">
        <f t="shared" si="135"/>
        <v>1011</v>
      </c>
      <c r="D1015" s="6" t="b">
        <v>1</v>
      </c>
      <c r="E1015" s="7">
        <f ca="1">IF($C1015 = 1 + N("Presidente"),
    127,
    IF($C1015 = 2 + N("Vice-Presidente"),
        72,
        IF($C1015 = 3 + N("Secretária bilíngue"),
            13,
            RANDBETWEEN(5,COUNT(Name!$A:$A) + 1)
        )
    )
)</f>
        <v>285</v>
      </c>
      <c r="F1015" s="7" t="str">
        <f ca="1">VLOOKUP($E1015,Name!$A:$B,2,FALSE)</f>
        <v>Martin</v>
      </c>
      <c r="G1015" s="7">
        <f ca="1" xml:space="preserve">
IF($C1015 = 1,
    0,
    RANDBETWEEN(5,COUNT('Last name'!$A:$A) + 1)
)</f>
        <v>29</v>
      </c>
      <c r="H1015" s="7" t="str">
        <f ca="1" xml:space="preserve">
IF($C1015 = 1 + N("Presidente"),
    "de Orléans e Bragança",
    VLOOKUP($G1015,'Last name'!$A:$B,2,FALSE) &amp; " " &amp; VLOOKUP(RANDBETWEEN(5,COUNT('Last name'!$A:$A) + 1),'Last name'!$A:$B,2,FALSE)
)</f>
        <v>Bandeira Lima</v>
      </c>
      <c r="I1015" s="7" t="str">
        <f t="shared" ca="1" si="136"/>
        <v>Martin Bandeira Lima</v>
      </c>
      <c r="J1015" s="7" t="str">
        <f ca="1">VLOOKUP($E1015,Name!$A:$C,3,FALSE)</f>
        <v>M</v>
      </c>
      <c r="K1015" s="7" t="str">
        <f ca="1">VLOOKUP($J1015,Gender!$A:$B,2,FALSE)</f>
        <v>Male</v>
      </c>
      <c r="L1015" s="7">
        <f t="shared" ca="1" si="137"/>
        <v>6</v>
      </c>
      <c r="M1015" s="7" t="str">
        <f ca="1">VLOOKUP($L1015,Race!$A:$B,2,FALSE)</f>
        <v>Black or African American</v>
      </c>
      <c r="N1015" s="8">
        <f t="shared" ca="1" si="138"/>
        <v>20945</v>
      </c>
      <c r="O1015" s="6">
        <f t="shared" ca="1" si="139"/>
        <v>7</v>
      </c>
      <c r="P1015" s="8" t="str">
        <f ca="1">VLOOKUP($O1015,Education!$A:$B,2,FALSE)</f>
        <v>Undergraduate degree</v>
      </c>
      <c r="Q1015" s="7">
        <f ca="1" xml:space="preserve">
  IF(OR($S1015 = 5, $S1015 = 6, $S1015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15" s="7" t="str">
        <f ca="1">VLOOKUP($Q1015,Department!$A:$B,2,FALSE)</f>
        <v>Finance</v>
      </c>
      <c r="S1015" s="6">
        <f t="shared" ca="1" si="140"/>
        <v>9</v>
      </c>
      <c r="T1015" s="7" t="str">
        <f ca="1">VLOOKUP($S1015,Role!$A:$B,2,FALSE)</f>
        <v>Intern</v>
      </c>
      <c r="U1015" s="6" t="str">
        <f t="shared" ca="1" si="141"/>
        <v/>
      </c>
      <c r="V1015" s="7" t="str">
        <f ca="1" xml:space="preserve">
IF($U1015 &lt;&gt; "",
    VLOOKUP($U1015,Level!$A:$B,2,FALSE),
    ""
)</f>
        <v/>
      </c>
      <c r="W1015" s="1">
        <f t="shared" ca="1" si="142"/>
        <v>1205</v>
      </c>
      <c r="X1015" s="12" t="str">
        <f t="shared" ca="1" si="143"/>
        <v>INSERT INTO bi4all.fac_employees (id_company_fk, id_employee_pk, flg_active, employee_name, id_gender_fk, id_race_fk, birthday, id_schooling_fk, id_department_fk, id_role_fk, id_level_fk, salary) VALUES (1, 1011, TRUE, 'Martin Bandeira Lima', 'M', 6, '05/05/1957', 7, 7, 9, NULL, 1205);</v>
      </c>
    </row>
    <row r="1016" spans="1:24" ht="14.25" customHeight="1" x14ac:dyDescent="0.2">
      <c r="A1016" s="7">
        <v>1</v>
      </c>
      <c r="B1016" s="7" t="str">
        <f>$A1016 &amp; "-"&amp;VLOOKUP($A1016,Company!$A:$B,2,FALSE)</f>
        <v>1-ACME Corporation</v>
      </c>
      <c r="C1016" s="5">
        <f t="shared" si="135"/>
        <v>1012</v>
      </c>
      <c r="D1016" s="6" t="b">
        <v>1</v>
      </c>
      <c r="E1016" s="7">
        <f ca="1">IF($C1016 = 1 + N("Presidente"),
    127,
    IF($C1016 = 2 + N("Vice-Presidente"),
        72,
        IF($C1016 = 3 + N("Secretária bilíngue"),
            13,
            RANDBETWEEN(5,COUNT(Name!$A:$A) + 1)
        )
    )
)</f>
        <v>44</v>
      </c>
      <c r="F1016" s="7" t="str">
        <f ca="1">VLOOKUP($E1016,Name!$A:$B,2,FALSE)</f>
        <v>Anna Carolina</v>
      </c>
      <c r="G1016" s="7">
        <f ca="1" xml:space="preserve">
IF($C1016 = 1,
    0,
    RANDBETWEEN(5,COUNT('Last name'!$A:$A) + 1)
)</f>
        <v>56</v>
      </c>
      <c r="H1016" s="7" t="str">
        <f ca="1" xml:space="preserve">
IF($C1016 = 1 + N("Presidente"),
    "de Orléans e Bragança",
    VLOOKUP($G1016,'Last name'!$A:$B,2,FALSE) &amp; " " &amp; VLOOKUP(RANDBETWEEN(5,COUNT('Last name'!$A:$A) + 1),'Last name'!$A:$B,2,FALSE)
)</f>
        <v>Campos Lima</v>
      </c>
      <c r="I1016" s="7" t="str">
        <f t="shared" ca="1" si="136"/>
        <v>Anna Carolina Campos Lima</v>
      </c>
      <c r="J1016" s="7" t="str">
        <f ca="1">VLOOKUP($E1016,Name!$A:$C,3,FALSE)</f>
        <v>F</v>
      </c>
      <c r="K1016" s="7" t="str">
        <f ca="1">VLOOKUP($J1016,Gender!$A:$B,2,FALSE)</f>
        <v>Female</v>
      </c>
      <c r="L1016" s="7">
        <f t="shared" ca="1" si="137"/>
        <v>5</v>
      </c>
      <c r="M1016" s="7" t="str">
        <f ca="1">VLOOKUP($L1016,Race!$A:$B,2,FALSE)</f>
        <v>White</v>
      </c>
      <c r="N1016" s="8">
        <f t="shared" ca="1" si="138"/>
        <v>22817</v>
      </c>
      <c r="O1016" s="6">
        <f t="shared" ca="1" si="139"/>
        <v>7</v>
      </c>
      <c r="P1016" s="8" t="str">
        <f ca="1">VLOOKUP($O1016,Education!$A:$B,2,FALSE)</f>
        <v>Undergraduate degree</v>
      </c>
      <c r="Q1016" s="7">
        <f ca="1" xml:space="preserve">
  IF(OR($S1016 = 5, $S1016 = 6, $S1016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16" s="7" t="str">
        <f ca="1">VLOOKUP($Q1016,Department!$A:$B,2,FALSE)</f>
        <v>Human Resource</v>
      </c>
      <c r="S1016" s="6">
        <f t="shared" ca="1" si="140"/>
        <v>11</v>
      </c>
      <c r="T1016" s="7" t="str">
        <f ca="1">VLOOKUP($S1016,Role!$A:$B,2,FALSE)</f>
        <v>Analyst</v>
      </c>
      <c r="U1016" s="6">
        <f t="shared" ca="1" si="141"/>
        <v>7</v>
      </c>
      <c r="V1016" s="7" t="str">
        <f ca="1" xml:space="preserve">
IF($U1016 &lt;&gt; "",
    VLOOKUP($U1016,Level!$A:$B,2,FALSE),
    ""
)</f>
        <v>Senior</v>
      </c>
      <c r="W1016" s="1">
        <f t="shared" ca="1" si="142"/>
        <v>2580</v>
      </c>
      <c r="X1016" s="12" t="str">
        <f t="shared" ca="1" si="143"/>
        <v>INSERT INTO bi4all.fac_employees (id_company_fk, id_employee_pk, flg_active, employee_name, id_gender_fk, id_race_fk, birthday, id_schooling_fk, id_department_fk, id_role_fk, id_level_fk, salary) VALUES (1, 1012, TRUE, 'Anna Carolina Campos Lima', 'F', 5, '20/06/1962', 7, 8, 11, 7, 2580);</v>
      </c>
    </row>
    <row r="1017" spans="1:24" ht="14.25" customHeight="1" x14ac:dyDescent="0.2">
      <c r="A1017" s="7">
        <v>1</v>
      </c>
      <c r="B1017" s="7" t="str">
        <f>$A1017 &amp; "-"&amp;VLOOKUP($A1017,Company!$A:$B,2,FALSE)</f>
        <v>1-ACME Corporation</v>
      </c>
      <c r="C1017" s="5">
        <f t="shared" si="135"/>
        <v>1013</v>
      </c>
      <c r="D1017" s="6" t="b">
        <v>1</v>
      </c>
      <c r="E1017" s="7">
        <f ca="1">IF($C1017 = 1 + N("Presidente"),
    127,
    IF($C1017 = 2 + N("Vice-Presidente"),
        72,
        IF($C1017 = 3 + N("Secretária bilíngue"),
            13,
            RANDBETWEEN(5,COUNT(Name!$A:$A) + 1)
        )
    )
)</f>
        <v>237</v>
      </c>
      <c r="F1017" s="7" t="str">
        <f ca="1">VLOOKUP($E1017,Name!$A:$B,2,FALSE)</f>
        <v>Luanna</v>
      </c>
      <c r="G1017" s="7">
        <f ca="1" xml:space="preserve">
IF($C1017 = 1,
    0,
    RANDBETWEEN(5,COUNT('Last name'!$A:$A) + 1)
)</f>
        <v>116</v>
      </c>
      <c r="H1017" s="7" t="str">
        <f ca="1" xml:space="preserve">
IF($C1017 = 1 + N("Presidente"),
    "de Orléans e Bragança",
    VLOOKUP($G1017,'Last name'!$A:$B,2,FALSE) &amp; " " &amp; VLOOKUP(RANDBETWEEN(5,COUNT('Last name'!$A:$A) + 1),'Last name'!$A:$B,2,FALSE)
)</f>
        <v>Malafaia Conti</v>
      </c>
      <c r="I1017" s="7" t="str">
        <f t="shared" ca="1" si="136"/>
        <v>Luanna Malafaia Conti</v>
      </c>
      <c r="J1017" s="7" t="str">
        <f ca="1">VLOOKUP($E1017,Name!$A:$C,3,FALSE)</f>
        <v>F</v>
      </c>
      <c r="K1017" s="7" t="str">
        <f ca="1">VLOOKUP($J1017,Gender!$A:$B,2,FALSE)</f>
        <v>Female</v>
      </c>
      <c r="L1017" s="7">
        <f t="shared" ca="1" si="137"/>
        <v>5</v>
      </c>
      <c r="M1017" s="7" t="str">
        <f ca="1">VLOOKUP($L1017,Race!$A:$B,2,FALSE)</f>
        <v>White</v>
      </c>
      <c r="N1017" s="8">
        <f t="shared" ca="1" si="138"/>
        <v>28047</v>
      </c>
      <c r="O1017" s="6">
        <f t="shared" ca="1" si="139"/>
        <v>7</v>
      </c>
      <c r="P1017" s="8" t="str">
        <f ca="1">VLOOKUP($O1017,Education!$A:$B,2,FALSE)</f>
        <v>Undergraduate degree</v>
      </c>
      <c r="Q1017" s="7">
        <f ca="1" xml:space="preserve">
  IF(OR($S1017 = 5, $S1017 = 6, $S1017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17" s="7" t="str">
        <f ca="1">VLOOKUP($Q1017,Department!$A:$B,2,FALSE)</f>
        <v>Administration</v>
      </c>
      <c r="S1017" s="6">
        <f t="shared" ca="1" si="140"/>
        <v>10</v>
      </c>
      <c r="T1017" s="7" t="str">
        <f ca="1">VLOOKUP($S1017,Role!$A:$B,2,FALSE)</f>
        <v>Trainee</v>
      </c>
      <c r="U1017" s="6" t="str">
        <f t="shared" ca="1" si="141"/>
        <v/>
      </c>
      <c r="V1017" s="7" t="str">
        <f ca="1" xml:space="preserve">
IF($U1017 &lt;&gt; "",
    VLOOKUP($U1017,Level!$A:$B,2,FALSE),
    ""
)</f>
        <v/>
      </c>
      <c r="W1017" s="1">
        <f t="shared" ca="1" si="142"/>
        <v>1305</v>
      </c>
      <c r="X1017" s="12" t="str">
        <f t="shared" ca="1" si="143"/>
        <v>INSERT INTO bi4all.fac_employees (id_company_fk, id_employee_pk, flg_active, employee_name, id_gender_fk, id_race_fk, birthday, id_schooling_fk, id_department_fk, id_role_fk, id_level_fk, salary) VALUES (1, 1013, TRUE, 'Luanna Malafaia Conti', 'F', 5, '14/10/1976', 7, 6, 10, NULL, 1305);</v>
      </c>
    </row>
    <row r="1018" spans="1:24" ht="14.25" customHeight="1" x14ac:dyDescent="0.2">
      <c r="A1018" s="7">
        <v>1</v>
      </c>
      <c r="B1018" s="7" t="str">
        <f>$A1018 &amp; "-"&amp;VLOOKUP($A1018,Company!$A:$B,2,FALSE)</f>
        <v>1-ACME Corporation</v>
      </c>
      <c r="C1018" s="5">
        <f t="shared" si="135"/>
        <v>1014</v>
      </c>
      <c r="D1018" s="6" t="b">
        <v>1</v>
      </c>
      <c r="E1018" s="7">
        <f ca="1">IF($C1018 = 1 + N("Presidente"),
    127,
    IF($C1018 = 2 + N("Vice-Presidente"),
        72,
        IF($C1018 = 3 + N("Secretária bilíngue"),
            13,
            RANDBETWEEN(5,COUNT(Name!$A:$A) + 1)
        )
    )
)</f>
        <v>132</v>
      </c>
      <c r="F1018" s="7" t="str">
        <f ca="1">VLOOKUP($E1018,Name!$A:$B,2,FALSE)</f>
        <v>Eslovênia</v>
      </c>
      <c r="G1018" s="7">
        <f ca="1" xml:space="preserve">
IF($C1018 = 1,
    0,
    RANDBETWEEN(5,COUNT('Last name'!$A:$A) + 1)
)</f>
        <v>47</v>
      </c>
      <c r="H1018" s="7" t="str">
        <f ca="1" xml:space="preserve">
IF($C1018 = 1 + N("Presidente"),
    "de Orléans e Bragança",
    VLOOKUP($G1018,'Last name'!$A:$B,2,FALSE) &amp; " " &amp; VLOOKUP(RANDBETWEEN(5,COUNT('Last name'!$A:$A) + 1),'Last name'!$A:$B,2,FALSE)
)</f>
        <v>Brasão sobrenome</v>
      </c>
      <c r="I1018" s="7" t="str">
        <f t="shared" ca="1" si="136"/>
        <v>Eslovênia Brasão sobrenome</v>
      </c>
      <c r="J1018" s="7" t="str">
        <f ca="1">VLOOKUP($E1018,Name!$A:$C,3,FALSE)</f>
        <v>F</v>
      </c>
      <c r="K1018" s="7" t="str">
        <f ca="1">VLOOKUP($J1018,Gender!$A:$B,2,FALSE)</f>
        <v>Female</v>
      </c>
      <c r="L1018" s="7">
        <f t="shared" ca="1" si="137"/>
        <v>5</v>
      </c>
      <c r="M1018" s="7" t="str">
        <f ca="1">VLOOKUP($L1018,Race!$A:$B,2,FALSE)</f>
        <v>White</v>
      </c>
      <c r="N1018" s="8">
        <f t="shared" ca="1" si="138"/>
        <v>26727</v>
      </c>
      <c r="O1018" s="6">
        <f t="shared" ca="1" si="139"/>
        <v>7</v>
      </c>
      <c r="P1018" s="8" t="str">
        <f ca="1">VLOOKUP($O1018,Education!$A:$B,2,FALSE)</f>
        <v>Undergraduate degree</v>
      </c>
      <c r="Q1018" s="7">
        <f ca="1" xml:space="preserve">
  IF(OR($S1018 = 5, $S1018 = 6, $S1018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18" s="7" t="str">
        <f ca="1">VLOOKUP($Q1018,Department!$A:$B,2,FALSE)</f>
        <v>Commercial</v>
      </c>
      <c r="S1018" s="6">
        <f t="shared" ca="1" si="140"/>
        <v>11</v>
      </c>
      <c r="T1018" s="7" t="str">
        <f ca="1">VLOOKUP($S1018,Role!$A:$B,2,FALSE)</f>
        <v>Analyst</v>
      </c>
      <c r="U1018" s="6">
        <f t="shared" ca="1" si="141"/>
        <v>6</v>
      </c>
      <c r="V1018" s="7" t="str">
        <f ca="1" xml:space="preserve">
IF($U1018 &lt;&gt; "",
    VLOOKUP($U1018,Level!$A:$B,2,FALSE),
    ""
)</f>
        <v>Pleno</v>
      </c>
      <c r="W1018" s="1">
        <f t="shared" ca="1" si="142"/>
        <v>2580</v>
      </c>
      <c r="X1018" s="12" t="str">
        <f t="shared" ca="1" si="143"/>
        <v>INSERT INTO bi4all.fac_employees (id_company_fk, id_employee_pk, flg_active, employee_name, id_gender_fk, id_race_fk, birthday, id_schooling_fk, id_department_fk, id_role_fk, id_level_fk, salary) VALUES (1, 1014, TRUE, 'Eslovênia Brasão sobrenome', 'F', 5, '04/03/1973', 7, 9, 11, 6, 2580);</v>
      </c>
    </row>
    <row r="1019" spans="1:24" ht="14.25" customHeight="1" x14ac:dyDescent="0.2">
      <c r="A1019" s="7">
        <v>1</v>
      </c>
      <c r="B1019" s="7" t="str">
        <f>$A1019 &amp; "-"&amp;VLOOKUP($A1019,Company!$A:$B,2,FALSE)</f>
        <v>1-ACME Corporation</v>
      </c>
      <c r="C1019" s="5">
        <f t="shared" si="135"/>
        <v>1015</v>
      </c>
      <c r="D1019" s="6" t="b">
        <v>1</v>
      </c>
      <c r="E1019" s="7">
        <f ca="1">IF($C1019 = 1 + N("Presidente"),
    127,
    IF($C1019 = 2 + N("Vice-Presidente"),
        72,
        IF($C1019 = 3 + N("Secretária bilíngue"),
            13,
            RANDBETWEEN(5,COUNT(Name!$A:$A) + 1)
        )
    )
)</f>
        <v>273</v>
      </c>
      <c r="F1019" s="7" t="str">
        <f ca="1">VLOOKUP($E1019,Name!$A:$B,2,FALSE)</f>
        <v>Maria Sophia</v>
      </c>
      <c r="G1019" s="7">
        <f ca="1" xml:space="preserve">
IF($C1019 = 1,
    0,
    RANDBETWEEN(5,COUNT('Last name'!$A:$A) + 1)
)</f>
        <v>5</v>
      </c>
      <c r="H1019" s="7" t="str">
        <f ca="1" xml:space="preserve">
IF($C1019 = 1 + N("Presidente"),
    "de Orléans e Bragança",
    VLOOKUP($G1019,'Last name'!$A:$B,2,FALSE) &amp; " " &amp; VLOOKUP(RANDBETWEEN(5,COUNT('Last name'!$A:$A) + 1),'Last name'!$A:$B,2,FALSE)
)</f>
        <v>Abranches Alvim</v>
      </c>
      <c r="I1019" s="7" t="str">
        <f t="shared" ca="1" si="136"/>
        <v>Maria Sophia Abranches Alvim</v>
      </c>
      <c r="J1019" s="7" t="str">
        <f ca="1">VLOOKUP($E1019,Name!$A:$C,3,FALSE)</f>
        <v>F</v>
      </c>
      <c r="K1019" s="7" t="str">
        <f ca="1">VLOOKUP($J1019,Gender!$A:$B,2,FALSE)</f>
        <v>Female</v>
      </c>
      <c r="L1019" s="7">
        <f t="shared" ca="1" si="137"/>
        <v>5</v>
      </c>
      <c r="M1019" s="7" t="str">
        <f ca="1">VLOOKUP($L1019,Race!$A:$B,2,FALSE)</f>
        <v>White</v>
      </c>
      <c r="N1019" s="8">
        <f t="shared" ca="1" si="138"/>
        <v>21326</v>
      </c>
      <c r="O1019" s="6">
        <f t="shared" ca="1" si="139"/>
        <v>7</v>
      </c>
      <c r="P1019" s="8" t="str">
        <f ca="1">VLOOKUP($O1019,Education!$A:$B,2,FALSE)</f>
        <v>Undergraduate degree</v>
      </c>
      <c r="Q1019" s="7">
        <f ca="1" xml:space="preserve">
  IF(OR($S1019 = 5, $S1019 = 6, $S1019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19" s="7" t="str">
        <f ca="1">VLOOKUP($Q1019,Department!$A:$B,2,FALSE)</f>
        <v>Commercial</v>
      </c>
      <c r="S1019" s="6">
        <f t="shared" ca="1" si="140"/>
        <v>10</v>
      </c>
      <c r="T1019" s="7" t="str">
        <f ca="1">VLOOKUP($S1019,Role!$A:$B,2,FALSE)</f>
        <v>Trainee</v>
      </c>
      <c r="U1019" s="6" t="str">
        <f t="shared" ca="1" si="141"/>
        <v/>
      </c>
      <c r="V1019" s="7" t="str">
        <f ca="1" xml:space="preserve">
IF($U1019 &lt;&gt; "",
    VLOOKUP($U1019,Level!$A:$B,2,FALSE),
    ""
)</f>
        <v/>
      </c>
      <c r="W1019" s="1">
        <f t="shared" ca="1" si="142"/>
        <v>1385</v>
      </c>
      <c r="X1019" s="12" t="str">
        <f t="shared" ca="1" si="143"/>
        <v>INSERT INTO bi4all.fac_employees (id_company_fk, id_employee_pk, flg_active, employee_name, id_gender_fk, id_race_fk, birthday, id_schooling_fk, id_department_fk, id_role_fk, id_level_fk, salary) VALUES (1, 1015, TRUE, 'Maria Sophia Abranches Alvim', 'F', 5, '21/05/1958', 7, 9, 10, NULL, 1385);</v>
      </c>
    </row>
    <row r="1020" spans="1:24" ht="14.25" customHeight="1" x14ac:dyDescent="0.2">
      <c r="A1020" s="7">
        <v>1</v>
      </c>
      <c r="B1020" s="7" t="str">
        <f>$A1020 &amp; "-"&amp;VLOOKUP($A1020,Company!$A:$B,2,FALSE)</f>
        <v>1-ACME Corporation</v>
      </c>
      <c r="C1020" s="5">
        <f t="shared" si="135"/>
        <v>1016</v>
      </c>
      <c r="D1020" s="6" t="b">
        <v>1</v>
      </c>
      <c r="E1020" s="7">
        <f ca="1">IF($C1020 = 1 + N("Presidente"),
    127,
    IF($C1020 = 2 + N("Vice-Presidente"),
        72,
        IF($C1020 = 3 + N("Secretária bilíngue"),
            13,
            RANDBETWEEN(5,COUNT(Name!$A:$A) + 1)
        )
    )
)</f>
        <v>136</v>
      </c>
      <c r="F1020" s="7" t="str">
        <f ca="1">VLOOKUP($E1020,Name!$A:$B,2,FALSE)</f>
        <v>Fellipe</v>
      </c>
      <c r="G1020" s="7">
        <f ca="1" xml:space="preserve">
IF($C1020 = 1,
    0,
    RANDBETWEEN(5,COUNT('Last name'!$A:$A) + 1)
)</f>
        <v>18</v>
      </c>
      <c r="H1020" s="7" t="str">
        <f ca="1" xml:space="preserve">
IF($C1020 = 1 + N("Presidente"),
    "de Orléans e Bragança",
    VLOOKUP($G1020,'Last name'!$A:$B,2,FALSE) &amp; " " &amp; VLOOKUP(RANDBETWEEN(5,COUNT('Last name'!$A:$A) + 1),'Last name'!$A:$B,2,FALSE)
)</f>
        <v>Andrioli Alvim</v>
      </c>
      <c r="I1020" s="7" t="str">
        <f t="shared" ca="1" si="136"/>
        <v>Fellipe Andrioli Alvim</v>
      </c>
      <c r="J1020" s="7" t="str">
        <f ca="1">VLOOKUP($E1020,Name!$A:$C,3,FALSE)</f>
        <v>M</v>
      </c>
      <c r="K1020" s="7" t="str">
        <f ca="1">VLOOKUP($J1020,Gender!$A:$B,2,FALSE)</f>
        <v>Male</v>
      </c>
      <c r="L1020" s="7">
        <f t="shared" ca="1" si="137"/>
        <v>5</v>
      </c>
      <c r="M1020" s="7" t="str">
        <f ca="1">VLOOKUP($L1020,Race!$A:$B,2,FALSE)</f>
        <v>White</v>
      </c>
      <c r="N1020" s="8">
        <f t="shared" ca="1" si="138"/>
        <v>27587</v>
      </c>
      <c r="O1020" s="6">
        <f t="shared" ca="1" si="139"/>
        <v>7</v>
      </c>
      <c r="P1020" s="8" t="str">
        <f ca="1">VLOOKUP($O1020,Education!$A:$B,2,FALSE)</f>
        <v>Undergraduate degree</v>
      </c>
      <c r="Q1020" s="7">
        <f ca="1" xml:space="preserve">
  IF(OR($S1020 = 5, $S1020 = 6, $S1020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20" s="7" t="str">
        <f ca="1">VLOOKUP($Q1020,Department!$A:$B,2,FALSE)</f>
        <v>Finance</v>
      </c>
      <c r="S1020" s="6">
        <f t="shared" ca="1" si="140"/>
        <v>11</v>
      </c>
      <c r="T1020" s="7" t="str">
        <f ca="1">VLOOKUP($S1020,Role!$A:$B,2,FALSE)</f>
        <v>Analyst</v>
      </c>
      <c r="U1020" s="6">
        <f t="shared" ca="1" si="141"/>
        <v>5</v>
      </c>
      <c r="V1020" s="7" t="str">
        <f ca="1" xml:space="preserve">
IF($U1020 &lt;&gt; "",
    VLOOKUP($U1020,Level!$A:$B,2,FALSE),
    ""
)</f>
        <v>Junior</v>
      </c>
      <c r="W1020" s="1">
        <f t="shared" ca="1" si="142"/>
        <v>2500</v>
      </c>
      <c r="X1020" s="12" t="str">
        <f t="shared" ca="1" si="143"/>
        <v>INSERT INTO bi4all.fac_employees (id_company_fk, id_employee_pk, flg_active, employee_name, id_gender_fk, id_race_fk, birthday, id_schooling_fk, id_department_fk, id_role_fk, id_level_fk, salary) VALUES (1, 1016, TRUE, 'Fellipe Andrioli Alvim', 'M', 5, '12/07/1975', 7, 7, 11, 5, 2500);</v>
      </c>
    </row>
    <row r="1021" spans="1:24" ht="14.25" customHeight="1" x14ac:dyDescent="0.2">
      <c r="A1021" s="7">
        <v>1</v>
      </c>
      <c r="B1021" s="7" t="str">
        <f>$A1021 &amp; "-"&amp;VLOOKUP($A1021,Company!$A:$B,2,FALSE)</f>
        <v>1-ACME Corporation</v>
      </c>
      <c r="C1021" s="5">
        <f t="shared" si="135"/>
        <v>1017</v>
      </c>
      <c r="D1021" s="6" t="b">
        <v>1</v>
      </c>
      <c r="E1021" s="7">
        <f ca="1">IF($C1021 = 1 + N("Presidente"),
    127,
    IF($C1021 = 2 + N("Vice-Presidente"),
        72,
        IF($C1021 = 3 + N("Secretária bilíngue"),
            13,
            RANDBETWEEN(5,COUNT(Name!$A:$A) + 1)
        )
    )
)</f>
        <v>356</v>
      </c>
      <c r="F1021" s="7" t="str">
        <f ca="1">VLOOKUP($E1021,Name!$A:$B,2,FALSE)</f>
        <v>Victória</v>
      </c>
      <c r="G1021" s="7">
        <f ca="1" xml:space="preserve">
IF($C1021 = 1,
    0,
    RANDBETWEEN(5,COUNT('Last name'!$A:$A) + 1)
)</f>
        <v>6</v>
      </c>
      <c r="H1021" s="7" t="str">
        <f ca="1" xml:space="preserve">
IF($C1021 = 1 + N("Presidente"),
    "de Orléans e Bragança",
    VLOOKUP($G1021,'Last name'!$A:$B,2,FALSE) &amp; " " &amp; VLOOKUP(RANDBETWEEN(5,COUNT('Last name'!$A:$A) + 1),'Last name'!$A:$B,2,FALSE)
)</f>
        <v>Aguiar Frasão</v>
      </c>
      <c r="I1021" s="7" t="str">
        <f t="shared" ca="1" si="136"/>
        <v>Victória Aguiar Frasão</v>
      </c>
      <c r="J1021" s="7" t="str">
        <f ca="1">VLOOKUP($E1021,Name!$A:$C,3,FALSE)</f>
        <v>F</v>
      </c>
      <c r="K1021" s="7" t="str">
        <f ca="1">VLOOKUP($J1021,Gender!$A:$B,2,FALSE)</f>
        <v>Female</v>
      </c>
      <c r="L1021" s="7">
        <f t="shared" ca="1" si="137"/>
        <v>5</v>
      </c>
      <c r="M1021" s="7" t="str">
        <f ca="1">VLOOKUP($L1021,Race!$A:$B,2,FALSE)</f>
        <v>White</v>
      </c>
      <c r="N1021" s="8">
        <f t="shared" ca="1" si="138"/>
        <v>20258</v>
      </c>
      <c r="O1021" s="6">
        <f t="shared" ca="1" si="139"/>
        <v>7</v>
      </c>
      <c r="P1021" s="8" t="str">
        <f ca="1">VLOOKUP($O1021,Education!$A:$B,2,FALSE)</f>
        <v>Undergraduate degree</v>
      </c>
      <c r="Q1021" s="7">
        <f ca="1" xml:space="preserve">
  IF(OR($S1021 = 5, $S1021 = 6, $S1021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21" s="7" t="str">
        <f ca="1">VLOOKUP($Q1021,Department!$A:$B,2,FALSE)</f>
        <v>Human Resource</v>
      </c>
      <c r="S1021" s="6">
        <f t="shared" ca="1" si="140"/>
        <v>10</v>
      </c>
      <c r="T1021" s="7" t="str">
        <f ca="1">VLOOKUP($S1021,Role!$A:$B,2,FALSE)</f>
        <v>Trainee</v>
      </c>
      <c r="U1021" s="6" t="str">
        <f t="shared" ca="1" si="141"/>
        <v/>
      </c>
      <c r="V1021" s="7" t="str">
        <f ca="1" xml:space="preserve">
IF($U1021 &lt;&gt; "",
    VLOOKUP($U1021,Level!$A:$B,2,FALSE),
    ""
)</f>
        <v/>
      </c>
      <c r="W1021" s="1">
        <f t="shared" ca="1" si="142"/>
        <v>1385</v>
      </c>
      <c r="X1021" s="12" t="str">
        <f t="shared" ca="1" si="143"/>
        <v>INSERT INTO bi4all.fac_employees (id_company_fk, id_employee_pk, flg_active, employee_name, id_gender_fk, id_race_fk, birthday, id_schooling_fk, id_department_fk, id_role_fk, id_level_fk, salary) VALUES (1, 1017, TRUE, 'Victória Aguiar Frasão', 'F', 5, '18/06/1955', 7, 8, 10, NULL, 1385);</v>
      </c>
    </row>
    <row r="1022" spans="1:24" ht="14.25" customHeight="1" x14ac:dyDescent="0.2">
      <c r="A1022" s="7">
        <v>1</v>
      </c>
      <c r="B1022" s="7" t="str">
        <f>$A1022 &amp; "-"&amp;VLOOKUP($A1022,Company!$A:$B,2,FALSE)</f>
        <v>1-ACME Corporation</v>
      </c>
      <c r="C1022" s="5">
        <f t="shared" si="135"/>
        <v>1018</v>
      </c>
      <c r="D1022" s="6" t="b">
        <v>1</v>
      </c>
      <c r="E1022" s="7">
        <f ca="1">IF($C1022 = 1 + N("Presidente"),
    127,
    IF($C1022 = 2 + N("Vice-Presidente"),
        72,
        IF($C1022 = 3 + N("Secretária bilíngue"),
            13,
            RANDBETWEEN(5,COUNT(Name!$A:$A) + 1)
        )
    )
)</f>
        <v>316</v>
      </c>
      <c r="F1022" s="7" t="str">
        <f ca="1">VLOOKUP($E1022,Name!$A:$B,2,FALSE)</f>
        <v>Pedro</v>
      </c>
      <c r="G1022" s="7">
        <f ca="1" xml:space="preserve">
IF($C1022 = 1,
    0,
    RANDBETWEEN(5,COUNT('Last name'!$A:$A) + 1)
)</f>
        <v>59</v>
      </c>
      <c r="H1022" s="7" t="str">
        <f ca="1" xml:space="preserve">
IF($C1022 = 1 + N("Presidente"),
    "de Orléans e Bragança",
    VLOOKUP($G1022,'Last name'!$A:$B,2,FALSE) &amp; " " &amp; VLOOKUP(RANDBETWEEN(5,COUNT('Last name'!$A:$A) + 1),'Last name'!$A:$B,2,FALSE)
)</f>
        <v>Cardozo Abranches</v>
      </c>
      <c r="I1022" s="7" t="str">
        <f t="shared" ca="1" si="136"/>
        <v>Pedro Cardozo Abranches</v>
      </c>
      <c r="J1022" s="7" t="str">
        <f ca="1">VLOOKUP($E1022,Name!$A:$C,3,FALSE)</f>
        <v>M</v>
      </c>
      <c r="K1022" s="7" t="str">
        <f ca="1">VLOOKUP($J1022,Gender!$A:$B,2,FALSE)</f>
        <v>Male</v>
      </c>
      <c r="L1022" s="7">
        <f t="shared" ca="1" si="137"/>
        <v>6</v>
      </c>
      <c r="M1022" s="7" t="str">
        <f ca="1">VLOOKUP($L1022,Race!$A:$B,2,FALSE)</f>
        <v>Black or African American</v>
      </c>
      <c r="N1022" s="8">
        <f t="shared" ca="1" si="138"/>
        <v>30600</v>
      </c>
      <c r="O1022" s="6">
        <f t="shared" ca="1" si="139"/>
        <v>7</v>
      </c>
      <c r="P1022" s="8" t="str">
        <f ca="1">VLOOKUP($O1022,Education!$A:$B,2,FALSE)</f>
        <v>Undergraduate degree</v>
      </c>
      <c r="Q1022" s="7">
        <f ca="1" xml:space="preserve">
  IF(OR($S1022 = 5, $S1022 = 6, $S1022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22" s="7" t="str">
        <f ca="1">VLOOKUP($Q1022,Department!$A:$B,2,FALSE)</f>
        <v>Controlling</v>
      </c>
      <c r="S1022" s="6">
        <f t="shared" ca="1" si="140"/>
        <v>11</v>
      </c>
      <c r="T1022" s="7" t="str">
        <f ca="1">VLOOKUP($S1022,Role!$A:$B,2,FALSE)</f>
        <v>Analyst</v>
      </c>
      <c r="U1022" s="6">
        <f t="shared" ca="1" si="141"/>
        <v>7</v>
      </c>
      <c r="V1022" s="7" t="str">
        <f ca="1" xml:space="preserve">
IF($U1022 &lt;&gt; "",
    VLOOKUP($U1022,Level!$A:$B,2,FALSE),
    ""
)</f>
        <v>Senior</v>
      </c>
      <c r="W1022" s="1">
        <f t="shared" ca="1" si="142"/>
        <v>2500</v>
      </c>
      <c r="X1022" s="12" t="str">
        <f t="shared" ca="1" si="143"/>
        <v>INSERT INTO bi4all.fac_employees (id_company_fk, id_employee_pk, flg_active, employee_name, id_gender_fk, id_race_fk, birthday, id_schooling_fk, id_department_fk, id_role_fk, id_level_fk, salary) VALUES (1, 1018, TRUE, 'Pedro Cardozo Abranches', 'M', 6, '11/10/1983', 7, 12, 11, 7, 2500);</v>
      </c>
    </row>
    <row r="1023" spans="1:24" ht="14.25" customHeight="1" x14ac:dyDescent="0.2">
      <c r="A1023" s="7">
        <v>1</v>
      </c>
      <c r="B1023" s="7" t="str">
        <f>$A1023 &amp; "-"&amp;VLOOKUP($A1023,Company!$A:$B,2,FALSE)</f>
        <v>1-ACME Corporation</v>
      </c>
      <c r="C1023" s="5">
        <f t="shared" si="135"/>
        <v>1019</v>
      </c>
      <c r="D1023" s="6" t="b">
        <v>1</v>
      </c>
      <c r="E1023" s="7">
        <f ca="1">IF($C1023 = 1 + N("Presidente"),
    127,
    IF($C1023 = 2 + N("Vice-Presidente"),
        72,
        IF($C1023 = 3 + N("Secretária bilíngue"),
            13,
            RANDBETWEEN(5,COUNT(Name!$A:$A) + 1)
        )
    )
)</f>
        <v>79</v>
      </c>
      <c r="F1023" s="7" t="str">
        <f ca="1">VLOOKUP($E1023,Name!$A:$B,2,FALSE)</f>
        <v>Byanca</v>
      </c>
      <c r="G1023" s="7">
        <f ca="1" xml:space="preserve">
IF($C1023 = 1,
    0,
    RANDBETWEEN(5,COUNT('Last name'!$A:$A) + 1)
)</f>
        <v>13</v>
      </c>
      <c r="H1023" s="7" t="str">
        <f ca="1" xml:space="preserve">
IF($C1023 = 1 + N("Presidente"),
    "de Orléans e Bragança",
    VLOOKUP($G1023,'Last name'!$A:$B,2,FALSE) &amp; " " &amp; VLOOKUP(RANDBETWEEN(5,COUNT('Last name'!$A:$A) + 1),'Last name'!$A:$B,2,FALSE)
)</f>
        <v>Alvarenga Ildelfonso</v>
      </c>
      <c r="I1023" s="7" t="str">
        <f t="shared" ca="1" si="136"/>
        <v>Byanca Alvarenga Ildelfonso</v>
      </c>
      <c r="J1023" s="7" t="str">
        <f ca="1">VLOOKUP($E1023,Name!$A:$C,3,FALSE)</f>
        <v>F</v>
      </c>
      <c r="K1023" s="7" t="str">
        <f ca="1">VLOOKUP($J1023,Gender!$A:$B,2,FALSE)</f>
        <v>Female</v>
      </c>
      <c r="L1023" s="7">
        <f t="shared" ca="1" si="137"/>
        <v>7</v>
      </c>
      <c r="M1023" s="7" t="str">
        <f ca="1">VLOOKUP($L1023,Race!$A:$B,2,FALSE)</f>
        <v>Hispanic or Latino</v>
      </c>
      <c r="N1023" s="8">
        <f t="shared" ca="1" si="138"/>
        <v>19262</v>
      </c>
      <c r="O1023" s="6">
        <f t="shared" ca="1" si="139"/>
        <v>7</v>
      </c>
      <c r="P1023" s="8" t="str">
        <f ca="1">VLOOKUP($O1023,Education!$A:$B,2,FALSE)</f>
        <v>Undergraduate degree</v>
      </c>
      <c r="Q1023" s="7">
        <f ca="1" xml:space="preserve">
  IF(OR($S1023 = 5, $S1023 = 6, $S1023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23" s="7" t="str">
        <f ca="1">VLOOKUP($Q1023,Department!$A:$B,2,FALSE)</f>
        <v>Human Resource</v>
      </c>
      <c r="S1023" s="6">
        <f t="shared" ca="1" si="140"/>
        <v>9</v>
      </c>
      <c r="T1023" s="7" t="str">
        <f ca="1">VLOOKUP($S1023,Role!$A:$B,2,FALSE)</f>
        <v>Intern</v>
      </c>
      <c r="U1023" s="6" t="str">
        <f t="shared" ca="1" si="141"/>
        <v/>
      </c>
      <c r="V1023" s="7" t="str">
        <f ca="1" xml:space="preserve">
IF($U1023 &lt;&gt; "",
    VLOOKUP($U1023,Level!$A:$B,2,FALSE),
    ""
)</f>
        <v/>
      </c>
      <c r="W1023" s="1">
        <f t="shared" ca="1" si="142"/>
        <v>1285</v>
      </c>
      <c r="X1023" s="12" t="str">
        <f t="shared" ca="1" si="143"/>
        <v>INSERT INTO bi4all.fac_employees (id_company_fk, id_employee_pk, flg_active, employee_name, id_gender_fk, id_race_fk, birthday, id_schooling_fk, id_department_fk, id_role_fk, id_level_fk, salary) VALUES (1, 1019, TRUE, 'Byanca Alvarenga Ildelfonso', 'F', 7, '25/09/1952', 7, 8, 9, NULL, 1285);</v>
      </c>
    </row>
    <row r="1024" spans="1:24" ht="14.25" customHeight="1" x14ac:dyDescent="0.2">
      <c r="A1024" s="7">
        <v>1</v>
      </c>
      <c r="B1024" s="7" t="str">
        <f>$A1024 &amp; "-"&amp;VLOOKUP($A1024,Company!$A:$B,2,FALSE)</f>
        <v>1-ACME Corporation</v>
      </c>
      <c r="C1024" s="5">
        <f t="shared" si="135"/>
        <v>1020</v>
      </c>
      <c r="D1024" s="6" t="b">
        <v>1</v>
      </c>
      <c r="E1024" s="7">
        <f ca="1">IF($C1024 = 1 + N("Presidente"),
    127,
    IF($C1024 = 2 + N("Vice-Presidente"),
        72,
        IF($C1024 = 3 + N("Secretária bilíngue"),
            13,
            RANDBETWEEN(5,COUNT(Name!$A:$A) + 1)
        )
    )
)</f>
        <v>188</v>
      </c>
      <c r="F1024" s="7" t="str">
        <f ca="1">VLOOKUP($E1024,Name!$A:$B,2,FALSE)</f>
        <v>João Lucas</v>
      </c>
      <c r="G1024" s="7">
        <f ca="1" xml:space="preserve">
IF($C1024 = 1,
    0,
    RANDBETWEEN(5,COUNT('Last name'!$A:$A) + 1)
)</f>
        <v>75</v>
      </c>
      <c r="H1024" s="7" t="str">
        <f ca="1" xml:space="preserve">
IF($C1024 = 1 + N("Presidente"),
    "de Orléans e Bragança",
    VLOOKUP($G1024,'Last name'!$A:$B,2,FALSE) &amp; " " &amp; VLOOKUP(RANDBETWEEN(5,COUNT('Last name'!$A:$A) + 1),'Last name'!$A:$B,2,FALSE)
)</f>
        <v>dos Santos Martinelli</v>
      </c>
      <c r="I1024" s="7" t="str">
        <f t="shared" ca="1" si="136"/>
        <v>João Lucas dos Santos Martinelli</v>
      </c>
      <c r="J1024" s="7" t="str">
        <f ca="1">VLOOKUP($E1024,Name!$A:$C,3,FALSE)</f>
        <v>M</v>
      </c>
      <c r="K1024" s="7" t="str">
        <f ca="1">VLOOKUP($J1024,Gender!$A:$B,2,FALSE)</f>
        <v>Male</v>
      </c>
      <c r="L1024" s="7">
        <f t="shared" ca="1" si="137"/>
        <v>5</v>
      </c>
      <c r="M1024" s="7" t="str">
        <f ca="1">VLOOKUP($L1024,Race!$A:$B,2,FALSE)</f>
        <v>White</v>
      </c>
      <c r="N1024" s="8">
        <f t="shared" ca="1" si="138"/>
        <v>20895</v>
      </c>
      <c r="O1024" s="6">
        <f t="shared" ca="1" si="139"/>
        <v>7</v>
      </c>
      <c r="P1024" s="8" t="str">
        <f ca="1">VLOOKUP($O1024,Education!$A:$B,2,FALSE)</f>
        <v>Undergraduate degree</v>
      </c>
      <c r="Q1024" s="7">
        <f ca="1" xml:space="preserve">
  IF(OR($S1024 = 5, $S1024 = 6, $S1024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24" s="7" t="str">
        <f ca="1">VLOOKUP($Q1024,Department!$A:$B,2,FALSE)</f>
        <v>Controlling</v>
      </c>
      <c r="S1024" s="6">
        <f t="shared" ca="1" si="140"/>
        <v>11</v>
      </c>
      <c r="T1024" s="7" t="str">
        <f ca="1">VLOOKUP($S1024,Role!$A:$B,2,FALSE)</f>
        <v>Analyst</v>
      </c>
      <c r="U1024" s="6">
        <f t="shared" ca="1" si="141"/>
        <v>5</v>
      </c>
      <c r="V1024" s="7" t="str">
        <f ca="1" xml:space="preserve">
IF($U1024 &lt;&gt; "",
    VLOOKUP($U1024,Level!$A:$B,2,FALSE),
    ""
)</f>
        <v>Junior</v>
      </c>
      <c r="W1024" s="1">
        <f t="shared" ca="1" si="142"/>
        <v>2500</v>
      </c>
      <c r="X1024" s="12" t="str">
        <f t="shared" ca="1" si="143"/>
        <v>INSERT INTO bi4all.fac_employees (id_company_fk, id_employee_pk, flg_active, employee_name, id_gender_fk, id_race_fk, birthday, id_schooling_fk, id_department_fk, id_role_fk, id_level_fk, salary) VALUES (1, 1020, TRUE, 'João Lucas dos Santos Martinelli', 'M', 5, '16/03/1957', 7, 12, 11, 5, 2500);</v>
      </c>
    </row>
    <row r="1025" spans="1:24" ht="14.25" customHeight="1" x14ac:dyDescent="0.2">
      <c r="A1025" s="7">
        <v>1</v>
      </c>
      <c r="B1025" s="7" t="str">
        <f>$A1025 &amp; "-"&amp;VLOOKUP($A1025,Company!$A:$B,2,FALSE)</f>
        <v>1-ACME Corporation</v>
      </c>
      <c r="C1025" s="5">
        <f t="shared" si="135"/>
        <v>1021</v>
      </c>
      <c r="D1025" s="6" t="b">
        <v>1</v>
      </c>
      <c r="E1025" s="7">
        <f ca="1">IF($C1025 = 1 + N("Presidente"),
    127,
    IF($C1025 = 2 + N("Vice-Presidente"),
        72,
        IF($C1025 = 3 + N("Secretária bilíngue"),
            13,
            RANDBETWEEN(5,COUNT(Name!$A:$A) + 1)
        )
    )
)</f>
        <v>281</v>
      </c>
      <c r="F1025" s="7" t="str">
        <f ca="1">VLOOKUP($E1025,Name!$A:$B,2,FALSE)</f>
        <v>Marina</v>
      </c>
      <c r="G1025" s="7">
        <f ca="1" xml:space="preserve">
IF($C1025 = 1,
    0,
    RANDBETWEEN(5,COUNT('Last name'!$A:$A) + 1)
)</f>
        <v>100</v>
      </c>
      <c r="H1025" s="7" t="str">
        <f ca="1" xml:space="preserve">
IF($C1025 = 1 + N("Presidente"),
    "de Orléans e Bragança",
    VLOOKUP($G1025,'Last name'!$A:$B,2,FALSE) &amp; " " &amp; VLOOKUP(RANDBETWEEN(5,COUNT('Last name'!$A:$A) + 1),'Last name'!$A:$B,2,FALSE)
)</f>
        <v>Gonçalves Martinelli</v>
      </c>
      <c r="I1025" s="7" t="str">
        <f t="shared" ca="1" si="136"/>
        <v>Marina Gonçalves Martinelli</v>
      </c>
      <c r="J1025" s="7" t="str">
        <f ca="1">VLOOKUP($E1025,Name!$A:$C,3,FALSE)</f>
        <v>F</v>
      </c>
      <c r="K1025" s="7" t="str">
        <f ca="1">VLOOKUP($J1025,Gender!$A:$B,2,FALSE)</f>
        <v>Female</v>
      </c>
      <c r="L1025" s="7">
        <f t="shared" ca="1" si="137"/>
        <v>5</v>
      </c>
      <c r="M1025" s="7" t="str">
        <f ca="1">VLOOKUP($L1025,Race!$A:$B,2,FALSE)</f>
        <v>White</v>
      </c>
      <c r="N1025" s="8">
        <f t="shared" ca="1" si="138"/>
        <v>32607</v>
      </c>
      <c r="O1025" s="6">
        <f t="shared" ca="1" si="139"/>
        <v>7</v>
      </c>
      <c r="P1025" s="8" t="str">
        <f ca="1">VLOOKUP($O1025,Education!$A:$B,2,FALSE)</f>
        <v>Undergraduate degree</v>
      </c>
      <c r="Q1025" s="7">
        <f ca="1" xml:space="preserve">
  IF(OR($S1025 = 5, $S1025 = 6, $S1025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25" s="7" t="str">
        <f ca="1">VLOOKUP($Q1025,Department!$A:$B,2,FALSE)</f>
        <v>Operations</v>
      </c>
      <c r="S1025" s="6">
        <f t="shared" ca="1" si="140"/>
        <v>10</v>
      </c>
      <c r="T1025" s="7" t="str">
        <f ca="1">VLOOKUP($S1025,Role!$A:$B,2,FALSE)</f>
        <v>Trainee</v>
      </c>
      <c r="U1025" s="6" t="str">
        <f t="shared" ca="1" si="141"/>
        <v/>
      </c>
      <c r="V1025" s="7" t="str">
        <f ca="1" xml:space="preserve">
IF($U1025 &lt;&gt; "",
    VLOOKUP($U1025,Level!$A:$B,2,FALSE),
    ""
)</f>
        <v/>
      </c>
      <c r="W1025" s="1">
        <f t="shared" ca="1" si="142"/>
        <v>1305</v>
      </c>
      <c r="X1025" s="12" t="str">
        <f t="shared" ca="1" si="143"/>
        <v>INSERT INTO bi4all.fac_employees (id_company_fk, id_employee_pk, flg_active, employee_name, id_gender_fk, id_race_fk, birthday, id_schooling_fk, id_department_fk, id_role_fk, id_level_fk, salary) VALUES (1, 1021, TRUE, 'Marina Gonçalves Martinelli', 'F', 5, '09/04/1989', 7, 10, 10, NULL, 1305);</v>
      </c>
    </row>
    <row r="1026" spans="1:24" ht="14.25" customHeight="1" x14ac:dyDescent="0.2">
      <c r="A1026" s="7">
        <v>1</v>
      </c>
      <c r="B1026" s="7" t="str">
        <f>$A1026 &amp; "-"&amp;VLOOKUP($A1026,Company!$A:$B,2,FALSE)</f>
        <v>1-ACME Corporation</v>
      </c>
      <c r="C1026" s="5">
        <f t="shared" si="135"/>
        <v>1022</v>
      </c>
      <c r="D1026" s="6" t="b">
        <v>1</v>
      </c>
      <c r="E1026" s="7">
        <f ca="1">IF($C1026 = 1 + N("Presidente"),
    127,
    IF($C1026 = 2 + N("Vice-Presidente"),
        72,
        IF($C1026 = 3 + N("Secretária bilíngue"),
            13,
            RANDBETWEEN(5,COUNT(Name!$A:$A) + 1)
        )
    )
)</f>
        <v>94</v>
      </c>
      <c r="F1026" s="7" t="str">
        <f ca="1">VLOOKUP($E1026,Name!$A:$B,2,FALSE)</f>
        <v>Clara</v>
      </c>
      <c r="G1026" s="7">
        <f ca="1" xml:space="preserve">
IF($C1026 = 1,
    0,
    RANDBETWEEN(5,COUNT('Last name'!$A:$A) + 1)
)</f>
        <v>120</v>
      </c>
      <c r="H1026" s="7" t="str">
        <f ca="1" xml:space="preserve">
IF($C1026 = 1 + N("Presidente"),
    "de Orléans e Bragança",
    VLOOKUP($G1026,'Last name'!$A:$B,2,FALSE) &amp; " " &amp; VLOOKUP(RANDBETWEEN(5,COUNT('Last name'!$A:$A) + 1),'Last name'!$A:$B,2,FALSE)
)</f>
        <v>Marques Pimentel</v>
      </c>
      <c r="I1026" s="7" t="str">
        <f t="shared" ca="1" si="136"/>
        <v>Clara Marques Pimentel</v>
      </c>
      <c r="J1026" s="7" t="str">
        <f ca="1">VLOOKUP($E1026,Name!$A:$C,3,FALSE)</f>
        <v>F</v>
      </c>
      <c r="K1026" s="7" t="str">
        <f ca="1">VLOOKUP($J1026,Gender!$A:$B,2,FALSE)</f>
        <v>Female</v>
      </c>
      <c r="L1026" s="7">
        <f t="shared" ca="1" si="137"/>
        <v>8</v>
      </c>
      <c r="M1026" s="7" t="str">
        <f ca="1">VLOOKUP($L1026,Race!$A:$B,2,FALSE)</f>
        <v>Asian</v>
      </c>
      <c r="N1026" s="8">
        <f t="shared" ca="1" si="138"/>
        <v>18809</v>
      </c>
      <c r="O1026" s="6">
        <f t="shared" ca="1" si="139"/>
        <v>8</v>
      </c>
      <c r="P1026" s="8" t="str">
        <f ca="1">VLOOKUP($O1026,Education!$A:$B,2,FALSE)</f>
        <v>Graduate school</v>
      </c>
      <c r="Q1026" s="7">
        <f ca="1" xml:space="preserve">
  IF(OR($S1026 = 5, $S1026 = 6, $S1026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26" s="7" t="str">
        <f ca="1">VLOOKUP($Q1026,Department!$A:$B,2,FALSE)</f>
        <v>Presidency</v>
      </c>
      <c r="S1026" s="6">
        <f t="shared" ca="1" si="140"/>
        <v>11</v>
      </c>
      <c r="T1026" s="7" t="str">
        <f ca="1">VLOOKUP($S1026,Role!$A:$B,2,FALSE)</f>
        <v>Analyst</v>
      </c>
      <c r="U1026" s="6">
        <f t="shared" ca="1" si="141"/>
        <v>7</v>
      </c>
      <c r="V1026" s="7" t="str">
        <f ca="1" xml:space="preserve">
IF($U1026 &lt;&gt; "",
    VLOOKUP($U1026,Level!$A:$B,2,FALSE),
    ""
)</f>
        <v>Senior</v>
      </c>
      <c r="W1026" s="1">
        <f t="shared" ca="1" si="142"/>
        <v>3000</v>
      </c>
      <c r="X1026" s="12" t="str">
        <f t="shared" ca="1" si="143"/>
        <v>INSERT INTO bi4all.fac_employees (id_company_fk, id_employee_pk, flg_active, employee_name, id_gender_fk, id_race_fk, birthday, id_schooling_fk, id_department_fk, id_role_fk, id_level_fk, salary) VALUES (1, 1022, TRUE, 'Clara Marques Pimentel', 'F', 8, '30/06/1951', 8, 5, 11, 7, 3000);</v>
      </c>
    </row>
    <row r="1027" spans="1:24" ht="14.25" customHeight="1" x14ac:dyDescent="0.2">
      <c r="A1027" s="7">
        <v>1</v>
      </c>
      <c r="B1027" s="7" t="str">
        <f>$A1027 &amp; "-"&amp;VLOOKUP($A1027,Company!$A:$B,2,FALSE)</f>
        <v>1-ACME Corporation</v>
      </c>
      <c r="C1027" s="5">
        <f t="shared" si="135"/>
        <v>1023</v>
      </c>
      <c r="D1027" s="6" t="b">
        <v>1</v>
      </c>
      <c r="E1027" s="7">
        <f ca="1">IF($C1027 = 1 + N("Presidente"),
    127,
    IF($C1027 = 2 + N("Vice-Presidente"),
        72,
        IF($C1027 = 3 + N("Secretária bilíngue"),
            13,
            RANDBETWEEN(5,COUNT(Name!$A:$A) + 1)
        )
    )
)</f>
        <v>164</v>
      </c>
      <c r="F1027" s="7" t="str">
        <f ca="1">VLOOKUP($E1027,Name!$A:$B,2,FALSE)</f>
        <v>Heloísa Helena</v>
      </c>
      <c r="G1027" s="7">
        <f ca="1" xml:space="preserve">
IF($C1027 = 1,
    0,
    RANDBETWEEN(5,COUNT('Last name'!$A:$A) + 1)
)</f>
        <v>139</v>
      </c>
      <c r="H1027" s="7" t="str">
        <f ca="1" xml:space="preserve">
IF($C1027 = 1 + N("Presidente"),
    "de Orléans e Bragança",
    VLOOKUP($G1027,'Last name'!$A:$B,2,FALSE) &amp; " " &amp; VLOOKUP(RANDBETWEEN(5,COUNT('Last name'!$A:$A) + 1),'Last name'!$A:$B,2,FALSE)
)</f>
        <v>Negrão Pellegrini</v>
      </c>
      <c r="I1027" s="7" t="str">
        <f t="shared" ca="1" si="136"/>
        <v>Heloísa Helena Negrão Pellegrini</v>
      </c>
      <c r="J1027" s="7" t="str">
        <f ca="1">VLOOKUP($E1027,Name!$A:$C,3,FALSE)</f>
        <v>F</v>
      </c>
      <c r="K1027" s="7" t="str">
        <f ca="1">VLOOKUP($J1027,Gender!$A:$B,2,FALSE)</f>
        <v>Female</v>
      </c>
      <c r="L1027" s="7">
        <f t="shared" ca="1" si="137"/>
        <v>5</v>
      </c>
      <c r="M1027" s="7" t="str">
        <f ca="1">VLOOKUP($L1027,Race!$A:$B,2,FALSE)</f>
        <v>White</v>
      </c>
      <c r="N1027" s="8">
        <f t="shared" ca="1" si="138"/>
        <v>26135</v>
      </c>
      <c r="O1027" s="6">
        <f t="shared" ca="1" si="139"/>
        <v>7</v>
      </c>
      <c r="P1027" s="8" t="str">
        <f ca="1">VLOOKUP($O1027,Education!$A:$B,2,FALSE)</f>
        <v>Undergraduate degree</v>
      </c>
      <c r="Q1027" s="7">
        <f ca="1" xml:space="preserve">
  IF(OR($S1027 = 5, $S1027 = 6, $S1027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27" s="7" t="str">
        <f ca="1">VLOOKUP($Q1027,Department!$A:$B,2,FALSE)</f>
        <v>Administration</v>
      </c>
      <c r="S1027" s="6">
        <f t="shared" ca="1" si="140"/>
        <v>9</v>
      </c>
      <c r="T1027" s="7" t="str">
        <f ca="1">VLOOKUP($S1027,Role!$A:$B,2,FALSE)</f>
        <v>Intern</v>
      </c>
      <c r="U1027" s="6" t="str">
        <f t="shared" ca="1" si="141"/>
        <v/>
      </c>
      <c r="V1027" s="7" t="str">
        <f ca="1" xml:space="preserve">
IF($U1027 &lt;&gt; "",
    VLOOKUP($U1027,Level!$A:$B,2,FALSE),
    ""
)</f>
        <v/>
      </c>
      <c r="W1027" s="1">
        <f t="shared" ca="1" si="142"/>
        <v>1205</v>
      </c>
      <c r="X1027" s="12" t="str">
        <f t="shared" ca="1" si="143"/>
        <v>INSERT INTO bi4all.fac_employees (id_company_fk, id_employee_pk, flg_active, employee_name, id_gender_fk, id_race_fk, birthday, id_schooling_fk, id_department_fk, id_role_fk, id_level_fk, salary) VALUES (1, 1023, TRUE, 'Heloísa Helena Negrão Pellegrini', 'F', 5, '21/07/1971', 7, 6, 9, NULL, 1205);</v>
      </c>
    </row>
    <row r="1028" spans="1:24" ht="14.25" customHeight="1" x14ac:dyDescent="0.2">
      <c r="A1028" s="7">
        <v>1</v>
      </c>
      <c r="B1028" s="7" t="str">
        <f>$A1028 &amp; "-"&amp;VLOOKUP($A1028,Company!$A:$B,2,FALSE)</f>
        <v>1-ACME Corporation</v>
      </c>
      <c r="C1028" s="5">
        <f t="shared" si="135"/>
        <v>1024</v>
      </c>
      <c r="D1028" s="6" t="b">
        <v>1</v>
      </c>
      <c r="E1028" s="7">
        <f ca="1">IF($C1028 = 1 + N("Presidente"),
    127,
    IF($C1028 = 2 + N("Vice-Presidente"),
        72,
        IF($C1028 = 3 + N("Secretária bilíngue"),
            13,
            RANDBETWEEN(5,COUNT(Name!$A:$A) + 1)
        )
    )
)</f>
        <v>50</v>
      </c>
      <c r="F1028" s="7" t="str">
        <f ca="1">VLOOKUP($E1028,Name!$A:$B,2,FALSE)</f>
        <v>Antonella</v>
      </c>
      <c r="G1028" s="7">
        <f ca="1" xml:space="preserve">
IF($C1028 = 1,
    0,
    RANDBETWEEN(5,COUNT('Last name'!$A:$A) + 1)
)</f>
        <v>182</v>
      </c>
      <c r="H1028" s="7" t="str">
        <f ca="1" xml:space="preserve">
IF($C1028 = 1 + N("Presidente"),
    "de Orléans e Bragança",
    VLOOKUP($G1028,'Last name'!$A:$B,2,FALSE) &amp; " " &amp; VLOOKUP(RANDBETWEEN(5,COUNT('Last name'!$A:$A) + 1),'Last name'!$A:$B,2,FALSE)
)</f>
        <v>Siqueira Martinelli</v>
      </c>
      <c r="I1028" s="7" t="str">
        <f t="shared" ca="1" si="136"/>
        <v>Antonella Siqueira Martinelli</v>
      </c>
      <c r="J1028" s="7" t="str">
        <f ca="1">VLOOKUP($E1028,Name!$A:$C,3,FALSE)</f>
        <v>F</v>
      </c>
      <c r="K1028" s="7" t="str">
        <f ca="1">VLOOKUP($J1028,Gender!$A:$B,2,FALSE)</f>
        <v>Female</v>
      </c>
      <c r="L1028" s="7">
        <f t="shared" ca="1" si="137"/>
        <v>5</v>
      </c>
      <c r="M1028" s="7" t="str">
        <f ca="1">VLOOKUP($L1028,Race!$A:$B,2,FALSE)</f>
        <v>White</v>
      </c>
      <c r="N1028" s="8">
        <f t="shared" ca="1" si="138"/>
        <v>21283</v>
      </c>
      <c r="O1028" s="6">
        <f t="shared" ca="1" si="139"/>
        <v>7</v>
      </c>
      <c r="P1028" s="8" t="str">
        <f ca="1">VLOOKUP($O1028,Education!$A:$B,2,FALSE)</f>
        <v>Undergraduate degree</v>
      </c>
      <c r="Q1028" s="7">
        <f ca="1" xml:space="preserve">
  IF(OR($S1028 = 5, $S1028 = 6, $S1028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28" s="7" t="str">
        <f ca="1">VLOOKUP($Q1028,Department!$A:$B,2,FALSE)</f>
        <v>Operations</v>
      </c>
      <c r="S1028" s="6">
        <f t="shared" ca="1" si="140"/>
        <v>11</v>
      </c>
      <c r="T1028" s="7" t="str">
        <f ca="1">VLOOKUP($S1028,Role!$A:$B,2,FALSE)</f>
        <v>Analyst</v>
      </c>
      <c r="U1028" s="6">
        <f t="shared" ca="1" si="141"/>
        <v>7</v>
      </c>
      <c r="V1028" s="7" t="str">
        <f ca="1" xml:space="preserve">
IF($U1028 &lt;&gt; "",
    VLOOKUP($U1028,Level!$A:$B,2,FALSE),
    ""
)</f>
        <v>Senior</v>
      </c>
      <c r="W1028" s="1">
        <f t="shared" ca="1" si="142"/>
        <v>2500</v>
      </c>
      <c r="X1028" s="12" t="str">
        <f t="shared" ca="1" si="143"/>
        <v>INSERT INTO bi4all.fac_employees (id_company_fk, id_employee_pk, flg_active, employee_name, id_gender_fk, id_race_fk, birthday, id_schooling_fk, id_department_fk, id_role_fk, id_level_fk, salary) VALUES (1, 1024, TRUE, 'Antonella Siqueira Martinelli', 'F', 5, '08/04/1958', 7, 10, 11, 7, 2500);</v>
      </c>
    </row>
    <row r="1029" spans="1:24" ht="14.25" customHeight="1" x14ac:dyDescent="0.2">
      <c r="A1029" s="7">
        <v>1</v>
      </c>
      <c r="B1029" s="7" t="str">
        <f>$A1029 &amp; "-"&amp;VLOOKUP($A1029,Company!$A:$B,2,FALSE)</f>
        <v>1-ACME Corporation</v>
      </c>
      <c r="C1029" s="5">
        <f t="shared" si="135"/>
        <v>1025</v>
      </c>
      <c r="D1029" s="6" t="b">
        <v>1</v>
      </c>
      <c r="E1029" s="7">
        <f ca="1">IF($C1029 = 1 + N("Presidente"),
    127,
    IF($C1029 = 2 + N("Vice-Presidente"),
        72,
        IF($C1029 = 3 + N("Secretária bilíngue"),
            13,
            RANDBETWEEN(5,COUNT(Name!$A:$A) + 1)
        )
    )
)</f>
        <v>96</v>
      </c>
      <c r="F1029" s="7" t="str">
        <f ca="1">VLOOKUP($E1029,Name!$A:$B,2,FALSE)</f>
        <v>Clarisse</v>
      </c>
      <c r="G1029" s="7">
        <f ca="1" xml:space="preserve">
IF($C1029 = 1,
    0,
    RANDBETWEEN(5,COUNT('Last name'!$A:$A) + 1)
)</f>
        <v>54</v>
      </c>
      <c r="H1029" s="7" t="str">
        <f ca="1" xml:space="preserve">
IF($C1029 = 1 + N("Presidente"),
    "de Orléans e Bragança",
    VLOOKUP($G1029,'Last name'!$A:$B,2,FALSE) &amp; " " &amp; VLOOKUP(RANDBETWEEN(5,COUNT('Last name'!$A:$A) + 1),'Last name'!$A:$B,2,FALSE)
)</f>
        <v>Caminha Miranda</v>
      </c>
      <c r="I1029" s="7" t="str">
        <f t="shared" ca="1" si="136"/>
        <v>Clarisse Caminha Miranda</v>
      </c>
      <c r="J1029" s="7" t="str">
        <f ca="1">VLOOKUP($E1029,Name!$A:$C,3,FALSE)</f>
        <v>F</v>
      </c>
      <c r="K1029" s="7" t="str">
        <f ca="1">VLOOKUP($J1029,Gender!$A:$B,2,FALSE)</f>
        <v>Female</v>
      </c>
      <c r="L1029" s="7">
        <f t="shared" ca="1" si="137"/>
        <v>6</v>
      </c>
      <c r="M1029" s="7" t="str">
        <f ca="1">VLOOKUP($L1029,Race!$A:$B,2,FALSE)</f>
        <v>Black or African American</v>
      </c>
      <c r="N1029" s="8">
        <f t="shared" ca="1" si="138"/>
        <v>27977</v>
      </c>
      <c r="O1029" s="6">
        <f t="shared" ca="1" si="139"/>
        <v>7</v>
      </c>
      <c r="P1029" s="8" t="str">
        <f ca="1">VLOOKUP($O1029,Education!$A:$B,2,FALSE)</f>
        <v>Undergraduate degree</v>
      </c>
      <c r="Q1029" s="7">
        <f ca="1" xml:space="preserve">
  IF(OR($S1029 = 5, $S1029 = 6, $S1029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29" s="7" t="str">
        <f ca="1">VLOOKUP($Q1029,Department!$A:$B,2,FALSE)</f>
        <v>Administration</v>
      </c>
      <c r="S1029" s="6">
        <f t="shared" ca="1" si="140"/>
        <v>9</v>
      </c>
      <c r="T1029" s="7" t="str">
        <f ca="1">VLOOKUP($S1029,Role!$A:$B,2,FALSE)</f>
        <v>Intern</v>
      </c>
      <c r="U1029" s="6" t="str">
        <f t="shared" ca="1" si="141"/>
        <v/>
      </c>
      <c r="V1029" s="7" t="str">
        <f ca="1" xml:space="preserve">
IF($U1029 &lt;&gt; "",
    VLOOKUP($U1029,Level!$A:$B,2,FALSE),
    ""
)</f>
        <v/>
      </c>
      <c r="W1029" s="1">
        <f t="shared" ca="1" si="142"/>
        <v>1205</v>
      </c>
      <c r="X1029" s="12" t="str">
        <f t="shared" ca="1" si="143"/>
        <v>INSERT INTO bi4all.fac_employees (id_company_fk, id_employee_pk, flg_active, employee_name, id_gender_fk, id_race_fk, birthday, id_schooling_fk, id_department_fk, id_role_fk, id_level_fk, salary) VALUES (1, 1025, TRUE, 'Clarisse Caminha Miranda', 'F', 6, '05/08/1976', 7, 6, 9, NULL, 1205);</v>
      </c>
    </row>
    <row r="1030" spans="1:24" ht="14.25" customHeight="1" x14ac:dyDescent="0.2">
      <c r="A1030" s="7">
        <v>1</v>
      </c>
      <c r="B1030" s="7" t="str">
        <f>$A1030 &amp; "-"&amp;VLOOKUP($A1030,Company!$A:$B,2,FALSE)</f>
        <v>1-ACME Corporation</v>
      </c>
      <c r="C1030" s="5">
        <f t="shared" ref="C1030:C1093" si="144">ROW() - 4</f>
        <v>1026</v>
      </c>
      <c r="D1030" s="6" t="b">
        <v>1</v>
      </c>
      <c r="E1030" s="7">
        <f ca="1">IF($C1030 = 1 + N("Presidente"),
    127,
    IF($C1030 = 2 + N("Vice-Presidente"),
        72,
        IF($C1030 = 3 + N("Secretária bilíngue"),
            13,
            RANDBETWEEN(5,COUNT(Name!$A:$A) + 1)
        )
    )
)</f>
        <v>50</v>
      </c>
      <c r="F1030" s="7" t="str">
        <f ca="1">VLOOKUP($E1030,Name!$A:$B,2,FALSE)</f>
        <v>Antonella</v>
      </c>
      <c r="G1030" s="7">
        <f ca="1" xml:space="preserve">
IF($C1030 = 1,
    0,
    RANDBETWEEN(5,COUNT('Last name'!$A:$A) + 1)
)</f>
        <v>178</v>
      </c>
      <c r="H1030" s="7" t="str">
        <f ca="1" xml:space="preserve">
IF($C1030 = 1 + N("Presidente"),
    "de Orléans e Bragança",
    VLOOKUP($G1030,'Last name'!$A:$B,2,FALSE) &amp; " " &amp; VLOOKUP(RANDBETWEEN(5,COUNT('Last name'!$A:$A) + 1),'Last name'!$A:$B,2,FALSE)
)</f>
        <v>Seixas Sá</v>
      </c>
      <c r="I1030" s="7" t="str">
        <f t="shared" ref="I1030:I1093" ca="1" si="145">$F1030 &amp; " " &amp; $H1030</f>
        <v>Antonella Seixas Sá</v>
      </c>
      <c r="J1030" s="7" t="str">
        <f ca="1">VLOOKUP($E1030,Name!$A:$C,3,FALSE)</f>
        <v>F</v>
      </c>
      <c r="K1030" s="7" t="str">
        <f ca="1">VLOOKUP($J1030,Gender!$A:$B,2,FALSE)</f>
        <v>Female</v>
      </c>
      <c r="L1030" s="7">
        <f t="shared" ref="L1030:L1093" ca="1" si="146" xml:space="preserve">
IF(AND($S1030 &gt;= 5, $S1030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030" s="7" t="str">
        <f ca="1">VLOOKUP($L1030,Race!$A:$B,2,FALSE)</f>
        <v>White</v>
      </c>
      <c r="N1030" s="8">
        <f t="shared" ref="N1030:N1093" ca="1" si="147" xml:space="preserve">
IF($S1030 = 5 + N("CEO"),
    TODAY() - 16340,
    IF($S1030 = 8 + N("Secretary"),
        RANDBETWEEN(TODAY() - 12418.5, TODAY()-6574.5),
        IF(OR($S1030 = 7, $S1030 = 14),
            RANDBETWEEN(TODAY() - 16071, TODAY() - 8766),
            IF(OR($S1030 = 13, $S1030 = 12, $S1030 = 11),
                RANDBETWEEN(TODAY() - 27393.75, TODAY() - 12783.75),
                RANDBETWEEN(TODAY() - 27393.75, TODAY()-10957.5)
            )
        )
    )
)</f>
        <v>26866</v>
      </c>
      <c r="O1030" s="6">
        <f t="shared" ref="O1030:O1093" ca="1" si="148" xml:space="preserve">
IF(OR($S1030 = 5, $S1030 = 6) + N("Se for presidente ou vice-presidente"),
    10 + N("Doutor"),
    IF($S1030 = 7 + N("Se for diretor"),
        RANDBETWEEN(8,10) + N("Graduate school or Master’s degree or Doctorate"),
        IF($S1030 = 14 + N("If a manager"),
            RANDBETWEEN(7,9),
            IF(OR($S1030 = 13, $S1030 = 12, $S1030 = 11) + N("If coordinator or specialist or analyst"),
                RANDBETWEEN(7,8),
                7
            )
        )
    )
)</f>
        <v>7</v>
      </c>
      <c r="P1030" s="8" t="str">
        <f ca="1">VLOOKUP($O1030,Education!$A:$B,2,FALSE)</f>
        <v>Undergraduate degree</v>
      </c>
      <c r="Q1030" s="7">
        <f ca="1" xml:space="preserve">
  IF(OR($S1030 = 5, $S1030 = 6, $S1030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30" s="7" t="str">
        <f ca="1">VLOOKUP($Q1030,Department!$A:$B,2,FALSE)</f>
        <v>Commercial</v>
      </c>
      <c r="S1030" s="6">
        <f t="shared" ref="S1030:S1093" ca="1" si="149" xml:space="preserve">
IF($C1030 = 1 + N("Se matrícula for 1"),
  5 + N("Presidente"),
  IF($C1030 = 2 + N("Se matrícula for 2"),
    6 + N("Vice-presidente"),
    IF($C1030 = 3 + N("Se matrícula for 3"),
      8 + N("Secretária bilíngue"),
      IF(AND($C1030 &gt;= 4, $C1030 &lt;=14),
        7 + N("Diretor"),
        IF(AND($C1030 &gt;= 15, $C1030 &lt;= 25),
          14 + N("Manager"),
          IF(AND($C1030 &gt;= 26, $C1030 &lt;= 36),
            13 + N("Coordinador"),
            IF(AND($C1030 &gt;= 37, $C1030 &lt;= 47),
              12 + N("Especialista"),
                IF(MOD($C1030,2) = 0,
                  11 + N("Analista"),
                  RANDBETWEEN(9,10) + N("Estagiário ou Trainee")
                )
            )
          )
        )
      )
    )
  )
)</f>
        <v>11</v>
      </c>
      <c r="T1030" s="7" t="str">
        <f ca="1">VLOOKUP($S1030,Role!$A:$B,2,FALSE)</f>
        <v>Analyst</v>
      </c>
      <c r="U1030" s="6">
        <f t="shared" ref="U1030:U1093" ca="1" si="150" xml:space="preserve">
IF($S1030 = 11 + N("Analyst"),
    RANDBETWEEN(5, 7) + N("Jr, Pleno, Sr"),
    ""
)</f>
        <v>6</v>
      </c>
      <c r="V1030" s="7" t="str">
        <f ca="1" xml:space="preserve">
IF($U1030 &lt;&gt; "",
    VLOOKUP($U1030,Level!$A:$B,2,FALSE),
    ""
)</f>
        <v>Pleno</v>
      </c>
      <c r="W1030" s="1">
        <f t="shared" ref="W1030:W1093" ca="1" si="151" xml:space="preserve">
IF($S1030 = 5 + N("Presidente"),
    27000,
    IF($S1030 = 6 + N("Vice-presidente"),
        23000,
        IF(OR($S1030 = 8, $S1030= 13, $S1030 = 12) + N("Secretária bilíngue ou coordenador ou especialista"),
            8000,
            IF($S1030 = 7 + N("Diretor"),
                15000,
                IF($S1030 = 14 + N("Gerente"),
                    12000,
                    IF($S1030 = 9 + N("Estagiário"),
                        705,
                        IF($S1030 = 10 + N("Trainee"),
                            805,
                            IF($S1030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IF($O1030 = 7,
  500,
  IF($O1030 = 8,
    1000,
    IF($O1030 = 9,
      1500,
      IF($O1030 = 10,
        2000,
        0
      )
    )
  )
)
+
N("Adicional no salário por área")
+
IF($Q1030 = 14 + N("Tecnologia da Informação"),
  120,
  IF($Q1030 = 16 + N("Vendas"),
    110,
    IF($Q1030 = 15 + N("Jurídico"),
      100,
      IF(OR($Q1030 = 8, $Q1030 = 9, $Q1030 = 11) + N("Recursos humanos ou comercial ou comunicação e marketing"),
        80,
        0
      )
    )
  )
)
+
N("Adicionando pegadinha")
+
IF(AND($Q1030 = 16, $O1030 = 9, $S1030 = 11, $U1030 = 5) + N("Se for de vendas, com mestrado, analista sênior"),
  IF($L1030 = 5,
    100,
    0
  )
  +
  IF($J1030 = "M",
    200,
    0
  ),
  0
)</f>
        <v>2580</v>
      </c>
      <c r="X1030" s="12" t="str">
        <f t="shared" ref="X1030:X1093" ca="1" si="152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$A1030  &amp; ", "   &amp;
$C1030  &amp; ", "   &amp;
$D1030  &amp; ", '"  &amp;
$I1030  &amp; "', '" &amp;
$J1030  &amp; "', "  &amp;
$L1030  &amp; ", '"  &amp;
TEXT($N1030,"dd/mm/aaaa")  &amp; "', "   &amp;
$O1030  &amp; ", "   &amp;
$Q1030  &amp; ", "   &amp;
$S1030  &amp; ", "   &amp;
IF($U1030 &lt;&gt; "", $U1030, "NULL")  &amp; ", "   &amp;
$W1030  &amp; ");"</f>
        <v>INSERT INTO bi4all.fac_employees (id_company_fk, id_employee_pk, flg_active, employee_name, id_gender_fk, id_race_fk, birthday, id_schooling_fk, id_department_fk, id_role_fk, id_level_fk, salary) VALUES (1, 1026, TRUE, 'Antonella Seixas Sá', 'F', 5, '21/07/1973', 7, 9, 11, 6, 2580);</v>
      </c>
    </row>
    <row r="1031" spans="1:24" ht="14.25" customHeight="1" x14ac:dyDescent="0.2">
      <c r="A1031" s="7">
        <v>1</v>
      </c>
      <c r="B1031" s="7" t="str">
        <f>$A1031 &amp; "-"&amp;VLOOKUP($A1031,Company!$A:$B,2,FALSE)</f>
        <v>1-ACME Corporation</v>
      </c>
      <c r="C1031" s="5">
        <f t="shared" si="144"/>
        <v>1027</v>
      </c>
      <c r="D1031" s="6" t="b">
        <v>1</v>
      </c>
      <c r="E1031" s="7">
        <f ca="1">IF($C1031 = 1 + N("Presidente"),
    127,
    IF($C1031 = 2 + N("Vice-Presidente"),
        72,
        IF($C1031 = 3 + N("Secretária bilíngue"),
            13,
            RANDBETWEEN(5,COUNT(Name!$A:$A) + 1)
        )
    )
)</f>
        <v>219</v>
      </c>
      <c r="F1031" s="7" t="str">
        <f ca="1">VLOOKUP($E1031,Name!$A:$B,2,FALSE)</f>
        <v>Larissa</v>
      </c>
      <c r="G1031" s="7">
        <f ca="1" xml:space="preserve">
IF($C1031 = 1,
    0,
    RANDBETWEEN(5,COUNT('Last name'!$A:$A) + 1)
)</f>
        <v>107</v>
      </c>
      <c r="H1031" s="7" t="str">
        <f ca="1" xml:space="preserve">
IF($C1031 = 1 + N("Presidente"),
    "de Orléans e Bragança",
    VLOOKUP($G1031,'Last name'!$A:$B,2,FALSE) &amp; " " &amp; VLOOKUP(RANDBETWEEN(5,COUNT('Last name'!$A:$A) + 1),'Last name'!$A:$B,2,FALSE)
)</f>
        <v>Leite Vaz</v>
      </c>
      <c r="I1031" s="7" t="str">
        <f t="shared" ca="1" si="145"/>
        <v>Larissa Leite Vaz</v>
      </c>
      <c r="J1031" s="7" t="str">
        <f ca="1">VLOOKUP($E1031,Name!$A:$C,3,FALSE)</f>
        <v>F</v>
      </c>
      <c r="K1031" s="7" t="str">
        <f ca="1">VLOOKUP($J1031,Gender!$A:$B,2,FALSE)</f>
        <v>Female</v>
      </c>
      <c r="L1031" s="7">
        <f t="shared" ca="1" si="146"/>
        <v>5</v>
      </c>
      <c r="M1031" s="7" t="str">
        <f ca="1">VLOOKUP($L1031,Race!$A:$B,2,FALSE)</f>
        <v>White</v>
      </c>
      <c r="N1031" s="8">
        <f t="shared" ca="1" si="147"/>
        <v>18060</v>
      </c>
      <c r="O1031" s="6">
        <f t="shared" ca="1" si="148"/>
        <v>7</v>
      </c>
      <c r="P1031" s="8" t="str">
        <f ca="1">VLOOKUP($O1031,Education!$A:$B,2,FALSE)</f>
        <v>Undergraduate degree</v>
      </c>
      <c r="Q1031" s="7">
        <f ca="1" xml:space="preserve">
  IF(OR($S1031 = 5, $S1031 = 6, $S1031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31" s="7" t="str">
        <f ca="1">VLOOKUP($Q1031,Department!$A:$B,2,FALSE)</f>
        <v>Audit</v>
      </c>
      <c r="S1031" s="6">
        <f t="shared" ca="1" si="149"/>
        <v>10</v>
      </c>
      <c r="T1031" s="7" t="str">
        <f ca="1">VLOOKUP($S1031,Role!$A:$B,2,FALSE)</f>
        <v>Trainee</v>
      </c>
      <c r="U1031" s="6" t="str">
        <f t="shared" ca="1" si="150"/>
        <v/>
      </c>
      <c r="V1031" s="7" t="str">
        <f ca="1" xml:space="preserve">
IF($U1031 &lt;&gt; "",
    VLOOKUP($U1031,Level!$A:$B,2,FALSE),
    ""
)</f>
        <v/>
      </c>
      <c r="W1031" s="1">
        <f t="shared" ca="1" si="151"/>
        <v>1305</v>
      </c>
      <c r="X1031" s="12" t="str">
        <f t="shared" ca="1" si="152"/>
        <v>INSERT INTO bi4all.fac_employees (id_company_fk, id_employee_pk, flg_active, employee_name, id_gender_fk, id_race_fk, birthday, id_schooling_fk, id_department_fk, id_role_fk, id_level_fk, salary) VALUES (1, 1027, TRUE, 'Larissa Leite Vaz', 'F', 5, '11/06/1949', 7, 13, 10, NULL, 1305);</v>
      </c>
    </row>
    <row r="1032" spans="1:24" ht="14.25" customHeight="1" x14ac:dyDescent="0.2">
      <c r="A1032" s="7">
        <v>1</v>
      </c>
      <c r="B1032" s="7" t="str">
        <f>$A1032 &amp; "-"&amp;VLOOKUP($A1032,Company!$A:$B,2,FALSE)</f>
        <v>1-ACME Corporation</v>
      </c>
      <c r="C1032" s="5">
        <f t="shared" si="144"/>
        <v>1028</v>
      </c>
      <c r="D1032" s="6" t="b">
        <v>1</v>
      </c>
      <c r="E1032" s="7">
        <f ca="1">IF($C1032 = 1 + N("Presidente"),
    127,
    IF($C1032 = 2 + N("Vice-Presidente"),
        72,
        IF($C1032 = 3 + N("Secretária bilíngue"),
            13,
            RANDBETWEEN(5,COUNT(Name!$A:$A) + 1)
        )
    )
)</f>
        <v>262</v>
      </c>
      <c r="F1032" s="7" t="str">
        <f ca="1">VLOOKUP($E1032,Name!$A:$B,2,FALSE)</f>
        <v>Maria Eduarda</v>
      </c>
      <c r="G1032" s="7">
        <f ca="1" xml:space="preserve">
IF($C1032 = 1,
    0,
    RANDBETWEEN(5,COUNT('Last name'!$A:$A) + 1)
)</f>
        <v>57</v>
      </c>
      <c r="H1032" s="7" t="str">
        <f ca="1" xml:space="preserve">
IF($C1032 = 1 + N("Presidente"),
    "de Orléans e Bragança",
    VLOOKUP($G1032,'Last name'!$A:$B,2,FALSE) &amp; " " &amp; VLOOKUP(RANDBETWEEN(5,COUNT('Last name'!$A:$A) + 1),'Last name'!$A:$B,2,FALSE)
)</f>
        <v>Cândido Andrioli</v>
      </c>
      <c r="I1032" s="7" t="str">
        <f t="shared" ca="1" si="145"/>
        <v>Maria Eduarda Cândido Andrioli</v>
      </c>
      <c r="J1032" s="7" t="str">
        <f ca="1">VLOOKUP($E1032,Name!$A:$C,3,FALSE)</f>
        <v>F</v>
      </c>
      <c r="K1032" s="7" t="str">
        <f ca="1">VLOOKUP($J1032,Gender!$A:$B,2,FALSE)</f>
        <v>Female</v>
      </c>
      <c r="L1032" s="7">
        <f t="shared" ca="1" si="146"/>
        <v>5</v>
      </c>
      <c r="M1032" s="7" t="str">
        <f ca="1">VLOOKUP($L1032,Race!$A:$B,2,FALSE)</f>
        <v>White</v>
      </c>
      <c r="N1032" s="8">
        <f t="shared" ca="1" si="147"/>
        <v>26122</v>
      </c>
      <c r="O1032" s="6">
        <f t="shared" ca="1" si="148"/>
        <v>7</v>
      </c>
      <c r="P1032" s="8" t="str">
        <f ca="1">VLOOKUP($O1032,Education!$A:$B,2,FALSE)</f>
        <v>Undergraduate degree</v>
      </c>
      <c r="Q1032" s="7">
        <f ca="1" xml:space="preserve">
  IF(OR($S1032 = 5, $S1032 = 6, $S1032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32" s="7" t="str">
        <f ca="1">VLOOKUP($Q1032,Department!$A:$B,2,FALSE)</f>
        <v>Human Resource</v>
      </c>
      <c r="S1032" s="6">
        <f t="shared" ca="1" si="149"/>
        <v>11</v>
      </c>
      <c r="T1032" s="7" t="str">
        <f ca="1">VLOOKUP($S1032,Role!$A:$B,2,FALSE)</f>
        <v>Analyst</v>
      </c>
      <c r="U1032" s="6">
        <f t="shared" ca="1" si="150"/>
        <v>5</v>
      </c>
      <c r="V1032" s="7" t="str">
        <f ca="1" xml:space="preserve">
IF($U1032 &lt;&gt; "",
    VLOOKUP($U1032,Level!$A:$B,2,FALSE),
    ""
)</f>
        <v>Junior</v>
      </c>
      <c r="W1032" s="1">
        <f t="shared" ca="1" si="151"/>
        <v>2580</v>
      </c>
      <c r="X1032" s="12" t="str">
        <f t="shared" ca="1" si="152"/>
        <v>INSERT INTO bi4all.fac_employees (id_company_fk, id_employee_pk, flg_active, employee_name, id_gender_fk, id_race_fk, birthday, id_schooling_fk, id_department_fk, id_role_fk, id_level_fk, salary) VALUES (1, 1028, TRUE, 'Maria Eduarda Cândido Andrioli', 'F', 5, '08/07/1971', 7, 8, 11, 5, 2580);</v>
      </c>
    </row>
    <row r="1033" spans="1:24" ht="14.25" customHeight="1" x14ac:dyDescent="0.2">
      <c r="A1033" s="7">
        <v>1</v>
      </c>
      <c r="B1033" s="7" t="str">
        <f>$A1033 &amp; "-"&amp;VLOOKUP($A1033,Company!$A:$B,2,FALSE)</f>
        <v>1-ACME Corporation</v>
      </c>
      <c r="C1033" s="5">
        <f t="shared" si="144"/>
        <v>1029</v>
      </c>
      <c r="D1033" s="6" t="b">
        <v>1</v>
      </c>
      <c r="E1033" s="7">
        <f ca="1">IF($C1033 = 1 + N("Presidente"),
    127,
    IF($C1033 = 2 + N("Vice-Presidente"),
        72,
        IF($C1033 = 3 + N("Secretária bilíngue"),
            13,
            RANDBETWEEN(5,COUNT(Name!$A:$A) + 1)
        )
    )
)</f>
        <v>131</v>
      </c>
      <c r="F1033" s="7" t="str">
        <f ca="1">VLOOKUP($E1033,Name!$A:$B,2,FALSE)</f>
        <v>Erick</v>
      </c>
      <c r="G1033" s="7">
        <f ca="1" xml:space="preserve">
IF($C1033 = 1,
    0,
    RANDBETWEEN(5,COUNT('Last name'!$A:$A) + 1)
)</f>
        <v>75</v>
      </c>
      <c r="H1033" s="7" t="str">
        <f ca="1" xml:space="preserve">
IF($C1033 = 1 + N("Presidente"),
    "de Orléans e Bragança",
    VLOOKUP($G1033,'Last name'!$A:$B,2,FALSE) &amp; " " &amp; VLOOKUP(RANDBETWEEN(5,COUNT('Last name'!$A:$A) + 1),'Last name'!$A:$B,2,FALSE)
)</f>
        <v>dos Santos Duarte</v>
      </c>
      <c r="I1033" s="7" t="str">
        <f t="shared" ca="1" si="145"/>
        <v>Erick dos Santos Duarte</v>
      </c>
      <c r="J1033" s="7" t="str">
        <f ca="1">VLOOKUP($E1033,Name!$A:$C,3,FALSE)</f>
        <v>M</v>
      </c>
      <c r="K1033" s="7" t="str">
        <f ca="1">VLOOKUP($J1033,Gender!$A:$B,2,FALSE)</f>
        <v>Male</v>
      </c>
      <c r="L1033" s="7">
        <f t="shared" ca="1" si="146"/>
        <v>5</v>
      </c>
      <c r="M1033" s="7" t="str">
        <f ca="1">VLOOKUP($L1033,Race!$A:$B,2,FALSE)</f>
        <v>White</v>
      </c>
      <c r="N1033" s="8">
        <f t="shared" ca="1" si="147"/>
        <v>30961</v>
      </c>
      <c r="O1033" s="6">
        <f t="shared" ca="1" si="148"/>
        <v>7</v>
      </c>
      <c r="P1033" s="8" t="str">
        <f ca="1">VLOOKUP($O1033,Education!$A:$B,2,FALSE)</f>
        <v>Undergraduate degree</v>
      </c>
      <c r="Q1033" s="7">
        <f ca="1" xml:space="preserve">
  IF(OR($S1033 = 5, $S1033 = 6, $S1033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33" s="7" t="str">
        <f ca="1">VLOOKUP($Q1033,Department!$A:$B,2,FALSE)</f>
        <v>Presidency</v>
      </c>
      <c r="S1033" s="6">
        <f t="shared" ca="1" si="149"/>
        <v>9</v>
      </c>
      <c r="T1033" s="7" t="str">
        <f ca="1">VLOOKUP($S1033,Role!$A:$B,2,FALSE)</f>
        <v>Intern</v>
      </c>
      <c r="U1033" s="6" t="str">
        <f t="shared" ca="1" si="150"/>
        <v/>
      </c>
      <c r="V1033" s="7" t="str">
        <f ca="1" xml:space="preserve">
IF($U1033 &lt;&gt; "",
    VLOOKUP($U1033,Level!$A:$B,2,FALSE),
    ""
)</f>
        <v/>
      </c>
      <c r="W1033" s="1">
        <f t="shared" ca="1" si="151"/>
        <v>1205</v>
      </c>
      <c r="X1033" s="12" t="str">
        <f t="shared" ca="1" si="152"/>
        <v>INSERT INTO bi4all.fac_employees (id_company_fk, id_employee_pk, flg_active, employee_name, id_gender_fk, id_race_fk, birthday, id_schooling_fk, id_department_fk, id_role_fk, id_level_fk, salary) VALUES (1, 1029, TRUE, 'Erick dos Santos Duarte', 'M', 5, '06/10/1984', 7, 5, 9, NULL, 1205);</v>
      </c>
    </row>
    <row r="1034" spans="1:24" ht="14.25" customHeight="1" x14ac:dyDescent="0.2">
      <c r="A1034" s="7">
        <v>1</v>
      </c>
      <c r="B1034" s="7" t="str">
        <f>$A1034 &amp; "-"&amp;VLOOKUP($A1034,Company!$A:$B,2,FALSE)</f>
        <v>1-ACME Corporation</v>
      </c>
      <c r="C1034" s="5">
        <f t="shared" si="144"/>
        <v>1030</v>
      </c>
      <c r="D1034" s="6" t="b">
        <v>1</v>
      </c>
      <c r="E1034" s="7">
        <f ca="1">IF($C1034 = 1 + N("Presidente"),
    127,
    IF($C1034 = 2 + N("Vice-Presidente"),
        72,
        IF($C1034 = 3 + N("Secretária bilíngue"),
            13,
            RANDBETWEEN(5,COUNT(Name!$A:$A) + 1)
        )
    )
)</f>
        <v>212</v>
      </c>
      <c r="F1034" s="7" t="str">
        <f ca="1">VLOOKUP($E1034,Name!$A:$B,2,FALSE)</f>
        <v>Kelly</v>
      </c>
      <c r="G1034" s="7">
        <f ca="1" xml:space="preserve">
IF($C1034 = 1,
    0,
    RANDBETWEEN(5,COUNT('Last name'!$A:$A) + 1)
)</f>
        <v>33</v>
      </c>
      <c r="H1034" s="7" t="str">
        <f ca="1" xml:space="preserve">
IF($C1034 = 1 + N("Presidente"),
    "de Orléans e Bragança",
    VLOOKUP($G1034,'Last name'!$A:$B,2,FALSE) &amp; " " &amp; VLOOKUP(RANDBETWEEN(5,COUNT('Last name'!$A:$A) + 1),'Last name'!$A:$B,2,FALSE)
)</f>
        <v>Barreto Moraes</v>
      </c>
      <c r="I1034" s="7" t="str">
        <f t="shared" ca="1" si="145"/>
        <v>Kelly Barreto Moraes</v>
      </c>
      <c r="J1034" s="7" t="str">
        <f ca="1">VLOOKUP($E1034,Name!$A:$C,3,FALSE)</f>
        <v>F</v>
      </c>
      <c r="K1034" s="7" t="str">
        <f ca="1">VLOOKUP($J1034,Gender!$A:$B,2,FALSE)</f>
        <v>Female</v>
      </c>
      <c r="L1034" s="7">
        <f t="shared" ca="1" si="146"/>
        <v>7</v>
      </c>
      <c r="M1034" s="7" t="str">
        <f ca="1">VLOOKUP($L1034,Race!$A:$B,2,FALSE)</f>
        <v>Hispanic or Latino</v>
      </c>
      <c r="N1034" s="8">
        <f t="shared" ca="1" si="147"/>
        <v>21335</v>
      </c>
      <c r="O1034" s="6">
        <f t="shared" ca="1" si="148"/>
        <v>7</v>
      </c>
      <c r="P1034" s="8" t="str">
        <f ca="1">VLOOKUP($O1034,Education!$A:$B,2,FALSE)</f>
        <v>Undergraduate degree</v>
      </c>
      <c r="Q1034" s="7">
        <f ca="1" xml:space="preserve">
  IF(OR($S1034 = 5, $S1034 = 6, $S1034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34" s="7" t="str">
        <f ca="1">VLOOKUP($Q1034,Department!$A:$B,2,FALSE)</f>
        <v>Audit</v>
      </c>
      <c r="S1034" s="6">
        <f t="shared" ca="1" si="149"/>
        <v>11</v>
      </c>
      <c r="T1034" s="7" t="str">
        <f ca="1">VLOOKUP($S1034,Role!$A:$B,2,FALSE)</f>
        <v>Analyst</v>
      </c>
      <c r="U1034" s="6">
        <f t="shared" ca="1" si="150"/>
        <v>6</v>
      </c>
      <c r="V1034" s="7" t="str">
        <f ca="1" xml:space="preserve">
IF($U1034 &lt;&gt; "",
    VLOOKUP($U1034,Level!$A:$B,2,FALSE),
    ""
)</f>
        <v>Pleno</v>
      </c>
      <c r="W1034" s="1">
        <f t="shared" ca="1" si="151"/>
        <v>2500</v>
      </c>
      <c r="X1034" s="12" t="str">
        <f t="shared" ca="1" si="152"/>
        <v>INSERT INTO bi4all.fac_employees (id_company_fk, id_employee_pk, flg_active, employee_name, id_gender_fk, id_race_fk, birthday, id_schooling_fk, id_department_fk, id_role_fk, id_level_fk, salary) VALUES (1, 1030, TRUE, 'Kelly Barreto Moraes', 'F', 7, '30/05/1958', 7, 13, 11, 6, 2500);</v>
      </c>
    </row>
    <row r="1035" spans="1:24" ht="14.25" customHeight="1" x14ac:dyDescent="0.2">
      <c r="A1035" s="7">
        <v>1</v>
      </c>
      <c r="B1035" s="7" t="str">
        <f>$A1035 &amp; "-"&amp;VLOOKUP($A1035,Company!$A:$B,2,FALSE)</f>
        <v>1-ACME Corporation</v>
      </c>
      <c r="C1035" s="5">
        <f t="shared" si="144"/>
        <v>1031</v>
      </c>
      <c r="D1035" s="6" t="b">
        <v>1</v>
      </c>
      <c r="E1035" s="7">
        <f ca="1">IF($C1035 = 1 + N("Presidente"),
    127,
    IF($C1035 = 2 + N("Vice-Presidente"),
        72,
        IF($C1035 = 3 + N("Secretária bilíngue"),
            13,
            RANDBETWEEN(5,COUNT(Name!$A:$A) + 1)
        )
    )
)</f>
        <v>274</v>
      </c>
      <c r="F1035" s="7" t="str">
        <f ca="1">VLOOKUP($E1035,Name!$A:$B,2,FALSE)</f>
        <v>Maria Valentina</v>
      </c>
      <c r="G1035" s="7">
        <f ca="1" xml:space="preserve">
IF($C1035 = 1,
    0,
    RANDBETWEEN(5,COUNT('Last name'!$A:$A) + 1)
)</f>
        <v>142</v>
      </c>
      <c r="H1035" s="7" t="str">
        <f ca="1" xml:space="preserve">
IF($C1035 = 1 + N("Presidente"),
    "de Orléans e Bragança",
    VLOOKUP($G1035,'Last name'!$A:$B,2,FALSE) &amp; " " &amp; VLOOKUP(RANDBETWEEN(5,COUNT('Last name'!$A:$A) + 1),'Last name'!$A:$B,2,FALSE)
)</f>
        <v>Nunes Padrão</v>
      </c>
      <c r="I1035" s="7" t="str">
        <f t="shared" ca="1" si="145"/>
        <v>Maria Valentina Nunes Padrão</v>
      </c>
      <c r="J1035" s="7" t="str">
        <f ca="1">VLOOKUP($E1035,Name!$A:$C,3,FALSE)</f>
        <v>F</v>
      </c>
      <c r="K1035" s="7" t="str">
        <f ca="1">VLOOKUP($J1035,Gender!$A:$B,2,FALSE)</f>
        <v>Female</v>
      </c>
      <c r="L1035" s="7">
        <f t="shared" ca="1" si="146"/>
        <v>5</v>
      </c>
      <c r="M1035" s="7" t="str">
        <f ca="1">VLOOKUP($L1035,Race!$A:$B,2,FALSE)</f>
        <v>White</v>
      </c>
      <c r="N1035" s="8">
        <f t="shared" ca="1" si="147"/>
        <v>29720</v>
      </c>
      <c r="O1035" s="6">
        <f t="shared" ca="1" si="148"/>
        <v>7</v>
      </c>
      <c r="P1035" s="8" t="str">
        <f ca="1">VLOOKUP($O1035,Education!$A:$B,2,FALSE)</f>
        <v>Undergraduate degree</v>
      </c>
      <c r="Q1035" s="7">
        <f ca="1" xml:space="preserve">
  IF(OR($S1035 = 5, $S1035 = 6, $S1035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35" s="7" t="str">
        <f ca="1">VLOOKUP($Q1035,Department!$A:$B,2,FALSE)</f>
        <v>Communication &amp; Marketing</v>
      </c>
      <c r="S1035" s="6">
        <f t="shared" ca="1" si="149"/>
        <v>9</v>
      </c>
      <c r="T1035" s="7" t="str">
        <f ca="1">VLOOKUP($S1035,Role!$A:$B,2,FALSE)</f>
        <v>Intern</v>
      </c>
      <c r="U1035" s="6" t="str">
        <f t="shared" ca="1" si="150"/>
        <v/>
      </c>
      <c r="V1035" s="7" t="str">
        <f ca="1" xml:space="preserve">
IF($U1035 &lt;&gt; "",
    VLOOKUP($U1035,Level!$A:$B,2,FALSE),
    ""
)</f>
        <v/>
      </c>
      <c r="W1035" s="1">
        <f t="shared" ca="1" si="151"/>
        <v>1285</v>
      </c>
      <c r="X1035" s="12" t="str">
        <f t="shared" ca="1" si="152"/>
        <v>INSERT INTO bi4all.fac_employees (id_company_fk, id_employee_pk, flg_active, employee_name, id_gender_fk, id_race_fk, birthday, id_schooling_fk, id_department_fk, id_role_fk, id_level_fk, salary) VALUES (1, 1031, TRUE, 'Maria Valentina Nunes Padrão', 'F', 5, '14/05/1981', 7, 11, 9, NULL, 1285);</v>
      </c>
    </row>
    <row r="1036" spans="1:24" ht="14.25" customHeight="1" x14ac:dyDescent="0.2">
      <c r="A1036" s="7">
        <v>1</v>
      </c>
      <c r="B1036" s="7" t="str">
        <f>$A1036 &amp; "-"&amp;VLOOKUP($A1036,Company!$A:$B,2,FALSE)</f>
        <v>1-ACME Corporation</v>
      </c>
      <c r="C1036" s="5">
        <f t="shared" si="144"/>
        <v>1032</v>
      </c>
      <c r="D1036" s="6" t="b">
        <v>1</v>
      </c>
      <c r="E1036" s="7">
        <f ca="1">IF($C1036 = 1 + N("Presidente"),
    127,
    IF($C1036 = 2 + N("Vice-Presidente"),
        72,
        IF($C1036 = 3 + N("Secretária bilíngue"),
            13,
            RANDBETWEEN(5,COUNT(Name!$A:$A) + 1)
        )
    )
)</f>
        <v>328</v>
      </c>
      <c r="F1036" s="7" t="str">
        <f ca="1">VLOOKUP($E1036,Name!$A:$B,2,FALSE)</f>
        <v>Raul</v>
      </c>
      <c r="G1036" s="7">
        <f ca="1" xml:space="preserve">
IF($C1036 = 1,
    0,
    RANDBETWEEN(5,COUNT('Last name'!$A:$A) + 1)
)</f>
        <v>70</v>
      </c>
      <c r="H1036" s="7" t="str">
        <f ca="1" xml:space="preserve">
IF($C1036 = 1 + N("Presidente"),
    "de Orléans e Bragança",
    VLOOKUP($G1036,'Last name'!$A:$B,2,FALSE) &amp; " " &amp; VLOOKUP(RANDBETWEEN(5,COUNT('Last name'!$A:$A) + 1),'Last name'!$A:$B,2,FALSE)
)</f>
        <v>Cunha Evangelista</v>
      </c>
      <c r="I1036" s="7" t="str">
        <f t="shared" ca="1" si="145"/>
        <v>Raul Cunha Evangelista</v>
      </c>
      <c r="J1036" s="7" t="str">
        <f ca="1">VLOOKUP($E1036,Name!$A:$C,3,FALSE)</f>
        <v>M</v>
      </c>
      <c r="K1036" s="7" t="str">
        <f ca="1">VLOOKUP($J1036,Gender!$A:$B,2,FALSE)</f>
        <v>Male</v>
      </c>
      <c r="L1036" s="7">
        <f t="shared" ca="1" si="146"/>
        <v>6</v>
      </c>
      <c r="M1036" s="7" t="str">
        <f ca="1">VLOOKUP($L1036,Race!$A:$B,2,FALSE)</f>
        <v>Black or African American</v>
      </c>
      <c r="N1036" s="8">
        <f t="shared" ca="1" si="147"/>
        <v>27568</v>
      </c>
      <c r="O1036" s="6">
        <f t="shared" ca="1" si="148"/>
        <v>8</v>
      </c>
      <c r="P1036" s="8" t="str">
        <f ca="1">VLOOKUP($O1036,Education!$A:$B,2,FALSE)</f>
        <v>Graduate school</v>
      </c>
      <c r="Q1036" s="7">
        <f ca="1" xml:space="preserve">
  IF(OR($S1036 = 5, $S1036 = 6, $S1036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36" s="7" t="str">
        <f ca="1">VLOOKUP($Q1036,Department!$A:$B,2,FALSE)</f>
        <v>Presidency</v>
      </c>
      <c r="S1036" s="6">
        <f t="shared" ca="1" si="149"/>
        <v>11</v>
      </c>
      <c r="T1036" s="7" t="str">
        <f ca="1">VLOOKUP($S1036,Role!$A:$B,2,FALSE)</f>
        <v>Analyst</v>
      </c>
      <c r="U1036" s="6">
        <f t="shared" ca="1" si="150"/>
        <v>5</v>
      </c>
      <c r="V1036" s="7" t="str">
        <f ca="1" xml:space="preserve">
IF($U1036 &lt;&gt; "",
    VLOOKUP($U1036,Level!$A:$B,2,FALSE),
    ""
)</f>
        <v>Junior</v>
      </c>
      <c r="W1036" s="1">
        <f t="shared" ca="1" si="151"/>
        <v>3000</v>
      </c>
      <c r="X1036" s="12" t="str">
        <f t="shared" ca="1" si="152"/>
        <v>INSERT INTO bi4all.fac_employees (id_company_fk, id_employee_pk, flg_active, employee_name, id_gender_fk, id_race_fk, birthday, id_schooling_fk, id_department_fk, id_role_fk, id_level_fk, salary) VALUES (1, 1032, TRUE, 'Raul Cunha Evangelista', 'M', 6, '23/06/1975', 8, 5, 11, 5, 3000);</v>
      </c>
    </row>
    <row r="1037" spans="1:24" ht="14.25" customHeight="1" x14ac:dyDescent="0.2">
      <c r="A1037" s="7">
        <v>1</v>
      </c>
      <c r="B1037" s="7" t="str">
        <f>$A1037 &amp; "-"&amp;VLOOKUP($A1037,Company!$A:$B,2,FALSE)</f>
        <v>1-ACME Corporation</v>
      </c>
      <c r="C1037" s="5">
        <f t="shared" si="144"/>
        <v>1033</v>
      </c>
      <c r="D1037" s="6" t="b">
        <v>1</v>
      </c>
      <c r="E1037" s="7">
        <f ca="1">IF($C1037 = 1 + N("Presidente"),
    127,
    IF($C1037 = 2 + N("Vice-Presidente"),
        72,
        IF($C1037 = 3 + N("Secretária bilíngue"),
            13,
            RANDBETWEEN(5,COUNT(Name!$A:$A) + 1)
        )
    )
)</f>
        <v>306</v>
      </c>
      <c r="F1037" s="7" t="str">
        <f ca="1">VLOOKUP($E1037,Name!$A:$B,2,FALSE)</f>
        <v>Nicolas</v>
      </c>
      <c r="G1037" s="7">
        <f ca="1" xml:space="preserve">
IF($C1037 = 1,
    0,
    RANDBETWEEN(5,COUNT('Last name'!$A:$A) + 1)
)</f>
        <v>147</v>
      </c>
      <c r="H1037" s="7" t="str">
        <f ca="1" xml:space="preserve">
IF($C1037 = 1 + N("Presidente"),
    "de Orléans e Bragança",
    VLOOKUP($G1037,'Last name'!$A:$B,2,FALSE) &amp; " " &amp; VLOOKUP(RANDBETWEEN(5,COUNT('Last name'!$A:$A) + 1),'Last name'!$A:$B,2,FALSE)
)</f>
        <v>Peçanha dos Santos</v>
      </c>
      <c r="I1037" s="7" t="str">
        <f t="shared" ca="1" si="145"/>
        <v>Nicolas Peçanha dos Santos</v>
      </c>
      <c r="J1037" s="7" t="str">
        <f ca="1">VLOOKUP($E1037,Name!$A:$C,3,FALSE)</f>
        <v>M</v>
      </c>
      <c r="K1037" s="7" t="str">
        <f ca="1">VLOOKUP($J1037,Gender!$A:$B,2,FALSE)</f>
        <v>Male</v>
      </c>
      <c r="L1037" s="7">
        <f t="shared" ca="1" si="146"/>
        <v>5</v>
      </c>
      <c r="M1037" s="7" t="str">
        <f ca="1">VLOOKUP($L1037,Race!$A:$B,2,FALSE)</f>
        <v>White</v>
      </c>
      <c r="N1037" s="8">
        <f t="shared" ca="1" si="147"/>
        <v>25978</v>
      </c>
      <c r="O1037" s="6">
        <f t="shared" ca="1" si="148"/>
        <v>7</v>
      </c>
      <c r="P1037" s="8" t="str">
        <f ca="1">VLOOKUP($O1037,Education!$A:$B,2,FALSE)</f>
        <v>Undergraduate degree</v>
      </c>
      <c r="Q1037" s="7">
        <f ca="1" xml:space="preserve">
  IF(OR($S1037 = 5, $S1037 = 6, $S1037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37" s="7" t="str">
        <f ca="1">VLOOKUP($Q1037,Department!$A:$B,2,FALSE)</f>
        <v>Communication &amp; Marketing</v>
      </c>
      <c r="S1037" s="6">
        <f t="shared" ca="1" si="149"/>
        <v>9</v>
      </c>
      <c r="T1037" s="7" t="str">
        <f ca="1">VLOOKUP($S1037,Role!$A:$B,2,FALSE)</f>
        <v>Intern</v>
      </c>
      <c r="U1037" s="6" t="str">
        <f t="shared" ca="1" si="150"/>
        <v/>
      </c>
      <c r="V1037" s="7" t="str">
        <f ca="1" xml:space="preserve">
IF($U1037 &lt;&gt; "",
    VLOOKUP($U1037,Level!$A:$B,2,FALSE),
    ""
)</f>
        <v/>
      </c>
      <c r="W1037" s="1">
        <f t="shared" ca="1" si="151"/>
        <v>1285</v>
      </c>
      <c r="X1037" s="12" t="str">
        <f t="shared" ca="1" si="152"/>
        <v>INSERT INTO bi4all.fac_employees (id_company_fk, id_employee_pk, flg_active, employee_name, id_gender_fk, id_race_fk, birthday, id_schooling_fk, id_department_fk, id_role_fk, id_level_fk, salary) VALUES (1, 1033, TRUE, 'Nicolas Peçanha dos Santos', 'M', 5, '14/02/1971', 7, 11, 9, NULL, 1285);</v>
      </c>
    </row>
    <row r="1038" spans="1:24" ht="14.25" customHeight="1" x14ac:dyDescent="0.2">
      <c r="A1038" s="7">
        <v>1</v>
      </c>
      <c r="B1038" s="7" t="str">
        <f>$A1038 &amp; "-"&amp;VLOOKUP($A1038,Company!$A:$B,2,FALSE)</f>
        <v>1-ACME Corporation</v>
      </c>
      <c r="C1038" s="5">
        <f t="shared" si="144"/>
        <v>1034</v>
      </c>
      <c r="D1038" s="6" t="b">
        <v>1</v>
      </c>
      <c r="E1038" s="7">
        <f ca="1">IF($C1038 = 1 + N("Presidente"),
    127,
    IF($C1038 = 2 + N("Vice-Presidente"),
        72,
        IF($C1038 = 3 + N("Secretária bilíngue"),
            13,
            RANDBETWEEN(5,COUNT(Name!$A:$A) + 1)
        )
    )
)</f>
        <v>133</v>
      </c>
      <c r="F1038" s="7" t="str">
        <f ca="1">VLOOKUP($E1038,Name!$A:$B,2,FALSE)</f>
        <v>Esther</v>
      </c>
      <c r="G1038" s="7">
        <f ca="1" xml:space="preserve">
IF($C1038 = 1,
    0,
    RANDBETWEEN(5,COUNT('Last name'!$A:$A) + 1)
)</f>
        <v>133</v>
      </c>
      <c r="H1038" s="7" t="str">
        <f ca="1" xml:space="preserve">
IF($C1038 = 1 + N("Presidente"),
    "de Orléans e Bragança",
    VLOOKUP($G1038,'Last name'!$A:$B,2,FALSE) &amp; " " &amp; VLOOKUP(RANDBETWEEN(5,COUNT('Last name'!$A:$A) + 1),'Last name'!$A:$B,2,FALSE)
)</f>
        <v>Morais Santacruz</v>
      </c>
      <c r="I1038" s="7" t="str">
        <f t="shared" ca="1" si="145"/>
        <v>Esther Morais Santacruz</v>
      </c>
      <c r="J1038" s="7" t="str">
        <f ca="1">VLOOKUP($E1038,Name!$A:$C,3,FALSE)</f>
        <v>F</v>
      </c>
      <c r="K1038" s="7" t="str">
        <f ca="1">VLOOKUP($J1038,Gender!$A:$B,2,FALSE)</f>
        <v>Female</v>
      </c>
      <c r="L1038" s="7">
        <f t="shared" ca="1" si="146"/>
        <v>5</v>
      </c>
      <c r="M1038" s="7" t="str">
        <f ca="1">VLOOKUP($L1038,Race!$A:$B,2,FALSE)</f>
        <v>White</v>
      </c>
      <c r="N1038" s="8">
        <f t="shared" ca="1" si="147"/>
        <v>27694</v>
      </c>
      <c r="O1038" s="6">
        <f t="shared" ca="1" si="148"/>
        <v>7</v>
      </c>
      <c r="P1038" s="8" t="str">
        <f ca="1">VLOOKUP($O1038,Education!$A:$B,2,FALSE)</f>
        <v>Undergraduate degree</v>
      </c>
      <c r="Q1038" s="7">
        <f ca="1" xml:space="preserve">
  IF(OR($S1038 = 5, $S1038 = 6, $S1038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38" s="7" t="str">
        <f ca="1">VLOOKUP($Q1038,Department!$A:$B,2,FALSE)</f>
        <v>Presidency</v>
      </c>
      <c r="S1038" s="6">
        <f t="shared" ca="1" si="149"/>
        <v>11</v>
      </c>
      <c r="T1038" s="7" t="str">
        <f ca="1">VLOOKUP($S1038,Role!$A:$B,2,FALSE)</f>
        <v>Analyst</v>
      </c>
      <c r="U1038" s="6">
        <f t="shared" ca="1" si="150"/>
        <v>7</v>
      </c>
      <c r="V1038" s="7" t="str">
        <f ca="1" xml:space="preserve">
IF($U1038 &lt;&gt; "",
    VLOOKUP($U1038,Level!$A:$B,2,FALSE),
    ""
)</f>
        <v>Senior</v>
      </c>
      <c r="W1038" s="1">
        <f t="shared" ca="1" si="151"/>
        <v>2500</v>
      </c>
      <c r="X1038" s="12" t="str">
        <f t="shared" ca="1" si="152"/>
        <v>INSERT INTO bi4all.fac_employees (id_company_fk, id_employee_pk, flg_active, employee_name, id_gender_fk, id_race_fk, birthday, id_schooling_fk, id_department_fk, id_role_fk, id_level_fk, salary) VALUES (1, 1034, TRUE, 'Esther Morais Santacruz', 'F', 5, '27/10/1975', 7, 5, 11, 7, 2500);</v>
      </c>
    </row>
    <row r="1039" spans="1:24" ht="14.25" customHeight="1" x14ac:dyDescent="0.2">
      <c r="A1039" s="7">
        <v>1</v>
      </c>
      <c r="B1039" s="7" t="str">
        <f>$A1039 &amp; "-"&amp;VLOOKUP($A1039,Company!$A:$B,2,FALSE)</f>
        <v>1-ACME Corporation</v>
      </c>
      <c r="C1039" s="5">
        <f t="shared" si="144"/>
        <v>1035</v>
      </c>
      <c r="D1039" s="6" t="b">
        <v>1</v>
      </c>
      <c r="E1039" s="7">
        <f ca="1">IF($C1039 = 1 + N("Presidente"),
    127,
    IF($C1039 = 2 + N("Vice-Presidente"),
        72,
        IF($C1039 = 3 + N("Secretária bilíngue"),
            13,
            RANDBETWEEN(5,COUNT(Name!$A:$A) + 1)
        )
    )
)</f>
        <v>30</v>
      </c>
      <c r="F1039" s="7" t="str">
        <f ca="1">VLOOKUP($E1039,Name!$A:$B,2,FALSE)</f>
        <v>Ana Clara</v>
      </c>
      <c r="G1039" s="7">
        <f ca="1" xml:space="preserve">
IF($C1039 = 1,
    0,
    RANDBETWEEN(5,COUNT('Last name'!$A:$A) + 1)
)</f>
        <v>106</v>
      </c>
      <c r="H1039" s="7" t="str">
        <f ca="1" xml:space="preserve">
IF($C1039 = 1 + N("Presidente"),
    "de Orléans e Bragança",
    VLOOKUP($G1039,'Last name'!$A:$B,2,FALSE) &amp; " " &amp; VLOOKUP(RANDBETWEEN(5,COUNT('Last name'!$A:$A) + 1),'Last name'!$A:$B,2,FALSE)
)</f>
        <v>Leitão Bermudes</v>
      </c>
      <c r="I1039" s="7" t="str">
        <f t="shared" ca="1" si="145"/>
        <v>Ana Clara Leitão Bermudes</v>
      </c>
      <c r="J1039" s="7" t="str">
        <f ca="1">VLOOKUP($E1039,Name!$A:$C,3,FALSE)</f>
        <v>F</v>
      </c>
      <c r="K1039" s="7" t="str">
        <f ca="1">VLOOKUP($J1039,Gender!$A:$B,2,FALSE)</f>
        <v>Female</v>
      </c>
      <c r="L1039" s="7">
        <f t="shared" ca="1" si="146"/>
        <v>5</v>
      </c>
      <c r="M1039" s="7" t="str">
        <f ca="1">VLOOKUP($L1039,Race!$A:$B,2,FALSE)</f>
        <v>White</v>
      </c>
      <c r="N1039" s="8">
        <f t="shared" ca="1" si="147"/>
        <v>28347</v>
      </c>
      <c r="O1039" s="6">
        <f t="shared" ca="1" si="148"/>
        <v>7</v>
      </c>
      <c r="P1039" s="8" t="str">
        <f ca="1">VLOOKUP($O1039,Education!$A:$B,2,FALSE)</f>
        <v>Undergraduate degree</v>
      </c>
      <c r="Q1039" s="7">
        <f ca="1" xml:space="preserve">
  IF(OR($S1039 = 5, $S1039 = 6, $S1039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39" s="7" t="str">
        <f ca="1">VLOOKUP($Q1039,Department!$A:$B,2,FALSE)</f>
        <v>Presidency</v>
      </c>
      <c r="S1039" s="6">
        <f t="shared" ca="1" si="149"/>
        <v>9</v>
      </c>
      <c r="T1039" s="7" t="str">
        <f ca="1">VLOOKUP($S1039,Role!$A:$B,2,FALSE)</f>
        <v>Intern</v>
      </c>
      <c r="U1039" s="6" t="str">
        <f t="shared" ca="1" si="150"/>
        <v/>
      </c>
      <c r="V1039" s="7" t="str">
        <f ca="1" xml:space="preserve">
IF($U1039 &lt;&gt; "",
    VLOOKUP($U1039,Level!$A:$B,2,FALSE),
    ""
)</f>
        <v/>
      </c>
      <c r="W1039" s="1">
        <f t="shared" ca="1" si="151"/>
        <v>1205</v>
      </c>
      <c r="X1039" s="12" t="str">
        <f t="shared" ca="1" si="152"/>
        <v>INSERT INTO bi4all.fac_employees (id_company_fk, id_employee_pk, flg_active, employee_name, id_gender_fk, id_race_fk, birthday, id_schooling_fk, id_department_fk, id_role_fk, id_level_fk, salary) VALUES (1, 1035, TRUE, 'Ana Clara Leitão Bermudes', 'F', 5, '10/08/1977', 7, 5, 9, NULL, 1205);</v>
      </c>
    </row>
    <row r="1040" spans="1:24" ht="14.25" customHeight="1" x14ac:dyDescent="0.2">
      <c r="A1040" s="7">
        <v>1</v>
      </c>
      <c r="B1040" s="7" t="str">
        <f>$A1040 &amp; "-"&amp;VLOOKUP($A1040,Company!$A:$B,2,FALSE)</f>
        <v>1-ACME Corporation</v>
      </c>
      <c r="C1040" s="5">
        <f t="shared" si="144"/>
        <v>1036</v>
      </c>
      <c r="D1040" s="6" t="b">
        <v>1</v>
      </c>
      <c r="E1040" s="7">
        <f ca="1">IF($C1040 = 1 + N("Presidente"),
    127,
    IF($C1040 = 2 + N("Vice-Presidente"),
        72,
        IF($C1040 = 3 + N("Secretária bilíngue"),
            13,
            RANDBETWEEN(5,COUNT(Name!$A:$A) + 1)
        )
    )
)</f>
        <v>161</v>
      </c>
      <c r="F1040" s="7" t="str">
        <f ca="1">VLOOKUP($E1040,Name!$A:$B,2,FALSE)</f>
        <v>Heitor</v>
      </c>
      <c r="G1040" s="7">
        <f ca="1" xml:space="preserve">
IF($C1040 = 1,
    0,
    RANDBETWEEN(5,COUNT('Last name'!$A:$A) + 1)
)</f>
        <v>148</v>
      </c>
      <c r="H1040" s="7" t="str">
        <f ca="1" xml:space="preserve">
IF($C1040 = 1 + N("Presidente"),
    "de Orléans e Bragança",
    VLOOKUP($G1040,'Last name'!$A:$B,2,FALSE) &amp; " " &amp; VLOOKUP(RANDBETWEEN(5,COUNT('Last name'!$A:$A) + 1),'Last name'!$A:$B,2,FALSE)
)</f>
        <v>Pedrosa Cunha</v>
      </c>
      <c r="I1040" s="7" t="str">
        <f t="shared" ca="1" si="145"/>
        <v>Heitor Pedrosa Cunha</v>
      </c>
      <c r="J1040" s="7" t="str">
        <f ca="1">VLOOKUP($E1040,Name!$A:$C,3,FALSE)</f>
        <v>M</v>
      </c>
      <c r="K1040" s="7" t="str">
        <f ca="1">VLOOKUP($J1040,Gender!$A:$B,2,FALSE)</f>
        <v>Male</v>
      </c>
      <c r="L1040" s="7">
        <f t="shared" ca="1" si="146"/>
        <v>5</v>
      </c>
      <c r="M1040" s="7" t="str">
        <f ca="1">VLOOKUP($L1040,Race!$A:$B,2,FALSE)</f>
        <v>White</v>
      </c>
      <c r="N1040" s="8">
        <f t="shared" ca="1" si="147"/>
        <v>22160</v>
      </c>
      <c r="O1040" s="6">
        <f t="shared" ca="1" si="148"/>
        <v>7</v>
      </c>
      <c r="P1040" s="8" t="str">
        <f ca="1">VLOOKUP($O1040,Education!$A:$B,2,FALSE)</f>
        <v>Undergraduate degree</v>
      </c>
      <c r="Q1040" s="7">
        <f ca="1" xml:space="preserve">
  IF(OR($S1040 = 5, $S1040 = 6, $S1040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40" s="7" t="str">
        <f ca="1">VLOOKUP($Q1040,Department!$A:$B,2,FALSE)</f>
        <v>Audit</v>
      </c>
      <c r="S1040" s="6">
        <f t="shared" ca="1" si="149"/>
        <v>11</v>
      </c>
      <c r="T1040" s="7" t="str">
        <f ca="1">VLOOKUP($S1040,Role!$A:$B,2,FALSE)</f>
        <v>Analyst</v>
      </c>
      <c r="U1040" s="6">
        <f t="shared" ca="1" si="150"/>
        <v>5</v>
      </c>
      <c r="V1040" s="7" t="str">
        <f ca="1" xml:space="preserve">
IF($U1040 &lt;&gt; "",
    VLOOKUP($U1040,Level!$A:$B,2,FALSE),
    ""
)</f>
        <v>Junior</v>
      </c>
      <c r="W1040" s="1">
        <f t="shared" ca="1" si="151"/>
        <v>2500</v>
      </c>
      <c r="X1040" s="12" t="str">
        <f t="shared" ca="1" si="152"/>
        <v>INSERT INTO bi4all.fac_employees (id_company_fk, id_employee_pk, flg_active, employee_name, id_gender_fk, id_race_fk, birthday, id_schooling_fk, id_department_fk, id_role_fk, id_level_fk, salary) VALUES (1, 1036, TRUE, 'Heitor Pedrosa Cunha', 'M', 5, '01/09/1960', 7, 13, 11, 5, 2500);</v>
      </c>
    </row>
    <row r="1041" spans="1:24" ht="14.25" customHeight="1" x14ac:dyDescent="0.2">
      <c r="A1041" s="7">
        <v>1</v>
      </c>
      <c r="B1041" s="7" t="str">
        <f>$A1041 &amp; "-"&amp;VLOOKUP($A1041,Company!$A:$B,2,FALSE)</f>
        <v>1-ACME Corporation</v>
      </c>
      <c r="C1041" s="5">
        <f t="shared" si="144"/>
        <v>1037</v>
      </c>
      <c r="D1041" s="6" t="b">
        <v>1</v>
      </c>
      <c r="E1041" s="7">
        <f ca="1">IF($C1041 = 1 + N("Presidente"),
    127,
    IF($C1041 = 2 + N("Vice-Presidente"),
        72,
        IF($C1041 = 3 + N("Secretária bilíngue"),
            13,
            RANDBETWEEN(5,COUNT(Name!$A:$A) + 1)
        )
    )
)</f>
        <v>54</v>
      </c>
      <c r="F1041" s="7" t="str">
        <f ca="1">VLOOKUP($E1041,Name!$A:$B,2,FALSE)</f>
        <v>Ariela</v>
      </c>
      <c r="G1041" s="7">
        <f ca="1" xml:space="preserve">
IF($C1041 = 1,
    0,
    RANDBETWEEN(5,COUNT('Last name'!$A:$A) + 1)
)</f>
        <v>134</v>
      </c>
      <c r="H1041" s="7" t="str">
        <f ca="1" xml:space="preserve">
IF($C1041 = 1 + N("Presidente"),
    "de Orléans e Bragança",
    VLOOKUP($G1041,'Last name'!$A:$B,2,FALSE) &amp; " " &amp; VLOOKUP(RANDBETWEEN(5,COUNT('Last name'!$A:$A) + 1),'Last name'!$A:$B,2,FALSE)
)</f>
        <v>Morato Mancini</v>
      </c>
      <c r="I1041" s="7" t="str">
        <f t="shared" ca="1" si="145"/>
        <v>Ariela Morato Mancini</v>
      </c>
      <c r="J1041" s="7" t="str">
        <f ca="1">VLOOKUP($E1041,Name!$A:$C,3,FALSE)</f>
        <v>F</v>
      </c>
      <c r="K1041" s="7" t="str">
        <f ca="1">VLOOKUP($J1041,Gender!$A:$B,2,FALSE)</f>
        <v>Female</v>
      </c>
      <c r="L1041" s="7">
        <f t="shared" ca="1" si="146"/>
        <v>5</v>
      </c>
      <c r="M1041" s="7" t="str">
        <f ca="1">VLOOKUP($L1041,Race!$A:$B,2,FALSE)</f>
        <v>White</v>
      </c>
      <c r="N1041" s="8">
        <f t="shared" ca="1" si="147"/>
        <v>33161</v>
      </c>
      <c r="O1041" s="6">
        <f t="shared" ca="1" si="148"/>
        <v>7</v>
      </c>
      <c r="P1041" s="8" t="str">
        <f ca="1">VLOOKUP($O1041,Education!$A:$B,2,FALSE)</f>
        <v>Undergraduate degree</v>
      </c>
      <c r="Q1041" s="7">
        <f ca="1" xml:space="preserve">
  IF(OR($S1041 = 5, $S1041 = 6, $S1041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41" s="7" t="str">
        <f ca="1">VLOOKUP($Q1041,Department!$A:$B,2,FALSE)</f>
        <v>Operations</v>
      </c>
      <c r="S1041" s="6">
        <f t="shared" ca="1" si="149"/>
        <v>10</v>
      </c>
      <c r="T1041" s="7" t="str">
        <f ca="1">VLOOKUP($S1041,Role!$A:$B,2,FALSE)</f>
        <v>Trainee</v>
      </c>
      <c r="U1041" s="6" t="str">
        <f t="shared" ca="1" si="150"/>
        <v/>
      </c>
      <c r="V1041" s="7" t="str">
        <f ca="1" xml:space="preserve">
IF($U1041 &lt;&gt; "",
    VLOOKUP($U1041,Level!$A:$B,2,FALSE),
    ""
)</f>
        <v/>
      </c>
      <c r="W1041" s="1">
        <f t="shared" ca="1" si="151"/>
        <v>1305</v>
      </c>
      <c r="X1041" s="12" t="str">
        <f t="shared" ca="1" si="152"/>
        <v>INSERT INTO bi4all.fac_employees (id_company_fk, id_employee_pk, flg_active, employee_name, id_gender_fk, id_race_fk, birthday, id_schooling_fk, id_department_fk, id_role_fk, id_level_fk, salary) VALUES (1, 1037, TRUE, 'Ariela Morato Mancini', 'F', 5, '15/10/1990', 7, 10, 10, NULL, 1305);</v>
      </c>
    </row>
    <row r="1042" spans="1:24" ht="14.25" customHeight="1" x14ac:dyDescent="0.2">
      <c r="A1042" s="7">
        <v>1</v>
      </c>
      <c r="B1042" s="7" t="str">
        <f>$A1042 &amp; "-"&amp;VLOOKUP($A1042,Company!$A:$B,2,FALSE)</f>
        <v>1-ACME Corporation</v>
      </c>
      <c r="C1042" s="5">
        <f t="shared" si="144"/>
        <v>1038</v>
      </c>
      <c r="D1042" s="6" t="b">
        <v>1</v>
      </c>
      <c r="E1042" s="7">
        <f ca="1">IF($C1042 = 1 + N("Presidente"),
    127,
    IF($C1042 = 2 + N("Vice-Presidente"),
        72,
        IF($C1042 = 3 + N("Secretária bilíngue"),
            13,
            RANDBETWEEN(5,COUNT(Name!$A:$A) + 1)
        )
    )
)</f>
        <v>172</v>
      </c>
      <c r="F1042" s="7" t="str">
        <f ca="1">VLOOKUP($E1042,Name!$A:$B,2,FALSE)</f>
        <v>Isa</v>
      </c>
      <c r="G1042" s="7">
        <f ca="1" xml:space="preserve">
IF($C1042 = 1,
    0,
    RANDBETWEEN(5,COUNT('Last name'!$A:$A) + 1)
)</f>
        <v>139</v>
      </c>
      <c r="H1042" s="7" t="str">
        <f ca="1" xml:space="preserve">
IF($C1042 = 1 + N("Presidente"),
    "de Orléans e Bragança",
    VLOOKUP($G1042,'Last name'!$A:$B,2,FALSE) &amp; " " &amp; VLOOKUP(RANDBETWEEN(5,COUNT('Last name'!$A:$A) + 1),'Last name'!$A:$B,2,FALSE)
)</f>
        <v>Negrão de Oliveira</v>
      </c>
      <c r="I1042" s="7" t="str">
        <f t="shared" ca="1" si="145"/>
        <v>Isa Negrão de Oliveira</v>
      </c>
      <c r="J1042" s="7" t="str">
        <f ca="1">VLOOKUP($E1042,Name!$A:$C,3,FALSE)</f>
        <v>F</v>
      </c>
      <c r="K1042" s="7" t="str">
        <f ca="1">VLOOKUP($J1042,Gender!$A:$B,2,FALSE)</f>
        <v>Female</v>
      </c>
      <c r="L1042" s="7">
        <f t="shared" ca="1" si="146"/>
        <v>5</v>
      </c>
      <c r="M1042" s="7" t="str">
        <f ca="1">VLOOKUP($L1042,Race!$A:$B,2,FALSE)</f>
        <v>White</v>
      </c>
      <c r="N1042" s="8">
        <f t="shared" ca="1" si="147"/>
        <v>25258</v>
      </c>
      <c r="O1042" s="6">
        <f t="shared" ca="1" si="148"/>
        <v>8</v>
      </c>
      <c r="P1042" s="8" t="str">
        <f ca="1">VLOOKUP($O1042,Education!$A:$B,2,FALSE)</f>
        <v>Graduate school</v>
      </c>
      <c r="Q1042" s="7">
        <f ca="1" xml:space="preserve">
  IF(OR($S1042 = 5, $S1042 = 6, $S1042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42" s="7" t="str">
        <f ca="1">VLOOKUP($Q1042,Department!$A:$B,2,FALSE)</f>
        <v>Human Resource</v>
      </c>
      <c r="S1042" s="6">
        <f t="shared" ca="1" si="149"/>
        <v>11</v>
      </c>
      <c r="T1042" s="7" t="str">
        <f ca="1">VLOOKUP($S1042,Role!$A:$B,2,FALSE)</f>
        <v>Analyst</v>
      </c>
      <c r="U1042" s="6">
        <f t="shared" ca="1" si="150"/>
        <v>7</v>
      </c>
      <c r="V1042" s="7" t="str">
        <f ca="1" xml:space="preserve">
IF($U1042 &lt;&gt; "",
    VLOOKUP($U1042,Level!$A:$B,2,FALSE),
    ""
)</f>
        <v>Senior</v>
      </c>
      <c r="W1042" s="1">
        <f t="shared" ca="1" si="151"/>
        <v>3080</v>
      </c>
      <c r="X1042" s="12" t="str">
        <f t="shared" ca="1" si="152"/>
        <v>INSERT INTO bi4all.fac_employees (id_company_fk, id_employee_pk, flg_active, employee_name, id_gender_fk, id_race_fk, birthday, id_schooling_fk, id_department_fk, id_role_fk, id_level_fk, salary) VALUES (1, 1038, TRUE, 'Isa Negrão de Oliveira', 'F', 5, '24/02/1969', 8, 8, 11, 7, 3080);</v>
      </c>
    </row>
    <row r="1043" spans="1:24" ht="14.25" customHeight="1" x14ac:dyDescent="0.2">
      <c r="A1043" s="7">
        <v>1</v>
      </c>
      <c r="B1043" s="7" t="str">
        <f>$A1043 &amp; "-"&amp;VLOOKUP($A1043,Company!$A:$B,2,FALSE)</f>
        <v>1-ACME Corporation</v>
      </c>
      <c r="C1043" s="5">
        <f t="shared" si="144"/>
        <v>1039</v>
      </c>
      <c r="D1043" s="6" t="b">
        <v>1</v>
      </c>
      <c r="E1043" s="7">
        <f ca="1">IF($C1043 = 1 + N("Presidente"),
    127,
    IF($C1043 = 2 + N("Vice-Presidente"),
        72,
        IF($C1043 = 3 + N("Secretária bilíngue"),
            13,
            RANDBETWEEN(5,COUNT(Name!$A:$A) + 1)
        )
    )
)</f>
        <v>151</v>
      </c>
      <c r="F1043" s="7" t="str">
        <f ca="1">VLOOKUP($E1043,Name!$A:$B,2,FALSE)</f>
        <v>Gabrielly</v>
      </c>
      <c r="G1043" s="7">
        <f ca="1" xml:space="preserve">
IF($C1043 = 1,
    0,
    RANDBETWEEN(5,COUNT('Last name'!$A:$A) + 1)
)</f>
        <v>14</v>
      </c>
      <c r="H1043" s="7" t="str">
        <f ca="1" xml:space="preserve">
IF($C1043 = 1 + N("Presidente"),
    "de Orléans e Bragança",
    VLOOKUP($G1043,'Last name'!$A:$B,2,FALSE) &amp; " " &amp; VLOOKUP(RANDBETWEEN(5,COUNT('Last name'!$A:$A) + 1),'Last name'!$A:$B,2,FALSE)
)</f>
        <v>Alves Bermudes</v>
      </c>
      <c r="I1043" s="7" t="str">
        <f t="shared" ca="1" si="145"/>
        <v>Gabrielly Alves Bermudes</v>
      </c>
      <c r="J1043" s="7" t="str">
        <f ca="1">VLOOKUP($E1043,Name!$A:$C,3,FALSE)</f>
        <v>F</v>
      </c>
      <c r="K1043" s="7" t="str">
        <f ca="1">VLOOKUP($J1043,Gender!$A:$B,2,FALSE)</f>
        <v>Female</v>
      </c>
      <c r="L1043" s="7">
        <f t="shared" ca="1" si="146"/>
        <v>6</v>
      </c>
      <c r="M1043" s="7" t="str">
        <f ca="1">VLOOKUP($L1043,Race!$A:$B,2,FALSE)</f>
        <v>Black or African American</v>
      </c>
      <c r="N1043" s="8">
        <f t="shared" ca="1" si="147"/>
        <v>21329</v>
      </c>
      <c r="O1043" s="6">
        <f t="shared" ca="1" si="148"/>
        <v>7</v>
      </c>
      <c r="P1043" s="8" t="str">
        <f ca="1">VLOOKUP($O1043,Education!$A:$B,2,FALSE)</f>
        <v>Undergraduate degree</v>
      </c>
      <c r="Q1043" s="7">
        <f ca="1" xml:space="preserve">
  IF(OR($S1043 = 5, $S1043 = 6, $S1043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43" s="7" t="str">
        <f ca="1">VLOOKUP($Q1043,Department!$A:$B,2,FALSE)</f>
        <v>Human Resource</v>
      </c>
      <c r="S1043" s="6">
        <f t="shared" ca="1" si="149"/>
        <v>9</v>
      </c>
      <c r="T1043" s="7" t="str">
        <f ca="1">VLOOKUP($S1043,Role!$A:$B,2,FALSE)</f>
        <v>Intern</v>
      </c>
      <c r="U1043" s="6" t="str">
        <f t="shared" ca="1" si="150"/>
        <v/>
      </c>
      <c r="V1043" s="7" t="str">
        <f ca="1" xml:space="preserve">
IF($U1043 &lt;&gt; "",
    VLOOKUP($U1043,Level!$A:$B,2,FALSE),
    ""
)</f>
        <v/>
      </c>
      <c r="W1043" s="1">
        <f t="shared" ca="1" si="151"/>
        <v>1285</v>
      </c>
      <c r="X1043" s="12" t="str">
        <f t="shared" ca="1" si="152"/>
        <v>INSERT INTO bi4all.fac_employees (id_company_fk, id_employee_pk, flg_active, employee_name, id_gender_fk, id_race_fk, birthday, id_schooling_fk, id_department_fk, id_role_fk, id_level_fk, salary) VALUES (1, 1039, TRUE, 'Gabrielly Alves Bermudes', 'F', 6, '24/05/1958', 7, 8, 9, NULL, 1285);</v>
      </c>
    </row>
    <row r="1044" spans="1:24" ht="14.25" customHeight="1" x14ac:dyDescent="0.2">
      <c r="A1044" s="7">
        <v>1</v>
      </c>
      <c r="B1044" s="7" t="str">
        <f>$A1044 &amp; "-"&amp;VLOOKUP($A1044,Company!$A:$B,2,FALSE)</f>
        <v>1-ACME Corporation</v>
      </c>
      <c r="C1044" s="5">
        <f t="shared" si="144"/>
        <v>1040</v>
      </c>
      <c r="D1044" s="6" t="b">
        <v>1</v>
      </c>
      <c r="E1044" s="7">
        <f ca="1">IF($C1044 = 1 + N("Presidente"),
    127,
    IF($C1044 = 2 + N("Vice-Presidente"),
        72,
        IF($C1044 = 3 + N("Secretária bilíngue"),
            13,
            RANDBETWEEN(5,COUNT(Name!$A:$A) + 1)
        )
    )
)</f>
        <v>189</v>
      </c>
      <c r="F1044" s="7" t="str">
        <f ca="1">VLOOKUP($E1044,Name!$A:$B,2,FALSE)</f>
        <v>João Luccas</v>
      </c>
      <c r="G1044" s="7">
        <f ca="1" xml:space="preserve">
IF($C1044 = 1,
    0,
    RANDBETWEEN(5,COUNT('Last name'!$A:$A) + 1)
)</f>
        <v>47</v>
      </c>
      <c r="H1044" s="7" t="str">
        <f ca="1" xml:space="preserve">
IF($C1044 = 1 + N("Presidente"),
    "de Orléans e Bragança",
    VLOOKUP($G1044,'Last name'!$A:$B,2,FALSE) &amp; " " &amp; VLOOKUP(RANDBETWEEN(5,COUNT('Last name'!$A:$A) + 1),'Last name'!$A:$B,2,FALSE)
)</f>
        <v>Brasão Romano</v>
      </c>
      <c r="I1044" s="7" t="str">
        <f t="shared" ca="1" si="145"/>
        <v>João Luccas Brasão Romano</v>
      </c>
      <c r="J1044" s="7" t="str">
        <f ca="1">VLOOKUP($E1044,Name!$A:$C,3,FALSE)</f>
        <v>M</v>
      </c>
      <c r="K1044" s="7" t="str">
        <f ca="1">VLOOKUP($J1044,Gender!$A:$B,2,FALSE)</f>
        <v>Male</v>
      </c>
      <c r="L1044" s="7">
        <f t="shared" ca="1" si="146"/>
        <v>5</v>
      </c>
      <c r="M1044" s="7" t="str">
        <f ca="1">VLOOKUP($L1044,Race!$A:$B,2,FALSE)</f>
        <v>White</v>
      </c>
      <c r="N1044" s="8">
        <f t="shared" ca="1" si="147"/>
        <v>22714</v>
      </c>
      <c r="O1044" s="6">
        <f t="shared" ca="1" si="148"/>
        <v>7</v>
      </c>
      <c r="P1044" s="8" t="str">
        <f ca="1">VLOOKUP($O1044,Education!$A:$B,2,FALSE)</f>
        <v>Undergraduate degree</v>
      </c>
      <c r="Q1044" s="7">
        <f ca="1" xml:space="preserve">
  IF(OR($S1044 = 5, $S1044 = 6, $S1044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44" s="7" t="str">
        <f ca="1">VLOOKUP($Q1044,Department!$A:$B,2,FALSE)</f>
        <v>Controlling</v>
      </c>
      <c r="S1044" s="6">
        <f t="shared" ca="1" si="149"/>
        <v>11</v>
      </c>
      <c r="T1044" s="7" t="str">
        <f ca="1">VLOOKUP($S1044,Role!$A:$B,2,FALSE)</f>
        <v>Analyst</v>
      </c>
      <c r="U1044" s="6">
        <f t="shared" ca="1" si="150"/>
        <v>5</v>
      </c>
      <c r="V1044" s="7" t="str">
        <f ca="1" xml:space="preserve">
IF($U1044 &lt;&gt; "",
    VLOOKUP($U1044,Level!$A:$B,2,FALSE),
    ""
)</f>
        <v>Junior</v>
      </c>
      <c r="W1044" s="1">
        <f t="shared" ca="1" si="151"/>
        <v>2500</v>
      </c>
      <c r="X1044" s="12" t="str">
        <f t="shared" ca="1" si="152"/>
        <v>INSERT INTO bi4all.fac_employees (id_company_fk, id_employee_pk, flg_active, employee_name, id_gender_fk, id_race_fk, birthday, id_schooling_fk, id_department_fk, id_role_fk, id_level_fk, salary) VALUES (1, 1040, TRUE, 'João Luccas Brasão Romano', 'M', 5, '09/03/1962', 7, 12, 11, 5, 2500);</v>
      </c>
    </row>
    <row r="1045" spans="1:24" ht="14.25" customHeight="1" x14ac:dyDescent="0.2">
      <c r="A1045" s="7">
        <v>1</v>
      </c>
      <c r="B1045" s="7" t="str">
        <f>$A1045 &amp; "-"&amp;VLOOKUP($A1045,Company!$A:$B,2,FALSE)</f>
        <v>1-ACME Corporation</v>
      </c>
      <c r="C1045" s="5">
        <f t="shared" si="144"/>
        <v>1041</v>
      </c>
      <c r="D1045" s="6" t="b">
        <v>1</v>
      </c>
      <c r="E1045" s="7">
        <f ca="1">IF($C1045 = 1 + N("Presidente"),
    127,
    IF($C1045 = 2 + N("Vice-Presidente"),
        72,
        IF($C1045 = 3 + N("Secretária bilíngue"),
            13,
            RANDBETWEEN(5,COUNT(Name!$A:$A) + 1)
        )
    )
)</f>
        <v>109</v>
      </c>
      <c r="F1045" s="7" t="str">
        <f ca="1">VLOOKUP($E1045,Name!$A:$B,2,FALSE)</f>
        <v>Davi Luiz</v>
      </c>
      <c r="G1045" s="7">
        <f ca="1" xml:space="preserve">
IF($C1045 = 1,
    0,
    RANDBETWEEN(5,COUNT('Last name'!$A:$A) + 1)
)</f>
        <v>82</v>
      </c>
      <c r="H1045" s="7" t="str">
        <f ca="1" xml:space="preserve">
IF($C1045 = 1 + N("Presidente"),
    "de Orléans e Bragança",
    VLOOKUP($G1045,'Last name'!$A:$B,2,FALSE) &amp; " " &amp; VLOOKUP(RANDBETWEEN(5,COUNT('Last name'!$A:$A) + 1),'Last name'!$A:$B,2,FALSE)
)</f>
        <v>Farina Furtado</v>
      </c>
      <c r="I1045" s="7" t="str">
        <f t="shared" ca="1" si="145"/>
        <v>Davi Luiz Farina Furtado</v>
      </c>
      <c r="J1045" s="7" t="str">
        <f ca="1">VLOOKUP($E1045,Name!$A:$C,3,FALSE)</f>
        <v>M</v>
      </c>
      <c r="K1045" s="7" t="str">
        <f ca="1">VLOOKUP($J1045,Gender!$A:$B,2,FALSE)</f>
        <v>Male</v>
      </c>
      <c r="L1045" s="7">
        <f t="shared" ca="1" si="146"/>
        <v>8</v>
      </c>
      <c r="M1045" s="7" t="str">
        <f ca="1">VLOOKUP($L1045,Race!$A:$B,2,FALSE)</f>
        <v>Asian</v>
      </c>
      <c r="N1045" s="8">
        <f t="shared" ca="1" si="147"/>
        <v>30483</v>
      </c>
      <c r="O1045" s="6">
        <f t="shared" ca="1" si="148"/>
        <v>7</v>
      </c>
      <c r="P1045" s="8" t="str">
        <f ca="1">VLOOKUP($O1045,Education!$A:$B,2,FALSE)</f>
        <v>Undergraduate degree</v>
      </c>
      <c r="Q1045" s="7">
        <f ca="1" xml:space="preserve">
  IF(OR($S1045 = 5, $S1045 = 6, $S1045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45" s="7" t="str">
        <f ca="1">VLOOKUP($Q1045,Department!$A:$B,2,FALSE)</f>
        <v>Human Resource</v>
      </c>
      <c r="S1045" s="6">
        <f t="shared" ca="1" si="149"/>
        <v>9</v>
      </c>
      <c r="T1045" s="7" t="str">
        <f ca="1">VLOOKUP($S1045,Role!$A:$B,2,FALSE)</f>
        <v>Intern</v>
      </c>
      <c r="U1045" s="6" t="str">
        <f t="shared" ca="1" si="150"/>
        <v/>
      </c>
      <c r="V1045" s="7" t="str">
        <f ca="1" xml:space="preserve">
IF($U1045 &lt;&gt; "",
    VLOOKUP($U1045,Level!$A:$B,2,FALSE),
    ""
)</f>
        <v/>
      </c>
      <c r="W1045" s="1">
        <f t="shared" ca="1" si="151"/>
        <v>1285</v>
      </c>
      <c r="X1045" s="12" t="str">
        <f t="shared" ca="1" si="152"/>
        <v>INSERT INTO bi4all.fac_employees (id_company_fk, id_employee_pk, flg_active, employee_name, id_gender_fk, id_race_fk, birthday, id_schooling_fk, id_department_fk, id_role_fk, id_level_fk, salary) VALUES (1, 1041, TRUE, 'Davi Luiz Farina Furtado', 'M', 8, '16/06/1983', 7, 8, 9, NULL, 1285);</v>
      </c>
    </row>
    <row r="1046" spans="1:24" ht="14.25" customHeight="1" x14ac:dyDescent="0.2">
      <c r="A1046" s="7">
        <v>1</v>
      </c>
      <c r="B1046" s="7" t="str">
        <f>$A1046 &amp; "-"&amp;VLOOKUP($A1046,Company!$A:$B,2,FALSE)</f>
        <v>1-ACME Corporation</v>
      </c>
      <c r="C1046" s="5">
        <f t="shared" si="144"/>
        <v>1042</v>
      </c>
      <c r="D1046" s="6" t="b">
        <v>1</v>
      </c>
      <c r="E1046" s="7">
        <f ca="1">IF($C1046 = 1 + N("Presidente"),
    127,
    IF($C1046 = 2 + N("Vice-Presidente"),
        72,
        IF($C1046 = 3 + N("Secretária bilíngue"),
            13,
            RANDBETWEEN(5,COUNT(Name!$A:$A) + 1)
        )
    )
)</f>
        <v>201</v>
      </c>
      <c r="F1046" s="7" t="str">
        <f ca="1">VLOOKUP($E1046,Name!$A:$B,2,FALSE)</f>
        <v>Júlia</v>
      </c>
      <c r="G1046" s="7">
        <f ca="1" xml:space="preserve">
IF($C1046 = 1,
    0,
    RANDBETWEEN(5,COUNT('Last name'!$A:$A) + 1)
)</f>
        <v>124</v>
      </c>
      <c r="H1046" s="7" t="str">
        <f ca="1" xml:space="preserve">
IF($C1046 = 1 + N("Presidente"),
    "de Orléans e Bragança",
    VLOOKUP($G1046,'Last name'!$A:$B,2,FALSE) &amp; " " &amp; VLOOKUP(RANDBETWEEN(5,COUNT('Last name'!$A:$A) + 1),'Last name'!$A:$B,2,FALSE)
)</f>
        <v>Mazza Leone</v>
      </c>
      <c r="I1046" s="7" t="str">
        <f t="shared" ca="1" si="145"/>
        <v>Júlia Mazza Leone</v>
      </c>
      <c r="J1046" s="7" t="str">
        <f ca="1">VLOOKUP($E1046,Name!$A:$C,3,FALSE)</f>
        <v>F</v>
      </c>
      <c r="K1046" s="7" t="str">
        <f ca="1">VLOOKUP($J1046,Gender!$A:$B,2,FALSE)</f>
        <v>Female</v>
      </c>
      <c r="L1046" s="7">
        <f t="shared" ca="1" si="146"/>
        <v>5</v>
      </c>
      <c r="M1046" s="7" t="str">
        <f ca="1">VLOOKUP($L1046,Race!$A:$B,2,FALSE)</f>
        <v>White</v>
      </c>
      <c r="N1046" s="8">
        <f t="shared" ca="1" si="147"/>
        <v>27279</v>
      </c>
      <c r="O1046" s="6">
        <f t="shared" ca="1" si="148"/>
        <v>7</v>
      </c>
      <c r="P1046" s="8" t="str">
        <f ca="1">VLOOKUP($O1046,Education!$A:$B,2,FALSE)</f>
        <v>Undergraduate degree</v>
      </c>
      <c r="Q1046" s="7">
        <f ca="1" xml:space="preserve">
  IF(OR($S1046 = 5, $S1046 = 6, $S1046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46" s="7" t="str">
        <f ca="1">VLOOKUP($Q1046,Department!$A:$B,2,FALSE)</f>
        <v>Administration</v>
      </c>
      <c r="S1046" s="6">
        <f t="shared" ca="1" si="149"/>
        <v>11</v>
      </c>
      <c r="T1046" s="7" t="str">
        <f ca="1">VLOOKUP($S1046,Role!$A:$B,2,FALSE)</f>
        <v>Analyst</v>
      </c>
      <c r="U1046" s="6">
        <f t="shared" ca="1" si="150"/>
        <v>7</v>
      </c>
      <c r="V1046" s="7" t="str">
        <f ca="1" xml:space="preserve">
IF($U1046 &lt;&gt; "",
    VLOOKUP($U1046,Level!$A:$B,2,FALSE),
    ""
)</f>
        <v>Senior</v>
      </c>
      <c r="W1046" s="1">
        <f t="shared" ca="1" si="151"/>
        <v>2500</v>
      </c>
      <c r="X1046" s="12" t="str">
        <f t="shared" ca="1" si="152"/>
        <v>INSERT INTO bi4all.fac_employees (id_company_fk, id_employee_pk, flg_active, employee_name, id_gender_fk, id_race_fk, birthday, id_schooling_fk, id_department_fk, id_role_fk, id_level_fk, salary) VALUES (1, 1042, TRUE, 'Júlia Mazza Leone', 'F', 5, '07/09/1974', 7, 6, 11, 7, 2500);</v>
      </c>
    </row>
    <row r="1047" spans="1:24" ht="14.25" customHeight="1" x14ac:dyDescent="0.2">
      <c r="A1047" s="7">
        <v>1</v>
      </c>
      <c r="B1047" s="7" t="str">
        <f>$A1047 &amp; "-"&amp;VLOOKUP($A1047,Company!$A:$B,2,FALSE)</f>
        <v>1-ACME Corporation</v>
      </c>
      <c r="C1047" s="5">
        <f t="shared" si="144"/>
        <v>1043</v>
      </c>
      <c r="D1047" s="6" t="b">
        <v>1</v>
      </c>
      <c r="E1047" s="7">
        <f ca="1">IF($C1047 = 1 + N("Presidente"),
    127,
    IF($C1047 = 2 + N("Vice-Presidente"),
        72,
        IF($C1047 = 3 + N("Secretária bilíngue"),
            13,
            RANDBETWEEN(5,COUNT(Name!$A:$A) + 1)
        )
    )
)</f>
        <v>176</v>
      </c>
      <c r="F1047" s="7" t="str">
        <f ca="1">VLOOKUP($E1047,Name!$A:$B,2,FALSE)</f>
        <v>Isabelle</v>
      </c>
      <c r="G1047" s="7">
        <f ca="1" xml:space="preserve">
IF($C1047 = 1,
    0,
    RANDBETWEEN(5,COUNT('Last name'!$A:$A) + 1)
)</f>
        <v>21</v>
      </c>
      <c r="H1047" s="7" t="str">
        <f ca="1" xml:space="preserve">
IF($C1047 = 1 + N("Presidente"),
    "de Orléans e Bragança",
    VLOOKUP($G1047,'Last name'!$A:$B,2,FALSE) &amp; " " &amp; VLOOKUP(RANDBETWEEN(5,COUNT('Last name'!$A:$A) + 1),'Last name'!$A:$B,2,FALSE)
)</f>
        <v>Aragão Longo</v>
      </c>
      <c r="I1047" s="7" t="str">
        <f t="shared" ca="1" si="145"/>
        <v>Isabelle Aragão Longo</v>
      </c>
      <c r="J1047" s="7" t="str">
        <f ca="1">VLOOKUP($E1047,Name!$A:$C,3,FALSE)</f>
        <v>F</v>
      </c>
      <c r="K1047" s="7" t="str">
        <f ca="1">VLOOKUP($J1047,Gender!$A:$B,2,FALSE)</f>
        <v>Female</v>
      </c>
      <c r="L1047" s="7">
        <f t="shared" ca="1" si="146"/>
        <v>5</v>
      </c>
      <c r="M1047" s="7" t="str">
        <f ca="1">VLOOKUP($L1047,Race!$A:$B,2,FALSE)</f>
        <v>White</v>
      </c>
      <c r="N1047" s="8">
        <f t="shared" ca="1" si="147"/>
        <v>25446</v>
      </c>
      <c r="O1047" s="6">
        <f t="shared" ca="1" si="148"/>
        <v>7</v>
      </c>
      <c r="P1047" s="8" t="str">
        <f ca="1">VLOOKUP($O1047,Education!$A:$B,2,FALSE)</f>
        <v>Undergraduate degree</v>
      </c>
      <c r="Q1047" s="7">
        <f ca="1" xml:space="preserve">
  IF(OR($S1047 = 5, $S1047 = 6, $S1047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47" s="7" t="str">
        <f ca="1">VLOOKUP($Q1047,Department!$A:$B,2,FALSE)</f>
        <v>Administration</v>
      </c>
      <c r="S1047" s="6">
        <f t="shared" ca="1" si="149"/>
        <v>10</v>
      </c>
      <c r="T1047" s="7" t="str">
        <f ca="1">VLOOKUP($S1047,Role!$A:$B,2,FALSE)</f>
        <v>Trainee</v>
      </c>
      <c r="U1047" s="6" t="str">
        <f t="shared" ca="1" si="150"/>
        <v/>
      </c>
      <c r="V1047" s="7" t="str">
        <f ca="1" xml:space="preserve">
IF($U1047 &lt;&gt; "",
    VLOOKUP($U1047,Level!$A:$B,2,FALSE),
    ""
)</f>
        <v/>
      </c>
      <c r="W1047" s="1">
        <f t="shared" ca="1" si="151"/>
        <v>1305</v>
      </c>
      <c r="X1047" s="12" t="str">
        <f t="shared" ca="1" si="152"/>
        <v>INSERT INTO bi4all.fac_employees (id_company_fk, id_employee_pk, flg_active, employee_name, id_gender_fk, id_race_fk, birthday, id_schooling_fk, id_department_fk, id_role_fk, id_level_fk, salary) VALUES (1, 1043, TRUE, 'Isabelle Aragão Longo', 'F', 5, '31/08/1969', 7, 6, 10, NULL, 1305);</v>
      </c>
    </row>
    <row r="1048" spans="1:24" ht="14.25" customHeight="1" x14ac:dyDescent="0.2">
      <c r="A1048" s="7">
        <v>1</v>
      </c>
      <c r="B1048" s="7" t="str">
        <f>$A1048 &amp; "-"&amp;VLOOKUP($A1048,Company!$A:$B,2,FALSE)</f>
        <v>1-ACME Corporation</v>
      </c>
      <c r="C1048" s="5">
        <f t="shared" si="144"/>
        <v>1044</v>
      </c>
      <c r="D1048" s="6" t="b">
        <v>1</v>
      </c>
      <c r="E1048" s="7">
        <f ca="1">IF($C1048 = 1 + N("Presidente"),
    127,
    IF($C1048 = 2 + N("Vice-Presidente"),
        72,
        IF($C1048 = 3 + N("Secretária bilíngue"),
            13,
            RANDBETWEEN(5,COUNT(Name!$A:$A) + 1)
        )
    )
)</f>
        <v>189</v>
      </c>
      <c r="F1048" s="7" t="str">
        <f ca="1">VLOOKUP($E1048,Name!$A:$B,2,FALSE)</f>
        <v>João Luccas</v>
      </c>
      <c r="G1048" s="7">
        <f ca="1" xml:space="preserve">
IF($C1048 = 1,
    0,
    RANDBETWEEN(5,COUNT('Last name'!$A:$A) + 1)
)</f>
        <v>79</v>
      </c>
      <c r="H1048" s="7" t="str">
        <f ca="1" xml:space="preserve">
IF($C1048 = 1 + N("Presidente"),
    "de Orléans e Bragança",
    VLOOKUP($G1048,'Last name'!$A:$B,2,FALSE) &amp; " " &amp; VLOOKUP(RANDBETWEEN(5,COUNT('Last name'!$A:$A) + 1),'Last name'!$A:$B,2,FALSE)
)</f>
        <v>Evangelista Leite</v>
      </c>
      <c r="I1048" s="7" t="str">
        <f t="shared" ca="1" si="145"/>
        <v>João Luccas Evangelista Leite</v>
      </c>
      <c r="J1048" s="7" t="str">
        <f ca="1">VLOOKUP($E1048,Name!$A:$C,3,FALSE)</f>
        <v>M</v>
      </c>
      <c r="K1048" s="7" t="str">
        <f ca="1">VLOOKUP($J1048,Gender!$A:$B,2,FALSE)</f>
        <v>Male</v>
      </c>
      <c r="L1048" s="7">
        <f t="shared" ca="1" si="146"/>
        <v>5</v>
      </c>
      <c r="M1048" s="7" t="str">
        <f ca="1">VLOOKUP($L1048,Race!$A:$B,2,FALSE)</f>
        <v>White</v>
      </c>
      <c r="N1048" s="8">
        <f t="shared" ca="1" si="147"/>
        <v>23507</v>
      </c>
      <c r="O1048" s="6">
        <f t="shared" ca="1" si="148"/>
        <v>8</v>
      </c>
      <c r="P1048" s="8" t="str">
        <f ca="1">VLOOKUP($O1048,Education!$A:$B,2,FALSE)</f>
        <v>Graduate school</v>
      </c>
      <c r="Q1048" s="7">
        <f ca="1" xml:space="preserve">
  IF(OR($S1048 = 5, $S1048 = 6, $S1048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48" s="7" t="str">
        <f ca="1">VLOOKUP($Q1048,Department!$A:$B,2,FALSE)</f>
        <v>Presidency</v>
      </c>
      <c r="S1048" s="6">
        <f t="shared" ca="1" si="149"/>
        <v>11</v>
      </c>
      <c r="T1048" s="7" t="str">
        <f ca="1">VLOOKUP($S1048,Role!$A:$B,2,FALSE)</f>
        <v>Analyst</v>
      </c>
      <c r="U1048" s="6">
        <f t="shared" ca="1" si="150"/>
        <v>5</v>
      </c>
      <c r="V1048" s="7" t="str">
        <f ca="1" xml:space="preserve">
IF($U1048 &lt;&gt; "",
    VLOOKUP($U1048,Level!$A:$B,2,FALSE),
    ""
)</f>
        <v>Junior</v>
      </c>
      <c r="W1048" s="1">
        <f t="shared" ca="1" si="151"/>
        <v>3000</v>
      </c>
      <c r="X1048" s="12" t="str">
        <f t="shared" ca="1" si="152"/>
        <v>INSERT INTO bi4all.fac_employees (id_company_fk, id_employee_pk, flg_active, employee_name, id_gender_fk, id_race_fk, birthday, id_schooling_fk, id_department_fk, id_role_fk, id_level_fk, salary) VALUES (1, 1044, TRUE, 'João Luccas Evangelista Leite', 'M', 5, '10/05/1964', 8, 5, 11, 5, 3000);</v>
      </c>
    </row>
    <row r="1049" spans="1:24" ht="14.25" customHeight="1" x14ac:dyDescent="0.2">
      <c r="A1049" s="7">
        <v>1</v>
      </c>
      <c r="B1049" s="7" t="str">
        <f>$A1049 &amp; "-"&amp;VLOOKUP($A1049,Company!$A:$B,2,FALSE)</f>
        <v>1-ACME Corporation</v>
      </c>
      <c r="C1049" s="5">
        <f t="shared" si="144"/>
        <v>1045</v>
      </c>
      <c r="D1049" s="6" t="b">
        <v>1</v>
      </c>
      <c r="E1049" s="7">
        <f ca="1">IF($C1049 = 1 + N("Presidente"),
    127,
    IF($C1049 = 2 + N("Vice-Presidente"),
        72,
        IF($C1049 = 3 + N("Secretária bilíngue"),
            13,
            RANDBETWEEN(5,COUNT(Name!$A:$A) + 1)
        )
    )
)</f>
        <v>309</v>
      </c>
      <c r="F1049" s="7" t="str">
        <f ca="1">VLOOKUP($E1049,Name!$A:$B,2,FALSE)</f>
        <v>Octávio</v>
      </c>
      <c r="G1049" s="7">
        <f ca="1" xml:space="preserve">
IF($C1049 = 1,
    0,
    RANDBETWEEN(5,COUNT('Last name'!$A:$A) + 1)
)</f>
        <v>124</v>
      </c>
      <c r="H1049" s="7" t="str">
        <f ca="1" xml:space="preserve">
IF($C1049 = 1 + N("Presidente"),
    "de Orléans e Bragança",
    VLOOKUP($G1049,'Last name'!$A:$B,2,FALSE) &amp; " " &amp; VLOOKUP(RANDBETWEEN(5,COUNT('Last name'!$A:$A) + 1),'Last name'!$A:$B,2,FALSE)
)</f>
        <v>Mazza Brasão</v>
      </c>
      <c r="I1049" s="7" t="str">
        <f t="shared" ca="1" si="145"/>
        <v>Octávio Mazza Brasão</v>
      </c>
      <c r="J1049" s="7" t="str">
        <f ca="1">VLOOKUP($E1049,Name!$A:$C,3,FALSE)</f>
        <v>M</v>
      </c>
      <c r="K1049" s="7" t="str">
        <f ca="1">VLOOKUP($J1049,Gender!$A:$B,2,FALSE)</f>
        <v>Male</v>
      </c>
      <c r="L1049" s="7">
        <f t="shared" ca="1" si="146"/>
        <v>5</v>
      </c>
      <c r="M1049" s="7" t="str">
        <f ca="1">VLOOKUP($L1049,Race!$A:$B,2,FALSE)</f>
        <v>White</v>
      </c>
      <c r="N1049" s="8">
        <f t="shared" ca="1" si="147"/>
        <v>32699</v>
      </c>
      <c r="O1049" s="6">
        <f t="shared" ca="1" si="148"/>
        <v>7</v>
      </c>
      <c r="P1049" s="8" t="str">
        <f ca="1">VLOOKUP($O1049,Education!$A:$B,2,FALSE)</f>
        <v>Undergraduate degree</v>
      </c>
      <c r="Q1049" s="7">
        <f ca="1" xml:space="preserve">
  IF(OR($S1049 = 5, $S1049 = 6, $S1049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49" s="7" t="str">
        <f ca="1">VLOOKUP($Q1049,Department!$A:$B,2,FALSE)</f>
        <v>Commercial</v>
      </c>
      <c r="S1049" s="6">
        <f t="shared" ca="1" si="149"/>
        <v>9</v>
      </c>
      <c r="T1049" s="7" t="str">
        <f ca="1">VLOOKUP($S1049,Role!$A:$B,2,FALSE)</f>
        <v>Intern</v>
      </c>
      <c r="U1049" s="6" t="str">
        <f t="shared" ca="1" si="150"/>
        <v/>
      </c>
      <c r="V1049" s="7" t="str">
        <f ca="1" xml:space="preserve">
IF($U1049 &lt;&gt; "",
    VLOOKUP($U1049,Level!$A:$B,2,FALSE),
    ""
)</f>
        <v/>
      </c>
      <c r="W1049" s="1">
        <f t="shared" ca="1" si="151"/>
        <v>1285</v>
      </c>
      <c r="X1049" s="12" t="str">
        <f t="shared" ca="1" si="152"/>
        <v>INSERT INTO bi4all.fac_employees (id_company_fk, id_employee_pk, flg_active, employee_name, id_gender_fk, id_race_fk, birthday, id_schooling_fk, id_department_fk, id_role_fk, id_level_fk, salary) VALUES (1, 1045, TRUE, 'Octávio Mazza Brasão', 'M', 5, '10/07/1989', 7, 9, 9, NULL, 1285);</v>
      </c>
    </row>
    <row r="1050" spans="1:24" ht="14.25" customHeight="1" x14ac:dyDescent="0.2">
      <c r="A1050" s="7">
        <v>1</v>
      </c>
      <c r="B1050" s="7" t="str">
        <f>$A1050 &amp; "-"&amp;VLOOKUP($A1050,Company!$A:$B,2,FALSE)</f>
        <v>1-ACME Corporation</v>
      </c>
      <c r="C1050" s="5">
        <f t="shared" si="144"/>
        <v>1046</v>
      </c>
      <c r="D1050" s="6" t="b">
        <v>1</v>
      </c>
      <c r="E1050" s="7">
        <f ca="1">IF($C1050 = 1 + N("Presidente"),
    127,
    IF($C1050 = 2 + N("Vice-Presidente"),
        72,
        IF($C1050 = 3 + N("Secretária bilíngue"),
            13,
            RANDBETWEEN(5,COUNT(Name!$A:$A) + 1)
        )
    )
)</f>
        <v>95</v>
      </c>
      <c r="F1050" s="7" t="str">
        <f ca="1">VLOOKUP($E1050,Name!$A:$B,2,FALSE)</f>
        <v>Clarice</v>
      </c>
      <c r="G1050" s="7">
        <f ca="1" xml:space="preserve">
IF($C1050 = 1,
    0,
    RANDBETWEEN(5,COUNT('Last name'!$A:$A) + 1)
)</f>
        <v>43</v>
      </c>
      <c r="H1050" s="7" t="str">
        <f ca="1" xml:space="preserve">
IF($C1050 = 1 + N("Presidente"),
    "de Orléans e Bragança",
    VLOOKUP($G1050,'Last name'!$A:$B,2,FALSE) &amp; " " &amp; VLOOKUP(RANDBETWEEN(5,COUNT('Last name'!$A:$A) + 1),'Last name'!$A:$B,2,FALSE)
)</f>
        <v>Borges Pellegrini</v>
      </c>
      <c r="I1050" s="7" t="str">
        <f t="shared" ca="1" si="145"/>
        <v>Clarice Borges Pellegrini</v>
      </c>
      <c r="J1050" s="7" t="str">
        <f ca="1">VLOOKUP($E1050,Name!$A:$C,3,FALSE)</f>
        <v>F</v>
      </c>
      <c r="K1050" s="7" t="str">
        <f ca="1">VLOOKUP($J1050,Gender!$A:$B,2,FALSE)</f>
        <v>Female</v>
      </c>
      <c r="L1050" s="7">
        <f t="shared" ca="1" si="146"/>
        <v>6</v>
      </c>
      <c r="M1050" s="7" t="str">
        <f ca="1">VLOOKUP($L1050,Race!$A:$B,2,FALSE)</f>
        <v>Black or African American</v>
      </c>
      <c r="N1050" s="8">
        <f t="shared" ca="1" si="147"/>
        <v>22450</v>
      </c>
      <c r="O1050" s="6">
        <f t="shared" ca="1" si="148"/>
        <v>7</v>
      </c>
      <c r="P1050" s="8" t="str">
        <f ca="1">VLOOKUP($O1050,Education!$A:$B,2,FALSE)</f>
        <v>Undergraduate degree</v>
      </c>
      <c r="Q1050" s="7">
        <f ca="1" xml:space="preserve">
  IF(OR($S1050 = 5, $S1050 = 6, $S1050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50" s="7" t="str">
        <f ca="1">VLOOKUP($Q1050,Department!$A:$B,2,FALSE)</f>
        <v>Operations</v>
      </c>
      <c r="S1050" s="6">
        <f t="shared" ca="1" si="149"/>
        <v>11</v>
      </c>
      <c r="T1050" s="7" t="str">
        <f ca="1">VLOOKUP($S1050,Role!$A:$B,2,FALSE)</f>
        <v>Analyst</v>
      </c>
      <c r="U1050" s="6">
        <f t="shared" ca="1" si="150"/>
        <v>5</v>
      </c>
      <c r="V1050" s="7" t="str">
        <f ca="1" xml:space="preserve">
IF($U1050 &lt;&gt; "",
    VLOOKUP($U1050,Level!$A:$B,2,FALSE),
    ""
)</f>
        <v>Junior</v>
      </c>
      <c r="W1050" s="1">
        <f t="shared" ca="1" si="151"/>
        <v>2500</v>
      </c>
      <c r="X1050" s="12" t="str">
        <f t="shared" ca="1" si="152"/>
        <v>INSERT INTO bi4all.fac_employees (id_company_fk, id_employee_pk, flg_active, employee_name, id_gender_fk, id_race_fk, birthday, id_schooling_fk, id_department_fk, id_role_fk, id_level_fk, salary) VALUES (1, 1046, TRUE, 'Clarice Borges Pellegrini', 'F', 6, '18/06/1961', 7, 10, 11, 5, 2500);</v>
      </c>
    </row>
    <row r="1051" spans="1:24" ht="14.25" customHeight="1" x14ac:dyDescent="0.2">
      <c r="A1051" s="7">
        <v>1</v>
      </c>
      <c r="B1051" s="7" t="str">
        <f>$A1051 &amp; "-"&amp;VLOOKUP($A1051,Company!$A:$B,2,FALSE)</f>
        <v>1-ACME Corporation</v>
      </c>
      <c r="C1051" s="5">
        <f t="shared" si="144"/>
        <v>1047</v>
      </c>
      <c r="D1051" s="6" t="b">
        <v>1</v>
      </c>
      <c r="E1051" s="7">
        <f ca="1">IF($C1051 = 1 + N("Presidente"),
    127,
    IF($C1051 = 2 + N("Vice-Presidente"),
        72,
        IF($C1051 = 3 + N("Secretária bilíngue"),
            13,
            RANDBETWEEN(5,COUNT(Name!$A:$A) + 1)
        )
    )
)</f>
        <v>227</v>
      </c>
      <c r="F1051" s="7" t="str">
        <f ca="1">VLOOKUP($E1051,Name!$A:$B,2,FALSE)</f>
        <v>Lia</v>
      </c>
      <c r="G1051" s="7">
        <f ca="1" xml:space="preserve">
IF($C1051 = 1,
    0,
    RANDBETWEEN(5,COUNT('Last name'!$A:$A) + 1)
)</f>
        <v>116</v>
      </c>
      <c r="H1051" s="7" t="str">
        <f ca="1" xml:space="preserve">
IF($C1051 = 1 + N("Presidente"),
    "de Orléans e Bragança",
    VLOOKUP($G1051,'Last name'!$A:$B,2,FALSE) &amp; " " &amp; VLOOKUP(RANDBETWEEN(5,COUNT('Last name'!$A:$A) + 1),'Last name'!$A:$B,2,FALSE)
)</f>
        <v>Malafaia Farina</v>
      </c>
      <c r="I1051" s="7" t="str">
        <f t="shared" ca="1" si="145"/>
        <v>Lia Malafaia Farina</v>
      </c>
      <c r="J1051" s="7" t="str">
        <f ca="1">VLOOKUP($E1051,Name!$A:$C,3,FALSE)</f>
        <v>F</v>
      </c>
      <c r="K1051" s="7" t="str">
        <f ca="1">VLOOKUP($J1051,Gender!$A:$B,2,FALSE)</f>
        <v>Female</v>
      </c>
      <c r="L1051" s="7">
        <f t="shared" ca="1" si="146"/>
        <v>5</v>
      </c>
      <c r="M1051" s="7" t="str">
        <f ca="1">VLOOKUP($L1051,Race!$A:$B,2,FALSE)</f>
        <v>White</v>
      </c>
      <c r="N1051" s="8">
        <f t="shared" ca="1" si="147"/>
        <v>21074</v>
      </c>
      <c r="O1051" s="6">
        <f t="shared" ca="1" si="148"/>
        <v>7</v>
      </c>
      <c r="P1051" s="8" t="str">
        <f ca="1">VLOOKUP($O1051,Education!$A:$B,2,FALSE)</f>
        <v>Undergraduate degree</v>
      </c>
      <c r="Q1051" s="7">
        <f ca="1" xml:space="preserve">
  IF(OR($S1051 = 5, $S1051 = 6, $S1051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51" s="7" t="str">
        <f ca="1">VLOOKUP($Q1051,Department!$A:$B,2,FALSE)</f>
        <v>Finance</v>
      </c>
      <c r="S1051" s="6">
        <f t="shared" ca="1" si="149"/>
        <v>10</v>
      </c>
      <c r="T1051" s="7" t="str">
        <f ca="1">VLOOKUP($S1051,Role!$A:$B,2,FALSE)</f>
        <v>Trainee</v>
      </c>
      <c r="U1051" s="6" t="str">
        <f t="shared" ca="1" si="150"/>
        <v/>
      </c>
      <c r="V1051" s="7" t="str">
        <f ca="1" xml:space="preserve">
IF($U1051 &lt;&gt; "",
    VLOOKUP($U1051,Level!$A:$B,2,FALSE),
    ""
)</f>
        <v/>
      </c>
      <c r="W1051" s="1">
        <f t="shared" ca="1" si="151"/>
        <v>1305</v>
      </c>
      <c r="X1051" s="12" t="str">
        <f t="shared" ca="1" si="152"/>
        <v>INSERT INTO bi4all.fac_employees (id_company_fk, id_employee_pk, flg_active, employee_name, id_gender_fk, id_race_fk, birthday, id_schooling_fk, id_department_fk, id_role_fk, id_level_fk, salary) VALUES (1, 1047, TRUE, 'Lia Malafaia Farina', 'F', 5, '11/09/1957', 7, 7, 10, NULL, 1305);</v>
      </c>
    </row>
    <row r="1052" spans="1:24" ht="14.25" customHeight="1" x14ac:dyDescent="0.2">
      <c r="A1052" s="7">
        <v>1</v>
      </c>
      <c r="B1052" s="7" t="str">
        <f>$A1052 &amp; "-"&amp;VLOOKUP($A1052,Company!$A:$B,2,FALSE)</f>
        <v>1-ACME Corporation</v>
      </c>
      <c r="C1052" s="5">
        <f t="shared" si="144"/>
        <v>1048</v>
      </c>
      <c r="D1052" s="6" t="b">
        <v>1</v>
      </c>
      <c r="E1052" s="7">
        <f ca="1">IF($C1052 = 1 + N("Presidente"),
    127,
    IF($C1052 = 2 + N("Vice-Presidente"),
        72,
        IF($C1052 = 3 + N("Secretária bilíngue"),
            13,
            RANDBETWEEN(5,COUNT(Name!$A:$A) + 1)
        )
    )
)</f>
        <v>118</v>
      </c>
      <c r="F1052" s="7" t="str">
        <f ca="1">VLOOKUP($E1052,Name!$A:$B,2,FALSE)</f>
        <v>Eliezer</v>
      </c>
      <c r="G1052" s="7">
        <f ca="1" xml:space="preserve">
IF($C1052 = 1,
    0,
    RANDBETWEEN(5,COUNT('Last name'!$A:$A) + 1)
)</f>
        <v>169</v>
      </c>
      <c r="H1052" s="7" t="str">
        <f ca="1" xml:space="preserve">
IF($C1052 = 1 + N("Presidente"),
    "de Orléans e Bragança",
    VLOOKUP($G1052,'Last name'!$A:$B,2,FALSE) &amp; " " &amp; VLOOKUP(RANDBETWEEN(5,COUNT('Last name'!$A:$A) + 1),'Last name'!$A:$B,2,FALSE)
)</f>
        <v>Russo Fontana</v>
      </c>
      <c r="I1052" s="7" t="str">
        <f t="shared" ca="1" si="145"/>
        <v>Eliezer Russo Fontana</v>
      </c>
      <c r="J1052" s="7" t="str">
        <f ca="1">VLOOKUP($E1052,Name!$A:$C,3,FALSE)</f>
        <v>M</v>
      </c>
      <c r="K1052" s="7" t="str">
        <f ca="1">VLOOKUP($J1052,Gender!$A:$B,2,FALSE)</f>
        <v>Male</v>
      </c>
      <c r="L1052" s="7">
        <f t="shared" ca="1" si="146"/>
        <v>5</v>
      </c>
      <c r="M1052" s="7" t="str">
        <f ca="1">VLOOKUP($L1052,Race!$A:$B,2,FALSE)</f>
        <v>White</v>
      </c>
      <c r="N1052" s="8">
        <f t="shared" ca="1" si="147"/>
        <v>31067</v>
      </c>
      <c r="O1052" s="6">
        <f t="shared" ca="1" si="148"/>
        <v>8</v>
      </c>
      <c r="P1052" s="8" t="str">
        <f ca="1">VLOOKUP($O1052,Education!$A:$B,2,FALSE)</f>
        <v>Graduate school</v>
      </c>
      <c r="Q1052" s="7">
        <f ca="1" xml:space="preserve">
  IF(OR($S1052 = 5, $S1052 = 6, $S1052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52" s="7" t="str">
        <f ca="1">VLOOKUP($Q1052,Department!$A:$B,2,FALSE)</f>
        <v>Human Resource</v>
      </c>
      <c r="S1052" s="6">
        <f t="shared" ca="1" si="149"/>
        <v>11</v>
      </c>
      <c r="T1052" s="7" t="str">
        <f ca="1">VLOOKUP($S1052,Role!$A:$B,2,FALSE)</f>
        <v>Analyst</v>
      </c>
      <c r="U1052" s="6">
        <f t="shared" ca="1" si="150"/>
        <v>5</v>
      </c>
      <c r="V1052" s="7" t="str">
        <f ca="1" xml:space="preserve">
IF($U1052 &lt;&gt; "",
    VLOOKUP($U1052,Level!$A:$B,2,FALSE),
    ""
)</f>
        <v>Junior</v>
      </c>
      <c r="W1052" s="1">
        <f t="shared" ca="1" si="151"/>
        <v>3080</v>
      </c>
      <c r="X1052" s="12" t="str">
        <f t="shared" ca="1" si="152"/>
        <v>INSERT INTO bi4all.fac_employees (id_company_fk, id_employee_pk, flg_active, employee_name, id_gender_fk, id_race_fk, birthday, id_schooling_fk, id_department_fk, id_role_fk, id_level_fk, salary) VALUES (1, 1048, TRUE, 'Eliezer Russo Fontana', 'M', 5, '20/01/1985', 8, 8, 11, 5, 3080);</v>
      </c>
    </row>
    <row r="1053" spans="1:24" ht="14.25" customHeight="1" x14ac:dyDescent="0.2">
      <c r="A1053" s="7">
        <v>1</v>
      </c>
      <c r="B1053" s="7" t="str">
        <f>$A1053 &amp; "-"&amp;VLOOKUP($A1053,Company!$A:$B,2,FALSE)</f>
        <v>1-ACME Corporation</v>
      </c>
      <c r="C1053" s="5">
        <f t="shared" si="144"/>
        <v>1049</v>
      </c>
      <c r="D1053" s="6" t="b">
        <v>1</v>
      </c>
      <c r="E1053" s="7">
        <f ca="1">IF($C1053 = 1 + N("Presidente"),
    127,
    IF($C1053 = 2 + N("Vice-Presidente"),
        72,
        IF($C1053 = 3 + N("Secretária bilíngue"),
            13,
            RANDBETWEEN(5,COUNT(Name!$A:$A) + 1)
        )
    )
)</f>
        <v>139</v>
      </c>
      <c r="F1053" s="7" t="str">
        <f ca="1">VLOOKUP($E1053,Name!$A:$B,2,FALSE)</f>
        <v>Fernando Mariano</v>
      </c>
      <c r="G1053" s="7">
        <f ca="1" xml:space="preserve">
IF($C1053 = 1,
    0,
    RANDBETWEEN(5,COUNT('Last name'!$A:$A) + 1)
)</f>
        <v>115</v>
      </c>
      <c r="H1053" s="7" t="str">
        <f ca="1" xml:space="preserve">
IF($C1053 = 1 + N("Presidente"),
    "de Orléans e Bragança",
    VLOOKUP($G1053,'Last name'!$A:$B,2,FALSE) &amp; " " &amp; VLOOKUP(RANDBETWEEN(5,COUNT('Last name'!$A:$A) + 1),'Last name'!$A:$B,2,FALSE)
)</f>
        <v>Madureira Bianchi</v>
      </c>
      <c r="I1053" s="7" t="str">
        <f t="shared" ca="1" si="145"/>
        <v>Fernando Mariano Madureira Bianchi</v>
      </c>
      <c r="J1053" s="7" t="str">
        <f ca="1">VLOOKUP($E1053,Name!$A:$C,3,FALSE)</f>
        <v>M</v>
      </c>
      <c r="K1053" s="7" t="str">
        <f ca="1">VLOOKUP($J1053,Gender!$A:$B,2,FALSE)</f>
        <v>Male</v>
      </c>
      <c r="L1053" s="7">
        <f t="shared" ca="1" si="146"/>
        <v>5</v>
      </c>
      <c r="M1053" s="7" t="str">
        <f ca="1">VLOOKUP($L1053,Race!$A:$B,2,FALSE)</f>
        <v>White</v>
      </c>
      <c r="N1053" s="8">
        <f t="shared" ca="1" si="147"/>
        <v>22308</v>
      </c>
      <c r="O1053" s="6">
        <f t="shared" ca="1" si="148"/>
        <v>7</v>
      </c>
      <c r="P1053" s="8" t="str">
        <f ca="1">VLOOKUP($O1053,Education!$A:$B,2,FALSE)</f>
        <v>Undergraduate degree</v>
      </c>
      <c r="Q1053" s="7">
        <f ca="1" xml:space="preserve">
  IF(OR($S1053 = 5, $S1053 = 6, $S1053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53" s="7" t="str">
        <f ca="1">VLOOKUP($Q1053,Department!$A:$B,2,FALSE)</f>
        <v>Audit</v>
      </c>
      <c r="S1053" s="6">
        <f t="shared" ca="1" si="149"/>
        <v>10</v>
      </c>
      <c r="T1053" s="7" t="str">
        <f ca="1">VLOOKUP($S1053,Role!$A:$B,2,FALSE)</f>
        <v>Trainee</v>
      </c>
      <c r="U1053" s="6" t="str">
        <f t="shared" ca="1" si="150"/>
        <v/>
      </c>
      <c r="V1053" s="7" t="str">
        <f ca="1" xml:space="preserve">
IF($U1053 &lt;&gt; "",
    VLOOKUP($U1053,Level!$A:$B,2,FALSE),
    ""
)</f>
        <v/>
      </c>
      <c r="W1053" s="1">
        <f t="shared" ca="1" si="151"/>
        <v>1305</v>
      </c>
      <c r="X1053" s="12" t="str">
        <f t="shared" ca="1" si="152"/>
        <v>INSERT INTO bi4all.fac_employees (id_company_fk, id_employee_pk, flg_active, employee_name, id_gender_fk, id_race_fk, birthday, id_schooling_fk, id_department_fk, id_role_fk, id_level_fk, salary) VALUES (1, 1049, TRUE, 'Fernando Mariano Madureira Bianchi', 'M', 5, '27/01/1961', 7, 13, 10, NULL, 1305);</v>
      </c>
    </row>
    <row r="1054" spans="1:24" ht="14.25" customHeight="1" x14ac:dyDescent="0.2">
      <c r="A1054" s="7">
        <v>1</v>
      </c>
      <c r="B1054" s="7" t="str">
        <f>$A1054 &amp; "-"&amp;VLOOKUP($A1054,Company!$A:$B,2,FALSE)</f>
        <v>1-ACME Corporation</v>
      </c>
      <c r="C1054" s="5">
        <f t="shared" si="144"/>
        <v>1050</v>
      </c>
      <c r="D1054" s="6" t="b">
        <v>1</v>
      </c>
      <c r="E1054" s="7">
        <f ca="1">IF($C1054 = 1 + N("Presidente"),
    127,
    IF($C1054 = 2 + N("Vice-Presidente"),
        72,
        IF($C1054 = 3 + N("Secretária bilíngue"),
            13,
            RANDBETWEEN(5,COUNT(Name!$A:$A) + 1)
        )
    )
)</f>
        <v>194</v>
      </c>
      <c r="F1054" s="7" t="str">
        <f ca="1">VLOOKUP($E1054,Name!$A:$B,2,FALSE)</f>
        <v>João Vitor</v>
      </c>
      <c r="G1054" s="7">
        <f ca="1" xml:space="preserve">
IF($C1054 = 1,
    0,
    RANDBETWEEN(5,COUNT('Last name'!$A:$A) + 1)
)</f>
        <v>66</v>
      </c>
      <c r="H1054" s="7" t="str">
        <f ca="1" xml:space="preserve">
IF($C1054 = 1 + N("Presidente"),
    "de Orléans e Bragança",
    VLOOKUP($G1054,'Last name'!$A:$B,2,FALSE) &amp; " " &amp; VLOOKUP(RANDBETWEEN(5,COUNT('Last name'!$A:$A) + 1),'Last name'!$A:$B,2,FALSE)
)</f>
        <v>Colombo Mendes</v>
      </c>
      <c r="I1054" s="7" t="str">
        <f t="shared" ca="1" si="145"/>
        <v>João Vitor Colombo Mendes</v>
      </c>
      <c r="J1054" s="7" t="str">
        <f ca="1">VLOOKUP($E1054,Name!$A:$C,3,FALSE)</f>
        <v>M</v>
      </c>
      <c r="K1054" s="7" t="str">
        <f ca="1">VLOOKUP($J1054,Gender!$A:$B,2,FALSE)</f>
        <v>Male</v>
      </c>
      <c r="L1054" s="7">
        <f t="shared" ca="1" si="146"/>
        <v>5</v>
      </c>
      <c r="M1054" s="7" t="str">
        <f ca="1">VLOOKUP($L1054,Race!$A:$B,2,FALSE)</f>
        <v>White</v>
      </c>
      <c r="N1054" s="8">
        <f t="shared" ca="1" si="147"/>
        <v>21973</v>
      </c>
      <c r="O1054" s="6">
        <f t="shared" ca="1" si="148"/>
        <v>8</v>
      </c>
      <c r="P1054" s="8" t="str">
        <f ca="1">VLOOKUP($O1054,Education!$A:$B,2,FALSE)</f>
        <v>Graduate school</v>
      </c>
      <c r="Q1054" s="7">
        <f ca="1" xml:space="preserve">
  IF(OR($S1054 = 5, $S1054 = 6, $S1054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54" s="7" t="str">
        <f ca="1">VLOOKUP($Q1054,Department!$A:$B,2,FALSE)</f>
        <v>Communication &amp; Marketing</v>
      </c>
      <c r="S1054" s="6">
        <f t="shared" ca="1" si="149"/>
        <v>11</v>
      </c>
      <c r="T1054" s="7" t="str">
        <f ca="1">VLOOKUP($S1054,Role!$A:$B,2,FALSE)</f>
        <v>Analyst</v>
      </c>
      <c r="U1054" s="6">
        <f t="shared" ca="1" si="150"/>
        <v>5</v>
      </c>
      <c r="V1054" s="7" t="str">
        <f ca="1" xml:space="preserve">
IF($U1054 &lt;&gt; "",
    VLOOKUP($U1054,Level!$A:$B,2,FALSE),
    ""
)</f>
        <v>Junior</v>
      </c>
      <c r="W1054" s="1">
        <f t="shared" ca="1" si="151"/>
        <v>3080</v>
      </c>
      <c r="X1054" s="12" t="str">
        <f t="shared" ca="1" si="152"/>
        <v>INSERT INTO bi4all.fac_employees (id_company_fk, id_employee_pk, flg_active, employee_name, id_gender_fk, id_race_fk, birthday, id_schooling_fk, id_department_fk, id_role_fk, id_level_fk, salary) VALUES (1, 1050, TRUE, 'João Vitor Colombo Mendes', 'M', 5, '27/02/1960', 8, 11, 11, 5, 3080);</v>
      </c>
    </row>
    <row r="1055" spans="1:24" ht="14.25" customHeight="1" x14ac:dyDescent="0.2">
      <c r="A1055" s="7">
        <v>1</v>
      </c>
      <c r="B1055" s="7" t="str">
        <f>$A1055 &amp; "-"&amp;VLOOKUP($A1055,Company!$A:$B,2,FALSE)</f>
        <v>1-ACME Corporation</v>
      </c>
      <c r="C1055" s="5">
        <f t="shared" si="144"/>
        <v>1051</v>
      </c>
      <c r="D1055" s="6" t="b">
        <v>1</v>
      </c>
      <c r="E1055" s="7">
        <f ca="1">IF($C1055 = 1 + N("Presidente"),
    127,
    IF($C1055 = 2 + N("Vice-Presidente"),
        72,
        IF($C1055 = 3 + N("Secretária bilíngue"),
            13,
            RANDBETWEEN(5,COUNT(Name!$A:$A) + 1)
        )
    )
)</f>
        <v>210</v>
      </c>
      <c r="F1055" s="7" t="str">
        <f ca="1">VLOOKUP($E1055,Name!$A:$B,2,FALSE)</f>
        <v>Kauã</v>
      </c>
      <c r="G1055" s="7">
        <f ca="1" xml:space="preserve">
IF($C1055 = 1,
    0,
    RANDBETWEEN(5,COUNT('Last name'!$A:$A) + 1)
)</f>
        <v>162</v>
      </c>
      <c r="H1055" s="7" t="str">
        <f ca="1" xml:space="preserve">
IF($C1055 = 1 + N("Presidente"),
    "de Orléans e Bragança",
    VLOOKUP($G1055,'Last name'!$A:$B,2,FALSE) &amp; " " &amp; VLOOKUP(RANDBETWEEN(5,COUNT('Last name'!$A:$A) + 1),'Last name'!$A:$B,2,FALSE)
)</f>
        <v>Ricci Soares</v>
      </c>
      <c r="I1055" s="7" t="str">
        <f t="shared" ca="1" si="145"/>
        <v>Kauã Ricci Soares</v>
      </c>
      <c r="J1055" s="7" t="str">
        <f ca="1">VLOOKUP($E1055,Name!$A:$C,3,FALSE)</f>
        <v>M</v>
      </c>
      <c r="K1055" s="7" t="str">
        <f ca="1">VLOOKUP($J1055,Gender!$A:$B,2,FALSE)</f>
        <v>Male</v>
      </c>
      <c r="L1055" s="7">
        <f t="shared" ca="1" si="146"/>
        <v>5</v>
      </c>
      <c r="M1055" s="7" t="str">
        <f ca="1">VLOOKUP($L1055,Race!$A:$B,2,FALSE)</f>
        <v>White</v>
      </c>
      <c r="N1055" s="8">
        <f t="shared" ca="1" si="147"/>
        <v>31288</v>
      </c>
      <c r="O1055" s="6">
        <f t="shared" ca="1" si="148"/>
        <v>7</v>
      </c>
      <c r="P1055" s="8" t="str">
        <f ca="1">VLOOKUP($O1055,Education!$A:$B,2,FALSE)</f>
        <v>Undergraduate degree</v>
      </c>
      <c r="Q1055" s="7">
        <f ca="1" xml:space="preserve">
  IF(OR($S1055 = 5, $S1055 = 6, $S1055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55" s="7" t="str">
        <f ca="1">VLOOKUP($Q1055,Department!$A:$B,2,FALSE)</f>
        <v>Audit</v>
      </c>
      <c r="S1055" s="6">
        <f t="shared" ca="1" si="149"/>
        <v>9</v>
      </c>
      <c r="T1055" s="7" t="str">
        <f ca="1">VLOOKUP($S1055,Role!$A:$B,2,FALSE)</f>
        <v>Intern</v>
      </c>
      <c r="U1055" s="6" t="str">
        <f t="shared" ca="1" si="150"/>
        <v/>
      </c>
      <c r="V1055" s="7" t="str">
        <f ca="1" xml:space="preserve">
IF($U1055 &lt;&gt; "",
    VLOOKUP($U1055,Level!$A:$B,2,FALSE),
    ""
)</f>
        <v/>
      </c>
      <c r="W1055" s="1">
        <f t="shared" ca="1" si="151"/>
        <v>1205</v>
      </c>
      <c r="X1055" s="12" t="str">
        <f t="shared" ca="1" si="152"/>
        <v>INSERT INTO bi4all.fac_employees (id_company_fk, id_employee_pk, flg_active, employee_name, id_gender_fk, id_race_fk, birthday, id_schooling_fk, id_department_fk, id_role_fk, id_level_fk, salary) VALUES (1, 1051, TRUE, 'Kauã Ricci Soares', 'M', 5, '29/08/1985', 7, 13, 9, NULL, 1205);</v>
      </c>
    </row>
    <row r="1056" spans="1:24" ht="14.25" customHeight="1" x14ac:dyDescent="0.2">
      <c r="A1056" s="7">
        <v>1</v>
      </c>
      <c r="B1056" s="7" t="str">
        <f>$A1056 &amp; "-"&amp;VLOOKUP($A1056,Company!$A:$B,2,FALSE)</f>
        <v>1-ACME Corporation</v>
      </c>
      <c r="C1056" s="5">
        <f t="shared" si="144"/>
        <v>1052</v>
      </c>
      <c r="D1056" s="6" t="b">
        <v>1</v>
      </c>
      <c r="E1056" s="7">
        <f ca="1">IF($C1056 = 1 + N("Presidente"),
    127,
    IF($C1056 = 2 + N("Vice-Presidente"),
        72,
        IF($C1056 = 3 + N("Secretária bilíngue"),
            13,
            RANDBETWEEN(5,COUNT(Name!$A:$A) + 1)
        )
    )
)</f>
        <v>229</v>
      </c>
      <c r="F1056" s="7" t="str">
        <f ca="1">VLOOKUP($E1056,Name!$A:$B,2,FALSE)</f>
        <v>Liz</v>
      </c>
      <c r="G1056" s="7">
        <f ca="1" xml:space="preserve">
IF($C1056 = 1,
    0,
    RANDBETWEEN(5,COUNT('Last name'!$A:$A) + 1)
)</f>
        <v>93</v>
      </c>
      <c r="H1056" s="7" t="str">
        <f ca="1" xml:space="preserve">
IF($C1056 = 1 + N("Presidente"),
    "de Orléans e Bragança",
    VLOOKUP($G1056,'Last name'!$A:$B,2,FALSE) &amp; " " &amp; VLOOKUP(RANDBETWEEN(5,COUNT('Last name'!$A:$A) + 1),'Last name'!$A:$B,2,FALSE)
)</f>
        <v>Frois Mancini</v>
      </c>
      <c r="I1056" s="7" t="str">
        <f t="shared" ca="1" si="145"/>
        <v>Liz Frois Mancini</v>
      </c>
      <c r="J1056" s="7" t="str">
        <f ca="1">VLOOKUP($E1056,Name!$A:$C,3,FALSE)</f>
        <v>F</v>
      </c>
      <c r="K1056" s="7" t="str">
        <f ca="1">VLOOKUP($J1056,Gender!$A:$B,2,FALSE)</f>
        <v>Female</v>
      </c>
      <c r="L1056" s="7">
        <f t="shared" ca="1" si="146"/>
        <v>7</v>
      </c>
      <c r="M1056" s="7" t="str">
        <f ca="1">VLOOKUP($L1056,Race!$A:$B,2,FALSE)</f>
        <v>Hispanic or Latino</v>
      </c>
      <c r="N1056" s="8">
        <f t="shared" ca="1" si="147"/>
        <v>21392</v>
      </c>
      <c r="O1056" s="6">
        <f t="shared" ca="1" si="148"/>
        <v>7</v>
      </c>
      <c r="P1056" s="8" t="str">
        <f ca="1">VLOOKUP($O1056,Education!$A:$B,2,FALSE)</f>
        <v>Undergraduate degree</v>
      </c>
      <c r="Q1056" s="7">
        <f ca="1" xml:space="preserve">
  IF(OR($S1056 = 5, $S1056 = 6, $S1056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56" s="7" t="str">
        <f ca="1">VLOOKUP($Q1056,Department!$A:$B,2,FALSE)</f>
        <v>Commercial</v>
      </c>
      <c r="S1056" s="6">
        <f t="shared" ca="1" si="149"/>
        <v>11</v>
      </c>
      <c r="T1056" s="7" t="str">
        <f ca="1">VLOOKUP($S1056,Role!$A:$B,2,FALSE)</f>
        <v>Analyst</v>
      </c>
      <c r="U1056" s="6">
        <f t="shared" ca="1" si="150"/>
        <v>7</v>
      </c>
      <c r="V1056" s="7" t="str">
        <f ca="1" xml:space="preserve">
IF($U1056 &lt;&gt; "",
    VLOOKUP($U1056,Level!$A:$B,2,FALSE),
    ""
)</f>
        <v>Senior</v>
      </c>
      <c r="W1056" s="1">
        <f t="shared" ca="1" si="151"/>
        <v>2580</v>
      </c>
      <c r="X1056" s="12" t="str">
        <f t="shared" ca="1" si="152"/>
        <v>INSERT INTO bi4all.fac_employees (id_company_fk, id_employee_pk, flg_active, employee_name, id_gender_fk, id_race_fk, birthday, id_schooling_fk, id_department_fk, id_role_fk, id_level_fk, salary) VALUES (1, 1052, TRUE, 'Liz Frois Mancini', 'F', 7, '26/07/1958', 7, 9, 11, 7, 2580);</v>
      </c>
    </row>
    <row r="1057" spans="1:24" ht="14.25" customHeight="1" x14ac:dyDescent="0.2">
      <c r="A1057" s="7">
        <v>1</v>
      </c>
      <c r="B1057" s="7" t="str">
        <f>$A1057 &amp; "-"&amp;VLOOKUP($A1057,Company!$A:$B,2,FALSE)</f>
        <v>1-ACME Corporation</v>
      </c>
      <c r="C1057" s="5">
        <f t="shared" si="144"/>
        <v>1053</v>
      </c>
      <c r="D1057" s="6" t="b">
        <v>1</v>
      </c>
      <c r="E1057" s="7">
        <f ca="1">IF($C1057 = 1 + N("Presidente"),
    127,
    IF($C1057 = 2 + N("Vice-Presidente"),
        72,
        IF($C1057 = 3 + N("Secretária bilíngue"),
            13,
            RANDBETWEEN(5,COUNT(Name!$A:$A) + 1)
        )
    )
)</f>
        <v>186</v>
      </c>
      <c r="F1057" s="7" t="str">
        <f ca="1">VLOOKUP($E1057,Name!$A:$B,2,FALSE)</f>
        <v>João Gabriel</v>
      </c>
      <c r="G1057" s="7">
        <f ca="1" xml:space="preserve">
IF($C1057 = 1,
    0,
    RANDBETWEEN(5,COUNT('Last name'!$A:$A) + 1)
)</f>
        <v>64</v>
      </c>
      <c r="H1057" s="7" t="str">
        <f ca="1" xml:space="preserve">
IF($C1057 = 1 + N("Presidente"),
    "de Orléans e Bragança",
    VLOOKUP($G1057,'Last name'!$A:$B,2,FALSE) &amp; " " &amp; VLOOKUP(RANDBETWEEN(5,COUNT('Last name'!$A:$A) + 1),'Last name'!$A:$B,2,FALSE)
)</f>
        <v>Chaves Faro</v>
      </c>
      <c r="I1057" s="7" t="str">
        <f t="shared" ca="1" si="145"/>
        <v>João Gabriel Chaves Faro</v>
      </c>
      <c r="J1057" s="7" t="str">
        <f ca="1">VLOOKUP($E1057,Name!$A:$C,3,FALSE)</f>
        <v>M</v>
      </c>
      <c r="K1057" s="7" t="str">
        <f ca="1">VLOOKUP($J1057,Gender!$A:$B,2,FALSE)</f>
        <v>Male</v>
      </c>
      <c r="L1057" s="7">
        <f t="shared" ca="1" si="146"/>
        <v>6</v>
      </c>
      <c r="M1057" s="7" t="str">
        <f ca="1">VLOOKUP($L1057,Race!$A:$B,2,FALSE)</f>
        <v>Black or African American</v>
      </c>
      <c r="N1057" s="8">
        <f t="shared" ca="1" si="147"/>
        <v>21223</v>
      </c>
      <c r="O1057" s="6">
        <f t="shared" ca="1" si="148"/>
        <v>7</v>
      </c>
      <c r="P1057" s="8" t="str">
        <f ca="1">VLOOKUP($O1057,Education!$A:$B,2,FALSE)</f>
        <v>Undergraduate degree</v>
      </c>
      <c r="Q1057" s="7">
        <f ca="1" xml:space="preserve">
  IF(OR($S1057 = 5, $S1057 = 6, $S1057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57" s="7" t="str">
        <f ca="1">VLOOKUP($Q1057,Department!$A:$B,2,FALSE)</f>
        <v>Operations</v>
      </c>
      <c r="S1057" s="6">
        <f t="shared" ca="1" si="149"/>
        <v>10</v>
      </c>
      <c r="T1057" s="7" t="str">
        <f ca="1">VLOOKUP($S1057,Role!$A:$B,2,FALSE)</f>
        <v>Trainee</v>
      </c>
      <c r="U1057" s="6" t="str">
        <f t="shared" ca="1" si="150"/>
        <v/>
      </c>
      <c r="V1057" s="7" t="str">
        <f ca="1" xml:space="preserve">
IF($U1057 &lt;&gt; "",
    VLOOKUP($U1057,Level!$A:$B,2,FALSE),
    ""
)</f>
        <v/>
      </c>
      <c r="W1057" s="1">
        <f t="shared" ca="1" si="151"/>
        <v>1305</v>
      </c>
      <c r="X1057" s="12" t="str">
        <f t="shared" ca="1" si="152"/>
        <v>INSERT INTO bi4all.fac_employees (id_company_fk, id_employee_pk, flg_active, employee_name, id_gender_fk, id_race_fk, birthday, id_schooling_fk, id_department_fk, id_role_fk, id_level_fk, salary) VALUES (1, 1053, TRUE, 'João Gabriel Chaves Faro', 'M', 6, '07/02/1958', 7, 10, 10, NULL, 1305);</v>
      </c>
    </row>
    <row r="1058" spans="1:24" ht="14.25" customHeight="1" x14ac:dyDescent="0.2">
      <c r="A1058" s="7">
        <v>1</v>
      </c>
      <c r="B1058" s="7" t="str">
        <f>$A1058 &amp; "-"&amp;VLOOKUP($A1058,Company!$A:$B,2,FALSE)</f>
        <v>1-ACME Corporation</v>
      </c>
      <c r="C1058" s="5">
        <f t="shared" si="144"/>
        <v>1054</v>
      </c>
      <c r="D1058" s="6" t="b">
        <v>1</v>
      </c>
      <c r="E1058" s="7">
        <f ca="1">IF($C1058 = 1 + N("Presidente"),
    127,
    IF($C1058 = 2 + N("Vice-Presidente"),
        72,
        IF($C1058 = 3 + N("Secretária bilíngue"),
            13,
            RANDBETWEEN(5,COUNT(Name!$A:$A) + 1)
        )
    )
)</f>
        <v>152</v>
      </c>
      <c r="F1058" s="7" t="str">
        <f ca="1">VLOOKUP($E1058,Name!$A:$B,2,FALSE)</f>
        <v>Gael</v>
      </c>
      <c r="G1058" s="7">
        <f ca="1" xml:space="preserve">
IF($C1058 = 1,
    0,
    RANDBETWEEN(5,COUNT('Last name'!$A:$A) + 1)
)</f>
        <v>73</v>
      </c>
      <c r="H1058" s="7" t="str">
        <f ca="1" xml:space="preserve">
IF($C1058 = 1 + N("Presidente"),
    "de Orléans e Bragança",
    VLOOKUP($G1058,'Last name'!$A:$B,2,FALSE) &amp; " " &amp; VLOOKUP(RANDBETWEEN(5,COUNT('Last name'!$A:$A) + 1),'Last name'!$A:$B,2,FALSE)
)</f>
        <v>de Oliveira Ferrari</v>
      </c>
      <c r="I1058" s="7" t="str">
        <f t="shared" ca="1" si="145"/>
        <v>Gael de Oliveira Ferrari</v>
      </c>
      <c r="J1058" s="7" t="str">
        <f ca="1">VLOOKUP($E1058,Name!$A:$C,3,FALSE)</f>
        <v>M</v>
      </c>
      <c r="K1058" s="7" t="str">
        <f ca="1">VLOOKUP($J1058,Gender!$A:$B,2,FALSE)</f>
        <v>Male</v>
      </c>
      <c r="L1058" s="7">
        <f t="shared" ca="1" si="146"/>
        <v>5</v>
      </c>
      <c r="M1058" s="7" t="str">
        <f ca="1">VLOOKUP($L1058,Race!$A:$B,2,FALSE)</f>
        <v>White</v>
      </c>
      <c r="N1058" s="8">
        <f t="shared" ca="1" si="147"/>
        <v>22409</v>
      </c>
      <c r="O1058" s="6">
        <f t="shared" ca="1" si="148"/>
        <v>8</v>
      </c>
      <c r="P1058" s="8" t="str">
        <f ca="1">VLOOKUP($O1058,Education!$A:$B,2,FALSE)</f>
        <v>Graduate school</v>
      </c>
      <c r="Q1058" s="7">
        <f ca="1" xml:space="preserve">
  IF(OR($S1058 = 5, $S1058 = 6, $S1058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58" s="7" t="str">
        <f ca="1">VLOOKUP($Q1058,Department!$A:$B,2,FALSE)</f>
        <v>Administration</v>
      </c>
      <c r="S1058" s="6">
        <f t="shared" ca="1" si="149"/>
        <v>11</v>
      </c>
      <c r="T1058" s="7" t="str">
        <f ca="1">VLOOKUP($S1058,Role!$A:$B,2,FALSE)</f>
        <v>Analyst</v>
      </c>
      <c r="U1058" s="6">
        <f t="shared" ca="1" si="150"/>
        <v>5</v>
      </c>
      <c r="V1058" s="7" t="str">
        <f ca="1" xml:space="preserve">
IF($U1058 &lt;&gt; "",
    VLOOKUP($U1058,Level!$A:$B,2,FALSE),
    ""
)</f>
        <v>Junior</v>
      </c>
      <c r="W1058" s="1">
        <f t="shared" ca="1" si="151"/>
        <v>3000</v>
      </c>
      <c r="X1058" s="12" t="str">
        <f t="shared" ca="1" si="152"/>
        <v>INSERT INTO bi4all.fac_employees (id_company_fk, id_employee_pk, flg_active, employee_name, id_gender_fk, id_race_fk, birthday, id_schooling_fk, id_department_fk, id_role_fk, id_level_fk, salary) VALUES (1, 1054, TRUE, 'Gael de Oliveira Ferrari', 'M', 5, '08/05/1961', 8, 6, 11, 5, 3000);</v>
      </c>
    </row>
    <row r="1059" spans="1:24" ht="14.25" customHeight="1" x14ac:dyDescent="0.2">
      <c r="A1059" s="7">
        <v>1</v>
      </c>
      <c r="B1059" s="7" t="str">
        <f>$A1059 &amp; "-"&amp;VLOOKUP($A1059,Company!$A:$B,2,FALSE)</f>
        <v>1-ACME Corporation</v>
      </c>
      <c r="C1059" s="5">
        <f t="shared" si="144"/>
        <v>1055</v>
      </c>
      <c r="D1059" s="6" t="b">
        <v>1</v>
      </c>
      <c r="E1059" s="7">
        <f ca="1">IF($C1059 = 1 + N("Presidente"),
    127,
    IF($C1059 = 2 + N("Vice-Presidente"),
        72,
        IF($C1059 = 3 + N("Secretária bilíngue"),
            13,
            RANDBETWEEN(5,COUNT(Name!$A:$A) + 1)
        )
    )
)</f>
        <v>29</v>
      </c>
      <c r="F1059" s="7" t="str">
        <f ca="1">VLOOKUP($E1059,Name!$A:$B,2,FALSE)</f>
        <v>Ana Cecília</v>
      </c>
      <c r="G1059" s="7">
        <f ca="1" xml:space="preserve">
IF($C1059 = 1,
    0,
    RANDBETWEEN(5,COUNT('Last name'!$A:$A) + 1)
)</f>
        <v>53</v>
      </c>
      <c r="H1059" s="7" t="str">
        <f ca="1" xml:space="preserve">
IF($C1059 = 1 + N("Presidente"),
    "de Orléans e Bragança",
    VLOOKUP($G1059,'Last name'!$A:$B,2,FALSE) &amp; " " &amp; VLOOKUP(RANDBETWEEN(5,COUNT('Last name'!$A:$A) + 1),'Last name'!$A:$B,2,FALSE)
)</f>
        <v>Camargo Caminha</v>
      </c>
      <c r="I1059" s="7" t="str">
        <f t="shared" ca="1" si="145"/>
        <v>Ana Cecília Camargo Caminha</v>
      </c>
      <c r="J1059" s="7" t="str">
        <f ca="1">VLOOKUP($E1059,Name!$A:$C,3,FALSE)</f>
        <v>F</v>
      </c>
      <c r="K1059" s="7" t="str">
        <f ca="1">VLOOKUP($J1059,Gender!$A:$B,2,FALSE)</f>
        <v>Female</v>
      </c>
      <c r="L1059" s="7">
        <f t="shared" ca="1" si="146"/>
        <v>5</v>
      </c>
      <c r="M1059" s="7" t="str">
        <f ca="1">VLOOKUP($L1059,Race!$A:$B,2,FALSE)</f>
        <v>White</v>
      </c>
      <c r="N1059" s="8">
        <f t="shared" ca="1" si="147"/>
        <v>25163</v>
      </c>
      <c r="O1059" s="6">
        <f t="shared" ca="1" si="148"/>
        <v>7</v>
      </c>
      <c r="P1059" s="8" t="str">
        <f ca="1">VLOOKUP($O1059,Education!$A:$B,2,FALSE)</f>
        <v>Undergraduate degree</v>
      </c>
      <c r="Q1059" s="7">
        <f ca="1" xml:space="preserve">
  IF(OR($S1059 = 5, $S1059 = 6, $S1059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59" s="7" t="str">
        <f ca="1">VLOOKUP($Q1059,Department!$A:$B,2,FALSE)</f>
        <v>Audit</v>
      </c>
      <c r="S1059" s="6">
        <f t="shared" ca="1" si="149"/>
        <v>9</v>
      </c>
      <c r="T1059" s="7" t="str">
        <f ca="1">VLOOKUP($S1059,Role!$A:$B,2,FALSE)</f>
        <v>Intern</v>
      </c>
      <c r="U1059" s="6" t="str">
        <f t="shared" ca="1" si="150"/>
        <v/>
      </c>
      <c r="V1059" s="7" t="str">
        <f ca="1" xml:space="preserve">
IF($U1059 &lt;&gt; "",
    VLOOKUP($U1059,Level!$A:$B,2,FALSE),
    ""
)</f>
        <v/>
      </c>
      <c r="W1059" s="1">
        <f t="shared" ca="1" si="151"/>
        <v>1205</v>
      </c>
      <c r="X1059" s="12" t="str">
        <f t="shared" ca="1" si="152"/>
        <v>INSERT INTO bi4all.fac_employees (id_company_fk, id_employee_pk, flg_active, employee_name, id_gender_fk, id_race_fk, birthday, id_schooling_fk, id_department_fk, id_role_fk, id_level_fk, salary) VALUES (1, 1055, TRUE, 'Ana Cecília Camargo Caminha', 'F', 5, '21/11/1968', 7, 13, 9, NULL, 1205);</v>
      </c>
    </row>
    <row r="1060" spans="1:24" ht="14.25" customHeight="1" x14ac:dyDescent="0.2">
      <c r="A1060" s="7">
        <v>1</v>
      </c>
      <c r="B1060" s="7" t="str">
        <f>$A1060 &amp; "-"&amp;VLOOKUP($A1060,Company!$A:$B,2,FALSE)</f>
        <v>1-ACME Corporation</v>
      </c>
      <c r="C1060" s="5">
        <f t="shared" si="144"/>
        <v>1056</v>
      </c>
      <c r="D1060" s="6" t="b">
        <v>1</v>
      </c>
      <c r="E1060" s="7">
        <f ca="1">IF($C1060 = 1 + N("Presidente"),
    127,
    IF($C1060 = 2 + N("Vice-Presidente"),
        72,
        IF($C1060 = 3 + N("Secretária bilíngue"),
            13,
            RANDBETWEEN(5,COUNT(Name!$A:$A) + 1)
        )
    )
)</f>
        <v>208</v>
      </c>
      <c r="F1060" s="7" t="str">
        <f ca="1">VLOOKUP($E1060,Name!$A:$B,2,FALSE)</f>
        <v>Katarina</v>
      </c>
      <c r="G1060" s="7">
        <f ca="1" xml:space="preserve">
IF($C1060 = 1,
    0,
    RANDBETWEEN(5,COUNT('Last name'!$A:$A) + 1)
)</f>
        <v>192</v>
      </c>
      <c r="H1060" s="7" t="str">
        <f ca="1" xml:space="preserve">
IF($C1060 = 1 + N("Presidente"),
    "de Orléans e Bragança",
    VLOOKUP($G1060,'Last name'!$A:$B,2,FALSE) &amp; " " &amp; VLOOKUP(RANDBETWEEN(5,COUNT('Last name'!$A:$A) + 1),'Last name'!$A:$B,2,FALSE)
)</f>
        <v>Vaz Serra</v>
      </c>
      <c r="I1060" s="7" t="str">
        <f t="shared" ca="1" si="145"/>
        <v>Katarina Vaz Serra</v>
      </c>
      <c r="J1060" s="7" t="str">
        <f ca="1">VLOOKUP($E1060,Name!$A:$C,3,FALSE)</f>
        <v>F</v>
      </c>
      <c r="K1060" s="7" t="str">
        <f ca="1">VLOOKUP($J1060,Gender!$A:$B,2,FALSE)</f>
        <v>Female</v>
      </c>
      <c r="L1060" s="7">
        <f t="shared" ca="1" si="146"/>
        <v>5</v>
      </c>
      <c r="M1060" s="7" t="str">
        <f ca="1">VLOOKUP($L1060,Race!$A:$B,2,FALSE)</f>
        <v>White</v>
      </c>
      <c r="N1060" s="8">
        <f t="shared" ca="1" si="147"/>
        <v>19451</v>
      </c>
      <c r="O1060" s="6">
        <f t="shared" ca="1" si="148"/>
        <v>8</v>
      </c>
      <c r="P1060" s="8" t="str">
        <f ca="1">VLOOKUP($O1060,Education!$A:$B,2,FALSE)</f>
        <v>Graduate school</v>
      </c>
      <c r="Q1060" s="7">
        <f ca="1" xml:space="preserve">
  IF(OR($S1060 = 5, $S1060 = 6, $S1060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60" s="7" t="str">
        <f ca="1">VLOOKUP($Q1060,Department!$A:$B,2,FALSE)</f>
        <v>Human Resource</v>
      </c>
      <c r="S1060" s="6">
        <f t="shared" ca="1" si="149"/>
        <v>11</v>
      </c>
      <c r="T1060" s="7" t="str">
        <f ca="1">VLOOKUP($S1060,Role!$A:$B,2,FALSE)</f>
        <v>Analyst</v>
      </c>
      <c r="U1060" s="6">
        <f t="shared" ca="1" si="150"/>
        <v>5</v>
      </c>
      <c r="V1060" s="7" t="str">
        <f ca="1" xml:space="preserve">
IF($U1060 &lt;&gt; "",
    VLOOKUP($U1060,Level!$A:$B,2,FALSE),
    ""
)</f>
        <v>Junior</v>
      </c>
      <c r="W1060" s="1">
        <f t="shared" ca="1" si="151"/>
        <v>3080</v>
      </c>
      <c r="X1060" s="12" t="str">
        <f t="shared" ca="1" si="152"/>
        <v>INSERT INTO bi4all.fac_employees (id_company_fk, id_employee_pk, flg_active, employee_name, id_gender_fk, id_race_fk, birthday, id_schooling_fk, id_department_fk, id_role_fk, id_level_fk, salary) VALUES (1, 1056, TRUE, 'Katarina Vaz Serra', 'F', 5, '02/04/1953', 8, 8, 11, 5, 3080);</v>
      </c>
    </row>
    <row r="1061" spans="1:24" ht="14.25" customHeight="1" x14ac:dyDescent="0.2">
      <c r="A1061" s="7">
        <v>1</v>
      </c>
      <c r="B1061" s="7" t="str">
        <f>$A1061 &amp; "-"&amp;VLOOKUP($A1061,Company!$A:$B,2,FALSE)</f>
        <v>1-ACME Corporation</v>
      </c>
      <c r="C1061" s="5">
        <f t="shared" si="144"/>
        <v>1057</v>
      </c>
      <c r="D1061" s="6" t="b">
        <v>1</v>
      </c>
      <c r="E1061" s="7">
        <f ca="1">IF($C1061 = 1 + N("Presidente"),
    127,
    IF($C1061 = 2 + N("Vice-Presidente"),
        72,
        IF($C1061 = 3 + N("Secretária bilíngue"),
            13,
            RANDBETWEEN(5,COUNT(Name!$A:$A) + 1)
        )
    )
)</f>
        <v>48</v>
      </c>
      <c r="F1061" s="7" t="str">
        <f ca="1">VLOOKUP($E1061,Name!$A:$B,2,FALSE)</f>
        <v>Anthony</v>
      </c>
      <c r="G1061" s="7">
        <f ca="1" xml:space="preserve">
IF($C1061 = 1,
    0,
    RANDBETWEEN(5,COUNT('Last name'!$A:$A) + 1)
)</f>
        <v>167</v>
      </c>
      <c r="H1061" s="7" t="str">
        <f ca="1" xml:space="preserve">
IF($C1061 = 1 + N("Presidente"),
    "de Orléans e Bragança",
    VLOOKUP($G1061,'Last name'!$A:$B,2,FALSE) &amp; " " &amp; VLOOKUP(RANDBETWEEN(5,COUNT('Last name'!$A:$A) + 1),'Last name'!$A:$B,2,FALSE)
)</f>
        <v>Romano Trindade</v>
      </c>
      <c r="I1061" s="7" t="str">
        <f t="shared" ca="1" si="145"/>
        <v>Anthony Romano Trindade</v>
      </c>
      <c r="J1061" s="7" t="str">
        <f ca="1">VLOOKUP($E1061,Name!$A:$C,3,FALSE)</f>
        <v>M</v>
      </c>
      <c r="K1061" s="7" t="str">
        <f ca="1">VLOOKUP($J1061,Gender!$A:$B,2,FALSE)</f>
        <v>Male</v>
      </c>
      <c r="L1061" s="7">
        <f t="shared" ca="1" si="146"/>
        <v>5</v>
      </c>
      <c r="M1061" s="7" t="str">
        <f ca="1">VLOOKUP($L1061,Race!$A:$B,2,FALSE)</f>
        <v>White</v>
      </c>
      <c r="N1061" s="8">
        <f t="shared" ca="1" si="147"/>
        <v>33837</v>
      </c>
      <c r="O1061" s="6">
        <f t="shared" ca="1" si="148"/>
        <v>7</v>
      </c>
      <c r="P1061" s="8" t="str">
        <f ca="1">VLOOKUP($O1061,Education!$A:$B,2,FALSE)</f>
        <v>Undergraduate degree</v>
      </c>
      <c r="Q1061" s="7">
        <f ca="1" xml:space="preserve">
  IF(OR($S1061 = 5, $S1061 = 6, $S1061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061" s="7" t="str">
        <f ca="1">VLOOKUP($Q1061,Department!$A:$B,2,FALSE)</f>
        <v>Audit</v>
      </c>
      <c r="S1061" s="6">
        <f t="shared" ca="1" si="149"/>
        <v>9</v>
      </c>
      <c r="T1061" s="7" t="str">
        <f ca="1">VLOOKUP($S1061,Role!$A:$B,2,FALSE)</f>
        <v>Intern</v>
      </c>
      <c r="U1061" s="6" t="str">
        <f t="shared" ca="1" si="150"/>
        <v/>
      </c>
      <c r="V1061" s="7" t="str">
        <f ca="1" xml:space="preserve">
IF($U1061 &lt;&gt; "",
    VLOOKUP($U1061,Level!$A:$B,2,FALSE),
    ""
)</f>
        <v/>
      </c>
      <c r="W1061" s="1">
        <f t="shared" ca="1" si="151"/>
        <v>1205</v>
      </c>
      <c r="X1061" s="12" t="str">
        <f t="shared" ca="1" si="152"/>
        <v>INSERT INTO bi4all.fac_employees (id_company_fk, id_employee_pk, flg_active, employee_name, id_gender_fk, id_race_fk, birthday, id_schooling_fk, id_department_fk, id_role_fk, id_level_fk, salary) VALUES (1, 1057, TRUE, 'Anthony Romano Trindade', 'M', 5, '21/08/1992', 7, 13, 9, NULL, 1205);</v>
      </c>
    </row>
    <row r="1062" spans="1:24" ht="14.25" customHeight="1" x14ac:dyDescent="0.2">
      <c r="A1062" s="7">
        <v>1</v>
      </c>
      <c r="B1062" s="7" t="str">
        <f>$A1062 &amp; "-"&amp;VLOOKUP($A1062,Company!$A:$B,2,FALSE)</f>
        <v>1-ACME Corporation</v>
      </c>
      <c r="C1062" s="5">
        <f t="shared" si="144"/>
        <v>1058</v>
      </c>
      <c r="D1062" s="6" t="b">
        <v>1</v>
      </c>
      <c r="E1062" s="7">
        <f ca="1">IF($C1062 = 1 + N("Presidente"),
    127,
    IF($C1062 = 2 + N("Vice-Presidente"),
        72,
        IF($C1062 = 3 + N("Secretária bilíngue"),
            13,
            RANDBETWEEN(5,COUNT(Name!$A:$A) + 1)
        )
    )
)</f>
        <v>347</v>
      </c>
      <c r="F1062" s="7" t="str">
        <f ca="1">VLOOKUP($E1062,Name!$A:$B,2,FALSE)</f>
        <v>Tomás</v>
      </c>
      <c r="G1062" s="7">
        <f ca="1" xml:space="preserve">
IF($C1062 = 1,
    0,
    RANDBETWEEN(5,COUNT('Last name'!$A:$A) + 1)
)</f>
        <v>141</v>
      </c>
      <c r="H1062" s="7" t="str">
        <f ca="1" xml:space="preserve">
IF($C1062 = 1 + N("Presidente"),
    "de Orléans e Bragança",
    VLOOKUP($G1062,'Last name'!$A:$B,2,FALSE) &amp; " " &amp; VLOOKUP(RANDBETWEEN(5,COUNT('Last name'!$A:$A) + 1),'Last name'!$A:$B,2,FALSE)
)</f>
        <v>Noronha Garcia</v>
      </c>
      <c r="I1062" s="7" t="str">
        <f t="shared" ca="1" si="145"/>
        <v>Tomás Noronha Garcia</v>
      </c>
      <c r="J1062" s="7" t="str">
        <f ca="1">VLOOKUP($E1062,Name!$A:$C,3,FALSE)</f>
        <v>M</v>
      </c>
      <c r="K1062" s="7" t="str">
        <f ca="1">VLOOKUP($J1062,Gender!$A:$B,2,FALSE)</f>
        <v>Male</v>
      </c>
      <c r="L1062" s="7">
        <f t="shared" ca="1" si="146"/>
        <v>5</v>
      </c>
      <c r="M1062" s="7" t="str">
        <f ca="1">VLOOKUP($L1062,Race!$A:$B,2,FALSE)</f>
        <v>White</v>
      </c>
      <c r="N1062" s="8">
        <f t="shared" ca="1" si="147"/>
        <v>18180</v>
      </c>
      <c r="O1062" s="6">
        <f t="shared" ca="1" si="148"/>
        <v>8</v>
      </c>
      <c r="P1062" s="8" t="str">
        <f ca="1">VLOOKUP($O1062,Education!$A:$B,2,FALSE)</f>
        <v>Graduate school</v>
      </c>
      <c r="Q1062" s="7">
        <f ca="1" xml:space="preserve">
  IF(OR($S1062 = 5, $S1062 = 6, $S1062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62" s="7" t="str">
        <f ca="1">VLOOKUP($Q1062,Department!$A:$B,2,FALSE)</f>
        <v>Human Resource</v>
      </c>
      <c r="S1062" s="6">
        <f t="shared" ca="1" si="149"/>
        <v>11</v>
      </c>
      <c r="T1062" s="7" t="str">
        <f ca="1">VLOOKUP($S1062,Role!$A:$B,2,FALSE)</f>
        <v>Analyst</v>
      </c>
      <c r="U1062" s="6">
        <f t="shared" ca="1" si="150"/>
        <v>6</v>
      </c>
      <c r="V1062" s="7" t="str">
        <f ca="1" xml:space="preserve">
IF($U1062 &lt;&gt; "",
    VLOOKUP($U1062,Level!$A:$B,2,FALSE),
    ""
)</f>
        <v>Pleno</v>
      </c>
      <c r="W1062" s="1">
        <f t="shared" ca="1" si="151"/>
        <v>3080</v>
      </c>
      <c r="X1062" s="12" t="str">
        <f t="shared" ca="1" si="152"/>
        <v>INSERT INTO bi4all.fac_employees (id_company_fk, id_employee_pk, flg_active, employee_name, id_gender_fk, id_race_fk, birthday, id_schooling_fk, id_department_fk, id_role_fk, id_level_fk, salary) VALUES (1, 1058, TRUE, 'Tomás Noronha Garcia', 'M', 5, '09/10/1949', 8, 8, 11, 6, 3080);</v>
      </c>
    </row>
    <row r="1063" spans="1:24" ht="14.25" customHeight="1" x14ac:dyDescent="0.2">
      <c r="A1063" s="7">
        <v>1</v>
      </c>
      <c r="B1063" s="7" t="str">
        <f>$A1063 &amp; "-"&amp;VLOOKUP($A1063,Company!$A:$B,2,FALSE)</f>
        <v>1-ACME Corporation</v>
      </c>
      <c r="C1063" s="5">
        <f t="shared" si="144"/>
        <v>1059</v>
      </c>
      <c r="D1063" s="6" t="b">
        <v>1</v>
      </c>
      <c r="E1063" s="7">
        <f ca="1">IF($C1063 = 1 + N("Presidente"),
    127,
    IF($C1063 = 2 + N("Vice-Presidente"),
        72,
        IF($C1063 = 3 + N("Secretária bilíngue"),
            13,
            RANDBETWEEN(5,COUNT(Name!$A:$A) + 1)
        )
    )
)</f>
        <v>240</v>
      </c>
      <c r="F1063" s="7" t="str">
        <f ca="1">VLOOKUP($E1063,Name!$A:$B,2,FALSE)</f>
        <v>Lucca</v>
      </c>
      <c r="G1063" s="7">
        <f ca="1" xml:space="preserve">
IF($C1063 = 1,
    0,
    RANDBETWEEN(5,COUNT('Last name'!$A:$A) + 1)
)</f>
        <v>115</v>
      </c>
      <c r="H1063" s="7" t="str">
        <f ca="1" xml:space="preserve">
IF($C1063 = 1 + N("Presidente"),
    "de Orléans e Bragança",
    VLOOKUP($G1063,'Last name'!$A:$B,2,FALSE) &amp; " " &amp; VLOOKUP(RANDBETWEEN(5,COUNT('Last name'!$A:$A) + 1),'Last name'!$A:$B,2,FALSE)
)</f>
        <v>Madureira De Luca</v>
      </c>
      <c r="I1063" s="7" t="str">
        <f t="shared" ca="1" si="145"/>
        <v>Lucca Madureira De Luca</v>
      </c>
      <c r="J1063" s="7" t="str">
        <f ca="1">VLOOKUP($E1063,Name!$A:$C,3,FALSE)</f>
        <v>M</v>
      </c>
      <c r="K1063" s="7" t="str">
        <f ca="1">VLOOKUP($J1063,Gender!$A:$B,2,FALSE)</f>
        <v>Male</v>
      </c>
      <c r="L1063" s="7">
        <f t="shared" ca="1" si="146"/>
        <v>5</v>
      </c>
      <c r="M1063" s="7" t="str">
        <f ca="1">VLOOKUP($L1063,Race!$A:$B,2,FALSE)</f>
        <v>White</v>
      </c>
      <c r="N1063" s="8">
        <f t="shared" ca="1" si="147"/>
        <v>31926</v>
      </c>
      <c r="O1063" s="6">
        <f t="shared" ca="1" si="148"/>
        <v>7</v>
      </c>
      <c r="P1063" s="8" t="str">
        <f ca="1">VLOOKUP($O1063,Education!$A:$B,2,FALSE)</f>
        <v>Undergraduate degree</v>
      </c>
      <c r="Q1063" s="7">
        <f ca="1" xml:space="preserve">
  IF(OR($S1063 = 5, $S1063 = 6, $S1063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63" s="7" t="str">
        <f ca="1">VLOOKUP($Q1063,Department!$A:$B,2,FALSE)</f>
        <v>Human Resource</v>
      </c>
      <c r="S1063" s="6">
        <f t="shared" ca="1" si="149"/>
        <v>9</v>
      </c>
      <c r="T1063" s="7" t="str">
        <f ca="1">VLOOKUP($S1063,Role!$A:$B,2,FALSE)</f>
        <v>Intern</v>
      </c>
      <c r="U1063" s="6" t="str">
        <f t="shared" ca="1" si="150"/>
        <v/>
      </c>
      <c r="V1063" s="7" t="str">
        <f ca="1" xml:space="preserve">
IF($U1063 &lt;&gt; "",
    VLOOKUP($U1063,Level!$A:$B,2,FALSE),
    ""
)</f>
        <v/>
      </c>
      <c r="W1063" s="1">
        <f t="shared" ca="1" si="151"/>
        <v>1285</v>
      </c>
      <c r="X1063" s="12" t="str">
        <f t="shared" ca="1" si="152"/>
        <v>INSERT INTO bi4all.fac_employees (id_company_fk, id_employee_pk, flg_active, employee_name, id_gender_fk, id_race_fk, birthday, id_schooling_fk, id_department_fk, id_role_fk, id_level_fk, salary) VALUES (1, 1059, TRUE, 'Lucca Madureira De Luca', 'M', 5, '29/05/1987', 7, 8, 9, NULL, 1285);</v>
      </c>
    </row>
    <row r="1064" spans="1:24" ht="14.25" customHeight="1" x14ac:dyDescent="0.2">
      <c r="A1064" s="7">
        <v>1</v>
      </c>
      <c r="B1064" s="7" t="str">
        <f>$A1064 &amp; "-"&amp;VLOOKUP($A1064,Company!$A:$B,2,FALSE)</f>
        <v>1-ACME Corporation</v>
      </c>
      <c r="C1064" s="5">
        <f t="shared" si="144"/>
        <v>1060</v>
      </c>
      <c r="D1064" s="6" t="b">
        <v>1</v>
      </c>
      <c r="E1064" s="7">
        <f ca="1">IF($C1064 = 1 + N("Presidente"),
    127,
    IF($C1064 = 2 + N("Vice-Presidente"),
        72,
        IF($C1064 = 3 + N("Secretária bilíngue"),
            13,
            RANDBETWEEN(5,COUNT(Name!$A:$A) + 1)
        )
    )
)</f>
        <v>82</v>
      </c>
      <c r="F1064" s="7" t="str">
        <f ca="1">VLOOKUP($E1064,Name!$A:$B,2,FALSE)</f>
        <v>Caleb</v>
      </c>
      <c r="G1064" s="7">
        <f ca="1" xml:space="preserve">
IF($C1064 = 1,
    0,
    RANDBETWEEN(5,COUNT('Last name'!$A:$A) + 1)
)</f>
        <v>109</v>
      </c>
      <c r="H1064" s="7" t="str">
        <f ca="1" xml:space="preserve">
IF($C1064 = 1 + N("Presidente"),
    "de Orléans e Bragança",
    VLOOKUP($G1064,'Last name'!$A:$B,2,FALSE) &amp; " " &amp; VLOOKUP(RANDBETWEEN(5,COUNT('Last name'!$A:$A) + 1),'Last name'!$A:$B,2,FALSE)
)</f>
        <v>Lima de Oliveira</v>
      </c>
      <c r="I1064" s="7" t="str">
        <f t="shared" ca="1" si="145"/>
        <v>Caleb Lima de Oliveira</v>
      </c>
      <c r="J1064" s="7" t="str">
        <f ca="1">VLOOKUP($E1064,Name!$A:$C,3,FALSE)</f>
        <v>M</v>
      </c>
      <c r="K1064" s="7" t="str">
        <f ca="1">VLOOKUP($J1064,Gender!$A:$B,2,FALSE)</f>
        <v>Male</v>
      </c>
      <c r="L1064" s="7">
        <f t="shared" ca="1" si="146"/>
        <v>8</v>
      </c>
      <c r="M1064" s="7" t="str">
        <f ca="1">VLOOKUP($L1064,Race!$A:$B,2,FALSE)</f>
        <v>Asian</v>
      </c>
      <c r="N1064" s="8">
        <f t="shared" ca="1" si="147"/>
        <v>23339</v>
      </c>
      <c r="O1064" s="6">
        <f t="shared" ca="1" si="148"/>
        <v>7</v>
      </c>
      <c r="P1064" s="8" t="str">
        <f ca="1">VLOOKUP($O1064,Education!$A:$B,2,FALSE)</f>
        <v>Undergraduate degree</v>
      </c>
      <c r="Q1064" s="7">
        <f ca="1" xml:space="preserve">
  IF(OR($S1064 = 5, $S1064 = 6, $S1064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64" s="7" t="str">
        <f ca="1">VLOOKUP($Q1064,Department!$A:$B,2,FALSE)</f>
        <v>Controlling</v>
      </c>
      <c r="S1064" s="6">
        <f t="shared" ca="1" si="149"/>
        <v>11</v>
      </c>
      <c r="T1064" s="7" t="str">
        <f ca="1">VLOOKUP($S1064,Role!$A:$B,2,FALSE)</f>
        <v>Analyst</v>
      </c>
      <c r="U1064" s="6">
        <f t="shared" ca="1" si="150"/>
        <v>7</v>
      </c>
      <c r="V1064" s="7" t="str">
        <f ca="1" xml:space="preserve">
IF($U1064 &lt;&gt; "",
    VLOOKUP($U1064,Level!$A:$B,2,FALSE),
    ""
)</f>
        <v>Senior</v>
      </c>
      <c r="W1064" s="1">
        <f t="shared" ca="1" si="151"/>
        <v>2500</v>
      </c>
      <c r="X1064" s="12" t="str">
        <f t="shared" ca="1" si="152"/>
        <v>INSERT INTO bi4all.fac_employees (id_company_fk, id_employee_pk, flg_active, employee_name, id_gender_fk, id_race_fk, birthday, id_schooling_fk, id_department_fk, id_role_fk, id_level_fk, salary) VALUES (1, 1060, TRUE, 'Caleb Lima de Oliveira', 'M', 8, '24/11/1963', 7, 12, 11, 7, 2500);</v>
      </c>
    </row>
    <row r="1065" spans="1:24" ht="14.25" customHeight="1" x14ac:dyDescent="0.2">
      <c r="A1065" s="7">
        <v>1</v>
      </c>
      <c r="B1065" s="7" t="str">
        <f>$A1065 &amp; "-"&amp;VLOOKUP($A1065,Company!$A:$B,2,FALSE)</f>
        <v>1-ACME Corporation</v>
      </c>
      <c r="C1065" s="5">
        <f t="shared" si="144"/>
        <v>1061</v>
      </c>
      <c r="D1065" s="6" t="b">
        <v>1</v>
      </c>
      <c r="E1065" s="7">
        <f ca="1">IF($C1065 = 1 + N("Presidente"),
    127,
    IF($C1065 = 2 + N("Vice-Presidente"),
        72,
        IF($C1065 = 3 + N("Secretária bilíngue"),
            13,
            RANDBETWEEN(5,COUNT(Name!$A:$A) + 1)
        )
    )
)</f>
        <v>332</v>
      </c>
      <c r="F1065" s="7" t="str">
        <f ca="1">VLOOKUP($E1065,Name!$A:$B,2,FALSE)</f>
        <v>Rodrigo</v>
      </c>
      <c r="G1065" s="7">
        <f ca="1" xml:space="preserve">
IF($C1065 = 1,
    0,
    RANDBETWEEN(5,COUNT('Last name'!$A:$A) + 1)
)</f>
        <v>46</v>
      </c>
      <c r="H1065" s="7" t="str">
        <f ca="1" xml:space="preserve">
IF($C1065 = 1 + N("Presidente"),
    "de Orléans e Bragança",
    VLOOKUP($G1065,'Last name'!$A:$B,2,FALSE) &amp; " " &amp; VLOOKUP(RANDBETWEEN(5,COUNT('Last name'!$A:$A) + 1),'Last name'!$A:$B,2,FALSE)
)</f>
        <v>Bragança Alcantara</v>
      </c>
      <c r="I1065" s="7" t="str">
        <f t="shared" ca="1" si="145"/>
        <v>Rodrigo Bragança Alcantara</v>
      </c>
      <c r="J1065" s="7" t="str">
        <f ca="1">VLOOKUP($E1065,Name!$A:$C,3,FALSE)</f>
        <v>M</v>
      </c>
      <c r="K1065" s="7" t="str">
        <f ca="1">VLOOKUP($J1065,Gender!$A:$B,2,FALSE)</f>
        <v>Male</v>
      </c>
      <c r="L1065" s="7">
        <f t="shared" ca="1" si="146"/>
        <v>5</v>
      </c>
      <c r="M1065" s="7" t="str">
        <f ca="1">VLOOKUP($L1065,Race!$A:$B,2,FALSE)</f>
        <v>White</v>
      </c>
      <c r="N1065" s="8">
        <f t="shared" ca="1" si="147"/>
        <v>18823</v>
      </c>
      <c r="O1065" s="6">
        <f t="shared" ca="1" si="148"/>
        <v>7</v>
      </c>
      <c r="P1065" s="8" t="str">
        <f ca="1">VLOOKUP($O1065,Education!$A:$B,2,FALSE)</f>
        <v>Undergraduate degree</v>
      </c>
      <c r="Q1065" s="7">
        <f ca="1" xml:space="preserve">
  IF(OR($S1065 = 5, $S1065 = 6, $S1065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65" s="7" t="str">
        <f ca="1">VLOOKUP($Q1065,Department!$A:$B,2,FALSE)</f>
        <v>Administration</v>
      </c>
      <c r="S1065" s="6">
        <f t="shared" ca="1" si="149"/>
        <v>9</v>
      </c>
      <c r="T1065" s="7" t="str">
        <f ca="1">VLOOKUP($S1065,Role!$A:$B,2,FALSE)</f>
        <v>Intern</v>
      </c>
      <c r="U1065" s="6" t="str">
        <f t="shared" ca="1" si="150"/>
        <v/>
      </c>
      <c r="V1065" s="7" t="str">
        <f ca="1" xml:space="preserve">
IF($U1065 &lt;&gt; "",
    VLOOKUP($U1065,Level!$A:$B,2,FALSE),
    ""
)</f>
        <v/>
      </c>
      <c r="W1065" s="1">
        <f t="shared" ca="1" si="151"/>
        <v>1205</v>
      </c>
      <c r="X1065" s="12" t="str">
        <f t="shared" ca="1" si="152"/>
        <v>INSERT INTO bi4all.fac_employees (id_company_fk, id_employee_pk, flg_active, employee_name, id_gender_fk, id_race_fk, birthday, id_schooling_fk, id_department_fk, id_role_fk, id_level_fk, salary) VALUES (1, 1061, TRUE, 'Rodrigo Bragança Alcantara', 'M', 5, '14/07/1951', 7, 6, 9, NULL, 1205);</v>
      </c>
    </row>
    <row r="1066" spans="1:24" ht="14.25" customHeight="1" x14ac:dyDescent="0.2">
      <c r="A1066" s="7">
        <v>1</v>
      </c>
      <c r="B1066" s="7" t="str">
        <f>$A1066 &amp; "-"&amp;VLOOKUP($A1066,Company!$A:$B,2,FALSE)</f>
        <v>1-ACME Corporation</v>
      </c>
      <c r="C1066" s="5">
        <f t="shared" si="144"/>
        <v>1062</v>
      </c>
      <c r="D1066" s="6" t="b">
        <v>1</v>
      </c>
      <c r="E1066" s="7">
        <f ca="1">IF($C1066 = 1 + N("Presidente"),
    127,
    IF($C1066 = 2 + N("Vice-Presidente"),
        72,
        IF($C1066 = 3 + N("Secretária bilíngue"),
            13,
            RANDBETWEEN(5,COUNT(Name!$A:$A) + 1)
        )
    )
)</f>
        <v>295</v>
      </c>
      <c r="F1066" s="7" t="str">
        <f ca="1">VLOOKUP($E1066,Name!$A:$B,2,FALSE)</f>
        <v>Miguel</v>
      </c>
      <c r="G1066" s="7">
        <f ca="1" xml:space="preserve">
IF($C1066 = 1,
    0,
    RANDBETWEEN(5,COUNT('Last name'!$A:$A) + 1)
)</f>
        <v>62</v>
      </c>
      <c r="H1066" s="7" t="str">
        <f ca="1" xml:space="preserve">
IF($C1066 = 1 + N("Presidente"),
    "de Orléans e Bragança",
    VLOOKUP($G1066,'Last name'!$A:$B,2,FALSE) &amp; " " &amp; VLOOKUP(RANDBETWEEN(5,COUNT('Last name'!$A:$A) + 1),'Last name'!$A:$B,2,FALSE)
)</f>
        <v>Carvalho Fontana</v>
      </c>
      <c r="I1066" s="7" t="str">
        <f t="shared" ca="1" si="145"/>
        <v>Miguel Carvalho Fontana</v>
      </c>
      <c r="J1066" s="7" t="str">
        <f ca="1">VLOOKUP($E1066,Name!$A:$C,3,FALSE)</f>
        <v>M</v>
      </c>
      <c r="K1066" s="7" t="str">
        <f ca="1">VLOOKUP($J1066,Gender!$A:$B,2,FALSE)</f>
        <v>Male</v>
      </c>
      <c r="L1066" s="7">
        <f t="shared" ca="1" si="146"/>
        <v>5</v>
      </c>
      <c r="M1066" s="7" t="str">
        <f ca="1">VLOOKUP($L1066,Race!$A:$B,2,FALSE)</f>
        <v>White</v>
      </c>
      <c r="N1066" s="8">
        <f t="shared" ca="1" si="147"/>
        <v>20812</v>
      </c>
      <c r="O1066" s="6">
        <f t="shared" ca="1" si="148"/>
        <v>7</v>
      </c>
      <c r="P1066" s="8" t="str">
        <f ca="1">VLOOKUP($O1066,Education!$A:$B,2,FALSE)</f>
        <v>Undergraduate degree</v>
      </c>
      <c r="Q1066" s="7">
        <f ca="1" xml:space="preserve">
  IF(OR($S1066 = 5, $S1066 = 6, $S1066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66" s="7" t="str">
        <f ca="1">VLOOKUP($Q1066,Department!$A:$B,2,FALSE)</f>
        <v>Human Resource</v>
      </c>
      <c r="S1066" s="6">
        <f t="shared" ca="1" si="149"/>
        <v>11</v>
      </c>
      <c r="T1066" s="7" t="str">
        <f ca="1">VLOOKUP($S1066,Role!$A:$B,2,FALSE)</f>
        <v>Analyst</v>
      </c>
      <c r="U1066" s="6">
        <f t="shared" ca="1" si="150"/>
        <v>7</v>
      </c>
      <c r="V1066" s="7" t="str">
        <f ca="1" xml:space="preserve">
IF($U1066 &lt;&gt; "",
    VLOOKUP($U1066,Level!$A:$B,2,FALSE),
    ""
)</f>
        <v>Senior</v>
      </c>
      <c r="W1066" s="1">
        <f t="shared" ca="1" si="151"/>
        <v>2580</v>
      </c>
      <c r="X1066" s="12" t="str">
        <f t="shared" ca="1" si="152"/>
        <v>INSERT INTO bi4all.fac_employees (id_company_fk, id_employee_pk, flg_active, employee_name, id_gender_fk, id_race_fk, birthday, id_schooling_fk, id_department_fk, id_role_fk, id_level_fk, salary) VALUES (1, 1062, TRUE, 'Miguel Carvalho Fontana', 'M', 5, '23/12/1956', 7, 8, 11, 7, 2580);</v>
      </c>
    </row>
    <row r="1067" spans="1:24" ht="14.25" customHeight="1" x14ac:dyDescent="0.2">
      <c r="A1067" s="7">
        <v>1</v>
      </c>
      <c r="B1067" s="7" t="str">
        <f>$A1067 &amp; "-"&amp;VLOOKUP($A1067,Company!$A:$B,2,FALSE)</f>
        <v>1-ACME Corporation</v>
      </c>
      <c r="C1067" s="5">
        <f t="shared" si="144"/>
        <v>1063</v>
      </c>
      <c r="D1067" s="6" t="b">
        <v>1</v>
      </c>
      <c r="E1067" s="7">
        <f ca="1">IF($C1067 = 1 + N("Presidente"),
    127,
    IF($C1067 = 2 + N("Vice-Presidente"),
        72,
        IF($C1067 = 3 + N("Secretária bilíngue"),
            13,
            RANDBETWEEN(5,COUNT(Name!$A:$A) + 1)
        )
    )
)</f>
        <v>98</v>
      </c>
      <c r="F1067" s="7" t="str">
        <f ca="1">VLOOKUP($E1067,Name!$A:$B,2,FALSE)</f>
        <v>Claudio</v>
      </c>
      <c r="G1067" s="7">
        <f ca="1" xml:space="preserve">
IF($C1067 = 1,
    0,
    RANDBETWEEN(5,COUNT('Last name'!$A:$A) + 1)
)</f>
        <v>124</v>
      </c>
      <c r="H1067" s="7" t="str">
        <f ca="1" xml:space="preserve">
IF($C1067 = 1 + N("Presidente"),
    "de Orléans e Bragança",
    VLOOKUP($G1067,'Last name'!$A:$B,2,FALSE) &amp; " " &amp; VLOOKUP(RANDBETWEEN(5,COUNT('Last name'!$A:$A) + 1),'Last name'!$A:$B,2,FALSE)
)</f>
        <v>Mazza Faria</v>
      </c>
      <c r="I1067" s="7" t="str">
        <f t="shared" ca="1" si="145"/>
        <v>Claudio Mazza Faria</v>
      </c>
      <c r="J1067" s="7" t="str">
        <f ca="1">VLOOKUP($E1067,Name!$A:$C,3,FALSE)</f>
        <v>M</v>
      </c>
      <c r="K1067" s="7" t="str">
        <f ca="1">VLOOKUP($J1067,Gender!$A:$B,2,FALSE)</f>
        <v>Male</v>
      </c>
      <c r="L1067" s="7">
        <f t="shared" ca="1" si="146"/>
        <v>7</v>
      </c>
      <c r="M1067" s="7" t="str">
        <f ca="1">VLOOKUP($L1067,Race!$A:$B,2,FALSE)</f>
        <v>Hispanic or Latino</v>
      </c>
      <c r="N1067" s="8">
        <f t="shared" ca="1" si="147"/>
        <v>27156</v>
      </c>
      <c r="O1067" s="6">
        <f t="shared" ca="1" si="148"/>
        <v>7</v>
      </c>
      <c r="P1067" s="8" t="str">
        <f ca="1">VLOOKUP($O1067,Education!$A:$B,2,FALSE)</f>
        <v>Undergraduate degree</v>
      </c>
      <c r="Q1067" s="7">
        <f ca="1" xml:space="preserve">
  IF(OR($S1067 = 5, $S1067 = 6, $S1067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67" s="7" t="str">
        <f ca="1">VLOOKUP($Q1067,Department!$A:$B,2,FALSE)</f>
        <v>Administration</v>
      </c>
      <c r="S1067" s="6">
        <f t="shared" ca="1" si="149"/>
        <v>10</v>
      </c>
      <c r="T1067" s="7" t="str">
        <f ca="1">VLOOKUP($S1067,Role!$A:$B,2,FALSE)</f>
        <v>Trainee</v>
      </c>
      <c r="U1067" s="6" t="str">
        <f t="shared" ca="1" si="150"/>
        <v/>
      </c>
      <c r="V1067" s="7" t="str">
        <f ca="1" xml:space="preserve">
IF($U1067 &lt;&gt; "",
    VLOOKUP($U1067,Level!$A:$B,2,FALSE),
    ""
)</f>
        <v/>
      </c>
      <c r="W1067" s="1">
        <f t="shared" ca="1" si="151"/>
        <v>1305</v>
      </c>
      <c r="X1067" s="12" t="str">
        <f t="shared" ca="1" si="152"/>
        <v>INSERT INTO bi4all.fac_employees (id_company_fk, id_employee_pk, flg_active, employee_name, id_gender_fk, id_race_fk, birthday, id_schooling_fk, id_department_fk, id_role_fk, id_level_fk, salary) VALUES (1, 1063, TRUE, 'Claudio Mazza Faria', 'M', 7, '07/05/1974', 7, 6, 10, NULL, 1305);</v>
      </c>
    </row>
    <row r="1068" spans="1:24" ht="14.25" customHeight="1" x14ac:dyDescent="0.2">
      <c r="A1068" s="7">
        <v>1</v>
      </c>
      <c r="B1068" s="7" t="str">
        <f>$A1068 &amp; "-"&amp;VLOOKUP($A1068,Company!$A:$B,2,FALSE)</f>
        <v>1-ACME Corporation</v>
      </c>
      <c r="C1068" s="5">
        <f t="shared" si="144"/>
        <v>1064</v>
      </c>
      <c r="D1068" s="6" t="b">
        <v>1</v>
      </c>
      <c r="E1068" s="7">
        <f ca="1">IF($C1068 = 1 + N("Presidente"),
    127,
    IF($C1068 = 2 + N("Vice-Presidente"),
        72,
        IF($C1068 = 3 + N("Secretária bilíngue"),
            13,
            RANDBETWEEN(5,COUNT(Name!$A:$A) + 1)
        )
    )
)</f>
        <v>9</v>
      </c>
      <c r="F1068" s="7" t="str">
        <f ca="1">VLOOKUP($E1068,Name!$A:$B,2,FALSE)</f>
        <v>Adélio</v>
      </c>
      <c r="G1068" s="7">
        <f ca="1" xml:space="preserve">
IF($C1068 = 1,
    0,
    RANDBETWEEN(5,COUNT('Last name'!$A:$A) + 1)
)</f>
        <v>127</v>
      </c>
      <c r="H1068" s="7" t="str">
        <f ca="1" xml:space="preserve">
IF($C1068 = 1 + N("Presidente"),
    "de Orléans e Bragança",
    VLOOKUP($G1068,'Last name'!$A:$B,2,FALSE) &amp; " " &amp; VLOOKUP(RANDBETWEEN(5,COUNT('Last name'!$A:$A) + 1),'Last name'!$A:$B,2,FALSE)
)</f>
        <v>Melo Mazza</v>
      </c>
      <c r="I1068" s="7" t="str">
        <f t="shared" ca="1" si="145"/>
        <v>Adélio Melo Mazza</v>
      </c>
      <c r="J1068" s="7" t="str">
        <f ca="1">VLOOKUP($E1068,Name!$A:$C,3,FALSE)</f>
        <v>M</v>
      </c>
      <c r="K1068" s="7" t="str">
        <f ca="1">VLOOKUP($J1068,Gender!$A:$B,2,FALSE)</f>
        <v>Male</v>
      </c>
      <c r="L1068" s="7">
        <f t="shared" ca="1" si="146"/>
        <v>5</v>
      </c>
      <c r="M1068" s="7" t="str">
        <f ca="1">VLOOKUP($L1068,Race!$A:$B,2,FALSE)</f>
        <v>White</v>
      </c>
      <c r="N1068" s="8">
        <f t="shared" ca="1" si="147"/>
        <v>28054</v>
      </c>
      <c r="O1068" s="6">
        <f t="shared" ca="1" si="148"/>
        <v>7</v>
      </c>
      <c r="P1068" s="8" t="str">
        <f ca="1">VLOOKUP($O1068,Education!$A:$B,2,FALSE)</f>
        <v>Undergraduate degree</v>
      </c>
      <c r="Q1068" s="7">
        <f ca="1" xml:space="preserve">
  IF(OR($S1068 = 5, $S1068 = 6, $S1068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68" s="7" t="str">
        <f ca="1">VLOOKUP($Q1068,Department!$A:$B,2,FALSE)</f>
        <v>Commercial</v>
      </c>
      <c r="S1068" s="6">
        <f t="shared" ca="1" si="149"/>
        <v>11</v>
      </c>
      <c r="T1068" s="7" t="str">
        <f ca="1">VLOOKUP($S1068,Role!$A:$B,2,FALSE)</f>
        <v>Analyst</v>
      </c>
      <c r="U1068" s="6">
        <f t="shared" ca="1" si="150"/>
        <v>7</v>
      </c>
      <c r="V1068" s="7" t="str">
        <f ca="1" xml:space="preserve">
IF($U1068 &lt;&gt; "",
    VLOOKUP($U1068,Level!$A:$B,2,FALSE),
    ""
)</f>
        <v>Senior</v>
      </c>
      <c r="W1068" s="1">
        <f t="shared" ca="1" si="151"/>
        <v>2580</v>
      </c>
      <c r="X1068" s="12" t="str">
        <f t="shared" ca="1" si="152"/>
        <v>INSERT INTO bi4all.fac_employees (id_company_fk, id_employee_pk, flg_active, employee_name, id_gender_fk, id_race_fk, birthday, id_schooling_fk, id_department_fk, id_role_fk, id_level_fk, salary) VALUES (1, 1064, TRUE, 'Adélio Melo Mazza', 'M', 5, '21/10/1976', 7, 9, 11, 7, 2580);</v>
      </c>
    </row>
    <row r="1069" spans="1:24" ht="14.25" customHeight="1" x14ac:dyDescent="0.2">
      <c r="A1069" s="7">
        <v>1</v>
      </c>
      <c r="B1069" s="7" t="str">
        <f>$A1069 &amp; "-"&amp;VLOOKUP($A1069,Company!$A:$B,2,FALSE)</f>
        <v>1-ACME Corporation</v>
      </c>
      <c r="C1069" s="5">
        <f t="shared" si="144"/>
        <v>1065</v>
      </c>
      <c r="D1069" s="6" t="b">
        <v>1</v>
      </c>
      <c r="E1069" s="7">
        <f ca="1">IF($C1069 = 1 + N("Presidente"),
    127,
    IF($C1069 = 2 + N("Vice-Presidente"),
        72,
        IF($C1069 = 3 + N("Secretária bilíngue"),
            13,
            RANDBETWEEN(5,COUNT(Name!$A:$A) + 1)
        )
    )
)</f>
        <v>252</v>
      </c>
      <c r="F1069" s="7" t="str">
        <f ca="1">VLOOKUP($E1069,Name!$A:$B,2,FALSE)</f>
        <v>Malco</v>
      </c>
      <c r="G1069" s="7">
        <f ca="1" xml:space="preserve">
IF($C1069 = 1,
    0,
    RANDBETWEEN(5,COUNT('Last name'!$A:$A) + 1)
)</f>
        <v>156</v>
      </c>
      <c r="H1069" s="7" t="str">
        <f ca="1" xml:space="preserve">
IF($C1069 = 1 + N("Presidente"),
    "de Orléans e Bragança",
    VLOOKUP($G1069,'Last name'!$A:$B,2,FALSE) &amp; " " &amp; VLOOKUP(RANDBETWEEN(5,COUNT('Last name'!$A:$A) + 1),'Last name'!$A:$B,2,FALSE)
)</f>
        <v>Poeta Rocha</v>
      </c>
      <c r="I1069" s="7" t="str">
        <f t="shared" ca="1" si="145"/>
        <v>Malco Poeta Rocha</v>
      </c>
      <c r="J1069" s="7" t="str">
        <f ca="1">VLOOKUP($E1069,Name!$A:$C,3,FALSE)</f>
        <v>M</v>
      </c>
      <c r="K1069" s="7" t="str">
        <f ca="1">VLOOKUP($J1069,Gender!$A:$B,2,FALSE)</f>
        <v>Male</v>
      </c>
      <c r="L1069" s="7">
        <f t="shared" ca="1" si="146"/>
        <v>5</v>
      </c>
      <c r="M1069" s="7" t="str">
        <f ca="1">VLOOKUP($L1069,Race!$A:$B,2,FALSE)</f>
        <v>White</v>
      </c>
      <c r="N1069" s="8">
        <f t="shared" ca="1" si="147"/>
        <v>17822</v>
      </c>
      <c r="O1069" s="6">
        <f t="shared" ca="1" si="148"/>
        <v>7</v>
      </c>
      <c r="P1069" s="8" t="str">
        <f ca="1">VLOOKUP($O1069,Education!$A:$B,2,FALSE)</f>
        <v>Undergraduate degree</v>
      </c>
      <c r="Q1069" s="7">
        <f ca="1" xml:space="preserve">
  IF(OR($S1069 = 5, $S1069 = 6, $S1069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69" s="7" t="str">
        <f ca="1">VLOOKUP($Q1069,Department!$A:$B,2,FALSE)</f>
        <v>Administration</v>
      </c>
      <c r="S1069" s="6">
        <f t="shared" ca="1" si="149"/>
        <v>9</v>
      </c>
      <c r="T1069" s="7" t="str">
        <f ca="1">VLOOKUP($S1069,Role!$A:$B,2,FALSE)</f>
        <v>Intern</v>
      </c>
      <c r="U1069" s="6" t="str">
        <f t="shared" ca="1" si="150"/>
        <v/>
      </c>
      <c r="V1069" s="7" t="str">
        <f ca="1" xml:space="preserve">
IF($U1069 &lt;&gt; "",
    VLOOKUP($U1069,Level!$A:$B,2,FALSE),
    ""
)</f>
        <v/>
      </c>
      <c r="W1069" s="1">
        <f t="shared" ca="1" si="151"/>
        <v>1205</v>
      </c>
      <c r="X1069" s="12" t="str">
        <f t="shared" ca="1" si="152"/>
        <v>INSERT INTO bi4all.fac_employees (id_company_fk, id_employee_pk, flg_active, employee_name, id_gender_fk, id_race_fk, birthday, id_schooling_fk, id_department_fk, id_role_fk, id_level_fk, salary) VALUES (1, 1065, TRUE, 'Malco Poeta Rocha', 'M', 5, '16/10/1948', 7, 6, 9, NULL, 1205);</v>
      </c>
    </row>
    <row r="1070" spans="1:24" ht="14.25" customHeight="1" x14ac:dyDescent="0.2">
      <c r="A1070" s="7">
        <v>1</v>
      </c>
      <c r="B1070" s="7" t="str">
        <f>$A1070 &amp; "-"&amp;VLOOKUP($A1070,Company!$A:$B,2,FALSE)</f>
        <v>1-ACME Corporation</v>
      </c>
      <c r="C1070" s="5">
        <f t="shared" si="144"/>
        <v>1066</v>
      </c>
      <c r="D1070" s="6" t="b">
        <v>1</v>
      </c>
      <c r="E1070" s="7">
        <f ca="1">IF($C1070 = 1 + N("Presidente"),
    127,
    IF($C1070 = 2 + N("Vice-Presidente"),
        72,
        IF($C1070 = 3 + N("Secretária bilíngue"),
            13,
            RANDBETWEEN(5,COUNT(Name!$A:$A) + 1)
        )
    )
)</f>
        <v>66</v>
      </c>
      <c r="F1070" s="7" t="str">
        <f ca="1">VLOOKUP($E1070,Name!$A:$B,2,FALSE)</f>
        <v>Bartolomeo</v>
      </c>
      <c r="G1070" s="7">
        <f ca="1" xml:space="preserve">
IF($C1070 = 1,
    0,
    RANDBETWEEN(5,COUNT('Last name'!$A:$A) + 1)
)</f>
        <v>118</v>
      </c>
      <c r="H1070" s="7" t="str">
        <f ca="1" xml:space="preserve">
IF($C1070 = 1 + N("Presidente"),
    "de Orléans e Bragança",
    VLOOKUP($G1070,'Last name'!$A:$B,2,FALSE) &amp; " " &amp; VLOOKUP(RANDBETWEEN(5,COUNT('Last name'!$A:$A) + 1),'Last name'!$A:$B,2,FALSE)
)</f>
        <v>Mariani Faria</v>
      </c>
      <c r="I1070" s="7" t="str">
        <f t="shared" ca="1" si="145"/>
        <v>Bartolomeo Mariani Faria</v>
      </c>
      <c r="J1070" s="7" t="str">
        <f ca="1">VLOOKUP($E1070,Name!$A:$C,3,FALSE)</f>
        <v>M</v>
      </c>
      <c r="K1070" s="7" t="str">
        <f ca="1">VLOOKUP($J1070,Gender!$A:$B,2,FALSE)</f>
        <v>Male</v>
      </c>
      <c r="L1070" s="7">
        <f t="shared" ca="1" si="146"/>
        <v>5</v>
      </c>
      <c r="M1070" s="7" t="str">
        <f ca="1">VLOOKUP($L1070,Race!$A:$B,2,FALSE)</f>
        <v>White</v>
      </c>
      <c r="N1070" s="8">
        <f t="shared" ca="1" si="147"/>
        <v>25148</v>
      </c>
      <c r="O1070" s="6">
        <f t="shared" ca="1" si="148"/>
        <v>8</v>
      </c>
      <c r="P1070" s="8" t="str">
        <f ca="1">VLOOKUP($O1070,Education!$A:$B,2,FALSE)</f>
        <v>Graduate school</v>
      </c>
      <c r="Q1070" s="7">
        <f ca="1" xml:space="preserve">
  IF(OR($S1070 = 5, $S1070 = 6, $S1070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70" s="7" t="str">
        <f ca="1">VLOOKUP($Q1070,Department!$A:$B,2,FALSE)</f>
        <v>Human Resource</v>
      </c>
      <c r="S1070" s="6">
        <f t="shared" ca="1" si="149"/>
        <v>11</v>
      </c>
      <c r="T1070" s="7" t="str">
        <f ca="1">VLOOKUP($S1070,Role!$A:$B,2,FALSE)</f>
        <v>Analyst</v>
      </c>
      <c r="U1070" s="6">
        <f t="shared" ca="1" si="150"/>
        <v>5</v>
      </c>
      <c r="V1070" s="7" t="str">
        <f ca="1" xml:space="preserve">
IF($U1070 &lt;&gt; "",
    VLOOKUP($U1070,Level!$A:$B,2,FALSE),
    ""
)</f>
        <v>Junior</v>
      </c>
      <c r="W1070" s="1">
        <f t="shared" ca="1" si="151"/>
        <v>3080</v>
      </c>
      <c r="X1070" s="12" t="str">
        <f t="shared" ca="1" si="152"/>
        <v>INSERT INTO bi4all.fac_employees (id_company_fk, id_employee_pk, flg_active, employee_name, id_gender_fk, id_race_fk, birthday, id_schooling_fk, id_department_fk, id_role_fk, id_level_fk, salary) VALUES (1, 1066, TRUE, 'Bartolomeo Mariani Faria', 'M', 5, '06/11/1968', 8, 8, 11, 5, 3080);</v>
      </c>
    </row>
    <row r="1071" spans="1:24" ht="14.25" customHeight="1" x14ac:dyDescent="0.2">
      <c r="A1071" s="7">
        <v>1</v>
      </c>
      <c r="B1071" s="7" t="str">
        <f>$A1071 &amp; "-"&amp;VLOOKUP($A1071,Company!$A:$B,2,FALSE)</f>
        <v>1-ACME Corporation</v>
      </c>
      <c r="C1071" s="5">
        <f t="shared" si="144"/>
        <v>1067</v>
      </c>
      <c r="D1071" s="6" t="b">
        <v>1</v>
      </c>
      <c r="E1071" s="7">
        <f ca="1">IF($C1071 = 1 + N("Presidente"),
    127,
    IF($C1071 = 2 + N("Vice-Presidente"),
        72,
        IF($C1071 = 3 + N("Secretária bilíngue"),
            13,
            RANDBETWEEN(5,COUNT(Name!$A:$A) + 1)
        )
    )
)</f>
        <v>269</v>
      </c>
      <c r="F1071" s="7" t="str">
        <f ca="1">VLOOKUP($E1071,Name!$A:$B,2,FALSE)</f>
        <v>Maria Júlia</v>
      </c>
      <c r="G1071" s="7">
        <f ca="1" xml:space="preserve">
IF($C1071 = 1,
    0,
    RANDBETWEEN(5,COUNT('Last name'!$A:$A) + 1)
)</f>
        <v>8</v>
      </c>
      <c r="H1071" s="7" t="str">
        <f ca="1" xml:space="preserve">
IF($C1071 = 1 + N("Presidente"),
    "de Orléans e Bragança",
    VLOOKUP($G1071,'Last name'!$A:$B,2,FALSE) &amp; " " &amp; VLOOKUP(RANDBETWEEN(5,COUNT('Last name'!$A:$A) + 1),'Last name'!$A:$B,2,FALSE)
)</f>
        <v>Alcantara Borges</v>
      </c>
      <c r="I1071" s="7" t="str">
        <f t="shared" ca="1" si="145"/>
        <v>Maria Júlia Alcantara Borges</v>
      </c>
      <c r="J1071" s="7" t="str">
        <f ca="1">VLOOKUP($E1071,Name!$A:$C,3,FALSE)</f>
        <v>F</v>
      </c>
      <c r="K1071" s="7" t="str">
        <f ca="1">VLOOKUP($J1071,Gender!$A:$B,2,FALSE)</f>
        <v>Female</v>
      </c>
      <c r="L1071" s="7">
        <f t="shared" ca="1" si="146"/>
        <v>6</v>
      </c>
      <c r="M1071" s="7" t="str">
        <f ca="1">VLOOKUP($L1071,Race!$A:$B,2,FALSE)</f>
        <v>Black or African American</v>
      </c>
      <c r="N1071" s="8">
        <f t="shared" ca="1" si="147"/>
        <v>28839</v>
      </c>
      <c r="O1071" s="6">
        <f t="shared" ca="1" si="148"/>
        <v>7</v>
      </c>
      <c r="P1071" s="8" t="str">
        <f ca="1">VLOOKUP($O1071,Education!$A:$B,2,FALSE)</f>
        <v>Undergraduate degree</v>
      </c>
      <c r="Q1071" s="7">
        <f ca="1" xml:space="preserve">
  IF(OR($S1071 = 5, $S1071 = 6, $S1071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71" s="7" t="str">
        <f ca="1">VLOOKUP($Q1071,Department!$A:$B,2,FALSE)</f>
        <v>Presidency</v>
      </c>
      <c r="S1071" s="6">
        <f t="shared" ca="1" si="149"/>
        <v>10</v>
      </c>
      <c r="T1071" s="7" t="str">
        <f ca="1">VLOOKUP($S1071,Role!$A:$B,2,FALSE)</f>
        <v>Trainee</v>
      </c>
      <c r="U1071" s="6" t="str">
        <f t="shared" ca="1" si="150"/>
        <v/>
      </c>
      <c r="V1071" s="7" t="str">
        <f ca="1" xml:space="preserve">
IF($U1071 &lt;&gt; "",
    VLOOKUP($U1071,Level!$A:$B,2,FALSE),
    ""
)</f>
        <v/>
      </c>
      <c r="W1071" s="1">
        <f t="shared" ca="1" si="151"/>
        <v>1305</v>
      </c>
      <c r="X1071" s="12" t="str">
        <f t="shared" ca="1" si="152"/>
        <v>INSERT INTO bi4all.fac_employees (id_company_fk, id_employee_pk, flg_active, employee_name, id_gender_fk, id_race_fk, birthday, id_schooling_fk, id_department_fk, id_role_fk, id_level_fk, salary) VALUES (1, 1067, TRUE, 'Maria Júlia Alcantara Borges', 'F', 6, '15/12/1978', 7, 5, 10, NULL, 1305);</v>
      </c>
    </row>
    <row r="1072" spans="1:24" ht="14.25" customHeight="1" x14ac:dyDescent="0.2">
      <c r="A1072" s="7">
        <v>1</v>
      </c>
      <c r="B1072" s="7" t="str">
        <f>$A1072 &amp; "-"&amp;VLOOKUP($A1072,Company!$A:$B,2,FALSE)</f>
        <v>1-ACME Corporation</v>
      </c>
      <c r="C1072" s="5">
        <f t="shared" si="144"/>
        <v>1068</v>
      </c>
      <c r="D1072" s="6" t="b">
        <v>1</v>
      </c>
      <c r="E1072" s="7">
        <f ca="1">IF($C1072 = 1 + N("Presidente"),
    127,
    IF($C1072 = 2 + N("Vice-Presidente"),
        72,
        IF($C1072 = 3 + N("Secretária bilíngue"),
            13,
            RANDBETWEEN(5,COUNT(Name!$A:$A) + 1)
        )
    )
)</f>
        <v>172</v>
      </c>
      <c r="F1072" s="7" t="str">
        <f ca="1">VLOOKUP($E1072,Name!$A:$B,2,FALSE)</f>
        <v>Isa</v>
      </c>
      <c r="G1072" s="7">
        <f ca="1" xml:space="preserve">
IF($C1072 = 1,
    0,
    RANDBETWEEN(5,COUNT('Last name'!$A:$A) + 1)
)</f>
        <v>77</v>
      </c>
      <c r="H1072" s="7" t="str">
        <f ca="1" xml:space="preserve">
IF($C1072 = 1 + N("Presidente"),
    "de Orléans e Bragança",
    VLOOKUP($G1072,'Last name'!$A:$B,2,FALSE) &amp; " " &amp; VLOOKUP(RANDBETWEEN(5,COUNT('Last name'!$A:$A) + 1),'Last name'!$A:$B,2,FALSE)
)</f>
        <v>Esposito Mazza</v>
      </c>
      <c r="I1072" s="7" t="str">
        <f t="shared" ca="1" si="145"/>
        <v>Isa Esposito Mazza</v>
      </c>
      <c r="J1072" s="7" t="str">
        <f ca="1">VLOOKUP($E1072,Name!$A:$C,3,FALSE)</f>
        <v>F</v>
      </c>
      <c r="K1072" s="7" t="str">
        <f ca="1">VLOOKUP($J1072,Gender!$A:$B,2,FALSE)</f>
        <v>Female</v>
      </c>
      <c r="L1072" s="7">
        <f t="shared" ca="1" si="146"/>
        <v>5</v>
      </c>
      <c r="M1072" s="7" t="str">
        <f ca="1">VLOOKUP($L1072,Race!$A:$B,2,FALSE)</f>
        <v>White</v>
      </c>
      <c r="N1072" s="8">
        <f t="shared" ca="1" si="147"/>
        <v>27116</v>
      </c>
      <c r="O1072" s="6">
        <f t="shared" ca="1" si="148"/>
        <v>8</v>
      </c>
      <c r="P1072" s="8" t="str">
        <f ca="1">VLOOKUP($O1072,Education!$A:$B,2,FALSE)</f>
        <v>Graduate school</v>
      </c>
      <c r="Q1072" s="7">
        <f ca="1" xml:space="preserve">
  IF(OR($S1072 = 5, $S1072 = 6, $S1072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72" s="7" t="str">
        <f ca="1">VLOOKUP($Q1072,Department!$A:$B,2,FALSE)</f>
        <v>Presidency</v>
      </c>
      <c r="S1072" s="6">
        <f t="shared" ca="1" si="149"/>
        <v>11</v>
      </c>
      <c r="T1072" s="7" t="str">
        <f ca="1">VLOOKUP($S1072,Role!$A:$B,2,FALSE)</f>
        <v>Analyst</v>
      </c>
      <c r="U1072" s="6">
        <f t="shared" ca="1" si="150"/>
        <v>5</v>
      </c>
      <c r="V1072" s="7" t="str">
        <f ca="1" xml:space="preserve">
IF($U1072 &lt;&gt; "",
    VLOOKUP($U1072,Level!$A:$B,2,FALSE),
    ""
)</f>
        <v>Junior</v>
      </c>
      <c r="W1072" s="1">
        <f t="shared" ca="1" si="151"/>
        <v>3000</v>
      </c>
      <c r="X1072" s="12" t="str">
        <f t="shared" ca="1" si="152"/>
        <v>INSERT INTO bi4all.fac_employees (id_company_fk, id_employee_pk, flg_active, employee_name, id_gender_fk, id_race_fk, birthday, id_schooling_fk, id_department_fk, id_role_fk, id_level_fk, salary) VALUES (1, 1068, TRUE, 'Isa Esposito Mazza', 'F', 5, '28/03/1974', 8, 5, 11, 5, 3000);</v>
      </c>
    </row>
    <row r="1073" spans="1:24" ht="14.25" customHeight="1" x14ac:dyDescent="0.2">
      <c r="A1073" s="7">
        <v>1</v>
      </c>
      <c r="B1073" s="7" t="str">
        <f>$A1073 &amp; "-"&amp;VLOOKUP($A1073,Company!$A:$B,2,FALSE)</f>
        <v>1-ACME Corporation</v>
      </c>
      <c r="C1073" s="5">
        <f t="shared" si="144"/>
        <v>1069</v>
      </c>
      <c r="D1073" s="6" t="b">
        <v>1</v>
      </c>
      <c r="E1073" s="7">
        <f ca="1">IF($C1073 = 1 + N("Presidente"),
    127,
    IF($C1073 = 2 + N("Vice-Presidente"),
        72,
        IF($C1073 = 3 + N("Secretária bilíngue"),
            13,
            RANDBETWEEN(5,COUNT(Name!$A:$A) + 1)
        )
    )
)</f>
        <v>204</v>
      </c>
      <c r="F1073" s="7" t="str">
        <f ca="1">VLOOKUP($E1073,Name!$A:$B,2,FALSE)</f>
        <v>Júlio</v>
      </c>
      <c r="G1073" s="7">
        <f ca="1" xml:space="preserve">
IF($C1073 = 1,
    0,
    RANDBETWEEN(5,COUNT('Last name'!$A:$A) + 1)
)</f>
        <v>134</v>
      </c>
      <c r="H1073" s="7" t="str">
        <f ca="1" xml:space="preserve">
IF($C1073 = 1 + N("Presidente"),
    "de Orléans e Bragança",
    VLOOKUP($G1073,'Last name'!$A:$B,2,FALSE) &amp; " " &amp; VLOOKUP(RANDBETWEEN(5,COUNT('Last name'!$A:$A) + 1),'Last name'!$A:$B,2,FALSE)
)</f>
        <v>Morato Barros</v>
      </c>
      <c r="I1073" s="7" t="str">
        <f t="shared" ca="1" si="145"/>
        <v>Júlio Morato Barros</v>
      </c>
      <c r="J1073" s="7" t="str">
        <f ca="1">VLOOKUP($E1073,Name!$A:$C,3,FALSE)</f>
        <v>M</v>
      </c>
      <c r="K1073" s="7" t="str">
        <f ca="1">VLOOKUP($J1073,Gender!$A:$B,2,FALSE)</f>
        <v>Male</v>
      </c>
      <c r="L1073" s="7">
        <f t="shared" ca="1" si="146"/>
        <v>5</v>
      </c>
      <c r="M1073" s="7" t="str">
        <f ca="1">VLOOKUP($L1073,Race!$A:$B,2,FALSE)</f>
        <v>White</v>
      </c>
      <c r="N1073" s="8">
        <f t="shared" ca="1" si="147"/>
        <v>22533</v>
      </c>
      <c r="O1073" s="6">
        <f t="shared" ca="1" si="148"/>
        <v>7</v>
      </c>
      <c r="P1073" s="8" t="str">
        <f ca="1">VLOOKUP($O1073,Education!$A:$B,2,FALSE)</f>
        <v>Undergraduate degree</v>
      </c>
      <c r="Q1073" s="7">
        <f ca="1" xml:space="preserve">
  IF(OR($S1073 = 5, $S1073 = 6, $S1073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73" s="7" t="str">
        <f ca="1">VLOOKUP($Q1073,Department!$A:$B,2,FALSE)</f>
        <v>Commercial</v>
      </c>
      <c r="S1073" s="6">
        <f t="shared" ca="1" si="149"/>
        <v>9</v>
      </c>
      <c r="T1073" s="7" t="str">
        <f ca="1">VLOOKUP($S1073,Role!$A:$B,2,FALSE)</f>
        <v>Intern</v>
      </c>
      <c r="U1073" s="6" t="str">
        <f t="shared" ca="1" si="150"/>
        <v/>
      </c>
      <c r="V1073" s="7" t="str">
        <f ca="1" xml:space="preserve">
IF($U1073 &lt;&gt; "",
    VLOOKUP($U1073,Level!$A:$B,2,FALSE),
    ""
)</f>
        <v/>
      </c>
      <c r="W1073" s="1">
        <f t="shared" ca="1" si="151"/>
        <v>1285</v>
      </c>
      <c r="X1073" s="12" t="str">
        <f t="shared" ca="1" si="152"/>
        <v>INSERT INTO bi4all.fac_employees (id_company_fk, id_employee_pk, flg_active, employee_name, id_gender_fk, id_race_fk, birthday, id_schooling_fk, id_department_fk, id_role_fk, id_level_fk, salary) VALUES (1, 1069, TRUE, 'Júlio Morato Barros', 'M', 5, '09/09/1961', 7, 9, 9, NULL, 1285);</v>
      </c>
    </row>
    <row r="1074" spans="1:24" ht="14.25" customHeight="1" x14ac:dyDescent="0.2">
      <c r="A1074" s="7">
        <v>1</v>
      </c>
      <c r="B1074" s="7" t="str">
        <f>$A1074 &amp; "-"&amp;VLOOKUP($A1074,Company!$A:$B,2,FALSE)</f>
        <v>1-ACME Corporation</v>
      </c>
      <c r="C1074" s="5">
        <f t="shared" si="144"/>
        <v>1070</v>
      </c>
      <c r="D1074" s="6" t="b">
        <v>1</v>
      </c>
      <c r="E1074" s="7">
        <f ca="1">IF($C1074 = 1 + N("Presidente"),
    127,
    IF($C1074 = 2 + N("Vice-Presidente"),
        72,
        IF($C1074 = 3 + N("Secretária bilíngue"),
            13,
            RANDBETWEEN(5,COUNT(Name!$A:$A) + 1)
        )
    )
)</f>
        <v>104</v>
      </c>
      <c r="F1074" s="7" t="str">
        <f ca="1">VLOOKUP($E1074,Name!$A:$B,2,FALSE)</f>
        <v>Danylo</v>
      </c>
      <c r="G1074" s="7">
        <f ca="1" xml:space="preserve">
IF($C1074 = 1,
    0,
    RANDBETWEEN(5,COUNT('Last name'!$A:$A) + 1)
)</f>
        <v>144</v>
      </c>
      <c r="H1074" s="7" t="str">
        <f ca="1" xml:space="preserve">
IF($C1074 = 1 + N("Presidente"),
    "de Orléans e Bragança",
    VLOOKUP($G1074,'Last name'!$A:$B,2,FALSE) &amp; " " &amp; VLOOKUP(RANDBETWEEN(5,COUNT('Last name'!$A:$A) + 1),'Last name'!$A:$B,2,FALSE)
)</f>
        <v>Padrão Moreira</v>
      </c>
      <c r="I1074" s="7" t="str">
        <f t="shared" ca="1" si="145"/>
        <v>Danylo Padrão Moreira</v>
      </c>
      <c r="J1074" s="7" t="str">
        <f ca="1">VLOOKUP($E1074,Name!$A:$C,3,FALSE)</f>
        <v>M</v>
      </c>
      <c r="K1074" s="7" t="str">
        <f ca="1">VLOOKUP($J1074,Gender!$A:$B,2,FALSE)</f>
        <v>Male</v>
      </c>
      <c r="L1074" s="7">
        <f t="shared" ca="1" si="146"/>
        <v>5</v>
      </c>
      <c r="M1074" s="7" t="str">
        <f ca="1">VLOOKUP($L1074,Race!$A:$B,2,FALSE)</f>
        <v>White</v>
      </c>
      <c r="N1074" s="8">
        <f t="shared" ca="1" si="147"/>
        <v>20580</v>
      </c>
      <c r="O1074" s="6">
        <f t="shared" ca="1" si="148"/>
        <v>7</v>
      </c>
      <c r="P1074" s="8" t="str">
        <f ca="1">VLOOKUP($O1074,Education!$A:$B,2,FALSE)</f>
        <v>Undergraduate degree</v>
      </c>
      <c r="Q1074" s="7">
        <f ca="1" xml:space="preserve">
  IF(OR($S1074 = 5, $S1074 = 6, $S1074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74" s="7" t="str">
        <f ca="1">VLOOKUP($Q1074,Department!$A:$B,2,FALSE)</f>
        <v>Finance</v>
      </c>
      <c r="S1074" s="6">
        <f t="shared" ca="1" si="149"/>
        <v>11</v>
      </c>
      <c r="T1074" s="7" t="str">
        <f ca="1">VLOOKUP($S1074,Role!$A:$B,2,FALSE)</f>
        <v>Analyst</v>
      </c>
      <c r="U1074" s="6">
        <f t="shared" ca="1" si="150"/>
        <v>6</v>
      </c>
      <c r="V1074" s="7" t="str">
        <f ca="1" xml:space="preserve">
IF($U1074 &lt;&gt; "",
    VLOOKUP($U1074,Level!$A:$B,2,FALSE),
    ""
)</f>
        <v>Pleno</v>
      </c>
      <c r="W1074" s="1">
        <f t="shared" ca="1" si="151"/>
        <v>2500</v>
      </c>
      <c r="X1074" s="12" t="str">
        <f t="shared" ca="1" si="152"/>
        <v>INSERT INTO bi4all.fac_employees (id_company_fk, id_employee_pk, flg_active, employee_name, id_gender_fk, id_race_fk, birthday, id_schooling_fk, id_department_fk, id_role_fk, id_level_fk, salary) VALUES (1, 1070, TRUE, 'Danylo Padrão Moreira', 'M', 5, '05/05/1956', 7, 7, 11, 6, 2500);</v>
      </c>
    </row>
    <row r="1075" spans="1:24" ht="14.25" customHeight="1" x14ac:dyDescent="0.2">
      <c r="A1075" s="7">
        <v>1</v>
      </c>
      <c r="B1075" s="7" t="str">
        <f>$A1075 &amp; "-"&amp;VLOOKUP($A1075,Company!$A:$B,2,FALSE)</f>
        <v>1-ACME Corporation</v>
      </c>
      <c r="C1075" s="5">
        <f t="shared" si="144"/>
        <v>1071</v>
      </c>
      <c r="D1075" s="6" t="b">
        <v>1</v>
      </c>
      <c r="E1075" s="7">
        <f ca="1">IF($C1075 = 1 + N("Presidente"),
    127,
    IF($C1075 = 2 + N("Vice-Presidente"),
        72,
        IF($C1075 = 3 + N("Secretária bilíngue"),
            13,
            RANDBETWEEN(5,COUNT(Name!$A:$A) + 1)
        )
    )
)</f>
        <v>142</v>
      </c>
      <c r="F1075" s="7" t="str">
        <f ca="1">VLOOKUP($E1075,Name!$A:$B,2,FALSE)</f>
        <v>Flaviano</v>
      </c>
      <c r="G1075" s="7">
        <f ca="1" xml:space="preserve">
IF($C1075 = 1,
    0,
    RANDBETWEEN(5,COUNT('Last name'!$A:$A) + 1)
)</f>
        <v>109</v>
      </c>
      <c r="H1075" s="7" t="str">
        <f ca="1" xml:space="preserve">
IF($C1075 = 1 + N("Presidente"),
    "de Orléans e Bragança",
    VLOOKUP($G1075,'Last name'!$A:$B,2,FALSE) &amp; " " &amp; VLOOKUP(RANDBETWEEN(5,COUNT('Last name'!$A:$A) + 1),'Last name'!$A:$B,2,FALSE)
)</f>
        <v>Lima Botelho</v>
      </c>
      <c r="I1075" s="7" t="str">
        <f t="shared" ca="1" si="145"/>
        <v>Flaviano Lima Botelho</v>
      </c>
      <c r="J1075" s="7" t="str">
        <f ca="1">VLOOKUP($E1075,Name!$A:$C,3,FALSE)</f>
        <v>M</v>
      </c>
      <c r="K1075" s="7" t="str">
        <f ca="1">VLOOKUP($J1075,Gender!$A:$B,2,FALSE)</f>
        <v>Male</v>
      </c>
      <c r="L1075" s="7">
        <f t="shared" ca="1" si="146"/>
        <v>5</v>
      </c>
      <c r="M1075" s="7" t="str">
        <f ca="1">VLOOKUP($L1075,Race!$A:$B,2,FALSE)</f>
        <v>White</v>
      </c>
      <c r="N1075" s="8">
        <f t="shared" ca="1" si="147"/>
        <v>19253</v>
      </c>
      <c r="O1075" s="6">
        <f t="shared" ca="1" si="148"/>
        <v>7</v>
      </c>
      <c r="P1075" s="8" t="str">
        <f ca="1">VLOOKUP($O1075,Education!$A:$B,2,FALSE)</f>
        <v>Undergraduate degree</v>
      </c>
      <c r="Q1075" s="7">
        <f ca="1" xml:space="preserve">
  IF(OR($S1075 = 5, $S1075 = 6, $S1075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75" s="7" t="str">
        <f ca="1">VLOOKUP($Q1075,Department!$A:$B,2,FALSE)</f>
        <v>Controlling</v>
      </c>
      <c r="S1075" s="6">
        <f t="shared" ca="1" si="149"/>
        <v>10</v>
      </c>
      <c r="T1075" s="7" t="str">
        <f ca="1">VLOOKUP($S1075,Role!$A:$B,2,FALSE)</f>
        <v>Trainee</v>
      </c>
      <c r="U1075" s="6" t="str">
        <f t="shared" ca="1" si="150"/>
        <v/>
      </c>
      <c r="V1075" s="7" t="str">
        <f ca="1" xml:space="preserve">
IF($U1075 &lt;&gt; "",
    VLOOKUP($U1075,Level!$A:$B,2,FALSE),
    ""
)</f>
        <v/>
      </c>
      <c r="W1075" s="1">
        <f t="shared" ca="1" si="151"/>
        <v>1305</v>
      </c>
      <c r="X1075" s="12" t="str">
        <f t="shared" ca="1" si="152"/>
        <v>INSERT INTO bi4all.fac_employees (id_company_fk, id_employee_pk, flg_active, employee_name, id_gender_fk, id_race_fk, birthday, id_schooling_fk, id_department_fk, id_role_fk, id_level_fk, salary) VALUES (1, 1071, TRUE, 'Flaviano Lima Botelho', 'M', 5, '16/09/1952', 7, 12, 10, NULL, 1305);</v>
      </c>
    </row>
    <row r="1076" spans="1:24" ht="14.25" customHeight="1" x14ac:dyDescent="0.2">
      <c r="A1076" s="7">
        <v>1</v>
      </c>
      <c r="B1076" s="7" t="str">
        <f>$A1076 &amp; "-"&amp;VLOOKUP($A1076,Company!$A:$B,2,FALSE)</f>
        <v>1-ACME Corporation</v>
      </c>
      <c r="C1076" s="5">
        <f t="shared" si="144"/>
        <v>1072</v>
      </c>
      <c r="D1076" s="6" t="b">
        <v>1</v>
      </c>
      <c r="E1076" s="7">
        <f ca="1">IF($C1076 = 1 + N("Presidente"),
    127,
    IF($C1076 = 2 + N("Vice-Presidente"),
        72,
        IF($C1076 = 3 + N("Secretária bilíngue"),
            13,
            RANDBETWEEN(5,COUNT(Name!$A:$A) + 1)
        )
    )
)</f>
        <v>242</v>
      </c>
      <c r="F1076" s="7" t="str">
        <f ca="1">VLOOKUP($E1076,Name!$A:$B,2,FALSE)</f>
        <v>Luisa</v>
      </c>
      <c r="G1076" s="7">
        <f ca="1" xml:space="preserve">
IF($C1076 = 1,
    0,
    RANDBETWEEN(5,COUNT('Last name'!$A:$A) + 1)
)</f>
        <v>184</v>
      </c>
      <c r="H1076" s="7" t="str">
        <f ca="1" xml:space="preserve">
IF($C1076 = 1 + N("Presidente"),
    "de Orléans e Bragança",
    VLOOKUP($G1076,'Last name'!$A:$B,2,FALSE) &amp; " " &amp; VLOOKUP(RANDBETWEEN(5,COUNT('Last name'!$A:$A) + 1),'Last name'!$A:$B,2,FALSE)
)</f>
        <v>sobrenome Gomes</v>
      </c>
      <c r="I1076" s="7" t="str">
        <f t="shared" ca="1" si="145"/>
        <v>Luisa sobrenome Gomes</v>
      </c>
      <c r="J1076" s="7" t="str">
        <f ca="1">VLOOKUP($E1076,Name!$A:$C,3,FALSE)</f>
        <v>F</v>
      </c>
      <c r="K1076" s="7" t="str">
        <f ca="1">VLOOKUP($J1076,Gender!$A:$B,2,FALSE)</f>
        <v>Female</v>
      </c>
      <c r="L1076" s="7">
        <f t="shared" ca="1" si="146"/>
        <v>5</v>
      </c>
      <c r="M1076" s="7" t="str">
        <f ca="1">VLOOKUP($L1076,Race!$A:$B,2,FALSE)</f>
        <v>White</v>
      </c>
      <c r="N1076" s="8">
        <f t="shared" ca="1" si="147"/>
        <v>21635</v>
      </c>
      <c r="O1076" s="6">
        <f t="shared" ca="1" si="148"/>
        <v>7</v>
      </c>
      <c r="P1076" s="8" t="str">
        <f ca="1">VLOOKUP($O1076,Education!$A:$B,2,FALSE)</f>
        <v>Undergraduate degree</v>
      </c>
      <c r="Q1076" s="7">
        <f ca="1" xml:space="preserve">
  IF(OR($S1076 = 5, $S1076 = 6, $S1076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76" s="7" t="str">
        <f ca="1">VLOOKUP($Q1076,Department!$A:$B,2,FALSE)</f>
        <v>Finance</v>
      </c>
      <c r="S1076" s="6">
        <f t="shared" ca="1" si="149"/>
        <v>11</v>
      </c>
      <c r="T1076" s="7" t="str">
        <f ca="1">VLOOKUP($S1076,Role!$A:$B,2,FALSE)</f>
        <v>Analyst</v>
      </c>
      <c r="U1076" s="6">
        <f t="shared" ca="1" si="150"/>
        <v>6</v>
      </c>
      <c r="V1076" s="7" t="str">
        <f ca="1" xml:space="preserve">
IF($U1076 &lt;&gt; "",
    VLOOKUP($U1076,Level!$A:$B,2,FALSE),
    ""
)</f>
        <v>Pleno</v>
      </c>
      <c r="W1076" s="1">
        <f t="shared" ca="1" si="151"/>
        <v>2500</v>
      </c>
      <c r="X1076" s="12" t="str">
        <f t="shared" ca="1" si="152"/>
        <v>INSERT INTO bi4all.fac_employees (id_company_fk, id_employee_pk, flg_active, employee_name, id_gender_fk, id_race_fk, birthday, id_schooling_fk, id_department_fk, id_role_fk, id_level_fk, salary) VALUES (1, 1072, TRUE, 'Luisa sobrenome Gomes', 'F', 5, '26/03/1959', 7, 7, 11, 6, 2500);</v>
      </c>
    </row>
    <row r="1077" spans="1:24" ht="14.25" customHeight="1" x14ac:dyDescent="0.2">
      <c r="A1077" s="7">
        <v>1</v>
      </c>
      <c r="B1077" s="7" t="str">
        <f>$A1077 &amp; "-"&amp;VLOOKUP($A1077,Company!$A:$B,2,FALSE)</f>
        <v>1-ACME Corporation</v>
      </c>
      <c r="C1077" s="5">
        <f t="shared" si="144"/>
        <v>1073</v>
      </c>
      <c r="D1077" s="6" t="b">
        <v>1</v>
      </c>
      <c r="E1077" s="7">
        <f ca="1">IF($C1077 = 1 + N("Presidente"),
    127,
    IF($C1077 = 2 + N("Vice-Presidente"),
        72,
        IF($C1077 = 3 + N("Secretária bilíngue"),
            13,
            RANDBETWEEN(5,COUNT(Name!$A:$A) + 1)
        )
    )
)</f>
        <v>14</v>
      </c>
      <c r="F1077" s="7" t="str">
        <f ca="1">VLOOKUP($E1077,Name!$A:$B,2,FALSE)</f>
        <v>Alexander</v>
      </c>
      <c r="G1077" s="7">
        <f ca="1" xml:space="preserve">
IF($C1077 = 1,
    0,
    RANDBETWEEN(5,COUNT('Last name'!$A:$A) + 1)
)</f>
        <v>162</v>
      </c>
      <c r="H1077" s="7" t="str">
        <f ca="1" xml:space="preserve">
IF($C1077 = 1 + N("Presidente"),
    "de Orléans e Bragança",
    VLOOKUP($G1077,'Last name'!$A:$B,2,FALSE) &amp; " " &amp; VLOOKUP(RANDBETWEEN(5,COUNT('Last name'!$A:$A) + 1),'Last name'!$A:$B,2,FALSE)
)</f>
        <v>Ricci Faro</v>
      </c>
      <c r="I1077" s="7" t="str">
        <f t="shared" ca="1" si="145"/>
        <v>Alexander Ricci Faro</v>
      </c>
      <c r="J1077" s="7" t="str">
        <f ca="1">VLOOKUP($E1077,Name!$A:$C,3,FALSE)</f>
        <v>M</v>
      </c>
      <c r="K1077" s="7" t="str">
        <f ca="1">VLOOKUP($J1077,Gender!$A:$B,2,FALSE)</f>
        <v>Male</v>
      </c>
      <c r="L1077" s="7">
        <f t="shared" ca="1" si="146"/>
        <v>5</v>
      </c>
      <c r="M1077" s="7" t="str">
        <f ca="1">VLOOKUP($L1077,Race!$A:$B,2,FALSE)</f>
        <v>White</v>
      </c>
      <c r="N1077" s="8">
        <f t="shared" ca="1" si="147"/>
        <v>23898</v>
      </c>
      <c r="O1077" s="6">
        <f t="shared" ca="1" si="148"/>
        <v>7</v>
      </c>
      <c r="P1077" s="8" t="str">
        <f ca="1">VLOOKUP($O1077,Education!$A:$B,2,FALSE)</f>
        <v>Undergraduate degree</v>
      </c>
      <c r="Q1077" s="7">
        <f ca="1" xml:space="preserve">
  IF(OR($S1077 = 5, $S1077 = 6, $S1077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77" s="7" t="str">
        <f ca="1">VLOOKUP($Q1077,Department!$A:$B,2,FALSE)</f>
        <v>Commercial</v>
      </c>
      <c r="S1077" s="6">
        <f t="shared" ca="1" si="149"/>
        <v>10</v>
      </c>
      <c r="T1077" s="7" t="str">
        <f ca="1">VLOOKUP($S1077,Role!$A:$B,2,FALSE)</f>
        <v>Trainee</v>
      </c>
      <c r="U1077" s="6" t="str">
        <f t="shared" ca="1" si="150"/>
        <v/>
      </c>
      <c r="V1077" s="7" t="str">
        <f ca="1" xml:space="preserve">
IF($U1077 &lt;&gt; "",
    VLOOKUP($U1077,Level!$A:$B,2,FALSE),
    ""
)</f>
        <v/>
      </c>
      <c r="W1077" s="1">
        <f t="shared" ca="1" si="151"/>
        <v>1385</v>
      </c>
      <c r="X1077" s="12" t="str">
        <f t="shared" ca="1" si="152"/>
        <v>INSERT INTO bi4all.fac_employees (id_company_fk, id_employee_pk, flg_active, employee_name, id_gender_fk, id_race_fk, birthday, id_schooling_fk, id_department_fk, id_role_fk, id_level_fk, salary) VALUES (1, 1073, TRUE, 'Alexander Ricci Faro', 'M', 5, '05/06/1965', 7, 9, 10, NULL, 1385);</v>
      </c>
    </row>
    <row r="1078" spans="1:24" ht="14.25" customHeight="1" x14ac:dyDescent="0.2">
      <c r="A1078" s="7">
        <v>1</v>
      </c>
      <c r="B1078" s="7" t="str">
        <f>$A1078 &amp; "-"&amp;VLOOKUP($A1078,Company!$A:$B,2,FALSE)</f>
        <v>1-ACME Corporation</v>
      </c>
      <c r="C1078" s="5">
        <f t="shared" si="144"/>
        <v>1074</v>
      </c>
      <c r="D1078" s="6" t="b">
        <v>1</v>
      </c>
      <c r="E1078" s="7">
        <f ca="1">IF($C1078 = 1 + N("Presidente"),
    127,
    IF($C1078 = 2 + N("Vice-Presidente"),
        72,
        IF($C1078 = 3 + N("Secretária bilíngue"),
            13,
            RANDBETWEEN(5,COUNT(Name!$A:$A) + 1)
        )
    )
)</f>
        <v>216</v>
      </c>
      <c r="F1078" s="7" t="str">
        <f ca="1">VLOOKUP($E1078,Name!$A:$B,2,FALSE)</f>
        <v>Laís</v>
      </c>
      <c r="G1078" s="7">
        <f ca="1" xml:space="preserve">
IF($C1078 = 1,
    0,
    RANDBETWEEN(5,COUNT('Last name'!$A:$A) + 1)
)</f>
        <v>59</v>
      </c>
      <c r="H1078" s="7" t="str">
        <f ca="1" xml:space="preserve">
IF($C1078 = 1 + N("Presidente"),
    "de Orléans e Bragança",
    VLOOKUP($G1078,'Last name'!$A:$B,2,FALSE) &amp; " " &amp; VLOOKUP(RANDBETWEEN(5,COUNT('Last name'!$A:$A) + 1),'Last name'!$A:$B,2,FALSE)
)</f>
        <v>Cardozo Mazza</v>
      </c>
      <c r="I1078" s="7" t="str">
        <f t="shared" ca="1" si="145"/>
        <v>Laís Cardozo Mazza</v>
      </c>
      <c r="J1078" s="7" t="str">
        <f ca="1">VLOOKUP($E1078,Name!$A:$C,3,FALSE)</f>
        <v>F</v>
      </c>
      <c r="K1078" s="7" t="str">
        <f ca="1">VLOOKUP($J1078,Gender!$A:$B,2,FALSE)</f>
        <v>Female</v>
      </c>
      <c r="L1078" s="7">
        <f t="shared" ca="1" si="146"/>
        <v>7</v>
      </c>
      <c r="M1078" s="7" t="str">
        <f ca="1">VLOOKUP($L1078,Race!$A:$B,2,FALSE)</f>
        <v>Hispanic or Latino</v>
      </c>
      <c r="N1078" s="8">
        <f t="shared" ca="1" si="147"/>
        <v>29649</v>
      </c>
      <c r="O1078" s="6">
        <f t="shared" ca="1" si="148"/>
        <v>8</v>
      </c>
      <c r="P1078" s="8" t="str">
        <f ca="1">VLOOKUP($O1078,Education!$A:$B,2,FALSE)</f>
        <v>Graduate school</v>
      </c>
      <c r="Q1078" s="7">
        <f ca="1" xml:space="preserve">
  IF(OR($S1078 = 5, $S1078 = 6, $S1078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078" s="7" t="str">
        <f ca="1">VLOOKUP($Q1078,Department!$A:$B,2,FALSE)</f>
        <v>Human Resource</v>
      </c>
      <c r="S1078" s="6">
        <f t="shared" ca="1" si="149"/>
        <v>11</v>
      </c>
      <c r="T1078" s="7" t="str">
        <f ca="1">VLOOKUP($S1078,Role!$A:$B,2,FALSE)</f>
        <v>Analyst</v>
      </c>
      <c r="U1078" s="6">
        <f t="shared" ca="1" si="150"/>
        <v>6</v>
      </c>
      <c r="V1078" s="7" t="str">
        <f ca="1" xml:space="preserve">
IF($U1078 &lt;&gt; "",
    VLOOKUP($U1078,Level!$A:$B,2,FALSE),
    ""
)</f>
        <v>Pleno</v>
      </c>
      <c r="W1078" s="1">
        <f t="shared" ca="1" si="151"/>
        <v>3080</v>
      </c>
      <c r="X1078" s="12" t="str">
        <f t="shared" ca="1" si="152"/>
        <v>INSERT INTO bi4all.fac_employees (id_company_fk, id_employee_pk, flg_active, employee_name, id_gender_fk, id_race_fk, birthday, id_schooling_fk, id_department_fk, id_role_fk, id_level_fk, salary) VALUES (1, 1074, TRUE, 'Laís Cardozo Mazza', 'F', 7, '04/03/1981', 8, 8, 11, 6, 3080);</v>
      </c>
    </row>
    <row r="1079" spans="1:24" ht="14.25" customHeight="1" x14ac:dyDescent="0.2">
      <c r="A1079" s="7">
        <v>1</v>
      </c>
      <c r="B1079" s="7" t="str">
        <f>$A1079 &amp; "-"&amp;VLOOKUP($A1079,Company!$A:$B,2,FALSE)</f>
        <v>1-ACME Corporation</v>
      </c>
      <c r="C1079" s="5">
        <f t="shared" si="144"/>
        <v>1075</v>
      </c>
      <c r="D1079" s="6" t="b">
        <v>1</v>
      </c>
      <c r="E1079" s="7">
        <f ca="1">IF($C1079 = 1 + N("Presidente"),
    127,
    IF($C1079 = 2 + N("Vice-Presidente"),
        72,
        IF($C1079 = 3 + N("Secretária bilíngue"),
            13,
            RANDBETWEEN(5,COUNT(Name!$A:$A) + 1)
        )
    )
)</f>
        <v>139</v>
      </c>
      <c r="F1079" s="7" t="str">
        <f ca="1">VLOOKUP($E1079,Name!$A:$B,2,FALSE)</f>
        <v>Fernando Mariano</v>
      </c>
      <c r="G1079" s="7">
        <f ca="1" xml:space="preserve">
IF($C1079 = 1,
    0,
    RANDBETWEEN(5,COUNT('Last name'!$A:$A) + 1)
)</f>
        <v>77</v>
      </c>
      <c r="H1079" s="7" t="str">
        <f ca="1" xml:space="preserve">
IF($C1079 = 1 + N("Presidente"),
    "de Orléans e Bragança",
    VLOOKUP($G1079,'Last name'!$A:$B,2,FALSE) &amp; " " &amp; VLOOKUP(RANDBETWEEN(5,COUNT('Last name'!$A:$A) + 1),'Last name'!$A:$B,2,FALSE)
)</f>
        <v>Esposito Colombo</v>
      </c>
      <c r="I1079" s="7" t="str">
        <f t="shared" ca="1" si="145"/>
        <v>Fernando Mariano Esposito Colombo</v>
      </c>
      <c r="J1079" s="7" t="str">
        <f ca="1">VLOOKUP($E1079,Name!$A:$C,3,FALSE)</f>
        <v>M</v>
      </c>
      <c r="K1079" s="7" t="str">
        <f ca="1">VLOOKUP($J1079,Gender!$A:$B,2,FALSE)</f>
        <v>Male</v>
      </c>
      <c r="L1079" s="7">
        <f t="shared" ca="1" si="146"/>
        <v>5</v>
      </c>
      <c r="M1079" s="7" t="str">
        <f ca="1">VLOOKUP($L1079,Race!$A:$B,2,FALSE)</f>
        <v>White</v>
      </c>
      <c r="N1079" s="8">
        <f t="shared" ca="1" si="147"/>
        <v>25542</v>
      </c>
      <c r="O1079" s="6">
        <f t="shared" ca="1" si="148"/>
        <v>7</v>
      </c>
      <c r="P1079" s="8" t="str">
        <f ca="1">VLOOKUP($O1079,Education!$A:$B,2,FALSE)</f>
        <v>Undergraduate degree</v>
      </c>
      <c r="Q1079" s="7">
        <f ca="1" xml:space="preserve">
  IF(OR($S1079 = 5, $S1079 = 6, $S1079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79" s="7" t="str">
        <f ca="1">VLOOKUP($Q1079,Department!$A:$B,2,FALSE)</f>
        <v>Finance</v>
      </c>
      <c r="S1079" s="6">
        <f t="shared" ca="1" si="149"/>
        <v>10</v>
      </c>
      <c r="T1079" s="7" t="str">
        <f ca="1">VLOOKUP($S1079,Role!$A:$B,2,FALSE)</f>
        <v>Trainee</v>
      </c>
      <c r="U1079" s="6" t="str">
        <f t="shared" ca="1" si="150"/>
        <v/>
      </c>
      <c r="V1079" s="7" t="str">
        <f ca="1" xml:space="preserve">
IF($U1079 &lt;&gt; "",
    VLOOKUP($U1079,Level!$A:$B,2,FALSE),
    ""
)</f>
        <v/>
      </c>
      <c r="W1079" s="1">
        <f t="shared" ca="1" si="151"/>
        <v>1305</v>
      </c>
      <c r="X1079" s="12" t="str">
        <f t="shared" ca="1" si="152"/>
        <v>INSERT INTO bi4all.fac_employees (id_company_fk, id_employee_pk, flg_active, employee_name, id_gender_fk, id_race_fk, birthday, id_schooling_fk, id_department_fk, id_role_fk, id_level_fk, salary) VALUES (1, 1075, TRUE, 'Fernando Mariano Esposito Colombo', 'M', 5, '05/12/1969', 7, 7, 10, NULL, 1305);</v>
      </c>
    </row>
    <row r="1080" spans="1:24" ht="14.25" customHeight="1" x14ac:dyDescent="0.2">
      <c r="A1080" s="7">
        <v>1</v>
      </c>
      <c r="B1080" s="7" t="str">
        <f>$A1080 &amp; "-"&amp;VLOOKUP($A1080,Company!$A:$B,2,FALSE)</f>
        <v>1-ACME Corporation</v>
      </c>
      <c r="C1080" s="5">
        <f t="shared" si="144"/>
        <v>1076</v>
      </c>
      <c r="D1080" s="6" t="b">
        <v>1</v>
      </c>
      <c r="E1080" s="7">
        <f ca="1">IF($C1080 = 1 + N("Presidente"),
    127,
    IF($C1080 = 2 + N("Vice-Presidente"),
        72,
        IF($C1080 = 3 + N("Secretária bilíngue"),
            13,
            RANDBETWEEN(5,COUNT(Name!$A:$A) + 1)
        )
    )
)</f>
        <v>362</v>
      </c>
      <c r="F1080" s="7" t="str">
        <f ca="1">VLOOKUP($E1080,Name!$A:$B,2,FALSE)</f>
        <v>Wilian</v>
      </c>
      <c r="G1080" s="7">
        <f ca="1" xml:space="preserve">
IF($C1080 = 1,
    0,
    RANDBETWEEN(5,COUNT('Last name'!$A:$A) + 1)
)</f>
        <v>174</v>
      </c>
      <c r="H1080" s="7" t="str">
        <f ca="1" xml:space="preserve">
IF($C1080 = 1 + N("Presidente"),
    "de Orléans e Bragança",
    VLOOKUP($G1080,'Last name'!$A:$B,2,FALSE) &amp; " " &amp; VLOOKUP(RANDBETWEEN(5,COUNT('Last name'!$A:$A) + 1),'Last name'!$A:$B,2,FALSE)
)</f>
        <v>Santana Medeiros</v>
      </c>
      <c r="I1080" s="7" t="str">
        <f t="shared" ca="1" si="145"/>
        <v>Wilian Santana Medeiros</v>
      </c>
      <c r="J1080" s="7" t="str">
        <f ca="1">VLOOKUP($E1080,Name!$A:$C,3,FALSE)</f>
        <v>M</v>
      </c>
      <c r="K1080" s="7" t="str">
        <f ca="1">VLOOKUP($J1080,Gender!$A:$B,2,FALSE)</f>
        <v>Male</v>
      </c>
      <c r="L1080" s="7">
        <f t="shared" ca="1" si="146"/>
        <v>5</v>
      </c>
      <c r="M1080" s="7" t="str">
        <f ca="1">VLOOKUP($L1080,Race!$A:$B,2,FALSE)</f>
        <v>White</v>
      </c>
      <c r="N1080" s="8">
        <f t="shared" ca="1" si="147"/>
        <v>30989</v>
      </c>
      <c r="O1080" s="6">
        <f t="shared" ca="1" si="148"/>
        <v>8</v>
      </c>
      <c r="P1080" s="8" t="str">
        <f ca="1">VLOOKUP($O1080,Education!$A:$B,2,FALSE)</f>
        <v>Graduate school</v>
      </c>
      <c r="Q1080" s="7">
        <f ca="1" xml:space="preserve">
  IF(OR($S1080 = 5, $S1080 = 6, $S1080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80" s="7" t="str">
        <f ca="1">VLOOKUP($Q1080,Department!$A:$B,2,FALSE)</f>
        <v>Administration</v>
      </c>
      <c r="S1080" s="6">
        <f t="shared" ca="1" si="149"/>
        <v>11</v>
      </c>
      <c r="T1080" s="7" t="str">
        <f ca="1">VLOOKUP($S1080,Role!$A:$B,2,FALSE)</f>
        <v>Analyst</v>
      </c>
      <c r="U1080" s="6">
        <f t="shared" ca="1" si="150"/>
        <v>7</v>
      </c>
      <c r="V1080" s="7" t="str">
        <f ca="1" xml:space="preserve">
IF($U1080 &lt;&gt; "",
    VLOOKUP($U1080,Level!$A:$B,2,FALSE),
    ""
)</f>
        <v>Senior</v>
      </c>
      <c r="W1080" s="1">
        <f t="shared" ca="1" si="151"/>
        <v>3000</v>
      </c>
      <c r="X1080" s="12" t="str">
        <f t="shared" ca="1" si="152"/>
        <v>INSERT INTO bi4all.fac_employees (id_company_fk, id_employee_pk, flg_active, employee_name, id_gender_fk, id_race_fk, birthday, id_schooling_fk, id_department_fk, id_role_fk, id_level_fk, salary) VALUES (1, 1076, TRUE, 'Wilian Santana Medeiros', 'M', 5, '03/11/1984', 8, 6, 11, 7, 3000);</v>
      </c>
    </row>
    <row r="1081" spans="1:24" ht="14.25" customHeight="1" x14ac:dyDescent="0.2">
      <c r="A1081" s="7">
        <v>1</v>
      </c>
      <c r="B1081" s="7" t="str">
        <f>$A1081 &amp; "-"&amp;VLOOKUP($A1081,Company!$A:$B,2,FALSE)</f>
        <v>1-ACME Corporation</v>
      </c>
      <c r="C1081" s="5">
        <f t="shared" si="144"/>
        <v>1077</v>
      </c>
      <c r="D1081" s="6" t="b">
        <v>1</v>
      </c>
      <c r="E1081" s="7">
        <f ca="1">IF($C1081 = 1 + N("Presidente"),
    127,
    IF($C1081 = 2 + N("Vice-Presidente"),
        72,
        IF($C1081 = 3 + N("Secretária bilíngue"),
            13,
            RANDBETWEEN(5,COUNT(Name!$A:$A) + 1)
        )
    )
)</f>
        <v>300</v>
      </c>
      <c r="F1081" s="7" t="str">
        <f ca="1">VLOOKUP($E1081,Name!$A:$B,2,FALSE)</f>
        <v>Muricy</v>
      </c>
      <c r="G1081" s="7">
        <f ca="1" xml:space="preserve">
IF($C1081 = 1,
    0,
    RANDBETWEEN(5,COUNT('Last name'!$A:$A) + 1)
)</f>
        <v>38</v>
      </c>
      <c r="H1081" s="7" t="str">
        <f ca="1" xml:space="preserve">
IF($C1081 = 1 + N("Presidente"),
    "de Orléans e Bragança",
    VLOOKUP($G1081,'Last name'!$A:$B,2,FALSE) &amp; " " &amp; VLOOKUP(RANDBETWEEN(5,COUNT('Last name'!$A:$A) + 1),'Last name'!$A:$B,2,FALSE)
)</f>
        <v>Bermudes Malafaia</v>
      </c>
      <c r="I1081" s="7" t="str">
        <f t="shared" ca="1" si="145"/>
        <v>Muricy Bermudes Malafaia</v>
      </c>
      <c r="J1081" s="7" t="str">
        <f ca="1">VLOOKUP($E1081,Name!$A:$C,3,FALSE)</f>
        <v>M</v>
      </c>
      <c r="K1081" s="7" t="str">
        <f ca="1">VLOOKUP($J1081,Gender!$A:$B,2,FALSE)</f>
        <v>Male</v>
      </c>
      <c r="L1081" s="7">
        <f t="shared" ca="1" si="146"/>
        <v>5</v>
      </c>
      <c r="M1081" s="7" t="str">
        <f ca="1">VLOOKUP($L1081,Race!$A:$B,2,FALSE)</f>
        <v>White</v>
      </c>
      <c r="N1081" s="8">
        <f t="shared" ca="1" si="147"/>
        <v>32587</v>
      </c>
      <c r="O1081" s="6">
        <f t="shared" ca="1" si="148"/>
        <v>7</v>
      </c>
      <c r="P1081" s="8" t="str">
        <f ca="1">VLOOKUP($O1081,Education!$A:$B,2,FALSE)</f>
        <v>Undergraduate degree</v>
      </c>
      <c r="Q1081" s="7">
        <f ca="1" xml:space="preserve">
  IF(OR($S1081 = 5, $S1081 = 6, $S1081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81" s="7" t="str">
        <f ca="1">VLOOKUP($Q1081,Department!$A:$B,2,FALSE)</f>
        <v>Presidency</v>
      </c>
      <c r="S1081" s="6">
        <f t="shared" ca="1" si="149"/>
        <v>10</v>
      </c>
      <c r="T1081" s="7" t="str">
        <f ca="1">VLOOKUP($S1081,Role!$A:$B,2,FALSE)</f>
        <v>Trainee</v>
      </c>
      <c r="U1081" s="6" t="str">
        <f t="shared" ca="1" si="150"/>
        <v/>
      </c>
      <c r="V1081" s="7" t="str">
        <f ca="1" xml:space="preserve">
IF($U1081 &lt;&gt; "",
    VLOOKUP($U1081,Level!$A:$B,2,FALSE),
    ""
)</f>
        <v/>
      </c>
      <c r="W1081" s="1">
        <f t="shared" ca="1" si="151"/>
        <v>1305</v>
      </c>
      <c r="X1081" s="12" t="str">
        <f t="shared" ca="1" si="152"/>
        <v>INSERT INTO bi4all.fac_employees (id_company_fk, id_employee_pk, flg_active, employee_name, id_gender_fk, id_race_fk, birthday, id_schooling_fk, id_department_fk, id_role_fk, id_level_fk, salary) VALUES (1, 1077, TRUE, 'Muricy Bermudes Malafaia', 'M', 5, '20/03/1989', 7, 5, 10, NULL, 1305);</v>
      </c>
    </row>
    <row r="1082" spans="1:24" ht="14.25" customHeight="1" x14ac:dyDescent="0.2">
      <c r="A1082" s="7">
        <v>1</v>
      </c>
      <c r="B1082" s="7" t="str">
        <f>$A1082 &amp; "-"&amp;VLOOKUP($A1082,Company!$A:$B,2,FALSE)</f>
        <v>1-ACME Corporation</v>
      </c>
      <c r="C1082" s="5">
        <f t="shared" si="144"/>
        <v>1078</v>
      </c>
      <c r="D1082" s="6" t="b">
        <v>1</v>
      </c>
      <c r="E1082" s="7">
        <f ca="1">IF($C1082 = 1 + N("Presidente"),
    127,
    IF($C1082 = 2 + N("Vice-Presidente"),
        72,
        IF($C1082 = 3 + N("Secretária bilíngue"),
            13,
            RANDBETWEEN(5,COUNT(Name!$A:$A) + 1)
        )
    )
)</f>
        <v>14</v>
      </c>
      <c r="F1082" s="7" t="str">
        <f ca="1">VLOOKUP($E1082,Name!$A:$B,2,FALSE)</f>
        <v>Alexander</v>
      </c>
      <c r="G1082" s="7">
        <f ca="1" xml:space="preserve">
IF($C1082 = 1,
    0,
    RANDBETWEEN(5,COUNT('Last name'!$A:$A) + 1)
)</f>
        <v>6</v>
      </c>
      <c r="H1082" s="7" t="str">
        <f ca="1" xml:space="preserve">
IF($C1082 = 1 + N("Presidente"),
    "de Orléans e Bragança",
    VLOOKUP($G1082,'Last name'!$A:$B,2,FALSE) &amp; " " &amp; VLOOKUP(RANDBETWEEN(5,COUNT('Last name'!$A:$A) + 1),'Last name'!$A:$B,2,FALSE)
)</f>
        <v>Aguiar Pereira</v>
      </c>
      <c r="I1082" s="7" t="str">
        <f t="shared" ca="1" si="145"/>
        <v>Alexander Aguiar Pereira</v>
      </c>
      <c r="J1082" s="7" t="str">
        <f ca="1">VLOOKUP($E1082,Name!$A:$C,3,FALSE)</f>
        <v>M</v>
      </c>
      <c r="K1082" s="7" t="str">
        <f ca="1">VLOOKUP($J1082,Gender!$A:$B,2,FALSE)</f>
        <v>Male</v>
      </c>
      <c r="L1082" s="7">
        <f t="shared" ca="1" si="146"/>
        <v>5</v>
      </c>
      <c r="M1082" s="7" t="str">
        <f ca="1">VLOOKUP($L1082,Race!$A:$B,2,FALSE)</f>
        <v>White</v>
      </c>
      <c r="N1082" s="8">
        <f t="shared" ca="1" si="147"/>
        <v>28117</v>
      </c>
      <c r="O1082" s="6">
        <f t="shared" ca="1" si="148"/>
        <v>7</v>
      </c>
      <c r="P1082" s="8" t="str">
        <f ca="1">VLOOKUP($O1082,Education!$A:$B,2,FALSE)</f>
        <v>Undergraduate degree</v>
      </c>
      <c r="Q1082" s="7">
        <f ca="1" xml:space="preserve">
  IF(OR($S1082 = 5, $S1082 = 6, $S1082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82" s="7" t="str">
        <f ca="1">VLOOKUP($Q1082,Department!$A:$B,2,FALSE)</f>
        <v>Communication &amp; Marketing</v>
      </c>
      <c r="S1082" s="6">
        <f t="shared" ca="1" si="149"/>
        <v>11</v>
      </c>
      <c r="T1082" s="7" t="str">
        <f ca="1">VLOOKUP($S1082,Role!$A:$B,2,FALSE)</f>
        <v>Analyst</v>
      </c>
      <c r="U1082" s="6">
        <f t="shared" ca="1" si="150"/>
        <v>5</v>
      </c>
      <c r="V1082" s="7" t="str">
        <f ca="1" xml:space="preserve">
IF($U1082 &lt;&gt; "",
    VLOOKUP($U1082,Level!$A:$B,2,FALSE),
    ""
)</f>
        <v>Junior</v>
      </c>
      <c r="W1082" s="1">
        <f t="shared" ca="1" si="151"/>
        <v>2580</v>
      </c>
      <c r="X1082" s="12" t="str">
        <f t="shared" ca="1" si="152"/>
        <v>INSERT INTO bi4all.fac_employees (id_company_fk, id_employee_pk, flg_active, employee_name, id_gender_fk, id_race_fk, birthday, id_schooling_fk, id_department_fk, id_role_fk, id_level_fk, salary) VALUES (1, 1078, TRUE, 'Alexander Aguiar Pereira', 'M', 5, '23/12/1976', 7, 11, 11, 5, 2580);</v>
      </c>
    </row>
    <row r="1083" spans="1:24" ht="14.25" customHeight="1" x14ac:dyDescent="0.2">
      <c r="A1083" s="7">
        <v>1</v>
      </c>
      <c r="B1083" s="7" t="str">
        <f>$A1083 &amp; "-"&amp;VLOOKUP($A1083,Company!$A:$B,2,FALSE)</f>
        <v>1-ACME Corporation</v>
      </c>
      <c r="C1083" s="5">
        <f t="shared" si="144"/>
        <v>1079</v>
      </c>
      <c r="D1083" s="6" t="b">
        <v>1</v>
      </c>
      <c r="E1083" s="7">
        <f ca="1">IF($C1083 = 1 + N("Presidente"),
    127,
    IF($C1083 = 2 + N("Vice-Presidente"),
        72,
        IF($C1083 = 3 + N("Secretária bilíngue"),
            13,
            RANDBETWEEN(5,COUNT(Name!$A:$A) + 1)
        )
    )
)</f>
        <v>188</v>
      </c>
      <c r="F1083" s="7" t="str">
        <f ca="1">VLOOKUP($E1083,Name!$A:$B,2,FALSE)</f>
        <v>João Lucas</v>
      </c>
      <c r="G1083" s="7">
        <f ca="1" xml:space="preserve">
IF($C1083 = 1,
    0,
    RANDBETWEEN(5,COUNT('Last name'!$A:$A) + 1)
)</f>
        <v>183</v>
      </c>
      <c r="H1083" s="7" t="str">
        <f ca="1" xml:space="preserve">
IF($C1083 = 1 + N("Presidente"),
    "de Orléans e Bragança",
    VLOOKUP($G1083,'Last name'!$A:$B,2,FALSE) &amp; " " &amp; VLOOKUP(RANDBETWEEN(5,COUNT('Last name'!$A:$A) + 1),'Last name'!$A:$B,2,FALSE)
)</f>
        <v>Soares Brasil</v>
      </c>
      <c r="I1083" s="7" t="str">
        <f t="shared" ca="1" si="145"/>
        <v>João Lucas Soares Brasil</v>
      </c>
      <c r="J1083" s="7" t="str">
        <f ca="1">VLOOKUP($E1083,Name!$A:$C,3,FALSE)</f>
        <v>M</v>
      </c>
      <c r="K1083" s="7" t="str">
        <f ca="1">VLOOKUP($J1083,Gender!$A:$B,2,FALSE)</f>
        <v>Male</v>
      </c>
      <c r="L1083" s="7">
        <f t="shared" ca="1" si="146"/>
        <v>8</v>
      </c>
      <c r="M1083" s="7" t="str">
        <f ca="1">VLOOKUP($L1083,Race!$A:$B,2,FALSE)</f>
        <v>Asian</v>
      </c>
      <c r="N1083" s="8">
        <f t="shared" ca="1" si="147"/>
        <v>30433</v>
      </c>
      <c r="O1083" s="6">
        <f t="shared" ca="1" si="148"/>
        <v>7</v>
      </c>
      <c r="P1083" s="8" t="str">
        <f ca="1">VLOOKUP($O1083,Education!$A:$B,2,FALSE)</f>
        <v>Undergraduate degree</v>
      </c>
      <c r="Q1083" s="7">
        <f ca="1" xml:space="preserve">
  IF(OR($S1083 = 5, $S1083 = 6, $S1083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83" s="7" t="str">
        <f ca="1">VLOOKUP($Q1083,Department!$A:$B,2,FALSE)</f>
        <v>Commercial</v>
      </c>
      <c r="S1083" s="6">
        <f t="shared" ca="1" si="149"/>
        <v>9</v>
      </c>
      <c r="T1083" s="7" t="str">
        <f ca="1">VLOOKUP($S1083,Role!$A:$B,2,FALSE)</f>
        <v>Intern</v>
      </c>
      <c r="U1083" s="6" t="str">
        <f t="shared" ca="1" si="150"/>
        <v/>
      </c>
      <c r="V1083" s="7" t="str">
        <f ca="1" xml:space="preserve">
IF($U1083 &lt;&gt; "",
    VLOOKUP($U1083,Level!$A:$B,2,FALSE),
    ""
)</f>
        <v/>
      </c>
      <c r="W1083" s="1">
        <f t="shared" ca="1" si="151"/>
        <v>1285</v>
      </c>
      <c r="X1083" s="12" t="str">
        <f t="shared" ca="1" si="152"/>
        <v>INSERT INTO bi4all.fac_employees (id_company_fk, id_employee_pk, flg_active, employee_name, id_gender_fk, id_race_fk, birthday, id_schooling_fk, id_department_fk, id_role_fk, id_level_fk, salary) VALUES (1, 1079, TRUE, 'João Lucas Soares Brasil', 'M', 8, '27/04/1983', 7, 9, 9, NULL, 1285);</v>
      </c>
    </row>
    <row r="1084" spans="1:24" ht="14.25" customHeight="1" x14ac:dyDescent="0.2">
      <c r="A1084" s="7">
        <v>1</v>
      </c>
      <c r="B1084" s="7" t="str">
        <f>$A1084 &amp; "-"&amp;VLOOKUP($A1084,Company!$A:$B,2,FALSE)</f>
        <v>1-ACME Corporation</v>
      </c>
      <c r="C1084" s="5">
        <f t="shared" si="144"/>
        <v>1080</v>
      </c>
      <c r="D1084" s="6" t="b">
        <v>1</v>
      </c>
      <c r="E1084" s="7">
        <f ca="1">IF($C1084 = 1 + N("Presidente"),
    127,
    IF($C1084 = 2 + N("Vice-Presidente"),
        72,
        IF($C1084 = 3 + N("Secretária bilíngue"),
            13,
            RANDBETWEEN(5,COUNT(Name!$A:$A) + 1)
        )
    )
)</f>
        <v>117</v>
      </c>
      <c r="F1084" s="7" t="str">
        <f ca="1">VLOOKUP($E1084,Name!$A:$B,2,FALSE)</f>
        <v>Eduardo</v>
      </c>
      <c r="G1084" s="7">
        <f ca="1" xml:space="preserve">
IF($C1084 = 1,
    0,
    RANDBETWEEN(5,COUNT('Last name'!$A:$A) + 1)
)</f>
        <v>163</v>
      </c>
      <c r="H1084" s="7" t="str">
        <f ca="1" xml:space="preserve">
IF($C1084 = 1 + N("Presidente"),
    "de Orléans e Bragança",
    VLOOKUP($G1084,'Last name'!$A:$B,2,FALSE) &amp; " " &amp; VLOOKUP(RANDBETWEEN(5,COUNT('Last name'!$A:$A) + 1),'Last name'!$A:$B,2,FALSE)
)</f>
        <v>Rinaldi Marino</v>
      </c>
      <c r="I1084" s="7" t="str">
        <f t="shared" ca="1" si="145"/>
        <v>Eduardo Rinaldi Marino</v>
      </c>
      <c r="J1084" s="7" t="str">
        <f ca="1">VLOOKUP($E1084,Name!$A:$C,3,FALSE)</f>
        <v>M</v>
      </c>
      <c r="K1084" s="7" t="str">
        <f ca="1">VLOOKUP($J1084,Gender!$A:$B,2,FALSE)</f>
        <v>Male</v>
      </c>
      <c r="L1084" s="7">
        <f t="shared" ca="1" si="146"/>
        <v>5</v>
      </c>
      <c r="M1084" s="7" t="str">
        <f ca="1">VLOOKUP($L1084,Race!$A:$B,2,FALSE)</f>
        <v>White</v>
      </c>
      <c r="N1084" s="8">
        <f t="shared" ca="1" si="147"/>
        <v>31636</v>
      </c>
      <c r="O1084" s="6">
        <f t="shared" ca="1" si="148"/>
        <v>7</v>
      </c>
      <c r="P1084" s="8" t="str">
        <f ca="1">VLOOKUP($O1084,Education!$A:$B,2,FALSE)</f>
        <v>Undergraduate degree</v>
      </c>
      <c r="Q1084" s="7">
        <f ca="1" xml:space="preserve">
  IF(OR($S1084 = 5, $S1084 = 6, $S1084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84" s="7" t="str">
        <f ca="1">VLOOKUP($Q1084,Department!$A:$B,2,FALSE)</f>
        <v>Administration</v>
      </c>
      <c r="S1084" s="6">
        <f t="shared" ca="1" si="149"/>
        <v>11</v>
      </c>
      <c r="T1084" s="7" t="str">
        <f ca="1">VLOOKUP($S1084,Role!$A:$B,2,FALSE)</f>
        <v>Analyst</v>
      </c>
      <c r="U1084" s="6">
        <f t="shared" ca="1" si="150"/>
        <v>5</v>
      </c>
      <c r="V1084" s="7" t="str">
        <f ca="1" xml:space="preserve">
IF($U1084 &lt;&gt; "",
    VLOOKUP($U1084,Level!$A:$B,2,FALSE),
    ""
)</f>
        <v>Junior</v>
      </c>
      <c r="W1084" s="1">
        <f t="shared" ca="1" si="151"/>
        <v>2500</v>
      </c>
      <c r="X1084" s="12" t="str">
        <f t="shared" ca="1" si="152"/>
        <v>INSERT INTO bi4all.fac_employees (id_company_fk, id_employee_pk, flg_active, employee_name, id_gender_fk, id_race_fk, birthday, id_schooling_fk, id_department_fk, id_role_fk, id_level_fk, salary) VALUES (1, 1080, TRUE, 'Eduardo Rinaldi Marino', 'M', 5, '12/08/1986', 7, 6, 11, 5, 2500);</v>
      </c>
    </row>
    <row r="1085" spans="1:24" ht="14.25" customHeight="1" x14ac:dyDescent="0.2">
      <c r="A1085" s="7">
        <v>1</v>
      </c>
      <c r="B1085" s="7" t="str">
        <f>$A1085 &amp; "-"&amp;VLOOKUP($A1085,Company!$A:$B,2,FALSE)</f>
        <v>1-ACME Corporation</v>
      </c>
      <c r="C1085" s="5">
        <f t="shared" si="144"/>
        <v>1081</v>
      </c>
      <c r="D1085" s="6" t="b">
        <v>1</v>
      </c>
      <c r="E1085" s="7">
        <f ca="1">IF($C1085 = 1 + N("Presidente"),
    127,
    IF($C1085 = 2 + N("Vice-Presidente"),
        72,
        IF($C1085 = 3 + N("Secretária bilíngue"),
            13,
            RANDBETWEEN(5,COUNT(Name!$A:$A) + 1)
        )
    )
)</f>
        <v>117</v>
      </c>
      <c r="F1085" s="7" t="str">
        <f ca="1">VLOOKUP($E1085,Name!$A:$B,2,FALSE)</f>
        <v>Eduardo</v>
      </c>
      <c r="G1085" s="7">
        <f ca="1" xml:space="preserve">
IF($C1085 = 1,
    0,
    RANDBETWEEN(5,COUNT('Last name'!$A:$A) + 1)
)</f>
        <v>71</v>
      </c>
      <c r="H1085" s="7" t="str">
        <f ca="1" xml:space="preserve">
IF($C1085 = 1 + N("Presidente"),
    "de Orléans e Bragança",
    VLOOKUP($G1085,'Last name'!$A:$B,2,FALSE) &amp; " " &amp; VLOOKUP(RANDBETWEEN(5,COUNT('Last name'!$A:$A) + 1),'Last name'!$A:$B,2,FALSE)
)</f>
        <v>Dantas Luz</v>
      </c>
      <c r="I1085" s="7" t="str">
        <f t="shared" ca="1" si="145"/>
        <v>Eduardo Dantas Luz</v>
      </c>
      <c r="J1085" s="7" t="str">
        <f ca="1">VLOOKUP($E1085,Name!$A:$C,3,FALSE)</f>
        <v>M</v>
      </c>
      <c r="K1085" s="7" t="str">
        <f ca="1">VLOOKUP($J1085,Gender!$A:$B,2,FALSE)</f>
        <v>Male</v>
      </c>
      <c r="L1085" s="7">
        <f t="shared" ca="1" si="146"/>
        <v>6</v>
      </c>
      <c r="M1085" s="7" t="str">
        <f ca="1">VLOOKUP($L1085,Race!$A:$B,2,FALSE)</f>
        <v>Black or African American</v>
      </c>
      <c r="N1085" s="8">
        <f t="shared" ca="1" si="147"/>
        <v>18039</v>
      </c>
      <c r="O1085" s="6">
        <f t="shared" ca="1" si="148"/>
        <v>7</v>
      </c>
      <c r="P1085" s="8" t="str">
        <f ca="1">VLOOKUP($O1085,Education!$A:$B,2,FALSE)</f>
        <v>Undergraduate degree</v>
      </c>
      <c r="Q1085" s="7">
        <f ca="1" xml:space="preserve">
  IF(OR($S1085 = 5, $S1085 = 6, $S1085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085" s="7" t="str">
        <f ca="1">VLOOKUP($Q1085,Department!$A:$B,2,FALSE)</f>
        <v>Controlling</v>
      </c>
      <c r="S1085" s="6">
        <f t="shared" ca="1" si="149"/>
        <v>9</v>
      </c>
      <c r="T1085" s="7" t="str">
        <f ca="1">VLOOKUP($S1085,Role!$A:$B,2,FALSE)</f>
        <v>Intern</v>
      </c>
      <c r="U1085" s="6" t="str">
        <f t="shared" ca="1" si="150"/>
        <v/>
      </c>
      <c r="V1085" s="7" t="str">
        <f ca="1" xml:space="preserve">
IF($U1085 &lt;&gt; "",
    VLOOKUP($U1085,Level!$A:$B,2,FALSE),
    ""
)</f>
        <v/>
      </c>
      <c r="W1085" s="1">
        <f t="shared" ca="1" si="151"/>
        <v>1205</v>
      </c>
      <c r="X1085" s="12" t="str">
        <f t="shared" ca="1" si="152"/>
        <v>INSERT INTO bi4all.fac_employees (id_company_fk, id_employee_pk, flg_active, employee_name, id_gender_fk, id_race_fk, birthday, id_schooling_fk, id_department_fk, id_role_fk, id_level_fk, salary) VALUES (1, 1081, TRUE, 'Eduardo Dantas Luz', 'M', 6, '21/05/1949', 7, 12, 9, NULL, 1205);</v>
      </c>
    </row>
    <row r="1086" spans="1:24" ht="14.25" customHeight="1" x14ac:dyDescent="0.2">
      <c r="A1086" s="7">
        <v>1</v>
      </c>
      <c r="B1086" s="7" t="str">
        <f>$A1086 &amp; "-"&amp;VLOOKUP($A1086,Company!$A:$B,2,FALSE)</f>
        <v>1-ACME Corporation</v>
      </c>
      <c r="C1086" s="5">
        <f t="shared" si="144"/>
        <v>1082</v>
      </c>
      <c r="D1086" s="6" t="b">
        <v>1</v>
      </c>
      <c r="E1086" s="7">
        <f ca="1">IF($C1086 = 1 + N("Presidente"),
    127,
    IF($C1086 = 2 + N("Vice-Presidente"),
        72,
        IF($C1086 = 3 + N("Secretária bilíngue"),
            13,
            RANDBETWEEN(5,COUNT(Name!$A:$A) + 1)
        )
    )
)</f>
        <v>115</v>
      </c>
      <c r="F1086" s="7" t="str">
        <f ca="1">VLOOKUP($E1086,Name!$A:$B,2,FALSE)</f>
        <v>Dulce</v>
      </c>
      <c r="G1086" s="7">
        <f ca="1" xml:space="preserve">
IF($C1086 = 1,
    0,
    RANDBETWEEN(5,COUNT('Last name'!$A:$A) + 1)
)</f>
        <v>57</v>
      </c>
      <c r="H1086" s="7" t="str">
        <f ca="1" xml:space="preserve">
IF($C1086 = 1 + N("Presidente"),
    "de Orléans e Bragança",
    VLOOKUP($G1086,'Last name'!$A:$B,2,FALSE) &amp; " " &amp; VLOOKUP(RANDBETWEEN(5,COUNT('Last name'!$A:$A) + 1),'Last name'!$A:$B,2,FALSE)
)</f>
        <v>Cândido Barroso</v>
      </c>
      <c r="I1086" s="7" t="str">
        <f t="shared" ca="1" si="145"/>
        <v>Dulce Cândido Barroso</v>
      </c>
      <c r="J1086" s="7" t="str">
        <f ca="1">VLOOKUP($E1086,Name!$A:$C,3,FALSE)</f>
        <v>F</v>
      </c>
      <c r="K1086" s="7" t="str">
        <f ca="1">VLOOKUP($J1086,Gender!$A:$B,2,FALSE)</f>
        <v>Female</v>
      </c>
      <c r="L1086" s="7">
        <f t="shared" ca="1" si="146"/>
        <v>5</v>
      </c>
      <c r="M1086" s="7" t="str">
        <f ca="1">VLOOKUP($L1086,Race!$A:$B,2,FALSE)</f>
        <v>White</v>
      </c>
      <c r="N1086" s="8">
        <f t="shared" ca="1" si="147"/>
        <v>18899</v>
      </c>
      <c r="O1086" s="6">
        <f t="shared" ca="1" si="148"/>
        <v>8</v>
      </c>
      <c r="P1086" s="8" t="str">
        <f ca="1">VLOOKUP($O1086,Education!$A:$B,2,FALSE)</f>
        <v>Graduate school</v>
      </c>
      <c r="Q1086" s="7">
        <f ca="1" xml:space="preserve">
  IF(OR($S1086 = 5, $S1086 = 6, $S1086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86" s="7" t="str">
        <f ca="1">VLOOKUP($Q1086,Department!$A:$B,2,FALSE)</f>
        <v>Finance</v>
      </c>
      <c r="S1086" s="6">
        <f t="shared" ca="1" si="149"/>
        <v>11</v>
      </c>
      <c r="T1086" s="7" t="str">
        <f ca="1">VLOOKUP($S1086,Role!$A:$B,2,FALSE)</f>
        <v>Analyst</v>
      </c>
      <c r="U1086" s="6">
        <f t="shared" ca="1" si="150"/>
        <v>5</v>
      </c>
      <c r="V1086" s="7" t="str">
        <f ca="1" xml:space="preserve">
IF($U1086 &lt;&gt; "",
    VLOOKUP($U1086,Level!$A:$B,2,FALSE),
    ""
)</f>
        <v>Junior</v>
      </c>
      <c r="W1086" s="1">
        <f t="shared" ca="1" si="151"/>
        <v>3000</v>
      </c>
      <c r="X1086" s="12" t="str">
        <f t="shared" ca="1" si="152"/>
        <v>INSERT INTO bi4all.fac_employees (id_company_fk, id_employee_pk, flg_active, employee_name, id_gender_fk, id_race_fk, birthday, id_schooling_fk, id_department_fk, id_role_fk, id_level_fk, salary) VALUES (1, 1082, TRUE, 'Dulce Cândido Barroso', 'F', 5, '28/09/1951', 8, 7, 11, 5, 3000);</v>
      </c>
    </row>
    <row r="1087" spans="1:24" ht="14.25" customHeight="1" x14ac:dyDescent="0.2">
      <c r="A1087" s="7">
        <v>1</v>
      </c>
      <c r="B1087" s="7" t="str">
        <f>$A1087 &amp; "-"&amp;VLOOKUP($A1087,Company!$A:$B,2,FALSE)</f>
        <v>1-ACME Corporation</v>
      </c>
      <c r="C1087" s="5">
        <f t="shared" si="144"/>
        <v>1083</v>
      </c>
      <c r="D1087" s="6" t="b">
        <v>1</v>
      </c>
      <c r="E1087" s="7">
        <f ca="1">IF($C1087 = 1 + N("Presidente"),
    127,
    IF($C1087 = 2 + N("Vice-Presidente"),
        72,
        IF($C1087 = 3 + N("Secretária bilíngue"),
            13,
            RANDBETWEEN(5,COUNT(Name!$A:$A) + 1)
        )
    )
)</f>
        <v>138</v>
      </c>
      <c r="F1087" s="7" t="str">
        <f ca="1">VLOOKUP($E1087,Name!$A:$B,2,FALSE)</f>
        <v>Fernando</v>
      </c>
      <c r="G1087" s="7">
        <f ca="1" xml:space="preserve">
IF($C1087 = 1,
    0,
    RANDBETWEEN(5,COUNT('Last name'!$A:$A) + 1)
)</f>
        <v>91</v>
      </c>
      <c r="H1087" s="7" t="str">
        <f ca="1" xml:space="preserve">
IF($C1087 = 1 + N("Presidente"),
    "de Orléans e Bragança",
    VLOOKUP($G1087,'Last name'!$A:$B,2,FALSE) &amp; " " &amp; VLOOKUP(RANDBETWEEN(5,COUNT('Last name'!$A:$A) + 1),'Last name'!$A:$B,2,FALSE)
)</f>
        <v>Frasão Pedroso</v>
      </c>
      <c r="I1087" s="7" t="str">
        <f t="shared" ca="1" si="145"/>
        <v>Fernando Frasão Pedroso</v>
      </c>
      <c r="J1087" s="7" t="str">
        <f ca="1">VLOOKUP($E1087,Name!$A:$C,3,FALSE)</f>
        <v>M</v>
      </c>
      <c r="K1087" s="7" t="str">
        <f ca="1">VLOOKUP($J1087,Gender!$A:$B,2,FALSE)</f>
        <v>Male</v>
      </c>
      <c r="L1087" s="7">
        <f t="shared" ca="1" si="146"/>
        <v>5</v>
      </c>
      <c r="M1087" s="7" t="str">
        <f ca="1">VLOOKUP($L1087,Race!$A:$B,2,FALSE)</f>
        <v>White</v>
      </c>
      <c r="N1087" s="8">
        <f t="shared" ca="1" si="147"/>
        <v>26507</v>
      </c>
      <c r="O1087" s="6">
        <f t="shared" ca="1" si="148"/>
        <v>7</v>
      </c>
      <c r="P1087" s="8" t="str">
        <f ca="1">VLOOKUP($O1087,Education!$A:$B,2,FALSE)</f>
        <v>Undergraduate degree</v>
      </c>
      <c r="Q1087" s="7">
        <f ca="1" xml:space="preserve">
  IF(OR($S1087 = 5, $S1087 = 6, $S1087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87" s="7" t="str">
        <f ca="1">VLOOKUP($Q1087,Department!$A:$B,2,FALSE)</f>
        <v>Commercial</v>
      </c>
      <c r="S1087" s="6">
        <f t="shared" ca="1" si="149"/>
        <v>10</v>
      </c>
      <c r="T1087" s="7" t="str">
        <f ca="1">VLOOKUP($S1087,Role!$A:$B,2,FALSE)</f>
        <v>Trainee</v>
      </c>
      <c r="U1087" s="6" t="str">
        <f t="shared" ca="1" si="150"/>
        <v/>
      </c>
      <c r="V1087" s="7" t="str">
        <f ca="1" xml:space="preserve">
IF($U1087 &lt;&gt; "",
    VLOOKUP($U1087,Level!$A:$B,2,FALSE),
    ""
)</f>
        <v/>
      </c>
      <c r="W1087" s="1">
        <f t="shared" ca="1" si="151"/>
        <v>1385</v>
      </c>
      <c r="X1087" s="12" t="str">
        <f t="shared" ca="1" si="152"/>
        <v>INSERT INTO bi4all.fac_employees (id_company_fk, id_employee_pk, flg_active, employee_name, id_gender_fk, id_race_fk, birthday, id_schooling_fk, id_department_fk, id_role_fk, id_level_fk, salary) VALUES (1, 1083, TRUE, 'Fernando Frasão Pedroso', 'M', 5, '27/07/1972', 7, 9, 10, NULL, 1385);</v>
      </c>
    </row>
    <row r="1088" spans="1:24" ht="14.25" customHeight="1" x14ac:dyDescent="0.2">
      <c r="A1088" s="7">
        <v>1</v>
      </c>
      <c r="B1088" s="7" t="str">
        <f>$A1088 &amp; "-"&amp;VLOOKUP($A1088,Company!$A:$B,2,FALSE)</f>
        <v>1-ACME Corporation</v>
      </c>
      <c r="C1088" s="5">
        <f t="shared" si="144"/>
        <v>1084</v>
      </c>
      <c r="D1088" s="6" t="b">
        <v>1</v>
      </c>
      <c r="E1088" s="7">
        <f ca="1">IF($C1088 = 1 + N("Presidente"),
    127,
    IF($C1088 = 2 + N("Vice-Presidente"),
        72,
        IF($C1088 = 3 + N("Secretária bilíngue"),
            13,
            RANDBETWEEN(5,COUNT(Name!$A:$A) + 1)
        )
    )
)</f>
        <v>11</v>
      </c>
      <c r="F1088" s="7" t="str">
        <f ca="1">VLOOKUP($E1088,Name!$A:$B,2,FALSE)</f>
        <v>Agatha</v>
      </c>
      <c r="G1088" s="7">
        <f ca="1" xml:space="preserve">
IF($C1088 = 1,
    0,
    RANDBETWEEN(5,COUNT('Last name'!$A:$A) + 1)
)</f>
        <v>177</v>
      </c>
      <c r="H1088" s="7" t="str">
        <f ca="1" xml:space="preserve">
IF($C1088 = 1 + N("Presidente"),
    "de Orléans e Bragança",
    VLOOKUP($G1088,'Last name'!$A:$B,2,FALSE) &amp; " " &amp; VLOOKUP(RANDBETWEEN(5,COUNT('Last name'!$A:$A) + 1),'Last name'!$A:$B,2,FALSE)
)</f>
        <v>Saragoça Saragoça</v>
      </c>
      <c r="I1088" s="7" t="str">
        <f t="shared" ca="1" si="145"/>
        <v>Agatha Saragoça Saragoça</v>
      </c>
      <c r="J1088" s="7" t="str">
        <f ca="1">VLOOKUP($E1088,Name!$A:$C,3,FALSE)</f>
        <v>F</v>
      </c>
      <c r="K1088" s="7" t="str">
        <f ca="1">VLOOKUP($J1088,Gender!$A:$B,2,FALSE)</f>
        <v>Female</v>
      </c>
      <c r="L1088" s="7">
        <f t="shared" ca="1" si="146"/>
        <v>5</v>
      </c>
      <c r="M1088" s="7" t="str">
        <f ca="1">VLOOKUP($L1088,Race!$A:$B,2,FALSE)</f>
        <v>White</v>
      </c>
      <c r="N1088" s="8">
        <f t="shared" ca="1" si="147"/>
        <v>21042</v>
      </c>
      <c r="O1088" s="6">
        <f t="shared" ca="1" si="148"/>
        <v>7</v>
      </c>
      <c r="P1088" s="8" t="str">
        <f ca="1">VLOOKUP($O1088,Education!$A:$B,2,FALSE)</f>
        <v>Undergraduate degree</v>
      </c>
      <c r="Q1088" s="7">
        <f ca="1" xml:space="preserve">
  IF(OR($S1088 = 5, $S1088 = 6, $S1088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88" s="7" t="str">
        <f ca="1">VLOOKUP($Q1088,Department!$A:$B,2,FALSE)</f>
        <v>Commercial</v>
      </c>
      <c r="S1088" s="6">
        <f t="shared" ca="1" si="149"/>
        <v>11</v>
      </c>
      <c r="T1088" s="7" t="str">
        <f ca="1">VLOOKUP($S1088,Role!$A:$B,2,FALSE)</f>
        <v>Analyst</v>
      </c>
      <c r="U1088" s="6">
        <f t="shared" ca="1" si="150"/>
        <v>5</v>
      </c>
      <c r="V1088" s="7" t="str">
        <f ca="1" xml:space="preserve">
IF($U1088 &lt;&gt; "",
    VLOOKUP($U1088,Level!$A:$B,2,FALSE),
    ""
)</f>
        <v>Junior</v>
      </c>
      <c r="W1088" s="1">
        <f t="shared" ca="1" si="151"/>
        <v>2580</v>
      </c>
      <c r="X1088" s="12" t="str">
        <f t="shared" ca="1" si="152"/>
        <v>INSERT INTO bi4all.fac_employees (id_company_fk, id_employee_pk, flg_active, employee_name, id_gender_fk, id_race_fk, birthday, id_schooling_fk, id_department_fk, id_role_fk, id_level_fk, salary) VALUES (1, 1084, TRUE, 'Agatha Saragoça Saragoça', 'F', 5, '10/08/1957', 7, 9, 11, 5, 2580);</v>
      </c>
    </row>
    <row r="1089" spans="1:24" ht="14.25" customHeight="1" x14ac:dyDescent="0.2">
      <c r="A1089" s="7">
        <v>1</v>
      </c>
      <c r="B1089" s="7" t="str">
        <f>$A1089 &amp; "-"&amp;VLOOKUP($A1089,Company!$A:$B,2,FALSE)</f>
        <v>1-ACME Corporation</v>
      </c>
      <c r="C1089" s="5">
        <f t="shared" si="144"/>
        <v>1085</v>
      </c>
      <c r="D1089" s="6" t="b">
        <v>1</v>
      </c>
      <c r="E1089" s="7">
        <f ca="1">IF($C1089 = 1 + N("Presidente"),
    127,
    IF($C1089 = 2 + N("Vice-Presidente"),
        72,
        IF($C1089 = 3 + N("Secretária bilíngue"),
            13,
            RANDBETWEEN(5,COUNT(Name!$A:$A) + 1)
        )
    )
)</f>
        <v>45</v>
      </c>
      <c r="F1089" s="7" t="str">
        <f ca="1">VLOOKUP($E1089,Name!$A:$B,2,FALSE)</f>
        <v>Anna Carolinna</v>
      </c>
      <c r="G1089" s="7">
        <f ca="1" xml:space="preserve">
IF($C1089 = 1,
    0,
    RANDBETWEEN(5,COUNT('Last name'!$A:$A) + 1)
)</f>
        <v>141</v>
      </c>
      <c r="H1089" s="7" t="str">
        <f ca="1" xml:space="preserve">
IF($C1089 = 1 + N("Presidente"),
    "de Orléans e Bragança",
    VLOOKUP($G1089,'Last name'!$A:$B,2,FALSE) &amp; " " &amp; VLOOKUP(RANDBETWEEN(5,COUNT('Last name'!$A:$A) + 1),'Last name'!$A:$B,2,FALSE)
)</f>
        <v>Noronha Lima</v>
      </c>
      <c r="I1089" s="7" t="str">
        <f t="shared" ca="1" si="145"/>
        <v>Anna Carolinna Noronha Lima</v>
      </c>
      <c r="J1089" s="7" t="str">
        <f ca="1">VLOOKUP($E1089,Name!$A:$C,3,FALSE)</f>
        <v>F</v>
      </c>
      <c r="K1089" s="7" t="str">
        <f ca="1">VLOOKUP($J1089,Gender!$A:$B,2,FALSE)</f>
        <v>Female</v>
      </c>
      <c r="L1089" s="7">
        <f t="shared" ca="1" si="146"/>
        <v>7</v>
      </c>
      <c r="M1089" s="7" t="str">
        <f ca="1">VLOOKUP($L1089,Race!$A:$B,2,FALSE)</f>
        <v>Hispanic or Latino</v>
      </c>
      <c r="N1089" s="8">
        <f t="shared" ca="1" si="147"/>
        <v>22126</v>
      </c>
      <c r="O1089" s="6">
        <f t="shared" ca="1" si="148"/>
        <v>7</v>
      </c>
      <c r="P1089" s="8" t="str">
        <f ca="1">VLOOKUP($O1089,Education!$A:$B,2,FALSE)</f>
        <v>Undergraduate degree</v>
      </c>
      <c r="Q1089" s="7">
        <f ca="1" xml:space="preserve">
  IF(OR($S1089 = 5, $S1089 = 6, $S1089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89" s="7" t="str">
        <f ca="1">VLOOKUP($Q1089,Department!$A:$B,2,FALSE)</f>
        <v>Operations</v>
      </c>
      <c r="S1089" s="6">
        <f t="shared" ca="1" si="149"/>
        <v>10</v>
      </c>
      <c r="T1089" s="7" t="str">
        <f ca="1">VLOOKUP($S1089,Role!$A:$B,2,FALSE)</f>
        <v>Trainee</v>
      </c>
      <c r="U1089" s="6" t="str">
        <f t="shared" ca="1" si="150"/>
        <v/>
      </c>
      <c r="V1089" s="7" t="str">
        <f ca="1" xml:space="preserve">
IF($U1089 &lt;&gt; "",
    VLOOKUP($U1089,Level!$A:$B,2,FALSE),
    ""
)</f>
        <v/>
      </c>
      <c r="W1089" s="1">
        <f t="shared" ca="1" si="151"/>
        <v>1305</v>
      </c>
      <c r="X1089" s="12" t="str">
        <f t="shared" ca="1" si="152"/>
        <v>INSERT INTO bi4all.fac_employees (id_company_fk, id_employee_pk, flg_active, employee_name, id_gender_fk, id_race_fk, birthday, id_schooling_fk, id_department_fk, id_role_fk, id_level_fk, salary) VALUES (1, 1085, TRUE, 'Anna Carolinna Noronha Lima', 'F', 7, '29/07/1960', 7, 10, 10, NULL, 1305);</v>
      </c>
    </row>
    <row r="1090" spans="1:24" ht="14.25" customHeight="1" x14ac:dyDescent="0.2">
      <c r="A1090" s="7">
        <v>1</v>
      </c>
      <c r="B1090" s="7" t="str">
        <f>$A1090 &amp; "-"&amp;VLOOKUP($A1090,Company!$A:$B,2,FALSE)</f>
        <v>1-ACME Corporation</v>
      </c>
      <c r="C1090" s="5">
        <f t="shared" si="144"/>
        <v>1086</v>
      </c>
      <c r="D1090" s="6" t="b">
        <v>1</v>
      </c>
      <c r="E1090" s="7">
        <f ca="1">IF($C1090 = 1 + N("Presidente"),
    127,
    IF($C1090 = 2 + N("Vice-Presidente"),
        72,
        IF($C1090 = 3 + N("Secretária bilíngue"),
            13,
            RANDBETWEEN(5,COUNT(Name!$A:$A) + 1)
        )
    )
)</f>
        <v>237</v>
      </c>
      <c r="F1090" s="7" t="str">
        <f ca="1">VLOOKUP($E1090,Name!$A:$B,2,FALSE)</f>
        <v>Luanna</v>
      </c>
      <c r="G1090" s="7">
        <f ca="1" xml:space="preserve">
IF($C1090 = 1,
    0,
    RANDBETWEEN(5,COUNT('Last name'!$A:$A) + 1)
)</f>
        <v>171</v>
      </c>
      <c r="H1090" s="7" t="str">
        <f ca="1" xml:space="preserve">
IF($C1090 = 1 + N("Presidente"),
    "de Orléans e Bragança",
    VLOOKUP($G1090,'Last name'!$A:$B,2,FALSE) &amp; " " &amp; VLOOKUP(RANDBETWEEN(5,COUNT('Last name'!$A:$A) + 1),'Last name'!$A:$B,2,FALSE)
)</f>
        <v>Sacramento Siqueira</v>
      </c>
      <c r="I1090" s="7" t="str">
        <f t="shared" ca="1" si="145"/>
        <v>Luanna Sacramento Siqueira</v>
      </c>
      <c r="J1090" s="7" t="str">
        <f ca="1">VLOOKUP($E1090,Name!$A:$C,3,FALSE)</f>
        <v>F</v>
      </c>
      <c r="K1090" s="7" t="str">
        <f ca="1">VLOOKUP($J1090,Gender!$A:$B,2,FALSE)</f>
        <v>Female</v>
      </c>
      <c r="L1090" s="7">
        <f t="shared" ca="1" si="146"/>
        <v>5</v>
      </c>
      <c r="M1090" s="7" t="str">
        <f ca="1">VLOOKUP($L1090,Race!$A:$B,2,FALSE)</f>
        <v>White</v>
      </c>
      <c r="N1090" s="8">
        <f t="shared" ca="1" si="147"/>
        <v>21412</v>
      </c>
      <c r="O1090" s="6">
        <f t="shared" ca="1" si="148"/>
        <v>8</v>
      </c>
      <c r="P1090" s="8" t="str">
        <f ca="1">VLOOKUP($O1090,Education!$A:$B,2,FALSE)</f>
        <v>Graduate school</v>
      </c>
      <c r="Q1090" s="7">
        <f ca="1" xml:space="preserve">
  IF(OR($S1090 = 5, $S1090 = 6, $S1090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90" s="7" t="str">
        <f ca="1">VLOOKUP($Q1090,Department!$A:$B,2,FALSE)</f>
        <v>Operations</v>
      </c>
      <c r="S1090" s="6">
        <f t="shared" ca="1" si="149"/>
        <v>11</v>
      </c>
      <c r="T1090" s="7" t="str">
        <f ca="1">VLOOKUP($S1090,Role!$A:$B,2,FALSE)</f>
        <v>Analyst</v>
      </c>
      <c r="U1090" s="6">
        <f t="shared" ca="1" si="150"/>
        <v>7</v>
      </c>
      <c r="V1090" s="7" t="str">
        <f ca="1" xml:space="preserve">
IF($U1090 &lt;&gt; "",
    VLOOKUP($U1090,Level!$A:$B,2,FALSE),
    ""
)</f>
        <v>Senior</v>
      </c>
      <c r="W1090" s="1">
        <f t="shared" ca="1" si="151"/>
        <v>3000</v>
      </c>
      <c r="X1090" s="12" t="str">
        <f t="shared" ca="1" si="152"/>
        <v>INSERT INTO bi4all.fac_employees (id_company_fk, id_employee_pk, flg_active, employee_name, id_gender_fk, id_race_fk, birthday, id_schooling_fk, id_department_fk, id_role_fk, id_level_fk, salary) VALUES (1, 1086, TRUE, 'Luanna Sacramento Siqueira', 'F', 5, '15/08/1958', 8, 10, 11, 7, 3000);</v>
      </c>
    </row>
    <row r="1091" spans="1:24" ht="14.25" customHeight="1" x14ac:dyDescent="0.2">
      <c r="A1091" s="7">
        <v>1</v>
      </c>
      <c r="B1091" s="7" t="str">
        <f>$A1091 &amp; "-"&amp;VLOOKUP($A1091,Company!$A:$B,2,FALSE)</f>
        <v>1-ACME Corporation</v>
      </c>
      <c r="C1091" s="5">
        <f t="shared" si="144"/>
        <v>1087</v>
      </c>
      <c r="D1091" s="6" t="b">
        <v>1</v>
      </c>
      <c r="E1091" s="7">
        <f ca="1">IF($C1091 = 1 + N("Presidente"),
    127,
    IF($C1091 = 2 + N("Vice-Presidente"),
        72,
        IF($C1091 = 3 + N("Secretária bilíngue"),
            13,
            RANDBETWEEN(5,COUNT(Name!$A:$A) + 1)
        )
    )
)</f>
        <v>234</v>
      </c>
      <c r="F1091" s="7" t="str">
        <f ca="1">VLOOKUP($E1091,Name!$A:$B,2,FALSE)</f>
        <v>Louise</v>
      </c>
      <c r="G1091" s="7">
        <f ca="1" xml:space="preserve">
IF($C1091 = 1,
    0,
    RANDBETWEEN(5,COUNT('Last name'!$A:$A) + 1)
)</f>
        <v>52</v>
      </c>
      <c r="H1091" s="7" t="str">
        <f ca="1" xml:space="preserve">
IF($C1091 = 1 + N("Presidente"),
    "de Orléans e Bragança",
    VLOOKUP($G1091,'Last name'!$A:$B,2,FALSE) &amp; " " &amp; VLOOKUP(RANDBETWEEN(5,COUNT('Last name'!$A:$A) + 1),'Last name'!$A:$B,2,FALSE)
)</f>
        <v>Camacho Peçanha</v>
      </c>
      <c r="I1091" s="7" t="str">
        <f t="shared" ca="1" si="145"/>
        <v>Louise Camacho Peçanha</v>
      </c>
      <c r="J1091" s="7" t="str">
        <f ca="1">VLOOKUP($E1091,Name!$A:$C,3,FALSE)</f>
        <v>F</v>
      </c>
      <c r="K1091" s="7" t="str">
        <f ca="1">VLOOKUP($J1091,Gender!$A:$B,2,FALSE)</f>
        <v>Female</v>
      </c>
      <c r="L1091" s="7">
        <f t="shared" ca="1" si="146"/>
        <v>5</v>
      </c>
      <c r="M1091" s="7" t="str">
        <f ca="1">VLOOKUP($L1091,Race!$A:$B,2,FALSE)</f>
        <v>White</v>
      </c>
      <c r="N1091" s="8">
        <f t="shared" ca="1" si="147"/>
        <v>27231</v>
      </c>
      <c r="O1091" s="6">
        <f t="shared" ca="1" si="148"/>
        <v>7</v>
      </c>
      <c r="P1091" s="8" t="str">
        <f ca="1">VLOOKUP($O1091,Education!$A:$B,2,FALSE)</f>
        <v>Undergraduate degree</v>
      </c>
      <c r="Q1091" s="7">
        <f ca="1" xml:space="preserve">
  IF(OR($S1091 = 5, $S1091 = 6, $S1091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91" s="7" t="str">
        <f ca="1">VLOOKUP($Q1091,Department!$A:$B,2,FALSE)</f>
        <v>Communication &amp; Marketing</v>
      </c>
      <c r="S1091" s="6">
        <f t="shared" ca="1" si="149"/>
        <v>10</v>
      </c>
      <c r="T1091" s="7" t="str">
        <f ca="1">VLOOKUP($S1091,Role!$A:$B,2,FALSE)</f>
        <v>Trainee</v>
      </c>
      <c r="U1091" s="6" t="str">
        <f t="shared" ca="1" si="150"/>
        <v/>
      </c>
      <c r="V1091" s="7" t="str">
        <f ca="1" xml:space="preserve">
IF($U1091 &lt;&gt; "",
    VLOOKUP($U1091,Level!$A:$B,2,FALSE),
    ""
)</f>
        <v/>
      </c>
      <c r="W1091" s="1">
        <f t="shared" ca="1" si="151"/>
        <v>1385</v>
      </c>
      <c r="X1091" s="12" t="str">
        <f t="shared" ca="1" si="152"/>
        <v>INSERT INTO bi4all.fac_employees (id_company_fk, id_employee_pk, flg_active, employee_name, id_gender_fk, id_race_fk, birthday, id_schooling_fk, id_department_fk, id_role_fk, id_level_fk, salary) VALUES (1, 1087, TRUE, 'Louise Camacho Peçanha', 'F', 5, '21/07/1974', 7, 11, 10, NULL, 1385);</v>
      </c>
    </row>
    <row r="1092" spans="1:24" ht="14.25" customHeight="1" x14ac:dyDescent="0.2">
      <c r="A1092" s="7">
        <v>1</v>
      </c>
      <c r="B1092" s="7" t="str">
        <f>$A1092 &amp; "-"&amp;VLOOKUP($A1092,Company!$A:$B,2,FALSE)</f>
        <v>1-ACME Corporation</v>
      </c>
      <c r="C1092" s="5">
        <f t="shared" si="144"/>
        <v>1088</v>
      </c>
      <c r="D1092" s="6" t="b">
        <v>1</v>
      </c>
      <c r="E1092" s="7">
        <f ca="1">IF($C1092 = 1 + N("Presidente"),
    127,
    IF($C1092 = 2 + N("Vice-Presidente"),
        72,
        IF($C1092 = 3 + N("Secretária bilíngue"),
            13,
            RANDBETWEEN(5,COUNT(Name!$A:$A) + 1)
        )
    )
)</f>
        <v>313</v>
      </c>
      <c r="F1092" s="7" t="str">
        <f ca="1">VLOOKUP($E1092,Name!$A:$B,2,FALSE)</f>
        <v>Pablo</v>
      </c>
      <c r="G1092" s="7">
        <f ca="1" xml:space="preserve">
IF($C1092 = 1,
    0,
    RANDBETWEEN(5,COUNT('Last name'!$A:$A) + 1)
)</f>
        <v>78</v>
      </c>
      <c r="H1092" s="7" t="str">
        <f ca="1" xml:space="preserve">
IF($C1092 = 1 + N("Presidente"),
    "de Orléans e Bragança",
    VLOOKUP($G1092,'Last name'!$A:$B,2,FALSE) &amp; " " &amp; VLOOKUP(RANDBETWEEN(5,COUNT('Last name'!$A:$A) + 1),'Last name'!$A:$B,2,FALSE)
)</f>
        <v>Esteves Testa</v>
      </c>
      <c r="I1092" s="7" t="str">
        <f t="shared" ca="1" si="145"/>
        <v>Pablo Esteves Testa</v>
      </c>
      <c r="J1092" s="7" t="str">
        <f ca="1">VLOOKUP($E1092,Name!$A:$C,3,FALSE)</f>
        <v>M</v>
      </c>
      <c r="K1092" s="7" t="str">
        <f ca="1">VLOOKUP($J1092,Gender!$A:$B,2,FALSE)</f>
        <v>Male</v>
      </c>
      <c r="L1092" s="7">
        <f t="shared" ca="1" si="146"/>
        <v>6</v>
      </c>
      <c r="M1092" s="7" t="str">
        <f ca="1">VLOOKUP($L1092,Race!$A:$B,2,FALSE)</f>
        <v>Black or African American</v>
      </c>
      <c r="N1092" s="8">
        <f t="shared" ca="1" si="147"/>
        <v>30469</v>
      </c>
      <c r="O1092" s="6">
        <f t="shared" ca="1" si="148"/>
        <v>7</v>
      </c>
      <c r="P1092" s="8" t="str">
        <f ca="1">VLOOKUP($O1092,Education!$A:$B,2,FALSE)</f>
        <v>Undergraduate degree</v>
      </c>
      <c r="Q1092" s="7">
        <f ca="1" xml:space="preserve">
  IF(OR($S1092 = 5, $S1092 = 6, $S1092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92" s="7" t="str">
        <f ca="1">VLOOKUP($Q1092,Department!$A:$B,2,FALSE)</f>
        <v>Commercial</v>
      </c>
      <c r="S1092" s="6">
        <f t="shared" ca="1" si="149"/>
        <v>11</v>
      </c>
      <c r="T1092" s="7" t="str">
        <f ca="1">VLOOKUP($S1092,Role!$A:$B,2,FALSE)</f>
        <v>Analyst</v>
      </c>
      <c r="U1092" s="6">
        <f t="shared" ca="1" si="150"/>
        <v>5</v>
      </c>
      <c r="V1092" s="7" t="str">
        <f ca="1" xml:space="preserve">
IF($U1092 &lt;&gt; "",
    VLOOKUP($U1092,Level!$A:$B,2,FALSE),
    ""
)</f>
        <v>Junior</v>
      </c>
      <c r="W1092" s="1">
        <f t="shared" ca="1" si="151"/>
        <v>2580</v>
      </c>
      <c r="X1092" s="12" t="str">
        <f t="shared" ca="1" si="152"/>
        <v>INSERT INTO bi4all.fac_employees (id_company_fk, id_employee_pk, flg_active, employee_name, id_gender_fk, id_race_fk, birthday, id_schooling_fk, id_department_fk, id_role_fk, id_level_fk, salary) VALUES (1, 1088, TRUE, 'Pablo Esteves Testa', 'M', 6, '02/06/1983', 7, 9, 11, 5, 2580);</v>
      </c>
    </row>
    <row r="1093" spans="1:24" ht="14.25" customHeight="1" x14ac:dyDescent="0.2">
      <c r="A1093" s="7">
        <v>1</v>
      </c>
      <c r="B1093" s="7" t="str">
        <f>$A1093 &amp; "-"&amp;VLOOKUP($A1093,Company!$A:$B,2,FALSE)</f>
        <v>1-ACME Corporation</v>
      </c>
      <c r="C1093" s="5">
        <f t="shared" si="144"/>
        <v>1089</v>
      </c>
      <c r="D1093" s="6" t="b">
        <v>1</v>
      </c>
      <c r="E1093" s="7">
        <f ca="1">IF($C1093 = 1 + N("Presidente"),
    127,
    IF($C1093 = 2 + N("Vice-Presidente"),
        72,
        IF($C1093 = 3 + N("Secretária bilíngue"),
            13,
            RANDBETWEEN(5,COUNT(Name!$A:$A) + 1)
        )
    )
)</f>
        <v>301</v>
      </c>
      <c r="F1093" s="7" t="str">
        <f ca="1">VLOOKUP($E1093,Name!$A:$B,2,FALSE)</f>
        <v>Murilo</v>
      </c>
      <c r="G1093" s="7">
        <f ca="1" xml:space="preserve">
IF($C1093 = 1,
    0,
    RANDBETWEEN(5,COUNT('Last name'!$A:$A) + 1)
)</f>
        <v>59</v>
      </c>
      <c r="H1093" s="7" t="str">
        <f ca="1" xml:space="preserve">
IF($C1093 = 1 + N("Presidente"),
    "de Orléans e Bragança",
    VLOOKUP($G1093,'Last name'!$A:$B,2,FALSE) &amp; " " &amp; VLOOKUP(RANDBETWEEN(5,COUNT('Last name'!$A:$A) + 1),'Last name'!$A:$B,2,FALSE)
)</f>
        <v>Cardozo Moura</v>
      </c>
      <c r="I1093" s="7" t="str">
        <f t="shared" ca="1" si="145"/>
        <v>Murilo Cardozo Moura</v>
      </c>
      <c r="J1093" s="7" t="str">
        <f ca="1">VLOOKUP($E1093,Name!$A:$C,3,FALSE)</f>
        <v>M</v>
      </c>
      <c r="K1093" s="7" t="str">
        <f ca="1">VLOOKUP($J1093,Gender!$A:$B,2,FALSE)</f>
        <v>Male</v>
      </c>
      <c r="L1093" s="7">
        <f t="shared" ca="1" si="146"/>
        <v>5</v>
      </c>
      <c r="M1093" s="7" t="str">
        <f ca="1">VLOOKUP($L1093,Race!$A:$B,2,FALSE)</f>
        <v>White</v>
      </c>
      <c r="N1093" s="8">
        <f t="shared" ca="1" si="147"/>
        <v>26951</v>
      </c>
      <c r="O1093" s="6">
        <f t="shared" ca="1" si="148"/>
        <v>7</v>
      </c>
      <c r="P1093" s="8" t="str">
        <f ca="1">VLOOKUP($O1093,Education!$A:$B,2,FALSE)</f>
        <v>Undergraduate degree</v>
      </c>
      <c r="Q1093" s="7">
        <f ca="1" xml:space="preserve">
  IF(OR($S1093 = 5, $S1093 = 6, $S1093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093" s="7" t="str">
        <f ca="1">VLOOKUP($Q1093,Department!$A:$B,2,FALSE)</f>
        <v>Operations</v>
      </c>
      <c r="S1093" s="6">
        <f t="shared" ca="1" si="149"/>
        <v>9</v>
      </c>
      <c r="T1093" s="7" t="str">
        <f ca="1">VLOOKUP($S1093,Role!$A:$B,2,FALSE)</f>
        <v>Intern</v>
      </c>
      <c r="U1093" s="6" t="str">
        <f t="shared" ca="1" si="150"/>
        <v/>
      </c>
      <c r="V1093" s="7" t="str">
        <f ca="1" xml:space="preserve">
IF($U1093 &lt;&gt; "",
    VLOOKUP($U1093,Level!$A:$B,2,FALSE),
    ""
)</f>
        <v/>
      </c>
      <c r="W1093" s="1">
        <f t="shared" ca="1" si="151"/>
        <v>1205</v>
      </c>
      <c r="X1093" s="12" t="str">
        <f t="shared" ca="1" si="152"/>
        <v>INSERT INTO bi4all.fac_employees (id_company_fk, id_employee_pk, flg_active, employee_name, id_gender_fk, id_race_fk, birthday, id_schooling_fk, id_department_fk, id_role_fk, id_level_fk, salary) VALUES (1, 1089, TRUE, 'Murilo Cardozo Moura', 'M', 5, '14/10/1973', 7, 10, 9, NULL, 1205);</v>
      </c>
    </row>
    <row r="1094" spans="1:24" ht="14.25" customHeight="1" x14ac:dyDescent="0.2">
      <c r="A1094" s="7">
        <v>1</v>
      </c>
      <c r="B1094" s="7" t="str">
        <f>$A1094 &amp; "-"&amp;VLOOKUP($A1094,Company!$A:$B,2,FALSE)</f>
        <v>1-ACME Corporation</v>
      </c>
      <c r="C1094" s="5">
        <f t="shared" ref="C1094:C1157" si="153">ROW() - 4</f>
        <v>1090</v>
      </c>
      <c r="D1094" s="6" t="b">
        <v>1</v>
      </c>
      <c r="E1094" s="7">
        <f ca="1">IF($C1094 = 1 + N("Presidente"),
    127,
    IF($C1094 = 2 + N("Vice-Presidente"),
        72,
        IF($C1094 = 3 + N("Secretária bilíngue"),
            13,
            RANDBETWEEN(5,COUNT(Name!$A:$A) + 1)
        )
    )
)</f>
        <v>338</v>
      </c>
      <c r="F1094" s="7" t="str">
        <f ca="1">VLOOKUP($E1094,Name!$A:$B,2,FALSE)</f>
        <v>Sophia</v>
      </c>
      <c r="G1094" s="7">
        <f ca="1" xml:space="preserve">
IF($C1094 = 1,
    0,
    RANDBETWEEN(5,COUNT('Last name'!$A:$A) + 1)
)</f>
        <v>167</v>
      </c>
      <c r="H1094" s="7" t="str">
        <f ca="1" xml:space="preserve">
IF($C1094 = 1 + N("Presidente"),
    "de Orléans e Bragança",
    VLOOKUP($G1094,'Last name'!$A:$B,2,FALSE) &amp; " " &amp; VLOOKUP(RANDBETWEEN(5,COUNT('Last name'!$A:$A) + 1),'Last name'!$A:$B,2,FALSE)
)</f>
        <v>Romano Camacho</v>
      </c>
      <c r="I1094" s="7" t="str">
        <f t="shared" ref="I1094:I1157" ca="1" si="154">$F1094 &amp; " " &amp; $H1094</f>
        <v>Sophia Romano Camacho</v>
      </c>
      <c r="J1094" s="7" t="str">
        <f ca="1">VLOOKUP($E1094,Name!$A:$C,3,FALSE)</f>
        <v>F</v>
      </c>
      <c r="K1094" s="7" t="str">
        <f ca="1">VLOOKUP($J1094,Gender!$A:$B,2,FALSE)</f>
        <v>Female</v>
      </c>
      <c r="L1094" s="7">
        <f t="shared" ref="L1094:L1157" ca="1" si="155" xml:space="preserve">
IF(AND($S1094 &gt;= 5, $S1094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094" s="7" t="str">
        <f ca="1">VLOOKUP($L1094,Race!$A:$B,2,FALSE)</f>
        <v>White</v>
      </c>
      <c r="N1094" s="8">
        <f t="shared" ref="N1094:N1157" ca="1" si="156" xml:space="preserve">
IF($S1094 = 5 + N("CEO"),
    TODAY() - 16340,
    IF($S1094 = 8 + N("Secretary"),
        RANDBETWEEN(TODAY() - 12418.5, TODAY()-6574.5),
        IF(OR($S1094 = 7, $S1094 = 14),
            RANDBETWEEN(TODAY() - 16071, TODAY() - 8766),
            IF(OR($S1094 = 13, $S1094 = 12, $S1094 = 11),
                RANDBETWEEN(TODAY() - 27393.75, TODAY() - 12783.75),
                RANDBETWEEN(TODAY() - 27393.75, TODAY()-10957.5)
            )
        )
    )
)</f>
        <v>26668</v>
      </c>
      <c r="O1094" s="6">
        <f t="shared" ref="O1094:O1157" ca="1" si="157" xml:space="preserve">
IF(OR($S1094 = 5, $S1094 = 6) + N("Se for presidente ou vice-presidente"),
    10 + N("Doutor"),
    IF($S1094 = 7 + N("Se for diretor"),
        RANDBETWEEN(8,10) + N("Graduate school or Master’s degree or Doctorate"),
        IF($S1094 = 14 + N("If a manager"),
            RANDBETWEEN(7,9),
            IF(OR($S1094 = 13, $S1094 = 12, $S1094 = 11) + N("If coordinator or specialist or analyst"),
                RANDBETWEEN(7,8),
                7
            )
        )
    )
)</f>
        <v>7</v>
      </c>
      <c r="P1094" s="8" t="str">
        <f ca="1">VLOOKUP($O1094,Education!$A:$B,2,FALSE)</f>
        <v>Undergraduate degree</v>
      </c>
      <c r="Q1094" s="7">
        <f ca="1" xml:space="preserve">
  IF(OR($S1094 = 5, $S1094 = 6, $S1094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094" s="7" t="str">
        <f ca="1">VLOOKUP($Q1094,Department!$A:$B,2,FALSE)</f>
        <v>Communication &amp; Marketing</v>
      </c>
      <c r="S1094" s="6">
        <f t="shared" ref="S1094:S1157" ca="1" si="158" xml:space="preserve">
IF($C1094 = 1 + N("Se matrícula for 1"),
  5 + N("Presidente"),
  IF($C1094 = 2 + N("Se matrícula for 2"),
    6 + N("Vice-presidente"),
    IF($C1094 = 3 + N("Se matrícula for 3"),
      8 + N("Secretária bilíngue"),
      IF(AND($C1094 &gt;= 4, $C1094 &lt;=14),
        7 + N("Diretor"),
        IF(AND($C1094 &gt;= 15, $C1094 &lt;= 25),
          14 + N("Manager"),
          IF(AND($C1094 &gt;= 26, $C1094 &lt;= 36),
            13 + N("Coordinador"),
            IF(AND($C1094 &gt;= 37, $C1094 &lt;= 47),
              12 + N("Especialista"),
                IF(MOD($C1094,2) = 0,
                  11 + N("Analista"),
                  RANDBETWEEN(9,10) + N("Estagiário ou Trainee")
                )
            )
          )
        )
      )
    )
  )
)</f>
        <v>11</v>
      </c>
      <c r="T1094" s="7" t="str">
        <f ca="1">VLOOKUP($S1094,Role!$A:$B,2,FALSE)</f>
        <v>Analyst</v>
      </c>
      <c r="U1094" s="6">
        <f t="shared" ref="U1094:U1157" ca="1" si="159" xml:space="preserve">
IF($S1094 = 11 + N("Analyst"),
    RANDBETWEEN(5, 7) + N("Jr, Pleno, Sr"),
    ""
)</f>
        <v>7</v>
      </c>
      <c r="V1094" s="7" t="str">
        <f ca="1" xml:space="preserve">
IF($U1094 &lt;&gt; "",
    VLOOKUP($U1094,Level!$A:$B,2,FALSE),
    ""
)</f>
        <v>Senior</v>
      </c>
      <c r="W1094" s="1">
        <f t="shared" ref="W1094:W1157" ca="1" si="160" xml:space="preserve">
IF($S1094 = 5 + N("Presidente"),
    27000,
    IF($S1094 = 6 + N("Vice-presidente"),
        23000,
        IF(OR($S1094 = 8, $S1094= 13, $S1094 = 12) + N("Secretária bilíngue ou coordenador ou especialista"),
            8000,
            IF($S1094 = 7 + N("Diretor"),
                15000,
                IF($S1094 = 14 + N("Gerente"),
                    12000,
                    IF($S1094 = 9 + N("Estagiário"),
                        705,
                        IF($S1094 = 10 + N("Trainee"),
                            805,
                            IF($S1094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IF($O1094 = 7,
  500,
  IF($O1094 = 8,
    1000,
    IF($O1094 = 9,
      1500,
      IF($O1094 = 10,
        2000,
        0
      )
    )
  )
)
+
N("Adicional no salário por área")
+
IF($Q1094 = 14 + N("Tecnologia da Informação"),
  120,
  IF($Q1094 = 16 + N("Vendas"),
    110,
    IF($Q1094 = 15 + N("Jurídico"),
      100,
      IF(OR($Q1094 = 8, $Q1094 = 9, $Q1094 = 11) + N("Recursos humanos ou comercial ou comunicação e marketing"),
        80,
        0
      )
    )
  )
)
+
N("Adicionando pegadinha")
+
IF(AND($Q1094 = 16, $O1094 = 9, $S1094 = 11, $U1094 = 5) + N("Se for de vendas, com mestrado, analista sênior"),
  IF($L1094 = 5,
    100,
    0
  )
  +
  IF($J1094 = "M",
    200,
    0
  ),
  0
)</f>
        <v>2580</v>
      </c>
      <c r="X1094" s="12" t="str">
        <f t="shared" ref="X1094:X1157" ca="1" si="161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$A1094  &amp; ", "   &amp;
$C1094  &amp; ", "   &amp;
$D1094  &amp; ", '"  &amp;
$I1094  &amp; "', '" &amp;
$J1094  &amp; "', "  &amp;
$L1094  &amp; ", '"  &amp;
TEXT($N1094,"dd/mm/aaaa")  &amp; "', "   &amp;
$O1094  &amp; ", "   &amp;
$Q1094  &amp; ", "   &amp;
$S1094  &amp; ", "   &amp;
IF($U1094 &lt;&gt; "", $U1094, "NULL")  &amp; ", "   &amp;
$W1094  &amp; ");"</f>
        <v>INSERT INTO bi4all.fac_employees (id_company_fk, id_employee_pk, flg_active, employee_name, id_gender_fk, id_race_fk, birthday, id_schooling_fk, id_department_fk, id_role_fk, id_level_fk, salary) VALUES (1, 1090, TRUE, 'Sophia Romano Camacho', 'F', 5, '04/01/1973', 7, 11, 11, 7, 2580);</v>
      </c>
    </row>
    <row r="1095" spans="1:24" ht="14.25" customHeight="1" x14ac:dyDescent="0.2">
      <c r="A1095" s="7">
        <v>1</v>
      </c>
      <c r="B1095" s="7" t="str">
        <f>$A1095 &amp; "-"&amp;VLOOKUP($A1095,Company!$A:$B,2,FALSE)</f>
        <v>1-ACME Corporation</v>
      </c>
      <c r="C1095" s="5">
        <f t="shared" si="153"/>
        <v>1091</v>
      </c>
      <c r="D1095" s="6" t="b">
        <v>1</v>
      </c>
      <c r="E1095" s="7">
        <f ca="1">IF($C1095 = 1 + N("Presidente"),
    127,
    IF($C1095 = 2 + N("Vice-Presidente"),
        72,
        IF($C1095 = 3 + N("Secretária bilíngue"),
            13,
            RANDBETWEEN(5,COUNT(Name!$A:$A) + 1)
        )
    )
)</f>
        <v>54</v>
      </c>
      <c r="F1095" s="7" t="str">
        <f ca="1">VLOOKUP($E1095,Name!$A:$B,2,FALSE)</f>
        <v>Ariela</v>
      </c>
      <c r="G1095" s="7">
        <f ca="1" xml:space="preserve">
IF($C1095 = 1,
    0,
    RANDBETWEEN(5,COUNT('Last name'!$A:$A) + 1)
)</f>
        <v>184</v>
      </c>
      <c r="H1095" s="7" t="str">
        <f ca="1" xml:space="preserve">
IF($C1095 = 1 + N("Presidente"),
    "de Orléans e Bragança",
    VLOOKUP($G1095,'Last name'!$A:$B,2,FALSE) &amp; " " &amp; VLOOKUP(RANDBETWEEN(5,COUNT('Last name'!$A:$A) + 1),'Last name'!$A:$B,2,FALSE)
)</f>
        <v>sobrenome Cândido</v>
      </c>
      <c r="I1095" s="7" t="str">
        <f t="shared" ca="1" si="154"/>
        <v>Ariela sobrenome Cândido</v>
      </c>
      <c r="J1095" s="7" t="str">
        <f ca="1">VLOOKUP($E1095,Name!$A:$C,3,FALSE)</f>
        <v>F</v>
      </c>
      <c r="K1095" s="7" t="str">
        <f ca="1">VLOOKUP($J1095,Gender!$A:$B,2,FALSE)</f>
        <v>Female</v>
      </c>
      <c r="L1095" s="7">
        <f t="shared" ca="1" si="155"/>
        <v>5</v>
      </c>
      <c r="M1095" s="7" t="str">
        <f ca="1">VLOOKUP($L1095,Race!$A:$B,2,FALSE)</f>
        <v>White</v>
      </c>
      <c r="N1095" s="8">
        <f t="shared" ca="1" si="156"/>
        <v>24233</v>
      </c>
      <c r="O1095" s="6">
        <f t="shared" ca="1" si="157"/>
        <v>7</v>
      </c>
      <c r="P1095" s="8" t="str">
        <f ca="1">VLOOKUP($O1095,Education!$A:$B,2,FALSE)</f>
        <v>Undergraduate degree</v>
      </c>
      <c r="Q1095" s="7">
        <f ca="1" xml:space="preserve">
  IF(OR($S1095 = 5, $S1095 = 6, $S1095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95" s="7" t="str">
        <f ca="1">VLOOKUP($Q1095,Department!$A:$B,2,FALSE)</f>
        <v>Presidency</v>
      </c>
      <c r="S1095" s="6">
        <f t="shared" ca="1" si="158"/>
        <v>10</v>
      </c>
      <c r="T1095" s="7" t="str">
        <f ca="1">VLOOKUP($S1095,Role!$A:$B,2,FALSE)</f>
        <v>Trainee</v>
      </c>
      <c r="U1095" s="6" t="str">
        <f t="shared" ca="1" si="159"/>
        <v/>
      </c>
      <c r="V1095" s="7" t="str">
        <f ca="1" xml:space="preserve">
IF($U1095 &lt;&gt; "",
    VLOOKUP($U1095,Level!$A:$B,2,FALSE),
    ""
)</f>
        <v/>
      </c>
      <c r="W1095" s="1">
        <f t="shared" ca="1" si="160"/>
        <v>1305</v>
      </c>
      <c r="X1095" s="12" t="str">
        <f t="shared" ca="1" si="161"/>
        <v>INSERT INTO bi4all.fac_employees (id_company_fk, id_employee_pk, flg_active, employee_name, id_gender_fk, id_race_fk, birthday, id_schooling_fk, id_department_fk, id_role_fk, id_level_fk, salary) VALUES (1, 1091, TRUE, 'Ariela sobrenome Cândido', 'F', 5, '06/05/1966', 7, 5, 10, NULL, 1305);</v>
      </c>
    </row>
    <row r="1096" spans="1:24" ht="14.25" customHeight="1" x14ac:dyDescent="0.2">
      <c r="A1096" s="7">
        <v>1</v>
      </c>
      <c r="B1096" s="7" t="str">
        <f>$A1096 &amp; "-"&amp;VLOOKUP($A1096,Company!$A:$B,2,FALSE)</f>
        <v>1-ACME Corporation</v>
      </c>
      <c r="C1096" s="5">
        <f t="shared" si="153"/>
        <v>1092</v>
      </c>
      <c r="D1096" s="6" t="b">
        <v>1</v>
      </c>
      <c r="E1096" s="7">
        <f ca="1">IF($C1096 = 1 + N("Presidente"),
    127,
    IF($C1096 = 2 + N("Vice-Presidente"),
        72,
        IF($C1096 = 3 + N("Secretária bilíngue"),
            13,
            RANDBETWEEN(5,COUNT(Name!$A:$A) + 1)
        )
    )
)</f>
        <v>213</v>
      </c>
      <c r="F1096" s="7" t="str">
        <f ca="1">VLOOKUP($E1096,Name!$A:$B,2,FALSE)</f>
        <v>Kelvin</v>
      </c>
      <c r="G1096" s="7">
        <f ca="1" xml:space="preserve">
IF($C1096 = 1,
    0,
    RANDBETWEEN(5,COUNT('Last name'!$A:$A) + 1)
)</f>
        <v>16</v>
      </c>
      <c r="H1096" s="7" t="str">
        <f ca="1" xml:space="preserve">
IF($C1096 = 1 + N("Presidente"),
    "de Orléans e Bragança",
    VLOOKUP($G1096,'Last name'!$A:$B,2,FALSE) &amp; " " &amp; VLOOKUP(RANDBETWEEN(5,COUNT('Last name'!$A:$A) + 1),'Last name'!$A:$B,2,FALSE)
)</f>
        <v>Amor Cabral</v>
      </c>
      <c r="I1096" s="7" t="str">
        <f t="shared" ca="1" si="154"/>
        <v>Kelvin Amor Cabral</v>
      </c>
      <c r="J1096" s="7" t="str">
        <f ca="1">VLOOKUP($E1096,Name!$A:$C,3,FALSE)</f>
        <v>M</v>
      </c>
      <c r="K1096" s="7" t="str">
        <f ca="1">VLOOKUP($J1096,Gender!$A:$B,2,FALSE)</f>
        <v>Male</v>
      </c>
      <c r="L1096" s="7">
        <f t="shared" ca="1" si="155"/>
        <v>5</v>
      </c>
      <c r="M1096" s="7" t="str">
        <f ca="1">VLOOKUP($L1096,Race!$A:$B,2,FALSE)</f>
        <v>White</v>
      </c>
      <c r="N1096" s="8">
        <f t="shared" ca="1" si="156"/>
        <v>20913</v>
      </c>
      <c r="O1096" s="6">
        <f t="shared" ca="1" si="157"/>
        <v>7</v>
      </c>
      <c r="P1096" s="8" t="str">
        <f ca="1">VLOOKUP($O1096,Education!$A:$B,2,FALSE)</f>
        <v>Undergraduate degree</v>
      </c>
      <c r="Q1096" s="7">
        <f ca="1" xml:space="preserve">
  IF(OR($S1096 = 5, $S1096 = 6, $S1096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096" s="7" t="str">
        <f ca="1">VLOOKUP($Q1096,Department!$A:$B,2,FALSE)</f>
        <v>Commercial</v>
      </c>
      <c r="S1096" s="6">
        <f t="shared" ca="1" si="158"/>
        <v>11</v>
      </c>
      <c r="T1096" s="7" t="str">
        <f ca="1">VLOOKUP($S1096,Role!$A:$B,2,FALSE)</f>
        <v>Analyst</v>
      </c>
      <c r="U1096" s="6">
        <f t="shared" ca="1" si="159"/>
        <v>7</v>
      </c>
      <c r="V1096" s="7" t="str">
        <f ca="1" xml:space="preserve">
IF($U1096 &lt;&gt; "",
    VLOOKUP($U1096,Level!$A:$B,2,FALSE),
    ""
)</f>
        <v>Senior</v>
      </c>
      <c r="W1096" s="1">
        <f t="shared" ca="1" si="160"/>
        <v>2580</v>
      </c>
      <c r="X1096" s="12" t="str">
        <f t="shared" ca="1" si="161"/>
        <v>INSERT INTO bi4all.fac_employees (id_company_fk, id_employee_pk, flg_active, employee_name, id_gender_fk, id_race_fk, birthday, id_schooling_fk, id_department_fk, id_role_fk, id_level_fk, salary) VALUES (1, 1092, TRUE, 'Kelvin Amor Cabral', 'M', 5, '03/04/1957', 7, 9, 11, 7, 2580);</v>
      </c>
    </row>
    <row r="1097" spans="1:24" ht="14.25" customHeight="1" x14ac:dyDescent="0.2">
      <c r="A1097" s="7">
        <v>1</v>
      </c>
      <c r="B1097" s="7" t="str">
        <f>$A1097 &amp; "-"&amp;VLOOKUP($A1097,Company!$A:$B,2,FALSE)</f>
        <v>1-ACME Corporation</v>
      </c>
      <c r="C1097" s="5">
        <f t="shared" si="153"/>
        <v>1093</v>
      </c>
      <c r="D1097" s="6" t="b">
        <v>1</v>
      </c>
      <c r="E1097" s="7">
        <f ca="1">IF($C1097 = 1 + N("Presidente"),
    127,
    IF($C1097 = 2 + N("Vice-Presidente"),
        72,
        IF($C1097 = 3 + N("Secretária bilíngue"),
            13,
            RANDBETWEEN(5,COUNT(Name!$A:$A) + 1)
        )
    )
)</f>
        <v>334</v>
      </c>
      <c r="F1097" s="7" t="str">
        <f ca="1">VLOOKUP($E1097,Name!$A:$B,2,FALSE)</f>
        <v>Ryan</v>
      </c>
      <c r="G1097" s="7">
        <f ca="1" xml:space="preserve">
IF($C1097 = 1,
    0,
    RANDBETWEEN(5,COUNT('Last name'!$A:$A) + 1)
)</f>
        <v>67</v>
      </c>
      <c r="H1097" s="7" t="str">
        <f ca="1" xml:space="preserve">
IF($C1097 = 1 + N("Presidente"),
    "de Orléans e Bragança",
    VLOOKUP($G1097,'Last name'!$A:$B,2,FALSE) &amp; " " &amp; VLOOKUP(RANDBETWEEN(5,COUNT('Last name'!$A:$A) + 1),'Last name'!$A:$B,2,FALSE)
)</f>
        <v>Conti Duarte</v>
      </c>
      <c r="I1097" s="7" t="str">
        <f t="shared" ca="1" si="154"/>
        <v>Ryan Conti Duarte</v>
      </c>
      <c r="J1097" s="7" t="str">
        <f ca="1">VLOOKUP($E1097,Name!$A:$C,3,FALSE)</f>
        <v>M</v>
      </c>
      <c r="K1097" s="7" t="str">
        <f ca="1">VLOOKUP($J1097,Gender!$A:$B,2,FALSE)</f>
        <v>Male</v>
      </c>
      <c r="L1097" s="7">
        <f t="shared" ca="1" si="155"/>
        <v>5</v>
      </c>
      <c r="M1097" s="7" t="str">
        <f ca="1">VLOOKUP($L1097,Race!$A:$B,2,FALSE)</f>
        <v>White</v>
      </c>
      <c r="N1097" s="8">
        <f t="shared" ca="1" si="156"/>
        <v>19021</v>
      </c>
      <c r="O1097" s="6">
        <f t="shared" ca="1" si="157"/>
        <v>7</v>
      </c>
      <c r="P1097" s="8" t="str">
        <f ca="1">VLOOKUP($O1097,Education!$A:$B,2,FALSE)</f>
        <v>Undergraduate degree</v>
      </c>
      <c r="Q1097" s="7">
        <f ca="1" xml:space="preserve">
  IF(OR($S1097 = 5, $S1097 = 6, $S1097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097" s="7" t="str">
        <f ca="1">VLOOKUP($Q1097,Department!$A:$B,2,FALSE)</f>
        <v>Finance</v>
      </c>
      <c r="S1097" s="6">
        <f t="shared" ca="1" si="158"/>
        <v>9</v>
      </c>
      <c r="T1097" s="7" t="str">
        <f ca="1">VLOOKUP($S1097,Role!$A:$B,2,FALSE)</f>
        <v>Intern</v>
      </c>
      <c r="U1097" s="6" t="str">
        <f t="shared" ca="1" si="159"/>
        <v/>
      </c>
      <c r="V1097" s="7" t="str">
        <f ca="1" xml:space="preserve">
IF($U1097 &lt;&gt; "",
    VLOOKUP($U1097,Level!$A:$B,2,FALSE),
    ""
)</f>
        <v/>
      </c>
      <c r="W1097" s="1">
        <f t="shared" ca="1" si="160"/>
        <v>1205</v>
      </c>
      <c r="X1097" s="12" t="str">
        <f t="shared" ca="1" si="161"/>
        <v>INSERT INTO bi4all.fac_employees (id_company_fk, id_employee_pk, flg_active, employee_name, id_gender_fk, id_race_fk, birthday, id_schooling_fk, id_department_fk, id_role_fk, id_level_fk, salary) VALUES (1, 1093, TRUE, 'Ryan Conti Duarte', 'M', 5, '28/01/1952', 7, 7, 9, NULL, 1205);</v>
      </c>
    </row>
    <row r="1098" spans="1:24" ht="14.25" customHeight="1" x14ac:dyDescent="0.2">
      <c r="A1098" s="7">
        <v>1</v>
      </c>
      <c r="B1098" s="7" t="str">
        <f>$A1098 &amp; "-"&amp;VLOOKUP($A1098,Company!$A:$B,2,FALSE)</f>
        <v>1-ACME Corporation</v>
      </c>
      <c r="C1098" s="5">
        <f t="shared" si="153"/>
        <v>1094</v>
      </c>
      <c r="D1098" s="6" t="b">
        <v>1</v>
      </c>
      <c r="E1098" s="7">
        <f ca="1">IF($C1098 = 1 + N("Presidente"),
    127,
    IF($C1098 = 2 + N("Vice-Presidente"),
        72,
        IF($C1098 = 3 + N("Secretária bilíngue"),
            13,
            RANDBETWEEN(5,COUNT(Name!$A:$A) + 1)
        )
    )
)</f>
        <v>283</v>
      </c>
      <c r="F1098" s="7" t="str">
        <f ca="1">VLOOKUP($E1098,Name!$A:$B,2,FALSE)</f>
        <v>Marta</v>
      </c>
      <c r="G1098" s="7">
        <f ca="1" xml:space="preserve">
IF($C1098 = 1,
    0,
    RANDBETWEEN(5,COUNT('Last name'!$A:$A) + 1)
)</f>
        <v>42</v>
      </c>
      <c r="H1098" s="7" t="str">
        <f ca="1" xml:space="preserve">
IF($C1098 = 1 + N("Presidente"),
    "de Orléans e Bragança",
    VLOOKUP($G1098,'Last name'!$A:$B,2,FALSE) &amp; " " &amp; VLOOKUP(RANDBETWEEN(5,COUNT('Last name'!$A:$A) + 1),'Last name'!$A:$B,2,FALSE)
)</f>
        <v>Borba Caruso</v>
      </c>
      <c r="I1098" s="7" t="str">
        <f t="shared" ca="1" si="154"/>
        <v>Marta Borba Caruso</v>
      </c>
      <c r="J1098" s="7" t="str">
        <f ca="1">VLOOKUP($E1098,Name!$A:$C,3,FALSE)</f>
        <v>F</v>
      </c>
      <c r="K1098" s="7" t="str">
        <f ca="1">VLOOKUP($J1098,Gender!$A:$B,2,FALSE)</f>
        <v>Female</v>
      </c>
      <c r="L1098" s="7">
        <f t="shared" ca="1" si="155"/>
        <v>5</v>
      </c>
      <c r="M1098" s="7" t="str">
        <f ca="1">VLOOKUP($L1098,Race!$A:$B,2,FALSE)</f>
        <v>White</v>
      </c>
      <c r="N1098" s="8">
        <f t="shared" ca="1" si="156"/>
        <v>27349</v>
      </c>
      <c r="O1098" s="6">
        <f t="shared" ca="1" si="157"/>
        <v>8</v>
      </c>
      <c r="P1098" s="8" t="str">
        <f ca="1">VLOOKUP($O1098,Education!$A:$B,2,FALSE)</f>
        <v>Graduate school</v>
      </c>
      <c r="Q1098" s="7">
        <f ca="1" xml:space="preserve">
  IF(OR($S1098 = 5, $S1098 = 6, $S1098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098" s="7" t="str">
        <f ca="1">VLOOKUP($Q1098,Department!$A:$B,2,FALSE)</f>
        <v>Presidency</v>
      </c>
      <c r="S1098" s="6">
        <f t="shared" ca="1" si="158"/>
        <v>11</v>
      </c>
      <c r="T1098" s="7" t="str">
        <f ca="1">VLOOKUP($S1098,Role!$A:$B,2,FALSE)</f>
        <v>Analyst</v>
      </c>
      <c r="U1098" s="6">
        <f t="shared" ca="1" si="159"/>
        <v>5</v>
      </c>
      <c r="V1098" s="7" t="str">
        <f ca="1" xml:space="preserve">
IF($U1098 &lt;&gt; "",
    VLOOKUP($U1098,Level!$A:$B,2,FALSE),
    ""
)</f>
        <v>Junior</v>
      </c>
      <c r="W1098" s="1">
        <f t="shared" ca="1" si="160"/>
        <v>3000</v>
      </c>
      <c r="X1098" s="12" t="str">
        <f t="shared" ca="1" si="161"/>
        <v>INSERT INTO bi4all.fac_employees (id_company_fk, id_employee_pk, flg_active, employee_name, id_gender_fk, id_race_fk, birthday, id_schooling_fk, id_department_fk, id_role_fk, id_level_fk, salary) VALUES (1, 1094, TRUE, 'Marta Borba Caruso', 'F', 5, '16/11/1974', 8, 5, 11, 5, 3000);</v>
      </c>
    </row>
    <row r="1099" spans="1:24" ht="14.25" customHeight="1" x14ac:dyDescent="0.2">
      <c r="A1099" s="7">
        <v>1</v>
      </c>
      <c r="B1099" s="7" t="str">
        <f>$A1099 &amp; "-"&amp;VLOOKUP($A1099,Company!$A:$B,2,FALSE)</f>
        <v>1-ACME Corporation</v>
      </c>
      <c r="C1099" s="5">
        <f t="shared" si="153"/>
        <v>1095</v>
      </c>
      <c r="D1099" s="6" t="b">
        <v>1</v>
      </c>
      <c r="E1099" s="7">
        <f ca="1">IF($C1099 = 1 + N("Presidente"),
    127,
    IF($C1099 = 2 + N("Vice-Presidente"),
        72,
        IF($C1099 = 3 + N("Secretária bilíngue"),
            13,
            RANDBETWEEN(5,COUNT(Name!$A:$A) + 1)
        )
    )
)</f>
        <v>97</v>
      </c>
      <c r="F1099" s="7" t="str">
        <f ca="1">VLOOKUP($E1099,Name!$A:$B,2,FALSE)</f>
        <v>Claudia</v>
      </c>
      <c r="G1099" s="7">
        <f ca="1" xml:space="preserve">
IF($C1099 = 1,
    0,
    RANDBETWEEN(5,COUNT('Last name'!$A:$A) + 1)
)</f>
        <v>64</v>
      </c>
      <c r="H1099" s="7" t="str">
        <f ca="1" xml:space="preserve">
IF($C1099 = 1 + N("Presidente"),
    "de Orléans e Bragança",
    VLOOKUP($G1099,'Last name'!$A:$B,2,FALSE) &amp; " " &amp; VLOOKUP(RANDBETWEEN(5,COUNT('Last name'!$A:$A) + 1),'Last name'!$A:$B,2,FALSE)
)</f>
        <v>Chaves Morais</v>
      </c>
      <c r="I1099" s="7" t="str">
        <f t="shared" ca="1" si="154"/>
        <v>Claudia Chaves Morais</v>
      </c>
      <c r="J1099" s="7" t="str">
        <f ca="1">VLOOKUP($E1099,Name!$A:$C,3,FALSE)</f>
        <v>F</v>
      </c>
      <c r="K1099" s="7" t="str">
        <f ca="1">VLOOKUP($J1099,Gender!$A:$B,2,FALSE)</f>
        <v>Female</v>
      </c>
      <c r="L1099" s="7">
        <f t="shared" ca="1" si="155"/>
        <v>6</v>
      </c>
      <c r="M1099" s="7" t="str">
        <f ca="1">VLOOKUP($L1099,Race!$A:$B,2,FALSE)</f>
        <v>Black or African American</v>
      </c>
      <c r="N1099" s="8">
        <f t="shared" ca="1" si="156"/>
        <v>25090</v>
      </c>
      <c r="O1099" s="6">
        <f t="shared" ca="1" si="157"/>
        <v>7</v>
      </c>
      <c r="P1099" s="8" t="str">
        <f ca="1">VLOOKUP($O1099,Education!$A:$B,2,FALSE)</f>
        <v>Undergraduate degree</v>
      </c>
      <c r="Q1099" s="7">
        <f ca="1" xml:space="preserve">
  IF(OR($S1099 = 5, $S1099 = 6, $S1099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099" s="7" t="str">
        <f ca="1">VLOOKUP($Q1099,Department!$A:$B,2,FALSE)</f>
        <v>Administration</v>
      </c>
      <c r="S1099" s="6">
        <f t="shared" ca="1" si="158"/>
        <v>9</v>
      </c>
      <c r="T1099" s="7" t="str">
        <f ca="1">VLOOKUP($S1099,Role!$A:$B,2,FALSE)</f>
        <v>Intern</v>
      </c>
      <c r="U1099" s="6" t="str">
        <f t="shared" ca="1" si="159"/>
        <v/>
      </c>
      <c r="V1099" s="7" t="str">
        <f ca="1" xml:space="preserve">
IF($U1099 &lt;&gt; "",
    VLOOKUP($U1099,Level!$A:$B,2,FALSE),
    ""
)</f>
        <v/>
      </c>
      <c r="W1099" s="1">
        <f t="shared" ca="1" si="160"/>
        <v>1205</v>
      </c>
      <c r="X1099" s="12" t="str">
        <f t="shared" ca="1" si="161"/>
        <v>INSERT INTO bi4all.fac_employees (id_company_fk, id_employee_pk, flg_active, employee_name, id_gender_fk, id_race_fk, birthday, id_schooling_fk, id_department_fk, id_role_fk, id_level_fk, salary) VALUES (1, 1095, TRUE, 'Claudia Chaves Morais', 'F', 6, '09/09/1968', 7, 6, 9, NULL, 1205);</v>
      </c>
    </row>
    <row r="1100" spans="1:24" ht="14.25" customHeight="1" x14ac:dyDescent="0.2">
      <c r="A1100" s="7">
        <v>1</v>
      </c>
      <c r="B1100" s="7" t="str">
        <f>$A1100 &amp; "-"&amp;VLOOKUP($A1100,Company!$A:$B,2,FALSE)</f>
        <v>1-ACME Corporation</v>
      </c>
      <c r="C1100" s="5">
        <f t="shared" si="153"/>
        <v>1096</v>
      </c>
      <c r="D1100" s="6" t="b">
        <v>1</v>
      </c>
      <c r="E1100" s="7">
        <f ca="1">IF($C1100 = 1 + N("Presidente"),
    127,
    IF($C1100 = 2 + N("Vice-Presidente"),
        72,
        IF($C1100 = 3 + N("Secretária bilíngue"),
            13,
            RANDBETWEEN(5,COUNT(Name!$A:$A) + 1)
        )
    )
)</f>
        <v>60</v>
      </c>
      <c r="F1100" s="7" t="str">
        <f ca="1">VLOOKUP($E1100,Name!$A:$B,2,FALSE)</f>
        <v>Augusta</v>
      </c>
      <c r="G1100" s="7">
        <f ca="1" xml:space="preserve">
IF($C1100 = 1,
    0,
    RANDBETWEEN(5,COUNT('Last name'!$A:$A) + 1)
)</f>
        <v>189</v>
      </c>
      <c r="H1100" s="7" t="str">
        <f ca="1" xml:space="preserve">
IF($C1100 = 1 + N("Presidente"),
    "de Orléans e Bragança",
    VLOOKUP($G1100,'Last name'!$A:$B,2,FALSE) &amp; " " &amp; VLOOKUP(RANDBETWEEN(5,COUNT('Last name'!$A:$A) + 1),'Last name'!$A:$B,2,FALSE)
)</f>
        <v>Teixeira Testa</v>
      </c>
      <c r="I1100" s="7" t="str">
        <f t="shared" ca="1" si="154"/>
        <v>Augusta Teixeira Testa</v>
      </c>
      <c r="J1100" s="7" t="str">
        <f ca="1">VLOOKUP($E1100,Name!$A:$C,3,FALSE)</f>
        <v>F</v>
      </c>
      <c r="K1100" s="7" t="str">
        <f ca="1">VLOOKUP($J1100,Gender!$A:$B,2,FALSE)</f>
        <v>Female</v>
      </c>
      <c r="L1100" s="7">
        <f t="shared" ca="1" si="155"/>
        <v>7</v>
      </c>
      <c r="M1100" s="7" t="str">
        <f ca="1">VLOOKUP($L1100,Race!$A:$B,2,FALSE)</f>
        <v>Hispanic or Latino</v>
      </c>
      <c r="N1100" s="8">
        <f t="shared" ca="1" si="156"/>
        <v>31587</v>
      </c>
      <c r="O1100" s="6">
        <f t="shared" ca="1" si="157"/>
        <v>7</v>
      </c>
      <c r="P1100" s="8" t="str">
        <f ca="1">VLOOKUP($O1100,Education!$A:$B,2,FALSE)</f>
        <v>Undergraduate degree</v>
      </c>
      <c r="Q1100" s="7">
        <f ca="1" xml:space="preserve">
  IF(OR($S1100 = 5, $S1100 = 6, $S1100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00" s="7" t="str">
        <f ca="1">VLOOKUP($Q1100,Department!$A:$B,2,FALSE)</f>
        <v>Finance</v>
      </c>
      <c r="S1100" s="6">
        <f t="shared" ca="1" si="158"/>
        <v>11</v>
      </c>
      <c r="T1100" s="7" t="str">
        <f ca="1">VLOOKUP($S1100,Role!$A:$B,2,FALSE)</f>
        <v>Analyst</v>
      </c>
      <c r="U1100" s="6">
        <f t="shared" ca="1" si="159"/>
        <v>6</v>
      </c>
      <c r="V1100" s="7" t="str">
        <f ca="1" xml:space="preserve">
IF($U1100 &lt;&gt; "",
    VLOOKUP($U1100,Level!$A:$B,2,FALSE),
    ""
)</f>
        <v>Pleno</v>
      </c>
      <c r="W1100" s="1">
        <f t="shared" ca="1" si="160"/>
        <v>2500</v>
      </c>
      <c r="X1100" s="12" t="str">
        <f t="shared" ca="1" si="161"/>
        <v>INSERT INTO bi4all.fac_employees (id_company_fk, id_employee_pk, flg_active, employee_name, id_gender_fk, id_race_fk, birthday, id_schooling_fk, id_department_fk, id_role_fk, id_level_fk, salary) VALUES (1, 1096, TRUE, 'Augusta Teixeira Testa', 'F', 7, '24/06/1986', 7, 7, 11, 6, 2500);</v>
      </c>
    </row>
    <row r="1101" spans="1:24" ht="14.25" customHeight="1" x14ac:dyDescent="0.2">
      <c r="A1101" s="7">
        <v>1</v>
      </c>
      <c r="B1101" s="7" t="str">
        <f>$A1101 &amp; "-"&amp;VLOOKUP($A1101,Company!$A:$B,2,FALSE)</f>
        <v>1-ACME Corporation</v>
      </c>
      <c r="C1101" s="5">
        <f t="shared" si="153"/>
        <v>1097</v>
      </c>
      <c r="D1101" s="6" t="b">
        <v>1</v>
      </c>
      <c r="E1101" s="7">
        <f ca="1">IF($C1101 = 1 + N("Presidente"),
    127,
    IF($C1101 = 2 + N("Vice-Presidente"),
        72,
        IF($C1101 = 3 + N("Secretária bilíngue"),
            13,
            RANDBETWEEN(5,COUNT(Name!$A:$A) + 1)
        )
    )
)</f>
        <v>95</v>
      </c>
      <c r="F1101" s="7" t="str">
        <f ca="1">VLOOKUP($E1101,Name!$A:$B,2,FALSE)</f>
        <v>Clarice</v>
      </c>
      <c r="G1101" s="7">
        <f ca="1" xml:space="preserve">
IF($C1101 = 1,
    0,
    RANDBETWEEN(5,COUNT('Last name'!$A:$A) + 1)
)</f>
        <v>101</v>
      </c>
      <c r="H1101" s="7" t="str">
        <f ca="1" xml:space="preserve">
IF($C1101 = 1 + N("Presidente"),
    "de Orléans e Bragança",
    VLOOKUP($G1101,'Last name'!$A:$B,2,FALSE) &amp; " " &amp; VLOOKUP(RANDBETWEEN(5,COUNT('Last name'!$A:$A) + 1),'Last name'!$A:$B,2,FALSE)
)</f>
        <v>Gouveia Costatini</v>
      </c>
      <c r="I1101" s="7" t="str">
        <f t="shared" ca="1" si="154"/>
        <v>Clarice Gouveia Costatini</v>
      </c>
      <c r="J1101" s="7" t="str">
        <f ca="1">VLOOKUP($E1101,Name!$A:$C,3,FALSE)</f>
        <v>F</v>
      </c>
      <c r="K1101" s="7" t="str">
        <f ca="1">VLOOKUP($J1101,Gender!$A:$B,2,FALSE)</f>
        <v>Female</v>
      </c>
      <c r="L1101" s="7">
        <f t="shared" ca="1" si="155"/>
        <v>5</v>
      </c>
      <c r="M1101" s="7" t="str">
        <f ca="1">VLOOKUP($L1101,Race!$A:$B,2,FALSE)</f>
        <v>White</v>
      </c>
      <c r="N1101" s="8">
        <f t="shared" ca="1" si="156"/>
        <v>17660</v>
      </c>
      <c r="O1101" s="6">
        <f t="shared" ca="1" si="157"/>
        <v>7</v>
      </c>
      <c r="P1101" s="8" t="str">
        <f ca="1">VLOOKUP($O1101,Education!$A:$B,2,FALSE)</f>
        <v>Undergraduate degree</v>
      </c>
      <c r="Q1101" s="7">
        <f ca="1" xml:space="preserve">
  IF(OR($S1101 = 5, $S1101 = 6, $S1101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01" s="7" t="str">
        <f ca="1">VLOOKUP($Q1101,Department!$A:$B,2,FALSE)</f>
        <v>Administration</v>
      </c>
      <c r="S1101" s="6">
        <f t="shared" ca="1" si="158"/>
        <v>10</v>
      </c>
      <c r="T1101" s="7" t="str">
        <f ca="1">VLOOKUP($S1101,Role!$A:$B,2,FALSE)</f>
        <v>Trainee</v>
      </c>
      <c r="U1101" s="6" t="str">
        <f t="shared" ca="1" si="159"/>
        <v/>
      </c>
      <c r="V1101" s="7" t="str">
        <f ca="1" xml:space="preserve">
IF($U1101 &lt;&gt; "",
    VLOOKUP($U1101,Level!$A:$B,2,FALSE),
    ""
)</f>
        <v/>
      </c>
      <c r="W1101" s="1">
        <f t="shared" ca="1" si="160"/>
        <v>1305</v>
      </c>
      <c r="X1101" s="12" t="str">
        <f t="shared" ca="1" si="161"/>
        <v>INSERT INTO bi4all.fac_employees (id_company_fk, id_employee_pk, flg_active, employee_name, id_gender_fk, id_race_fk, birthday, id_schooling_fk, id_department_fk, id_role_fk, id_level_fk, salary) VALUES (1, 1097, TRUE, 'Clarice Gouveia Costatini', 'F', 5, '07/05/1948', 7, 6, 10, NULL, 1305);</v>
      </c>
    </row>
    <row r="1102" spans="1:24" ht="14.25" customHeight="1" x14ac:dyDescent="0.2">
      <c r="A1102" s="7">
        <v>1</v>
      </c>
      <c r="B1102" s="7" t="str">
        <f>$A1102 &amp; "-"&amp;VLOOKUP($A1102,Company!$A:$B,2,FALSE)</f>
        <v>1-ACME Corporation</v>
      </c>
      <c r="C1102" s="5">
        <f t="shared" si="153"/>
        <v>1098</v>
      </c>
      <c r="D1102" s="6" t="b">
        <v>1</v>
      </c>
      <c r="E1102" s="7">
        <f ca="1">IF($C1102 = 1 + N("Presidente"),
    127,
    IF($C1102 = 2 + N("Vice-Presidente"),
        72,
        IF($C1102 = 3 + N("Secretária bilíngue"),
            13,
            RANDBETWEEN(5,COUNT(Name!$A:$A) + 1)
        )
    )
)</f>
        <v>91</v>
      </c>
      <c r="F1102" s="7" t="str">
        <f ca="1">VLOOKUP($E1102,Name!$A:$B,2,FALSE)</f>
        <v>Cecilia</v>
      </c>
      <c r="G1102" s="7">
        <f ca="1" xml:space="preserve">
IF($C1102 = 1,
    0,
    RANDBETWEEN(5,COUNT('Last name'!$A:$A) + 1)
)</f>
        <v>173</v>
      </c>
      <c r="H1102" s="7" t="str">
        <f ca="1" xml:space="preserve">
IF($C1102 = 1 + N("Presidente"),
    "de Orléans e Bragança",
    VLOOKUP($G1102,'Last name'!$A:$B,2,FALSE) &amp; " " &amp; VLOOKUP(RANDBETWEEN(5,COUNT('Last name'!$A:$A) + 1),'Last name'!$A:$B,2,FALSE)
)</f>
        <v>Santacruz Martinelli</v>
      </c>
      <c r="I1102" s="7" t="str">
        <f t="shared" ca="1" si="154"/>
        <v>Cecilia Santacruz Martinelli</v>
      </c>
      <c r="J1102" s="7" t="str">
        <f ca="1">VLOOKUP($E1102,Name!$A:$C,3,FALSE)</f>
        <v>F</v>
      </c>
      <c r="K1102" s="7" t="str">
        <f ca="1">VLOOKUP($J1102,Gender!$A:$B,2,FALSE)</f>
        <v>Female</v>
      </c>
      <c r="L1102" s="7">
        <f t="shared" ca="1" si="155"/>
        <v>8</v>
      </c>
      <c r="M1102" s="7" t="str">
        <f ca="1">VLOOKUP($L1102,Race!$A:$B,2,FALSE)</f>
        <v>Asian</v>
      </c>
      <c r="N1102" s="8">
        <f t="shared" ca="1" si="156"/>
        <v>19711</v>
      </c>
      <c r="O1102" s="6">
        <f t="shared" ca="1" si="157"/>
        <v>7</v>
      </c>
      <c r="P1102" s="8" t="str">
        <f ca="1">VLOOKUP($O1102,Education!$A:$B,2,FALSE)</f>
        <v>Undergraduate degree</v>
      </c>
      <c r="Q1102" s="7">
        <f ca="1" xml:space="preserve">
  IF(OR($S1102 = 5, $S1102 = 6, $S1102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02" s="7" t="str">
        <f ca="1">VLOOKUP($Q1102,Department!$A:$B,2,FALSE)</f>
        <v>Operations</v>
      </c>
      <c r="S1102" s="6">
        <f t="shared" ca="1" si="158"/>
        <v>11</v>
      </c>
      <c r="T1102" s="7" t="str">
        <f ca="1">VLOOKUP($S1102,Role!$A:$B,2,FALSE)</f>
        <v>Analyst</v>
      </c>
      <c r="U1102" s="6">
        <f t="shared" ca="1" si="159"/>
        <v>5</v>
      </c>
      <c r="V1102" s="7" t="str">
        <f ca="1" xml:space="preserve">
IF($U1102 &lt;&gt; "",
    VLOOKUP($U1102,Level!$A:$B,2,FALSE),
    ""
)</f>
        <v>Junior</v>
      </c>
      <c r="W1102" s="1">
        <f t="shared" ca="1" si="160"/>
        <v>2500</v>
      </c>
      <c r="X1102" s="12" t="str">
        <f t="shared" ca="1" si="161"/>
        <v>INSERT INTO bi4all.fac_employees (id_company_fk, id_employee_pk, flg_active, employee_name, id_gender_fk, id_race_fk, birthday, id_schooling_fk, id_department_fk, id_role_fk, id_level_fk, salary) VALUES (1, 1098, TRUE, 'Cecilia Santacruz Martinelli', 'F', 8, '18/12/1953', 7, 10, 11, 5, 2500);</v>
      </c>
    </row>
    <row r="1103" spans="1:24" ht="14.25" customHeight="1" x14ac:dyDescent="0.2">
      <c r="A1103" s="7">
        <v>1</v>
      </c>
      <c r="B1103" s="7" t="str">
        <f>$A1103 &amp; "-"&amp;VLOOKUP($A1103,Company!$A:$B,2,FALSE)</f>
        <v>1-ACME Corporation</v>
      </c>
      <c r="C1103" s="5">
        <f t="shared" si="153"/>
        <v>1099</v>
      </c>
      <c r="D1103" s="6" t="b">
        <v>1</v>
      </c>
      <c r="E1103" s="7">
        <f ca="1">IF($C1103 = 1 + N("Presidente"),
    127,
    IF($C1103 = 2 + N("Vice-Presidente"),
        72,
        IF($C1103 = 3 + N("Secretária bilíngue"),
            13,
            RANDBETWEEN(5,COUNT(Name!$A:$A) + 1)
        )
    )
)</f>
        <v>149</v>
      </c>
      <c r="F1103" s="7" t="str">
        <f ca="1">VLOOKUP($E1103,Name!$A:$B,2,FALSE)</f>
        <v>Gabriel</v>
      </c>
      <c r="G1103" s="7">
        <f ca="1" xml:space="preserve">
IF($C1103 = 1,
    0,
    RANDBETWEEN(5,COUNT('Last name'!$A:$A) + 1)
)</f>
        <v>42</v>
      </c>
      <c r="H1103" s="7" t="str">
        <f ca="1" xml:space="preserve">
IF($C1103 = 1 + N("Presidente"),
    "de Orléans e Bragança",
    VLOOKUP($G1103,'Last name'!$A:$B,2,FALSE) &amp; " " &amp; VLOOKUP(RANDBETWEEN(5,COUNT('Last name'!$A:$A) + 1),'Last name'!$A:$B,2,FALSE)
)</f>
        <v>Borba Lombardi</v>
      </c>
      <c r="I1103" s="7" t="str">
        <f t="shared" ca="1" si="154"/>
        <v>Gabriel Borba Lombardi</v>
      </c>
      <c r="J1103" s="7" t="str">
        <f ca="1">VLOOKUP($E1103,Name!$A:$C,3,FALSE)</f>
        <v>M</v>
      </c>
      <c r="K1103" s="7" t="str">
        <f ca="1">VLOOKUP($J1103,Gender!$A:$B,2,FALSE)</f>
        <v>Male</v>
      </c>
      <c r="L1103" s="7">
        <f t="shared" ca="1" si="155"/>
        <v>5</v>
      </c>
      <c r="M1103" s="7" t="str">
        <f ca="1">VLOOKUP($L1103,Race!$A:$B,2,FALSE)</f>
        <v>White</v>
      </c>
      <c r="N1103" s="8">
        <f t="shared" ca="1" si="156"/>
        <v>33157</v>
      </c>
      <c r="O1103" s="6">
        <f t="shared" ca="1" si="157"/>
        <v>7</v>
      </c>
      <c r="P1103" s="8" t="str">
        <f ca="1">VLOOKUP($O1103,Education!$A:$B,2,FALSE)</f>
        <v>Undergraduate degree</v>
      </c>
      <c r="Q1103" s="7">
        <f ca="1" xml:space="preserve">
  IF(OR($S1103 = 5, $S1103 = 6, $S1103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03" s="7" t="str">
        <f ca="1">VLOOKUP($Q1103,Department!$A:$B,2,FALSE)</f>
        <v>Controlling</v>
      </c>
      <c r="S1103" s="6">
        <f t="shared" ca="1" si="158"/>
        <v>10</v>
      </c>
      <c r="T1103" s="7" t="str">
        <f ca="1">VLOOKUP($S1103,Role!$A:$B,2,FALSE)</f>
        <v>Trainee</v>
      </c>
      <c r="U1103" s="6" t="str">
        <f t="shared" ca="1" si="159"/>
        <v/>
      </c>
      <c r="V1103" s="7" t="str">
        <f ca="1" xml:space="preserve">
IF($U1103 &lt;&gt; "",
    VLOOKUP($U1103,Level!$A:$B,2,FALSE),
    ""
)</f>
        <v/>
      </c>
      <c r="W1103" s="1">
        <f t="shared" ca="1" si="160"/>
        <v>1305</v>
      </c>
      <c r="X1103" s="12" t="str">
        <f t="shared" ca="1" si="161"/>
        <v>INSERT INTO bi4all.fac_employees (id_company_fk, id_employee_pk, flg_active, employee_name, id_gender_fk, id_race_fk, birthday, id_schooling_fk, id_department_fk, id_role_fk, id_level_fk, salary) VALUES (1, 1099, TRUE, 'Gabriel Borba Lombardi', 'M', 5, '11/10/1990', 7, 12, 10, NULL, 1305);</v>
      </c>
    </row>
    <row r="1104" spans="1:24" ht="14.25" customHeight="1" x14ac:dyDescent="0.2">
      <c r="A1104" s="7">
        <v>1</v>
      </c>
      <c r="B1104" s="7" t="str">
        <f>$A1104 &amp; "-"&amp;VLOOKUP($A1104,Company!$A:$B,2,FALSE)</f>
        <v>1-ACME Corporation</v>
      </c>
      <c r="C1104" s="5">
        <f t="shared" si="153"/>
        <v>1100</v>
      </c>
      <c r="D1104" s="6" t="b">
        <v>1</v>
      </c>
      <c r="E1104" s="7">
        <f ca="1">IF($C1104 = 1 + N("Presidente"),
    127,
    IF($C1104 = 2 + N("Vice-Presidente"),
        72,
        IF($C1104 = 3 + N("Secretária bilíngue"),
            13,
            RANDBETWEEN(5,COUNT(Name!$A:$A) + 1)
        )
    )
)</f>
        <v>317</v>
      </c>
      <c r="F1104" s="7" t="str">
        <f ca="1">VLOOKUP($E1104,Name!$A:$B,2,FALSE)</f>
        <v>Pedro Henrique</v>
      </c>
      <c r="G1104" s="7">
        <f ca="1" xml:space="preserve">
IF($C1104 = 1,
    0,
    RANDBETWEEN(5,COUNT('Last name'!$A:$A) + 1)
)</f>
        <v>9</v>
      </c>
      <c r="H1104" s="7" t="str">
        <f ca="1" xml:space="preserve">
IF($C1104 = 1 + N("Presidente"),
    "de Orléans e Bragança",
    VLOOKUP($G1104,'Last name'!$A:$B,2,FALSE) &amp; " " &amp; VLOOKUP(RANDBETWEEN(5,COUNT('Last name'!$A:$A) + 1),'Last name'!$A:$B,2,FALSE)
)</f>
        <v>Aleluia Moretti</v>
      </c>
      <c r="I1104" s="7" t="str">
        <f t="shared" ca="1" si="154"/>
        <v>Pedro Henrique Aleluia Moretti</v>
      </c>
      <c r="J1104" s="7" t="str">
        <f ca="1">VLOOKUP($E1104,Name!$A:$C,3,FALSE)</f>
        <v>M</v>
      </c>
      <c r="K1104" s="7" t="str">
        <f ca="1">VLOOKUP($J1104,Gender!$A:$B,2,FALSE)</f>
        <v>Male</v>
      </c>
      <c r="L1104" s="7">
        <f t="shared" ca="1" si="155"/>
        <v>5</v>
      </c>
      <c r="M1104" s="7" t="str">
        <f ca="1">VLOOKUP($L1104,Race!$A:$B,2,FALSE)</f>
        <v>White</v>
      </c>
      <c r="N1104" s="8">
        <f t="shared" ca="1" si="156"/>
        <v>25495</v>
      </c>
      <c r="O1104" s="6">
        <f t="shared" ca="1" si="157"/>
        <v>8</v>
      </c>
      <c r="P1104" s="8" t="str">
        <f ca="1">VLOOKUP($O1104,Education!$A:$B,2,FALSE)</f>
        <v>Graduate school</v>
      </c>
      <c r="Q1104" s="7">
        <f ca="1" xml:space="preserve">
  IF(OR($S1104 = 5, $S1104 = 6, $S1104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04" s="7" t="str">
        <f ca="1">VLOOKUP($Q1104,Department!$A:$B,2,FALSE)</f>
        <v>Administration</v>
      </c>
      <c r="S1104" s="6">
        <f t="shared" ca="1" si="158"/>
        <v>11</v>
      </c>
      <c r="T1104" s="7" t="str">
        <f ca="1">VLOOKUP($S1104,Role!$A:$B,2,FALSE)</f>
        <v>Analyst</v>
      </c>
      <c r="U1104" s="6">
        <f t="shared" ca="1" si="159"/>
        <v>5</v>
      </c>
      <c r="V1104" s="7" t="str">
        <f ca="1" xml:space="preserve">
IF($U1104 &lt;&gt; "",
    VLOOKUP($U1104,Level!$A:$B,2,FALSE),
    ""
)</f>
        <v>Junior</v>
      </c>
      <c r="W1104" s="1">
        <f t="shared" ca="1" si="160"/>
        <v>3000</v>
      </c>
      <c r="X1104" s="12" t="str">
        <f t="shared" ca="1" si="161"/>
        <v>INSERT INTO bi4all.fac_employees (id_company_fk, id_employee_pk, flg_active, employee_name, id_gender_fk, id_race_fk, birthday, id_schooling_fk, id_department_fk, id_role_fk, id_level_fk, salary) VALUES (1, 1100, TRUE, 'Pedro Henrique Aleluia Moretti', 'M', 5, '19/10/1969', 8, 6, 11, 5, 3000);</v>
      </c>
    </row>
    <row r="1105" spans="1:24" ht="14.25" customHeight="1" x14ac:dyDescent="0.2">
      <c r="A1105" s="7">
        <v>1</v>
      </c>
      <c r="B1105" s="7" t="str">
        <f>$A1105 &amp; "-"&amp;VLOOKUP($A1105,Company!$A:$B,2,FALSE)</f>
        <v>1-ACME Corporation</v>
      </c>
      <c r="C1105" s="5">
        <f t="shared" si="153"/>
        <v>1101</v>
      </c>
      <c r="D1105" s="6" t="b">
        <v>1</v>
      </c>
      <c r="E1105" s="7">
        <f ca="1">IF($C1105 = 1 + N("Presidente"),
    127,
    IF($C1105 = 2 + N("Vice-Presidente"),
        72,
        IF($C1105 = 3 + N("Secretária bilíngue"),
            13,
            RANDBETWEEN(5,COUNT(Name!$A:$A) + 1)
        )
    )
)</f>
        <v>351</v>
      </c>
      <c r="F1105" s="7" t="str">
        <f ca="1">VLOOKUP($E1105,Name!$A:$B,2,FALSE)</f>
        <v>Vera Lucia</v>
      </c>
      <c r="G1105" s="7">
        <f ca="1" xml:space="preserve">
IF($C1105 = 1,
    0,
    RANDBETWEEN(5,COUNT('Last name'!$A:$A) + 1)
)</f>
        <v>112</v>
      </c>
      <c r="H1105" s="7" t="str">
        <f ca="1" xml:space="preserve">
IF($C1105 = 1 + N("Presidente"),
    "de Orléans e Bragança",
    VLOOKUP($G1105,'Last name'!$A:$B,2,FALSE) &amp; " " &amp; VLOOKUP(RANDBETWEEN(5,COUNT('Last name'!$A:$A) + 1),'Last name'!$A:$B,2,FALSE)
)</f>
        <v>Lopes Camargo</v>
      </c>
      <c r="I1105" s="7" t="str">
        <f t="shared" ca="1" si="154"/>
        <v>Vera Lucia Lopes Camargo</v>
      </c>
      <c r="J1105" s="7" t="str">
        <f ca="1">VLOOKUP($E1105,Name!$A:$C,3,FALSE)</f>
        <v>F</v>
      </c>
      <c r="K1105" s="7" t="str">
        <f ca="1">VLOOKUP($J1105,Gender!$A:$B,2,FALSE)</f>
        <v>Female</v>
      </c>
      <c r="L1105" s="7">
        <f t="shared" ca="1" si="155"/>
        <v>5</v>
      </c>
      <c r="M1105" s="7" t="str">
        <f ca="1">VLOOKUP($L1105,Race!$A:$B,2,FALSE)</f>
        <v>White</v>
      </c>
      <c r="N1105" s="8">
        <f t="shared" ca="1" si="156"/>
        <v>27107</v>
      </c>
      <c r="O1105" s="6">
        <f t="shared" ca="1" si="157"/>
        <v>7</v>
      </c>
      <c r="P1105" s="8" t="str">
        <f ca="1">VLOOKUP($O1105,Education!$A:$B,2,FALSE)</f>
        <v>Undergraduate degree</v>
      </c>
      <c r="Q1105" s="7">
        <f ca="1" xml:space="preserve">
  IF(OR($S1105 = 5, $S1105 = 6, $S1105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05" s="7" t="str">
        <f ca="1">VLOOKUP($Q1105,Department!$A:$B,2,FALSE)</f>
        <v>Controlling</v>
      </c>
      <c r="S1105" s="6">
        <f t="shared" ca="1" si="158"/>
        <v>9</v>
      </c>
      <c r="T1105" s="7" t="str">
        <f ca="1">VLOOKUP($S1105,Role!$A:$B,2,FALSE)</f>
        <v>Intern</v>
      </c>
      <c r="U1105" s="6" t="str">
        <f t="shared" ca="1" si="159"/>
        <v/>
      </c>
      <c r="V1105" s="7" t="str">
        <f ca="1" xml:space="preserve">
IF($U1105 &lt;&gt; "",
    VLOOKUP($U1105,Level!$A:$B,2,FALSE),
    ""
)</f>
        <v/>
      </c>
      <c r="W1105" s="1">
        <f t="shared" ca="1" si="160"/>
        <v>1205</v>
      </c>
      <c r="X1105" s="12" t="str">
        <f t="shared" ca="1" si="161"/>
        <v>INSERT INTO bi4all.fac_employees (id_company_fk, id_employee_pk, flg_active, employee_name, id_gender_fk, id_race_fk, birthday, id_schooling_fk, id_department_fk, id_role_fk, id_level_fk, salary) VALUES (1, 1101, TRUE, 'Vera Lucia Lopes Camargo', 'F', 5, '19/03/1974', 7, 12, 9, NULL, 1205);</v>
      </c>
    </row>
    <row r="1106" spans="1:24" ht="14.25" customHeight="1" x14ac:dyDescent="0.2">
      <c r="A1106" s="7">
        <v>1</v>
      </c>
      <c r="B1106" s="7" t="str">
        <f>$A1106 &amp; "-"&amp;VLOOKUP($A1106,Company!$A:$B,2,FALSE)</f>
        <v>1-ACME Corporation</v>
      </c>
      <c r="C1106" s="5">
        <f t="shared" si="153"/>
        <v>1102</v>
      </c>
      <c r="D1106" s="6" t="b">
        <v>1</v>
      </c>
      <c r="E1106" s="7">
        <f ca="1">IF($C1106 = 1 + N("Presidente"),
    127,
    IF($C1106 = 2 + N("Vice-Presidente"),
        72,
        IF($C1106 = 3 + N("Secretária bilíngue"),
            13,
            RANDBETWEEN(5,COUNT(Name!$A:$A) + 1)
        )
    )
)</f>
        <v>136</v>
      </c>
      <c r="F1106" s="7" t="str">
        <f ca="1">VLOOKUP($E1106,Name!$A:$B,2,FALSE)</f>
        <v>Fellipe</v>
      </c>
      <c r="G1106" s="7">
        <f ca="1" xml:space="preserve">
IF($C1106 = 1,
    0,
    RANDBETWEEN(5,COUNT('Last name'!$A:$A) + 1)
)</f>
        <v>168</v>
      </c>
      <c r="H1106" s="7" t="str">
        <f ca="1" xml:space="preserve">
IF($C1106 = 1 + N("Presidente"),
    "de Orléans e Bragança",
    VLOOKUP($G1106,'Last name'!$A:$B,2,FALSE) &amp; " " &amp; VLOOKUP(RANDBETWEEN(5,COUNT('Last name'!$A:$A) + 1),'Last name'!$A:$B,2,FALSE)
)</f>
        <v>Rossi Borba</v>
      </c>
      <c r="I1106" s="7" t="str">
        <f t="shared" ca="1" si="154"/>
        <v>Fellipe Rossi Borba</v>
      </c>
      <c r="J1106" s="7" t="str">
        <f ca="1">VLOOKUP($E1106,Name!$A:$C,3,FALSE)</f>
        <v>M</v>
      </c>
      <c r="K1106" s="7" t="str">
        <f ca="1">VLOOKUP($J1106,Gender!$A:$B,2,FALSE)</f>
        <v>Male</v>
      </c>
      <c r="L1106" s="7">
        <f t="shared" ca="1" si="155"/>
        <v>6</v>
      </c>
      <c r="M1106" s="7" t="str">
        <f ca="1">VLOOKUP($L1106,Race!$A:$B,2,FALSE)</f>
        <v>Black or African American</v>
      </c>
      <c r="N1106" s="8">
        <f t="shared" ca="1" si="156"/>
        <v>21861</v>
      </c>
      <c r="O1106" s="6">
        <f t="shared" ca="1" si="157"/>
        <v>7</v>
      </c>
      <c r="P1106" s="8" t="str">
        <f ca="1">VLOOKUP($O1106,Education!$A:$B,2,FALSE)</f>
        <v>Undergraduate degree</v>
      </c>
      <c r="Q1106" s="7">
        <f ca="1" xml:space="preserve">
  IF(OR($S1106 = 5, $S1106 = 6, $S1106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06" s="7" t="str">
        <f ca="1">VLOOKUP($Q1106,Department!$A:$B,2,FALSE)</f>
        <v>Human Resource</v>
      </c>
      <c r="S1106" s="6">
        <f t="shared" ca="1" si="158"/>
        <v>11</v>
      </c>
      <c r="T1106" s="7" t="str">
        <f ca="1">VLOOKUP($S1106,Role!$A:$B,2,FALSE)</f>
        <v>Analyst</v>
      </c>
      <c r="U1106" s="6">
        <f t="shared" ca="1" si="159"/>
        <v>6</v>
      </c>
      <c r="V1106" s="7" t="str">
        <f ca="1" xml:space="preserve">
IF($U1106 &lt;&gt; "",
    VLOOKUP($U1106,Level!$A:$B,2,FALSE),
    ""
)</f>
        <v>Pleno</v>
      </c>
      <c r="W1106" s="1">
        <f t="shared" ca="1" si="160"/>
        <v>2580</v>
      </c>
      <c r="X1106" s="12" t="str">
        <f t="shared" ca="1" si="161"/>
        <v>INSERT INTO bi4all.fac_employees (id_company_fk, id_employee_pk, flg_active, employee_name, id_gender_fk, id_race_fk, birthday, id_schooling_fk, id_department_fk, id_role_fk, id_level_fk, salary) VALUES (1, 1102, TRUE, 'Fellipe Rossi Borba', 'M', 6, '07/11/1959', 7, 8, 11, 6, 2580);</v>
      </c>
    </row>
    <row r="1107" spans="1:24" ht="14.25" customHeight="1" x14ac:dyDescent="0.2">
      <c r="A1107" s="7">
        <v>1</v>
      </c>
      <c r="B1107" s="7" t="str">
        <f>$A1107 &amp; "-"&amp;VLOOKUP($A1107,Company!$A:$B,2,FALSE)</f>
        <v>1-ACME Corporation</v>
      </c>
      <c r="C1107" s="5">
        <f t="shared" si="153"/>
        <v>1103</v>
      </c>
      <c r="D1107" s="6" t="b">
        <v>1</v>
      </c>
      <c r="E1107" s="7">
        <f ca="1">IF($C1107 = 1 + N("Presidente"),
    127,
    IF($C1107 = 2 + N("Vice-Presidente"),
        72,
        IF($C1107 = 3 + N("Secretária bilíngue"),
            13,
            RANDBETWEEN(5,COUNT(Name!$A:$A) + 1)
        )
    )
)</f>
        <v>52</v>
      </c>
      <c r="F1107" s="7" t="str">
        <f ca="1">VLOOKUP($E1107,Name!$A:$B,2,FALSE)</f>
        <v>Antônio</v>
      </c>
      <c r="G1107" s="7">
        <f ca="1" xml:space="preserve">
IF($C1107 = 1,
    0,
    RANDBETWEEN(5,COUNT('Last name'!$A:$A) + 1)
)</f>
        <v>29</v>
      </c>
      <c r="H1107" s="7" t="str">
        <f ca="1" xml:space="preserve">
IF($C1107 = 1 + N("Presidente"),
    "de Orléans e Bragança",
    VLOOKUP($G1107,'Last name'!$A:$B,2,FALSE) &amp; " " &amp; VLOOKUP(RANDBETWEEN(5,COUNT('Last name'!$A:$A) + 1),'Last name'!$A:$B,2,FALSE)
)</f>
        <v>Bandeira Nascimento</v>
      </c>
      <c r="I1107" s="7" t="str">
        <f t="shared" ca="1" si="154"/>
        <v>Antônio Bandeira Nascimento</v>
      </c>
      <c r="J1107" s="7" t="str">
        <f ca="1">VLOOKUP($E1107,Name!$A:$C,3,FALSE)</f>
        <v>M</v>
      </c>
      <c r="K1107" s="7" t="str">
        <f ca="1">VLOOKUP($J1107,Gender!$A:$B,2,FALSE)</f>
        <v>Male</v>
      </c>
      <c r="L1107" s="7">
        <f t="shared" ca="1" si="155"/>
        <v>5</v>
      </c>
      <c r="M1107" s="7" t="str">
        <f ca="1">VLOOKUP($L1107,Race!$A:$B,2,FALSE)</f>
        <v>White</v>
      </c>
      <c r="N1107" s="8">
        <f t="shared" ca="1" si="156"/>
        <v>28049</v>
      </c>
      <c r="O1107" s="6">
        <f t="shared" ca="1" si="157"/>
        <v>7</v>
      </c>
      <c r="P1107" s="8" t="str">
        <f ca="1">VLOOKUP($O1107,Education!$A:$B,2,FALSE)</f>
        <v>Undergraduate degree</v>
      </c>
      <c r="Q1107" s="7">
        <f ca="1" xml:space="preserve">
  IF(OR($S1107 = 5, $S1107 = 6, $S1107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07" s="7" t="str">
        <f ca="1">VLOOKUP($Q1107,Department!$A:$B,2,FALSE)</f>
        <v>Audit</v>
      </c>
      <c r="S1107" s="6">
        <f t="shared" ca="1" si="158"/>
        <v>9</v>
      </c>
      <c r="T1107" s="7" t="str">
        <f ca="1">VLOOKUP($S1107,Role!$A:$B,2,FALSE)</f>
        <v>Intern</v>
      </c>
      <c r="U1107" s="6" t="str">
        <f t="shared" ca="1" si="159"/>
        <v/>
      </c>
      <c r="V1107" s="7" t="str">
        <f ca="1" xml:space="preserve">
IF($U1107 &lt;&gt; "",
    VLOOKUP($U1107,Level!$A:$B,2,FALSE),
    ""
)</f>
        <v/>
      </c>
      <c r="W1107" s="1">
        <f t="shared" ca="1" si="160"/>
        <v>1205</v>
      </c>
      <c r="X1107" s="12" t="str">
        <f t="shared" ca="1" si="161"/>
        <v>INSERT INTO bi4all.fac_employees (id_company_fk, id_employee_pk, flg_active, employee_name, id_gender_fk, id_race_fk, birthday, id_schooling_fk, id_department_fk, id_role_fk, id_level_fk, salary) VALUES (1, 1103, TRUE, 'Antônio Bandeira Nascimento', 'M', 5, '16/10/1976', 7, 13, 9, NULL, 1205);</v>
      </c>
    </row>
    <row r="1108" spans="1:24" ht="14.25" customHeight="1" x14ac:dyDescent="0.2">
      <c r="A1108" s="7">
        <v>1</v>
      </c>
      <c r="B1108" s="7" t="str">
        <f>$A1108 &amp; "-"&amp;VLOOKUP($A1108,Company!$A:$B,2,FALSE)</f>
        <v>1-ACME Corporation</v>
      </c>
      <c r="C1108" s="5">
        <f t="shared" si="153"/>
        <v>1104</v>
      </c>
      <c r="D1108" s="6" t="b">
        <v>1</v>
      </c>
      <c r="E1108" s="7">
        <f ca="1">IF($C1108 = 1 + N("Presidente"),
    127,
    IF($C1108 = 2 + N("Vice-Presidente"),
        72,
        IF($C1108 = 3 + N("Secretária bilíngue"),
            13,
            RANDBETWEEN(5,COUNT(Name!$A:$A) + 1)
        )
    )
)</f>
        <v>168</v>
      </c>
      <c r="F1108" s="7" t="str">
        <f ca="1">VLOOKUP($E1108,Name!$A:$B,2,FALSE)</f>
        <v>Henry</v>
      </c>
      <c r="G1108" s="7">
        <f ca="1" xml:space="preserve">
IF($C1108 = 1,
    0,
    RANDBETWEEN(5,COUNT('Last name'!$A:$A) + 1)
)</f>
        <v>17</v>
      </c>
      <c r="H1108" s="7" t="str">
        <f ca="1" xml:space="preserve">
IF($C1108 = 1 + N("Presidente"),
    "de Orléans e Bragança",
    VLOOKUP($G1108,'Last name'!$A:$B,2,FALSE) &amp; " " &amp; VLOOKUP(RANDBETWEEN(5,COUNT('Last name'!$A:$A) + 1),'Last name'!$A:$B,2,FALSE)
)</f>
        <v>Andrade Badu</v>
      </c>
      <c r="I1108" s="7" t="str">
        <f t="shared" ca="1" si="154"/>
        <v>Henry Andrade Badu</v>
      </c>
      <c r="J1108" s="7" t="str">
        <f ca="1">VLOOKUP($E1108,Name!$A:$C,3,FALSE)</f>
        <v>M</v>
      </c>
      <c r="K1108" s="7" t="str">
        <f ca="1">VLOOKUP($J1108,Gender!$A:$B,2,FALSE)</f>
        <v>Male</v>
      </c>
      <c r="L1108" s="7">
        <f t="shared" ca="1" si="155"/>
        <v>5</v>
      </c>
      <c r="M1108" s="7" t="str">
        <f ca="1">VLOOKUP($L1108,Race!$A:$B,2,FALSE)</f>
        <v>White</v>
      </c>
      <c r="N1108" s="8">
        <f t="shared" ca="1" si="156"/>
        <v>31346</v>
      </c>
      <c r="O1108" s="6">
        <f t="shared" ca="1" si="157"/>
        <v>8</v>
      </c>
      <c r="P1108" s="8" t="str">
        <f ca="1">VLOOKUP($O1108,Education!$A:$B,2,FALSE)</f>
        <v>Graduate school</v>
      </c>
      <c r="Q1108" s="7">
        <f ca="1" xml:space="preserve">
  IF(OR($S1108 = 5, $S1108 = 6, $S1108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08" s="7" t="str">
        <f ca="1">VLOOKUP($Q1108,Department!$A:$B,2,FALSE)</f>
        <v>Finance</v>
      </c>
      <c r="S1108" s="6">
        <f t="shared" ca="1" si="158"/>
        <v>11</v>
      </c>
      <c r="T1108" s="7" t="str">
        <f ca="1">VLOOKUP($S1108,Role!$A:$B,2,FALSE)</f>
        <v>Analyst</v>
      </c>
      <c r="U1108" s="6">
        <f t="shared" ca="1" si="159"/>
        <v>7</v>
      </c>
      <c r="V1108" s="7" t="str">
        <f ca="1" xml:space="preserve">
IF($U1108 &lt;&gt; "",
    VLOOKUP($U1108,Level!$A:$B,2,FALSE),
    ""
)</f>
        <v>Senior</v>
      </c>
      <c r="W1108" s="1">
        <f t="shared" ca="1" si="160"/>
        <v>3000</v>
      </c>
      <c r="X1108" s="12" t="str">
        <f t="shared" ca="1" si="161"/>
        <v>INSERT INTO bi4all.fac_employees (id_company_fk, id_employee_pk, flg_active, employee_name, id_gender_fk, id_race_fk, birthday, id_schooling_fk, id_department_fk, id_role_fk, id_level_fk, salary) VALUES (1, 1104, TRUE, 'Henry Andrade Badu', 'M', 5, '26/10/1985', 8, 7, 11, 7, 3000);</v>
      </c>
    </row>
    <row r="1109" spans="1:24" ht="14.25" customHeight="1" x14ac:dyDescent="0.2">
      <c r="A1109" s="7">
        <v>1</v>
      </c>
      <c r="B1109" s="7" t="str">
        <f>$A1109 &amp; "-"&amp;VLOOKUP($A1109,Company!$A:$B,2,FALSE)</f>
        <v>1-ACME Corporation</v>
      </c>
      <c r="C1109" s="5">
        <f t="shared" si="153"/>
        <v>1105</v>
      </c>
      <c r="D1109" s="6" t="b">
        <v>1</v>
      </c>
      <c r="E1109" s="7">
        <f ca="1">IF($C1109 = 1 + N("Presidente"),
    127,
    IF($C1109 = 2 + N("Vice-Presidente"),
        72,
        IF($C1109 = 3 + N("Secretária bilíngue"),
            13,
            RANDBETWEEN(5,COUNT(Name!$A:$A) + 1)
        )
    )
)</f>
        <v>317</v>
      </c>
      <c r="F1109" s="7" t="str">
        <f ca="1">VLOOKUP($E1109,Name!$A:$B,2,FALSE)</f>
        <v>Pedro Henrique</v>
      </c>
      <c r="G1109" s="7">
        <f ca="1" xml:space="preserve">
IF($C1109 = 1,
    0,
    RANDBETWEEN(5,COUNT('Last name'!$A:$A) + 1)
)</f>
        <v>40</v>
      </c>
      <c r="H1109" s="7" t="str">
        <f ca="1" xml:space="preserve">
IF($C1109 = 1 + N("Presidente"),
    "de Orléans e Bragança",
    VLOOKUP($G1109,'Last name'!$A:$B,2,FALSE) &amp; " " &amp; VLOOKUP(RANDBETWEEN(5,COUNT('Last name'!$A:$A) + 1),'Last name'!$A:$B,2,FALSE)
)</f>
        <v>Bicalho Leitão</v>
      </c>
      <c r="I1109" s="7" t="str">
        <f t="shared" ca="1" si="154"/>
        <v>Pedro Henrique Bicalho Leitão</v>
      </c>
      <c r="J1109" s="7" t="str">
        <f ca="1">VLOOKUP($E1109,Name!$A:$C,3,FALSE)</f>
        <v>M</v>
      </c>
      <c r="K1109" s="7" t="str">
        <f ca="1">VLOOKUP($J1109,Gender!$A:$B,2,FALSE)</f>
        <v>Male</v>
      </c>
      <c r="L1109" s="7">
        <f t="shared" ca="1" si="155"/>
        <v>5</v>
      </c>
      <c r="M1109" s="7" t="str">
        <f ca="1">VLOOKUP($L1109,Race!$A:$B,2,FALSE)</f>
        <v>White</v>
      </c>
      <c r="N1109" s="8">
        <f t="shared" ca="1" si="156"/>
        <v>20250</v>
      </c>
      <c r="O1109" s="6">
        <f t="shared" ca="1" si="157"/>
        <v>7</v>
      </c>
      <c r="P1109" s="8" t="str">
        <f ca="1">VLOOKUP($O1109,Education!$A:$B,2,FALSE)</f>
        <v>Undergraduate degree</v>
      </c>
      <c r="Q1109" s="7">
        <f ca="1" xml:space="preserve">
  IF(OR($S1109 = 5, $S1109 = 6, $S1109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09" s="7" t="str">
        <f ca="1">VLOOKUP($Q1109,Department!$A:$B,2,FALSE)</f>
        <v>Audit</v>
      </c>
      <c r="S1109" s="6">
        <f t="shared" ca="1" si="158"/>
        <v>10</v>
      </c>
      <c r="T1109" s="7" t="str">
        <f ca="1">VLOOKUP($S1109,Role!$A:$B,2,FALSE)</f>
        <v>Trainee</v>
      </c>
      <c r="U1109" s="6" t="str">
        <f t="shared" ca="1" si="159"/>
        <v/>
      </c>
      <c r="V1109" s="7" t="str">
        <f ca="1" xml:space="preserve">
IF($U1109 &lt;&gt; "",
    VLOOKUP($U1109,Level!$A:$B,2,FALSE),
    ""
)</f>
        <v/>
      </c>
      <c r="W1109" s="1">
        <f t="shared" ca="1" si="160"/>
        <v>1305</v>
      </c>
      <c r="X1109" s="12" t="str">
        <f t="shared" ca="1" si="161"/>
        <v>INSERT INTO bi4all.fac_employees (id_company_fk, id_employee_pk, flg_active, employee_name, id_gender_fk, id_race_fk, birthday, id_schooling_fk, id_department_fk, id_role_fk, id_level_fk, salary) VALUES (1, 1105, TRUE, 'Pedro Henrique Bicalho Leitão', 'M', 5, '10/06/1955', 7, 13, 10, NULL, 1305);</v>
      </c>
    </row>
    <row r="1110" spans="1:24" ht="14.25" customHeight="1" x14ac:dyDescent="0.2">
      <c r="A1110" s="7">
        <v>1</v>
      </c>
      <c r="B1110" s="7" t="str">
        <f>$A1110 &amp; "-"&amp;VLOOKUP($A1110,Company!$A:$B,2,FALSE)</f>
        <v>1-ACME Corporation</v>
      </c>
      <c r="C1110" s="5">
        <f t="shared" si="153"/>
        <v>1106</v>
      </c>
      <c r="D1110" s="6" t="b">
        <v>1</v>
      </c>
      <c r="E1110" s="7">
        <f ca="1">IF($C1110 = 1 + N("Presidente"),
    127,
    IF($C1110 = 2 + N("Vice-Presidente"),
        72,
        IF($C1110 = 3 + N("Secretária bilíngue"),
            13,
            RANDBETWEEN(5,COUNT(Name!$A:$A) + 1)
        )
    )
)</f>
        <v>78</v>
      </c>
      <c r="F1110" s="7" t="str">
        <f ca="1">VLOOKUP($E1110,Name!$A:$B,2,FALSE)</f>
        <v>Bryan</v>
      </c>
      <c r="G1110" s="7">
        <f ca="1" xml:space="preserve">
IF($C1110 = 1,
    0,
    RANDBETWEEN(5,COUNT('Last name'!$A:$A) + 1)
)</f>
        <v>102</v>
      </c>
      <c r="H1110" s="7" t="str">
        <f ca="1" xml:space="preserve">
IF($C1110 = 1 + N("Presidente"),
    "de Orléans e Bragança",
    VLOOKUP($G1110,'Last name'!$A:$B,2,FALSE) &amp; " " &amp; VLOOKUP(RANDBETWEEN(5,COUNT('Last name'!$A:$A) + 1),'Last name'!$A:$B,2,FALSE)
)</f>
        <v>Greco Brasil</v>
      </c>
      <c r="I1110" s="7" t="str">
        <f t="shared" ca="1" si="154"/>
        <v>Bryan Greco Brasil</v>
      </c>
      <c r="J1110" s="7" t="str">
        <f ca="1">VLOOKUP($E1110,Name!$A:$C,3,FALSE)</f>
        <v>M</v>
      </c>
      <c r="K1110" s="7" t="str">
        <f ca="1">VLOOKUP($J1110,Gender!$A:$B,2,FALSE)</f>
        <v>Male</v>
      </c>
      <c r="L1110" s="7">
        <f t="shared" ca="1" si="155"/>
        <v>5</v>
      </c>
      <c r="M1110" s="7" t="str">
        <f ca="1">VLOOKUP($L1110,Race!$A:$B,2,FALSE)</f>
        <v>White</v>
      </c>
      <c r="N1110" s="8">
        <f t="shared" ca="1" si="156"/>
        <v>17712</v>
      </c>
      <c r="O1110" s="6">
        <f t="shared" ca="1" si="157"/>
        <v>7</v>
      </c>
      <c r="P1110" s="8" t="str">
        <f ca="1">VLOOKUP($O1110,Education!$A:$B,2,FALSE)</f>
        <v>Undergraduate degree</v>
      </c>
      <c r="Q1110" s="7">
        <f ca="1" xml:space="preserve">
  IF(OR($S1110 = 5, $S1110 = 6, $S1110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10" s="7" t="str">
        <f ca="1">VLOOKUP($Q1110,Department!$A:$B,2,FALSE)</f>
        <v>Presidency</v>
      </c>
      <c r="S1110" s="6">
        <f t="shared" ca="1" si="158"/>
        <v>11</v>
      </c>
      <c r="T1110" s="7" t="str">
        <f ca="1">VLOOKUP($S1110,Role!$A:$B,2,FALSE)</f>
        <v>Analyst</v>
      </c>
      <c r="U1110" s="6">
        <f t="shared" ca="1" si="159"/>
        <v>5</v>
      </c>
      <c r="V1110" s="7" t="str">
        <f ca="1" xml:space="preserve">
IF($U1110 &lt;&gt; "",
    VLOOKUP($U1110,Level!$A:$B,2,FALSE),
    ""
)</f>
        <v>Junior</v>
      </c>
      <c r="W1110" s="1">
        <f t="shared" ca="1" si="160"/>
        <v>2500</v>
      </c>
      <c r="X1110" s="12" t="str">
        <f t="shared" ca="1" si="161"/>
        <v>INSERT INTO bi4all.fac_employees (id_company_fk, id_employee_pk, flg_active, employee_name, id_gender_fk, id_race_fk, birthday, id_schooling_fk, id_department_fk, id_role_fk, id_level_fk, salary) VALUES (1, 1106, TRUE, 'Bryan Greco Brasil', 'M', 5, '28/06/1948', 7, 5, 11, 5, 2500);</v>
      </c>
    </row>
    <row r="1111" spans="1:24" ht="14.25" customHeight="1" x14ac:dyDescent="0.2">
      <c r="A1111" s="7">
        <v>1</v>
      </c>
      <c r="B1111" s="7" t="str">
        <f>$A1111 &amp; "-"&amp;VLOOKUP($A1111,Company!$A:$B,2,FALSE)</f>
        <v>1-ACME Corporation</v>
      </c>
      <c r="C1111" s="5">
        <f t="shared" si="153"/>
        <v>1107</v>
      </c>
      <c r="D1111" s="6" t="b">
        <v>1</v>
      </c>
      <c r="E1111" s="7">
        <f ca="1">IF($C1111 = 1 + N("Presidente"),
    127,
    IF($C1111 = 2 + N("Vice-Presidente"),
        72,
        IF($C1111 = 3 + N("Secretária bilíngue"),
            13,
            RANDBETWEEN(5,COUNT(Name!$A:$A) + 1)
        )
    )
)</f>
        <v>124</v>
      </c>
      <c r="F1111" s="7" t="str">
        <f ca="1">VLOOKUP($E1111,Name!$A:$B,2,FALSE)</f>
        <v>Emilly</v>
      </c>
      <c r="G1111" s="7">
        <f ca="1" xml:space="preserve">
IF($C1111 = 1,
    0,
    RANDBETWEEN(5,COUNT('Last name'!$A:$A) + 1)
)</f>
        <v>23</v>
      </c>
      <c r="H1111" s="7" t="str">
        <f ca="1" xml:space="preserve">
IF($C1111 = 1 + N("Presidente"),
    "de Orléans e Bragança",
    VLOOKUP($G1111,'Last name'!$A:$B,2,FALSE) &amp; " " &amp; VLOOKUP(RANDBETWEEN(5,COUNT('Last name'!$A:$A) + 1),'Last name'!$A:$B,2,FALSE)
)</f>
        <v>Arruda Padrão</v>
      </c>
      <c r="I1111" s="7" t="str">
        <f t="shared" ca="1" si="154"/>
        <v>Emilly Arruda Padrão</v>
      </c>
      <c r="J1111" s="7" t="str">
        <f ca="1">VLOOKUP($E1111,Name!$A:$C,3,FALSE)</f>
        <v>F</v>
      </c>
      <c r="K1111" s="7" t="str">
        <f ca="1">VLOOKUP($J1111,Gender!$A:$B,2,FALSE)</f>
        <v>Female</v>
      </c>
      <c r="L1111" s="7">
        <f t="shared" ca="1" si="155"/>
        <v>7</v>
      </c>
      <c r="M1111" s="7" t="str">
        <f ca="1">VLOOKUP($L1111,Race!$A:$B,2,FALSE)</f>
        <v>Hispanic or Latino</v>
      </c>
      <c r="N1111" s="8">
        <f t="shared" ca="1" si="156"/>
        <v>32402</v>
      </c>
      <c r="O1111" s="6">
        <f t="shared" ca="1" si="157"/>
        <v>7</v>
      </c>
      <c r="P1111" s="8" t="str">
        <f ca="1">VLOOKUP($O1111,Education!$A:$B,2,FALSE)</f>
        <v>Undergraduate degree</v>
      </c>
      <c r="Q1111" s="7">
        <f ca="1" xml:space="preserve">
  IF(OR($S1111 = 5, $S1111 = 6, $S1111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11" s="7" t="str">
        <f ca="1">VLOOKUP($Q1111,Department!$A:$B,2,FALSE)</f>
        <v>Commercial</v>
      </c>
      <c r="S1111" s="6">
        <f t="shared" ca="1" si="158"/>
        <v>10</v>
      </c>
      <c r="T1111" s="7" t="str">
        <f ca="1">VLOOKUP($S1111,Role!$A:$B,2,FALSE)</f>
        <v>Trainee</v>
      </c>
      <c r="U1111" s="6" t="str">
        <f t="shared" ca="1" si="159"/>
        <v/>
      </c>
      <c r="V1111" s="7" t="str">
        <f ca="1" xml:space="preserve">
IF($U1111 &lt;&gt; "",
    VLOOKUP($U1111,Level!$A:$B,2,FALSE),
    ""
)</f>
        <v/>
      </c>
      <c r="W1111" s="1">
        <f t="shared" ca="1" si="160"/>
        <v>1385</v>
      </c>
      <c r="X1111" s="12" t="str">
        <f t="shared" ca="1" si="161"/>
        <v>INSERT INTO bi4all.fac_employees (id_company_fk, id_employee_pk, flg_active, employee_name, id_gender_fk, id_race_fk, birthday, id_schooling_fk, id_department_fk, id_role_fk, id_level_fk, salary) VALUES (1, 1107, TRUE, 'Emilly Arruda Padrão', 'F', 7, '16/09/1988', 7, 9, 10, NULL, 1385);</v>
      </c>
    </row>
    <row r="1112" spans="1:24" ht="14.25" customHeight="1" x14ac:dyDescent="0.2">
      <c r="A1112" s="7">
        <v>1</v>
      </c>
      <c r="B1112" s="7" t="str">
        <f>$A1112 &amp; "-"&amp;VLOOKUP($A1112,Company!$A:$B,2,FALSE)</f>
        <v>1-ACME Corporation</v>
      </c>
      <c r="C1112" s="5">
        <f t="shared" si="153"/>
        <v>1108</v>
      </c>
      <c r="D1112" s="6" t="b">
        <v>1</v>
      </c>
      <c r="E1112" s="7">
        <f ca="1">IF($C1112 = 1 + N("Presidente"),
    127,
    IF($C1112 = 2 + N("Vice-Presidente"),
        72,
        IF($C1112 = 3 + N("Secretária bilíngue"),
            13,
            RANDBETWEEN(5,COUNT(Name!$A:$A) + 1)
        )
    )
)</f>
        <v>296</v>
      </c>
      <c r="F1112" s="7" t="str">
        <f ca="1">VLOOKUP($E1112,Name!$A:$B,2,FALSE)</f>
        <v>Miguel Henrique</v>
      </c>
      <c r="G1112" s="7">
        <f ca="1" xml:space="preserve">
IF($C1112 = 1,
    0,
    RANDBETWEEN(5,COUNT('Last name'!$A:$A) + 1)
)</f>
        <v>158</v>
      </c>
      <c r="H1112" s="7" t="str">
        <f ca="1" xml:space="preserve">
IF($C1112 = 1 + N("Presidente"),
    "de Orléans e Bragança",
    VLOOKUP($G1112,'Last name'!$A:$B,2,FALSE) &amp; " " &amp; VLOOKUP(RANDBETWEEN(5,COUNT('Last name'!$A:$A) + 1),'Last name'!$A:$B,2,FALSE)
)</f>
        <v>Rangel Almeida</v>
      </c>
      <c r="I1112" s="7" t="str">
        <f t="shared" ca="1" si="154"/>
        <v>Miguel Henrique Rangel Almeida</v>
      </c>
      <c r="J1112" s="7" t="str">
        <f ca="1">VLOOKUP($E1112,Name!$A:$C,3,FALSE)</f>
        <v>M</v>
      </c>
      <c r="K1112" s="7" t="str">
        <f ca="1">VLOOKUP($J1112,Gender!$A:$B,2,FALSE)</f>
        <v>Male</v>
      </c>
      <c r="L1112" s="7">
        <f t="shared" ca="1" si="155"/>
        <v>5</v>
      </c>
      <c r="M1112" s="7" t="str">
        <f ca="1">VLOOKUP($L1112,Race!$A:$B,2,FALSE)</f>
        <v>White</v>
      </c>
      <c r="N1112" s="8">
        <f t="shared" ca="1" si="156"/>
        <v>22981</v>
      </c>
      <c r="O1112" s="6">
        <f t="shared" ca="1" si="157"/>
        <v>8</v>
      </c>
      <c r="P1112" s="8" t="str">
        <f ca="1">VLOOKUP($O1112,Education!$A:$B,2,FALSE)</f>
        <v>Graduate school</v>
      </c>
      <c r="Q1112" s="7">
        <f ca="1" xml:space="preserve">
  IF(OR($S1112 = 5, $S1112 = 6, $S1112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12" s="7" t="str">
        <f ca="1">VLOOKUP($Q1112,Department!$A:$B,2,FALSE)</f>
        <v>Finance</v>
      </c>
      <c r="S1112" s="6">
        <f t="shared" ca="1" si="158"/>
        <v>11</v>
      </c>
      <c r="T1112" s="7" t="str">
        <f ca="1">VLOOKUP($S1112,Role!$A:$B,2,FALSE)</f>
        <v>Analyst</v>
      </c>
      <c r="U1112" s="6">
        <f t="shared" ca="1" si="159"/>
        <v>7</v>
      </c>
      <c r="V1112" s="7" t="str">
        <f ca="1" xml:space="preserve">
IF($U1112 &lt;&gt; "",
    VLOOKUP($U1112,Level!$A:$B,2,FALSE),
    ""
)</f>
        <v>Senior</v>
      </c>
      <c r="W1112" s="1">
        <f t="shared" ca="1" si="160"/>
        <v>3000</v>
      </c>
      <c r="X1112" s="12" t="str">
        <f t="shared" ca="1" si="161"/>
        <v>INSERT INTO bi4all.fac_employees (id_company_fk, id_employee_pk, flg_active, employee_name, id_gender_fk, id_race_fk, birthday, id_schooling_fk, id_department_fk, id_role_fk, id_level_fk, salary) VALUES (1, 1108, TRUE, 'Miguel Henrique Rangel Almeida', 'M', 5, '01/12/1962', 8, 7, 11, 7, 3000);</v>
      </c>
    </row>
    <row r="1113" spans="1:24" ht="14.25" customHeight="1" x14ac:dyDescent="0.2">
      <c r="A1113" s="7">
        <v>1</v>
      </c>
      <c r="B1113" s="7" t="str">
        <f>$A1113 &amp; "-"&amp;VLOOKUP($A1113,Company!$A:$B,2,FALSE)</f>
        <v>1-ACME Corporation</v>
      </c>
      <c r="C1113" s="5">
        <f t="shared" si="153"/>
        <v>1109</v>
      </c>
      <c r="D1113" s="6" t="b">
        <v>1</v>
      </c>
      <c r="E1113" s="7">
        <f ca="1">IF($C1113 = 1 + N("Presidente"),
    127,
    IF($C1113 = 2 + N("Vice-Presidente"),
        72,
        IF($C1113 = 3 + N("Secretária bilíngue"),
            13,
            RANDBETWEEN(5,COUNT(Name!$A:$A) + 1)
        )
    )
)</f>
        <v>129</v>
      </c>
      <c r="F1113" s="7" t="str">
        <f ca="1">VLOOKUP($E1113,Name!$A:$B,2,FALSE)</f>
        <v>Enzo Miguel</v>
      </c>
      <c r="G1113" s="7">
        <f ca="1" xml:space="preserve">
IF($C1113 = 1,
    0,
    RANDBETWEEN(5,COUNT('Last name'!$A:$A) + 1)
)</f>
        <v>76</v>
      </c>
      <c r="H1113" s="7" t="str">
        <f ca="1" xml:space="preserve">
IF($C1113 = 1 + N("Presidente"),
    "de Orléans e Bragança",
    VLOOKUP($G1113,'Last name'!$A:$B,2,FALSE) &amp; " " &amp; VLOOKUP(RANDBETWEEN(5,COUNT('Last name'!$A:$A) + 1),'Last name'!$A:$B,2,FALSE)
)</f>
        <v>Duarte Sá</v>
      </c>
      <c r="I1113" s="7" t="str">
        <f t="shared" ca="1" si="154"/>
        <v>Enzo Miguel Duarte Sá</v>
      </c>
      <c r="J1113" s="7" t="str">
        <f ca="1">VLOOKUP($E1113,Name!$A:$C,3,FALSE)</f>
        <v>M</v>
      </c>
      <c r="K1113" s="7" t="str">
        <f ca="1">VLOOKUP($J1113,Gender!$A:$B,2,FALSE)</f>
        <v>Male</v>
      </c>
      <c r="L1113" s="7">
        <f t="shared" ca="1" si="155"/>
        <v>6</v>
      </c>
      <c r="M1113" s="7" t="str">
        <f ca="1">VLOOKUP($L1113,Race!$A:$B,2,FALSE)</f>
        <v>Black or African American</v>
      </c>
      <c r="N1113" s="8">
        <f t="shared" ca="1" si="156"/>
        <v>22632</v>
      </c>
      <c r="O1113" s="6">
        <f t="shared" ca="1" si="157"/>
        <v>7</v>
      </c>
      <c r="P1113" s="8" t="str">
        <f ca="1">VLOOKUP($O1113,Education!$A:$B,2,FALSE)</f>
        <v>Undergraduate degree</v>
      </c>
      <c r="Q1113" s="7">
        <f ca="1" xml:space="preserve">
  IF(OR($S1113 = 5, $S1113 = 6, $S1113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13" s="7" t="str">
        <f ca="1">VLOOKUP($Q1113,Department!$A:$B,2,FALSE)</f>
        <v>Presidency</v>
      </c>
      <c r="S1113" s="6">
        <f t="shared" ca="1" si="158"/>
        <v>9</v>
      </c>
      <c r="T1113" s="7" t="str">
        <f ca="1">VLOOKUP($S1113,Role!$A:$B,2,FALSE)</f>
        <v>Intern</v>
      </c>
      <c r="U1113" s="6" t="str">
        <f t="shared" ca="1" si="159"/>
        <v/>
      </c>
      <c r="V1113" s="7" t="str">
        <f ca="1" xml:space="preserve">
IF($U1113 &lt;&gt; "",
    VLOOKUP($U1113,Level!$A:$B,2,FALSE),
    ""
)</f>
        <v/>
      </c>
      <c r="W1113" s="1">
        <f t="shared" ca="1" si="160"/>
        <v>1205</v>
      </c>
      <c r="X1113" s="12" t="str">
        <f t="shared" ca="1" si="161"/>
        <v>INSERT INTO bi4all.fac_employees (id_company_fk, id_employee_pk, flg_active, employee_name, id_gender_fk, id_race_fk, birthday, id_schooling_fk, id_department_fk, id_role_fk, id_level_fk, salary) VALUES (1, 1109, TRUE, 'Enzo Miguel Duarte Sá', 'M', 6, '17/12/1961', 7, 5, 9, NULL, 1205);</v>
      </c>
    </row>
    <row r="1114" spans="1:24" ht="14.25" customHeight="1" x14ac:dyDescent="0.2">
      <c r="A1114" s="7">
        <v>1</v>
      </c>
      <c r="B1114" s="7" t="str">
        <f>$A1114 &amp; "-"&amp;VLOOKUP($A1114,Company!$A:$B,2,FALSE)</f>
        <v>1-ACME Corporation</v>
      </c>
      <c r="C1114" s="5">
        <f t="shared" si="153"/>
        <v>1110</v>
      </c>
      <c r="D1114" s="6" t="b">
        <v>1</v>
      </c>
      <c r="E1114" s="7">
        <f ca="1">IF($C1114 = 1 + N("Presidente"),
    127,
    IF($C1114 = 2 + N("Vice-Presidente"),
        72,
        IF($C1114 = 3 + N("Secretária bilíngue"),
            13,
            RANDBETWEEN(5,COUNT(Name!$A:$A) + 1)
        )
    )
)</f>
        <v>121</v>
      </c>
      <c r="F1114" s="7" t="str">
        <f ca="1">VLOOKUP($E1114,Name!$A:$B,2,FALSE)</f>
        <v>Eloá</v>
      </c>
      <c r="G1114" s="7">
        <f ca="1" xml:space="preserve">
IF($C1114 = 1,
    0,
    RANDBETWEEN(5,COUNT('Last name'!$A:$A) + 1)
)</f>
        <v>87</v>
      </c>
      <c r="H1114" s="7" t="str">
        <f ca="1" xml:space="preserve">
IF($C1114 = 1 + N("Presidente"),
    "de Orléans e Bragança",
    VLOOKUP($G1114,'Last name'!$A:$B,2,FALSE) &amp; " " &amp; VLOOKUP(RANDBETWEEN(5,COUNT('Last name'!$A:$A) + 1),'Last name'!$A:$B,2,FALSE)
)</f>
        <v>Ferrari Botelho</v>
      </c>
      <c r="I1114" s="7" t="str">
        <f t="shared" ca="1" si="154"/>
        <v>Eloá Ferrari Botelho</v>
      </c>
      <c r="J1114" s="7" t="str">
        <f ca="1">VLOOKUP($E1114,Name!$A:$C,3,FALSE)</f>
        <v>F</v>
      </c>
      <c r="K1114" s="7" t="str">
        <f ca="1">VLOOKUP($J1114,Gender!$A:$B,2,FALSE)</f>
        <v>Female</v>
      </c>
      <c r="L1114" s="7">
        <f t="shared" ca="1" si="155"/>
        <v>5</v>
      </c>
      <c r="M1114" s="7" t="str">
        <f ca="1">VLOOKUP($L1114,Race!$A:$B,2,FALSE)</f>
        <v>White</v>
      </c>
      <c r="N1114" s="8">
        <f t="shared" ca="1" si="156"/>
        <v>28196</v>
      </c>
      <c r="O1114" s="6">
        <f t="shared" ca="1" si="157"/>
        <v>8</v>
      </c>
      <c r="P1114" s="8" t="str">
        <f ca="1">VLOOKUP($O1114,Education!$A:$B,2,FALSE)</f>
        <v>Graduate school</v>
      </c>
      <c r="Q1114" s="7">
        <f ca="1" xml:space="preserve">
  IF(OR($S1114 = 5, $S1114 = 6, $S1114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14" s="7" t="str">
        <f ca="1">VLOOKUP($Q1114,Department!$A:$B,2,FALSE)</f>
        <v>Presidency</v>
      </c>
      <c r="S1114" s="6">
        <f t="shared" ca="1" si="158"/>
        <v>11</v>
      </c>
      <c r="T1114" s="7" t="str">
        <f ca="1">VLOOKUP($S1114,Role!$A:$B,2,FALSE)</f>
        <v>Analyst</v>
      </c>
      <c r="U1114" s="6">
        <f t="shared" ca="1" si="159"/>
        <v>5</v>
      </c>
      <c r="V1114" s="7" t="str">
        <f ca="1" xml:space="preserve">
IF($U1114 &lt;&gt; "",
    VLOOKUP($U1114,Level!$A:$B,2,FALSE),
    ""
)</f>
        <v>Junior</v>
      </c>
      <c r="W1114" s="1">
        <f t="shared" ca="1" si="160"/>
        <v>3000</v>
      </c>
      <c r="X1114" s="12" t="str">
        <f t="shared" ca="1" si="161"/>
        <v>INSERT INTO bi4all.fac_employees (id_company_fk, id_employee_pk, flg_active, employee_name, id_gender_fk, id_race_fk, birthday, id_schooling_fk, id_department_fk, id_role_fk, id_level_fk, salary) VALUES (1, 1110, TRUE, 'Eloá Ferrari Botelho', 'F', 5, '12/03/1977', 8, 5, 11, 5, 3000);</v>
      </c>
    </row>
    <row r="1115" spans="1:24" ht="14.25" customHeight="1" x14ac:dyDescent="0.2">
      <c r="A1115" s="7">
        <v>1</v>
      </c>
      <c r="B1115" s="7" t="str">
        <f>$A1115 &amp; "-"&amp;VLOOKUP($A1115,Company!$A:$B,2,FALSE)</f>
        <v>1-ACME Corporation</v>
      </c>
      <c r="C1115" s="5">
        <f t="shared" si="153"/>
        <v>1111</v>
      </c>
      <c r="D1115" s="6" t="b">
        <v>1</v>
      </c>
      <c r="E1115" s="7">
        <f ca="1">IF($C1115 = 1 + N("Presidente"),
    127,
    IF($C1115 = 2 + N("Vice-Presidente"),
        72,
        IF($C1115 = 3 + N("Secretária bilíngue"),
            13,
            RANDBETWEEN(5,COUNT(Name!$A:$A) + 1)
        )
    )
)</f>
        <v>122</v>
      </c>
      <c r="F1115" s="7" t="str">
        <f ca="1">VLOOKUP($E1115,Name!$A:$B,2,FALSE)</f>
        <v>Emanuel</v>
      </c>
      <c r="G1115" s="7">
        <f ca="1" xml:space="preserve">
IF($C1115 = 1,
    0,
    RANDBETWEEN(5,COUNT('Last name'!$A:$A) + 1)
)</f>
        <v>173</v>
      </c>
      <c r="H1115" s="7" t="str">
        <f ca="1" xml:space="preserve">
IF($C1115 = 1 + N("Presidente"),
    "de Orléans e Bragança",
    VLOOKUP($G1115,'Last name'!$A:$B,2,FALSE) &amp; " " &amp; VLOOKUP(RANDBETWEEN(5,COUNT('Last name'!$A:$A) + 1),'Last name'!$A:$B,2,FALSE)
)</f>
        <v>Santacruz Bactista</v>
      </c>
      <c r="I1115" s="7" t="str">
        <f t="shared" ca="1" si="154"/>
        <v>Emanuel Santacruz Bactista</v>
      </c>
      <c r="J1115" s="7" t="str">
        <f ca="1">VLOOKUP($E1115,Name!$A:$C,3,FALSE)</f>
        <v>M</v>
      </c>
      <c r="K1115" s="7" t="str">
        <f ca="1">VLOOKUP($J1115,Gender!$A:$B,2,FALSE)</f>
        <v>Male</v>
      </c>
      <c r="L1115" s="7">
        <f t="shared" ca="1" si="155"/>
        <v>5</v>
      </c>
      <c r="M1115" s="7" t="str">
        <f ca="1">VLOOKUP($L1115,Race!$A:$B,2,FALSE)</f>
        <v>White</v>
      </c>
      <c r="N1115" s="8">
        <f t="shared" ca="1" si="156"/>
        <v>23377</v>
      </c>
      <c r="O1115" s="6">
        <f t="shared" ca="1" si="157"/>
        <v>7</v>
      </c>
      <c r="P1115" s="8" t="str">
        <f ca="1">VLOOKUP($O1115,Education!$A:$B,2,FALSE)</f>
        <v>Undergraduate degree</v>
      </c>
      <c r="Q1115" s="7">
        <f ca="1" xml:space="preserve">
  IF(OR($S1115 = 5, $S1115 = 6, $S1115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15" s="7" t="str">
        <f ca="1">VLOOKUP($Q1115,Department!$A:$B,2,FALSE)</f>
        <v>Human Resource</v>
      </c>
      <c r="S1115" s="6">
        <f t="shared" ca="1" si="158"/>
        <v>10</v>
      </c>
      <c r="T1115" s="7" t="str">
        <f ca="1">VLOOKUP($S1115,Role!$A:$B,2,FALSE)</f>
        <v>Trainee</v>
      </c>
      <c r="U1115" s="6" t="str">
        <f t="shared" ca="1" si="159"/>
        <v/>
      </c>
      <c r="V1115" s="7" t="str">
        <f ca="1" xml:space="preserve">
IF($U1115 &lt;&gt; "",
    VLOOKUP($U1115,Level!$A:$B,2,FALSE),
    ""
)</f>
        <v/>
      </c>
      <c r="W1115" s="1">
        <f t="shared" ca="1" si="160"/>
        <v>1385</v>
      </c>
      <c r="X1115" s="12" t="str">
        <f t="shared" ca="1" si="161"/>
        <v>INSERT INTO bi4all.fac_employees (id_company_fk, id_employee_pk, flg_active, employee_name, id_gender_fk, id_race_fk, birthday, id_schooling_fk, id_department_fk, id_role_fk, id_level_fk, salary) VALUES (1, 1111, TRUE, 'Emanuel Santacruz Bactista', 'M', 5, '01/01/1964', 7, 8, 10, NULL, 1385);</v>
      </c>
    </row>
    <row r="1116" spans="1:24" ht="14.25" customHeight="1" x14ac:dyDescent="0.2">
      <c r="A1116" s="7">
        <v>1</v>
      </c>
      <c r="B1116" s="7" t="str">
        <f>$A1116 &amp; "-"&amp;VLOOKUP($A1116,Company!$A:$B,2,FALSE)</f>
        <v>1-ACME Corporation</v>
      </c>
      <c r="C1116" s="5">
        <f t="shared" si="153"/>
        <v>1112</v>
      </c>
      <c r="D1116" s="6" t="b">
        <v>1</v>
      </c>
      <c r="E1116" s="7">
        <f ca="1">IF($C1116 = 1 + N("Presidente"),
    127,
    IF($C1116 = 2 + N("Vice-Presidente"),
        72,
        IF($C1116 = 3 + N("Secretária bilíngue"),
            13,
            RANDBETWEEN(5,COUNT(Name!$A:$A) + 1)
        )
    )
)</f>
        <v>240</v>
      </c>
      <c r="F1116" s="7" t="str">
        <f ca="1">VLOOKUP($E1116,Name!$A:$B,2,FALSE)</f>
        <v>Lucca</v>
      </c>
      <c r="G1116" s="7">
        <f ca="1" xml:space="preserve">
IF($C1116 = 1,
    0,
    RANDBETWEEN(5,COUNT('Last name'!$A:$A) + 1)
)</f>
        <v>27</v>
      </c>
      <c r="H1116" s="7" t="str">
        <f ca="1" xml:space="preserve">
IF($C1116 = 1 + N("Presidente"),
    "de Orléans e Bragança",
    VLOOKUP($G1116,'Last name'!$A:$B,2,FALSE) &amp; " " &amp; VLOOKUP(RANDBETWEEN(5,COUNT('Last name'!$A:$A) + 1),'Last name'!$A:$B,2,FALSE)
)</f>
        <v>Bactista Monti</v>
      </c>
      <c r="I1116" s="7" t="str">
        <f t="shared" ca="1" si="154"/>
        <v>Lucca Bactista Monti</v>
      </c>
      <c r="J1116" s="7" t="str">
        <f ca="1">VLOOKUP($E1116,Name!$A:$C,3,FALSE)</f>
        <v>M</v>
      </c>
      <c r="K1116" s="7" t="str">
        <f ca="1">VLOOKUP($J1116,Gender!$A:$B,2,FALSE)</f>
        <v>Male</v>
      </c>
      <c r="L1116" s="7">
        <f t="shared" ca="1" si="155"/>
        <v>5</v>
      </c>
      <c r="M1116" s="7" t="str">
        <f ca="1">VLOOKUP($L1116,Race!$A:$B,2,FALSE)</f>
        <v>White</v>
      </c>
      <c r="N1116" s="8">
        <f t="shared" ca="1" si="156"/>
        <v>21329</v>
      </c>
      <c r="O1116" s="6">
        <f t="shared" ca="1" si="157"/>
        <v>8</v>
      </c>
      <c r="P1116" s="8" t="str">
        <f ca="1">VLOOKUP($O1116,Education!$A:$B,2,FALSE)</f>
        <v>Graduate school</v>
      </c>
      <c r="Q1116" s="7">
        <f ca="1" xml:space="preserve">
  IF(OR($S1116 = 5, $S1116 = 6, $S1116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16" s="7" t="str">
        <f ca="1">VLOOKUP($Q1116,Department!$A:$B,2,FALSE)</f>
        <v>Commercial</v>
      </c>
      <c r="S1116" s="6">
        <f t="shared" ca="1" si="158"/>
        <v>11</v>
      </c>
      <c r="T1116" s="7" t="str">
        <f ca="1">VLOOKUP($S1116,Role!$A:$B,2,FALSE)</f>
        <v>Analyst</v>
      </c>
      <c r="U1116" s="6">
        <f t="shared" ca="1" si="159"/>
        <v>6</v>
      </c>
      <c r="V1116" s="7" t="str">
        <f ca="1" xml:space="preserve">
IF($U1116 &lt;&gt; "",
    VLOOKUP($U1116,Level!$A:$B,2,FALSE),
    ""
)</f>
        <v>Pleno</v>
      </c>
      <c r="W1116" s="1">
        <f t="shared" ca="1" si="160"/>
        <v>3080</v>
      </c>
      <c r="X1116" s="12" t="str">
        <f t="shared" ca="1" si="161"/>
        <v>INSERT INTO bi4all.fac_employees (id_company_fk, id_employee_pk, flg_active, employee_name, id_gender_fk, id_race_fk, birthday, id_schooling_fk, id_department_fk, id_role_fk, id_level_fk, salary) VALUES (1, 1112, TRUE, 'Lucca Bactista Monti', 'M', 5, '24/05/1958', 8, 9, 11, 6, 3080);</v>
      </c>
    </row>
    <row r="1117" spans="1:24" ht="14.25" customHeight="1" x14ac:dyDescent="0.2">
      <c r="A1117" s="7">
        <v>1</v>
      </c>
      <c r="B1117" s="7" t="str">
        <f>$A1117 &amp; "-"&amp;VLOOKUP($A1117,Company!$A:$B,2,FALSE)</f>
        <v>1-ACME Corporation</v>
      </c>
      <c r="C1117" s="5">
        <f t="shared" si="153"/>
        <v>1113</v>
      </c>
      <c r="D1117" s="6" t="b">
        <v>1</v>
      </c>
      <c r="E1117" s="7">
        <f ca="1">IF($C1117 = 1 + N("Presidente"),
    127,
    IF($C1117 = 2 + N("Vice-Presidente"),
        72,
        IF($C1117 = 3 + N("Secretária bilíngue"),
            13,
            RANDBETWEEN(5,COUNT(Name!$A:$A) + 1)
        )
    )
)</f>
        <v>152</v>
      </c>
      <c r="F1117" s="7" t="str">
        <f ca="1">VLOOKUP($E1117,Name!$A:$B,2,FALSE)</f>
        <v>Gael</v>
      </c>
      <c r="G1117" s="7">
        <f ca="1" xml:space="preserve">
IF($C1117 = 1,
    0,
    RANDBETWEEN(5,COUNT('Last name'!$A:$A) + 1)
)</f>
        <v>111</v>
      </c>
      <c r="H1117" s="7" t="str">
        <f ca="1" xml:space="preserve">
IF($C1117 = 1 + N("Presidente"),
    "de Orléans e Bragança",
    VLOOKUP($G1117,'Last name'!$A:$B,2,FALSE) &amp; " " &amp; VLOOKUP(RANDBETWEEN(5,COUNT('Last name'!$A:$A) + 1),'Last name'!$A:$B,2,FALSE)
)</f>
        <v>Longo Bactista</v>
      </c>
      <c r="I1117" s="7" t="str">
        <f t="shared" ca="1" si="154"/>
        <v>Gael Longo Bactista</v>
      </c>
      <c r="J1117" s="7" t="str">
        <f ca="1">VLOOKUP($E1117,Name!$A:$C,3,FALSE)</f>
        <v>M</v>
      </c>
      <c r="K1117" s="7" t="str">
        <f ca="1">VLOOKUP($J1117,Gender!$A:$B,2,FALSE)</f>
        <v>Male</v>
      </c>
      <c r="L1117" s="7">
        <f t="shared" ca="1" si="155"/>
        <v>5</v>
      </c>
      <c r="M1117" s="7" t="str">
        <f ca="1">VLOOKUP($L1117,Race!$A:$B,2,FALSE)</f>
        <v>White</v>
      </c>
      <c r="N1117" s="8">
        <f t="shared" ca="1" si="156"/>
        <v>31177</v>
      </c>
      <c r="O1117" s="6">
        <f t="shared" ca="1" si="157"/>
        <v>7</v>
      </c>
      <c r="P1117" s="8" t="str">
        <f ca="1">VLOOKUP($O1117,Education!$A:$B,2,FALSE)</f>
        <v>Undergraduate degree</v>
      </c>
      <c r="Q1117" s="7">
        <f ca="1" xml:space="preserve">
  IF(OR($S1117 = 5, $S1117 = 6, $S1117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17" s="7" t="str">
        <f ca="1">VLOOKUP($Q1117,Department!$A:$B,2,FALSE)</f>
        <v>Communication &amp; Marketing</v>
      </c>
      <c r="S1117" s="6">
        <f t="shared" ca="1" si="158"/>
        <v>10</v>
      </c>
      <c r="T1117" s="7" t="str">
        <f ca="1">VLOOKUP($S1117,Role!$A:$B,2,FALSE)</f>
        <v>Trainee</v>
      </c>
      <c r="U1117" s="6" t="str">
        <f t="shared" ca="1" si="159"/>
        <v/>
      </c>
      <c r="V1117" s="7" t="str">
        <f ca="1" xml:space="preserve">
IF($U1117 &lt;&gt; "",
    VLOOKUP($U1117,Level!$A:$B,2,FALSE),
    ""
)</f>
        <v/>
      </c>
      <c r="W1117" s="1">
        <f t="shared" ca="1" si="160"/>
        <v>1385</v>
      </c>
      <c r="X1117" s="12" t="str">
        <f t="shared" ca="1" si="161"/>
        <v>INSERT INTO bi4all.fac_employees (id_company_fk, id_employee_pk, flg_active, employee_name, id_gender_fk, id_race_fk, birthday, id_schooling_fk, id_department_fk, id_role_fk, id_level_fk, salary) VALUES (1, 1113, TRUE, 'Gael Longo Bactista', 'M', 5, '10/05/1985', 7, 11, 10, NULL, 1385);</v>
      </c>
    </row>
    <row r="1118" spans="1:24" ht="14.25" customHeight="1" x14ac:dyDescent="0.2">
      <c r="A1118" s="7">
        <v>1</v>
      </c>
      <c r="B1118" s="7" t="str">
        <f>$A1118 &amp; "-"&amp;VLOOKUP($A1118,Company!$A:$B,2,FALSE)</f>
        <v>1-ACME Corporation</v>
      </c>
      <c r="C1118" s="5">
        <f t="shared" si="153"/>
        <v>1114</v>
      </c>
      <c r="D1118" s="6" t="b">
        <v>1</v>
      </c>
      <c r="E1118" s="7">
        <f ca="1">IF($C1118 = 1 + N("Presidente"),
    127,
    IF($C1118 = 2 + N("Vice-Presidente"),
        72,
        IF($C1118 = 3 + N("Secretária bilíngue"),
            13,
            RANDBETWEEN(5,COUNT(Name!$A:$A) + 1)
        )
    )
)</f>
        <v>182</v>
      </c>
      <c r="F1118" s="7" t="str">
        <f ca="1">VLOOKUP($E1118,Name!$A:$B,2,FALSE)</f>
        <v>Joana</v>
      </c>
      <c r="G1118" s="7">
        <f ca="1" xml:space="preserve">
IF($C1118 = 1,
    0,
    RANDBETWEEN(5,COUNT('Last name'!$A:$A) + 1)
)</f>
        <v>92</v>
      </c>
      <c r="H1118" s="7" t="str">
        <f ca="1" xml:space="preserve">
IF($C1118 = 1 + N("Presidente"),
    "de Orléans e Bragança",
    VLOOKUP($G1118,'Last name'!$A:$B,2,FALSE) &amp; " " &amp; VLOOKUP(RANDBETWEEN(5,COUNT('Last name'!$A:$A) + 1),'Last name'!$A:$B,2,FALSE)
)</f>
        <v>Freitas Andrade</v>
      </c>
      <c r="I1118" s="7" t="str">
        <f t="shared" ca="1" si="154"/>
        <v>Joana Freitas Andrade</v>
      </c>
      <c r="J1118" s="7" t="str">
        <f ca="1">VLOOKUP($E1118,Name!$A:$C,3,FALSE)</f>
        <v>F</v>
      </c>
      <c r="K1118" s="7" t="str">
        <f ca="1">VLOOKUP($J1118,Gender!$A:$B,2,FALSE)</f>
        <v>Female</v>
      </c>
      <c r="L1118" s="7">
        <f t="shared" ca="1" si="155"/>
        <v>5</v>
      </c>
      <c r="M1118" s="7" t="str">
        <f ca="1">VLOOKUP($L1118,Race!$A:$B,2,FALSE)</f>
        <v>White</v>
      </c>
      <c r="N1118" s="8">
        <f t="shared" ca="1" si="156"/>
        <v>30204</v>
      </c>
      <c r="O1118" s="6">
        <f t="shared" ca="1" si="157"/>
        <v>8</v>
      </c>
      <c r="P1118" s="8" t="str">
        <f ca="1">VLOOKUP($O1118,Education!$A:$B,2,FALSE)</f>
        <v>Graduate school</v>
      </c>
      <c r="Q1118" s="7">
        <f ca="1" xml:space="preserve">
  IF(OR($S1118 = 5, $S1118 = 6, $S1118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18" s="7" t="str">
        <f ca="1">VLOOKUP($Q1118,Department!$A:$B,2,FALSE)</f>
        <v>Commercial</v>
      </c>
      <c r="S1118" s="6">
        <f t="shared" ca="1" si="158"/>
        <v>11</v>
      </c>
      <c r="T1118" s="7" t="str">
        <f ca="1">VLOOKUP($S1118,Role!$A:$B,2,FALSE)</f>
        <v>Analyst</v>
      </c>
      <c r="U1118" s="6">
        <f t="shared" ca="1" si="159"/>
        <v>7</v>
      </c>
      <c r="V1118" s="7" t="str">
        <f ca="1" xml:space="preserve">
IF($U1118 &lt;&gt; "",
    VLOOKUP($U1118,Level!$A:$B,2,FALSE),
    ""
)</f>
        <v>Senior</v>
      </c>
      <c r="W1118" s="1">
        <f t="shared" ca="1" si="160"/>
        <v>3080</v>
      </c>
      <c r="X1118" s="12" t="str">
        <f t="shared" ca="1" si="161"/>
        <v>INSERT INTO bi4all.fac_employees (id_company_fk, id_employee_pk, flg_active, employee_name, id_gender_fk, id_race_fk, birthday, id_schooling_fk, id_department_fk, id_role_fk, id_level_fk, salary) VALUES (1, 1114, TRUE, 'Joana Freitas Andrade', 'F', 5, '10/09/1982', 8, 9, 11, 7, 3080);</v>
      </c>
    </row>
    <row r="1119" spans="1:24" ht="14.25" customHeight="1" x14ac:dyDescent="0.2">
      <c r="A1119" s="7">
        <v>1</v>
      </c>
      <c r="B1119" s="7" t="str">
        <f>$A1119 &amp; "-"&amp;VLOOKUP($A1119,Company!$A:$B,2,FALSE)</f>
        <v>1-ACME Corporation</v>
      </c>
      <c r="C1119" s="5">
        <f t="shared" si="153"/>
        <v>1115</v>
      </c>
      <c r="D1119" s="6" t="b">
        <v>1</v>
      </c>
      <c r="E1119" s="7">
        <f ca="1">IF($C1119 = 1 + N("Presidente"),
    127,
    IF($C1119 = 2 + N("Vice-Presidente"),
        72,
        IF($C1119 = 3 + N("Secretária bilíngue"),
            13,
            RANDBETWEEN(5,COUNT(Name!$A:$A) + 1)
        )
    )
)</f>
        <v>189</v>
      </c>
      <c r="F1119" s="7" t="str">
        <f ca="1">VLOOKUP($E1119,Name!$A:$B,2,FALSE)</f>
        <v>João Luccas</v>
      </c>
      <c r="G1119" s="7">
        <f ca="1" xml:space="preserve">
IF($C1119 = 1,
    0,
    RANDBETWEEN(5,COUNT('Last name'!$A:$A) + 1)
)</f>
        <v>85</v>
      </c>
      <c r="H1119" s="7" t="str">
        <f ca="1" xml:space="preserve">
IF($C1119 = 1 + N("Presidente"),
    "de Orléans e Bragança",
    VLOOKUP($G1119,'Last name'!$A:$B,2,FALSE) &amp; " " &amp; VLOOKUP(RANDBETWEEN(5,COUNT('Last name'!$A:$A) + 1),'Last name'!$A:$B,2,FALSE)
)</f>
        <v>Ferrão Poeta</v>
      </c>
      <c r="I1119" s="7" t="str">
        <f t="shared" ca="1" si="154"/>
        <v>João Luccas Ferrão Poeta</v>
      </c>
      <c r="J1119" s="7" t="str">
        <f ca="1">VLOOKUP($E1119,Name!$A:$C,3,FALSE)</f>
        <v>M</v>
      </c>
      <c r="K1119" s="7" t="str">
        <f ca="1">VLOOKUP($J1119,Gender!$A:$B,2,FALSE)</f>
        <v>Male</v>
      </c>
      <c r="L1119" s="7">
        <f t="shared" ca="1" si="155"/>
        <v>5</v>
      </c>
      <c r="M1119" s="7" t="str">
        <f ca="1">VLOOKUP($L1119,Race!$A:$B,2,FALSE)</f>
        <v>White</v>
      </c>
      <c r="N1119" s="8">
        <f t="shared" ca="1" si="156"/>
        <v>20344</v>
      </c>
      <c r="O1119" s="6">
        <f t="shared" ca="1" si="157"/>
        <v>7</v>
      </c>
      <c r="P1119" s="8" t="str">
        <f ca="1">VLOOKUP($O1119,Education!$A:$B,2,FALSE)</f>
        <v>Undergraduate degree</v>
      </c>
      <c r="Q1119" s="7">
        <f ca="1" xml:space="preserve">
  IF(OR($S1119 = 5, $S1119 = 6, $S1119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19" s="7" t="str">
        <f ca="1">VLOOKUP($Q1119,Department!$A:$B,2,FALSE)</f>
        <v>Finance</v>
      </c>
      <c r="S1119" s="6">
        <f t="shared" ca="1" si="158"/>
        <v>9</v>
      </c>
      <c r="T1119" s="7" t="str">
        <f ca="1">VLOOKUP($S1119,Role!$A:$B,2,FALSE)</f>
        <v>Intern</v>
      </c>
      <c r="U1119" s="6" t="str">
        <f t="shared" ca="1" si="159"/>
        <v/>
      </c>
      <c r="V1119" s="7" t="str">
        <f ca="1" xml:space="preserve">
IF($U1119 &lt;&gt; "",
    VLOOKUP($U1119,Level!$A:$B,2,FALSE),
    ""
)</f>
        <v/>
      </c>
      <c r="W1119" s="1">
        <f t="shared" ca="1" si="160"/>
        <v>1205</v>
      </c>
      <c r="X1119" s="12" t="str">
        <f t="shared" ca="1" si="161"/>
        <v>INSERT INTO bi4all.fac_employees (id_company_fk, id_employee_pk, flg_active, employee_name, id_gender_fk, id_race_fk, birthday, id_schooling_fk, id_department_fk, id_role_fk, id_level_fk, salary) VALUES (1, 1115, TRUE, 'João Luccas Ferrão Poeta', 'M', 5, '12/09/1955', 7, 7, 9, NULL, 1205);</v>
      </c>
    </row>
    <row r="1120" spans="1:24" ht="14.25" customHeight="1" x14ac:dyDescent="0.2">
      <c r="A1120" s="7">
        <v>1</v>
      </c>
      <c r="B1120" s="7" t="str">
        <f>$A1120 &amp; "-"&amp;VLOOKUP($A1120,Company!$A:$B,2,FALSE)</f>
        <v>1-ACME Corporation</v>
      </c>
      <c r="C1120" s="5">
        <f t="shared" si="153"/>
        <v>1116</v>
      </c>
      <c r="D1120" s="6" t="b">
        <v>1</v>
      </c>
      <c r="E1120" s="7">
        <f ca="1">IF($C1120 = 1 + N("Presidente"),
    127,
    IF($C1120 = 2 + N("Vice-Presidente"),
        72,
        IF($C1120 = 3 + N("Secretária bilíngue"),
            13,
            RANDBETWEEN(5,COUNT(Name!$A:$A) + 1)
        )
    )
)</f>
        <v>265</v>
      </c>
      <c r="F1120" s="7" t="str">
        <f ca="1">VLOOKUP($E1120,Name!$A:$B,2,FALSE)</f>
        <v>Maria Glória</v>
      </c>
      <c r="G1120" s="7">
        <f ca="1" xml:space="preserve">
IF($C1120 = 1,
    0,
    RANDBETWEEN(5,COUNT('Last name'!$A:$A) + 1)
)</f>
        <v>12</v>
      </c>
      <c r="H1120" s="7" t="str">
        <f ca="1" xml:space="preserve">
IF($C1120 = 1 + N("Presidente"),
    "de Orléans e Bragança",
    VLOOKUP($G1120,'Last name'!$A:$B,2,FALSE) &amp; " " &amp; VLOOKUP(RANDBETWEEN(5,COUNT('Last name'!$A:$A) + 1),'Last name'!$A:$B,2,FALSE)
)</f>
        <v>Alvaregna Mancini</v>
      </c>
      <c r="I1120" s="7" t="str">
        <f t="shared" ca="1" si="154"/>
        <v>Maria Glória Alvaregna Mancini</v>
      </c>
      <c r="J1120" s="7" t="str">
        <f ca="1">VLOOKUP($E1120,Name!$A:$C,3,FALSE)</f>
        <v>F</v>
      </c>
      <c r="K1120" s="7" t="str">
        <f ca="1">VLOOKUP($J1120,Gender!$A:$B,2,FALSE)</f>
        <v>Female</v>
      </c>
      <c r="L1120" s="7">
        <f t="shared" ca="1" si="155"/>
        <v>6</v>
      </c>
      <c r="M1120" s="7" t="str">
        <f ca="1">VLOOKUP($L1120,Race!$A:$B,2,FALSE)</f>
        <v>Black or African American</v>
      </c>
      <c r="N1120" s="8">
        <f t="shared" ca="1" si="156"/>
        <v>24857</v>
      </c>
      <c r="O1120" s="6">
        <f t="shared" ca="1" si="157"/>
        <v>8</v>
      </c>
      <c r="P1120" s="8" t="str">
        <f ca="1">VLOOKUP($O1120,Education!$A:$B,2,FALSE)</f>
        <v>Graduate school</v>
      </c>
      <c r="Q1120" s="7">
        <f ca="1" xml:space="preserve">
  IF(OR($S1120 = 5, $S1120 = 6, $S1120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20" s="7" t="str">
        <f ca="1">VLOOKUP($Q1120,Department!$A:$B,2,FALSE)</f>
        <v>Administration</v>
      </c>
      <c r="S1120" s="6">
        <f t="shared" ca="1" si="158"/>
        <v>11</v>
      </c>
      <c r="T1120" s="7" t="str">
        <f ca="1">VLOOKUP($S1120,Role!$A:$B,2,FALSE)</f>
        <v>Analyst</v>
      </c>
      <c r="U1120" s="6">
        <f t="shared" ca="1" si="159"/>
        <v>6</v>
      </c>
      <c r="V1120" s="7" t="str">
        <f ca="1" xml:space="preserve">
IF($U1120 &lt;&gt; "",
    VLOOKUP($U1120,Level!$A:$B,2,FALSE),
    ""
)</f>
        <v>Pleno</v>
      </c>
      <c r="W1120" s="1">
        <f t="shared" ca="1" si="160"/>
        <v>3000</v>
      </c>
      <c r="X1120" s="12" t="str">
        <f t="shared" ca="1" si="161"/>
        <v>INSERT INTO bi4all.fac_employees (id_company_fk, id_employee_pk, flg_active, employee_name, id_gender_fk, id_race_fk, birthday, id_schooling_fk, id_department_fk, id_role_fk, id_level_fk, salary) VALUES (1, 1116, TRUE, 'Maria Glória Alvaregna Mancini', 'F', 6, '20/01/1968', 8, 6, 11, 6, 3000);</v>
      </c>
    </row>
    <row r="1121" spans="1:24" ht="14.25" customHeight="1" x14ac:dyDescent="0.2">
      <c r="A1121" s="7">
        <v>1</v>
      </c>
      <c r="B1121" s="7" t="str">
        <f>$A1121 &amp; "-"&amp;VLOOKUP($A1121,Company!$A:$B,2,FALSE)</f>
        <v>1-ACME Corporation</v>
      </c>
      <c r="C1121" s="5">
        <f t="shared" si="153"/>
        <v>1117</v>
      </c>
      <c r="D1121" s="6" t="b">
        <v>1</v>
      </c>
      <c r="E1121" s="7">
        <f ca="1">IF($C1121 = 1 + N("Presidente"),
    127,
    IF($C1121 = 2 + N("Vice-Presidente"),
        72,
        IF($C1121 = 3 + N("Secretária bilíngue"),
            13,
            RANDBETWEEN(5,COUNT(Name!$A:$A) + 1)
        )
    )
)</f>
        <v>48</v>
      </c>
      <c r="F1121" s="7" t="str">
        <f ca="1">VLOOKUP($E1121,Name!$A:$B,2,FALSE)</f>
        <v>Anthony</v>
      </c>
      <c r="G1121" s="7">
        <f ca="1" xml:space="preserve">
IF($C1121 = 1,
    0,
    RANDBETWEEN(5,COUNT('Last name'!$A:$A) + 1)
)</f>
        <v>103</v>
      </c>
      <c r="H1121" s="7" t="str">
        <f ca="1" xml:space="preserve">
IF($C1121 = 1 + N("Presidente"),
    "de Orléans e Bragança",
    VLOOKUP($G1121,'Last name'!$A:$B,2,FALSE) &amp; " " &amp; VLOOKUP(RANDBETWEEN(5,COUNT('Last name'!$A:$A) + 1),'Last name'!$A:$B,2,FALSE)
)</f>
        <v>Holanda Serra</v>
      </c>
      <c r="I1121" s="7" t="str">
        <f t="shared" ca="1" si="154"/>
        <v>Anthony Holanda Serra</v>
      </c>
      <c r="J1121" s="7" t="str">
        <f ca="1">VLOOKUP($E1121,Name!$A:$C,3,FALSE)</f>
        <v>M</v>
      </c>
      <c r="K1121" s="7" t="str">
        <f ca="1">VLOOKUP($J1121,Gender!$A:$B,2,FALSE)</f>
        <v>Male</v>
      </c>
      <c r="L1121" s="7">
        <f t="shared" ca="1" si="155"/>
        <v>8</v>
      </c>
      <c r="M1121" s="7" t="str">
        <f ca="1">VLOOKUP($L1121,Race!$A:$B,2,FALSE)</f>
        <v>Asian</v>
      </c>
      <c r="N1121" s="8">
        <f t="shared" ca="1" si="156"/>
        <v>25328</v>
      </c>
      <c r="O1121" s="6">
        <f t="shared" ca="1" si="157"/>
        <v>7</v>
      </c>
      <c r="P1121" s="8" t="str">
        <f ca="1">VLOOKUP($O1121,Education!$A:$B,2,FALSE)</f>
        <v>Undergraduate degree</v>
      </c>
      <c r="Q1121" s="7">
        <f ca="1" xml:space="preserve">
  IF(OR($S1121 = 5, $S1121 = 6, $S1121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21" s="7" t="str">
        <f ca="1">VLOOKUP($Q1121,Department!$A:$B,2,FALSE)</f>
        <v>Human Resource</v>
      </c>
      <c r="S1121" s="6">
        <f t="shared" ca="1" si="158"/>
        <v>10</v>
      </c>
      <c r="T1121" s="7" t="str">
        <f ca="1">VLOOKUP($S1121,Role!$A:$B,2,FALSE)</f>
        <v>Trainee</v>
      </c>
      <c r="U1121" s="6" t="str">
        <f t="shared" ca="1" si="159"/>
        <v/>
      </c>
      <c r="V1121" s="7" t="str">
        <f ca="1" xml:space="preserve">
IF($U1121 &lt;&gt; "",
    VLOOKUP($U1121,Level!$A:$B,2,FALSE),
    ""
)</f>
        <v/>
      </c>
      <c r="W1121" s="1">
        <f t="shared" ca="1" si="160"/>
        <v>1385</v>
      </c>
      <c r="X1121" s="12" t="str">
        <f t="shared" ca="1" si="161"/>
        <v>INSERT INTO bi4all.fac_employees (id_company_fk, id_employee_pk, flg_active, employee_name, id_gender_fk, id_race_fk, birthday, id_schooling_fk, id_department_fk, id_role_fk, id_level_fk, salary) VALUES (1, 1117, TRUE, 'Anthony Holanda Serra', 'M', 8, '05/05/1969', 7, 8, 10, NULL, 1385);</v>
      </c>
    </row>
    <row r="1122" spans="1:24" ht="14.25" customHeight="1" x14ac:dyDescent="0.2">
      <c r="A1122" s="7">
        <v>1</v>
      </c>
      <c r="B1122" s="7" t="str">
        <f>$A1122 &amp; "-"&amp;VLOOKUP($A1122,Company!$A:$B,2,FALSE)</f>
        <v>1-ACME Corporation</v>
      </c>
      <c r="C1122" s="5">
        <f t="shared" si="153"/>
        <v>1118</v>
      </c>
      <c r="D1122" s="6" t="b">
        <v>1</v>
      </c>
      <c r="E1122" s="7">
        <f ca="1">IF($C1122 = 1 + N("Presidente"),
    127,
    IF($C1122 = 2 + N("Vice-Presidente"),
        72,
        IF($C1122 = 3 + N("Secretária bilíngue"),
            13,
            RANDBETWEEN(5,COUNT(Name!$A:$A) + 1)
        )
    )
)</f>
        <v>226</v>
      </c>
      <c r="F1122" s="7" t="str">
        <f ca="1">VLOOKUP($E1122,Name!$A:$B,2,FALSE)</f>
        <v>Levy</v>
      </c>
      <c r="G1122" s="7">
        <f ca="1" xml:space="preserve">
IF($C1122 = 1,
    0,
    RANDBETWEEN(5,COUNT('Last name'!$A:$A) + 1)
)</f>
        <v>118</v>
      </c>
      <c r="H1122" s="7" t="str">
        <f ca="1" xml:space="preserve">
IF($C1122 = 1 + N("Presidente"),
    "de Orléans e Bragança",
    VLOOKUP($G1122,'Last name'!$A:$B,2,FALSE) &amp; " " &amp; VLOOKUP(RANDBETWEEN(5,COUNT('Last name'!$A:$A) + 1),'Last name'!$A:$B,2,FALSE)
)</f>
        <v>Mariani Batista</v>
      </c>
      <c r="I1122" s="7" t="str">
        <f t="shared" ca="1" si="154"/>
        <v>Levy Mariani Batista</v>
      </c>
      <c r="J1122" s="7" t="str">
        <f ca="1">VLOOKUP($E1122,Name!$A:$C,3,FALSE)</f>
        <v>M</v>
      </c>
      <c r="K1122" s="7" t="str">
        <f ca="1">VLOOKUP($J1122,Gender!$A:$B,2,FALSE)</f>
        <v>Male</v>
      </c>
      <c r="L1122" s="7">
        <f t="shared" ca="1" si="155"/>
        <v>7</v>
      </c>
      <c r="M1122" s="7" t="str">
        <f ca="1">VLOOKUP($L1122,Race!$A:$B,2,FALSE)</f>
        <v>Hispanic or Latino</v>
      </c>
      <c r="N1122" s="8">
        <f t="shared" ca="1" si="156"/>
        <v>21224</v>
      </c>
      <c r="O1122" s="6">
        <f t="shared" ca="1" si="157"/>
        <v>7</v>
      </c>
      <c r="P1122" s="8" t="str">
        <f ca="1">VLOOKUP($O1122,Education!$A:$B,2,FALSE)</f>
        <v>Undergraduate degree</v>
      </c>
      <c r="Q1122" s="7">
        <f ca="1" xml:space="preserve">
  IF(OR($S1122 = 5, $S1122 = 6, $S1122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22" s="7" t="str">
        <f ca="1">VLOOKUP($Q1122,Department!$A:$B,2,FALSE)</f>
        <v>Human Resource</v>
      </c>
      <c r="S1122" s="6">
        <f t="shared" ca="1" si="158"/>
        <v>11</v>
      </c>
      <c r="T1122" s="7" t="str">
        <f ca="1">VLOOKUP($S1122,Role!$A:$B,2,FALSE)</f>
        <v>Analyst</v>
      </c>
      <c r="U1122" s="6">
        <f t="shared" ca="1" si="159"/>
        <v>7</v>
      </c>
      <c r="V1122" s="7" t="str">
        <f ca="1" xml:space="preserve">
IF($U1122 &lt;&gt; "",
    VLOOKUP($U1122,Level!$A:$B,2,FALSE),
    ""
)</f>
        <v>Senior</v>
      </c>
      <c r="W1122" s="1">
        <f t="shared" ca="1" si="160"/>
        <v>2580</v>
      </c>
      <c r="X1122" s="12" t="str">
        <f t="shared" ca="1" si="161"/>
        <v>INSERT INTO bi4all.fac_employees (id_company_fk, id_employee_pk, flg_active, employee_name, id_gender_fk, id_race_fk, birthday, id_schooling_fk, id_department_fk, id_role_fk, id_level_fk, salary) VALUES (1, 1118, TRUE, 'Levy Mariani Batista', 'M', 7, '08/02/1958', 7, 8, 11, 7, 2580);</v>
      </c>
    </row>
    <row r="1123" spans="1:24" ht="14.25" customHeight="1" x14ac:dyDescent="0.2">
      <c r="A1123" s="7">
        <v>1</v>
      </c>
      <c r="B1123" s="7" t="str">
        <f>$A1123 &amp; "-"&amp;VLOOKUP($A1123,Company!$A:$B,2,FALSE)</f>
        <v>1-ACME Corporation</v>
      </c>
      <c r="C1123" s="5">
        <f t="shared" si="153"/>
        <v>1119</v>
      </c>
      <c r="D1123" s="6" t="b">
        <v>1</v>
      </c>
      <c r="E1123" s="7">
        <f ca="1">IF($C1123 = 1 + N("Presidente"),
    127,
    IF($C1123 = 2 + N("Vice-Presidente"),
        72,
        IF($C1123 = 3 + N("Secretária bilíngue"),
            13,
            RANDBETWEEN(5,COUNT(Name!$A:$A) + 1)
        )
    )
)</f>
        <v>296</v>
      </c>
      <c r="F1123" s="7" t="str">
        <f ca="1">VLOOKUP($E1123,Name!$A:$B,2,FALSE)</f>
        <v>Miguel Henrique</v>
      </c>
      <c r="G1123" s="7">
        <f ca="1" xml:space="preserve">
IF($C1123 = 1,
    0,
    RANDBETWEEN(5,COUNT('Last name'!$A:$A) + 1)
)</f>
        <v>58</v>
      </c>
      <c r="H1123" s="7" t="str">
        <f ca="1" xml:space="preserve">
IF($C1123 = 1 + N("Presidente"),
    "de Orléans e Bragança",
    VLOOKUP($G1123,'Last name'!$A:$B,2,FALSE) &amp; " " &amp; VLOOKUP(RANDBETWEEN(5,COUNT('Last name'!$A:$A) + 1),'Last name'!$A:$B,2,FALSE)
)</f>
        <v>Cardoso Bispo</v>
      </c>
      <c r="I1123" s="7" t="str">
        <f t="shared" ca="1" si="154"/>
        <v>Miguel Henrique Cardoso Bispo</v>
      </c>
      <c r="J1123" s="7" t="str">
        <f ca="1">VLOOKUP($E1123,Name!$A:$C,3,FALSE)</f>
        <v>M</v>
      </c>
      <c r="K1123" s="7" t="str">
        <f ca="1">VLOOKUP($J1123,Gender!$A:$B,2,FALSE)</f>
        <v>Male</v>
      </c>
      <c r="L1123" s="7">
        <f t="shared" ca="1" si="155"/>
        <v>5</v>
      </c>
      <c r="M1123" s="7" t="str">
        <f ca="1">VLOOKUP($L1123,Race!$A:$B,2,FALSE)</f>
        <v>White</v>
      </c>
      <c r="N1123" s="8">
        <f t="shared" ca="1" si="156"/>
        <v>26005</v>
      </c>
      <c r="O1123" s="6">
        <f t="shared" ca="1" si="157"/>
        <v>7</v>
      </c>
      <c r="P1123" s="8" t="str">
        <f ca="1">VLOOKUP($O1123,Education!$A:$B,2,FALSE)</f>
        <v>Undergraduate degree</v>
      </c>
      <c r="Q1123" s="7">
        <f ca="1" xml:space="preserve">
  IF(OR($S1123 = 5, $S1123 = 6, $S1123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23" s="7" t="str">
        <f ca="1">VLOOKUP($Q1123,Department!$A:$B,2,FALSE)</f>
        <v>Administration</v>
      </c>
      <c r="S1123" s="6">
        <f t="shared" ca="1" si="158"/>
        <v>9</v>
      </c>
      <c r="T1123" s="7" t="str">
        <f ca="1">VLOOKUP($S1123,Role!$A:$B,2,FALSE)</f>
        <v>Intern</v>
      </c>
      <c r="U1123" s="6" t="str">
        <f t="shared" ca="1" si="159"/>
        <v/>
      </c>
      <c r="V1123" s="7" t="str">
        <f ca="1" xml:space="preserve">
IF($U1123 &lt;&gt; "",
    VLOOKUP($U1123,Level!$A:$B,2,FALSE),
    ""
)</f>
        <v/>
      </c>
      <c r="W1123" s="1">
        <f t="shared" ca="1" si="160"/>
        <v>1205</v>
      </c>
      <c r="X1123" s="12" t="str">
        <f t="shared" ca="1" si="161"/>
        <v>INSERT INTO bi4all.fac_employees (id_company_fk, id_employee_pk, flg_active, employee_name, id_gender_fk, id_race_fk, birthday, id_schooling_fk, id_department_fk, id_role_fk, id_level_fk, salary) VALUES (1, 1119, TRUE, 'Miguel Henrique Cardoso Bispo', 'M', 5, '13/03/1971', 7, 6, 9, NULL, 1205);</v>
      </c>
    </row>
    <row r="1124" spans="1:24" ht="14.25" customHeight="1" x14ac:dyDescent="0.2">
      <c r="A1124" s="7">
        <v>1</v>
      </c>
      <c r="B1124" s="7" t="str">
        <f>$A1124 &amp; "-"&amp;VLOOKUP($A1124,Company!$A:$B,2,FALSE)</f>
        <v>1-ACME Corporation</v>
      </c>
      <c r="C1124" s="5">
        <f t="shared" si="153"/>
        <v>1120</v>
      </c>
      <c r="D1124" s="6" t="b">
        <v>1</v>
      </c>
      <c r="E1124" s="7">
        <f ca="1">IF($C1124 = 1 + N("Presidente"),
    127,
    IF($C1124 = 2 + N("Vice-Presidente"),
        72,
        IF($C1124 = 3 + N("Secretária bilíngue"),
            13,
            RANDBETWEEN(5,COUNT(Name!$A:$A) + 1)
        )
    )
)</f>
        <v>217</v>
      </c>
      <c r="F1124" s="7" t="str">
        <f ca="1">VLOOKUP($E1124,Name!$A:$B,2,FALSE)</f>
        <v>Lara</v>
      </c>
      <c r="G1124" s="7">
        <f ca="1" xml:space="preserve">
IF($C1124 = 1,
    0,
    RANDBETWEEN(5,COUNT('Last name'!$A:$A) + 1)
)</f>
        <v>72</v>
      </c>
      <c r="H1124" s="7" t="str">
        <f ca="1" xml:space="preserve">
IF($C1124 = 1 + N("Presidente"),
    "de Orléans e Bragança",
    VLOOKUP($G1124,'Last name'!$A:$B,2,FALSE) &amp; " " &amp; VLOOKUP(RANDBETWEEN(5,COUNT('Last name'!$A:$A) + 1),'Last name'!$A:$B,2,FALSE)
)</f>
        <v>De Luca Alvaregna</v>
      </c>
      <c r="I1124" s="7" t="str">
        <f t="shared" ca="1" si="154"/>
        <v>Lara De Luca Alvaregna</v>
      </c>
      <c r="J1124" s="7" t="str">
        <f ca="1">VLOOKUP($E1124,Name!$A:$C,3,FALSE)</f>
        <v>F</v>
      </c>
      <c r="K1124" s="7" t="str">
        <f ca="1">VLOOKUP($J1124,Gender!$A:$B,2,FALSE)</f>
        <v>Female</v>
      </c>
      <c r="L1124" s="7">
        <f t="shared" ca="1" si="155"/>
        <v>5</v>
      </c>
      <c r="M1124" s="7" t="str">
        <f ca="1">VLOOKUP($L1124,Race!$A:$B,2,FALSE)</f>
        <v>White</v>
      </c>
      <c r="N1124" s="8">
        <f t="shared" ca="1" si="156"/>
        <v>30317</v>
      </c>
      <c r="O1124" s="6">
        <f t="shared" ca="1" si="157"/>
        <v>7</v>
      </c>
      <c r="P1124" s="8" t="str">
        <f ca="1">VLOOKUP($O1124,Education!$A:$B,2,FALSE)</f>
        <v>Undergraduate degree</v>
      </c>
      <c r="Q1124" s="7">
        <f ca="1" xml:space="preserve">
  IF(OR($S1124 = 5, $S1124 = 6, $S1124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24" s="7" t="str">
        <f ca="1">VLOOKUP($Q1124,Department!$A:$B,2,FALSE)</f>
        <v>Audit</v>
      </c>
      <c r="S1124" s="6">
        <f t="shared" ca="1" si="158"/>
        <v>11</v>
      </c>
      <c r="T1124" s="7" t="str">
        <f ca="1">VLOOKUP($S1124,Role!$A:$B,2,FALSE)</f>
        <v>Analyst</v>
      </c>
      <c r="U1124" s="6">
        <f t="shared" ca="1" si="159"/>
        <v>7</v>
      </c>
      <c r="V1124" s="7" t="str">
        <f ca="1" xml:space="preserve">
IF($U1124 &lt;&gt; "",
    VLOOKUP($U1124,Level!$A:$B,2,FALSE),
    ""
)</f>
        <v>Senior</v>
      </c>
      <c r="W1124" s="1">
        <f t="shared" ca="1" si="160"/>
        <v>2500</v>
      </c>
      <c r="X1124" s="12" t="str">
        <f t="shared" ca="1" si="161"/>
        <v>INSERT INTO bi4all.fac_employees (id_company_fk, id_employee_pk, flg_active, employee_name, id_gender_fk, id_race_fk, birthday, id_schooling_fk, id_department_fk, id_role_fk, id_level_fk, salary) VALUES (1, 1120, TRUE, 'Lara De Luca Alvaregna', 'F', 5, '01/01/1983', 7, 13, 11, 7, 2500);</v>
      </c>
    </row>
    <row r="1125" spans="1:24" ht="14.25" customHeight="1" x14ac:dyDescent="0.2">
      <c r="A1125" s="7">
        <v>1</v>
      </c>
      <c r="B1125" s="7" t="str">
        <f>$A1125 &amp; "-"&amp;VLOOKUP($A1125,Company!$A:$B,2,FALSE)</f>
        <v>1-ACME Corporation</v>
      </c>
      <c r="C1125" s="5">
        <f t="shared" si="153"/>
        <v>1121</v>
      </c>
      <c r="D1125" s="6" t="b">
        <v>1</v>
      </c>
      <c r="E1125" s="7">
        <f ca="1">IF($C1125 = 1 + N("Presidente"),
    127,
    IF($C1125 = 2 + N("Vice-Presidente"),
        72,
        IF($C1125 = 3 + N("Secretária bilíngue"),
            13,
            RANDBETWEEN(5,COUNT(Name!$A:$A) + 1)
        )
    )
)</f>
        <v>336</v>
      </c>
      <c r="F1125" s="7" t="str">
        <f ca="1">VLOOKUP($E1125,Name!$A:$B,2,FALSE)</f>
        <v>Samuel</v>
      </c>
      <c r="G1125" s="7">
        <f ca="1" xml:space="preserve">
IF($C1125 = 1,
    0,
    RANDBETWEEN(5,COUNT('Last name'!$A:$A) + 1)
)</f>
        <v>124</v>
      </c>
      <c r="H1125" s="7" t="str">
        <f ca="1" xml:space="preserve">
IF($C1125 = 1 + N("Presidente"),
    "de Orléans e Bragança",
    VLOOKUP($G1125,'Last name'!$A:$B,2,FALSE) &amp; " " &amp; VLOOKUP(RANDBETWEEN(5,COUNT('Last name'!$A:$A) + 1),'Last name'!$A:$B,2,FALSE)
)</f>
        <v>Mazza Araújo</v>
      </c>
      <c r="I1125" s="7" t="str">
        <f t="shared" ca="1" si="154"/>
        <v>Samuel Mazza Araújo</v>
      </c>
      <c r="J1125" s="7" t="str">
        <f ca="1">VLOOKUP($E1125,Name!$A:$C,3,FALSE)</f>
        <v>M</v>
      </c>
      <c r="K1125" s="7" t="str">
        <f ca="1">VLOOKUP($J1125,Gender!$A:$B,2,FALSE)</f>
        <v>Male</v>
      </c>
      <c r="L1125" s="7">
        <f t="shared" ca="1" si="155"/>
        <v>5</v>
      </c>
      <c r="M1125" s="7" t="str">
        <f ca="1">VLOOKUP($L1125,Race!$A:$B,2,FALSE)</f>
        <v>White</v>
      </c>
      <c r="N1125" s="8">
        <f t="shared" ca="1" si="156"/>
        <v>28728</v>
      </c>
      <c r="O1125" s="6">
        <f t="shared" ca="1" si="157"/>
        <v>7</v>
      </c>
      <c r="P1125" s="8" t="str">
        <f ca="1">VLOOKUP($O1125,Education!$A:$B,2,FALSE)</f>
        <v>Undergraduate degree</v>
      </c>
      <c r="Q1125" s="7">
        <f ca="1" xml:space="preserve">
  IF(OR($S1125 = 5, $S1125 = 6, $S1125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25" s="7" t="str">
        <f ca="1">VLOOKUP($Q1125,Department!$A:$B,2,FALSE)</f>
        <v>Communication &amp; Marketing</v>
      </c>
      <c r="S1125" s="6">
        <f t="shared" ca="1" si="158"/>
        <v>10</v>
      </c>
      <c r="T1125" s="7" t="str">
        <f ca="1">VLOOKUP($S1125,Role!$A:$B,2,FALSE)</f>
        <v>Trainee</v>
      </c>
      <c r="U1125" s="6" t="str">
        <f t="shared" ca="1" si="159"/>
        <v/>
      </c>
      <c r="V1125" s="7" t="str">
        <f ca="1" xml:space="preserve">
IF($U1125 &lt;&gt; "",
    VLOOKUP($U1125,Level!$A:$B,2,FALSE),
    ""
)</f>
        <v/>
      </c>
      <c r="W1125" s="1">
        <f t="shared" ca="1" si="160"/>
        <v>1385</v>
      </c>
      <c r="X1125" s="12" t="str">
        <f t="shared" ca="1" si="161"/>
        <v>INSERT INTO bi4all.fac_employees (id_company_fk, id_employee_pk, flg_active, employee_name, id_gender_fk, id_race_fk, birthday, id_schooling_fk, id_department_fk, id_role_fk, id_level_fk, salary) VALUES (1, 1121, TRUE, 'Samuel Mazza Araújo', 'M', 5, '26/08/1978', 7, 11, 10, NULL, 1385);</v>
      </c>
    </row>
    <row r="1126" spans="1:24" ht="14.25" customHeight="1" x14ac:dyDescent="0.2">
      <c r="A1126" s="7">
        <v>1</v>
      </c>
      <c r="B1126" s="7" t="str">
        <f>$A1126 &amp; "-"&amp;VLOOKUP($A1126,Company!$A:$B,2,FALSE)</f>
        <v>1-ACME Corporation</v>
      </c>
      <c r="C1126" s="5">
        <f t="shared" si="153"/>
        <v>1122</v>
      </c>
      <c r="D1126" s="6" t="b">
        <v>1</v>
      </c>
      <c r="E1126" s="7">
        <f ca="1">IF($C1126 = 1 + N("Presidente"),
    127,
    IF($C1126 = 2 + N("Vice-Presidente"),
        72,
        IF($C1126 = 3 + N("Secretária bilíngue"),
            13,
            RANDBETWEEN(5,COUNT(Name!$A:$A) + 1)
        )
    )
)</f>
        <v>289</v>
      </c>
      <c r="F1126" s="7" t="str">
        <f ca="1">VLOOKUP($E1126,Name!$A:$B,2,FALSE)</f>
        <v>Maya</v>
      </c>
      <c r="G1126" s="7">
        <f ca="1" xml:space="preserve">
IF($C1126 = 1,
    0,
    RANDBETWEEN(5,COUNT('Last name'!$A:$A) + 1)
)</f>
        <v>144</v>
      </c>
      <c r="H1126" s="7" t="str">
        <f ca="1" xml:space="preserve">
IF($C1126 = 1 + N("Presidente"),
    "de Orléans e Bragança",
    VLOOKUP($G1126,'Last name'!$A:$B,2,FALSE) &amp; " " &amp; VLOOKUP(RANDBETWEEN(5,COUNT('Last name'!$A:$A) + 1),'Last name'!$A:$B,2,FALSE)
)</f>
        <v>Padrão Rocha</v>
      </c>
      <c r="I1126" s="7" t="str">
        <f t="shared" ca="1" si="154"/>
        <v>Maya Padrão Rocha</v>
      </c>
      <c r="J1126" s="7" t="str">
        <f ca="1">VLOOKUP($E1126,Name!$A:$C,3,FALSE)</f>
        <v>F</v>
      </c>
      <c r="K1126" s="7" t="str">
        <f ca="1">VLOOKUP($J1126,Gender!$A:$B,2,FALSE)</f>
        <v>Female</v>
      </c>
      <c r="L1126" s="7">
        <f t="shared" ca="1" si="155"/>
        <v>5</v>
      </c>
      <c r="M1126" s="7" t="str">
        <f ca="1">VLOOKUP($L1126,Race!$A:$B,2,FALSE)</f>
        <v>White</v>
      </c>
      <c r="N1126" s="8">
        <f t="shared" ca="1" si="156"/>
        <v>26917</v>
      </c>
      <c r="O1126" s="6">
        <f t="shared" ca="1" si="157"/>
        <v>7</v>
      </c>
      <c r="P1126" s="8" t="str">
        <f ca="1">VLOOKUP($O1126,Education!$A:$B,2,FALSE)</f>
        <v>Undergraduate degree</v>
      </c>
      <c r="Q1126" s="7">
        <f ca="1" xml:space="preserve">
  IF(OR($S1126 = 5, $S1126 = 6, $S1126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26" s="7" t="str">
        <f ca="1">VLOOKUP($Q1126,Department!$A:$B,2,FALSE)</f>
        <v>Presidency</v>
      </c>
      <c r="S1126" s="6">
        <f t="shared" ca="1" si="158"/>
        <v>11</v>
      </c>
      <c r="T1126" s="7" t="str">
        <f ca="1">VLOOKUP($S1126,Role!$A:$B,2,FALSE)</f>
        <v>Analyst</v>
      </c>
      <c r="U1126" s="6">
        <f t="shared" ca="1" si="159"/>
        <v>6</v>
      </c>
      <c r="V1126" s="7" t="str">
        <f ca="1" xml:space="preserve">
IF($U1126 &lt;&gt; "",
    VLOOKUP($U1126,Level!$A:$B,2,FALSE),
    ""
)</f>
        <v>Pleno</v>
      </c>
      <c r="W1126" s="1">
        <f t="shared" ca="1" si="160"/>
        <v>2500</v>
      </c>
      <c r="X1126" s="12" t="str">
        <f t="shared" ca="1" si="161"/>
        <v>INSERT INTO bi4all.fac_employees (id_company_fk, id_employee_pk, flg_active, employee_name, id_gender_fk, id_race_fk, birthday, id_schooling_fk, id_department_fk, id_role_fk, id_level_fk, salary) VALUES (1, 1122, TRUE, 'Maya Padrão Rocha', 'F', 5, '10/09/1973', 7, 5, 11, 6, 2500);</v>
      </c>
    </row>
    <row r="1127" spans="1:24" ht="14.25" customHeight="1" x14ac:dyDescent="0.2">
      <c r="A1127" s="7">
        <v>1</v>
      </c>
      <c r="B1127" s="7" t="str">
        <f>$A1127 &amp; "-"&amp;VLOOKUP($A1127,Company!$A:$B,2,FALSE)</f>
        <v>1-ACME Corporation</v>
      </c>
      <c r="C1127" s="5">
        <f t="shared" si="153"/>
        <v>1123</v>
      </c>
      <c r="D1127" s="6" t="b">
        <v>1</v>
      </c>
      <c r="E1127" s="7">
        <f ca="1">IF($C1127 = 1 + N("Presidente"),
    127,
    IF($C1127 = 2 + N("Vice-Presidente"),
        72,
        IF($C1127 = 3 + N("Secretária bilíngue"),
            13,
            RANDBETWEEN(5,COUNT(Name!$A:$A) + 1)
        )
    )
)</f>
        <v>158</v>
      </c>
      <c r="F1127" s="7" t="str">
        <f ca="1">VLOOKUP($E1127,Name!$A:$B,2,FALSE)</f>
        <v>Guilherme Augusto</v>
      </c>
      <c r="G1127" s="7">
        <f ca="1" xml:space="preserve">
IF($C1127 = 1,
    0,
    RANDBETWEEN(5,COUNT('Last name'!$A:$A) + 1)
)</f>
        <v>38</v>
      </c>
      <c r="H1127" s="7" t="str">
        <f ca="1" xml:space="preserve">
IF($C1127 = 1 + N("Presidente"),
    "de Orléans e Bragança",
    VLOOKUP($G1127,'Last name'!$A:$B,2,FALSE) &amp; " " &amp; VLOOKUP(RANDBETWEEN(5,COUNT('Last name'!$A:$A) + 1),'Last name'!$A:$B,2,FALSE)
)</f>
        <v>Bermudes Camacho</v>
      </c>
      <c r="I1127" s="7" t="str">
        <f t="shared" ca="1" si="154"/>
        <v>Guilherme Augusto Bermudes Camacho</v>
      </c>
      <c r="J1127" s="7" t="str">
        <f ca="1">VLOOKUP($E1127,Name!$A:$C,3,FALSE)</f>
        <v>M</v>
      </c>
      <c r="K1127" s="7" t="str">
        <f ca="1">VLOOKUP($J1127,Gender!$A:$B,2,FALSE)</f>
        <v>Male</v>
      </c>
      <c r="L1127" s="7">
        <f t="shared" ca="1" si="155"/>
        <v>6</v>
      </c>
      <c r="M1127" s="7" t="str">
        <f ca="1">VLOOKUP($L1127,Race!$A:$B,2,FALSE)</f>
        <v>Black or African American</v>
      </c>
      <c r="N1127" s="8">
        <f t="shared" ca="1" si="156"/>
        <v>20438</v>
      </c>
      <c r="O1127" s="6">
        <f t="shared" ca="1" si="157"/>
        <v>7</v>
      </c>
      <c r="P1127" s="8" t="str">
        <f ca="1">VLOOKUP($O1127,Education!$A:$B,2,FALSE)</f>
        <v>Undergraduate degree</v>
      </c>
      <c r="Q1127" s="7">
        <f ca="1" xml:space="preserve">
  IF(OR($S1127 = 5, $S1127 = 6, $S1127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27" s="7" t="str">
        <f ca="1">VLOOKUP($Q1127,Department!$A:$B,2,FALSE)</f>
        <v>Operations</v>
      </c>
      <c r="S1127" s="6">
        <f t="shared" ca="1" si="158"/>
        <v>10</v>
      </c>
      <c r="T1127" s="7" t="str">
        <f ca="1">VLOOKUP($S1127,Role!$A:$B,2,FALSE)</f>
        <v>Trainee</v>
      </c>
      <c r="U1127" s="6" t="str">
        <f t="shared" ca="1" si="159"/>
        <v/>
      </c>
      <c r="V1127" s="7" t="str">
        <f ca="1" xml:space="preserve">
IF($U1127 &lt;&gt; "",
    VLOOKUP($U1127,Level!$A:$B,2,FALSE),
    ""
)</f>
        <v/>
      </c>
      <c r="W1127" s="1">
        <f t="shared" ca="1" si="160"/>
        <v>1305</v>
      </c>
      <c r="X1127" s="12" t="str">
        <f t="shared" ca="1" si="161"/>
        <v>INSERT INTO bi4all.fac_employees (id_company_fk, id_employee_pk, flg_active, employee_name, id_gender_fk, id_race_fk, birthday, id_schooling_fk, id_department_fk, id_role_fk, id_level_fk, salary) VALUES (1, 1123, TRUE, 'Guilherme Augusto Bermudes Camacho', 'M', 6, '15/12/1955', 7, 10, 10, NULL, 1305);</v>
      </c>
    </row>
    <row r="1128" spans="1:24" ht="14.25" customHeight="1" x14ac:dyDescent="0.2">
      <c r="A1128" s="7">
        <v>1</v>
      </c>
      <c r="B1128" s="7" t="str">
        <f>$A1128 &amp; "-"&amp;VLOOKUP($A1128,Company!$A:$B,2,FALSE)</f>
        <v>1-ACME Corporation</v>
      </c>
      <c r="C1128" s="5">
        <f t="shared" si="153"/>
        <v>1124</v>
      </c>
      <c r="D1128" s="6" t="b">
        <v>1</v>
      </c>
      <c r="E1128" s="7">
        <f ca="1">IF($C1128 = 1 + N("Presidente"),
    127,
    IF($C1128 = 2 + N("Vice-Presidente"),
        72,
        IF($C1128 = 3 + N("Secretária bilíngue"),
            13,
            RANDBETWEEN(5,COUNT(Name!$A:$A) + 1)
        )
    )
)</f>
        <v>206</v>
      </c>
      <c r="F1128" s="7" t="str">
        <f ca="1">VLOOKUP($E1128,Name!$A:$B,2,FALSE)</f>
        <v>Kamilla</v>
      </c>
      <c r="G1128" s="7">
        <f ca="1" xml:space="preserve">
IF($C1128 = 1,
    0,
    RANDBETWEEN(5,COUNT('Last name'!$A:$A) + 1)
)</f>
        <v>157</v>
      </c>
      <c r="H1128" s="7" t="str">
        <f ca="1" xml:space="preserve">
IF($C1128 = 1 + N("Presidente"),
    "de Orléans e Bragança",
    VLOOKUP($G1128,'Last name'!$A:$B,2,FALSE) &amp; " " &amp; VLOOKUP(RANDBETWEEN(5,COUNT('Last name'!$A:$A) + 1),'Last name'!$A:$B,2,FALSE)
)</f>
        <v>Ramos Resende</v>
      </c>
      <c r="I1128" s="7" t="str">
        <f t="shared" ca="1" si="154"/>
        <v>Kamilla Ramos Resende</v>
      </c>
      <c r="J1128" s="7" t="str">
        <f ca="1">VLOOKUP($E1128,Name!$A:$C,3,FALSE)</f>
        <v>F</v>
      </c>
      <c r="K1128" s="7" t="str">
        <f ca="1">VLOOKUP($J1128,Gender!$A:$B,2,FALSE)</f>
        <v>Female</v>
      </c>
      <c r="L1128" s="7">
        <f t="shared" ca="1" si="155"/>
        <v>5</v>
      </c>
      <c r="M1128" s="7" t="str">
        <f ca="1">VLOOKUP($L1128,Race!$A:$B,2,FALSE)</f>
        <v>White</v>
      </c>
      <c r="N1128" s="8">
        <f t="shared" ca="1" si="156"/>
        <v>24956</v>
      </c>
      <c r="O1128" s="6">
        <f t="shared" ca="1" si="157"/>
        <v>7</v>
      </c>
      <c r="P1128" s="8" t="str">
        <f ca="1">VLOOKUP($O1128,Education!$A:$B,2,FALSE)</f>
        <v>Undergraduate degree</v>
      </c>
      <c r="Q1128" s="7">
        <f ca="1" xml:space="preserve">
  IF(OR($S1128 = 5, $S1128 = 6, $S1128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28" s="7" t="str">
        <f ca="1">VLOOKUP($Q1128,Department!$A:$B,2,FALSE)</f>
        <v>Human Resource</v>
      </c>
      <c r="S1128" s="6">
        <f t="shared" ca="1" si="158"/>
        <v>11</v>
      </c>
      <c r="T1128" s="7" t="str">
        <f ca="1">VLOOKUP($S1128,Role!$A:$B,2,FALSE)</f>
        <v>Analyst</v>
      </c>
      <c r="U1128" s="6">
        <f t="shared" ca="1" si="159"/>
        <v>7</v>
      </c>
      <c r="V1128" s="7" t="str">
        <f ca="1" xml:space="preserve">
IF($U1128 &lt;&gt; "",
    VLOOKUP($U1128,Level!$A:$B,2,FALSE),
    ""
)</f>
        <v>Senior</v>
      </c>
      <c r="W1128" s="1">
        <f t="shared" ca="1" si="160"/>
        <v>2580</v>
      </c>
      <c r="X1128" s="12" t="str">
        <f t="shared" ca="1" si="161"/>
        <v>INSERT INTO bi4all.fac_employees (id_company_fk, id_employee_pk, flg_active, employee_name, id_gender_fk, id_race_fk, birthday, id_schooling_fk, id_department_fk, id_role_fk, id_level_fk, salary) VALUES (1, 1124, TRUE, 'Kamilla Ramos Resende', 'F', 5, '28/04/1968', 7, 8, 11, 7, 2580);</v>
      </c>
    </row>
    <row r="1129" spans="1:24" ht="14.25" customHeight="1" x14ac:dyDescent="0.2">
      <c r="A1129" s="7">
        <v>1</v>
      </c>
      <c r="B1129" s="7" t="str">
        <f>$A1129 &amp; "-"&amp;VLOOKUP($A1129,Company!$A:$B,2,FALSE)</f>
        <v>1-ACME Corporation</v>
      </c>
      <c r="C1129" s="5">
        <f t="shared" si="153"/>
        <v>1125</v>
      </c>
      <c r="D1129" s="6" t="b">
        <v>1</v>
      </c>
      <c r="E1129" s="7">
        <f ca="1">IF($C1129 = 1 + N("Presidente"),
    127,
    IF($C1129 = 2 + N("Vice-Presidente"),
        72,
        IF($C1129 = 3 + N("Secretária bilíngue"),
            13,
            RANDBETWEEN(5,COUNT(Name!$A:$A) + 1)
        )
    )
)</f>
        <v>321</v>
      </c>
      <c r="F1129" s="7" t="str">
        <f ca="1">VLOOKUP($E1129,Name!$A:$B,2,FALSE)</f>
        <v>Pietra</v>
      </c>
      <c r="G1129" s="7">
        <f ca="1" xml:space="preserve">
IF($C1129 = 1,
    0,
    RANDBETWEEN(5,COUNT('Last name'!$A:$A) + 1)
)</f>
        <v>31</v>
      </c>
      <c r="H1129" s="7" t="str">
        <f ca="1" xml:space="preserve">
IF($C1129 = 1 + N("Presidente"),
    "de Orléans e Bragança",
    VLOOKUP($G1129,'Last name'!$A:$B,2,FALSE) &amp; " " &amp; VLOOKUP(RANDBETWEEN(5,COUNT('Last name'!$A:$A) + 1),'Last name'!$A:$B,2,FALSE)
)</f>
        <v>Barbosa Morato</v>
      </c>
      <c r="I1129" s="7" t="str">
        <f t="shared" ca="1" si="154"/>
        <v>Pietra Barbosa Morato</v>
      </c>
      <c r="J1129" s="7" t="str">
        <f ca="1">VLOOKUP($E1129,Name!$A:$C,3,FALSE)</f>
        <v>F</v>
      </c>
      <c r="K1129" s="7" t="str">
        <f ca="1">VLOOKUP($J1129,Gender!$A:$B,2,FALSE)</f>
        <v>Female</v>
      </c>
      <c r="L1129" s="7">
        <f t="shared" ca="1" si="155"/>
        <v>5</v>
      </c>
      <c r="M1129" s="7" t="str">
        <f ca="1">VLOOKUP($L1129,Race!$A:$B,2,FALSE)</f>
        <v>White</v>
      </c>
      <c r="N1129" s="8">
        <f t="shared" ca="1" si="156"/>
        <v>18058</v>
      </c>
      <c r="O1129" s="6">
        <f t="shared" ca="1" si="157"/>
        <v>7</v>
      </c>
      <c r="P1129" s="8" t="str">
        <f ca="1">VLOOKUP($O1129,Education!$A:$B,2,FALSE)</f>
        <v>Undergraduate degree</v>
      </c>
      <c r="Q1129" s="7">
        <f ca="1" xml:space="preserve">
  IF(OR($S1129 = 5, $S1129 = 6, $S1129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29" s="7" t="str">
        <f ca="1">VLOOKUP($Q1129,Department!$A:$B,2,FALSE)</f>
        <v>Administration</v>
      </c>
      <c r="S1129" s="6">
        <f t="shared" ca="1" si="158"/>
        <v>10</v>
      </c>
      <c r="T1129" s="7" t="str">
        <f ca="1">VLOOKUP($S1129,Role!$A:$B,2,FALSE)</f>
        <v>Trainee</v>
      </c>
      <c r="U1129" s="6" t="str">
        <f t="shared" ca="1" si="159"/>
        <v/>
      </c>
      <c r="V1129" s="7" t="str">
        <f ca="1" xml:space="preserve">
IF($U1129 &lt;&gt; "",
    VLOOKUP($U1129,Level!$A:$B,2,FALSE),
    ""
)</f>
        <v/>
      </c>
      <c r="W1129" s="1">
        <f t="shared" ca="1" si="160"/>
        <v>1305</v>
      </c>
      <c r="X1129" s="12" t="str">
        <f t="shared" ca="1" si="161"/>
        <v>INSERT INTO bi4all.fac_employees (id_company_fk, id_employee_pk, flg_active, employee_name, id_gender_fk, id_race_fk, birthday, id_schooling_fk, id_department_fk, id_role_fk, id_level_fk, salary) VALUES (1, 1125, TRUE, 'Pietra Barbosa Morato', 'F', 5, '09/06/1949', 7, 6, 10, NULL, 1305);</v>
      </c>
    </row>
    <row r="1130" spans="1:24" ht="14.25" customHeight="1" x14ac:dyDescent="0.2">
      <c r="A1130" s="7">
        <v>1</v>
      </c>
      <c r="B1130" s="7" t="str">
        <f>$A1130 &amp; "-"&amp;VLOOKUP($A1130,Company!$A:$B,2,FALSE)</f>
        <v>1-ACME Corporation</v>
      </c>
      <c r="C1130" s="5">
        <f t="shared" si="153"/>
        <v>1126</v>
      </c>
      <c r="D1130" s="6" t="b">
        <v>1</v>
      </c>
      <c r="E1130" s="7">
        <f ca="1">IF($C1130 = 1 + N("Presidente"),
    127,
    IF($C1130 = 2 + N("Vice-Presidente"),
        72,
        IF($C1130 = 3 + N("Secretária bilíngue"),
            13,
            RANDBETWEEN(5,COUNT(Name!$A:$A) + 1)
        )
    )
)</f>
        <v>151</v>
      </c>
      <c r="F1130" s="7" t="str">
        <f ca="1">VLOOKUP($E1130,Name!$A:$B,2,FALSE)</f>
        <v>Gabrielly</v>
      </c>
      <c r="G1130" s="7">
        <f ca="1" xml:space="preserve">
IF($C1130 = 1,
    0,
    RANDBETWEEN(5,COUNT('Last name'!$A:$A) + 1)
)</f>
        <v>85</v>
      </c>
      <c r="H1130" s="7" t="str">
        <f ca="1" xml:space="preserve">
IF($C1130 = 1 + N("Presidente"),
    "de Orléans e Bragança",
    VLOOKUP($G1130,'Last name'!$A:$B,2,FALSE) &amp; " " &amp; VLOOKUP(RANDBETWEEN(5,COUNT('Last name'!$A:$A) + 1),'Last name'!$A:$B,2,FALSE)
)</f>
        <v>Ferrão Melo</v>
      </c>
      <c r="I1130" s="7" t="str">
        <f t="shared" ca="1" si="154"/>
        <v>Gabrielly Ferrão Melo</v>
      </c>
      <c r="J1130" s="7" t="str">
        <f ca="1">VLOOKUP($E1130,Name!$A:$C,3,FALSE)</f>
        <v>F</v>
      </c>
      <c r="K1130" s="7" t="str">
        <f ca="1">VLOOKUP($J1130,Gender!$A:$B,2,FALSE)</f>
        <v>Female</v>
      </c>
      <c r="L1130" s="7">
        <f t="shared" ca="1" si="155"/>
        <v>5</v>
      </c>
      <c r="M1130" s="7" t="str">
        <f ca="1">VLOOKUP($L1130,Race!$A:$B,2,FALSE)</f>
        <v>White</v>
      </c>
      <c r="N1130" s="8">
        <f t="shared" ca="1" si="156"/>
        <v>22037</v>
      </c>
      <c r="O1130" s="6">
        <f t="shared" ca="1" si="157"/>
        <v>8</v>
      </c>
      <c r="P1130" s="8" t="str">
        <f ca="1">VLOOKUP($O1130,Education!$A:$B,2,FALSE)</f>
        <v>Graduate school</v>
      </c>
      <c r="Q1130" s="7">
        <f ca="1" xml:space="preserve">
  IF(OR($S1130 = 5, $S1130 = 6, $S1130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30" s="7" t="str">
        <f ca="1">VLOOKUP($Q1130,Department!$A:$B,2,FALSE)</f>
        <v>Administration</v>
      </c>
      <c r="S1130" s="6">
        <f t="shared" ca="1" si="158"/>
        <v>11</v>
      </c>
      <c r="T1130" s="7" t="str">
        <f ca="1">VLOOKUP($S1130,Role!$A:$B,2,FALSE)</f>
        <v>Analyst</v>
      </c>
      <c r="U1130" s="6">
        <f t="shared" ca="1" si="159"/>
        <v>6</v>
      </c>
      <c r="V1130" s="7" t="str">
        <f ca="1" xml:space="preserve">
IF($U1130 &lt;&gt; "",
    VLOOKUP($U1130,Level!$A:$B,2,FALSE),
    ""
)</f>
        <v>Pleno</v>
      </c>
      <c r="W1130" s="1">
        <f t="shared" ca="1" si="160"/>
        <v>3000</v>
      </c>
      <c r="X1130" s="12" t="str">
        <f t="shared" ca="1" si="161"/>
        <v>INSERT INTO bi4all.fac_employees (id_company_fk, id_employee_pk, flg_active, employee_name, id_gender_fk, id_race_fk, birthday, id_schooling_fk, id_department_fk, id_role_fk, id_level_fk, salary) VALUES (1, 1126, TRUE, 'Gabrielly Ferrão Melo', 'F', 5, '01/05/1960', 8, 6, 11, 6, 3000);</v>
      </c>
    </row>
    <row r="1131" spans="1:24" ht="14.25" customHeight="1" x14ac:dyDescent="0.2">
      <c r="A1131" s="7">
        <v>1</v>
      </c>
      <c r="B1131" s="7" t="str">
        <f>$A1131 &amp; "-"&amp;VLOOKUP($A1131,Company!$A:$B,2,FALSE)</f>
        <v>1-ACME Corporation</v>
      </c>
      <c r="C1131" s="5">
        <f t="shared" si="153"/>
        <v>1127</v>
      </c>
      <c r="D1131" s="6" t="b">
        <v>1</v>
      </c>
      <c r="E1131" s="7">
        <f ca="1">IF($C1131 = 1 + N("Presidente"),
    127,
    IF($C1131 = 2 + N("Vice-Presidente"),
        72,
        IF($C1131 = 3 + N("Secretária bilíngue"),
            13,
            RANDBETWEEN(5,COUNT(Name!$A:$A) + 1)
        )
    )
)</f>
        <v>311</v>
      </c>
      <c r="F1131" s="7" t="str">
        <f ca="1">VLOOKUP($E1131,Name!$A:$B,2,FALSE)</f>
        <v>Olívia</v>
      </c>
      <c r="G1131" s="7">
        <f ca="1" xml:space="preserve">
IF($C1131 = 1,
    0,
    RANDBETWEEN(5,COUNT('Last name'!$A:$A) + 1)
)</f>
        <v>123</v>
      </c>
      <c r="H1131" s="7" t="str">
        <f ca="1" xml:space="preserve">
IF($C1131 = 1 + N("Presidente"),
    "de Orléans e Bragança",
    VLOOKUP($G1131,'Last name'!$A:$B,2,FALSE) &amp; " " &amp; VLOOKUP(RANDBETWEEN(5,COUNT('Last name'!$A:$A) + 1),'Last name'!$A:$B,2,FALSE)
)</f>
        <v>Martins Monti</v>
      </c>
      <c r="I1131" s="7" t="str">
        <f t="shared" ca="1" si="154"/>
        <v>Olívia Martins Monti</v>
      </c>
      <c r="J1131" s="7" t="str">
        <f ca="1">VLOOKUP($E1131,Name!$A:$C,3,FALSE)</f>
        <v>F</v>
      </c>
      <c r="K1131" s="7" t="str">
        <f ca="1">VLOOKUP($J1131,Gender!$A:$B,2,FALSE)</f>
        <v>Female</v>
      </c>
      <c r="L1131" s="7">
        <f t="shared" ca="1" si="155"/>
        <v>5</v>
      </c>
      <c r="M1131" s="7" t="str">
        <f ca="1">VLOOKUP($L1131,Race!$A:$B,2,FALSE)</f>
        <v>White</v>
      </c>
      <c r="N1131" s="8">
        <f t="shared" ca="1" si="156"/>
        <v>19395</v>
      </c>
      <c r="O1131" s="6">
        <f t="shared" ca="1" si="157"/>
        <v>7</v>
      </c>
      <c r="P1131" s="8" t="str">
        <f ca="1">VLOOKUP($O1131,Education!$A:$B,2,FALSE)</f>
        <v>Undergraduate degree</v>
      </c>
      <c r="Q1131" s="7">
        <f ca="1" xml:space="preserve">
  IF(OR($S1131 = 5, $S1131 = 6, $S1131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31" s="7" t="str">
        <f ca="1">VLOOKUP($Q1131,Department!$A:$B,2,FALSE)</f>
        <v>Human Resource</v>
      </c>
      <c r="S1131" s="6">
        <f t="shared" ca="1" si="158"/>
        <v>10</v>
      </c>
      <c r="T1131" s="7" t="str">
        <f ca="1">VLOOKUP($S1131,Role!$A:$B,2,FALSE)</f>
        <v>Trainee</v>
      </c>
      <c r="U1131" s="6" t="str">
        <f t="shared" ca="1" si="159"/>
        <v/>
      </c>
      <c r="V1131" s="7" t="str">
        <f ca="1" xml:space="preserve">
IF($U1131 &lt;&gt; "",
    VLOOKUP($U1131,Level!$A:$B,2,FALSE),
    ""
)</f>
        <v/>
      </c>
      <c r="W1131" s="1">
        <f t="shared" ca="1" si="160"/>
        <v>1385</v>
      </c>
      <c r="X1131" s="12" t="str">
        <f t="shared" ca="1" si="161"/>
        <v>INSERT INTO bi4all.fac_employees (id_company_fk, id_employee_pk, flg_active, employee_name, id_gender_fk, id_race_fk, birthday, id_schooling_fk, id_department_fk, id_role_fk, id_level_fk, salary) VALUES (1, 1127, TRUE, 'Olívia Martins Monti', 'F', 5, '05/02/1953', 7, 8, 10, NULL, 1385);</v>
      </c>
    </row>
    <row r="1132" spans="1:24" ht="14.25" customHeight="1" x14ac:dyDescent="0.2">
      <c r="A1132" s="7">
        <v>1</v>
      </c>
      <c r="B1132" s="7" t="str">
        <f>$A1132 &amp; "-"&amp;VLOOKUP($A1132,Company!$A:$B,2,FALSE)</f>
        <v>1-ACME Corporation</v>
      </c>
      <c r="C1132" s="5">
        <f t="shared" si="153"/>
        <v>1128</v>
      </c>
      <c r="D1132" s="6" t="b">
        <v>1</v>
      </c>
      <c r="E1132" s="7">
        <f ca="1">IF($C1132 = 1 + N("Presidente"),
    127,
    IF($C1132 = 2 + N("Vice-Presidente"),
        72,
        IF($C1132 = 3 + N("Secretária bilíngue"),
            13,
            RANDBETWEEN(5,COUNT(Name!$A:$A) + 1)
        )
    )
)</f>
        <v>321</v>
      </c>
      <c r="F1132" s="7" t="str">
        <f ca="1">VLOOKUP($E1132,Name!$A:$B,2,FALSE)</f>
        <v>Pietra</v>
      </c>
      <c r="G1132" s="7">
        <f ca="1" xml:space="preserve">
IF($C1132 = 1,
    0,
    RANDBETWEEN(5,COUNT('Last name'!$A:$A) + 1)
)</f>
        <v>71</v>
      </c>
      <c r="H1132" s="7" t="str">
        <f ca="1" xml:space="preserve">
IF($C1132 = 1 + N("Presidente"),
    "de Orléans e Bragança",
    VLOOKUP($G1132,'Last name'!$A:$B,2,FALSE) &amp; " " &amp; VLOOKUP(RANDBETWEEN(5,COUNT('Last name'!$A:$A) + 1),'Last name'!$A:$B,2,FALSE)
)</f>
        <v>Dantas Battaglia</v>
      </c>
      <c r="I1132" s="7" t="str">
        <f t="shared" ca="1" si="154"/>
        <v>Pietra Dantas Battaglia</v>
      </c>
      <c r="J1132" s="7" t="str">
        <f ca="1">VLOOKUP($E1132,Name!$A:$C,3,FALSE)</f>
        <v>F</v>
      </c>
      <c r="K1132" s="7" t="str">
        <f ca="1">VLOOKUP($J1132,Gender!$A:$B,2,FALSE)</f>
        <v>Female</v>
      </c>
      <c r="L1132" s="7">
        <f t="shared" ca="1" si="155"/>
        <v>5</v>
      </c>
      <c r="M1132" s="7" t="str">
        <f ca="1">VLOOKUP($L1132,Race!$A:$B,2,FALSE)</f>
        <v>White</v>
      </c>
      <c r="N1132" s="8">
        <f t="shared" ca="1" si="156"/>
        <v>27050</v>
      </c>
      <c r="O1132" s="6">
        <f t="shared" ca="1" si="157"/>
        <v>7</v>
      </c>
      <c r="P1132" s="8" t="str">
        <f ca="1">VLOOKUP($O1132,Education!$A:$B,2,FALSE)</f>
        <v>Undergraduate degree</v>
      </c>
      <c r="Q1132" s="7">
        <f ca="1" xml:space="preserve">
  IF(OR($S1132 = 5, $S1132 = 6, $S1132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32" s="7" t="str">
        <f ca="1">VLOOKUP($Q1132,Department!$A:$B,2,FALSE)</f>
        <v>Administration</v>
      </c>
      <c r="S1132" s="6">
        <f t="shared" ca="1" si="158"/>
        <v>11</v>
      </c>
      <c r="T1132" s="7" t="str">
        <f ca="1">VLOOKUP($S1132,Role!$A:$B,2,FALSE)</f>
        <v>Analyst</v>
      </c>
      <c r="U1132" s="6">
        <f t="shared" ca="1" si="159"/>
        <v>5</v>
      </c>
      <c r="V1132" s="7" t="str">
        <f ca="1" xml:space="preserve">
IF($U1132 &lt;&gt; "",
    VLOOKUP($U1132,Level!$A:$B,2,FALSE),
    ""
)</f>
        <v>Junior</v>
      </c>
      <c r="W1132" s="1">
        <f t="shared" ca="1" si="160"/>
        <v>2500</v>
      </c>
      <c r="X1132" s="12" t="str">
        <f t="shared" ca="1" si="161"/>
        <v>INSERT INTO bi4all.fac_employees (id_company_fk, id_employee_pk, flg_active, employee_name, id_gender_fk, id_race_fk, birthday, id_schooling_fk, id_department_fk, id_role_fk, id_level_fk, salary) VALUES (1, 1128, TRUE, 'Pietra Dantas Battaglia', 'F', 5, '21/01/1974', 7, 6, 11, 5, 2500);</v>
      </c>
    </row>
    <row r="1133" spans="1:24" ht="14.25" customHeight="1" x14ac:dyDescent="0.2">
      <c r="A1133" s="7">
        <v>1</v>
      </c>
      <c r="B1133" s="7" t="str">
        <f>$A1133 &amp; "-"&amp;VLOOKUP($A1133,Company!$A:$B,2,FALSE)</f>
        <v>1-ACME Corporation</v>
      </c>
      <c r="C1133" s="5">
        <f t="shared" si="153"/>
        <v>1129</v>
      </c>
      <c r="D1133" s="6" t="b">
        <v>1</v>
      </c>
      <c r="E1133" s="7">
        <f ca="1">IF($C1133 = 1 + N("Presidente"),
    127,
    IF($C1133 = 2 + N("Vice-Presidente"),
        72,
        IF($C1133 = 3 + N("Secretária bilíngue"),
            13,
            RANDBETWEEN(5,COUNT(Name!$A:$A) + 1)
        )
    )
)</f>
        <v>33</v>
      </c>
      <c r="F1133" s="7" t="str">
        <f ca="1">VLOOKUP($E1133,Name!$A:$B,2,FALSE)</f>
        <v>Ana Lívia</v>
      </c>
      <c r="G1133" s="7">
        <f ca="1" xml:space="preserve">
IF($C1133 = 1,
    0,
    RANDBETWEEN(5,COUNT('Last name'!$A:$A) + 1)
)</f>
        <v>175</v>
      </c>
      <c r="H1133" s="7" t="str">
        <f ca="1" xml:space="preserve">
IF($C1133 = 1 + N("Presidente"),
    "de Orléans e Bragança",
    VLOOKUP($G1133,'Last name'!$A:$B,2,FALSE) &amp; " " &amp; VLOOKUP(RANDBETWEEN(5,COUNT('Last name'!$A:$A) + 1),'Last name'!$A:$B,2,FALSE)
)</f>
        <v>Santoro Seixas</v>
      </c>
      <c r="I1133" s="7" t="str">
        <f t="shared" ca="1" si="154"/>
        <v>Ana Lívia Santoro Seixas</v>
      </c>
      <c r="J1133" s="7" t="str">
        <f ca="1">VLOOKUP($E1133,Name!$A:$C,3,FALSE)</f>
        <v>F</v>
      </c>
      <c r="K1133" s="7" t="str">
        <f ca="1">VLOOKUP($J1133,Gender!$A:$B,2,FALSE)</f>
        <v>Female</v>
      </c>
      <c r="L1133" s="7">
        <f t="shared" ca="1" si="155"/>
        <v>7</v>
      </c>
      <c r="M1133" s="7" t="str">
        <f ca="1">VLOOKUP($L1133,Race!$A:$B,2,FALSE)</f>
        <v>Hispanic or Latino</v>
      </c>
      <c r="N1133" s="8">
        <f t="shared" ca="1" si="156"/>
        <v>31769</v>
      </c>
      <c r="O1133" s="6">
        <f t="shared" ca="1" si="157"/>
        <v>7</v>
      </c>
      <c r="P1133" s="8" t="str">
        <f ca="1">VLOOKUP($O1133,Education!$A:$B,2,FALSE)</f>
        <v>Undergraduate degree</v>
      </c>
      <c r="Q1133" s="7">
        <f ca="1" xml:space="preserve">
  IF(OR($S1133 = 5, $S1133 = 6, $S1133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33" s="7" t="str">
        <f ca="1">VLOOKUP($Q1133,Department!$A:$B,2,FALSE)</f>
        <v>Communication &amp; Marketing</v>
      </c>
      <c r="S1133" s="6">
        <f t="shared" ca="1" si="158"/>
        <v>10</v>
      </c>
      <c r="T1133" s="7" t="str">
        <f ca="1">VLOOKUP($S1133,Role!$A:$B,2,FALSE)</f>
        <v>Trainee</v>
      </c>
      <c r="U1133" s="6" t="str">
        <f t="shared" ca="1" si="159"/>
        <v/>
      </c>
      <c r="V1133" s="7" t="str">
        <f ca="1" xml:space="preserve">
IF($U1133 &lt;&gt; "",
    VLOOKUP($U1133,Level!$A:$B,2,FALSE),
    ""
)</f>
        <v/>
      </c>
      <c r="W1133" s="1">
        <f t="shared" ca="1" si="160"/>
        <v>1385</v>
      </c>
      <c r="X1133" s="12" t="str">
        <f t="shared" ca="1" si="161"/>
        <v>INSERT INTO bi4all.fac_employees (id_company_fk, id_employee_pk, flg_active, employee_name, id_gender_fk, id_race_fk, birthday, id_schooling_fk, id_department_fk, id_role_fk, id_level_fk, salary) VALUES (1, 1129, TRUE, 'Ana Lívia Santoro Seixas', 'F', 7, '23/12/1986', 7, 11, 10, NULL, 1385);</v>
      </c>
    </row>
    <row r="1134" spans="1:24" ht="14.25" customHeight="1" x14ac:dyDescent="0.2">
      <c r="A1134" s="7">
        <v>1</v>
      </c>
      <c r="B1134" s="7" t="str">
        <f>$A1134 &amp; "-"&amp;VLOOKUP($A1134,Company!$A:$B,2,FALSE)</f>
        <v>1-ACME Corporation</v>
      </c>
      <c r="C1134" s="5">
        <f t="shared" si="153"/>
        <v>1130</v>
      </c>
      <c r="D1134" s="6" t="b">
        <v>1</v>
      </c>
      <c r="E1134" s="7">
        <f ca="1">IF($C1134 = 1 + N("Presidente"),
    127,
    IF($C1134 = 2 + N("Vice-Presidente"),
        72,
        IF($C1134 = 3 + N("Secretária bilíngue"),
            13,
            RANDBETWEEN(5,COUNT(Name!$A:$A) + 1)
        )
    )
)</f>
        <v>276</v>
      </c>
      <c r="F1134" s="7" t="str">
        <f ca="1">VLOOKUP($E1134,Name!$A:$B,2,FALSE)</f>
        <v>Mariah</v>
      </c>
      <c r="G1134" s="7">
        <f ca="1" xml:space="preserve">
IF($C1134 = 1,
    0,
    RANDBETWEEN(5,COUNT('Last name'!$A:$A) + 1)
)</f>
        <v>49</v>
      </c>
      <c r="H1134" s="7" t="str">
        <f ca="1" xml:space="preserve">
IF($C1134 = 1 + N("Presidente"),
    "de Orléans e Bragança",
    VLOOKUP($G1134,'Last name'!$A:$B,2,FALSE) &amp; " " &amp; VLOOKUP(RANDBETWEEN(5,COUNT('Last name'!$A:$A) + 1),'Last name'!$A:$B,2,FALSE)
)</f>
        <v>Brito Greco</v>
      </c>
      <c r="I1134" s="7" t="str">
        <f t="shared" ca="1" si="154"/>
        <v>Mariah Brito Greco</v>
      </c>
      <c r="J1134" s="7" t="str">
        <f ca="1">VLOOKUP($E1134,Name!$A:$C,3,FALSE)</f>
        <v>F</v>
      </c>
      <c r="K1134" s="7" t="str">
        <f ca="1">VLOOKUP($J1134,Gender!$A:$B,2,FALSE)</f>
        <v>Female</v>
      </c>
      <c r="L1134" s="7">
        <f t="shared" ca="1" si="155"/>
        <v>6</v>
      </c>
      <c r="M1134" s="7" t="str">
        <f ca="1">VLOOKUP($L1134,Race!$A:$B,2,FALSE)</f>
        <v>Black or African American</v>
      </c>
      <c r="N1134" s="8">
        <f t="shared" ca="1" si="156"/>
        <v>27335</v>
      </c>
      <c r="O1134" s="6">
        <f t="shared" ca="1" si="157"/>
        <v>7</v>
      </c>
      <c r="P1134" s="8" t="str">
        <f ca="1">VLOOKUP($O1134,Education!$A:$B,2,FALSE)</f>
        <v>Undergraduate degree</v>
      </c>
      <c r="Q1134" s="7">
        <f ca="1" xml:space="preserve">
  IF(OR($S1134 = 5, $S1134 = 6, $S1134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34" s="7" t="str">
        <f ca="1">VLOOKUP($Q1134,Department!$A:$B,2,FALSE)</f>
        <v>Presidency</v>
      </c>
      <c r="S1134" s="6">
        <f t="shared" ca="1" si="158"/>
        <v>11</v>
      </c>
      <c r="T1134" s="7" t="str">
        <f ca="1">VLOOKUP($S1134,Role!$A:$B,2,FALSE)</f>
        <v>Analyst</v>
      </c>
      <c r="U1134" s="6">
        <f t="shared" ca="1" si="159"/>
        <v>5</v>
      </c>
      <c r="V1134" s="7" t="str">
        <f ca="1" xml:space="preserve">
IF($U1134 &lt;&gt; "",
    VLOOKUP($U1134,Level!$A:$B,2,FALSE),
    ""
)</f>
        <v>Junior</v>
      </c>
      <c r="W1134" s="1">
        <f t="shared" ca="1" si="160"/>
        <v>2500</v>
      </c>
      <c r="X1134" s="12" t="str">
        <f t="shared" ca="1" si="161"/>
        <v>INSERT INTO bi4all.fac_employees (id_company_fk, id_employee_pk, flg_active, employee_name, id_gender_fk, id_race_fk, birthday, id_schooling_fk, id_department_fk, id_role_fk, id_level_fk, salary) VALUES (1, 1130, TRUE, 'Mariah Brito Greco', 'F', 6, '02/11/1974', 7, 5, 11, 5, 2500);</v>
      </c>
    </row>
    <row r="1135" spans="1:24" ht="14.25" customHeight="1" x14ac:dyDescent="0.2">
      <c r="A1135" s="7">
        <v>1</v>
      </c>
      <c r="B1135" s="7" t="str">
        <f>$A1135 &amp; "-"&amp;VLOOKUP($A1135,Company!$A:$B,2,FALSE)</f>
        <v>1-ACME Corporation</v>
      </c>
      <c r="C1135" s="5">
        <f t="shared" si="153"/>
        <v>1131</v>
      </c>
      <c r="D1135" s="6" t="b">
        <v>1</v>
      </c>
      <c r="E1135" s="7">
        <f ca="1">IF($C1135 = 1 + N("Presidente"),
    127,
    IF($C1135 = 2 + N("Vice-Presidente"),
        72,
        IF($C1135 = 3 + N("Secretária bilíngue"),
            13,
            RANDBETWEEN(5,COUNT(Name!$A:$A) + 1)
        )
    )
)</f>
        <v>77</v>
      </c>
      <c r="F1135" s="7" t="str">
        <f ca="1">VLOOKUP($E1135,Name!$A:$B,2,FALSE)</f>
        <v>Bruno</v>
      </c>
      <c r="G1135" s="7">
        <f ca="1" xml:space="preserve">
IF($C1135 = 1,
    0,
    RANDBETWEEN(5,COUNT('Last name'!$A:$A) + 1)
)</f>
        <v>177</v>
      </c>
      <c r="H1135" s="7" t="str">
        <f ca="1" xml:space="preserve">
IF($C1135 = 1 + N("Presidente"),
    "de Orléans e Bragança",
    VLOOKUP($G1135,'Last name'!$A:$B,2,FALSE) &amp; " " &amp; VLOOKUP(RANDBETWEEN(5,COUNT('Last name'!$A:$A) + 1),'Last name'!$A:$B,2,FALSE)
)</f>
        <v>Saragoça Saragoça</v>
      </c>
      <c r="I1135" s="7" t="str">
        <f t="shared" ca="1" si="154"/>
        <v>Bruno Saragoça Saragoça</v>
      </c>
      <c r="J1135" s="7" t="str">
        <f ca="1">VLOOKUP($E1135,Name!$A:$C,3,FALSE)</f>
        <v>M</v>
      </c>
      <c r="K1135" s="7" t="str">
        <f ca="1">VLOOKUP($J1135,Gender!$A:$B,2,FALSE)</f>
        <v>Male</v>
      </c>
      <c r="L1135" s="7">
        <f t="shared" ca="1" si="155"/>
        <v>5</v>
      </c>
      <c r="M1135" s="7" t="str">
        <f ca="1">VLOOKUP($L1135,Race!$A:$B,2,FALSE)</f>
        <v>White</v>
      </c>
      <c r="N1135" s="8">
        <f t="shared" ca="1" si="156"/>
        <v>18567</v>
      </c>
      <c r="O1135" s="6">
        <f t="shared" ca="1" si="157"/>
        <v>7</v>
      </c>
      <c r="P1135" s="8" t="str">
        <f ca="1">VLOOKUP($O1135,Education!$A:$B,2,FALSE)</f>
        <v>Undergraduate degree</v>
      </c>
      <c r="Q1135" s="7">
        <f ca="1" xml:space="preserve">
  IF(OR($S1135 = 5, $S1135 = 6, $S1135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35" s="7" t="str">
        <f ca="1">VLOOKUP($Q1135,Department!$A:$B,2,FALSE)</f>
        <v>Communication &amp; Marketing</v>
      </c>
      <c r="S1135" s="6">
        <f t="shared" ca="1" si="158"/>
        <v>10</v>
      </c>
      <c r="T1135" s="7" t="str">
        <f ca="1">VLOOKUP($S1135,Role!$A:$B,2,FALSE)</f>
        <v>Trainee</v>
      </c>
      <c r="U1135" s="6" t="str">
        <f t="shared" ca="1" si="159"/>
        <v/>
      </c>
      <c r="V1135" s="7" t="str">
        <f ca="1" xml:space="preserve">
IF($U1135 &lt;&gt; "",
    VLOOKUP($U1135,Level!$A:$B,2,FALSE),
    ""
)</f>
        <v/>
      </c>
      <c r="W1135" s="1">
        <f t="shared" ca="1" si="160"/>
        <v>1385</v>
      </c>
      <c r="X1135" s="12" t="str">
        <f t="shared" ca="1" si="161"/>
        <v>INSERT INTO bi4all.fac_employees (id_company_fk, id_employee_pk, flg_active, employee_name, id_gender_fk, id_race_fk, birthday, id_schooling_fk, id_department_fk, id_role_fk, id_level_fk, salary) VALUES (1, 1131, TRUE, 'Bruno Saragoça Saragoça', 'M', 5, '31/10/1950', 7, 11, 10, NULL, 1385);</v>
      </c>
    </row>
    <row r="1136" spans="1:24" ht="14.25" customHeight="1" x14ac:dyDescent="0.2">
      <c r="A1136" s="7">
        <v>1</v>
      </c>
      <c r="B1136" s="7" t="str">
        <f>$A1136 &amp; "-"&amp;VLOOKUP($A1136,Company!$A:$B,2,FALSE)</f>
        <v>1-ACME Corporation</v>
      </c>
      <c r="C1136" s="5">
        <f t="shared" si="153"/>
        <v>1132</v>
      </c>
      <c r="D1136" s="6" t="b">
        <v>1</v>
      </c>
      <c r="E1136" s="7">
        <f ca="1">IF($C1136 = 1 + N("Presidente"),
    127,
    IF($C1136 = 2 + N("Vice-Presidente"),
        72,
        IF($C1136 = 3 + N("Secretária bilíngue"),
            13,
            RANDBETWEEN(5,COUNT(Name!$A:$A) + 1)
        )
    )
)</f>
        <v>42</v>
      </c>
      <c r="F1136" s="7" t="str">
        <f ca="1">VLOOKUP($E1136,Name!$A:$B,2,FALSE)</f>
        <v>Ângelo</v>
      </c>
      <c r="G1136" s="7">
        <f ca="1" xml:space="preserve">
IF($C1136 = 1,
    0,
    RANDBETWEEN(5,COUNT('Last name'!$A:$A) + 1)
)</f>
        <v>104</v>
      </c>
      <c r="H1136" s="7" t="str">
        <f ca="1" xml:space="preserve">
IF($C1136 = 1 + N("Presidente"),
    "de Orléans e Bragança",
    VLOOKUP($G1136,'Last name'!$A:$B,2,FALSE) &amp; " " &amp; VLOOKUP(RANDBETWEEN(5,COUNT('Last name'!$A:$A) + 1),'Last name'!$A:$B,2,FALSE)
)</f>
        <v>Ildelfonso Alencar</v>
      </c>
      <c r="I1136" s="7" t="str">
        <f t="shared" ca="1" si="154"/>
        <v>Ângelo Ildelfonso Alencar</v>
      </c>
      <c r="J1136" s="7" t="str">
        <f ca="1">VLOOKUP($E1136,Name!$A:$C,3,FALSE)</f>
        <v>M</v>
      </c>
      <c r="K1136" s="7" t="str">
        <f ca="1">VLOOKUP($J1136,Gender!$A:$B,2,FALSE)</f>
        <v>Male</v>
      </c>
      <c r="L1136" s="7">
        <f t="shared" ca="1" si="155"/>
        <v>5</v>
      </c>
      <c r="M1136" s="7" t="str">
        <f ca="1">VLOOKUP($L1136,Race!$A:$B,2,FALSE)</f>
        <v>White</v>
      </c>
      <c r="N1136" s="8">
        <f t="shared" ca="1" si="156"/>
        <v>29721</v>
      </c>
      <c r="O1136" s="6">
        <f t="shared" ca="1" si="157"/>
        <v>7</v>
      </c>
      <c r="P1136" s="8" t="str">
        <f ca="1">VLOOKUP($O1136,Education!$A:$B,2,FALSE)</f>
        <v>Undergraduate degree</v>
      </c>
      <c r="Q1136" s="7">
        <f ca="1" xml:space="preserve">
  IF(OR($S1136 = 5, $S1136 = 6, $S1136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36" s="7" t="str">
        <f ca="1">VLOOKUP($Q1136,Department!$A:$B,2,FALSE)</f>
        <v>Administration</v>
      </c>
      <c r="S1136" s="6">
        <f t="shared" ca="1" si="158"/>
        <v>11</v>
      </c>
      <c r="T1136" s="7" t="str">
        <f ca="1">VLOOKUP($S1136,Role!$A:$B,2,FALSE)</f>
        <v>Analyst</v>
      </c>
      <c r="U1136" s="6">
        <f t="shared" ca="1" si="159"/>
        <v>7</v>
      </c>
      <c r="V1136" s="7" t="str">
        <f ca="1" xml:space="preserve">
IF($U1136 &lt;&gt; "",
    VLOOKUP($U1136,Level!$A:$B,2,FALSE),
    ""
)</f>
        <v>Senior</v>
      </c>
      <c r="W1136" s="1">
        <f t="shared" ca="1" si="160"/>
        <v>2500</v>
      </c>
      <c r="X1136" s="12" t="str">
        <f t="shared" ca="1" si="161"/>
        <v>INSERT INTO bi4all.fac_employees (id_company_fk, id_employee_pk, flg_active, employee_name, id_gender_fk, id_race_fk, birthday, id_schooling_fk, id_department_fk, id_role_fk, id_level_fk, salary) VALUES (1, 1132, TRUE, 'Ângelo Ildelfonso Alencar', 'M', 5, '15/05/1981', 7, 6, 11, 7, 2500);</v>
      </c>
    </row>
    <row r="1137" spans="1:24" ht="14.25" customHeight="1" x14ac:dyDescent="0.2">
      <c r="A1137" s="7">
        <v>1</v>
      </c>
      <c r="B1137" s="7" t="str">
        <f>$A1137 &amp; "-"&amp;VLOOKUP($A1137,Company!$A:$B,2,FALSE)</f>
        <v>1-ACME Corporation</v>
      </c>
      <c r="C1137" s="5">
        <f t="shared" si="153"/>
        <v>1133</v>
      </c>
      <c r="D1137" s="6" t="b">
        <v>1</v>
      </c>
      <c r="E1137" s="7">
        <f ca="1">IF($C1137 = 1 + N("Presidente"),
    127,
    IF($C1137 = 2 + N("Vice-Presidente"),
        72,
        IF($C1137 = 3 + N("Secretária bilíngue"),
            13,
            RANDBETWEEN(5,COUNT(Name!$A:$A) + 1)
        )
    )
)</f>
        <v>221</v>
      </c>
      <c r="F1137" s="7" t="str">
        <f ca="1">VLOOKUP($E1137,Name!$A:$B,2,FALSE)</f>
        <v>Lavínia</v>
      </c>
      <c r="G1137" s="7">
        <f ca="1" xml:space="preserve">
IF($C1137 = 1,
    0,
    RANDBETWEEN(5,COUNT('Last name'!$A:$A) + 1)
)</f>
        <v>103</v>
      </c>
      <c r="H1137" s="7" t="str">
        <f ca="1" xml:space="preserve">
IF($C1137 = 1 + N("Presidente"),
    "de Orléans e Bragança",
    VLOOKUP($G1137,'Last name'!$A:$B,2,FALSE) &amp; " " &amp; VLOOKUP(RANDBETWEEN(5,COUNT('Last name'!$A:$A) + 1),'Last name'!$A:$B,2,FALSE)
)</f>
        <v>Holanda Carvalho</v>
      </c>
      <c r="I1137" s="7" t="str">
        <f t="shared" ca="1" si="154"/>
        <v>Lavínia Holanda Carvalho</v>
      </c>
      <c r="J1137" s="7" t="str">
        <f ca="1">VLOOKUP($E1137,Name!$A:$C,3,FALSE)</f>
        <v>F</v>
      </c>
      <c r="K1137" s="7" t="str">
        <f ca="1">VLOOKUP($J1137,Gender!$A:$B,2,FALSE)</f>
        <v>Female</v>
      </c>
      <c r="L1137" s="7">
        <f t="shared" ca="1" si="155"/>
        <v>5</v>
      </c>
      <c r="M1137" s="7" t="str">
        <f ca="1">VLOOKUP($L1137,Race!$A:$B,2,FALSE)</f>
        <v>White</v>
      </c>
      <c r="N1137" s="8">
        <f t="shared" ca="1" si="156"/>
        <v>22591</v>
      </c>
      <c r="O1137" s="6">
        <f t="shared" ca="1" si="157"/>
        <v>7</v>
      </c>
      <c r="P1137" s="8" t="str">
        <f ca="1">VLOOKUP($O1137,Education!$A:$B,2,FALSE)</f>
        <v>Undergraduate degree</v>
      </c>
      <c r="Q1137" s="7">
        <f ca="1" xml:space="preserve">
  IF(OR($S1137 = 5, $S1137 = 6, $S1137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37" s="7" t="str">
        <f ca="1">VLOOKUP($Q1137,Department!$A:$B,2,FALSE)</f>
        <v>Audit</v>
      </c>
      <c r="S1137" s="6">
        <f t="shared" ca="1" si="158"/>
        <v>10</v>
      </c>
      <c r="T1137" s="7" t="str">
        <f ca="1">VLOOKUP($S1137,Role!$A:$B,2,FALSE)</f>
        <v>Trainee</v>
      </c>
      <c r="U1137" s="6" t="str">
        <f t="shared" ca="1" si="159"/>
        <v/>
      </c>
      <c r="V1137" s="7" t="str">
        <f ca="1" xml:space="preserve">
IF($U1137 &lt;&gt; "",
    VLOOKUP($U1137,Level!$A:$B,2,FALSE),
    ""
)</f>
        <v/>
      </c>
      <c r="W1137" s="1">
        <f t="shared" ca="1" si="160"/>
        <v>1305</v>
      </c>
      <c r="X1137" s="12" t="str">
        <f t="shared" ca="1" si="161"/>
        <v>INSERT INTO bi4all.fac_employees (id_company_fk, id_employee_pk, flg_active, employee_name, id_gender_fk, id_race_fk, birthday, id_schooling_fk, id_department_fk, id_role_fk, id_level_fk, salary) VALUES (1, 1133, TRUE, 'Lavínia Holanda Carvalho', 'F', 5, '06/11/1961', 7, 13, 10, NULL, 1305);</v>
      </c>
    </row>
    <row r="1138" spans="1:24" ht="14.25" customHeight="1" x14ac:dyDescent="0.2">
      <c r="A1138" s="7">
        <v>1</v>
      </c>
      <c r="B1138" s="7" t="str">
        <f>$A1138 &amp; "-"&amp;VLOOKUP($A1138,Company!$A:$B,2,FALSE)</f>
        <v>1-ACME Corporation</v>
      </c>
      <c r="C1138" s="5">
        <f t="shared" si="153"/>
        <v>1134</v>
      </c>
      <c r="D1138" s="6" t="b">
        <v>1</v>
      </c>
      <c r="E1138" s="7">
        <f ca="1">IF($C1138 = 1 + N("Presidente"),
    127,
    IF($C1138 = 2 + N("Vice-Presidente"),
        72,
        IF($C1138 = 3 + N("Secretária bilíngue"),
            13,
            RANDBETWEEN(5,COUNT(Name!$A:$A) + 1)
        )
    )
)</f>
        <v>218</v>
      </c>
      <c r="F1138" s="7" t="str">
        <f ca="1">VLOOKUP($E1138,Name!$A:$B,2,FALSE)</f>
        <v>Larisa</v>
      </c>
      <c r="G1138" s="7">
        <f ca="1" xml:space="preserve">
IF($C1138 = 1,
    0,
    RANDBETWEEN(5,COUNT('Last name'!$A:$A) + 1)
)</f>
        <v>157</v>
      </c>
      <c r="H1138" s="7" t="str">
        <f ca="1" xml:space="preserve">
IF($C1138 = 1 + N("Presidente"),
    "de Orléans e Bragança",
    VLOOKUP($G1138,'Last name'!$A:$B,2,FALSE) &amp; " " &amp; VLOOKUP(RANDBETWEEN(5,COUNT('Last name'!$A:$A) + 1),'Last name'!$A:$B,2,FALSE)
)</f>
        <v>Ramos Rodrigues</v>
      </c>
      <c r="I1138" s="7" t="str">
        <f t="shared" ca="1" si="154"/>
        <v>Larisa Ramos Rodrigues</v>
      </c>
      <c r="J1138" s="7" t="str">
        <f ca="1">VLOOKUP($E1138,Name!$A:$C,3,FALSE)</f>
        <v>F</v>
      </c>
      <c r="K1138" s="7" t="str">
        <f ca="1">VLOOKUP($J1138,Gender!$A:$B,2,FALSE)</f>
        <v>Female</v>
      </c>
      <c r="L1138" s="7">
        <f t="shared" ca="1" si="155"/>
        <v>5</v>
      </c>
      <c r="M1138" s="7" t="str">
        <f ca="1">VLOOKUP($L1138,Race!$A:$B,2,FALSE)</f>
        <v>White</v>
      </c>
      <c r="N1138" s="8">
        <f t="shared" ca="1" si="156"/>
        <v>28452</v>
      </c>
      <c r="O1138" s="6">
        <f t="shared" ca="1" si="157"/>
        <v>8</v>
      </c>
      <c r="P1138" s="8" t="str">
        <f ca="1">VLOOKUP($O1138,Education!$A:$B,2,FALSE)</f>
        <v>Graduate school</v>
      </c>
      <c r="Q1138" s="7">
        <f ca="1" xml:space="preserve">
  IF(OR($S1138 = 5, $S1138 = 6, $S1138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38" s="7" t="str">
        <f ca="1">VLOOKUP($Q1138,Department!$A:$B,2,FALSE)</f>
        <v>Presidency</v>
      </c>
      <c r="S1138" s="6">
        <f t="shared" ca="1" si="158"/>
        <v>11</v>
      </c>
      <c r="T1138" s="7" t="str">
        <f ca="1">VLOOKUP($S1138,Role!$A:$B,2,FALSE)</f>
        <v>Analyst</v>
      </c>
      <c r="U1138" s="6">
        <f t="shared" ca="1" si="159"/>
        <v>6</v>
      </c>
      <c r="V1138" s="7" t="str">
        <f ca="1" xml:space="preserve">
IF($U1138 &lt;&gt; "",
    VLOOKUP($U1138,Level!$A:$B,2,FALSE),
    ""
)</f>
        <v>Pleno</v>
      </c>
      <c r="W1138" s="1">
        <f t="shared" ca="1" si="160"/>
        <v>3000</v>
      </c>
      <c r="X1138" s="12" t="str">
        <f t="shared" ca="1" si="161"/>
        <v>INSERT INTO bi4all.fac_employees (id_company_fk, id_employee_pk, flg_active, employee_name, id_gender_fk, id_race_fk, birthday, id_schooling_fk, id_department_fk, id_role_fk, id_level_fk, salary) VALUES (1, 1134, TRUE, 'Larisa Ramos Rodrigues', 'F', 5, '23/11/1977', 8, 5, 11, 6, 3000);</v>
      </c>
    </row>
    <row r="1139" spans="1:24" ht="14.25" customHeight="1" x14ac:dyDescent="0.2">
      <c r="A1139" s="7">
        <v>1</v>
      </c>
      <c r="B1139" s="7" t="str">
        <f>$A1139 &amp; "-"&amp;VLOOKUP($A1139,Company!$A:$B,2,FALSE)</f>
        <v>1-ACME Corporation</v>
      </c>
      <c r="C1139" s="5">
        <f t="shared" si="153"/>
        <v>1135</v>
      </c>
      <c r="D1139" s="6" t="b">
        <v>1</v>
      </c>
      <c r="E1139" s="7">
        <f ca="1">IF($C1139 = 1 + N("Presidente"),
    127,
    IF($C1139 = 2 + N("Vice-Presidente"),
        72,
        IF($C1139 = 3 + N("Secretária bilíngue"),
            13,
            RANDBETWEEN(5,COUNT(Name!$A:$A) + 1)
        )
    )
)</f>
        <v>226</v>
      </c>
      <c r="F1139" s="7" t="str">
        <f ca="1">VLOOKUP($E1139,Name!$A:$B,2,FALSE)</f>
        <v>Levy</v>
      </c>
      <c r="G1139" s="7">
        <f ca="1" xml:space="preserve">
IF($C1139 = 1,
    0,
    RANDBETWEEN(5,COUNT('Last name'!$A:$A) + 1)
)</f>
        <v>63</v>
      </c>
      <c r="H1139" s="7" t="str">
        <f ca="1" xml:space="preserve">
IF($C1139 = 1 + N("Presidente"),
    "de Orléans e Bragança",
    VLOOKUP($G1139,'Last name'!$A:$B,2,FALSE) &amp; " " &amp; VLOOKUP(RANDBETWEEN(5,COUNT('Last name'!$A:$A) + 1),'Last name'!$A:$B,2,FALSE)
)</f>
        <v>Castro Conti</v>
      </c>
      <c r="I1139" s="7" t="str">
        <f t="shared" ca="1" si="154"/>
        <v>Levy Castro Conti</v>
      </c>
      <c r="J1139" s="7" t="str">
        <f ca="1">VLOOKUP($E1139,Name!$A:$C,3,FALSE)</f>
        <v>M</v>
      </c>
      <c r="K1139" s="7" t="str">
        <f ca="1">VLOOKUP($J1139,Gender!$A:$B,2,FALSE)</f>
        <v>Male</v>
      </c>
      <c r="L1139" s="7">
        <f t="shared" ca="1" si="155"/>
        <v>5</v>
      </c>
      <c r="M1139" s="7" t="str">
        <f ca="1">VLOOKUP($L1139,Race!$A:$B,2,FALSE)</f>
        <v>White</v>
      </c>
      <c r="N1139" s="8">
        <f t="shared" ca="1" si="156"/>
        <v>17953</v>
      </c>
      <c r="O1139" s="6">
        <f t="shared" ca="1" si="157"/>
        <v>7</v>
      </c>
      <c r="P1139" s="8" t="str">
        <f ca="1">VLOOKUP($O1139,Education!$A:$B,2,FALSE)</f>
        <v>Undergraduate degree</v>
      </c>
      <c r="Q1139" s="7">
        <f ca="1" xml:space="preserve">
  IF(OR($S1139 = 5, $S1139 = 6, $S1139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39" s="7" t="str">
        <f ca="1">VLOOKUP($Q1139,Department!$A:$B,2,FALSE)</f>
        <v>Operations</v>
      </c>
      <c r="S1139" s="6">
        <f t="shared" ca="1" si="158"/>
        <v>9</v>
      </c>
      <c r="T1139" s="7" t="str">
        <f ca="1">VLOOKUP($S1139,Role!$A:$B,2,FALSE)</f>
        <v>Intern</v>
      </c>
      <c r="U1139" s="6" t="str">
        <f t="shared" ca="1" si="159"/>
        <v/>
      </c>
      <c r="V1139" s="7" t="str">
        <f ca="1" xml:space="preserve">
IF($U1139 &lt;&gt; "",
    VLOOKUP($U1139,Level!$A:$B,2,FALSE),
    ""
)</f>
        <v/>
      </c>
      <c r="W1139" s="1">
        <f t="shared" ca="1" si="160"/>
        <v>1205</v>
      </c>
      <c r="X1139" s="12" t="str">
        <f t="shared" ca="1" si="161"/>
        <v>INSERT INTO bi4all.fac_employees (id_company_fk, id_employee_pk, flg_active, employee_name, id_gender_fk, id_race_fk, birthday, id_schooling_fk, id_department_fk, id_role_fk, id_level_fk, salary) VALUES (1, 1135, TRUE, 'Levy Castro Conti', 'M', 5, '24/02/1949', 7, 10, 9, NULL, 1205);</v>
      </c>
    </row>
    <row r="1140" spans="1:24" ht="14.25" customHeight="1" x14ac:dyDescent="0.2">
      <c r="A1140" s="7">
        <v>1</v>
      </c>
      <c r="B1140" s="7" t="str">
        <f>$A1140 &amp; "-"&amp;VLOOKUP($A1140,Company!$A:$B,2,FALSE)</f>
        <v>1-ACME Corporation</v>
      </c>
      <c r="C1140" s="5">
        <f t="shared" si="153"/>
        <v>1136</v>
      </c>
      <c r="D1140" s="6" t="b">
        <v>1</v>
      </c>
      <c r="E1140" s="7">
        <f ca="1">IF($C1140 = 1 + N("Presidente"),
    127,
    IF($C1140 = 2 + N("Vice-Presidente"),
        72,
        IF($C1140 = 3 + N("Secretária bilíngue"),
            13,
            RANDBETWEEN(5,COUNT(Name!$A:$A) + 1)
        )
    )
)</f>
        <v>190</v>
      </c>
      <c r="F1140" s="7" t="str">
        <f ca="1">VLOOKUP($E1140,Name!$A:$B,2,FALSE)</f>
        <v>João Miguel</v>
      </c>
      <c r="G1140" s="7">
        <f ca="1" xml:space="preserve">
IF($C1140 = 1,
    0,
    RANDBETWEEN(5,COUNT('Last name'!$A:$A) + 1)
)</f>
        <v>6</v>
      </c>
      <c r="H1140" s="7" t="str">
        <f ca="1" xml:space="preserve">
IF($C1140 = 1 + N("Presidente"),
    "de Orléans e Bragança",
    VLOOKUP($G1140,'Last name'!$A:$B,2,FALSE) &amp; " " &amp; VLOOKUP(RANDBETWEEN(5,COUNT('Last name'!$A:$A) + 1),'Last name'!$A:$B,2,FALSE)
)</f>
        <v>Aguiar Chaves</v>
      </c>
      <c r="I1140" s="7" t="str">
        <f t="shared" ca="1" si="154"/>
        <v>João Miguel Aguiar Chaves</v>
      </c>
      <c r="J1140" s="7" t="str">
        <f ca="1">VLOOKUP($E1140,Name!$A:$C,3,FALSE)</f>
        <v>M</v>
      </c>
      <c r="K1140" s="7" t="str">
        <f ca="1">VLOOKUP($J1140,Gender!$A:$B,2,FALSE)</f>
        <v>Male</v>
      </c>
      <c r="L1140" s="7">
        <f t="shared" ca="1" si="155"/>
        <v>8</v>
      </c>
      <c r="M1140" s="7" t="str">
        <f ca="1">VLOOKUP($L1140,Race!$A:$B,2,FALSE)</f>
        <v>Asian</v>
      </c>
      <c r="N1140" s="8">
        <f t="shared" ca="1" si="156"/>
        <v>21671</v>
      </c>
      <c r="O1140" s="6">
        <f t="shared" ca="1" si="157"/>
        <v>7</v>
      </c>
      <c r="P1140" s="8" t="str">
        <f ca="1">VLOOKUP($O1140,Education!$A:$B,2,FALSE)</f>
        <v>Undergraduate degree</v>
      </c>
      <c r="Q1140" s="7">
        <f ca="1" xml:space="preserve">
  IF(OR($S1140 = 5, $S1140 = 6, $S1140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40" s="7" t="str">
        <f ca="1">VLOOKUP($Q1140,Department!$A:$B,2,FALSE)</f>
        <v>Administration</v>
      </c>
      <c r="S1140" s="6">
        <f t="shared" ca="1" si="158"/>
        <v>11</v>
      </c>
      <c r="T1140" s="7" t="str">
        <f ca="1">VLOOKUP($S1140,Role!$A:$B,2,FALSE)</f>
        <v>Analyst</v>
      </c>
      <c r="U1140" s="6">
        <f t="shared" ca="1" si="159"/>
        <v>6</v>
      </c>
      <c r="V1140" s="7" t="str">
        <f ca="1" xml:space="preserve">
IF($U1140 &lt;&gt; "",
    VLOOKUP($U1140,Level!$A:$B,2,FALSE),
    ""
)</f>
        <v>Pleno</v>
      </c>
      <c r="W1140" s="1">
        <f t="shared" ca="1" si="160"/>
        <v>2500</v>
      </c>
      <c r="X1140" s="12" t="str">
        <f t="shared" ca="1" si="161"/>
        <v>INSERT INTO bi4all.fac_employees (id_company_fk, id_employee_pk, flg_active, employee_name, id_gender_fk, id_race_fk, birthday, id_schooling_fk, id_department_fk, id_role_fk, id_level_fk, salary) VALUES (1, 1136, TRUE, 'João Miguel Aguiar Chaves', 'M', 8, '01/05/1959', 7, 6, 11, 6, 2500);</v>
      </c>
    </row>
    <row r="1141" spans="1:24" ht="14.25" customHeight="1" x14ac:dyDescent="0.2">
      <c r="A1141" s="7">
        <v>1</v>
      </c>
      <c r="B1141" s="7" t="str">
        <f>$A1141 &amp; "-"&amp;VLOOKUP($A1141,Company!$A:$B,2,FALSE)</f>
        <v>1-ACME Corporation</v>
      </c>
      <c r="C1141" s="5">
        <f t="shared" si="153"/>
        <v>1137</v>
      </c>
      <c r="D1141" s="6" t="b">
        <v>1</v>
      </c>
      <c r="E1141" s="7">
        <f ca="1">IF($C1141 = 1 + N("Presidente"),
    127,
    IF($C1141 = 2 + N("Vice-Presidente"),
        72,
        IF($C1141 = 3 + N("Secretária bilíngue"),
            13,
            RANDBETWEEN(5,COUNT(Name!$A:$A) + 1)
        )
    )
)</f>
        <v>130</v>
      </c>
      <c r="F1141" s="7" t="str">
        <f ca="1">VLOOKUP($E1141,Name!$A:$B,2,FALSE)</f>
        <v>Enzzo</v>
      </c>
      <c r="G1141" s="7">
        <f ca="1" xml:space="preserve">
IF($C1141 = 1,
    0,
    RANDBETWEEN(5,COUNT('Last name'!$A:$A) + 1)
)</f>
        <v>16</v>
      </c>
      <c r="H1141" s="7" t="str">
        <f ca="1" xml:space="preserve">
IF($C1141 = 1 + N("Presidente"),
    "de Orléans e Bragança",
    VLOOKUP($G1141,'Last name'!$A:$B,2,FALSE) &amp; " " &amp; VLOOKUP(RANDBETWEEN(5,COUNT('Last name'!$A:$A) + 1),'Last name'!$A:$B,2,FALSE)
)</f>
        <v>Amor Azeredo</v>
      </c>
      <c r="I1141" s="7" t="str">
        <f t="shared" ca="1" si="154"/>
        <v>Enzzo Amor Azeredo</v>
      </c>
      <c r="J1141" s="7" t="str">
        <f ca="1">VLOOKUP($E1141,Name!$A:$C,3,FALSE)</f>
        <v>M</v>
      </c>
      <c r="K1141" s="7" t="str">
        <f ca="1">VLOOKUP($J1141,Gender!$A:$B,2,FALSE)</f>
        <v>Male</v>
      </c>
      <c r="L1141" s="7">
        <f t="shared" ca="1" si="155"/>
        <v>6</v>
      </c>
      <c r="M1141" s="7" t="str">
        <f ca="1">VLOOKUP($L1141,Race!$A:$B,2,FALSE)</f>
        <v>Black or African American</v>
      </c>
      <c r="N1141" s="8">
        <f t="shared" ca="1" si="156"/>
        <v>20876</v>
      </c>
      <c r="O1141" s="6">
        <f t="shared" ca="1" si="157"/>
        <v>7</v>
      </c>
      <c r="P1141" s="8" t="str">
        <f ca="1">VLOOKUP($O1141,Education!$A:$B,2,FALSE)</f>
        <v>Undergraduate degree</v>
      </c>
      <c r="Q1141" s="7">
        <f ca="1" xml:space="preserve">
  IF(OR($S1141 = 5, $S1141 = 6, $S1141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41" s="7" t="str">
        <f ca="1">VLOOKUP($Q1141,Department!$A:$B,2,FALSE)</f>
        <v>Controlling</v>
      </c>
      <c r="S1141" s="6">
        <f t="shared" ca="1" si="158"/>
        <v>9</v>
      </c>
      <c r="T1141" s="7" t="str">
        <f ca="1">VLOOKUP($S1141,Role!$A:$B,2,FALSE)</f>
        <v>Intern</v>
      </c>
      <c r="U1141" s="6" t="str">
        <f t="shared" ca="1" si="159"/>
        <v/>
      </c>
      <c r="V1141" s="7" t="str">
        <f ca="1" xml:space="preserve">
IF($U1141 &lt;&gt; "",
    VLOOKUP($U1141,Level!$A:$B,2,FALSE),
    ""
)</f>
        <v/>
      </c>
      <c r="W1141" s="1">
        <f t="shared" ca="1" si="160"/>
        <v>1205</v>
      </c>
      <c r="X1141" s="12" t="str">
        <f t="shared" ca="1" si="161"/>
        <v>INSERT INTO bi4all.fac_employees (id_company_fk, id_employee_pk, flg_active, employee_name, id_gender_fk, id_race_fk, birthday, id_schooling_fk, id_department_fk, id_role_fk, id_level_fk, salary) VALUES (1, 1137, TRUE, 'Enzzo Amor Azeredo', 'M', 6, '25/02/1957', 7, 12, 9, NULL, 1205);</v>
      </c>
    </row>
    <row r="1142" spans="1:24" ht="14.25" customHeight="1" x14ac:dyDescent="0.2">
      <c r="A1142" s="7">
        <v>1</v>
      </c>
      <c r="B1142" s="7" t="str">
        <f>$A1142 &amp; "-"&amp;VLOOKUP($A1142,Company!$A:$B,2,FALSE)</f>
        <v>1-ACME Corporation</v>
      </c>
      <c r="C1142" s="5">
        <f t="shared" si="153"/>
        <v>1138</v>
      </c>
      <c r="D1142" s="6" t="b">
        <v>1</v>
      </c>
      <c r="E1142" s="7">
        <f ca="1">IF($C1142 = 1 + N("Presidente"),
    127,
    IF($C1142 = 2 + N("Vice-Presidente"),
        72,
        IF($C1142 = 3 + N("Secretária bilíngue"),
            13,
            RANDBETWEEN(5,COUNT(Name!$A:$A) + 1)
        )
    )
)</f>
        <v>332</v>
      </c>
      <c r="F1142" s="7" t="str">
        <f ca="1">VLOOKUP($E1142,Name!$A:$B,2,FALSE)</f>
        <v>Rodrigo</v>
      </c>
      <c r="G1142" s="7">
        <f ca="1" xml:space="preserve">
IF($C1142 = 1,
    0,
    RANDBETWEEN(5,COUNT('Last name'!$A:$A) + 1)
)</f>
        <v>46</v>
      </c>
      <c r="H1142" s="7" t="str">
        <f ca="1" xml:space="preserve">
IF($C1142 = 1 + N("Presidente"),
    "de Orléans e Bragança",
    VLOOKUP($G1142,'Last name'!$A:$B,2,FALSE) &amp; " " &amp; VLOOKUP(RANDBETWEEN(5,COUNT('Last name'!$A:$A) + 1),'Last name'!$A:$B,2,FALSE)
)</f>
        <v>Bragança Mello</v>
      </c>
      <c r="I1142" s="7" t="str">
        <f t="shared" ca="1" si="154"/>
        <v>Rodrigo Bragança Mello</v>
      </c>
      <c r="J1142" s="7" t="str">
        <f ca="1">VLOOKUP($E1142,Name!$A:$C,3,FALSE)</f>
        <v>M</v>
      </c>
      <c r="K1142" s="7" t="str">
        <f ca="1">VLOOKUP($J1142,Gender!$A:$B,2,FALSE)</f>
        <v>Male</v>
      </c>
      <c r="L1142" s="7">
        <f t="shared" ca="1" si="155"/>
        <v>5</v>
      </c>
      <c r="M1142" s="7" t="str">
        <f ca="1">VLOOKUP($L1142,Race!$A:$B,2,FALSE)</f>
        <v>White</v>
      </c>
      <c r="N1142" s="8">
        <f t="shared" ca="1" si="156"/>
        <v>28191</v>
      </c>
      <c r="O1142" s="6">
        <f t="shared" ca="1" si="157"/>
        <v>7</v>
      </c>
      <c r="P1142" s="8" t="str">
        <f ca="1">VLOOKUP($O1142,Education!$A:$B,2,FALSE)</f>
        <v>Undergraduate degree</v>
      </c>
      <c r="Q1142" s="7">
        <f ca="1" xml:space="preserve">
  IF(OR($S1142 = 5, $S1142 = 6, $S1142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42" s="7" t="str">
        <f ca="1">VLOOKUP($Q1142,Department!$A:$B,2,FALSE)</f>
        <v>Human Resource</v>
      </c>
      <c r="S1142" s="6">
        <f t="shared" ca="1" si="158"/>
        <v>11</v>
      </c>
      <c r="T1142" s="7" t="str">
        <f ca="1">VLOOKUP($S1142,Role!$A:$B,2,FALSE)</f>
        <v>Analyst</v>
      </c>
      <c r="U1142" s="6">
        <f t="shared" ca="1" si="159"/>
        <v>7</v>
      </c>
      <c r="V1142" s="7" t="str">
        <f ca="1" xml:space="preserve">
IF($U1142 &lt;&gt; "",
    VLOOKUP($U1142,Level!$A:$B,2,FALSE),
    ""
)</f>
        <v>Senior</v>
      </c>
      <c r="W1142" s="1">
        <f t="shared" ca="1" si="160"/>
        <v>2580</v>
      </c>
      <c r="X1142" s="12" t="str">
        <f t="shared" ca="1" si="161"/>
        <v>INSERT INTO bi4all.fac_employees (id_company_fk, id_employee_pk, flg_active, employee_name, id_gender_fk, id_race_fk, birthday, id_schooling_fk, id_department_fk, id_role_fk, id_level_fk, salary) VALUES (1, 1138, TRUE, 'Rodrigo Bragança Mello', 'M', 5, '07/03/1977', 7, 8, 11, 7, 2580);</v>
      </c>
    </row>
    <row r="1143" spans="1:24" ht="14.25" customHeight="1" x14ac:dyDescent="0.2">
      <c r="A1143" s="7">
        <v>1</v>
      </c>
      <c r="B1143" s="7" t="str">
        <f>$A1143 &amp; "-"&amp;VLOOKUP($A1143,Company!$A:$B,2,FALSE)</f>
        <v>1-ACME Corporation</v>
      </c>
      <c r="C1143" s="5">
        <f t="shared" si="153"/>
        <v>1139</v>
      </c>
      <c r="D1143" s="6" t="b">
        <v>1</v>
      </c>
      <c r="E1143" s="7">
        <f ca="1">IF($C1143 = 1 + N("Presidente"),
    127,
    IF($C1143 = 2 + N("Vice-Presidente"),
        72,
        IF($C1143 = 3 + N("Secretária bilíngue"),
            13,
            RANDBETWEEN(5,COUNT(Name!$A:$A) + 1)
        )
    )
)</f>
        <v>235</v>
      </c>
      <c r="F1143" s="7" t="str">
        <f ca="1">VLOOKUP($E1143,Name!$A:$B,2,FALSE)</f>
        <v>Luan</v>
      </c>
      <c r="G1143" s="7">
        <f ca="1" xml:space="preserve">
IF($C1143 = 1,
    0,
    RANDBETWEEN(5,COUNT('Last name'!$A:$A) + 1)
)</f>
        <v>151</v>
      </c>
      <c r="H1143" s="7" t="str">
        <f ca="1" xml:space="preserve">
IF($C1143 = 1 + N("Presidente"),
    "de Orléans e Bragança",
    VLOOKUP($G1143,'Last name'!$A:$B,2,FALSE) &amp; " " &amp; VLOOKUP(RANDBETWEEN(5,COUNT('Last name'!$A:$A) + 1),'Last name'!$A:$B,2,FALSE)
)</f>
        <v>Pereira Tavarez</v>
      </c>
      <c r="I1143" s="7" t="str">
        <f t="shared" ca="1" si="154"/>
        <v>Luan Pereira Tavarez</v>
      </c>
      <c r="J1143" s="7" t="str">
        <f ca="1">VLOOKUP($E1143,Name!$A:$C,3,FALSE)</f>
        <v>M</v>
      </c>
      <c r="K1143" s="7" t="str">
        <f ca="1">VLOOKUP($J1143,Gender!$A:$B,2,FALSE)</f>
        <v>Male</v>
      </c>
      <c r="L1143" s="7">
        <f t="shared" ca="1" si="155"/>
        <v>5</v>
      </c>
      <c r="M1143" s="7" t="str">
        <f ca="1">VLOOKUP($L1143,Race!$A:$B,2,FALSE)</f>
        <v>White</v>
      </c>
      <c r="N1143" s="8">
        <f t="shared" ca="1" si="156"/>
        <v>32988</v>
      </c>
      <c r="O1143" s="6">
        <f t="shared" ca="1" si="157"/>
        <v>7</v>
      </c>
      <c r="P1143" s="8" t="str">
        <f ca="1">VLOOKUP($O1143,Education!$A:$B,2,FALSE)</f>
        <v>Undergraduate degree</v>
      </c>
      <c r="Q1143" s="7">
        <f ca="1" xml:space="preserve">
  IF(OR($S1143 = 5, $S1143 = 6, $S1143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43" s="7" t="str">
        <f ca="1">VLOOKUP($Q1143,Department!$A:$B,2,FALSE)</f>
        <v>Administration</v>
      </c>
      <c r="S1143" s="6">
        <f t="shared" ca="1" si="158"/>
        <v>9</v>
      </c>
      <c r="T1143" s="7" t="str">
        <f ca="1">VLOOKUP($S1143,Role!$A:$B,2,FALSE)</f>
        <v>Intern</v>
      </c>
      <c r="U1143" s="6" t="str">
        <f t="shared" ca="1" si="159"/>
        <v/>
      </c>
      <c r="V1143" s="7" t="str">
        <f ca="1" xml:space="preserve">
IF($U1143 &lt;&gt; "",
    VLOOKUP($U1143,Level!$A:$B,2,FALSE),
    ""
)</f>
        <v/>
      </c>
      <c r="W1143" s="1">
        <f t="shared" ca="1" si="160"/>
        <v>1205</v>
      </c>
      <c r="X1143" s="12" t="str">
        <f t="shared" ca="1" si="161"/>
        <v>INSERT INTO bi4all.fac_employees (id_company_fk, id_employee_pk, flg_active, employee_name, id_gender_fk, id_race_fk, birthday, id_schooling_fk, id_department_fk, id_role_fk, id_level_fk, salary) VALUES (1, 1139, TRUE, 'Luan Pereira Tavarez', 'M', 5, '25/04/1990', 7, 6, 9, NULL, 1205);</v>
      </c>
    </row>
    <row r="1144" spans="1:24" ht="14.25" customHeight="1" x14ac:dyDescent="0.2">
      <c r="A1144" s="7">
        <v>1</v>
      </c>
      <c r="B1144" s="7" t="str">
        <f>$A1144 &amp; "-"&amp;VLOOKUP($A1144,Company!$A:$B,2,FALSE)</f>
        <v>1-ACME Corporation</v>
      </c>
      <c r="C1144" s="5">
        <f t="shared" si="153"/>
        <v>1140</v>
      </c>
      <c r="D1144" s="6" t="b">
        <v>1</v>
      </c>
      <c r="E1144" s="7">
        <f ca="1">IF($C1144 = 1 + N("Presidente"),
    127,
    IF($C1144 = 2 + N("Vice-Presidente"),
        72,
        IF($C1144 = 3 + N("Secretária bilíngue"),
            13,
            RANDBETWEEN(5,COUNT(Name!$A:$A) + 1)
        )
    )
)</f>
        <v>346</v>
      </c>
      <c r="F1144" s="7" t="str">
        <f ca="1">VLOOKUP($E1144,Name!$A:$B,2,FALSE)</f>
        <v>Tomas</v>
      </c>
      <c r="G1144" s="7">
        <f ca="1" xml:space="preserve">
IF($C1144 = 1,
    0,
    RANDBETWEEN(5,COUNT('Last name'!$A:$A) + 1)
)</f>
        <v>68</v>
      </c>
      <c r="H1144" s="7" t="str">
        <f ca="1" xml:space="preserve">
IF($C1144 = 1 + N("Presidente"),
    "de Orléans e Bragança",
    VLOOKUP($G1144,'Last name'!$A:$B,2,FALSE) &amp; " " &amp; VLOOKUP(RANDBETWEEN(5,COUNT('Last name'!$A:$A) + 1),'Last name'!$A:$B,2,FALSE)
)</f>
        <v>Costa Andrioli</v>
      </c>
      <c r="I1144" s="7" t="str">
        <f t="shared" ca="1" si="154"/>
        <v>Tomas Costa Andrioli</v>
      </c>
      <c r="J1144" s="7" t="str">
        <f ca="1">VLOOKUP($E1144,Name!$A:$C,3,FALSE)</f>
        <v>M</v>
      </c>
      <c r="K1144" s="7" t="str">
        <f ca="1">VLOOKUP($J1144,Gender!$A:$B,2,FALSE)</f>
        <v>Male</v>
      </c>
      <c r="L1144" s="7">
        <f t="shared" ca="1" si="155"/>
        <v>7</v>
      </c>
      <c r="M1144" s="7" t="str">
        <f ca="1">VLOOKUP($L1144,Race!$A:$B,2,FALSE)</f>
        <v>Hispanic or Latino</v>
      </c>
      <c r="N1144" s="8">
        <f t="shared" ca="1" si="156"/>
        <v>22177</v>
      </c>
      <c r="O1144" s="6">
        <f t="shared" ca="1" si="157"/>
        <v>8</v>
      </c>
      <c r="P1144" s="8" t="str">
        <f ca="1">VLOOKUP($O1144,Education!$A:$B,2,FALSE)</f>
        <v>Graduate school</v>
      </c>
      <c r="Q1144" s="7">
        <f ca="1" xml:space="preserve">
  IF(OR($S1144 = 5, $S1144 = 6, $S1144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44" s="7" t="str">
        <f ca="1">VLOOKUP($Q1144,Department!$A:$B,2,FALSE)</f>
        <v>Finance</v>
      </c>
      <c r="S1144" s="6">
        <f t="shared" ca="1" si="158"/>
        <v>11</v>
      </c>
      <c r="T1144" s="7" t="str">
        <f ca="1">VLOOKUP($S1144,Role!$A:$B,2,FALSE)</f>
        <v>Analyst</v>
      </c>
      <c r="U1144" s="6">
        <f t="shared" ca="1" si="159"/>
        <v>7</v>
      </c>
      <c r="V1144" s="7" t="str">
        <f ca="1" xml:space="preserve">
IF($U1144 &lt;&gt; "",
    VLOOKUP($U1144,Level!$A:$B,2,FALSE),
    ""
)</f>
        <v>Senior</v>
      </c>
      <c r="W1144" s="1">
        <f t="shared" ca="1" si="160"/>
        <v>3000</v>
      </c>
      <c r="X1144" s="12" t="str">
        <f t="shared" ca="1" si="161"/>
        <v>INSERT INTO bi4all.fac_employees (id_company_fk, id_employee_pk, flg_active, employee_name, id_gender_fk, id_race_fk, birthday, id_schooling_fk, id_department_fk, id_role_fk, id_level_fk, salary) VALUES (1, 1140, TRUE, 'Tomas Costa Andrioli', 'M', 7, '18/09/1960', 8, 7, 11, 7, 3000);</v>
      </c>
    </row>
    <row r="1145" spans="1:24" ht="14.25" customHeight="1" x14ac:dyDescent="0.2">
      <c r="A1145" s="7">
        <v>1</v>
      </c>
      <c r="B1145" s="7" t="str">
        <f>$A1145 &amp; "-"&amp;VLOOKUP($A1145,Company!$A:$B,2,FALSE)</f>
        <v>1-ACME Corporation</v>
      </c>
      <c r="C1145" s="5">
        <f t="shared" si="153"/>
        <v>1141</v>
      </c>
      <c r="D1145" s="6" t="b">
        <v>1</v>
      </c>
      <c r="E1145" s="7">
        <f ca="1">IF($C1145 = 1 + N("Presidente"),
    127,
    IF($C1145 = 2 + N("Vice-Presidente"),
        72,
        IF($C1145 = 3 + N("Secretária bilíngue"),
            13,
            RANDBETWEEN(5,COUNT(Name!$A:$A) + 1)
        )
    )
)</f>
        <v>12</v>
      </c>
      <c r="F1145" s="7" t="str">
        <f ca="1">VLOOKUP($E1145,Name!$A:$B,2,FALSE)</f>
        <v>Alana</v>
      </c>
      <c r="G1145" s="7">
        <f ca="1" xml:space="preserve">
IF($C1145 = 1,
    0,
    RANDBETWEEN(5,COUNT('Last name'!$A:$A) + 1)
)</f>
        <v>59</v>
      </c>
      <c r="H1145" s="7" t="str">
        <f ca="1" xml:space="preserve">
IF($C1145 = 1 + N("Presidente"),
    "de Orléans e Bragança",
    VLOOKUP($G1145,'Last name'!$A:$B,2,FALSE) &amp; " " &amp; VLOOKUP(RANDBETWEEN(5,COUNT('Last name'!$A:$A) + 1),'Last name'!$A:$B,2,FALSE)
)</f>
        <v>Cardozo Marino</v>
      </c>
      <c r="I1145" s="7" t="str">
        <f t="shared" ca="1" si="154"/>
        <v>Alana Cardozo Marino</v>
      </c>
      <c r="J1145" s="7" t="str">
        <f ca="1">VLOOKUP($E1145,Name!$A:$C,3,FALSE)</f>
        <v>F</v>
      </c>
      <c r="K1145" s="7" t="str">
        <f ca="1">VLOOKUP($J1145,Gender!$A:$B,2,FALSE)</f>
        <v>Female</v>
      </c>
      <c r="L1145" s="7">
        <f t="shared" ca="1" si="155"/>
        <v>5</v>
      </c>
      <c r="M1145" s="7" t="str">
        <f ca="1">VLOOKUP($L1145,Race!$A:$B,2,FALSE)</f>
        <v>White</v>
      </c>
      <c r="N1145" s="8">
        <f t="shared" ca="1" si="156"/>
        <v>26708</v>
      </c>
      <c r="O1145" s="6">
        <f t="shared" ca="1" si="157"/>
        <v>7</v>
      </c>
      <c r="P1145" s="8" t="str">
        <f ca="1">VLOOKUP($O1145,Education!$A:$B,2,FALSE)</f>
        <v>Undergraduate degree</v>
      </c>
      <c r="Q1145" s="7">
        <f ca="1" xml:space="preserve">
  IF(OR($S1145 = 5, $S1145 = 6, $S1145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45" s="7" t="str">
        <f ca="1">VLOOKUP($Q1145,Department!$A:$B,2,FALSE)</f>
        <v>Administration</v>
      </c>
      <c r="S1145" s="6">
        <f t="shared" ca="1" si="158"/>
        <v>9</v>
      </c>
      <c r="T1145" s="7" t="str">
        <f ca="1">VLOOKUP($S1145,Role!$A:$B,2,FALSE)</f>
        <v>Intern</v>
      </c>
      <c r="U1145" s="6" t="str">
        <f t="shared" ca="1" si="159"/>
        <v/>
      </c>
      <c r="V1145" s="7" t="str">
        <f ca="1" xml:space="preserve">
IF($U1145 &lt;&gt; "",
    VLOOKUP($U1145,Level!$A:$B,2,FALSE),
    ""
)</f>
        <v/>
      </c>
      <c r="W1145" s="1">
        <f t="shared" ca="1" si="160"/>
        <v>1205</v>
      </c>
      <c r="X1145" s="12" t="str">
        <f t="shared" ca="1" si="161"/>
        <v>INSERT INTO bi4all.fac_employees (id_company_fk, id_employee_pk, flg_active, employee_name, id_gender_fk, id_race_fk, birthday, id_schooling_fk, id_department_fk, id_role_fk, id_level_fk, salary) VALUES (1, 1141, TRUE, 'Alana Cardozo Marino', 'F', 5, '13/02/1973', 7, 6, 9, NULL, 1205);</v>
      </c>
    </row>
    <row r="1146" spans="1:24" ht="14.25" customHeight="1" x14ac:dyDescent="0.2">
      <c r="A1146" s="7">
        <v>1</v>
      </c>
      <c r="B1146" s="7" t="str">
        <f>$A1146 &amp; "-"&amp;VLOOKUP($A1146,Company!$A:$B,2,FALSE)</f>
        <v>1-ACME Corporation</v>
      </c>
      <c r="C1146" s="5">
        <f t="shared" si="153"/>
        <v>1142</v>
      </c>
      <c r="D1146" s="6" t="b">
        <v>1</v>
      </c>
      <c r="E1146" s="7">
        <f ca="1">IF($C1146 = 1 + N("Presidente"),
    127,
    IF($C1146 = 2 + N("Vice-Presidente"),
        72,
        IF($C1146 = 3 + N("Secretária bilíngue"),
            13,
            RANDBETWEEN(5,COUNT(Name!$A:$A) + 1)
        )
    )
)</f>
        <v>188</v>
      </c>
      <c r="F1146" s="7" t="str">
        <f ca="1">VLOOKUP($E1146,Name!$A:$B,2,FALSE)</f>
        <v>João Lucas</v>
      </c>
      <c r="G1146" s="7">
        <f ca="1" xml:space="preserve">
IF($C1146 = 1,
    0,
    RANDBETWEEN(5,COUNT('Last name'!$A:$A) + 1)
)</f>
        <v>167</v>
      </c>
      <c r="H1146" s="7" t="str">
        <f ca="1" xml:space="preserve">
IF($C1146 = 1 + N("Presidente"),
    "de Orléans e Bragança",
    VLOOKUP($G1146,'Last name'!$A:$B,2,FALSE) &amp; " " &amp; VLOOKUP(RANDBETWEEN(5,COUNT('Last name'!$A:$A) + 1),'Last name'!$A:$B,2,FALSE)
)</f>
        <v>Romano Barreto</v>
      </c>
      <c r="I1146" s="7" t="str">
        <f t="shared" ca="1" si="154"/>
        <v>João Lucas Romano Barreto</v>
      </c>
      <c r="J1146" s="7" t="str">
        <f ca="1">VLOOKUP($E1146,Name!$A:$C,3,FALSE)</f>
        <v>M</v>
      </c>
      <c r="K1146" s="7" t="str">
        <f ca="1">VLOOKUP($J1146,Gender!$A:$B,2,FALSE)</f>
        <v>Male</v>
      </c>
      <c r="L1146" s="7">
        <f t="shared" ca="1" si="155"/>
        <v>5</v>
      </c>
      <c r="M1146" s="7" t="str">
        <f ca="1">VLOOKUP($L1146,Race!$A:$B,2,FALSE)</f>
        <v>White</v>
      </c>
      <c r="N1146" s="8">
        <f t="shared" ca="1" si="156"/>
        <v>20168</v>
      </c>
      <c r="O1146" s="6">
        <f t="shared" ca="1" si="157"/>
        <v>7</v>
      </c>
      <c r="P1146" s="8" t="str">
        <f ca="1">VLOOKUP($O1146,Education!$A:$B,2,FALSE)</f>
        <v>Undergraduate degree</v>
      </c>
      <c r="Q1146" s="7">
        <f ca="1" xml:space="preserve">
  IF(OR($S1146 = 5, $S1146 = 6, $S1146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46" s="7" t="str">
        <f ca="1">VLOOKUP($Q1146,Department!$A:$B,2,FALSE)</f>
        <v>Audit</v>
      </c>
      <c r="S1146" s="6">
        <f t="shared" ca="1" si="158"/>
        <v>11</v>
      </c>
      <c r="T1146" s="7" t="str">
        <f ca="1">VLOOKUP($S1146,Role!$A:$B,2,FALSE)</f>
        <v>Analyst</v>
      </c>
      <c r="U1146" s="6">
        <f t="shared" ca="1" si="159"/>
        <v>5</v>
      </c>
      <c r="V1146" s="7" t="str">
        <f ca="1" xml:space="preserve">
IF($U1146 &lt;&gt; "",
    VLOOKUP($U1146,Level!$A:$B,2,FALSE),
    ""
)</f>
        <v>Junior</v>
      </c>
      <c r="W1146" s="1">
        <f t="shared" ca="1" si="160"/>
        <v>2500</v>
      </c>
      <c r="X1146" s="12" t="str">
        <f t="shared" ca="1" si="161"/>
        <v>INSERT INTO bi4all.fac_employees (id_company_fk, id_employee_pk, flg_active, employee_name, id_gender_fk, id_race_fk, birthday, id_schooling_fk, id_department_fk, id_role_fk, id_level_fk, salary) VALUES (1, 1142, TRUE, 'João Lucas Romano Barreto', 'M', 5, '20/03/1955', 7, 13, 11, 5, 2500);</v>
      </c>
    </row>
    <row r="1147" spans="1:24" ht="14.25" customHeight="1" x14ac:dyDescent="0.2">
      <c r="A1147" s="7">
        <v>1</v>
      </c>
      <c r="B1147" s="7" t="str">
        <f>$A1147 &amp; "-"&amp;VLOOKUP($A1147,Company!$A:$B,2,FALSE)</f>
        <v>1-ACME Corporation</v>
      </c>
      <c r="C1147" s="5">
        <f t="shared" si="153"/>
        <v>1143</v>
      </c>
      <c r="D1147" s="6" t="b">
        <v>1</v>
      </c>
      <c r="E1147" s="7">
        <f ca="1">IF($C1147 = 1 + N("Presidente"),
    127,
    IF($C1147 = 2 + N("Vice-Presidente"),
        72,
        IF($C1147 = 3 + N("Secretária bilíngue"),
            13,
            RANDBETWEEN(5,COUNT(Name!$A:$A) + 1)
        )
    )
)</f>
        <v>192</v>
      </c>
      <c r="F1147" s="7" t="str">
        <f ca="1">VLOOKUP($E1147,Name!$A:$B,2,FALSE)</f>
        <v>João Pedro</v>
      </c>
      <c r="G1147" s="7">
        <f ca="1" xml:space="preserve">
IF($C1147 = 1,
    0,
    RANDBETWEEN(5,COUNT('Last name'!$A:$A) + 1)
)</f>
        <v>140</v>
      </c>
      <c r="H1147" s="7" t="str">
        <f ca="1" xml:space="preserve">
IF($C1147 = 1 + N("Presidente"),
    "de Orléans e Bragança",
    VLOOKUP($G1147,'Last name'!$A:$B,2,FALSE) &amp; " " &amp; VLOOKUP(RANDBETWEEN(5,COUNT('Last name'!$A:$A) + 1),'Last name'!$A:$B,2,FALSE)
)</f>
        <v>Negreiros Abranches</v>
      </c>
      <c r="I1147" s="7" t="str">
        <f t="shared" ca="1" si="154"/>
        <v>João Pedro Negreiros Abranches</v>
      </c>
      <c r="J1147" s="7" t="str">
        <f ca="1">VLOOKUP($E1147,Name!$A:$C,3,FALSE)</f>
        <v>M</v>
      </c>
      <c r="K1147" s="7" t="str">
        <f ca="1">VLOOKUP($J1147,Gender!$A:$B,2,FALSE)</f>
        <v>Male</v>
      </c>
      <c r="L1147" s="7">
        <f t="shared" ca="1" si="155"/>
        <v>5</v>
      </c>
      <c r="M1147" s="7" t="str">
        <f ca="1">VLOOKUP($L1147,Race!$A:$B,2,FALSE)</f>
        <v>White</v>
      </c>
      <c r="N1147" s="8">
        <f t="shared" ca="1" si="156"/>
        <v>23141</v>
      </c>
      <c r="O1147" s="6">
        <f t="shared" ca="1" si="157"/>
        <v>7</v>
      </c>
      <c r="P1147" s="8" t="str">
        <f ca="1">VLOOKUP($O1147,Education!$A:$B,2,FALSE)</f>
        <v>Undergraduate degree</v>
      </c>
      <c r="Q1147" s="7">
        <f ca="1" xml:space="preserve">
  IF(OR($S1147 = 5, $S1147 = 6, $S1147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47" s="7" t="str">
        <f ca="1">VLOOKUP($Q1147,Department!$A:$B,2,FALSE)</f>
        <v>Controlling</v>
      </c>
      <c r="S1147" s="6">
        <f t="shared" ca="1" si="158"/>
        <v>10</v>
      </c>
      <c r="T1147" s="7" t="str">
        <f ca="1">VLOOKUP($S1147,Role!$A:$B,2,FALSE)</f>
        <v>Trainee</v>
      </c>
      <c r="U1147" s="6" t="str">
        <f t="shared" ca="1" si="159"/>
        <v/>
      </c>
      <c r="V1147" s="7" t="str">
        <f ca="1" xml:space="preserve">
IF($U1147 &lt;&gt; "",
    VLOOKUP($U1147,Level!$A:$B,2,FALSE),
    ""
)</f>
        <v/>
      </c>
      <c r="W1147" s="1">
        <f t="shared" ca="1" si="160"/>
        <v>1305</v>
      </c>
      <c r="X1147" s="12" t="str">
        <f t="shared" ca="1" si="161"/>
        <v>INSERT INTO bi4all.fac_employees (id_company_fk, id_employee_pk, flg_active, employee_name, id_gender_fk, id_race_fk, birthday, id_schooling_fk, id_department_fk, id_role_fk, id_level_fk, salary) VALUES (1, 1143, TRUE, 'João Pedro Negreiros Abranches', 'M', 5, '10/05/1963', 7, 12, 10, NULL, 1305);</v>
      </c>
    </row>
    <row r="1148" spans="1:24" ht="14.25" customHeight="1" x14ac:dyDescent="0.2">
      <c r="A1148" s="7">
        <v>1</v>
      </c>
      <c r="B1148" s="7" t="str">
        <f>$A1148 &amp; "-"&amp;VLOOKUP($A1148,Company!$A:$B,2,FALSE)</f>
        <v>1-ACME Corporation</v>
      </c>
      <c r="C1148" s="5">
        <f t="shared" si="153"/>
        <v>1144</v>
      </c>
      <c r="D1148" s="6" t="b">
        <v>1</v>
      </c>
      <c r="E1148" s="7">
        <f ca="1">IF($C1148 = 1 + N("Presidente"),
    127,
    IF($C1148 = 2 + N("Vice-Presidente"),
        72,
        IF($C1148 = 3 + N("Secretária bilíngue"),
            13,
            RANDBETWEEN(5,COUNT(Name!$A:$A) + 1)
        )
    )
)</f>
        <v>13</v>
      </c>
      <c r="F1148" s="7" t="str">
        <f ca="1">VLOOKUP($E1148,Name!$A:$B,2,FALSE)</f>
        <v>Alessandra</v>
      </c>
      <c r="G1148" s="7">
        <f ca="1" xml:space="preserve">
IF($C1148 = 1,
    0,
    RANDBETWEEN(5,COUNT('Last name'!$A:$A) + 1)
)</f>
        <v>66</v>
      </c>
      <c r="H1148" s="7" t="str">
        <f ca="1" xml:space="preserve">
IF($C1148 = 1 + N("Presidente"),
    "de Orléans e Bragança",
    VLOOKUP($G1148,'Last name'!$A:$B,2,FALSE) &amp; " " &amp; VLOOKUP(RANDBETWEEN(5,COUNT('Last name'!$A:$A) + 1),'Last name'!$A:$B,2,FALSE)
)</f>
        <v>Colombo Botelho</v>
      </c>
      <c r="I1148" s="7" t="str">
        <f t="shared" ca="1" si="154"/>
        <v>Alessandra Colombo Botelho</v>
      </c>
      <c r="J1148" s="7" t="str">
        <f ca="1">VLOOKUP($E1148,Name!$A:$C,3,FALSE)</f>
        <v>F</v>
      </c>
      <c r="K1148" s="7" t="str">
        <f ca="1">VLOOKUP($J1148,Gender!$A:$B,2,FALSE)</f>
        <v>Female</v>
      </c>
      <c r="L1148" s="7">
        <f t="shared" ca="1" si="155"/>
        <v>6</v>
      </c>
      <c r="M1148" s="7" t="str">
        <f ca="1">VLOOKUP($L1148,Race!$A:$B,2,FALSE)</f>
        <v>Black or African American</v>
      </c>
      <c r="N1148" s="8">
        <f t="shared" ca="1" si="156"/>
        <v>29143</v>
      </c>
      <c r="O1148" s="6">
        <f t="shared" ca="1" si="157"/>
        <v>8</v>
      </c>
      <c r="P1148" s="8" t="str">
        <f ca="1">VLOOKUP($O1148,Education!$A:$B,2,FALSE)</f>
        <v>Graduate school</v>
      </c>
      <c r="Q1148" s="7">
        <f ca="1" xml:space="preserve">
  IF(OR($S1148 = 5, $S1148 = 6, $S1148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48" s="7" t="str">
        <f ca="1">VLOOKUP($Q1148,Department!$A:$B,2,FALSE)</f>
        <v>Human Resource</v>
      </c>
      <c r="S1148" s="6">
        <f t="shared" ca="1" si="158"/>
        <v>11</v>
      </c>
      <c r="T1148" s="7" t="str">
        <f ca="1">VLOOKUP($S1148,Role!$A:$B,2,FALSE)</f>
        <v>Analyst</v>
      </c>
      <c r="U1148" s="6">
        <f t="shared" ca="1" si="159"/>
        <v>5</v>
      </c>
      <c r="V1148" s="7" t="str">
        <f ca="1" xml:space="preserve">
IF($U1148 &lt;&gt; "",
    VLOOKUP($U1148,Level!$A:$B,2,FALSE),
    ""
)</f>
        <v>Junior</v>
      </c>
      <c r="W1148" s="1">
        <f t="shared" ca="1" si="160"/>
        <v>3080</v>
      </c>
      <c r="X1148" s="12" t="str">
        <f t="shared" ca="1" si="161"/>
        <v>INSERT INTO bi4all.fac_employees (id_company_fk, id_employee_pk, flg_active, employee_name, id_gender_fk, id_race_fk, birthday, id_schooling_fk, id_department_fk, id_role_fk, id_level_fk, salary) VALUES (1, 1144, TRUE, 'Alessandra Colombo Botelho', 'F', 6, '15/10/1979', 8, 8, 11, 5, 3080);</v>
      </c>
    </row>
    <row r="1149" spans="1:24" ht="14.25" customHeight="1" x14ac:dyDescent="0.2">
      <c r="A1149" s="7">
        <v>1</v>
      </c>
      <c r="B1149" s="7" t="str">
        <f>$A1149 &amp; "-"&amp;VLOOKUP($A1149,Company!$A:$B,2,FALSE)</f>
        <v>1-ACME Corporation</v>
      </c>
      <c r="C1149" s="5">
        <f t="shared" si="153"/>
        <v>1145</v>
      </c>
      <c r="D1149" s="6" t="b">
        <v>1</v>
      </c>
      <c r="E1149" s="7">
        <f ca="1">IF($C1149 = 1 + N("Presidente"),
    127,
    IF($C1149 = 2 + N("Vice-Presidente"),
        72,
        IF($C1149 = 3 + N("Secretária bilíngue"),
            13,
            RANDBETWEEN(5,COUNT(Name!$A:$A) + 1)
        )
    )
)</f>
        <v>276</v>
      </c>
      <c r="F1149" s="7" t="str">
        <f ca="1">VLOOKUP($E1149,Name!$A:$B,2,FALSE)</f>
        <v>Mariah</v>
      </c>
      <c r="G1149" s="7">
        <f ca="1" xml:space="preserve">
IF($C1149 = 1,
    0,
    RANDBETWEEN(5,COUNT('Last name'!$A:$A) + 1)
)</f>
        <v>88</v>
      </c>
      <c r="H1149" s="7" t="str">
        <f ca="1" xml:space="preserve">
IF($C1149 = 1 + N("Presidente"),
    "de Orléans e Bragança",
    VLOOKUP($G1149,'Last name'!$A:$B,2,FALSE) &amp; " " &amp; VLOOKUP(RANDBETWEEN(5,COUNT('Last name'!$A:$A) + 1),'Last name'!$A:$B,2,FALSE)
)</f>
        <v>Ferreira Costa</v>
      </c>
      <c r="I1149" s="7" t="str">
        <f t="shared" ca="1" si="154"/>
        <v>Mariah Ferreira Costa</v>
      </c>
      <c r="J1149" s="7" t="str">
        <f ca="1">VLOOKUP($E1149,Name!$A:$C,3,FALSE)</f>
        <v>F</v>
      </c>
      <c r="K1149" s="7" t="str">
        <f ca="1">VLOOKUP($J1149,Gender!$A:$B,2,FALSE)</f>
        <v>Female</v>
      </c>
      <c r="L1149" s="7">
        <f t="shared" ca="1" si="155"/>
        <v>9</v>
      </c>
      <c r="M1149" s="7" t="str">
        <f ca="1">VLOOKUP($L1149,Race!$A:$B,2,FALSE)</f>
        <v>American Indian or Alaska Native</v>
      </c>
      <c r="N1149" s="8">
        <f t="shared" ca="1" si="156"/>
        <v>25734</v>
      </c>
      <c r="O1149" s="6">
        <f t="shared" ca="1" si="157"/>
        <v>7</v>
      </c>
      <c r="P1149" s="8" t="str">
        <f ca="1">VLOOKUP($O1149,Education!$A:$B,2,FALSE)</f>
        <v>Undergraduate degree</v>
      </c>
      <c r="Q1149" s="7">
        <f ca="1" xml:space="preserve">
  IF(OR($S1149 = 5, $S1149 = 6, $S1149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49" s="7" t="str">
        <f ca="1">VLOOKUP($Q1149,Department!$A:$B,2,FALSE)</f>
        <v>Communication &amp; Marketing</v>
      </c>
      <c r="S1149" s="6">
        <f t="shared" ca="1" si="158"/>
        <v>9</v>
      </c>
      <c r="T1149" s="7" t="str">
        <f ca="1">VLOOKUP($S1149,Role!$A:$B,2,FALSE)</f>
        <v>Intern</v>
      </c>
      <c r="U1149" s="6" t="str">
        <f t="shared" ca="1" si="159"/>
        <v/>
      </c>
      <c r="V1149" s="7" t="str">
        <f ca="1" xml:space="preserve">
IF($U1149 &lt;&gt; "",
    VLOOKUP($U1149,Level!$A:$B,2,FALSE),
    ""
)</f>
        <v/>
      </c>
      <c r="W1149" s="1">
        <f t="shared" ca="1" si="160"/>
        <v>1285</v>
      </c>
      <c r="X1149" s="12" t="str">
        <f t="shared" ca="1" si="161"/>
        <v>INSERT INTO bi4all.fac_employees (id_company_fk, id_employee_pk, flg_active, employee_name, id_gender_fk, id_race_fk, birthday, id_schooling_fk, id_department_fk, id_role_fk, id_level_fk, salary) VALUES (1, 1145, TRUE, 'Mariah Ferreira Costa', 'F', 9, '15/06/1970', 7, 11, 9, NULL, 1285);</v>
      </c>
    </row>
    <row r="1150" spans="1:24" ht="14.25" customHeight="1" x14ac:dyDescent="0.2">
      <c r="A1150" s="7">
        <v>1</v>
      </c>
      <c r="B1150" s="7" t="str">
        <f>$A1150 &amp; "-"&amp;VLOOKUP($A1150,Company!$A:$B,2,FALSE)</f>
        <v>1-ACME Corporation</v>
      </c>
      <c r="C1150" s="5">
        <f t="shared" si="153"/>
        <v>1146</v>
      </c>
      <c r="D1150" s="6" t="b">
        <v>1</v>
      </c>
      <c r="E1150" s="7">
        <f ca="1">IF($C1150 = 1 + N("Presidente"),
    127,
    IF($C1150 = 2 + N("Vice-Presidente"),
        72,
        IF($C1150 = 3 + N("Secretária bilíngue"),
            13,
            RANDBETWEEN(5,COUNT(Name!$A:$A) + 1)
        )
    )
)</f>
        <v>223</v>
      </c>
      <c r="F1150" s="7" t="str">
        <f ca="1">VLOOKUP($E1150,Name!$A:$B,2,FALSE)</f>
        <v>Leonardo</v>
      </c>
      <c r="G1150" s="7">
        <f ca="1" xml:space="preserve">
IF($C1150 = 1,
    0,
    RANDBETWEEN(5,COUNT('Last name'!$A:$A) + 1)
)</f>
        <v>35</v>
      </c>
      <c r="H1150" s="7" t="str">
        <f ca="1" xml:space="preserve">
IF($C1150 = 1 + N("Presidente"),
    "de Orléans e Bragança",
    VLOOKUP($G1150,'Last name'!$A:$B,2,FALSE) &amp; " " &amp; VLOOKUP(RANDBETWEEN(5,COUNT('Last name'!$A:$A) + 1),'Last name'!$A:$B,2,FALSE)
)</f>
        <v>Barroso Pinheiro</v>
      </c>
      <c r="I1150" s="7" t="str">
        <f t="shared" ca="1" si="154"/>
        <v>Leonardo Barroso Pinheiro</v>
      </c>
      <c r="J1150" s="7" t="str">
        <f ca="1">VLOOKUP($E1150,Name!$A:$C,3,FALSE)</f>
        <v>M</v>
      </c>
      <c r="K1150" s="7" t="str">
        <f ca="1">VLOOKUP($J1150,Gender!$A:$B,2,FALSE)</f>
        <v>Male</v>
      </c>
      <c r="L1150" s="7">
        <f t="shared" ca="1" si="155"/>
        <v>5</v>
      </c>
      <c r="M1150" s="7" t="str">
        <f ca="1">VLOOKUP($L1150,Race!$A:$B,2,FALSE)</f>
        <v>White</v>
      </c>
      <c r="N1150" s="8">
        <f t="shared" ca="1" si="156"/>
        <v>19070</v>
      </c>
      <c r="O1150" s="6">
        <f t="shared" ca="1" si="157"/>
        <v>8</v>
      </c>
      <c r="P1150" s="8" t="str">
        <f ca="1">VLOOKUP($O1150,Education!$A:$B,2,FALSE)</f>
        <v>Graduate school</v>
      </c>
      <c r="Q1150" s="7">
        <f ca="1" xml:space="preserve">
  IF(OR($S1150 = 5, $S1150 = 6, $S1150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50" s="7" t="str">
        <f ca="1">VLOOKUP($Q1150,Department!$A:$B,2,FALSE)</f>
        <v>Presidency</v>
      </c>
      <c r="S1150" s="6">
        <f t="shared" ca="1" si="158"/>
        <v>11</v>
      </c>
      <c r="T1150" s="7" t="str">
        <f ca="1">VLOOKUP($S1150,Role!$A:$B,2,FALSE)</f>
        <v>Analyst</v>
      </c>
      <c r="U1150" s="6">
        <f t="shared" ca="1" si="159"/>
        <v>7</v>
      </c>
      <c r="V1150" s="7" t="str">
        <f ca="1" xml:space="preserve">
IF($U1150 &lt;&gt; "",
    VLOOKUP($U1150,Level!$A:$B,2,FALSE),
    ""
)</f>
        <v>Senior</v>
      </c>
      <c r="W1150" s="1">
        <f t="shared" ca="1" si="160"/>
        <v>3000</v>
      </c>
      <c r="X1150" s="12" t="str">
        <f t="shared" ca="1" si="161"/>
        <v>INSERT INTO bi4all.fac_employees (id_company_fk, id_employee_pk, flg_active, employee_name, id_gender_fk, id_race_fk, birthday, id_schooling_fk, id_department_fk, id_role_fk, id_level_fk, salary) VALUES (1, 1146, TRUE, 'Leonardo Barroso Pinheiro', 'M', 5, '17/03/1952', 8, 5, 11, 7, 3000);</v>
      </c>
    </row>
    <row r="1151" spans="1:24" ht="14.25" customHeight="1" x14ac:dyDescent="0.2">
      <c r="A1151" s="7">
        <v>1</v>
      </c>
      <c r="B1151" s="7" t="str">
        <f>$A1151 &amp; "-"&amp;VLOOKUP($A1151,Company!$A:$B,2,FALSE)</f>
        <v>1-ACME Corporation</v>
      </c>
      <c r="C1151" s="5">
        <f t="shared" si="153"/>
        <v>1147</v>
      </c>
      <c r="D1151" s="6" t="b">
        <v>1</v>
      </c>
      <c r="E1151" s="7">
        <f ca="1">IF($C1151 = 1 + N("Presidente"),
    127,
    IF($C1151 = 2 + N("Vice-Presidente"),
        72,
        IF($C1151 = 3 + N("Secretária bilíngue"),
            13,
            RANDBETWEEN(5,COUNT(Name!$A:$A) + 1)
        )
    )
)</f>
        <v>39</v>
      </c>
      <c r="F1151" s="7" t="str">
        <f ca="1">VLOOKUP($E1151,Name!$A:$B,2,FALSE)</f>
        <v>Ananda</v>
      </c>
      <c r="G1151" s="7">
        <f ca="1" xml:space="preserve">
IF($C1151 = 1,
    0,
    RANDBETWEEN(5,COUNT('Last name'!$A:$A) + 1)
)</f>
        <v>142</v>
      </c>
      <c r="H1151" s="7" t="str">
        <f ca="1" xml:space="preserve">
IF($C1151 = 1 + N("Presidente"),
    "de Orléans e Bragança",
    VLOOKUP($G1151,'Last name'!$A:$B,2,FALSE) &amp; " " &amp; VLOOKUP(RANDBETWEEN(5,COUNT('Last name'!$A:$A) + 1),'Last name'!$A:$B,2,FALSE)
)</f>
        <v>Nunes Pereira</v>
      </c>
      <c r="I1151" s="7" t="str">
        <f t="shared" ca="1" si="154"/>
        <v>Ananda Nunes Pereira</v>
      </c>
      <c r="J1151" s="7" t="str">
        <f ca="1">VLOOKUP($E1151,Name!$A:$C,3,FALSE)</f>
        <v>F</v>
      </c>
      <c r="K1151" s="7" t="str">
        <f ca="1">VLOOKUP($J1151,Gender!$A:$B,2,FALSE)</f>
        <v>Female</v>
      </c>
      <c r="L1151" s="7">
        <f t="shared" ca="1" si="155"/>
        <v>5</v>
      </c>
      <c r="M1151" s="7" t="str">
        <f ca="1">VLOOKUP($L1151,Race!$A:$B,2,FALSE)</f>
        <v>White</v>
      </c>
      <c r="N1151" s="8">
        <f t="shared" ca="1" si="156"/>
        <v>30843</v>
      </c>
      <c r="O1151" s="6">
        <f t="shared" ca="1" si="157"/>
        <v>7</v>
      </c>
      <c r="P1151" s="8" t="str">
        <f ca="1">VLOOKUP($O1151,Education!$A:$B,2,FALSE)</f>
        <v>Undergraduate degree</v>
      </c>
      <c r="Q1151" s="7">
        <f ca="1" xml:space="preserve">
  IF(OR($S1151 = 5, $S1151 = 6, $S1151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51" s="7" t="str">
        <f ca="1">VLOOKUP($Q1151,Department!$A:$B,2,FALSE)</f>
        <v>Finance</v>
      </c>
      <c r="S1151" s="6">
        <f t="shared" ca="1" si="158"/>
        <v>10</v>
      </c>
      <c r="T1151" s="7" t="str">
        <f ca="1">VLOOKUP($S1151,Role!$A:$B,2,FALSE)</f>
        <v>Trainee</v>
      </c>
      <c r="U1151" s="6" t="str">
        <f t="shared" ca="1" si="159"/>
        <v/>
      </c>
      <c r="V1151" s="7" t="str">
        <f ca="1" xml:space="preserve">
IF($U1151 &lt;&gt; "",
    VLOOKUP($U1151,Level!$A:$B,2,FALSE),
    ""
)</f>
        <v/>
      </c>
      <c r="W1151" s="1">
        <f t="shared" ca="1" si="160"/>
        <v>1305</v>
      </c>
      <c r="X1151" s="12" t="str">
        <f t="shared" ca="1" si="161"/>
        <v>INSERT INTO bi4all.fac_employees (id_company_fk, id_employee_pk, flg_active, employee_name, id_gender_fk, id_race_fk, birthday, id_schooling_fk, id_department_fk, id_role_fk, id_level_fk, salary) VALUES (1, 1147, TRUE, 'Ananda Nunes Pereira', 'F', 5, '10/06/1984', 7, 7, 10, NULL, 1305);</v>
      </c>
    </row>
    <row r="1152" spans="1:24" ht="14.25" customHeight="1" x14ac:dyDescent="0.2">
      <c r="A1152" s="7">
        <v>1</v>
      </c>
      <c r="B1152" s="7" t="str">
        <f>$A1152 &amp; "-"&amp;VLOOKUP($A1152,Company!$A:$B,2,FALSE)</f>
        <v>1-ACME Corporation</v>
      </c>
      <c r="C1152" s="5">
        <f t="shared" si="153"/>
        <v>1148</v>
      </c>
      <c r="D1152" s="6" t="b">
        <v>1</v>
      </c>
      <c r="E1152" s="7">
        <f ca="1">IF($C1152 = 1 + N("Presidente"),
    127,
    IF($C1152 = 2 + N("Vice-Presidente"),
        72,
        IF($C1152 = 3 + N("Secretária bilíngue"),
            13,
            RANDBETWEEN(5,COUNT(Name!$A:$A) + 1)
        )
    )
)</f>
        <v>171</v>
      </c>
      <c r="F1152" s="7" t="str">
        <f ca="1">VLOOKUP($E1152,Name!$A:$B,2,FALSE)</f>
        <v>Íris</v>
      </c>
      <c r="G1152" s="7">
        <f ca="1" xml:space="preserve">
IF($C1152 = 1,
    0,
    RANDBETWEEN(5,COUNT('Last name'!$A:$A) + 1)
)</f>
        <v>54</v>
      </c>
      <c r="H1152" s="7" t="str">
        <f ca="1" xml:space="preserve">
IF($C1152 = 1 + N("Presidente"),
    "de Orléans e Bragança",
    VLOOKUP($G1152,'Last name'!$A:$B,2,FALSE) &amp; " " &amp; VLOOKUP(RANDBETWEEN(5,COUNT('Last name'!$A:$A) + 1),'Last name'!$A:$B,2,FALSE)
)</f>
        <v>Caminha Moura</v>
      </c>
      <c r="I1152" s="7" t="str">
        <f t="shared" ca="1" si="154"/>
        <v>Íris Caminha Moura</v>
      </c>
      <c r="J1152" s="7" t="str">
        <f ca="1">VLOOKUP($E1152,Name!$A:$C,3,FALSE)</f>
        <v>F</v>
      </c>
      <c r="K1152" s="7" t="str">
        <f ca="1">VLOOKUP($J1152,Gender!$A:$B,2,FALSE)</f>
        <v>Female</v>
      </c>
      <c r="L1152" s="7">
        <f t="shared" ca="1" si="155"/>
        <v>5</v>
      </c>
      <c r="M1152" s="7" t="str">
        <f ca="1">VLOOKUP($L1152,Race!$A:$B,2,FALSE)</f>
        <v>White</v>
      </c>
      <c r="N1152" s="8">
        <f t="shared" ca="1" si="156"/>
        <v>31238</v>
      </c>
      <c r="O1152" s="6">
        <f t="shared" ca="1" si="157"/>
        <v>8</v>
      </c>
      <c r="P1152" s="8" t="str">
        <f ca="1">VLOOKUP($O1152,Education!$A:$B,2,FALSE)</f>
        <v>Graduate school</v>
      </c>
      <c r="Q1152" s="7">
        <f ca="1" xml:space="preserve">
  IF(OR($S1152 = 5, $S1152 = 6, $S1152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52" s="7" t="str">
        <f ca="1">VLOOKUP($Q1152,Department!$A:$B,2,FALSE)</f>
        <v>Finance</v>
      </c>
      <c r="S1152" s="6">
        <f t="shared" ca="1" si="158"/>
        <v>11</v>
      </c>
      <c r="T1152" s="7" t="str">
        <f ca="1">VLOOKUP($S1152,Role!$A:$B,2,FALSE)</f>
        <v>Analyst</v>
      </c>
      <c r="U1152" s="6">
        <f t="shared" ca="1" si="159"/>
        <v>5</v>
      </c>
      <c r="V1152" s="7" t="str">
        <f ca="1" xml:space="preserve">
IF($U1152 &lt;&gt; "",
    VLOOKUP($U1152,Level!$A:$B,2,FALSE),
    ""
)</f>
        <v>Junior</v>
      </c>
      <c r="W1152" s="1">
        <f t="shared" ca="1" si="160"/>
        <v>3000</v>
      </c>
      <c r="X1152" s="12" t="str">
        <f t="shared" ca="1" si="161"/>
        <v>INSERT INTO bi4all.fac_employees (id_company_fk, id_employee_pk, flg_active, employee_name, id_gender_fk, id_race_fk, birthday, id_schooling_fk, id_department_fk, id_role_fk, id_level_fk, salary) VALUES (1, 1148, TRUE, 'Íris Caminha Moura', 'F', 5, '10/07/1985', 8, 7, 11, 5, 3000);</v>
      </c>
    </row>
    <row r="1153" spans="1:24" ht="14.25" customHeight="1" x14ac:dyDescent="0.2">
      <c r="A1153" s="7">
        <v>1</v>
      </c>
      <c r="B1153" s="7" t="str">
        <f>$A1153 &amp; "-"&amp;VLOOKUP($A1153,Company!$A:$B,2,FALSE)</f>
        <v>1-ACME Corporation</v>
      </c>
      <c r="C1153" s="5">
        <f t="shared" si="153"/>
        <v>1149</v>
      </c>
      <c r="D1153" s="6" t="b">
        <v>1</v>
      </c>
      <c r="E1153" s="7">
        <f ca="1">IF($C1153 = 1 + N("Presidente"),
    127,
    IF($C1153 = 2 + N("Vice-Presidente"),
        72,
        IF($C1153 = 3 + N("Secretária bilíngue"),
            13,
            RANDBETWEEN(5,COUNT(Name!$A:$A) + 1)
        )
    )
)</f>
        <v>251</v>
      </c>
      <c r="F1153" s="7" t="str">
        <f ca="1">VLOOKUP($E1153,Name!$A:$B,2,FALSE)</f>
        <v>Maitê</v>
      </c>
      <c r="G1153" s="7">
        <f ca="1" xml:space="preserve">
IF($C1153 = 1,
    0,
    RANDBETWEEN(5,COUNT('Last name'!$A:$A) + 1)
)</f>
        <v>28</v>
      </c>
      <c r="H1153" s="7" t="str">
        <f ca="1" xml:space="preserve">
IF($C1153 = 1 + N("Presidente"),
    "de Orléans e Bragança",
    VLOOKUP($G1153,'Last name'!$A:$B,2,FALSE) &amp; " " &amp; VLOOKUP(RANDBETWEEN(5,COUNT('Last name'!$A:$A) + 1),'Last name'!$A:$B,2,FALSE)
)</f>
        <v>Badu Rangel</v>
      </c>
      <c r="I1153" s="7" t="str">
        <f t="shared" ca="1" si="154"/>
        <v>Maitê Badu Rangel</v>
      </c>
      <c r="J1153" s="7" t="str">
        <f ca="1">VLOOKUP($E1153,Name!$A:$C,3,FALSE)</f>
        <v>F</v>
      </c>
      <c r="K1153" s="7" t="str">
        <f ca="1">VLOOKUP($J1153,Gender!$A:$B,2,FALSE)</f>
        <v>Female</v>
      </c>
      <c r="L1153" s="7">
        <f t="shared" ca="1" si="155"/>
        <v>5</v>
      </c>
      <c r="M1153" s="7" t="str">
        <f ca="1">VLOOKUP($L1153,Race!$A:$B,2,FALSE)</f>
        <v>White</v>
      </c>
      <c r="N1153" s="8">
        <f t="shared" ca="1" si="156"/>
        <v>24820</v>
      </c>
      <c r="O1153" s="6">
        <f t="shared" ca="1" si="157"/>
        <v>7</v>
      </c>
      <c r="P1153" s="8" t="str">
        <f ca="1">VLOOKUP($O1153,Education!$A:$B,2,FALSE)</f>
        <v>Undergraduate degree</v>
      </c>
      <c r="Q1153" s="7">
        <f ca="1" xml:space="preserve">
  IF(OR($S1153 = 5, $S1153 = 6, $S1153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53" s="7" t="str">
        <f ca="1">VLOOKUP($Q1153,Department!$A:$B,2,FALSE)</f>
        <v>Operations</v>
      </c>
      <c r="S1153" s="6">
        <f t="shared" ca="1" si="158"/>
        <v>10</v>
      </c>
      <c r="T1153" s="7" t="str">
        <f ca="1">VLOOKUP($S1153,Role!$A:$B,2,FALSE)</f>
        <v>Trainee</v>
      </c>
      <c r="U1153" s="6" t="str">
        <f t="shared" ca="1" si="159"/>
        <v/>
      </c>
      <c r="V1153" s="7" t="str">
        <f ca="1" xml:space="preserve">
IF($U1153 &lt;&gt; "",
    VLOOKUP($U1153,Level!$A:$B,2,FALSE),
    ""
)</f>
        <v/>
      </c>
      <c r="W1153" s="1">
        <f t="shared" ca="1" si="160"/>
        <v>1305</v>
      </c>
      <c r="X1153" s="12" t="str">
        <f t="shared" ca="1" si="161"/>
        <v>INSERT INTO bi4all.fac_employees (id_company_fk, id_employee_pk, flg_active, employee_name, id_gender_fk, id_race_fk, birthday, id_schooling_fk, id_department_fk, id_role_fk, id_level_fk, salary) VALUES (1, 1149, TRUE, 'Maitê Badu Rangel', 'F', 5, '14/12/1967', 7, 10, 10, NULL, 1305);</v>
      </c>
    </row>
    <row r="1154" spans="1:24" ht="14.25" customHeight="1" x14ac:dyDescent="0.2">
      <c r="A1154" s="7">
        <v>1</v>
      </c>
      <c r="B1154" s="7" t="str">
        <f>$A1154 &amp; "-"&amp;VLOOKUP($A1154,Company!$A:$B,2,FALSE)</f>
        <v>1-ACME Corporation</v>
      </c>
      <c r="C1154" s="5">
        <f t="shared" si="153"/>
        <v>1150</v>
      </c>
      <c r="D1154" s="6" t="b">
        <v>1</v>
      </c>
      <c r="E1154" s="7">
        <f ca="1">IF($C1154 = 1 + N("Presidente"),
    127,
    IF($C1154 = 2 + N("Vice-Presidente"),
        72,
        IF($C1154 = 3 + N("Secretária bilíngue"),
            13,
            RANDBETWEEN(5,COUNT(Name!$A:$A) + 1)
        )
    )
)</f>
        <v>226</v>
      </c>
      <c r="F1154" s="7" t="str">
        <f ca="1">VLOOKUP($E1154,Name!$A:$B,2,FALSE)</f>
        <v>Levy</v>
      </c>
      <c r="G1154" s="7">
        <f ca="1" xml:space="preserve">
IF($C1154 = 1,
    0,
    RANDBETWEEN(5,COUNT('Last name'!$A:$A) + 1)
)</f>
        <v>70</v>
      </c>
      <c r="H1154" s="7" t="str">
        <f ca="1" xml:space="preserve">
IF($C1154 = 1 + N("Presidente"),
    "de Orléans e Bragança",
    VLOOKUP($G1154,'Last name'!$A:$B,2,FALSE) &amp; " " &amp; VLOOKUP(RANDBETWEEN(5,COUNT('Last name'!$A:$A) + 1),'Last name'!$A:$B,2,FALSE)
)</f>
        <v>Cunha Ferreira</v>
      </c>
      <c r="I1154" s="7" t="str">
        <f t="shared" ca="1" si="154"/>
        <v>Levy Cunha Ferreira</v>
      </c>
      <c r="J1154" s="7" t="str">
        <f ca="1">VLOOKUP($E1154,Name!$A:$C,3,FALSE)</f>
        <v>M</v>
      </c>
      <c r="K1154" s="7" t="str">
        <f ca="1">VLOOKUP($J1154,Gender!$A:$B,2,FALSE)</f>
        <v>Male</v>
      </c>
      <c r="L1154" s="7">
        <f t="shared" ca="1" si="155"/>
        <v>5</v>
      </c>
      <c r="M1154" s="7" t="str">
        <f ca="1">VLOOKUP($L1154,Race!$A:$B,2,FALSE)</f>
        <v>White</v>
      </c>
      <c r="N1154" s="8">
        <f t="shared" ca="1" si="156"/>
        <v>18787</v>
      </c>
      <c r="O1154" s="6">
        <f t="shared" ca="1" si="157"/>
        <v>7</v>
      </c>
      <c r="P1154" s="8" t="str">
        <f ca="1">VLOOKUP($O1154,Education!$A:$B,2,FALSE)</f>
        <v>Undergraduate degree</v>
      </c>
      <c r="Q1154" s="7">
        <f ca="1" xml:space="preserve">
  IF(OR($S1154 = 5, $S1154 = 6, $S1154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54" s="7" t="str">
        <f ca="1">VLOOKUP($Q1154,Department!$A:$B,2,FALSE)</f>
        <v>Commercial</v>
      </c>
      <c r="S1154" s="6">
        <f t="shared" ca="1" si="158"/>
        <v>11</v>
      </c>
      <c r="T1154" s="7" t="str">
        <f ca="1">VLOOKUP($S1154,Role!$A:$B,2,FALSE)</f>
        <v>Analyst</v>
      </c>
      <c r="U1154" s="6">
        <f t="shared" ca="1" si="159"/>
        <v>5</v>
      </c>
      <c r="V1154" s="7" t="str">
        <f ca="1" xml:space="preserve">
IF($U1154 &lt;&gt; "",
    VLOOKUP($U1154,Level!$A:$B,2,FALSE),
    ""
)</f>
        <v>Junior</v>
      </c>
      <c r="W1154" s="1">
        <f t="shared" ca="1" si="160"/>
        <v>2580</v>
      </c>
      <c r="X1154" s="12" t="str">
        <f t="shared" ca="1" si="161"/>
        <v>INSERT INTO bi4all.fac_employees (id_company_fk, id_employee_pk, flg_active, employee_name, id_gender_fk, id_race_fk, birthday, id_schooling_fk, id_department_fk, id_role_fk, id_level_fk, salary) VALUES (1, 1150, TRUE, 'Levy Cunha Ferreira', 'M', 5, '08/06/1951', 7, 9, 11, 5, 2580);</v>
      </c>
    </row>
    <row r="1155" spans="1:24" ht="14.25" customHeight="1" x14ac:dyDescent="0.2">
      <c r="A1155" s="7">
        <v>1</v>
      </c>
      <c r="B1155" s="7" t="str">
        <f>$A1155 &amp; "-"&amp;VLOOKUP($A1155,Company!$A:$B,2,FALSE)</f>
        <v>1-ACME Corporation</v>
      </c>
      <c r="C1155" s="5">
        <f t="shared" si="153"/>
        <v>1151</v>
      </c>
      <c r="D1155" s="6" t="b">
        <v>1</v>
      </c>
      <c r="E1155" s="7">
        <f ca="1">IF($C1155 = 1 + N("Presidente"),
    127,
    IF($C1155 = 2 + N("Vice-Presidente"),
        72,
        IF($C1155 = 3 + N("Secretária bilíngue"),
            13,
            RANDBETWEEN(5,COUNT(Name!$A:$A) + 1)
        )
    )
)</f>
        <v>15</v>
      </c>
      <c r="F1155" s="7" t="str">
        <f ca="1">VLOOKUP($E1155,Name!$A:$B,2,FALSE)</f>
        <v>Alexandre</v>
      </c>
      <c r="G1155" s="7">
        <f ca="1" xml:space="preserve">
IF($C1155 = 1,
    0,
    RANDBETWEEN(5,COUNT('Last name'!$A:$A) + 1)
)</f>
        <v>77</v>
      </c>
      <c r="H1155" s="7" t="str">
        <f ca="1" xml:space="preserve">
IF($C1155 = 1 + N("Presidente"),
    "de Orléans e Bragança",
    VLOOKUP($G1155,'Last name'!$A:$B,2,FALSE) &amp; " " &amp; VLOOKUP(RANDBETWEEN(5,COUNT('Last name'!$A:$A) + 1),'Last name'!$A:$B,2,FALSE)
)</f>
        <v>Esposito De Luca</v>
      </c>
      <c r="I1155" s="7" t="str">
        <f t="shared" ca="1" si="154"/>
        <v>Alexandre Esposito De Luca</v>
      </c>
      <c r="J1155" s="7" t="str">
        <f ca="1">VLOOKUP($E1155,Name!$A:$C,3,FALSE)</f>
        <v>M</v>
      </c>
      <c r="K1155" s="7" t="str">
        <f ca="1">VLOOKUP($J1155,Gender!$A:$B,2,FALSE)</f>
        <v>Male</v>
      </c>
      <c r="L1155" s="7">
        <f t="shared" ca="1" si="155"/>
        <v>7</v>
      </c>
      <c r="M1155" s="7" t="str">
        <f ca="1">VLOOKUP($L1155,Race!$A:$B,2,FALSE)</f>
        <v>Hispanic or Latino</v>
      </c>
      <c r="N1155" s="8">
        <f t="shared" ca="1" si="156"/>
        <v>23441</v>
      </c>
      <c r="O1155" s="6">
        <f t="shared" ca="1" si="157"/>
        <v>7</v>
      </c>
      <c r="P1155" s="8" t="str">
        <f ca="1">VLOOKUP($O1155,Education!$A:$B,2,FALSE)</f>
        <v>Undergraduate degree</v>
      </c>
      <c r="Q1155" s="7">
        <f ca="1" xml:space="preserve">
  IF(OR($S1155 = 5, $S1155 = 6, $S1155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55" s="7" t="str">
        <f ca="1">VLOOKUP($Q1155,Department!$A:$B,2,FALSE)</f>
        <v>Audit</v>
      </c>
      <c r="S1155" s="6">
        <f t="shared" ca="1" si="158"/>
        <v>9</v>
      </c>
      <c r="T1155" s="7" t="str">
        <f ca="1">VLOOKUP($S1155,Role!$A:$B,2,FALSE)</f>
        <v>Intern</v>
      </c>
      <c r="U1155" s="6" t="str">
        <f t="shared" ca="1" si="159"/>
        <v/>
      </c>
      <c r="V1155" s="7" t="str">
        <f ca="1" xml:space="preserve">
IF($U1155 &lt;&gt; "",
    VLOOKUP($U1155,Level!$A:$B,2,FALSE),
    ""
)</f>
        <v/>
      </c>
      <c r="W1155" s="1">
        <f t="shared" ca="1" si="160"/>
        <v>1205</v>
      </c>
      <c r="X1155" s="12" t="str">
        <f t="shared" ca="1" si="161"/>
        <v>INSERT INTO bi4all.fac_employees (id_company_fk, id_employee_pk, flg_active, employee_name, id_gender_fk, id_race_fk, birthday, id_schooling_fk, id_department_fk, id_role_fk, id_level_fk, salary) VALUES (1, 1151, TRUE, 'Alexandre Esposito De Luca', 'M', 7, '05/03/1964', 7, 13, 9, NULL, 1205);</v>
      </c>
    </row>
    <row r="1156" spans="1:24" ht="14.25" customHeight="1" x14ac:dyDescent="0.2">
      <c r="A1156" s="7">
        <v>1</v>
      </c>
      <c r="B1156" s="7" t="str">
        <f>$A1156 &amp; "-"&amp;VLOOKUP($A1156,Company!$A:$B,2,FALSE)</f>
        <v>1-ACME Corporation</v>
      </c>
      <c r="C1156" s="5">
        <f t="shared" si="153"/>
        <v>1152</v>
      </c>
      <c r="D1156" s="6" t="b">
        <v>1</v>
      </c>
      <c r="E1156" s="7">
        <f ca="1">IF($C1156 = 1 + N("Presidente"),
    127,
    IF($C1156 = 2 + N("Vice-Presidente"),
        72,
        IF($C1156 = 3 + N("Secretária bilíngue"),
            13,
            RANDBETWEEN(5,COUNT(Name!$A:$A) + 1)
        )
    )
)</f>
        <v>78</v>
      </c>
      <c r="F1156" s="7" t="str">
        <f ca="1">VLOOKUP($E1156,Name!$A:$B,2,FALSE)</f>
        <v>Bryan</v>
      </c>
      <c r="G1156" s="7">
        <f ca="1" xml:space="preserve">
IF($C1156 = 1,
    0,
    RANDBETWEEN(5,COUNT('Last name'!$A:$A) + 1)
)</f>
        <v>98</v>
      </c>
      <c r="H1156" s="7" t="str">
        <f ca="1" xml:space="preserve">
IF($C1156 = 1 + N("Presidente"),
    "de Orléans e Bragança",
    VLOOKUP($G1156,'Last name'!$A:$B,2,FALSE) &amp; " " &amp; VLOOKUP(RANDBETWEEN(5,COUNT('Last name'!$A:$A) + 1),'Last name'!$A:$B,2,FALSE)
)</f>
        <v>Giordano Costatini</v>
      </c>
      <c r="I1156" s="7" t="str">
        <f t="shared" ca="1" si="154"/>
        <v>Bryan Giordano Costatini</v>
      </c>
      <c r="J1156" s="7" t="str">
        <f ca="1">VLOOKUP($E1156,Name!$A:$C,3,FALSE)</f>
        <v>M</v>
      </c>
      <c r="K1156" s="7" t="str">
        <f ca="1">VLOOKUP($J1156,Gender!$A:$B,2,FALSE)</f>
        <v>Male</v>
      </c>
      <c r="L1156" s="7">
        <f t="shared" ca="1" si="155"/>
        <v>5</v>
      </c>
      <c r="M1156" s="7" t="str">
        <f ca="1">VLOOKUP($L1156,Race!$A:$B,2,FALSE)</f>
        <v>White</v>
      </c>
      <c r="N1156" s="8">
        <f t="shared" ca="1" si="156"/>
        <v>26108</v>
      </c>
      <c r="O1156" s="6">
        <f t="shared" ca="1" si="157"/>
        <v>8</v>
      </c>
      <c r="P1156" s="8" t="str">
        <f ca="1">VLOOKUP($O1156,Education!$A:$B,2,FALSE)</f>
        <v>Graduate school</v>
      </c>
      <c r="Q1156" s="7">
        <f ca="1" xml:space="preserve">
  IF(OR($S1156 = 5, $S1156 = 6, $S1156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56" s="7" t="str">
        <f ca="1">VLOOKUP($Q1156,Department!$A:$B,2,FALSE)</f>
        <v>Communication &amp; Marketing</v>
      </c>
      <c r="S1156" s="6">
        <f t="shared" ca="1" si="158"/>
        <v>11</v>
      </c>
      <c r="T1156" s="7" t="str">
        <f ca="1">VLOOKUP($S1156,Role!$A:$B,2,FALSE)</f>
        <v>Analyst</v>
      </c>
      <c r="U1156" s="6">
        <f t="shared" ca="1" si="159"/>
        <v>6</v>
      </c>
      <c r="V1156" s="7" t="str">
        <f ca="1" xml:space="preserve">
IF($U1156 &lt;&gt; "",
    VLOOKUP($U1156,Level!$A:$B,2,FALSE),
    ""
)</f>
        <v>Pleno</v>
      </c>
      <c r="W1156" s="1">
        <f t="shared" ca="1" si="160"/>
        <v>3080</v>
      </c>
      <c r="X1156" s="12" t="str">
        <f t="shared" ca="1" si="161"/>
        <v>INSERT INTO bi4all.fac_employees (id_company_fk, id_employee_pk, flg_active, employee_name, id_gender_fk, id_race_fk, birthday, id_schooling_fk, id_department_fk, id_role_fk, id_level_fk, salary) VALUES (1, 1152, TRUE, 'Bryan Giordano Costatini', 'M', 5, '24/06/1971', 8, 11, 11, 6, 3080);</v>
      </c>
    </row>
    <row r="1157" spans="1:24" ht="14.25" customHeight="1" x14ac:dyDescent="0.2">
      <c r="A1157" s="7">
        <v>1</v>
      </c>
      <c r="B1157" s="7" t="str">
        <f>$A1157 &amp; "-"&amp;VLOOKUP($A1157,Company!$A:$B,2,FALSE)</f>
        <v>1-ACME Corporation</v>
      </c>
      <c r="C1157" s="5">
        <f t="shared" si="153"/>
        <v>1153</v>
      </c>
      <c r="D1157" s="6" t="b">
        <v>1</v>
      </c>
      <c r="E1157" s="7">
        <f ca="1">IF($C1157 = 1 + N("Presidente"),
    127,
    IF($C1157 = 2 + N("Vice-Presidente"),
        72,
        IF($C1157 = 3 + N("Secretária bilíngue"),
            13,
            RANDBETWEEN(5,COUNT(Name!$A:$A) + 1)
        )
    )
)</f>
        <v>54</v>
      </c>
      <c r="F1157" s="7" t="str">
        <f ca="1">VLOOKUP($E1157,Name!$A:$B,2,FALSE)</f>
        <v>Ariela</v>
      </c>
      <c r="G1157" s="7">
        <f ca="1" xml:space="preserve">
IF($C1157 = 1,
    0,
    RANDBETWEEN(5,COUNT('Last name'!$A:$A) + 1)
)</f>
        <v>12</v>
      </c>
      <c r="H1157" s="7" t="str">
        <f ca="1" xml:space="preserve">
IF($C1157 = 1 + N("Presidente"),
    "de Orléans e Bragança",
    VLOOKUP($G1157,'Last name'!$A:$B,2,FALSE) &amp; " " &amp; VLOOKUP(RANDBETWEEN(5,COUNT('Last name'!$A:$A) + 1),'Last name'!$A:$B,2,FALSE)
)</f>
        <v>Alvaregna Negreiros</v>
      </c>
      <c r="I1157" s="7" t="str">
        <f t="shared" ca="1" si="154"/>
        <v>Ariela Alvaregna Negreiros</v>
      </c>
      <c r="J1157" s="7" t="str">
        <f ca="1">VLOOKUP($E1157,Name!$A:$C,3,FALSE)</f>
        <v>F</v>
      </c>
      <c r="K1157" s="7" t="str">
        <f ca="1">VLOOKUP($J1157,Gender!$A:$B,2,FALSE)</f>
        <v>Female</v>
      </c>
      <c r="L1157" s="7">
        <f t="shared" ca="1" si="155"/>
        <v>5</v>
      </c>
      <c r="M1157" s="7" t="str">
        <f ca="1">VLOOKUP($L1157,Race!$A:$B,2,FALSE)</f>
        <v>White</v>
      </c>
      <c r="N1157" s="8">
        <f t="shared" ca="1" si="156"/>
        <v>25158</v>
      </c>
      <c r="O1157" s="6">
        <f t="shared" ca="1" si="157"/>
        <v>7</v>
      </c>
      <c r="P1157" s="8" t="str">
        <f ca="1">VLOOKUP($O1157,Education!$A:$B,2,FALSE)</f>
        <v>Undergraduate degree</v>
      </c>
      <c r="Q1157" s="7">
        <f ca="1" xml:space="preserve">
  IF(OR($S1157 = 5, $S1157 = 6, $S1157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57" s="7" t="str">
        <f ca="1">VLOOKUP($Q1157,Department!$A:$B,2,FALSE)</f>
        <v>Administration</v>
      </c>
      <c r="S1157" s="6">
        <f t="shared" ca="1" si="158"/>
        <v>10</v>
      </c>
      <c r="T1157" s="7" t="str">
        <f ca="1">VLOOKUP($S1157,Role!$A:$B,2,FALSE)</f>
        <v>Trainee</v>
      </c>
      <c r="U1157" s="6" t="str">
        <f t="shared" ca="1" si="159"/>
        <v/>
      </c>
      <c r="V1157" s="7" t="str">
        <f ca="1" xml:space="preserve">
IF($U1157 &lt;&gt; "",
    VLOOKUP($U1157,Level!$A:$B,2,FALSE),
    ""
)</f>
        <v/>
      </c>
      <c r="W1157" s="1">
        <f t="shared" ca="1" si="160"/>
        <v>1305</v>
      </c>
      <c r="X1157" s="12" t="str">
        <f t="shared" ca="1" si="161"/>
        <v>INSERT INTO bi4all.fac_employees (id_company_fk, id_employee_pk, flg_active, employee_name, id_gender_fk, id_race_fk, birthday, id_schooling_fk, id_department_fk, id_role_fk, id_level_fk, salary) VALUES (1, 1153, TRUE, 'Ariela Alvaregna Negreiros', 'F', 5, '16/11/1968', 7, 6, 10, NULL, 1305);</v>
      </c>
    </row>
    <row r="1158" spans="1:24" ht="14.25" customHeight="1" x14ac:dyDescent="0.2">
      <c r="A1158" s="7">
        <v>1</v>
      </c>
      <c r="B1158" s="7" t="str">
        <f>$A1158 &amp; "-"&amp;VLOOKUP($A1158,Company!$A:$B,2,FALSE)</f>
        <v>1-ACME Corporation</v>
      </c>
      <c r="C1158" s="5">
        <f t="shared" ref="C1158:C1221" si="162">ROW() - 4</f>
        <v>1154</v>
      </c>
      <c r="D1158" s="6" t="b">
        <v>1</v>
      </c>
      <c r="E1158" s="7">
        <f ca="1">IF($C1158 = 1 + N("Presidente"),
    127,
    IF($C1158 = 2 + N("Vice-Presidente"),
        72,
        IF($C1158 = 3 + N("Secretária bilíngue"),
            13,
            RANDBETWEEN(5,COUNT(Name!$A:$A) + 1)
        )
    )
)</f>
        <v>137</v>
      </c>
      <c r="F1158" s="7" t="str">
        <f ca="1">VLOOKUP($E1158,Name!$A:$B,2,FALSE)</f>
        <v>Fernanda</v>
      </c>
      <c r="G1158" s="7">
        <f ca="1" xml:space="preserve">
IF($C1158 = 1,
    0,
    RANDBETWEEN(5,COUNT('Last name'!$A:$A) + 1)
)</f>
        <v>7</v>
      </c>
      <c r="H1158" s="7" t="str">
        <f ca="1" xml:space="preserve">
IF($C1158 = 1 + N("Presidente"),
    "de Orléans e Bragança",
    VLOOKUP($G1158,'Last name'!$A:$B,2,FALSE) &amp; " " &amp; VLOOKUP(RANDBETWEEN(5,COUNT('Last name'!$A:$A) + 1),'Last name'!$A:$B,2,FALSE)
)</f>
        <v>Albuquerque Andrade</v>
      </c>
      <c r="I1158" s="7" t="str">
        <f t="shared" ref="I1158:I1221" ca="1" si="163">$F1158 &amp; " " &amp; $H1158</f>
        <v>Fernanda Albuquerque Andrade</v>
      </c>
      <c r="J1158" s="7" t="str">
        <f ca="1">VLOOKUP($E1158,Name!$A:$C,3,FALSE)</f>
        <v>F</v>
      </c>
      <c r="K1158" s="7" t="str">
        <f ca="1">VLOOKUP($J1158,Gender!$A:$B,2,FALSE)</f>
        <v>Female</v>
      </c>
      <c r="L1158" s="7">
        <f t="shared" ref="L1158:L1221" ca="1" si="164" xml:space="preserve">
IF(AND($S1158 &gt;= 5, $S1158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158" s="7" t="str">
        <f ca="1">VLOOKUP($L1158,Race!$A:$B,2,FALSE)</f>
        <v>White</v>
      </c>
      <c r="N1158" s="8">
        <f t="shared" ref="N1158:N1221" ca="1" si="165" xml:space="preserve">
IF($S1158 = 5 + N("CEO"),
    TODAY() - 16340,
    IF($S1158 = 8 + N("Secretary"),
        RANDBETWEEN(TODAY() - 12418.5, TODAY()-6574.5),
        IF(OR($S1158 = 7, $S1158 = 14),
            RANDBETWEEN(TODAY() - 16071, TODAY() - 8766),
            IF(OR($S1158 = 13, $S1158 = 12, $S1158 = 11),
                RANDBETWEEN(TODAY() - 27393.75, TODAY() - 12783.75),
                RANDBETWEEN(TODAY() - 27393.75, TODAY()-10957.5)
            )
        )
    )
)</f>
        <v>28141</v>
      </c>
      <c r="O1158" s="6">
        <f t="shared" ref="O1158:O1221" ca="1" si="166" xml:space="preserve">
IF(OR($S1158 = 5, $S1158 = 6) + N("Se for presidente ou vice-presidente"),
    10 + N("Doutor"),
    IF($S1158 = 7 + N("Se for diretor"),
        RANDBETWEEN(8,10) + N("Graduate school or Master’s degree or Doctorate"),
        IF($S1158 = 14 + N("If a manager"),
            RANDBETWEEN(7,9),
            IF(OR($S1158 = 13, $S1158 = 12, $S1158 = 11) + N("If coordinator or specialist or analyst"),
                RANDBETWEEN(7,8),
                7
            )
        )
    )
)</f>
        <v>7</v>
      </c>
      <c r="P1158" s="8" t="str">
        <f ca="1">VLOOKUP($O1158,Education!$A:$B,2,FALSE)</f>
        <v>Undergraduate degree</v>
      </c>
      <c r="Q1158" s="7">
        <f ca="1" xml:space="preserve">
  IF(OR($S1158 = 5, $S1158 = 6, $S1158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58" s="7" t="str">
        <f ca="1">VLOOKUP($Q1158,Department!$A:$B,2,FALSE)</f>
        <v>Communication &amp; Marketing</v>
      </c>
      <c r="S1158" s="6">
        <f t="shared" ref="S1158:S1221" ca="1" si="167" xml:space="preserve">
IF($C1158 = 1 + N("Se matrícula for 1"),
  5 + N("Presidente"),
  IF($C1158 = 2 + N("Se matrícula for 2"),
    6 + N("Vice-presidente"),
    IF($C1158 = 3 + N("Se matrícula for 3"),
      8 + N("Secretária bilíngue"),
      IF(AND($C1158 &gt;= 4, $C1158 &lt;=14),
        7 + N("Diretor"),
        IF(AND($C1158 &gt;= 15, $C1158 &lt;= 25),
          14 + N("Manager"),
          IF(AND($C1158 &gt;= 26, $C1158 &lt;= 36),
            13 + N("Coordinador"),
            IF(AND($C1158 &gt;= 37, $C1158 &lt;= 47),
              12 + N("Especialista"),
                IF(MOD($C1158,2) = 0,
                  11 + N("Analista"),
                  RANDBETWEEN(9,10) + N("Estagiário ou Trainee")
                )
            )
          )
        )
      )
    )
  )
)</f>
        <v>11</v>
      </c>
      <c r="T1158" s="7" t="str">
        <f ca="1">VLOOKUP($S1158,Role!$A:$B,2,FALSE)</f>
        <v>Analyst</v>
      </c>
      <c r="U1158" s="6">
        <f t="shared" ref="U1158:U1221" ca="1" si="168" xml:space="preserve">
IF($S1158 = 11 + N("Analyst"),
    RANDBETWEEN(5, 7) + N("Jr, Pleno, Sr"),
    ""
)</f>
        <v>6</v>
      </c>
      <c r="V1158" s="7" t="str">
        <f ca="1" xml:space="preserve">
IF($U1158 &lt;&gt; "",
    VLOOKUP($U1158,Level!$A:$B,2,FALSE),
    ""
)</f>
        <v>Pleno</v>
      </c>
      <c r="W1158" s="1">
        <f t="shared" ref="W1158:W1221" ca="1" si="169" xml:space="preserve">
IF($S1158 = 5 + N("Presidente"),
    27000,
    IF($S1158 = 6 + N("Vice-presidente"),
        23000,
        IF(OR($S1158 = 8, $S1158= 13, $S1158 = 12) + N("Secretária bilíngue ou coordenador ou especialista"),
            8000,
            IF($S1158 = 7 + N("Diretor"),
                15000,
                IF($S1158 = 14 + N("Gerente"),
                    12000,
                    IF($S1158 = 9 + N("Estagiário"),
                        705,
                        IF($S1158 = 10 + N("Trainee"),
                            805,
                            IF($S1158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IF($O1158 = 7,
  500,
  IF($O1158 = 8,
    1000,
    IF($O1158 = 9,
      1500,
      IF($O1158 = 10,
        2000,
        0
      )
    )
  )
)
+
N("Adicional no salário por área")
+
IF($Q1158 = 14 + N("Tecnologia da Informação"),
  120,
  IF($Q1158 = 16 + N("Vendas"),
    110,
    IF($Q1158 = 15 + N("Jurídico"),
      100,
      IF(OR($Q1158 = 8, $Q1158 = 9, $Q1158 = 11) + N("Recursos humanos ou comercial ou comunicação e marketing"),
        80,
        0
      )
    )
  )
)
+
N("Adicionando pegadinha")
+
IF(AND($Q1158 = 16, $O1158 = 9, $S1158 = 11, $U1158 = 5) + N("Se for de vendas, com mestrado, analista sênior"),
  IF($L1158 = 5,
    100,
    0
  )
  +
  IF($J1158 = "M",
    200,
    0
  ),
  0
)</f>
        <v>2580</v>
      </c>
      <c r="X1158" s="12" t="str">
        <f t="shared" ref="X1158:X1221" ca="1" si="170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$A1158  &amp; ", "   &amp;
$C1158  &amp; ", "   &amp;
$D1158  &amp; ", '"  &amp;
$I1158  &amp; "', '" &amp;
$J1158  &amp; "', "  &amp;
$L1158  &amp; ", '"  &amp;
TEXT($N1158,"dd/mm/aaaa")  &amp; "', "   &amp;
$O1158  &amp; ", "   &amp;
$Q1158  &amp; ", "   &amp;
$S1158  &amp; ", "   &amp;
IF($U1158 &lt;&gt; "", $U1158, "NULL")  &amp; ", "   &amp;
$W1158  &amp; ");"</f>
        <v>INSERT INTO bi4all.fac_employees (id_company_fk, id_employee_pk, flg_active, employee_name, id_gender_fk, id_race_fk, birthday, id_schooling_fk, id_department_fk, id_role_fk, id_level_fk, salary) VALUES (1, 1154, TRUE, 'Fernanda Albuquerque Andrade', 'F', 5, '16/01/1977', 7, 11, 11, 6, 2580);</v>
      </c>
    </row>
    <row r="1159" spans="1:24" ht="14.25" customHeight="1" x14ac:dyDescent="0.2">
      <c r="A1159" s="7">
        <v>1</v>
      </c>
      <c r="B1159" s="7" t="str">
        <f>$A1159 &amp; "-"&amp;VLOOKUP($A1159,Company!$A:$B,2,FALSE)</f>
        <v>1-ACME Corporation</v>
      </c>
      <c r="C1159" s="5">
        <f t="shared" si="162"/>
        <v>1155</v>
      </c>
      <c r="D1159" s="6" t="b">
        <v>1</v>
      </c>
      <c r="E1159" s="7">
        <f ca="1">IF($C1159 = 1 + N("Presidente"),
    127,
    IF($C1159 = 2 + N("Vice-Presidente"),
        72,
        IF($C1159 = 3 + N("Secretária bilíngue"),
            13,
            RANDBETWEEN(5,COUNT(Name!$A:$A) + 1)
        )
    )
)</f>
        <v>195</v>
      </c>
      <c r="F1159" s="7" t="str">
        <f ca="1">VLOOKUP($E1159,Name!$A:$B,2,FALSE)</f>
        <v>Joaquim</v>
      </c>
      <c r="G1159" s="7">
        <f ca="1" xml:space="preserve">
IF($C1159 = 1,
    0,
    RANDBETWEEN(5,COUNT('Last name'!$A:$A) + 1)
)</f>
        <v>168</v>
      </c>
      <c r="H1159" s="7" t="str">
        <f ca="1" xml:space="preserve">
IF($C1159 = 1 + N("Presidente"),
    "de Orléans e Bragança",
    VLOOKUP($G1159,'Last name'!$A:$B,2,FALSE) &amp; " " &amp; VLOOKUP(RANDBETWEEN(5,COUNT('Last name'!$A:$A) + 1),'Last name'!$A:$B,2,FALSE)
)</f>
        <v>Rossi Lima</v>
      </c>
      <c r="I1159" s="7" t="str">
        <f t="shared" ca="1" si="163"/>
        <v>Joaquim Rossi Lima</v>
      </c>
      <c r="J1159" s="7" t="str">
        <f ca="1">VLOOKUP($E1159,Name!$A:$C,3,FALSE)</f>
        <v>M</v>
      </c>
      <c r="K1159" s="7" t="str">
        <f ca="1">VLOOKUP($J1159,Gender!$A:$B,2,FALSE)</f>
        <v>Male</v>
      </c>
      <c r="L1159" s="7">
        <f t="shared" ca="1" si="164"/>
        <v>8</v>
      </c>
      <c r="M1159" s="7" t="str">
        <f ca="1">VLOOKUP($L1159,Race!$A:$B,2,FALSE)</f>
        <v>Asian</v>
      </c>
      <c r="N1159" s="8">
        <f t="shared" ca="1" si="165"/>
        <v>27489</v>
      </c>
      <c r="O1159" s="6">
        <f t="shared" ca="1" si="166"/>
        <v>7</v>
      </c>
      <c r="P1159" s="8" t="str">
        <f ca="1">VLOOKUP($O1159,Education!$A:$B,2,FALSE)</f>
        <v>Undergraduate degree</v>
      </c>
      <c r="Q1159" s="7">
        <f ca="1" xml:space="preserve">
  IF(OR($S1159 = 5, $S1159 = 6, $S1159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59" s="7" t="str">
        <f ca="1">VLOOKUP($Q1159,Department!$A:$B,2,FALSE)</f>
        <v>Audit</v>
      </c>
      <c r="S1159" s="6">
        <f t="shared" ca="1" si="167"/>
        <v>10</v>
      </c>
      <c r="T1159" s="7" t="str">
        <f ca="1">VLOOKUP($S1159,Role!$A:$B,2,FALSE)</f>
        <v>Trainee</v>
      </c>
      <c r="U1159" s="6" t="str">
        <f t="shared" ca="1" si="168"/>
        <v/>
      </c>
      <c r="V1159" s="7" t="str">
        <f ca="1" xml:space="preserve">
IF($U1159 &lt;&gt; "",
    VLOOKUP($U1159,Level!$A:$B,2,FALSE),
    ""
)</f>
        <v/>
      </c>
      <c r="W1159" s="1">
        <f t="shared" ca="1" si="169"/>
        <v>1305</v>
      </c>
      <c r="X1159" s="12" t="str">
        <f t="shared" ca="1" si="170"/>
        <v>INSERT INTO bi4all.fac_employees (id_company_fk, id_employee_pk, flg_active, employee_name, id_gender_fk, id_race_fk, birthday, id_schooling_fk, id_department_fk, id_role_fk, id_level_fk, salary) VALUES (1, 1155, TRUE, 'Joaquim Rossi Lima', 'M', 8, '05/04/1975', 7, 13, 10, NULL, 1305);</v>
      </c>
    </row>
    <row r="1160" spans="1:24" ht="14.25" customHeight="1" x14ac:dyDescent="0.2">
      <c r="A1160" s="7">
        <v>1</v>
      </c>
      <c r="B1160" s="7" t="str">
        <f>$A1160 &amp; "-"&amp;VLOOKUP($A1160,Company!$A:$B,2,FALSE)</f>
        <v>1-ACME Corporation</v>
      </c>
      <c r="C1160" s="5">
        <f t="shared" si="162"/>
        <v>1156</v>
      </c>
      <c r="D1160" s="6" t="b">
        <v>1</v>
      </c>
      <c r="E1160" s="7">
        <f ca="1">IF($C1160 = 1 + N("Presidente"),
    127,
    IF($C1160 = 2 + N("Vice-Presidente"),
        72,
        IF($C1160 = 3 + N("Secretária bilíngue"),
            13,
            RANDBETWEEN(5,COUNT(Name!$A:$A) + 1)
        )
    )
)</f>
        <v>125</v>
      </c>
      <c r="F1160" s="7" t="str">
        <f ca="1">VLOOKUP($E1160,Name!$A:$B,2,FALSE)</f>
        <v>Emmanuel</v>
      </c>
      <c r="G1160" s="7">
        <f ca="1" xml:space="preserve">
IF($C1160 = 1,
    0,
    RANDBETWEEN(5,COUNT('Last name'!$A:$A) + 1)
)</f>
        <v>52</v>
      </c>
      <c r="H1160" s="7" t="str">
        <f ca="1" xml:space="preserve">
IF($C1160 = 1 + N("Presidente"),
    "de Orléans e Bragança",
    VLOOKUP($G1160,'Last name'!$A:$B,2,FALSE) &amp; " " &amp; VLOOKUP(RANDBETWEEN(5,COUNT('Last name'!$A:$A) + 1),'Last name'!$A:$B,2,FALSE)
)</f>
        <v>Camacho Negrão</v>
      </c>
      <c r="I1160" s="7" t="str">
        <f t="shared" ca="1" si="163"/>
        <v>Emmanuel Camacho Negrão</v>
      </c>
      <c r="J1160" s="7" t="str">
        <f ca="1">VLOOKUP($E1160,Name!$A:$C,3,FALSE)</f>
        <v>M</v>
      </c>
      <c r="K1160" s="7" t="str">
        <f ca="1">VLOOKUP($J1160,Gender!$A:$B,2,FALSE)</f>
        <v>Male</v>
      </c>
      <c r="L1160" s="7">
        <f t="shared" ca="1" si="164"/>
        <v>5</v>
      </c>
      <c r="M1160" s="7" t="str">
        <f ca="1">VLOOKUP($L1160,Race!$A:$B,2,FALSE)</f>
        <v>White</v>
      </c>
      <c r="N1160" s="8">
        <f t="shared" ca="1" si="165"/>
        <v>24771</v>
      </c>
      <c r="O1160" s="6">
        <f t="shared" ca="1" si="166"/>
        <v>8</v>
      </c>
      <c r="P1160" s="8" t="str">
        <f ca="1">VLOOKUP($O1160,Education!$A:$B,2,FALSE)</f>
        <v>Graduate school</v>
      </c>
      <c r="Q1160" s="7">
        <f ca="1" xml:space="preserve">
  IF(OR($S1160 = 5, $S1160 = 6, $S1160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60" s="7" t="str">
        <f ca="1">VLOOKUP($Q1160,Department!$A:$B,2,FALSE)</f>
        <v>Presidency</v>
      </c>
      <c r="S1160" s="6">
        <f t="shared" ca="1" si="167"/>
        <v>11</v>
      </c>
      <c r="T1160" s="7" t="str">
        <f ca="1">VLOOKUP($S1160,Role!$A:$B,2,FALSE)</f>
        <v>Analyst</v>
      </c>
      <c r="U1160" s="6">
        <f t="shared" ca="1" si="168"/>
        <v>7</v>
      </c>
      <c r="V1160" s="7" t="str">
        <f ca="1" xml:space="preserve">
IF($U1160 &lt;&gt; "",
    VLOOKUP($U1160,Level!$A:$B,2,FALSE),
    ""
)</f>
        <v>Senior</v>
      </c>
      <c r="W1160" s="1">
        <f t="shared" ca="1" si="169"/>
        <v>3000</v>
      </c>
      <c r="X1160" s="12" t="str">
        <f t="shared" ca="1" si="170"/>
        <v>INSERT INTO bi4all.fac_employees (id_company_fk, id_employee_pk, flg_active, employee_name, id_gender_fk, id_race_fk, birthday, id_schooling_fk, id_department_fk, id_role_fk, id_level_fk, salary) VALUES (1, 1156, TRUE, 'Emmanuel Camacho Negrão', 'M', 5, '26/10/1967', 8, 5, 11, 7, 3000);</v>
      </c>
    </row>
    <row r="1161" spans="1:24" ht="14.25" customHeight="1" x14ac:dyDescent="0.2">
      <c r="A1161" s="7">
        <v>1</v>
      </c>
      <c r="B1161" s="7" t="str">
        <f>$A1161 &amp; "-"&amp;VLOOKUP($A1161,Company!$A:$B,2,FALSE)</f>
        <v>1-ACME Corporation</v>
      </c>
      <c r="C1161" s="5">
        <f t="shared" si="162"/>
        <v>1157</v>
      </c>
      <c r="D1161" s="6" t="b">
        <v>1</v>
      </c>
      <c r="E1161" s="7">
        <f ca="1">IF($C1161 = 1 + N("Presidente"),
    127,
    IF($C1161 = 2 + N("Vice-Presidente"),
        72,
        IF($C1161 = 3 + N("Secretária bilíngue"),
            13,
            RANDBETWEEN(5,COUNT(Name!$A:$A) + 1)
        )
    )
)</f>
        <v>45</v>
      </c>
      <c r="F1161" s="7" t="str">
        <f ca="1">VLOOKUP($E1161,Name!$A:$B,2,FALSE)</f>
        <v>Anna Carolinna</v>
      </c>
      <c r="G1161" s="7">
        <f ca="1" xml:space="preserve">
IF($C1161 = 1,
    0,
    RANDBETWEEN(5,COUNT('Last name'!$A:$A) + 1)
)</f>
        <v>38</v>
      </c>
      <c r="H1161" s="7" t="str">
        <f ca="1" xml:space="preserve">
IF($C1161 = 1 + N("Presidente"),
    "de Orléans e Bragança",
    VLOOKUP($G1161,'Last name'!$A:$B,2,FALSE) &amp; " " &amp; VLOOKUP(RANDBETWEEN(5,COUNT('Last name'!$A:$A) + 1),'Last name'!$A:$B,2,FALSE)
)</f>
        <v>Bermudes Pimentel</v>
      </c>
      <c r="I1161" s="7" t="str">
        <f t="shared" ca="1" si="163"/>
        <v>Anna Carolinna Bermudes Pimentel</v>
      </c>
      <c r="J1161" s="7" t="str">
        <f ca="1">VLOOKUP($E1161,Name!$A:$C,3,FALSE)</f>
        <v>F</v>
      </c>
      <c r="K1161" s="7" t="str">
        <f ca="1">VLOOKUP($J1161,Gender!$A:$B,2,FALSE)</f>
        <v>Female</v>
      </c>
      <c r="L1161" s="7">
        <f t="shared" ca="1" si="164"/>
        <v>5</v>
      </c>
      <c r="M1161" s="7" t="str">
        <f ca="1">VLOOKUP($L1161,Race!$A:$B,2,FALSE)</f>
        <v>White</v>
      </c>
      <c r="N1161" s="8">
        <f t="shared" ca="1" si="165"/>
        <v>28756</v>
      </c>
      <c r="O1161" s="6">
        <f t="shared" ca="1" si="166"/>
        <v>7</v>
      </c>
      <c r="P1161" s="8" t="str">
        <f ca="1">VLOOKUP($O1161,Education!$A:$B,2,FALSE)</f>
        <v>Undergraduate degree</v>
      </c>
      <c r="Q1161" s="7">
        <f ca="1" xml:space="preserve">
  IF(OR($S1161 = 5, $S1161 = 6, $S1161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61" s="7" t="str">
        <f ca="1">VLOOKUP($Q1161,Department!$A:$B,2,FALSE)</f>
        <v>Finance</v>
      </c>
      <c r="S1161" s="6">
        <f t="shared" ca="1" si="167"/>
        <v>9</v>
      </c>
      <c r="T1161" s="7" t="str">
        <f ca="1">VLOOKUP($S1161,Role!$A:$B,2,FALSE)</f>
        <v>Intern</v>
      </c>
      <c r="U1161" s="6" t="str">
        <f t="shared" ca="1" si="168"/>
        <v/>
      </c>
      <c r="V1161" s="7" t="str">
        <f ca="1" xml:space="preserve">
IF($U1161 &lt;&gt; "",
    VLOOKUP($U1161,Level!$A:$B,2,FALSE),
    ""
)</f>
        <v/>
      </c>
      <c r="W1161" s="1">
        <f t="shared" ca="1" si="169"/>
        <v>1205</v>
      </c>
      <c r="X1161" s="12" t="str">
        <f t="shared" ca="1" si="170"/>
        <v>INSERT INTO bi4all.fac_employees (id_company_fk, id_employee_pk, flg_active, employee_name, id_gender_fk, id_race_fk, birthday, id_schooling_fk, id_department_fk, id_role_fk, id_level_fk, salary) VALUES (1, 1157, TRUE, 'Anna Carolinna Bermudes Pimentel', 'F', 5, '23/09/1978', 7, 7, 9, NULL, 1205);</v>
      </c>
    </row>
    <row r="1162" spans="1:24" ht="14.25" customHeight="1" x14ac:dyDescent="0.2">
      <c r="A1162" s="7">
        <v>1</v>
      </c>
      <c r="B1162" s="7" t="str">
        <f>$A1162 &amp; "-"&amp;VLOOKUP($A1162,Company!$A:$B,2,FALSE)</f>
        <v>1-ACME Corporation</v>
      </c>
      <c r="C1162" s="5">
        <f t="shared" si="162"/>
        <v>1158</v>
      </c>
      <c r="D1162" s="6" t="b">
        <v>1</v>
      </c>
      <c r="E1162" s="7">
        <f ca="1">IF($C1162 = 1 + N("Presidente"),
    127,
    IF($C1162 = 2 + N("Vice-Presidente"),
        72,
        IF($C1162 = 3 + N("Secretária bilíngue"),
            13,
            RANDBETWEEN(5,COUNT(Name!$A:$A) + 1)
        )
    )
)</f>
        <v>262</v>
      </c>
      <c r="F1162" s="7" t="str">
        <f ca="1">VLOOKUP($E1162,Name!$A:$B,2,FALSE)</f>
        <v>Maria Eduarda</v>
      </c>
      <c r="G1162" s="7">
        <f ca="1" xml:space="preserve">
IF($C1162 = 1,
    0,
    RANDBETWEEN(5,COUNT('Last name'!$A:$A) + 1)
)</f>
        <v>10</v>
      </c>
      <c r="H1162" s="7" t="str">
        <f ca="1" xml:space="preserve">
IF($C1162 = 1 + N("Presidente"),
    "de Orléans e Bragança",
    VLOOKUP($G1162,'Last name'!$A:$B,2,FALSE) &amp; " " &amp; VLOOKUP(RANDBETWEEN(5,COUNT('Last name'!$A:$A) + 1),'Last name'!$A:$B,2,FALSE)
)</f>
        <v>Alencar Bianchi</v>
      </c>
      <c r="I1162" s="7" t="str">
        <f t="shared" ca="1" si="163"/>
        <v>Maria Eduarda Alencar Bianchi</v>
      </c>
      <c r="J1162" s="7" t="str">
        <f ca="1">VLOOKUP($E1162,Name!$A:$C,3,FALSE)</f>
        <v>F</v>
      </c>
      <c r="K1162" s="7" t="str">
        <f ca="1">VLOOKUP($J1162,Gender!$A:$B,2,FALSE)</f>
        <v>Female</v>
      </c>
      <c r="L1162" s="7">
        <f t="shared" ca="1" si="164"/>
        <v>6</v>
      </c>
      <c r="M1162" s="7" t="str">
        <f ca="1">VLOOKUP($L1162,Race!$A:$B,2,FALSE)</f>
        <v>Black or African American</v>
      </c>
      <c r="N1162" s="8">
        <f t="shared" ca="1" si="165"/>
        <v>23742</v>
      </c>
      <c r="O1162" s="6">
        <f t="shared" ca="1" si="166"/>
        <v>8</v>
      </c>
      <c r="P1162" s="8" t="str">
        <f ca="1">VLOOKUP($O1162,Education!$A:$B,2,FALSE)</f>
        <v>Graduate school</v>
      </c>
      <c r="Q1162" s="7">
        <f ca="1" xml:space="preserve">
  IF(OR($S1162 = 5, $S1162 = 6, $S1162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62" s="7" t="str">
        <f ca="1">VLOOKUP($Q1162,Department!$A:$B,2,FALSE)</f>
        <v>Finance</v>
      </c>
      <c r="S1162" s="6">
        <f t="shared" ca="1" si="167"/>
        <v>11</v>
      </c>
      <c r="T1162" s="7" t="str">
        <f ca="1">VLOOKUP($S1162,Role!$A:$B,2,FALSE)</f>
        <v>Analyst</v>
      </c>
      <c r="U1162" s="6">
        <f t="shared" ca="1" si="168"/>
        <v>5</v>
      </c>
      <c r="V1162" s="7" t="str">
        <f ca="1" xml:space="preserve">
IF($U1162 &lt;&gt; "",
    VLOOKUP($U1162,Level!$A:$B,2,FALSE),
    ""
)</f>
        <v>Junior</v>
      </c>
      <c r="W1162" s="1">
        <f t="shared" ca="1" si="169"/>
        <v>3000</v>
      </c>
      <c r="X1162" s="12" t="str">
        <f t="shared" ca="1" si="170"/>
        <v>INSERT INTO bi4all.fac_employees (id_company_fk, id_employee_pk, flg_active, employee_name, id_gender_fk, id_race_fk, birthday, id_schooling_fk, id_department_fk, id_role_fk, id_level_fk, salary) VALUES (1, 1158, TRUE, 'Maria Eduarda Alencar Bianchi', 'F', 6, '31/12/1964', 8, 7, 11, 5, 3000);</v>
      </c>
    </row>
    <row r="1163" spans="1:24" ht="14.25" customHeight="1" x14ac:dyDescent="0.2">
      <c r="A1163" s="7">
        <v>1</v>
      </c>
      <c r="B1163" s="7" t="str">
        <f>$A1163 &amp; "-"&amp;VLOOKUP($A1163,Company!$A:$B,2,FALSE)</f>
        <v>1-ACME Corporation</v>
      </c>
      <c r="C1163" s="5">
        <f t="shared" si="162"/>
        <v>1159</v>
      </c>
      <c r="D1163" s="6" t="b">
        <v>1</v>
      </c>
      <c r="E1163" s="7">
        <f ca="1">IF($C1163 = 1 + N("Presidente"),
    127,
    IF($C1163 = 2 + N("Vice-Presidente"),
        72,
        IF($C1163 = 3 + N("Secretária bilíngue"),
            13,
            RANDBETWEEN(5,COUNT(Name!$A:$A) + 1)
        )
    )
)</f>
        <v>56</v>
      </c>
      <c r="F1163" s="7" t="str">
        <f ca="1">VLOOKUP($E1163,Name!$A:$B,2,FALSE)</f>
        <v>Arthur Gabriel</v>
      </c>
      <c r="G1163" s="7">
        <f ca="1" xml:space="preserve">
IF($C1163 = 1,
    0,
    RANDBETWEEN(5,COUNT('Last name'!$A:$A) + 1)
)</f>
        <v>94</v>
      </c>
      <c r="H1163" s="7" t="str">
        <f ca="1" xml:space="preserve">
IF($C1163 = 1 + N("Presidente"),
    "de Orléans e Bragança",
    VLOOKUP($G1163,'Last name'!$A:$B,2,FALSE) &amp; " " &amp; VLOOKUP(RANDBETWEEN(5,COUNT('Last name'!$A:$A) + 1),'Last name'!$A:$B,2,FALSE)
)</f>
        <v>Furtado Tavares</v>
      </c>
      <c r="I1163" s="7" t="str">
        <f t="shared" ca="1" si="163"/>
        <v>Arthur Gabriel Furtado Tavares</v>
      </c>
      <c r="J1163" s="7" t="str">
        <f ca="1">VLOOKUP($E1163,Name!$A:$C,3,FALSE)</f>
        <v>M</v>
      </c>
      <c r="K1163" s="7" t="str">
        <f ca="1">VLOOKUP($J1163,Gender!$A:$B,2,FALSE)</f>
        <v>Male</v>
      </c>
      <c r="L1163" s="7">
        <f t="shared" ca="1" si="164"/>
        <v>5</v>
      </c>
      <c r="M1163" s="7" t="str">
        <f ca="1">VLOOKUP($L1163,Race!$A:$B,2,FALSE)</f>
        <v>White</v>
      </c>
      <c r="N1163" s="8">
        <f t="shared" ca="1" si="165"/>
        <v>19553</v>
      </c>
      <c r="O1163" s="6">
        <f t="shared" ca="1" si="166"/>
        <v>7</v>
      </c>
      <c r="P1163" s="8" t="str">
        <f ca="1">VLOOKUP($O1163,Education!$A:$B,2,FALSE)</f>
        <v>Undergraduate degree</v>
      </c>
      <c r="Q1163" s="7">
        <f ca="1" xml:space="preserve">
  IF(OR($S1163 = 5, $S1163 = 6, $S1163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63" s="7" t="str">
        <f ca="1">VLOOKUP($Q1163,Department!$A:$B,2,FALSE)</f>
        <v>Communication &amp; Marketing</v>
      </c>
      <c r="S1163" s="6">
        <f t="shared" ca="1" si="167"/>
        <v>10</v>
      </c>
      <c r="T1163" s="7" t="str">
        <f ca="1">VLOOKUP($S1163,Role!$A:$B,2,FALSE)</f>
        <v>Trainee</v>
      </c>
      <c r="U1163" s="6" t="str">
        <f t="shared" ca="1" si="168"/>
        <v/>
      </c>
      <c r="V1163" s="7" t="str">
        <f ca="1" xml:space="preserve">
IF($U1163 &lt;&gt; "",
    VLOOKUP($U1163,Level!$A:$B,2,FALSE),
    ""
)</f>
        <v/>
      </c>
      <c r="W1163" s="1">
        <f t="shared" ca="1" si="169"/>
        <v>1385</v>
      </c>
      <c r="X1163" s="12" t="str">
        <f t="shared" ca="1" si="170"/>
        <v>INSERT INTO bi4all.fac_employees (id_company_fk, id_employee_pk, flg_active, employee_name, id_gender_fk, id_race_fk, birthday, id_schooling_fk, id_department_fk, id_role_fk, id_level_fk, salary) VALUES (1, 1159, TRUE, 'Arthur Gabriel Furtado Tavares', 'M', 5, '13/07/1953', 7, 11, 10, NULL, 1385);</v>
      </c>
    </row>
    <row r="1164" spans="1:24" ht="14.25" customHeight="1" x14ac:dyDescent="0.2">
      <c r="A1164" s="7">
        <v>1</v>
      </c>
      <c r="B1164" s="7" t="str">
        <f>$A1164 &amp; "-"&amp;VLOOKUP($A1164,Company!$A:$B,2,FALSE)</f>
        <v>1-ACME Corporation</v>
      </c>
      <c r="C1164" s="5">
        <f t="shared" si="162"/>
        <v>1160</v>
      </c>
      <c r="D1164" s="6" t="b">
        <v>1</v>
      </c>
      <c r="E1164" s="7">
        <f ca="1">IF($C1164 = 1 + N("Presidente"),
    127,
    IF($C1164 = 2 + N("Vice-Presidente"),
        72,
        IF($C1164 = 3 + N("Secretária bilíngue"),
            13,
            RANDBETWEEN(5,COUNT(Name!$A:$A) + 1)
        )
    )
)</f>
        <v>159</v>
      </c>
      <c r="F1164" s="7" t="str">
        <f ca="1">VLOOKUP($E1164,Name!$A:$B,2,FALSE)</f>
        <v>Gustavo</v>
      </c>
      <c r="G1164" s="7">
        <f ca="1" xml:space="preserve">
IF($C1164 = 1,
    0,
    RANDBETWEEN(5,COUNT('Last name'!$A:$A) + 1)
)</f>
        <v>141</v>
      </c>
      <c r="H1164" s="7" t="str">
        <f ca="1" xml:space="preserve">
IF($C1164 = 1 + N("Presidente"),
    "de Orléans e Bragança",
    VLOOKUP($G1164,'Last name'!$A:$B,2,FALSE) &amp; " " &amp; VLOOKUP(RANDBETWEEN(5,COUNT('Last name'!$A:$A) + 1),'Last name'!$A:$B,2,FALSE)
)</f>
        <v>Noronha Carneiro</v>
      </c>
      <c r="I1164" s="7" t="str">
        <f t="shared" ca="1" si="163"/>
        <v>Gustavo Noronha Carneiro</v>
      </c>
      <c r="J1164" s="7" t="str">
        <f ca="1">VLOOKUP($E1164,Name!$A:$C,3,FALSE)</f>
        <v>M</v>
      </c>
      <c r="K1164" s="7" t="str">
        <f ca="1">VLOOKUP($J1164,Gender!$A:$B,2,FALSE)</f>
        <v>Male</v>
      </c>
      <c r="L1164" s="7">
        <f t="shared" ca="1" si="164"/>
        <v>5</v>
      </c>
      <c r="M1164" s="7" t="str">
        <f ca="1">VLOOKUP($L1164,Race!$A:$B,2,FALSE)</f>
        <v>White</v>
      </c>
      <c r="N1164" s="8">
        <f t="shared" ca="1" si="165"/>
        <v>22461</v>
      </c>
      <c r="O1164" s="6">
        <f t="shared" ca="1" si="166"/>
        <v>8</v>
      </c>
      <c r="P1164" s="8" t="str">
        <f ca="1">VLOOKUP($O1164,Education!$A:$B,2,FALSE)</f>
        <v>Graduate school</v>
      </c>
      <c r="Q1164" s="7">
        <f ca="1" xml:space="preserve">
  IF(OR($S1164 = 5, $S1164 = 6, $S1164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64" s="7" t="str">
        <f ca="1">VLOOKUP($Q1164,Department!$A:$B,2,FALSE)</f>
        <v>Communication &amp; Marketing</v>
      </c>
      <c r="S1164" s="6">
        <f t="shared" ca="1" si="167"/>
        <v>11</v>
      </c>
      <c r="T1164" s="7" t="str">
        <f ca="1">VLOOKUP($S1164,Role!$A:$B,2,FALSE)</f>
        <v>Analyst</v>
      </c>
      <c r="U1164" s="6">
        <f t="shared" ca="1" si="168"/>
        <v>7</v>
      </c>
      <c r="V1164" s="7" t="str">
        <f ca="1" xml:space="preserve">
IF($U1164 &lt;&gt; "",
    VLOOKUP($U1164,Level!$A:$B,2,FALSE),
    ""
)</f>
        <v>Senior</v>
      </c>
      <c r="W1164" s="1">
        <f t="shared" ca="1" si="169"/>
        <v>3080</v>
      </c>
      <c r="X1164" s="12" t="str">
        <f t="shared" ca="1" si="170"/>
        <v>INSERT INTO bi4all.fac_employees (id_company_fk, id_employee_pk, flg_active, employee_name, id_gender_fk, id_race_fk, birthday, id_schooling_fk, id_department_fk, id_role_fk, id_level_fk, salary) VALUES (1, 1160, TRUE, 'Gustavo Noronha Carneiro', 'M', 5, '29/06/1961', 8, 11, 11, 7, 3080);</v>
      </c>
    </row>
    <row r="1165" spans="1:24" ht="14.25" customHeight="1" x14ac:dyDescent="0.2">
      <c r="A1165" s="7">
        <v>1</v>
      </c>
      <c r="B1165" s="7" t="str">
        <f>$A1165 &amp; "-"&amp;VLOOKUP($A1165,Company!$A:$B,2,FALSE)</f>
        <v>1-ACME Corporation</v>
      </c>
      <c r="C1165" s="5">
        <f t="shared" si="162"/>
        <v>1161</v>
      </c>
      <c r="D1165" s="6" t="b">
        <v>1</v>
      </c>
      <c r="E1165" s="7">
        <f ca="1">IF($C1165 = 1 + N("Presidente"),
    127,
    IF($C1165 = 2 + N("Vice-Presidente"),
        72,
        IF($C1165 = 3 + N("Secretária bilíngue"),
            13,
            RANDBETWEEN(5,COUNT(Name!$A:$A) + 1)
        )
    )
)</f>
        <v>333</v>
      </c>
      <c r="F1165" s="7" t="str">
        <f ca="1">VLOOKUP($E1165,Name!$A:$B,2,FALSE)</f>
        <v>Ruan</v>
      </c>
      <c r="G1165" s="7">
        <f ca="1" xml:space="preserve">
IF($C1165 = 1,
    0,
    RANDBETWEEN(5,COUNT('Last name'!$A:$A) + 1)
)</f>
        <v>99</v>
      </c>
      <c r="H1165" s="7" t="str">
        <f ca="1" xml:space="preserve">
IF($C1165 = 1 + N("Presidente"),
    "de Orléans e Bragança",
    VLOOKUP($G1165,'Last name'!$A:$B,2,FALSE) &amp; " " &amp; VLOOKUP(RANDBETWEEN(5,COUNT('Last name'!$A:$A) + 1),'Last name'!$A:$B,2,FALSE)
)</f>
        <v>Gomes Santana</v>
      </c>
      <c r="I1165" s="7" t="str">
        <f t="shared" ca="1" si="163"/>
        <v>Ruan Gomes Santana</v>
      </c>
      <c r="J1165" s="7" t="str">
        <f ca="1">VLOOKUP($E1165,Name!$A:$C,3,FALSE)</f>
        <v>M</v>
      </c>
      <c r="K1165" s="7" t="str">
        <f ca="1">VLOOKUP($J1165,Gender!$A:$B,2,FALSE)</f>
        <v>Male</v>
      </c>
      <c r="L1165" s="7">
        <f t="shared" ca="1" si="164"/>
        <v>5</v>
      </c>
      <c r="M1165" s="7" t="str">
        <f ca="1">VLOOKUP($L1165,Race!$A:$B,2,FALSE)</f>
        <v>White</v>
      </c>
      <c r="N1165" s="8">
        <f t="shared" ca="1" si="165"/>
        <v>27623</v>
      </c>
      <c r="O1165" s="6">
        <f t="shared" ca="1" si="166"/>
        <v>7</v>
      </c>
      <c r="P1165" s="8" t="str">
        <f ca="1">VLOOKUP($O1165,Education!$A:$B,2,FALSE)</f>
        <v>Undergraduate degree</v>
      </c>
      <c r="Q1165" s="7">
        <f ca="1" xml:space="preserve">
  IF(OR($S1165 = 5, $S1165 = 6, $S1165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65" s="7" t="str">
        <f ca="1">VLOOKUP($Q1165,Department!$A:$B,2,FALSE)</f>
        <v>Commercial</v>
      </c>
      <c r="S1165" s="6">
        <f t="shared" ca="1" si="167"/>
        <v>9</v>
      </c>
      <c r="T1165" s="7" t="str">
        <f ca="1">VLOOKUP($S1165,Role!$A:$B,2,FALSE)</f>
        <v>Intern</v>
      </c>
      <c r="U1165" s="6" t="str">
        <f t="shared" ca="1" si="168"/>
        <v/>
      </c>
      <c r="V1165" s="7" t="str">
        <f ca="1" xml:space="preserve">
IF($U1165 &lt;&gt; "",
    VLOOKUP($U1165,Level!$A:$B,2,FALSE),
    ""
)</f>
        <v/>
      </c>
      <c r="W1165" s="1">
        <f t="shared" ca="1" si="169"/>
        <v>1285</v>
      </c>
      <c r="X1165" s="12" t="str">
        <f t="shared" ca="1" si="170"/>
        <v>INSERT INTO bi4all.fac_employees (id_company_fk, id_employee_pk, flg_active, employee_name, id_gender_fk, id_race_fk, birthday, id_schooling_fk, id_department_fk, id_role_fk, id_level_fk, salary) VALUES (1, 1161, TRUE, 'Ruan Gomes Santana', 'M', 5, '17/08/1975', 7, 9, 9, NULL, 1285);</v>
      </c>
    </row>
    <row r="1166" spans="1:24" ht="14.25" customHeight="1" x14ac:dyDescent="0.2">
      <c r="A1166" s="7">
        <v>1</v>
      </c>
      <c r="B1166" s="7" t="str">
        <f>$A1166 &amp; "-"&amp;VLOOKUP($A1166,Company!$A:$B,2,FALSE)</f>
        <v>1-ACME Corporation</v>
      </c>
      <c r="C1166" s="5">
        <f t="shared" si="162"/>
        <v>1162</v>
      </c>
      <c r="D1166" s="6" t="b">
        <v>1</v>
      </c>
      <c r="E1166" s="7">
        <f ca="1">IF($C1166 = 1 + N("Presidente"),
    127,
    IF($C1166 = 2 + N("Vice-Presidente"),
        72,
        IF($C1166 = 3 + N("Secretária bilíngue"),
            13,
            RANDBETWEEN(5,COUNT(Name!$A:$A) + 1)
        )
    )
)</f>
        <v>43</v>
      </c>
      <c r="F1166" s="7" t="str">
        <f ca="1">VLOOKUP($E1166,Name!$A:$B,2,FALSE)</f>
        <v>Anita</v>
      </c>
      <c r="G1166" s="7">
        <f ca="1" xml:space="preserve">
IF($C1166 = 1,
    0,
    RANDBETWEEN(5,COUNT('Last name'!$A:$A) + 1)
)</f>
        <v>54</v>
      </c>
      <c r="H1166" s="7" t="str">
        <f ca="1" xml:space="preserve">
IF($C1166 = 1 + N("Presidente"),
    "de Orléans e Bragança",
    VLOOKUP($G1166,'Last name'!$A:$B,2,FALSE) &amp; " " &amp; VLOOKUP(RANDBETWEEN(5,COUNT('Last name'!$A:$A) + 1),'Last name'!$A:$B,2,FALSE)
)</f>
        <v>Caminha Alencar</v>
      </c>
      <c r="I1166" s="7" t="str">
        <f t="shared" ca="1" si="163"/>
        <v>Anita Caminha Alencar</v>
      </c>
      <c r="J1166" s="7" t="str">
        <f ca="1">VLOOKUP($E1166,Name!$A:$C,3,FALSE)</f>
        <v>F</v>
      </c>
      <c r="K1166" s="7" t="str">
        <f ca="1">VLOOKUP($J1166,Gender!$A:$B,2,FALSE)</f>
        <v>Female</v>
      </c>
      <c r="L1166" s="7">
        <f t="shared" ca="1" si="164"/>
        <v>7</v>
      </c>
      <c r="M1166" s="7" t="str">
        <f ca="1">VLOOKUP($L1166,Race!$A:$B,2,FALSE)</f>
        <v>Hispanic or Latino</v>
      </c>
      <c r="N1166" s="8">
        <f t="shared" ca="1" si="165"/>
        <v>18638</v>
      </c>
      <c r="O1166" s="6">
        <f t="shared" ca="1" si="166"/>
        <v>7</v>
      </c>
      <c r="P1166" s="8" t="str">
        <f ca="1">VLOOKUP($O1166,Education!$A:$B,2,FALSE)</f>
        <v>Undergraduate degree</v>
      </c>
      <c r="Q1166" s="7">
        <f ca="1" xml:space="preserve">
  IF(OR($S1166 = 5, $S1166 = 6, $S1166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66" s="7" t="str">
        <f ca="1">VLOOKUP($Q1166,Department!$A:$B,2,FALSE)</f>
        <v>Controlling</v>
      </c>
      <c r="S1166" s="6">
        <f t="shared" ca="1" si="167"/>
        <v>11</v>
      </c>
      <c r="T1166" s="7" t="str">
        <f ca="1">VLOOKUP($S1166,Role!$A:$B,2,FALSE)</f>
        <v>Analyst</v>
      </c>
      <c r="U1166" s="6">
        <f t="shared" ca="1" si="168"/>
        <v>6</v>
      </c>
      <c r="V1166" s="7" t="str">
        <f ca="1" xml:space="preserve">
IF($U1166 &lt;&gt; "",
    VLOOKUP($U1166,Level!$A:$B,2,FALSE),
    ""
)</f>
        <v>Pleno</v>
      </c>
      <c r="W1166" s="1">
        <f t="shared" ca="1" si="169"/>
        <v>2500</v>
      </c>
      <c r="X1166" s="12" t="str">
        <f t="shared" ca="1" si="170"/>
        <v>INSERT INTO bi4all.fac_employees (id_company_fk, id_employee_pk, flg_active, employee_name, id_gender_fk, id_race_fk, birthday, id_schooling_fk, id_department_fk, id_role_fk, id_level_fk, salary) VALUES (1, 1162, TRUE, 'Anita Caminha Alencar', 'F', 7, '10/01/1951', 7, 12, 11, 6, 2500);</v>
      </c>
    </row>
    <row r="1167" spans="1:24" ht="14.25" customHeight="1" x14ac:dyDescent="0.2">
      <c r="A1167" s="7">
        <v>1</v>
      </c>
      <c r="B1167" s="7" t="str">
        <f>$A1167 &amp; "-"&amp;VLOOKUP($A1167,Company!$A:$B,2,FALSE)</f>
        <v>1-ACME Corporation</v>
      </c>
      <c r="C1167" s="5">
        <f t="shared" si="162"/>
        <v>1163</v>
      </c>
      <c r="D1167" s="6" t="b">
        <v>1</v>
      </c>
      <c r="E1167" s="7">
        <f ca="1">IF($C1167 = 1 + N("Presidente"),
    127,
    IF($C1167 = 2 + N("Vice-Presidente"),
        72,
        IF($C1167 = 3 + N("Secretária bilíngue"),
            13,
            RANDBETWEEN(5,COUNT(Name!$A:$A) + 1)
        )
    )
)</f>
        <v>344</v>
      </c>
      <c r="F1167" s="7" t="str">
        <f ca="1">VLOOKUP($E1167,Name!$A:$B,2,FALSE)</f>
        <v>Thomas</v>
      </c>
      <c r="G1167" s="7">
        <f ca="1" xml:space="preserve">
IF($C1167 = 1,
    0,
    RANDBETWEEN(5,COUNT('Last name'!$A:$A) + 1)
)</f>
        <v>185</v>
      </c>
      <c r="H1167" s="7" t="str">
        <f ca="1" xml:space="preserve">
IF($C1167 = 1 + N("Presidente"),
    "de Orléans e Bragança",
    VLOOKUP($G1167,'Last name'!$A:$B,2,FALSE) &amp; " " &amp; VLOOKUP(RANDBETWEEN(5,COUNT('Last name'!$A:$A) + 1),'Last name'!$A:$B,2,FALSE)
)</f>
        <v>Sousa Coelho</v>
      </c>
      <c r="I1167" s="7" t="str">
        <f t="shared" ca="1" si="163"/>
        <v>Thomas Sousa Coelho</v>
      </c>
      <c r="J1167" s="7" t="str">
        <f ca="1">VLOOKUP($E1167,Name!$A:$C,3,FALSE)</f>
        <v>M</v>
      </c>
      <c r="K1167" s="7" t="str">
        <f ca="1">VLOOKUP($J1167,Gender!$A:$B,2,FALSE)</f>
        <v>Male</v>
      </c>
      <c r="L1167" s="7">
        <f t="shared" ca="1" si="164"/>
        <v>5</v>
      </c>
      <c r="M1167" s="7" t="str">
        <f ca="1">VLOOKUP($L1167,Race!$A:$B,2,FALSE)</f>
        <v>White</v>
      </c>
      <c r="N1167" s="8">
        <f t="shared" ca="1" si="165"/>
        <v>26803</v>
      </c>
      <c r="O1167" s="6">
        <f t="shared" ca="1" si="166"/>
        <v>7</v>
      </c>
      <c r="P1167" s="8" t="str">
        <f ca="1">VLOOKUP($O1167,Education!$A:$B,2,FALSE)</f>
        <v>Undergraduate degree</v>
      </c>
      <c r="Q1167" s="7">
        <f ca="1" xml:space="preserve">
  IF(OR($S1167 = 5, $S1167 = 6, $S1167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67" s="7" t="str">
        <f ca="1">VLOOKUP($Q1167,Department!$A:$B,2,FALSE)</f>
        <v>Human Resource</v>
      </c>
      <c r="S1167" s="6">
        <f t="shared" ca="1" si="167"/>
        <v>10</v>
      </c>
      <c r="T1167" s="7" t="str">
        <f ca="1">VLOOKUP($S1167,Role!$A:$B,2,FALSE)</f>
        <v>Trainee</v>
      </c>
      <c r="U1167" s="6" t="str">
        <f t="shared" ca="1" si="168"/>
        <v/>
      </c>
      <c r="V1167" s="7" t="str">
        <f ca="1" xml:space="preserve">
IF($U1167 &lt;&gt; "",
    VLOOKUP($U1167,Level!$A:$B,2,FALSE),
    ""
)</f>
        <v/>
      </c>
      <c r="W1167" s="1">
        <f t="shared" ca="1" si="169"/>
        <v>1385</v>
      </c>
      <c r="X1167" s="12" t="str">
        <f t="shared" ca="1" si="170"/>
        <v>INSERT INTO bi4all.fac_employees (id_company_fk, id_employee_pk, flg_active, employee_name, id_gender_fk, id_race_fk, birthday, id_schooling_fk, id_department_fk, id_role_fk, id_level_fk, salary) VALUES (1, 1163, TRUE, 'Thomas Sousa Coelho', 'M', 5, '19/05/1973', 7, 8, 10, NULL, 1385);</v>
      </c>
    </row>
    <row r="1168" spans="1:24" ht="14.25" customHeight="1" x14ac:dyDescent="0.2">
      <c r="A1168" s="7">
        <v>1</v>
      </c>
      <c r="B1168" s="7" t="str">
        <f>$A1168 &amp; "-"&amp;VLOOKUP($A1168,Company!$A:$B,2,FALSE)</f>
        <v>1-ACME Corporation</v>
      </c>
      <c r="C1168" s="5">
        <f t="shared" si="162"/>
        <v>1164</v>
      </c>
      <c r="D1168" s="6" t="b">
        <v>1</v>
      </c>
      <c r="E1168" s="7">
        <f ca="1">IF($C1168 = 1 + N("Presidente"),
    127,
    IF($C1168 = 2 + N("Vice-Presidente"),
        72,
        IF($C1168 = 3 + N("Secretária bilíngue"),
            13,
            RANDBETWEEN(5,COUNT(Name!$A:$A) + 1)
        )
    )
)</f>
        <v>132</v>
      </c>
      <c r="F1168" s="7" t="str">
        <f ca="1">VLOOKUP($E1168,Name!$A:$B,2,FALSE)</f>
        <v>Eslovênia</v>
      </c>
      <c r="G1168" s="7">
        <f ca="1" xml:space="preserve">
IF($C1168 = 1,
    0,
    RANDBETWEEN(5,COUNT('Last name'!$A:$A) + 1)
)</f>
        <v>36</v>
      </c>
      <c r="H1168" s="7" t="str">
        <f ca="1" xml:space="preserve">
IF($C1168 = 1 + N("Presidente"),
    "de Orléans e Bragança",
    VLOOKUP($G1168,'Last name'!$A:$B,2,FALSE) &amp; " " &amp; VLOOKUP(RANDBETWEEN(5,COUNT('Last name'!$A:$A) + 1),'Last name'!$A:$B,2,FALSE)
)</f>
        <v>Batista Luz</v>
      </c>
      <c r="I1168" s="7" t="str">
        <f t="shared" ca="1" si="163"/>
        <v>Eslovênia Batista Luz</v>
      </c>
      <c r="J1168" s="7" t="str">
        <f ca="1">VLOOKUP($E1168,Name!$A:$C,3,FALSE)</f>
        <v>F</v>
      </c>
      <c r="K1168" s="7" t="str">
        <f ca="1">VLOOKUP($J1168,Gender!$A:$B,2,FALSE)</f>
        <v>Female</v>
      </c>
      <c r="L1168" s="7">
        <f t="shared" ca="1" si="164"/>
        <v>5</v>
      </c>
      <c r="M1168" s="7" t="str">
        <f ca="1">VLOOKUP($L1168,Race!$A:$B,2,FALSE)</f>
        <v>White</v>
      </c>
      <c r="N1168" s="8">
        <f t="shared" ca="1" si="165"/>
        <v>22431</v>
      </c>
      <c r="O1168" s="6">
        <f t="shared" ca="1" si="166"/>
        <v>7</v>
      </c>
      <c r="P1168" s="8" t="str">
        <f ca="1">VLOOKUP($O1168,Education!$A:$B,2,FALSE)</f>
        <v>Undergraduate degree</v>
      </c>
      <c r="Q1168" s="7">
        <f ca="1" xml:space="preserve">
  IF(OR($S1168 = 5, $S1168 = 6, $S1168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68" s="7" t="str">
        <f ca="1">VLOOKUP($Q1168,Department!$A:$B,2,FALSE)</f>
        <v>Operations</v>
      </c>
      <c r="S1168" s="6">
        <f t="shared" ca="1" si="167"/>
        <v>11</v>
      </c>
      <c r="T1168" s="7" t="str">
        <f ca="1">VLOOKUP($S1168,Role!$A:$B,2,FALSE)</f>
        <v>Analyst</v>
      </c>
      <c r="U1168" s="6">
        <f t="shared" ca="1" si="168"/>
        <v>6</v>
      </c>
      <c r="V1168" s="7" t="str">
        <f ca="1" xml:space="preserve">
IF($U1168 &lt;&gt; "",
    VLOOKUP($U1168,Level!$A:$B,2,FALSE),
    ""
)</f>
        <v>Pleno</v>
      </c>
      <c r="W1168" s="1">
        <f t="shared" ca="1" si="169"/>
        <v>2500</v>
      </c>
      <c r="X1168" s="12" t="str">
        <f t="shared" ca="1" si="170"/>
        <v>INSERT INTO bi4all.fac_employees (id_company_fk, id_employee_pk, flg_active, employee_name, id_gender_fk, id_race_fk, birthday, id_schooling_fk, id_department_fk, id_role_fk, id_level_fk, salary) VALUES (1, 1164, TRUE, 'Eslovênia Batista Luz', 'F', 5, '30/05/1961', 7, 10, 11, 6, 2500);</v>
      </c>
    </row>
    <row r="1169" spans="1:24" ht="14.25" customHeight="1" x14ac:dyDescent="0.2">
      <c r="A1169" s="7">
        <v>1</v>
      </c>
      <c r="B1169" s="7" t="str">
        <f>$A1169 &amp; "-"&amp;VLOOKUP($A1169,Company!$A:$B,2,FALSE)</f>
        <v>1-ACME Corporation</v>
      </c>
      <c r="C1169" s="5">
        <f t="shared" si="162"/>
        <v>1165</v>
      </c>
      <c r="D1169" s="6" t="b">
        <v>1</v>
      </c>
      <c r="E1169" s="7">
        <f ca="1">IF($C1169 = 1 + N("Presidente"),
    127,
    IF($C1169 = 2 + N("Vice-Presidente"),
        72,
        IF($C1169 = 3 + N("Secretária bilíngue"),
            13,
            RANDBETWEEN(5,COUNT(Name!$A:$A) + 1)
        )
    )
)</f>
        <v>325</v>
      </c>
      <c r="F1169" s="7" t="str">
        <f ca="1">VLOOKUP($E1169,Name!$A:$B,2,FALSE)</f>
        <v>Rafaela</v>
      </c>
      <c r="G1169" s="7">
        <f ca="1" xml:space="preserve">
IF($C1169 = 1,
    0,
    RANDBETWEEN(5,COUNT('Last name'!$A:$A) + 1)
)</f>
        <v>16</v>
      </c>
      <c r="H1169" s="7" t="str">
        <f ca="1" xml:space="preserve">
IF($C1169 = 1 + N("Presidente"),
    "de Orléans e Bragança",
    VLOOKUP($G1169,'Last name'!$A:$B,2,FALSE) &amp; " " &amp; VLOOKUP(RANDBETWEEN(5,COUNT('Last name'!$A:$A) + 1),'Last name'!$A:$B,2,FALSE)
)</f>
        <v>Amor Camões</v>
      </c>
      <c r="I1169" s="7" t="str">
        <f t="shared" ca="1" si="163"/>
        <v>Rafaela Amor Camões</v>
      </c>
      <c r="J1169" s="7" t="str">
        <f ca="1">VLOOKUP($E1169,Name!$A:$C,3,FALSE)</f>
        <v>F</v>
      </c>
      <c r="K1169" s="7" t="str">
        <f ca="1">VLOOKUP($J1169,Gender!$A:$B,2,FALSE)</f>
        <v>Female</v>
      </c>
      <c r="L1169" s="7">
        <f t="shared" ca="1" si="164"/>
        <v>6</v>
      </c>
      <c r="M1169" s="7" t="str">
        <f ca="1">VLOOKUP($L1169,Race!$A:$B,2,FALSE)</f>
        <v>Black or African American</v>
      </c>
      <c r="N1169" s="8">
        <f t="shared" ca="1" si="165"/>
        <v>30292</v>
      </c>
      <c r="O1169" s="6">
        <f t="shared" ca="1" si="166"/>
        <v>7</v>
      </c>
      <c r="P1169" s="8" t="str">
        <f ca="1">VLOOKUP($O1169,Education!$A:$B,2,FALSE)</f>
        <v>Undergraduate degree</v>
      </c>
      <c r="Q1169" s="7">
        <f ca="1" xml:space="preserve">
  IF(OR($S1169 = 5, $S1169 = 6, $S1169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69" s="7" t="str">
        <f ca="1">VLOOKUP($Q1169,Department!$A:$B,2,FALSE)</f>
        <v>Controlling</v>
      </c>
      <c r="S1169" s="6">
        <f t="shared" ca="1" si="167"/>
        <v>10</v>
      </c>
      <c r="T1169" s="7" t="str">
        <f ca="1">VLOOKUP($S1169,Role!$A:$B,2,FALSE)</f>
        <v>Trainee</v>
      </c>
      <c r="U1169" s="6" t="str">
        <f t="shared" ca="1" si="168"/>
        <v/>
      </c>
      <c r="V1169" s="7" t="str">
        <f ca="1" xml:space="preserve">
IF($U1169 &lt;&gt; "",
    VLOOKUP($U1169,Level!$A:$B,2,FALSE),
    ""
)</f>
        <v/>
      </c>
      <c r="W1169" s="1">
        <f t="shared" ca="1" si="169"/>
        <v>1305</v>
      </c>
      <c r="X1169" s="12" t="str">
        <f t="shared" ca="1" si="170"/>
        <v>INSERT INTO bi4all.fac_employees (id_company_fk, id_employee_pk, flg_active, employee_name, id_gender_fk, id_race_fk, birthday, id_schooling_fk, id_department_fk, id_role_fk, id_level_fk, salary) VALUES (1, 1165, TRUE, 'Rafaela Amor Camões', 'F', 6, '07/12/1982', 7, 12, 10, NULL, 1305);</v>
      </c>
    </row>
    <row r="1170" spans="1:24" ht="14.25" customHeight="1" x14ac:dyDescent="0.2">
      <c r="A1170" s="7">
        <v>1</v>
      </c>
      <c r="B1170" s="7" t="str">
        <f>$A1170 &amp; "-"&amp;VLOOKUP($A1170,Company!$A:$B,2,FALSE)</f>
        <v>1-ACME Corporation</v>
      </c>
      <c r="C1170" s="5">
        <f t="shared" si="162"/>
        <v>1166</v>
      </c>
      <c r="D1170" s="6" t="b">
        <v>1</v>
      </c>
      <c r="E1170" s="7">
        <f ca="1">IF($C1170 = 1 + N("Presidente"),
    127,
    IF($C1170 = 2 + N("Vice-Presidente"),
        72,
        IF($C1170 = 3 + N("Secretária bilíngue"),
            13,
            RANDBETWEEN(5,COUNT(Name!$A:$A) + 1)
        )
    )
)</f>
        <v>27</v>
      </c>
      <c r="F1170" s="7" t="str">
        <f ca="1">VLOOKUP($E1170,Name!$A:$B,2,FALSE)</f>
        <v>Ana Carolina</v>
      </c>
      <c r="G1170" s="7">
        <f ca="1" xml:space="preserve">
IF($C1170 = 1,
    0,
    RANDBETWEEN(5,COUNT('Last name'!$A:$A) + 1)
)</f>
        <v>107</v>
      </c>
      <c r="H1170" s="7" t="str">
        <f ca="1" xml:space="preserve">
IF($C1170 = 1 + N("Presidente"),
    "de Orléans e Bragança",
    VLOOKUP($G1170,'Last name'!$A:$B,2,FALSE) &amp; " " &amp; VLOOKUP(RANDBETWEEN(5,COUNT('Last name'!$A:$A) + 1),'Last name'!$A:$B,2,FALSE)
)</f>
        <v>Leite Alvaregna</v>
      </c>
      <c r="I1170" s="7" t="str">
        <f t="shared" ca="1" si="163"/>
        <v>Ana Carolina Leite Alvaregna</v>
      </c>
      <c r="J1170" s="7" t="str">
        <f ca="1">VLOOKUP($E1170,Name!$A:$C,3,FALSE)</f>
        <v>F</v>
      </c>
      <c r="K1170" s="7" t="str">
        <f ca="1">VLOOKUP($J1170,Gender!$A:$B,2,FALSE)</f>
        <v>Female</v>
      </c>
      <c r="L1170" s="7">
        <f t="shared" ca="1" si="164"/>
        <v>5</v>
      </c>
      <c r="M1170" s="7" t="str">
        <f ca="1">VLOOKUP($L1170,Race!$A:$B,2,FALSE)</f>
        <v>White</v>
      </c>
      <c r="N1170" s="8">
        <f t="shared" ca="1" si="165"/>
        <v>31952</v>
      </c>
      <c r="O1170" s="6">
        <f t="shared" ca="1" si="166"/>
        <v>7</v>
      </c>
      <c r="P1170" s="8" t="str">
        <f ca="1">VLOOKUP($O1170,Education!$A:$B,2,FALSE)</f>
        <v>Undergraduate degree</v>
      </c>
      <c r="Q1170" s="7">
        <f ca="1" xml:space="preserve">
  IF(OR($S1170 = 5, $S1170 = 6, $S1170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70" s="7" t="str">
        <f ca="1">VLOOKUP($Q1170,Department!$A:$B,2,FALSE)</f>
        <v>Presidency</v>
      </c>
      <c r="S1170" s="6">
        <f t="shared" ca="1" si="167"/>
        <v>11</v>
      </c>
      <c r="T1170" s="7" t="str">
        <f ca="1">VLOOKUP($S1170,Role!$A:$B,2,FALSE)</f>
        <v>Analyst</v>
      </c>
      <c r="U1170" s="6">
        <f t="shared" ca="1" si="168"/>
        <v>7</v>
      </c>
      <c r="V1170" s="7" t="str">
        <f ca="1" xml:space="preserve">
IF($U1170 &lt;&gt; "",
    VLOOKUP($U1170,Level!$A:$B,2,FALSE),
    ""
)</f>
        <v>Senior</v>
      </c>
      <c r="W1170" s="1">
        <f t="shared" ca="1" si="169"/>
        <v>2500</v>
      </c>
      <c r="X1170" s="12" t="str">
        <f t="shared" ca="1" si="170"/>
        <v>INSERT INTO bi4all.fac_employees (id_company_fk, id_employee_pk, flg_active, employee_name, id_gender_fk, id_race_fk, birthday, id_schooling_fk, id_department_fk, id_role_fk, id_level_fk, salary) VALUES (1, 1166, TRUE, 'Ana Carolina Leite Alvaregna', 'F', 5, '24/06/1987', 7, 5, 11, 7, 2500);</v>
      </c>
    </row>
    <row r="1171" spans="1:24" ht="14.25" customHeight="1" x14ac:dyDescent="0.2">
      <c r="A1171" s="7">
        <v>1</v>
      </c>
      <c r="B1171" s="7" t="str">
        <f>$A1171 &amp; "-"&amp;VLOOKUP($A1171,Company!$A:$B,2,FALSE)</f>
        <v>1-ACME Corporation</v>
      </c>
      <c r="C1171" s="5">
        <f t="shared" si="162"/>
        <v>1167</v>
      </c>
      <c r="D1171" s="6" t="b">
        <v>1</v>
      </c>
      <c r="E1171" s="7">
        <f ca="1">IF($C1171 = 1 + N("Presidente"),
    127,
    IF($C1171 = 2 + N("Vice-Presidente"),
        72,
        IF($C1171 = 3 + N("Secretária bilíngue"),
            13,
            RANDBETWEEN(5,COUNT(Name!$A:$A) + 1)
        )
    )
)</f>
        <v>217</v>
      </c>
      <c r="F1171" s="7" t="str">
        <f ca="1">VLOOKUP($E1171,Name!$A:$B,2,FALSE)</f>
        <v>Lara</v>
      </c>
      <c r="G1171" s="7">
        <f ca="1" xml:space="preserve">
IF($C1171 = 1,
    0,
    RANDBETWEEN(5,COUNT('Last name'!$A:$A) + 1)
)</f>
        <v>129</v>
      </c>
      <c r="H1171" s="7" t="str">
        <f ca="1" xml:space="preserve">
IF($C1171 = 1 + N("Presidente"),
    "de Orléans e Bragança",
    VLOOKUP($G1171,'Last name'!$A:$B,2,FALSE) &amp; " " &amp; VLOOKUP(RANDBETWEEN(5,COUNT('Last name'!$A:$A) + 1),'Last name'!$A:$B,2,FALSE)
)</f>
        <v>Miranda Costatini</v>
      </c>
      <c r="I1171" s="7" t="str">
        <f t="shared" ca="1" si="163"/>
        <v>Lara Miranda Costatini</v>
      </c>
      <c r="J1171" s="7" t="str">
        <f ca="1">VLOOKUP($E1171,Name!$A:$C,3,FALSE)</f>
        <v>F</v>
      </c>
      <c r="K1171" s="7" t="str">
        <f ca="1">VLOOKUP($J1171,Gender!$A:$B,2,FALSE)</f>
        <v>Female</v>
      </c>
      <c r="L1171" s="7">
        <f t="shared" ca="1" si="164"/>
        <v>5</v>
      </c>
      <c r="M1171" s="7" t="str">
        <f ca="1">VLOOKUP($L1171,Race!$A:$B,2,FALSE)</f>
        <v>White</v>
      </c>
      <c r="N1171" s="8">
        <f t="shared" ca="1" si="165"/>
        <v>18880</v>
      </c>
      <c r="O1171" s="6">
        <f t="shared" ca="1" si="166"/>
        <v>7</v>
      </c>
      <c r="P1171" s="8" t="str">
        <f ca="1">VLOOKUP($O1171,Education!$A:$B,2,FALSE)</f>
        <v>Undergraduate degree</v>
      </c>
      <c r="Q1171" s="7">
        <f ca="1" xml:space="preserve">
  IF(OR($S1171 = 5, $S1171 = 6, $S1171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71" s="7" t="str">
        <f ca="1">VLOOKUP($Q1171,Department!$A:$B,2,FALSE)</f>
        <v>Human Resource</v>
      </c>
      <c r="S1171" s="6">
        <f t="shared" ca="1" si="167"/>
        <v>10</v>
      </c>
      <c r="T1171" s="7" t="str">
        <f ca="1">VLOOKUP($S1171,Role!$A:$B,2,FALSE)</f>
        <v>Trainee</v>
      </c>
      <c r="U1171" s="6" t="str">
        <f t="shared" ca="1" si="168"/>
        <v/>
      </c>
      <c r="V1171" s="7" t="str">
        <f ca="1" xml:space="preserve">
IF($U1171 &lt;&gt; "",
    VLOOKUP($U1171,Level!$A:$B,2,FALSE),
    ""
)</f>
        <v/>
      </c>
      <c r="W1171" s="1">
        <f t="shared" ca="1" si="169"/>
        <v>1385</v>
      </c>
      <c r="X1171" s="12" t="str">
        <f t="shared" ca="1" si="170"/>
        <v>INSERT INTO bi4all.fac_employees (id_company_fk, id_employee_pk, flg_active, employee_name, id_gender_fk, id_race_fk, birthday, id_schooling_fk, id_department_fk, id_role_fk, id_level_fk, salary) VALUES (1, 1167, TRUE, 'Lara Miranda Costatini', 'F', 5, '09/09/1951', 7, 8, 10, NULL, 1385);</v>
      </c>
    </row>
    <row r="1172" spans="1:24" ht="14.25" customHeight="1" x14ac:dyDescent="0.2">
      <c r="A1172" s="7">
        <v>1</v>
      </c>
      <c r="B1172" s="7" t="str">
        <f>$A1172 &amp; "-"&amp;VLOOKUP($A1172,Company!$A:$B,2,FALSE)</f>
        <v>1-ACME Corporation</v>
      </c>
      <c r="C1172" s="5">
        <f t="shared" si="162"/>
        <v>1168</v>
      </c>
      <c r="D1172" s="6" t="b">
        <v>1</v>
      </c>
      <c r="E1172" s="7">
        <f ca="1">IF($C1172 = 1 + N("Presidente"),
    127,
    IF($C1172 = 2 + N("Vice-Presidente"),
        72,
        IF($C1172 = 3 + N("Secretária bilíngue"),
            13,
            RANDBETWEEN(5,COUNT(Name!$A:$A) + 1)
        )
    )
)</f>
        <v>42</v>
      </c>
      <c r="F1172" s="7" t="str">
        <f ca="1">VLOOKUP($E1172,Name!$A:$B,2,FALSE)</f>
        <v>Ângelo</v>
      </c>
      <c r="G1172" s="7">
        <f ca="1" xml:space="preserve">
IF($C1172 = 1,
    0,
    RANDBETWEEN(5,COUNT('Last name'!$A:$A) + 1)
)</f>
        <v>137</v>
      </c>
      <c r="H1172" s="7" t="str">
        <f ca="1" xml:space="preserve">
IF($C1172 = 1 + N("Presidente"),
    "de Orléans e Bragança",
    VLOOKUP($G1172,'Last name'!$A:$B,2,FALSE) &amp; " " &amp; VLOOKUP(RANDBETWEEN(5,COUNT('Last name'!$A:$A) + 1),'Last name'!$A:$B,2,FALSE)
)</f>
        <v>Moura Alvim</v>
      </c>
      <c r="I1172" s="7" t="str">
        <f t="shared" ca="1" si="163"/>
        <v>Ângelo Moura Alvim</v>
      </c>
      <c r="J1172" s="7" t="str">
        <f ca="1">VLOOKUP($E1172,Name!$A:$C,3,FALSE)</f>
        <v>M</v>
      </c>
      <c r="K1172" s="7" t="str">
        <f ca="1">VLOOKUP($J1172,Gender!$A:$B,2,FALSE)</f>
        <v>Male</v>
      </c>
      <c r="L1172" s="7">
        <f t="shared" ca="1" si="164"/>
        <v>5</v>
      </c>
      <c r="M1172" s="7" t="str">
        <f ca="1">VLOOKUP($L1172,Race!$A:$B,2,FALSE)</f>
        <v>White</v>
      </c>
      <c r="N1172" s="8">
        <f t="shared" ca="1" si="165"/>
        <v>26618</v>
      </c>
      <c r="O1172" s="6">
        <f t="shared" ca="1" si="166"/>
        <v>7</v>
      </c>
      <c r="P1172" s="8" t="str">
        <f ca="1">VLOOKUP($O1172,Education!$A:$B,2,FALSE)</f>
        <v>Undergraduate degree</v>
      </c>
      <c r="Q1172" s="7">
        <f ca="1" xml:space="preserve">
  IF(OR($S1172 = 5, $S1172 = 6, $S1172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72" s="7" t="str">
        <f ca="1">VLOOKUP($Q1172,Department!$A:$B,2,FALSE)</f>
        <v>Operations</v>
      </c>
      <c r="S1172" s="6">
        <f t="shared" ca="1" si="167"/>
        <v>11</v>
      </c>
      <c r="T1172" s="7" t="str">
        <f ca="1">VLOOKUP($S1172,Role!$A:$B,2,FALSE)</f>
        <v>Analyst</v>
      </c>
      <c r="U1172" s="6">
        <f t="shared" ca="1" si="168"/>
        <v>5</v>
      </c>
      <c r="V1172" s="7" t="str">
        <f ca="1" xml:space="preserve">
IF($U1172 &lt;&gt; "",
    VLOOKUP($U1172,Level!$A:$B,2,FALSE),
    ""
)</f>
        <v>Junior</v>
      </c>
      <c r="W1172" s="1">
        <f t="shared" ca="1" si="169"/>
        <v>2500</v>
      </c>
      <c r="X1172" s="12" t="str">
        <f t="shared" ca="1" si="170"/>
        <v>INSERT INTO bi4all.fac_employees (id_company_fk, id_employee_pk, flg_active, employee_name, id_gender_fk, id_race_fk, birthday, id_schooling_fk, id_department_fk, id_role_fk, id_level_fk, salary) VALUES (1, 1168, TRUE, 'Ângelo Moura Alvim', 'M', 5, '15/11/1972', 7, 10, 11, 5, 2500);</v>
      </c>
    </row>
    <row r="1173" spans="1:24" ht="14.25" customHeight="1" x14ac:dyDescent="0.2">
      <c r="A1173" s="7">
        <v>1</v>
      </c>
      <c r="B1173" s="7" t="str">
        <f>$A1173 &amp; "-"&amp;VLOOKUP($A1173,Company!$A:$B,2,FALSE)</f>
        <v>1-ACME Corporation</v>
      </c>
      <c r="C1173" s="5">
        <f t="shared" si="162"/>
        <v>1169</v>
      </c>
      <c r="D1173" s="6" t="b">
        <v>1</v>
      </c>
      <c r="E1173" s="7">
        <f ca="1">IF($C1173 = 1 + N("Presidente"),
    127,
    IF($C1173 = 2 + N("Vice-Presidente"),
        72,
        IF($C1173 = 3 + N("Secretária bilíngue"),
            13,
            RANDBETWEEN(5,COUNT(Name!$A:$A) + 1)
        )
    )
)</f>
        <v>118</v>
      </c>
      <c r="F1173" s="7" t="str">
        <f ca="1">VLOOKUP($E1173,Name!$A:$B,2,FALSE)</f>
        <v>Eliezer</v>
      </c>
      <c r="G1173" s="7">
        <f ca="1" xml:space="preserve">
IF($C1173 = 1,
    0,
    RANDBETWEEN(5,COUNT('Last name'!$A:$A) + 1)
)</f>
        <v>123</v>
      </c>
      <c r="H1173" s="7" t="str">
        <f ca="1" xml:space="preserve">
IF($C1173 = 1 + N("Presidente"),
    "de Orléans e Bragança",
    VLOOKUP($G1173,'Last name'!$A:$B,2,FALSE) &amp; " " &amp; VLOOKUP(RANDBETWEEN(5,COUNT('Last name'!$A:$A) + 1),'Last name'!$A:$B,2,FALSE)
)</f>
        <v>Martins Conti</v>
      </c>
      <c r="I1173" s="7" t="str">
        <f t="shared" ca="1" si="163"/>
        <v>Eliezer Martins Conti</v>
      </c>
      <c r="J1173" s="7" t="str">
        <f ca="1">VLOOKUP($E1173,Name!$A:$C,3,FALSE)</f>
        <v>M</v>
      </c>
      <c r="K1173" s="7" t="str">
        <f ca="1">VLOOKUP($J1173,Gender!$A:$B,2,FALSE)</f>
        <v>Male</v>
      </c>
      <c r="L1173" s="7">
        <f t="shared" ca="1" si="164"/>
        <v>5</v>
      </c>
      <c r="M1173" s="7" t="str">
        <f ca="1">VLOOKUP($L1173,Race!$A:$B,2,FALSE)</f>
        <v>White</v>
      </c>
      <c r="N1173" s="8">
        <f t="shared" ca="1" si="165"/>
        <v>32720</v>
      </c>
      <c r="O1173" s="6">
        <f t="shared" ca="1" si="166"/>
        <v>7</v>
      </c>
      <c r="P1173" s="8" t="str">
        <f ca="1">VLOOKUP($O1173,Education!$A:$B,2,FALSE)</f>
        <v>Undergraduate degree</v>
      </c>
      <c r="Q1173" s="7">
        <f ca="1" xml:space="preserve">
  IF(OR($S1173 = 5, $S1173 = 6, $S1173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73" s="7" t="str">
        <f ca="1">VLOOKUP($Q1173,Department!$A:$B,2,FALSE)</f>
        <v>Administration</v>
      </c>
      <c r="S1173" s="6">
        <f t="shared" ca="1" si="167"/>
        <v>9</v>
      </c>
      <c r="T1173" s="7" t="str">
        <f ca="1">VLOOKUP($S1173,Role!$A:$B,2,FALSE)</f>
        <v>Intern</v>
      </c>
      <c r="U1173" s="6" t="str">
        <f t="shared" ca="1" si="168"/>
        <v/>
      </c>
      <c r="V1173" s="7" t="str">
        <f ca="1" xml:space="preserve">
IF($U1173 &lt;&gt; "",
    VLOOKUP($U1173,Level!$A:$B,2,FALSE),
    ""
)</f>
        <v/>
      </c>
      <c r="W1173" s="1">
        <f t="shared" ca="1" si="169"/>
        <v>1205</v>
      </c>
      <c r="X1173" s="12" t="str">
        <f t="shared" ca="1" si="170"/>
        <v>INSERT INTO bi4all.fac_employees (id_company_fk, id_employee_pk, flg_active, employee_name, id_gender_fk, id_race_fk, birthday, id_schooling_fk, id_department_fk, id_role_fk, id_level_fk, salary) VALUES (1, 1169, TRUE, 'Eliezer Martins Conti', 'M', 5, '31/07/1989', 7, 6, 9, NULL, 1205);</v>
      </c>
    </row>
    <row r="1174" spans="1:24" ht="14.25" customHeight="1" x14ac:dyDescent="0.2">
      <c r="A1174" s="7">
        <v>1</v>
      </c>
      <c r="B1174" s="7" t="str">
        <f>$A1174 &amp; "-"&amp;VLOOKUP($A1174,Company!$A:$B,2,FALSE)</f>
        <v>1-ACME Corporation</v>
      </c>
      <c r="C1174" s="5">
        <f t="shared" si="162"/>
        <v>1170</v>
      </c>
      <c r="D1174" s="6" t="b">
        <v>1</v>
      </c>
      <c r="E1174" s="7">
        <f ca="1">IF($C1174 = 1 + N("Presidente"),
    127,
    IF($C1174 = 2 + N("Vice-Presidente"),
        72,
        IF($C1174 = 3 + N("Secretária bilíngue"),
            13,
            RANDBETWEEN(5,COUNT(Name!$A:$A) + 1)
        )
    )
)</f>
        <v>183</v>
      </c>
      <c r="F1174" s="7" t="str">
        <f ca="1">VLOOKUP($E1174,Name!$A:$B,2,FALSE)</f>
        <v>Joanah</v>
      </c>
      <c r="G1174" s="7">
        <f ca="1" xml:space="preserve">
IF($C1174 = 1,
    0,
    RANDBETWEEN(5,COUNT('Last name'!$A:$A) + 1)
)</f>
        <v>69</v>
      </c>
      <c r="H1174" s="7" t="str">
        <f ca="1" xml:space="preserve">
IF($C1174 = 1 + N("Presidente"),
    "de Orléans e Bragança",
    VLOOKUP($G1174,'Last name'!$A:$B,2,FALSE) &amp; " " &amp; VLOOKUP(RANDBETWEEN(5,COUNT('Last name'!$A:$A) + 1),'Last name'!$A:$B,2,FALSE)
)</f>
        <v>Costatini Coelho</v>
      </c>
      <c r="I1174" s="7" t="str">
        <f t="shared" ca="1" si="163"/>
        <v>Joanah Costatini Coelho</v>
      </c>
      <c r="J1174" s="7" t="str">
        <f ca="1">VLOOKUP($E1174,Name!$A:$C,3,FALSE)</f>
        <v>F</v>
      </c>
      <c r="K1174" s="7" t="str">
        <f ca="1">VLOOKUP($J1174,Gender!$A:$B,2,FALSE)</f>
        <v>Female</v>
      </c>
      <c r="L1174" s="7">
        <f t="shared" ca="1" si="164"/>
        <v>5</v>
      </c>
      <c r="M1174" s="7" t="str">
        <f ca="1">VLOOKUP($L1174,Race!$A:$B,2,FALSE)</f>
        <v>White</v>
      </c>
      <c r="N1174" s="8">
        <f t="shared" ca="1" si="165"/>
        <v>25550</v>
      </c>
      <c r="O1174" s="6">
        <f t="shared" ca="1" si="166"/>
        <v>7</v>
      </c>
      <c r="P1174" s="8" t="str">
        <f ca="1">VLOOKUP($O1174,Education!$A:$B,2,FALSE)</f>
        <v>Undergraduate degree</v>
      </c>
      <c r="Q1174" s="7">
        <f ca="1" xml:space="preserve">
  IF(OR($S1174 = 5, $S1174 = 6, $S1174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74" s="7" t="str">
        <f ca="1">VLOOKUP($Q1174,Department!$A:$B,2,FALSE)</f>
        <v>Communication &amp; Marketing</v>
      </c>
      <c r="S1174" s="6">
        <f t="shared" ca="1" si="167"/>
        <v>11</v>
      </c>
      <c r="T1174" s="7" t="str">
        <f ca="1">VLOOKUP($S1174,Role!$A:$B,2,FALSE)</f>
        <v>Analyst</v>
      </c>
      <c r="U1174" s="6">
        <f t="shared" ca="1" si="168"/>
        <v>7</v>
      </c>
      <c r="V1174" s="7" t="str">
        <f ca="1" xml:space="preserve">
IF($U1174 &lt;&gt; "",
    VLOOKUP($U1174,Level!$A:$B,2,FALSE),
    ""
)</f>
        <v>Senior</v>
      </c>
      <c r="W1174" s="1">
        <f t="shared" ca="1" si="169"/>
        <v>2580</v>
      </c>
      <c r="X1174" s="12" t="str">
        <f t="shared" ca="1" si="170"/>
        <v>INSERT INTO bi4all.fac_employees (id_company_fk, id_employee_pk, flg_active, employee_name, id_gender_fk, id_race_fk, birthday, id_schooling_fk, id_department_fk, id_role_fk, id_level_fk, salary) VALUES (1, 1170, TRUE, 'Joanah Costatini Coelho', 'F', 5, '13/12/1969', 7, 11, 11, 7, 2580);</v>
      </c>
    </row>
    <row r="1175" spans="1:24" ht="14.25" customHeight="1" x14ac:dyDescent="0.2">
      <c r="A1175" s="7">
        <v>1</v>
      </c>
      <c r="B1175" s="7" t="str">
        <f>$A1175 &amp; "-"&amp;VLOOKUP($A1175,Company!$A:$B,2,FALSE)</f>
        <v>1-ACME Corporation</v>
      </c>
      <c r="C1175" s="5">
        <f t="shared" si="162"/>
        <v>1171</v>
      </c>
      <c r="D1175" s="6" t="b">
        <v>1</v>
      </c>
      <c r="E1175" s="7">
        <f ca="1">IF($C1175 = 1 + N("Presidente"),
    127,
    IF($C1175 = 2 + N("Vice-Presidente"),
        72,
        IF($C1175 = 3 + N("Secretária bilíngue"),
            13,
            RANDBETWEEN(5,COUNT(Name!$A:$A) + 1)
        )
    )
)</f>
        <v>276</v>
      </c>
      <c r="F1175" s="7" t="str">
        <f ca="1">VLOOKUP($E1175,Name!$A:$B,2,FALSE)</f>
        <v>Mariah</v>
      </c>
      <c r="G1175" s="7">
        <f ca="1" xml:space="preserve">
IF($C1175 = 1,
    0,
    RANDBETWEEN(5,COUNT('Last name'!$A:$A) + 1)
)</f>
        <v>56</v>
      </c>
      <c r="H1175" s="7" t="str">
        <f ca="1" xml:space="preserve">
IF($C1175 = 1 + N("Presidente"),
    "de Orléans e Bragança",
    VLOOKUP($G1175,'Last name'!$A:$B,2,FALSE) &amp; " " &amp; VLOOKUP(RANDBETWEEN(5,COUNT('Last name'!$A:$A) + 1),'Last name'!$A:$B,2,FALSE)
)</f>
        <v>Campos Testa</v>
      </c>
      <c r="I1175" s="7" t="str">
        <f t="shared" ca="1" si="163"/>
        <v>Mariah Campos Testa</v>
      </c>
      <c r="J1175" s="7" t="str">
        <f ca="1">VLOOKUP($E1175,Name!$A:$C,3,FALSE)</f>
        <v>F</v>
      </c>
      <c r="K1175" s="7" t="str">
        <f ca="1">VLOOKUP($J1175,Gender!$A:$B,2,FALSE)</f>
        <v>Female</v>
      </c>
      <c r="L1175" s="7">
        <f t="shared" ca="1" si="164"/>
        <v>5</v>
      </c>
      <c r="M1175" s="7" t="str">
        <f ca="1">VLOOKUP($L1175,Race!$A:$B,2,FALSE)</f>
        <v>White</v>
      </c>
      <c r="N1175" s="8">
        <f t="shared" ca="1" si="165"/>
        <v>26205</v>
      </c>
      <c r="O1175" s="6">
        <f t="shared" ca="1" si="166"/>
        <v>7</v>
      </c>
      <c r="P1175" s="8" t="str">
        <f ca="1">VLOOKUP($O1175,Education!$A:$B,2,FALSE)</f>
        <v>Undergraduate degree</v>
      </c>
      <c r="Q1175" s="7">
        <f ca="1" xml:space="preserve">
  IF(OR($S1175 = 5, $S1175 = 6, $S1175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75" s="7" t="str">
        <f ca="1">VLOOKUP($Q1175,Department!$A:$B,2,FALSE)</f>
        <v>Audit</v>
      </c>
      <c r="S1175" s="6">
        <f t="shared" ca="1" si="167"/>
        <v>10</v>
      </c>
      <c r="T1175" s="7" t="str">
        <f ca="1">VLOOKUP($S1175,Role!$A:$B,2,FALSE)</f>
        <v>Trainee</v>
      </c>
      <c r="U1175" s="6" t="str">
        <f t="shared" ca="1" si="168"/>
        <v/>
      </c>
      <c r="V1175" s="7" t="str">
        <f ca="1" xml:space="preserve">
IF($U1175 &lt;&gt; "",
    VLOOKUP($U1175,Level!$A:$B,2,FALSE),
    ""
)</f>
        <v/>
      </c>
      <c r="W1175" s="1">
        <f t="shared" ca="1" si="169"/>
        <v>1305</v>
      </c>
      <c r="X1175" s="12" t="str">
        <f t="shared" ca="1" si="170"/>
        <v>INSERT INTO bi4all.fac_employees (id_company_fk, id_employee_pk, flg_active, employee_name, id_gender_fk, id_race_fk, birthday, id_schooling_fk, id_department_fk, id_role_fk, id_level_fk, salary) VALUES (1, 1171, TRUE, 'Mariah Campos Testa', 'F', 5, '29/09/1971', 7, 13, 10, NULL, 1305);</v>
      </c>
    </row>
    <row r="1176" spans="1:24" ht="14.25" customHeight="1" x14ac:dyDescent="0.2">
      <c r="A1176" s="7">
        <v>1</v>
      </c>
      <c r="B1176" s="7" t="str">
        <f>$A1176 &amp; "-"&amp;VLOOKUP($A1176,Company!$A:$B,2,FALSE)</f>
        <v>1-ACME Corporation</v>
      </c>
      <c r="C1176" s="5">
        <f t="shared" si="162"/>
        <v>1172</v>
      </c>
      <c r="D1176" s="6" t="b">
        <v>1</v>
      </c>
      <c r="E1176" s="7">
        <f ca="1">IF($C1176 = 1 + N("Presidente"),
    127,
    IF($C1176 = 2 + N("Vice-Presidente"),
        72,
        IF($C1176 = 3 + N("Secretária bilíngue"),
            13,
            RANDBETWEEN(5,COUNT(Name!$A:$A) + 1)
        )
    )
)</f>
        <v>180</v>
      </c>
      <c r="F1176" s="7" t="str">
        <f ca="1">VLOOKUP($E1176,Name!$A:$B,2,FALSE)</f>
        <v>Isis</v>
      </c>
      <c r="G1176" s="7">
        <f ca="1" xml:space="preserve">
IF($C1176 = 1,
    0,
    RANDBETWEEN(5,COUNT('Last name'!$A:$A) + 1)
)</f>
        <v>70</v>
      </c>
      <c r="H1176" s="7" t="str">
        <f ca="1" xml:space="preserve">
IF($C1176 = 1 + N("Presidente"),
    "de Orléans e Bragança",
    VLOOKUP($G1176,'Last name'!$A:$B,2,FALSE) &amp; " " &amp; VLOOKUP(RANDBETWEEN(5,COUNT('Last name'!$A:$A) + 1),'Last name'!$A:$B,2,FALSE)
)</f>
        <v>Cunha Alvim</v>
      </c>
      <c r="I1176" s="7" t="str">
        <f t="shared" ca="1" si="163"/>
        <v>Isis Cunha Alvim</v>
      </c>
      <c r="J1176" s="7" t="str">
        <f ca="1">VLOOKUP($E1176,Name!$A:$C,3,FALSE)</f>
        <v>F</v>
      </c>
      <c r="K1176" s="7" t="str">
        <f ca="1">VLOOKUP($J1176,Gender!$A:$B,2,FALSE)</f>
        <v>Female</v>
      </c>
      <c r="L1176" s="7">
        <f t="shared" ca="1" si="164"/>
        <v>6</v>
      </c>
      <c r="M1176" s="7" t="str">
        <f ca="1">VLOOKUP($L1176,Race!$A:$B,2,FALSE)</f>
        <v>Black or African American</v>
      </c>
      <c r="N1176" s="8">
        <f t="shared" ca="1" si="165"/>
        <v>19994</v>
      </c>
      <c r="O1176" s="6">
        <f t="shared" ca="1" si="166"/>
        <v>8</v>
      </c>
      <c r="P1176" s="8" t="str">
        <f ca="1">VLOOKUP($O1176,Education!$A:$B,2,FALSE)</f>
        <v>Graduate school</v>
      </c>
      <c r="Q1176" s="7">
        <f ca="1" xml:space="preserve">
  IF(OR($S1176 = 5, $S1176 = 6, $S1176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76" s="7" t="str">
        <f ca="1">VLOOKUP($Q1176,Department!$A:$B,2,FALSE)</f>
        <v>Finance</v>
      </c>
      <c r="S1176" s="6">
        <f t="shared" ca="1" si="167"/>
        <v>11</v>
      </c>
      <c r="T1176" s="7" t="str">
        <f ca="1">VLOOKUP($S1176,Role!$A:$B,2,FALSE)</f>
        <v>Analyst</v>
      </c>
      <c r="U1176" s="6">
        <f t="shared" ca="1" si="168"/>
        <v>6</v>
      </c>
      <c r="V1176" s="7" t="str">
        <f ca="1" xml:space="preserve">
IF($U1176 &lt;&gt; "",
    VLOOKUP($U1176,Level!$A:$B,2,FALSE),
    ""
)</f>
        <v>Pleno</v>
      </c>
      <c r="W1176" s="1">
        <f t="shared" ca="1" si="169"/>
        <v>3000</v>
      </c>
      <c r="X1176" s="12" t="str">
        <f t="shared" ca="1" si="170"/>
        <v>INSERT INTO bi4all.fac_employees (id_company_fk, id_employee_pk, flg_active, employee_name, id_gender_fk, id_race_fk, birthday, id_schooling_fk, id_department_fk, id_role_fk, id_level_fk, salary) VALUES (1, 1172, TRUE, 'Isis Cunha Alvim', 'F', 6, '27/09/1954', 8, 7, 11, 6, 3000);</v>
      </c>
    </row>
    <row r="1177" spans="1:24" ht="14.25" customHeight="1" x14ac:dyDescent="0.2">
      <c r="A1177" s="7">
        <v>1</v>
      </c>
      <c r="B1177" s="7" t="str">
        <f>$A1177 &amp; "-"&amp;VLOOKUP($A1177,Company!$A:$B,2,FALSE)</f>
        <v>1-ACME Corporation</v>
      </c>
      <c r="C1177" s="5">
        <f t="shared" si="162"/>
        <v>1173</v>
      </c>
      <c r="D1177" s="6" t="b">
        <v>1</v>
      </c>
      <c r="E1177" s="7">
        <f ca="1">IF($C1177 = 1 + N("Presidente"),
    127,
    IF($C1177 = 2 + N("Vice-Presidente"),
        72,
        IF($C1177 = 3 + N("Secretária bilíngue"),
            13,
            RANDBETWEEN(5,COUNT(Name!$A:$A) + 1)
        )
    )
)</f>
        <v>342</v>
      </c>
      <c r="F1177" s="7" t="str">
        <f ca="1">VLOOKUP($E1177,Name!$A:$B,2,FALSE)</f>
        <v>Théo</v>
      </c>
      <c r="G1177" s="7">
        <f ca="1" xml:space="preserve">
IF($C1177 = 1,
    0,
    RANDBETWEEN(5,COUNT('Last name'!$A:$A) + 1)
)</f>
        <v>162</v>
      </c>
      <c r="H1177" s="7" t="str">
        <f ca="1" xml:space="preserve">
IF($C1177 = 1 + N("Presidente"),
    "de Orléans e Bragança",
    VLOOKUP($G1177,'Last name'!$A:$B,2,FALSE) &amp; " " &amp; VLOOKUP(RANDBETWEEN(5,COUNT('Last name'!$A:$A) + 1),'Last name'!$A:$B,2,FALSE)
)</f>
        <v>Ricci Alvarenga</v>
      </c>
      <c r="I1177" s="7" t="str">
        <f t="shared" ca="1" si="163"/>
        <v>Théo Ricci Alvarenga</v>
      </c>
      <c r="J1177" s="7" t="str">
        <f ca="1">VLOOKUP($E1177,Name!$A:$C,3,FALSE)</f>
        <v>M</v>
      </c>
      <c r="K1177" s="7" t="str">
        <f ca="1">VLOOKUP($J1177,Gender!$A:$B,2,FALSE)</f>
        <v>Male</v>
      </c>
      <c r="L1177" s="7">
        <f t="shared" ca="1" si="164"/>
        <v>7</v>
      </c>
      <c r="M1177" s="7" t="str">
        <f ca="1">VLOOKUP($L1177,Race!$A:$B,2,FALSE)</f>
        <v>Hispanic or Latino</v>
      </c>
      <c r="N1177" s="8">
        <f t="shared" ca="1" si="165"/>
        <v>31299</v>
      </c>
      <c r="O1177" s="6">
        <f t="shared" ca="1" si="166"/>
        <v>7</v>
      </c>
      <c r="P1177" s="8" t="str">
        <f ca="1">VLOOKUP($O1177,Education!$A:$B,2,FALSE)</f>
        <v>Undergraduate degree</v>
      </c>
      <c r="Q1177" s="7">
        <f ca="1" xml:space="preserve">
  IF(OR($S1177 = 5, $S1177 = 6, $S1177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77" s="7" t="str">
        <f ca="1">VLOOKUP($Q1177,Department!$A:$B,2,FALSE)</f>
        <v>Controlling</v>
      </c>
      <c r="S1177" s="6">
        <f t="shared" ca="1" si="167"/>
        <v>9</v>
      </c>
      <c r="T1177" s="7" t="str">
        <f ca="1">VLOOKUP($S1177,Role!$A:$B,2,FALSE)</f>
        <v>Intern</v>
      </c>
      <c r="U1177" s="6" t="str">
        <f t="shared" ca="1" si="168"/>
        <v/>
      </c>
      <c r="V1177" s="7" t="str">
        <f ca="1" xml:space="preserve">
IF($U1177 &lt;&gt; "",
    VLOOKUP($U1177,Level!$A:$B,2,FALSE),
    ""
)</f>
        <v/>
      </c>
      <c r="W1177" s="1">
        <f t="shared" ca="1" si="169"/>
        <v>1205</v>
      </c>
      <c r="X1177" s="12" t="str">
        <f t="shared" ca="1" si="170"/>
        <v>INSERT INTO bi4all.fac_employees (id_company_fk, id_employee_pk, flg_active, employee_name, id_gender_fk, id_race_fk, birthday, id_schooling_fk, id_department_fk, id_role_fk, id_level_fk, salary) VALUES (1, 1173, TRUE, 'Théo Ricci Alvarenga', 'M', 7, '09/09/1985', 7, 12, 9, NULL, 1205);</v>
      </c>
    </row>
    <row r="1178" spans="1:24" ht="14.25" customHeight="1" x14ac:dyDescent="0.2">
      <c r="A1178" s="7">
        <v>1</v>
      </c>
      <c r="B1178" s="7" t="str">
        <f>$A1178 &amp; "-"&amp;VLOOKUP($A1178,Company!$A:$B,2,FALSE)</f>
        <v>1-ACME Corporation</v>
      </c>
      <c r="C1178" s="5">
        <f t="shared" si="162"/>
        <v>1174</v>
      </c>
      <c r="D1178" s="6" t="b">
        <v>1</v>
      </c>
      <c r="E1178" s="7">
        <f ca="1">IF($C1178 = 1 + N("Presidente"),
    127,
    IF($C1178 = 2 + N("Vice-Presidente"),
        72,
        IF($C1178 = 3 + N("Secretária bilíngue"),
            13,
            RANDBETWEEN(5,COUNT(Name!$A:$A) + 1)
        )
    )
)</f>
        <v>66</v>
      </c>
      <c r="F1178" s="7" t="str">
        <f ca="1">VLOOKUP($E1178,Name!$A:$B,2,FALSE)</f>
        <v>Bartolomeo</v>
      </c>
      <c r="G1178" s="7">
        <f ca="1" xml:space="preserve">
IF($C1178 = 1,
    0,
    RANDBETWEEN(5,COUNT('Last name'!$A:$A) + 1)
)</f>
        <v>186</v>
      </c>
      <c r="H1178" s="7" t="str">
        <f ca="1" xml:space="preserve">
IF($C1178 = 1 + N("Presidente"),
    "de Orléans e Bragança",
    VLOOKUP($G1178,'Last name'!$A:$B,2,FALSE) &amp; " " &amp; VLOOKUP(RANDBETWEEN(5,COUNT('Last name'!$A:$A) + 1),'Last name'!$A:$B,2,FALSE)
)</f>
        <v>Souza Evangelista</v>
      </c>
      <c r="I1178" s="7" t="str">
        <f t="shared" ca="1" si="163"/>
        <v>Bartolomeo Souza Evangelista</v>
      </c>
      <c r="J1178" s="7" t="str">
        <f ca="1">VLOOKUP($E1178,Name!$A:$C,3,FALSE)</f>
        <v>M</v>
      </c>
      <c r="K1178" s="7" t="str">
        <f ca="1">VLOOKUP($J1178,Gender!$A:$B,2,FALSE)</f>
        <v>Male</v>
      </c>
      <c r="L1178" s="7">
        <f t="shared" ca="1" si="164"/>
        <v>8</v>
      </c>
      <c r="M1178" s="7" t="str">
        <f ca="1">VLOOKUP($L1178,Race!$A:$B,2,FALSE)</f>
        <v>Asian</v>
      </c>
      <c r="N1178" s="8">
        <f t="shared" ca="1" si="165"/>
        <v>25769</v>
      </c>
      <c r="O1178" s="6">
        <f t="shared" ca="1" si="166"/>
        <v>7</v>
      </c>
      <c r="P1178" s="8" t="str">
        <f ca="1">VLOOKUP($O1178,Education!$A:$B,2,FALSE)</f>
        <v>Undergraduate degree</v>
      </c>
      <c r="Q1178" s="7">
        <f ca="1" xml:space="preserve">
  IF(OR($S1178 = 5, $S1178 = 6, $S1178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78" s="7" t="str">
        <f ca="1">VLOOKUP($Q1178,Department!$A:$B,2,FALSE)</f>
        <v>Operations</v>
      </c>
      <c r="S1178" s="6">
        <f t="shared" ca="1" si="167"/>
        <v>11</v>
      </c>
      <c r="T1178" s="7" t="str">
        <f ca="1">VLOOKUP($S1178,Role!$A:$B,2,FALSE)</f>
        <v>Analyst</v>
      </c>
      <c r="U1178" s="6">
        <f t="shared" ca="1" si="168"/>
        <v>6</v>
      </c>
      <c r="V1178" s="7" t="str">
        <f ca="1" xml:space="preserve">
IF($U1178 &lt;&gt; "",
    VLOOKUP($U1178,Level!$A:$B,2,FALSE),
    ""
)</f>
        <v>Pleno</v>
      </c>
      <c r="W1178" s="1">
        <f t="shared" ca="1" si="169"/>
        <v>2500</v>
      </c>
      <c r="X1178" s="12" t="str">
        <f t="shared" ca="1" si="170"/>
        <v>INSERT INTO bi4all.fac_employees (id_company_fk, id_employee_pk, flg_active, employee_name, id_gender_fk, id_race_fk, birthday, id_schooling_fk, id_department_fk, id_role_fk, id_level_fk, salary) VALUES (1, 1174, TRUE, 'Bartolomeo Souza Evangelista', 'M', 8, '20/07/1970', 7, 10, 11, 6, 2500);</v>
      </c>
    </row>
    <row r="1179" spans="1:24" ht="14.25" customHeight="1" x14ac:dyDescent="0.2">
      <c r="A1179" s="7">
        <v>1</v>
      </c>
      <c r="B1179" s="7" t="str">
        <f>$A1179 &amp; "-"&amp;VLOOKUP($A1179,Company!$A:$B,2,FALSE)</f>
        <v>1-ACME Corporation</v>
      </c>
      <c r="C1179" s="5">
        <f t="shared" si="162"/>
        <v>1175</v>
      </c>
      <c r="D1179" s="6" t="b">
        <v>1</v>
      </c>
      <c r="E1179" s="7">
        <f ca="1">IF($C1179 = 1 + N("Presidente"),
    127,
    IF($C1179 = 2 + N("Vice-Presidente"),
        72,
        IF($C1179 = 3 + N("Secretária bilíngue"),
            13,
            RANDBETWEEN(5,COUNT(Name!$A:$A) + 1)
        )
    )
)</f>
        <v>128</v>
      </c>
      <c r="F1179" s="7" t="str">
        <f ca="1">VLOOKUP($E1179,Name!$A:$B,2,FALSE)</f>
        <v>Enzo Gabriel</v>
      </c>
      <c r="G1179" s="7">
        <f ca="1" xml:space="preserve">
IF($C1179 = 1,
    0,
    RANDBETWEEN(5,COUNT('Last name'!$A:$A) + 1)
)</f>
        <v>166</v>
      </c>
      <c r="H1179" s="7" t="str">
        <f ca="1" xml:space="preserve">
IF($C1179 = 1 + N("Presidente"),
    "de Orléans e Bragança",
    VLOOKUP($G1179,'Last name'!$A:$B,2,FALSE) &amp; " " &amp; VLOOKUP(RANDBETWEEN(5,COUNT('Last name'!$A:$A) + 1),'Last name'!$A:$B,2,FALSE)
)</f>
        <v>Rodrigues Rizzo</v>
      </c>
      <c r="I1179" s="7" t="str">
        <f t="shared" ca="1" si="163"/>
        <v>Enzo Gabriel Rodrigues Rizzo</v>
      </c>
      <c r="J1179" s="7" t="str">
        <f ca="1">VLOOKUP($E1179,Name!$A:$C,3,FALSE)</f>
        <v>M</v>
      </c>
      <c r="K1179" s="7" t="str">
        <f ca="1">VLOOKUP($J1179,Gender!$A:$B,2,FALSE)</f>
        <v>Male</v>
      </c>
      <c r="L1179" s="7">
        <f t="shared" ca="1" si="164"/>
        <v>5</v>
      </c>
      <c r="M1179" s="7" t="str">
        <f ca="1">VLOOKUP($L1179,Race!$A:$B,2,FALSE)</f>
        <v>White</v>
      </c>
      <c r="N1179" s="8">
        <f t="shared" ca="1" si="165"/>
        <v>25122</v>
      </c>
      <c r="O1179" s="6">
        <f t="shared" ca="1" si="166"/>
        <v>7</v>
      </c>
      <c r="P1179" s="8" t="str">
        <f ca="1">VLOOKUP($O1179,Education!$A:$B,2,FALSE)</f>
        <v>Undergraduate degree</v>
      </c>
      <c r="Q1179" s="7">
        <f ca="1" xml:space="preserve">
  IF(OR($S1179 = 5, $S1179 = 6, $S1179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79" s="7" t="str">
        <f ca="1">VLOOKUP($Q1179,Department!$A:$B,2,FALSE)</f>
        <v>Controlling</v>
      </c>
      <c r="S1179" s="6">
        <f t="shared" ca="1" si="167"/>
        <v>9</v>
      </c>
      <c r="T1179" s="7" t="str">
        <f ca="1">VLOOKUP($S1179,Role!$A:$B,2,FALSE)</f>
        <v>Intern</v>
      </c>
      <c r="U1179" s="6" t="str">
        <f t="shared" ca="1" si="168"/>
        <v/>
      </c>
      <c r="V1179" s="7" t="str">
        <f ca="1" xml:space="preserve">
IF($U1179 &lt;&gt; "",
    VLOOKUP($U1179,Level!$A:$B,2,FALSE),
    ""
)</f>
        <v/>
      </c>
      <c r="W1179" s="1">
        <f t="shared" ca="1" si="169"/>
        <v>1205</v>
      </c>
      <c r="X1179" s="12" t="str">
        <f t="shared" ca="1" si="170"/>
        <v>INSERT INTO bi4all.fac_employees (id_company_fk, id_employee_pk, flg_active, employee_name, id_gender_fk, id_race_fk, birthday, id_schooling_fk, id_department_fk, id_role_fk, id_level_fk, salary) VALUES (1, 1175, TRUE, 'Enzo Gabriel Rodrigues Rizzo', 'M', 5, '11/10/1968', 7, 12, 9, NULL, 1205);</v>
      </c>
    </row>
    <row r="1180" spans="1:24" ht="14.25" customHeight="1" x14ac:dyDescent="0.2">
      <c r="A1180" s="7">
        <v>1</v>
      </c>
      <c r="B1180" s="7" t="str">
        <f>$A1180 &amp; "-"&amp;VLOOKUP($A1180,Company!$A:$B,2,FALSE)</f>
        <v>1-ACME Corporation</v>
      </c>
      <c r="C1180" s="5">
        <f t="shared" si="162"/>
        <v>1176</v>
      </c>
      <c r="D1180" s="6" t="b">
        <v>1</v>
      </c>
      <c r="E1180" s="7">
        <f ca="1">IF($C1180 = 1 + N("Presidente"),
    127,
    IF($C1180 = 2 + N("Vice-Presidente"),
        72,
        IF($C1180 = 3 + N("Secretária bilíngue"),
            13,
            RANDBETWEEN(5,COUNT(Name!$A:$A) + 1)
        )
    )
)</f>
        <v>94</v>
      </c>
      <c r="F1180" s="7" t="str">
        <f ca="1">VLOOKUP($E1180,Name!$A:$B,2,FALSE)</f>
        <v>Clara</v>
      </c>
      <c r="G1180" s="7">
        <f ca="1" xml:space="preserve">
IF($C1180 = 1,
    0,
    RANDBETWEEN(5,COUNT('Last name'!$A:$A) + 1)
)</f>
        <v>169</v>
      </c>
      <c r="H1180" s="7" t="str">
        <f ca="1" xml:space="preserve">
IF($C1180 = 1 + N("Presidente"),
    "de Orléans e Bragança",
    VLOOKUP($G1180,'Last name'!$A:$B,2,FALSE) &amp; " " &amp; VLOOKUP(RANDBETWEEN(5,COUNT('Last name'!$A:$A) + 1),'Last name'!$A:$B,2,FALSE)
)</f>
        <v>Russo Malafaia</v>
      </c>
      <c r="I1180" s="7" t="str">
        <f t="shared" ca="1" si="163"/>
        <v>Clara Russo Malafaia</v>
      </c>
      <c r="J1180" s="7" t="str">
        <f ca="1">VLOOKUP($E1180,Name!$A:$C,3,FALSE)</f>
        <v>F</v>
      </c>
      <c r="K1180" s="7" t="str">
        <f ca="1">VLOOKUP($J1180,Gender!$A:$B,2,FALSE)</f>
        <v>Female</v>
      </c>
      <c r="L1180" s="7">
        <f t="shared" ca="1" si="164"/>
        <v>5</v>
      </c>
      <c r="M1180" s="7" t="str">
        <f ca="1">VLOOKUP($L1180,Race!$A:$B,2,FALSE)</f>
        <v>White</v>
      </c>
      <c r="N1180" s="8">
        <f t="shared" ca="1" si="165"/>
        <v>31035</v>
      </c>
      <c r="O1180" s="6">
        <f t="shared" ca="1" si="166"/>
        <v>8</v>
      </c>
      <c r="P1180" s="8" t="str">
        <f ca="1">VLOOKUP($O1180,Education!$A:$B,2,FALSE)</f>
        <v>Graduate school</v>
      </c>
      <c r="Q1180" s="7">
        <f ca="1" xml:space="preserve">
  IF(OR($S1180 = 5, $S1180 = 6, $S1180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80" s="7" t="str">
        <f ca="1">VLOOKUP($Q1180,Department!$A:$B,2,FALSE)</f>
        <v>Commercial</v>
      </c>
      <c r="S1180" s="6">
        <f t="shared" ca="1" si="167"/>
        <v>11</v>
      </c>
      <c r="T1180" s="7" t="str">
        <f ca="1">VLOOKUP($S1180,Role!$A:$B,2,FALSE)</f>
        <v>Analyst</v>
      </c>
      <c r="U1180" s="6">
        <f t="shared" ca="1" si="168"/>
        <v>5</v>
      </c>
      <c r="V1180" s="7" t="str">
        <f ca="1" xml:space="preserve">
IF($U1180 &lt;&gt; "",
    VLOOKUP($U1180,Level!$A:$B,2,FALSE),
    ""
)</f>
        <v>Junior</v>
      </c>
      <c r="W1180" s="1">
        <f t="shared" ca="1" si="169"/>
        <v>3080</v>
      </c>
      <c r="X1180" s="12" t="str">
        <f t="shared" ca="1" si="170"/>
        <v>INSERT INTO bi4all.fac_employees (id_company_fk, id_employee_pk, flg_active, employee_name, id_gender_fk, id_race_fk, birthday, id_schooling_fk, id_department_fk, id_role_fk, id_level_fk, salary) VALUES (1, 1176, TRUE, 'Clara Russo Malafaia', 'F', 5, '19/12/1984', 8, 9, 11, 5, 3080);</v>
      </c>
    </row>
    <row r="1181" spans="1:24" ht="14.25" customHeight="1" x14ac:dyDescent="0.2">
      <c r="A1181" s="7">
        <v>1</v>
      </c>
      <c r="B1181" s="7" t="str">
        <f>$A1181 &amp; "-"&amp;VLOOKUP($A1181,Company!$A:$B,2,FALSE)</f>
        <v>1-ACME Corporation</v>
      </c>
      <c r="C1181" s="5">
        <f t="shared" si="162"/>
        <v>1177</v>
      </c>
      <c r="D1181" s="6" t="b">
        <v>1</v>
      </c>
      <c r="E1181" s="7">
        <f ca="1">IF($C1181 = 1 + N("Presidente"),
    127,
    IF($C1181 = 2 + N("Vice-Presidente"),
        72,
        IF($C1181 = 3 + N("Secretária bilíngue"),
            13,
            RANDBETWEEN(5,COUNT(Name!$A:$A) + 1)
        )
    )
)</f>
        <v>25</v>
      </c>
      <c r="F1181" s="7" t="str">
        <f ca="1">VLOOKUP($E1181,Name!$A:$B,2,FALSE)</f>
        <v>Ana</v>
      </c>
      <c r="G1181" s="7">
        <f ca="1" xml:space="preserve">
IF($C1181 = 1,
    0,
    RANDBETWEEN(5,COUNT('Last name'!$A:$A) + 1)
)</f>
        <v>161</v>
      </c>
      <c r="H1181" s="7" t="str">
        <f ca="1" xml:space="preserve">
IF($C1181 = 1 + N("Presidente"),
    "de Orléans e Bragança",
    VLOOKUP($G1181,'Last name'!$A:$B,2,FALSE) &amp; " " &amp; VLOOKUP(RANDBETWEEN(5,COUNT('Last name'!$A:$A) + 1),'Last name'!$A:$B,2,FALSE)
)</f>
        <v>Ribeiro Seixas</v>
      </c>
      <c r="I1181" s="7" t="str">
        <f t="shared" ca="1" si="163"/>
        <v>Ana Ribeiro Seixas</v>
      </c>
      <c r="J1181" s="7" t="str">
        <f ca="1">VLOOKUP($E1181,Name!$A:$C,3,FALSE)</f>
        <v>F</v>
      </c>
      <c r="K1181" s="7" t="str">
        <f ca="1">VLOOKUP($J1181,Gender!$A:$B,2,FALSE)</f>
        <v>Female</v>
      </c>
      <c r="L1181" s="7">
        <f t="shared" ca="1" si="164"/>
        <v>5</v>
      </c>
      <c r="M1181" s="7" t="str">
        <f ca="1">VLOOKUP($L1181,Race!$A:$B,2,FALSE)</f>
        <v>White</v>
      </c>
      <c r="N1181" s="8">
        <f t="shared" ca="1" si="165"/>
        <v>22354</v>
      </c>
      <c r="O1181" s="6">
        <f t="shared" ca="1" si="166"/>
        <v>7</v>
      </c>
      <c r="P1181" s="8" t="str">
        <f ca="1">VLOOKUP($O1181,Education!$A:$B,2,FALSE)</f>
        <v>Undergraduate degree</v>
      </c>
      <c r="Q1181" s="7">
        <f ca="1" xml:space="preserve">
  IF(OR($S1181 = 5, $S1181 = 6, $S1181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81" s="7" t="str">
        <f ca="1">VLOOKUP($Q1181,Department!$A:$B,2,FALSE)</f>
        <v>Finance</v>
      </c>
      <c r="S1181" s="6">
        <f t="shared" ca="1" si="167"/>
        <v>9</v>
      </c>
      <c r="T1181" s="7" t="str">
        <f ca="1">VLOOKUP($S1181,Role!$A:$B,2,FALSE)</f>
        <v>Intern</v>
      </c>
      <c r="U1181" s="6" t="str">
        <f t="shared" ca="1" si="168"/>
        <v/>
      </c>
      <c r="V1181" s="7" t="str">
        <f ca="1" xml:space="preserve">
IF($U1181 &lt;&gt; "",
    VLOOKUP($U1181,Level!$A:$B,2,FALSE),
    ""
)</f>
        <v/>
      </c>
      <c r="W1181" s="1">
        <f t="shared" ca="1" si="169"/>
        <v>1205</v>
      </c>
      <c r="X1181" s="12" t="str">
        <f t="shared" ca="1" si="170"/>
        <v>INSERT INTO bi4all.fac_employees (id_company_fk, id_employee_pk, flg_active, employee_name, id_gender_fk, id_race_fk, birthday, id_schooling_fk, id_department_fk, id_role_fk, id_level_fk, salary) VALUES (1, 1177, TRUE, 'Ana Ribeiro Seixas', 'F', 5, '14/03/1961', 7, 7, 9, NULL, 1205);</v>
      </c>
    </row>
    <row r="1182" spans="1:24" ht="14.25" customHeight="1" x14ac:dyDescent="0.2">
      <c r="A1182" s="7">
        <v>1</v>
      </c>
      <c r="B1182" s="7" t="str">
        <f>$A1182 &amp; "-"&amp;VLOOKUP($A1182,Company!$A:$B,2,FALSE)</f>
        <v>1-ACME Corporation</v>
      </c>
      <c r="C1182" s="5">
        <f t="shared" si="162"/>
        <v>1178</v>
      </c>
      <c r="D1182" s="6" t="b">
        <v>1</v>
      </c>
      <c r="E1182" s="7">
        <f ca="1">IF($C1182 = 1 + N("Presidente"),
    127,
    IF($C1182 = 2 + N("Vice-Presidente"),
        72,
        IF($C1182 = 3 + N("Secretária bilíngue"),
            13,
            RANDBETWEEN(5,COUNT(Name!$A:$A) + 1)
        )
    )
)</f>
        <v>83</v>
      </c>
      <c r="F1182" s="7" t="str">
        <f ca="1">VLOOKUP($E1182,Name!$A:$B,2,FALSE)</f>
        <v>Camila</v>
      </c>
      <c r="G1182" s="7">
        <f ca="1" xml:space="preserve">
IF($C1182 = 1,
    0,
    RANDBETWEEN(5,COUNT('Last name'!$A:$A) + 1)
)</f>
        <v>104</v>
      </c>
      <c r="H1182" s="7" t="str">
        <f ca="1" xml:space="preserve">
IF($C1182 = 1 + N("Presidente"),
    "de Orléans e Bragança",
    VLOOKUP($G1182,'Last name'!$A:$B,2,FALSE) &amp; " " &amp; VLOOKUP(RANDBETWEEN(5,COUNT('Last name'!$A:$A) + 1),'Last name'!$A:$B,2,FALSE)
)</f>
        <v>Ildelfonso Brasil</v>
      </c>
      <c r="I1182" s="7" t="str">
        <f t="shared" ca="1" si="163"/>
        <v>Camila Ildelfonso Brasil</v>
      </c>
      <c r="J1182" s="7" t="str">
        <f ca="1">VLOOKUP($E1182,Name!$A:$C,3,FALSE)</f>
        <v>F</v>
      </c>
      <c r="K1182" s="7" t="str">
        <f ca="1">VLOOKUP($J1182,Gender!$A:$B,2,FALSE)</f>
        <v>Female</v>
      </c>
      <c r="L1182" s="7">
        <f t="shared" ca="1" si="164"/>
        <v>5</v>
      </c>
      <c r="M1182" s="7" t="str">
        <f ca="1">VLOOKUP($L1182,Race!$A:$B,2,FALSE)</f>
        <v>White</v>
      </c>
      <c r="N1182" s="8">
        <f t="shared" ca="1" si="165"/>
        <v>23794</v>
      </c>
      <c r="O1182" s="6">
        <f t="shared" ca="1" si="166"/>
        <v>8</v>
      </c>
      <c r="P1182" s="8" t="str">
        <f ca="1">VLOOKUP($O1182,Education!$A:$B,2,FALSE)</f>
        <v>Graduate school</v>
      </c>
      <c r="Q1182" s="7">
        <f ca="1" xml:space="preserve">
  IF(OR($S1182 = 5, $S1182 = 6, $S1182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82" s="7" t="str">
        <f ca="1">VLOOKUP($Q1182,Department!$A:$B,2,FALSE)</f>
        <v>Finance</v>
      </c>
      <c r="S1182" s="6">
        <f t="shared" ca="1" si="167"/>
        <v>11</v>
      </c>
      <c r="T1182" s="7" t="str">
        <f ca="1">VLOOKUP($S1182,Role!$A:$B,2,FALSE)</f>
        <v>Analyst</v>
      </c>
      <c r="U1182" s="6">
        <f t="shared" ca="1" si="168"/>
        <v>6</v>
      </c>
      <c r="V1182" s="7" t="str">
        <f ca="1" xml:space="preserve">
IF($U1182 &lt;&gt; "",
    VLOOKUP($U1182,Level!$A:$B,2,FALSE),
    ""
)</f>
        <v>Pleno</v>
      </c>
      <c r="W1182" s="1">
        <f t="shared" ca="1" si="169"/>
        <v>3000</v>
      </c>
      <c r="X1182" s="12" t="str">
        <f t="shared" ca="1" si="170"/>
        <v>INSERT INTO bi4all.fac_employees (id_company_fk, id_employee_pk, flg_active, employee_name, id_gender_fk, id_race_fk, birthday, id_schooling_fk, id_department_fk, id_role_fk, id_level_fk, salary) VALUES (1, 1178, TRUE, 'Camila Ildelfonso Brasil', 'F', 5, '21/02/1965', 8, 7, 11, 6, 3000);</v>
      </c>
    </row>
    <row r="1183" spans="1:24" ht="14.25" customHeight="1" x14ac:dyDescent="0.2">
      <c r="A1183" s="7">
        <v>1</v>
      </c>
      <c r="B1183" s="7" t="str">
        <f>$A1183 &amp; "-"&amp;VLOOKUP($A1183,Company!$A:$B,2,FALSE)</f>
        <v>1-ACME Corporation</v>
      </c>
      <c r="C1183" s="5">
        <f t="shared" si="162"/>
        <v>1179</v>
      </c>
      <c r="D1183" s="6" t="b">
        <v>1</v>
      </c>
      <c r="E1183" s="7">
        <f ca="1">IF($C1183 = 1 + N("Presidente"),
    127,
    IF($C1183 = 2 + N("Vice-Presidente"),
        72,
        IF($C1183 = 3 + N("Secretária bilíngue"),
            13,
            RANDBETWEEN(5,COUNT(Name!$A:$A) + 1)
        )
    )
)</f>
        <v>277</v>
      </c>
      <c r="F1183" s="7" t="str">
        <f ca="1">VLOOKUP($E1183,Name!$A:$B,2,FALSE)</f>
        <v>Maryah</v>
      </c>
      <c r="G1183" s="7">
        <f ca="1" xml:space="preserve">
IF($C1183 = 1,
    0,
    RANDBETWEEN(5,COUNT('Last name'!$A:$A) + 1)
)</f>
        <v>58</v>
      </c>
      <c r="H1183" s="7" t="str">
        <f ca="1" xml:space="preserve">
IF($C1183 = 1 + N("Presidente"),
    "de Orléans e Bragança",
    VLOOKUP($G1183,'Last name'!$A:$B,2,FALSE) &amp; " " &amp; VLOOKUP(RANDBETWEEN(5,COUNT('Last name'!$A:$A) + 1),'Last name'!$A:$B,2,FALSE)
)</f>
        <v>Cardoso Vaz</v>
      </c>
      <c r="I1183" s="7" t="str">
        <f t="shared" ca="1" si="163"/>
        <v>Maryah Cardoso Vaz</v>
      </c>
      <c r="J1183" s="7" t="str">
        <f ca="1">VLOOKUP($E1183,Name!$A:$C,3,FALSE)</f>
        <v>F</v>
      </c>
      <c r="K1183" s="7" t="str">
        <f ca="1">VLOOKUP($J1183,Gender!$A:$B,2,FALSE)</f>
        <v>Female</v>
      </c>
      <c r="L1183" s="7">
        <f t="shared" ca="1" si="164"/>
        <v>6</v>
      </c>
      <c r="M1183" s="7" t="str">
        <f ca="1">VLOOKUP($L1183,Race!$A:$B,2,FALSE)</f>
        <v>Black or African American</v>
      </c>
      <c r="N1183" s="8">
        <f t="shared" ca="1" si="165"/>
        <v>31108</v>
      </c>
      <c r="O1183" s="6">
        <f t="shared" ca="1" si="166"/>
        <v>7</v>
      </c>
      <c r="P1183" s="8" t="str">
        <f ca="1">VLOOKUP($O1183,Education!$A:$B,2,FALSE)</f>
        <v>Undergraduate degree</v>
      </c>
      <c r="Q1183" s="7">
        <f ca="1" xml:space="preserve">
  IF(OR($S1183 = 5, $S1183 = 6, $S1183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83" s="7" t="str">
        <f ca="1">VLOOKUP($Q1183,Department!$A:$B,2,FALSE)</f>
        <v>Controlling</v>
      </c>
      <c r="S1183" s="6">
        <f t="shared" ca="1" si="167"/>
        <v>10</v>
      </c>
      <c r="T1183" s="7" t="str">
        <f ca="1">VLOOKUP($S1183,Role!$A:$B,2,FALSE)</f>
        <v>Trainee</v>
      </c>
      <c r="U1183" s="6" t="str">
        <f t="shared" ca="1" si="168"/>
        <v/>
      </c>
      <c r="V1183" s="7" t="str">
        <f ca="1" xml:space="preserve">
IF($U1183 &lt;&gt; "",
    VLOOKUP($U1183,Level!$A:$B,2,FALSE),
    ""
)</f>
        <v/>
      </c>
      <c r="W1183" s="1">
        <f t="shared" ca="1" si="169"/>
        <v>1305</v>
      </c>
      <c r="X1183" s="12" t="str">
        <f t="shared" ca="1" si="170"/>
        <v>INSERT INTO bi4all.fac_employees (id_company_fk, id_employee_pk, flg_active, employee_name, id_gender_fk, id_race_fk, birthday, id_schooling_fk, id_department_fk, id_role_fk, id_level_fk, salary) VALUES (1, 1179, TRUE, 'Maryah Cardoso Vaz', 'F', 6, '02/03/1985', 7, 12, 10, NULL, 1305);</v>
      </c>
    </row>
    <row r="1184" spans="1:24" ht="14.25" customHeight="1" x14ac:dyDescent="0.2">
      <c r="A1184" s="7">
        <v>1</v>
      </c>
      <c r="B1184" s="7" t="str">
        <f>$A1184 &amp; "-"&amp;VLOOKUP($A1184,Company!$A:$B,2,FALSE)</f>
        <v>1-ACME Corporation</v>
      </c>
      <c r="C1184" s="5">
        <f t="shared" si="162"/>
        <v>1180</v>
      </c>
      <c r="D1184" s="6" t="b">
        <v>1</v>
      </c>
      <c r="E1184" s="7">
        <f ca="1">IF($C1184 = 1 + N("Presidente"),
    127,
    IF($C1184 = 2 + N("Vice-Presidente"),
        72,
        IF($C1184 = 3 + N("Secretária bilíngue"),
            13,
            RANDBETWEEN(5,COUNT(Name!$A:$A) + 1)
        )
    )
)</f>
        <v>133</v>
      </c>
      <c r="F1184" s="7" t="str">
        <f ca="1">VLOOKUP($E1184,Name!$A:$B,2,FALSE)</f>
        <v>Esther</v>
      </c>
      <c r="G1184" s="7">
        <f ca="1" xml:space="preserve">
IF($C1184 = 1,
    0,
    RANDBETWEEN(5,COUNT('Last name'!$A:$A) + 1)
)</f>
        <v>40</v>
      </c>
      <c r="H1184" s="7" t="str">
        <f ca="1" xml:space="preserve">
IF($C1184 = 1 + N("Presidente"),
    "de Orléans e Bragança",
    VLOOKUP($G1184,'Last name'!$A:$B,2,FALSE) &amp; " " &amp; VLOOKUP(RANDBETWEEN(5,COUNT('Last name'!$A:$A) + 1),'Last name'!$A:$B,2,FALSE)
)</f>
        <v>Bicalho Battaglia</v>
      </c>
      <c r="I1184" s="7" t="str">
        <f t="shared" ca="1" si="163"/>
        <v>Esther Bicalho Battaglia</v>
      </c>
      <c r="J1184" s="7" t="str">
        <f ca="1">VLOOKUP($E1184,Name!$A:$C,3,FALSE)</f>
        <v>F</v>
      </c>
      <c r="K1184" s="7" t="str">
        <f ca="1">VLOOKUP($J1184,Gender!$A:$B,2,FALSE)</f>
        <v>Female</v>
      </c>
      <c r="L1184" s="7">
        <f t="shared" ca="1" si="164"/>
        <v>5</v>
      </c>
      <c r="M1184" s="7" t="str">
        <f ca="1">VLOOKUP($L1184,Race!$A:$B,2,FALSE)</f>
        <v>White</v>
      </c>
      <c r="N1184" s="8">
        <f t="shared" ca="1" si="165"/>
        <v>26827</v>
      </c>
      <c r="O1184" s="6">
        <f t="shared" ca="1" si="166"/>
        <v>8</v>
      </c>
      <c r="P1184" s="8" t="str">
        <f ca="1">VLOOKUP($O1184,Education!$A:$B,2,FALSE)</f>
        <v>Graduate school</v>
      </c>
      <c r="Q1184" s="7">
        <f ca="1" xml:space="preserve">
  IF(OR($S1184 = 5, $S1184 = 6, $S1184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84" s="7" t="str">
        <f ca="1">VLOOKUP($Q1184,Department!$A:$B,2,FALSE)</f>
        <v>Finance</v>
      </c>
      <c r="S1184" s="6">
        <f t="shared" ca="1" si="167"/>
        <v>11</v>
      </c>
      <c r="T1184" s="7" t="str">
        <f ca="1">VLOOKUP($S1184,Role!$A:$B,2,FALSE)</f>
        <v>Analyst</v>
      </c>
      <c r="U1184" s="6">
        <f t="shared" ca="1" si="168"/>
        <v>5</v>
      </c>
      <c r="V1184" s="7" t="str">
        <f ca="1" xml:space="preserve">
IF($U1184 &lt;&gt; "",
    VLOOKUP($U1184,Level!$A:$B,2,FALSE),
    ""
)</f>
        <v>Junior</v>
      </c>
      <c r="W1184" s="1">
        <f t="shared" ca="1" si="169"/>
        <v>3000</v>
      </c>
      <c r="X1184" s="12" t="str">
        <f t="shared" ca="1" si="170"/>
        <v>INSERT INTO bi4all.fac_employees (id_company_fk, id_employee_pk, flg_active, employee_name, id_gender_fk, id_race_fk, birthday, id_schooling_fk, id_department_fk, id_role_fk, id_level_fk, salary) VALUES (1, 1180, TRUE, 'Esther Bicalho Battaglia', 'F', 5, '12/06/1973', 8, 7, 11, 5, 3000);</v>
      </c>
    </row>
    <row r="1185" spans="1:24" ht="14.25" customHeight="1" x14ac:dyDescent="0.2">
      <c r="A1185" s="7">
        <v>1</v>
      </c>
      <c r="B1185" s="7" t="str">
        <f>$A1185 &amp; "-"&amp;VLOOKUP($A1185,Company!$A:$B,2,FALSE)</f>
        <v>1-ACME Corporation</v>
      </c>
      <c r="C1185" s="5">
        <f t="shared" si="162"/>
        <v>1181</v>
      </c>
      <c r="D1185" s="6" t="b">
        <v>1</v>
      </c>
      <c r="E1185" s="7">
        <f ca="1">IF($C1185 = 1 + N("Presidente"),
    127,
    IF($C1185 = 2 + N("Vice-Presidente"),
        72,
        IF($C1185 = 3 + N("Secretária bilíngue"),
            13,
            RANDBETWEEN(5,COUNT(Name!$A:$A) + 1)
        )
    )
)</f>
        <v>267</v>
      </c>
      <c r="F1185" s="7" t="str">
        <f ca="1">VLOOKUP($E1185,Name!$A:$B,2,FALSE)</f>
        <v>Maria Heloísa</v>
      </c>
      <c r="G1185" s="7">
        <f ca="1" xml:space="preserve">
IF($C1185 = 1,
    0,
    RANDBETWEEN(5,COUNT('Last name'!$A:$A) + 1)
)</f>
        <v>56</v>
      </c>
      <c r="H1185" s="7" t="str">
        <f ca="1" xml:space="preserve">
IF($C1185 = 1 + N("Presidente"),
    "de Orléans e Bragança",
    VLOOKUP($G1185,'Last name'!$A:$B,2,FALSE) &amp; " " &amp; VLOOKUP(RANDBETWEEN(5,COUNT('Last name'!$A:$A) + 1),'Last name'!$A:$B,2,FALSE)
)</f>
        <v>Campos Andrade</v>
      </c>
      <c r="I1185" s="7" t="str">
        <f t="shared" ca="1" si="163"/>
        <v>Maria Heloísa Campos Andrade</v>
      </c>
      <c r="J1185" s="7" t="str">
        <f ca="1">VLOOKUP($E1185,Name!$A:$C,3,FALSE)</f>
        <v>F</v>
      </c>
      <c r="K1185" s="7" t="str">
        <f ca="1">VLOOKUP($J1185,Gender!$A:$B,2,FALSE)</f>
        <v>Female</v>
      </c>
      <c r="L1185" s="7">
        <f t="shared" ca="1" si="164"/>
        <v>5</v>
      </c>
      <c r="M1185" s="7" t="str">
        <f ca="1">VLOOKUP($L1185,Race!$A:$B,2,FALSE)</f>
        <v>White</v>
      </c>
      <c r="N1185" s="8">
        <f t="shared" ca="1" si="165"/>
        <v>21213</v>
      </c>
      <c r="O1185" s="6">
        <f t="shared" ca="1" si="166"/>
        <v>7</v>
      </c>
      <c r="P1185" s="8" t="str">
        <f ca="1">VLOOKUP($O1185,Education!$A:$B,2,FALSE)</f>
        <v>Undergraduate degree</v>
      </c>
      <c r="Q1185" s="7">
        <f ca="1" xml:space="preserve">
  IF(OR($S1185 = 5, $S1185 = 6, $S1185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85" s="7" t="str">
        <f ca="1">VLOOKUP($Q1185,Department!$A:$B,2,FALSE)</f>
        <v>Controlling</v>
      </c>
      <c r="S1185" s="6">
        <f t="shared" ca="1" si="167"/>
        <v>9</v>
      </c>
      <c r="T1185" s="7" t="str">
        <f ca="1">VLOOKUP($S1185,Role!$A:$B,2,FALSE)</f>
        <v>Intern</v>
      </c>
      <c r="U1185" s="6" t="str">
        <f t="shared" ca="1" si="168"/>
        <v/>
      </c>
      <c r="V1185" s="7" t="str">
        <f ca="1" xml:space="preserve">
IF($U1185 &lt;&gt; "",
    VLOOKUP($U1185,Level!$A:$B,2,FALSE),
    ""
)</f>
        <v/>
      </c>
      <c r="W1185" s="1">
        <f t="shared" ca="1" si="169"/>
        <v>1205</v>
      </c>
      <c r="X1185" s="12" t="str">
        <f t="shared" ca="1" si="170"/>
        <v>INSERT INTO bi4all.fac_employees (id_company_fk, id_employee_pk, flg_active, employee_name, id_gender_fk, id_race_fk, birthday, id_schooling_fk, id_department_fk, id_role_fk, id_level_fk, salary) VALUES (1, 1181, TRUE, 'Maria Heloísa Campos Andrade', 'F', 5, '28/01/1958', 7, 12, 9, NULL, 1205);</v>
      </c>
    </row>
    <row r="1186" spans="1:24" ht="14.25" customHeight="1" x14ac:dyDescent="0.2">
      <c r="A1186" s="7">
        <v>1</v>
      </c>
      <c r="B1186" s="7" t="str">
        <f>$A1186 &amp; "-"&amp;VLOOKUP($A1186,Company!$A:$B,2,FALSE)</f>
        <v>1-ACME Corporation</v>
      </c>
      <c r="C1186" s="5">
        <f t="shared" si="162"/>
        <v>1182</v>
      </c>
      <c r="D1186" s="6" t="b">
        <v>1</v>
      </c>
      <c r="E1186" s="7">
        <f ca="1">IF($C1186 = 1 + N("Presidente"),
    127,
    IF($C1186 = 2 + N("Vice-Presidente"),
        72,
        IF($C1186 = 3 + N("Secretária bilíngue"),
            13,
            RANDBETWEEN(5,COUNT(Name!$A:$A) + 1)
        )
    )
)</f>
        <v>238</v>
      </c>
      <c r="F1186" s="7" t="str">
        <f ca="1">VLOOKUP($E1186,Name!$A:$B,2,FALSE)</f>
        <v>Lucas</v>
      </c>
      <c r="G1186" s="7">
        <f ca="1" xml:space="preserve">
IF($C1186 = 1,
    0,
    RANDBETWEEN(5,COUNT('Last name'!$A:$A) + 1)
)</f>
        <v>42</v>
      </c>
      <c r="H1186" s="7" t="str">
        <f ca="1" xml:space="preserve">
IF($C1186 = 1 + N("Presidente"),
    "de Orléans e Bragança",
    VLOOKUP($G1186,'Last name'!$A:$B,2,FALSE) &amp; " " &amp; VLOOKUP(RANDBETWEEN(5,COUNT('Last name'!$A:$A) + 1),'Last name'!$A:$B,2,FALSE)
)</f>
        <v>Borba Mariani</v>
      </c>
      <c r="I1186" s="7" t="str">
        <f t="shared" ca="1" si="163"/>
        <v>Lucas Borba Mariani</v>
      </c>
      <c r="J1186" s="7" t="str">
        <f ca="1">VLOOKUP($E1186,Name!$A:$C,3,FALSE)</f>
        <v>M</v>
      </c>
      <c r="K1186" s="7" t="str">
        <f ca="1">VLOOKUP($J1186,Gender!$A:$B,2,FALSE)</f>
        <v>Male</v>
      </c>
      <c r="L1186" s="7">
        <f t="shared" ca="1" si="164"/>
        <v>5</v>
      </c>
      <c r="M1186" s="7" t="str">
        <f ca="1">VLOOKUP($L1186,Race!$A:$B,2,FALSE)</f>
        <v>White</v>
      </c>
      <c r="N1186" s="8">
        <f t="shared" ca="1" si="165"/>
        <v>21091</v>
      </c>
      <c r="O1186" s="6">
        <f t="shared" ca="1" si="166"/>
        <v>7</v>
      </c>
      <c r="P1186" s="8" t="str">
        <f ca="1">VLOOKUP($O1186,Education!$A:$B,2,FALSE)</f>
        <v>Undergraduate degree</v>
      </c>
      <c r="Q1186" s="7">
        <f ca="1" xml:space="preserve">
  IF(OR($S1186 = 5, $S1186 = 6, $S1186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86" s="7" t="str">
        <f ca="1">VLOOKUP($Q1186,Department!$A:$B,2,FALSE)</f>
        <v>Finance</v>
      </c>
      <c r="S1186" s="6">
        <f t="shared" ca="1" si="167"/>
        <v>11</v>
      </c>
      <c r="T1186" s="7" t="str">
        <f ca="1">VLOOKUP($S1186,Role!$A:$B,2,FALSE)</f>
        <v>Analyst</v>
      </c>
      <c r="U1186" s="6">
        <f t="shared" ca="1" si="168"/>
        <v>5</v>
      </c>
      <c r="V1186" s="7" t="str">
        <f ca="1" xml:space="preserve">
IF($U1186 &lt;&gt; "",
    VLOOKUP($U1186,Level!$A:$B,2,FALSE),
    ""
)</f>
        <v>Junior</v>
      </c>
      <c r="W1186" s="1">
        <f t="shared" ca="1" si="169"/>
        <v>2500</v>
      </c>
      <c r="X1186" s="12" t="str">
        <f t="shared" ca="1" si="170"/>
        <v>INSERT INTO bi4all.fac_employees (id_company_fk, id_employee_pk, flg_active, employee_name, id_gender_fk, id_race_fk, birthday, id_schooling_fk, id_department_fk, id_role_fk, id_level_fk, salary) VALUES (1, 1182, TRUE, 'Lucas Borba Mariani', 'M', 5, '28/09/1957', 7, 7, 11, 5, 2500);</v>
      </c>
    </row>
    <row r="1187" spans="1:24" ht="14.25" customHeight="1" x14ac:dyDescent="0.2">
      <c r="A1187" s="7">
        <v>1</v>
      </c>
      <c r="B1187" s="7" t="str">
        <f>$A1187 &amp; "-"&amp;VLOOKUP($A1187,Company!$A:$B,2,FALSE)</f>
        <v>1-ACME Corporation</v>
      </c>
      <c r="C1187" s="5">
        <f t="shared" si="162"/>
        <v>1183</v>
      </c>
      <c r="D1187" s="6" t="b">
        <v>1</v>
      </c>
      <c r="E1187" s="7">
        <f ca="1">IF($C1187 = 1 + N("Presidente"),
    127,
    IF($C1187 = 2 + N("Vice-Presidente"),
        72,
        IF($C1187 = 3 + N("Secretária bilíngue"),
            13,
            RANDBETWEEN(5,COUNT(Name!$A:$A) + 1)
        )
    )
)</f>
        <v>57</v>
      </c>
      <c r="F1187" s="7" t="str">
        <f ca="1">VLOOKUP($E1187,Name!$A:$B,2,FALSE)</f>
        <v>Arthur Henrique</v>
      </c>
      <c r="G1187" s="7">
        <f ca="1" xml:space="preserve">
IF($C1187 = 1,
    0,
    RANDBETWEEN(5,COUNT('Last name'!$A:$A) + 1)
)</f>
        <v>51</v>
      </c>
      <c r="H1187" s="7" t="str">
        <f ca="1" xml:space="preserve">
IF($C1187 = 1 + N("Presidente"),
    "de Orléans e Bragança",
    VLOOKUP($G1187,'Last name'!$A:$B,2,FALSE) &amp; " " &amp; VLOOKUP(RANDBETWEEN(5,COUNT('Last name'!$A:$A) + 1),'Last name'!$A:$B,2,FALSE)
)</f>
        <v>Café Aragão</v>
      </c>
      <c r="I1187" s="7" t="str">
        <f t="shared" ca="1" si="163"/>
        <v>Arthur Henrique Café Aragão</v>
      </c>
      <c r="J1187" s="7" t="str">
        <f ca="1">VLOOKUP($E1187,Name!$A:$C,3,FALSE)</f>
        <v>M</v>
      </c>
      <c r="K1187" s="7" t="str">
        <f ca="1">VLOOKUP($J1187,Gender!$A:$B,2,FALSE)</f>
        <v>Male</v>
      </c>
      <c r="L1187" s="7">
        <f t="shared" ca="1" si="164"/>
        <v>5</v>
      </c>
      <c r="M1187" s="7" t="str">
        <f ca="1">VLOOKUP($L1187,Race!$A:$B,2,FALSE)</f>
        <v>White</v>
      </c>
      <c r="N1187" s="8">
        <f t="shared" ca="1" si="165"/>
        <v>29851</v>
      </c>
      <c r="O1187" s="6">
        <f t="shared" ca="1" si="166"/>
        <v>7</v>
      </c>
      <c r="P1187" s="8" t="str">
        <f ca="1">VLOOKUP($O1187,Education!$A:$B,2,FALSE)</f>
        <v>Undergraduate degree</v>
      </c>
      <c r="Q1187" s="7">
        <f ca="1" xml:space="preserve">
  IF(OR($S1187 = 5, $S1187 = 6, $S1187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187" s="7" t="str">
        <f ca="1">VLOOKUP($Q1187,Department!$A:$B,2,FALSE)</f>
        <v>Administration</v>
      </c>
      <c r="S1187" s="6">
        <f t="shared" ca="1" si="167"/>
        <v>10</v>
      </c>
      <c r="T1187" s="7" t="str">
        <f ca="1">VLOOKUP($S1187,Role!$A:$B,2,FALSE)</f>
        <v>Trainee</v>
      </c>
      <c r="U1187" s="6" t="str">
        <f t="shared" ca="1" si="168"/>
        <v/>
      </c>
      <c r="V1187" s="7" t="str">
        <f ca="1" xml:space="preserve">
IF($U1187 &lt;&gt; "",
    VLOOKUP($U1187,Level!$A:$B,2,FALSE),
    ""
)</f>
        <v/>
      </c>
      <c r="W1187" s="1">
        <f t="shared" ca="1" si="169"/>
        <v>1305</v>
      </c>
      <c r="X1187" s="12" t="str">
        <f t="shared" ca="1" si="170"/>
        <v>INSERT INTO bi4all.fac_employees (id_company_fk, id_employee_pk, flg_active, employee_name, id_gender_fk, id_race_fk, birthday, id_schooling_fk, id_department_fk, id_role_fk, id_level_fk, salary) VALUES (1, 1183, TRUE, 'Arthur Henrique Café Aragão', 'M', 5, '22/09/1981', 7, 6, 10, NULL, 1305);</v>
      </c>
    </row>
    <row r="1188" spans="1:24" ht="14.25" customHeight="1" x14ac:dyDescent="0.2">
      <c r="A1188" s="7">
        <v>1</v>
      </c>
      <c r="B1188" s="7" t="str">
        <f>$A1188 &amp; "-"&amp;VLOOKUP($A1188,Company!$A:$B,2,FALSE)</f>
        <v>1-ACME Corporation</v>
      </c>
      <c r="C1188" s="5">
        <f t="shared" si="162"/>
        <v>1184</v>
      </c>
      <c r="D1188" s="6" t="b">
        <v>1</v>
      </c>
      <c r="E1188" s="7">
        <f ca="1">IF($C1188 = 1 + N("Presidente"),
    127,
    IF($C1188 = 2 + N("Vice-Presidente"),
        72,
        IF($C1188 = 3 + N("Secretária bilíngue"),
            13,
            RANDBETWEEN(5,COUNT(Name!$A:$A) + 1)
        )
    )
)</f>
        <v>199</v>
      </c>
      <c r="F1188" s="7" t="str">
        <f ca="1">VLOOKUP($E1188,Name!$A:$B,2,FALSE)</f>
        <v>José Francisco</v>
      </c>
      <c r="G1188" s="7">
        <f ca="1" xml:space="preserve">
IF($C1188 = 1,
    0,
    RANDBETWEEN(5,COUNT('Last name'!$A:$A) + 1)
)</f>
        <v>156</v>
      </c>
      <c r="H1188" s="7" t="str">
        <f ca="1" xml:space="preserve">
IF($C1188 = 1 + N("Presidente"),
    "de Orléans e Bragança",
    VLOOKUP($G1188,'Last name'!$A:$B,2,FALSE) &amp; " " &amp; VLOOKUP(RANDBETWEEN(5,COUNT('Last name'!$A:$A) + 1),'Last name'!$A:$B,2,FALSE)
)</f>
        <v>Poeta Rangel</v>
      </c>
      <c r="I1188" s="7" t="str">
        <f t="shared" ca="1" si="163"/>
        <v>José Francisco Poeta Rangel</v>
      </c>
      <c r="J1188" s="7" t="str">
        <f ca="1">VLOOKUP($E1188,Name!$A:$C,3,FALSE)</f>
        <v>M</v>
      </c>
      <c r="K1188" s="7" t="str">
        <f ca="1">VLOOKUP($J1188,Gender!$A:$B,2,FALSE)</f>
        <v>Male</v>
      </c>
      <c r="L1188" s="7">
        <f t="shared" ca="1" si="164"/>
        <v>7</v>
      </c>
      <c r="M1188" s="7" t="str">
        <f ca="1">VLOOKUP($L1188,Race!$A:$B,2,FALSE)</f>
        <v>Hispanic or Latino</v>
      </c>
      <c r="N1188" s="8">
        <f t="shared" ca="1" si="165"/>
        <v>23078</v>
      </c>
      <c r="O1188" s="6">
        <f t="shared" ca="1" si="166"/>
        <v>8</v>
      </c>
      <c r="P1188" s="8" t="str">
        <f ca="1">VLOOKUP($O1188,Education!$A:$B,2,FALSE)</f>
        <v>Graduate school</v>
      </c>
      <c r="Q1188" s="7">
        <f ca="1" xml:space="preserve">
  IF(OR($S1188 = 5, $S1188 = 6, $S1188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88" s="7" t="str">
        <f ca="1">VLOOKUP($Q1188,Department!$A:$B,2,FALSE)</f>
        <v>Communication &amp; Marketing</v>
      </c>
      <c r="S1188" s="6">
        <f t="shared" ca="1" si="167"/>
        <v>11</v>
      </c>
      <c r="T1188" s="7" t="str">
        <f ca="1">VLOOKUP($S1188,Role!$A:$B,2,FALSE)</f>
        <v>Analyst</v>
      </c>
      <c r="U1188" s="6">
        <f t="shared" ca="1" si="168"/>
        <v>6</v>
      </c>
      <c r="V1188" s="7" t="str">
        <f ca="1" xml:space="preserve">
IF($U1188 &lt;&gt; "",
    VLOOKUP($U1188,Level!$A:$B,2,FALSE),
    ""
)</f>
        <v>Pleno</v>
      </c>
      <c r="W1188" s="1">
        <f t="shared" ca="1" si="169"/>
        <v>3080</v>
      </c>
      <c r="X1188" s="12" t="str">
        <f t="shared" ca="1" si="170"/>
        <v>INSERT INTO bi4all.fac_employees (id_company_fk, id_employee_pk, flg_active, employee_name, id_gender_fk, id_race_fk, birthday, id_schooling_fk, id_department_fk, id_role_fk, id_level_fk, salary) VALUES (1, 1184, TRUE, 'José Francisco Poeta Rangel', 'M', 7, '08/03/1963', 8, 11, 11, 6, 3080);</v>
      </c>
    </row>
    <row r="1189" spans="1:24" ht="14.25" customHeight="1" x14ac:dyDescent="0.2">
      <c r="A1189" s="7">
        <v>1</v>
      </c>
      <c r="B1189" s="7" t="str">
        <f>$A1189 &amp; "-"&amp;VLOOKUP($A1189,Company!$A:$B,2,FALSE)</f>
        <v>1-ACME Corporation</v>
      </c>
      <c r="C1189" s="5">
        <f t="shared" si="162"/>
        <v>1185</v>
      </c>
      <c r="D1189" s="6" t="b">
        <v>1</v>
      </c>
      <c r="E1189" s="7">
        <f ca="1">IF($C1189 = 1 + N("Presidente"),
    127,
    IF($C1189 = 2 + N("Vice-Presidente"),
        72,
        IF($C1189 = 3 + N("Secretária bilíngue"),
            13,
            RANDBETWEEN(5,COUNT(Name!$A:$A) + 1)
        )
    )
)</f>
        <v>255</v>
      </c>
      <c r="F1189" s="7" t="str">
        <f ca="1">VLOOKUP($E1189,Name!$A:$B,2,FALSE)</f>
        <v>Manuela</v>
      </c>
      <c r="G1189" s="7">
        <f ca="1" xml:space="preserve">
IF($C1189 = 1,
    0,
    RANDBETWEEN(5,COUNT('Last name'!$A:$A) + 1)
)</f>
        <v>162</v>
      </c>
      <c r="H1189" s="7" t="str">
        <f ca="1" xml:space="preserve">
IF($C1189 = 1 + N("Presidente"),
    "de Orléans e Bragança",
    VLOOKUP($G1189,'Last name'!$A:$B,2,FALSE) &amp; " " &amp; VLOOKUP(RANDBETWEEN(5,COUNT('Last name'!$A:$A) + 1),'Last name'!$A:$B,2,FALSE)
)</f>
        <v>Ricci Barreto</v>
      </c>
      <c r="I1189" s="7" t="str">
        <f t="shared" ca="1" si="163"/>
        <v>Manuela Ricci Barreto</v>
      </c>
      <c r="J1189" s="7" t="str">
        <f ca="1">VLOOKUP($E1189,Name!$A:$C,3,FALSE)</f>
        <v>F</v>
      </c>
      <c r="K1189" s="7" t="str">
        <f ca="1">VLOOKUP($J1189,Gender!$A:$B,2,FALSE)</f>
        <v>Female</v>
      </c>
      <c r="L1189" s="7">
        <f t="shared" ca="1" si="164"/>
        <v>5</v>
      </c>
      <c r="M1189" s="7" t="str">
        <f ca="1">VLOOKUP($L1189,Race!$A:$B,2,FALSE)</f>
        <v>White</v>
      </c>
      <c r="N1189" s="8">
        <f t="shared" ca="1" si="165"/>
        <v>30705</v>
      </c>
      <c r="O1189" s="6">
        <f t="shared" ca="1" si="166"/>
        <v>7</v>
      </c>
      <c r="P1189" s="8" t="str">
        <f ca="1">VLOOKUP($O1189,Education!$A:$B,2,FALSE)</f>
        <v>Undergraduate degree</v>
      </c>
      <c r="Q1189" s="7">
        <f ca="1" xml:space="preserve">
  IF(OR($S1189 = 5, $S1189 = 6, $S1189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189" s="7" t="str">
        <f ca="1">VLOOKUP($Q1189,Department!$A:$B,2,FALSE)</f>
        <v>Controlling</v>
      </c>
      <c r="S1189" s="6">
        <f t="shared" ca="1" si="167"/>
        <v>9</v>
      </c>
      <c r="T1189" s="7" t="str">
        <f ca="1">VLOOKUP($S1189,Role!$A:$B,2,FALSE)</f>
        <v>Intern</v>
      </c>
      <c r="U1189" s="6" t="str">
        <f t="shared" ca="1" si="168"/>
        <v/>
      </c>
      <c r="V1189" s="7" t="str">
        <f ca="1" xml:space="preserve">
IF($U1189 &lt;&gt; "",
    VLOOKUP($U1189,Level!$A:$B,2,FALSE),
    ""
)</f>
        <v/>
      </c>
      <c r="W1189" s="1">
        <f t="shared" ca="1" si="169"/>
        <v>1205</v>
      </c>
      <c r="X1189" s="12" t="str">
        <f t="shared" ca="1" si="170"/>
        <v>INSERT INTO bi4all.fac_employees (id_company_fk, id_employee_pk, flg_active, employee_name, id_gender_fk, id_race_fk, birthday, id_schooling_fk, id_department_fk, id_role_fk, id_level_fk, salary) VALUES (1, 1185, TRUE, 'Manuela Ricci Barreto', 'F', 5, '24/01/1984', 7, 12, 9, NULL, 1205);</v>
      </c>
    </row>
    <row r="1190" spans="1:24" ht="14.25" customHeight="1" x14ac:dyDescent="0.2">
      <c r="A1190" s="7">
        <v>1</v>
      </c>
      <c r="B1190" s="7" t="str">
        <f>$A1190 &amp; "-"&amp;VLOOKUP($A1190,Company!$A:$B,2,FALSE)</f>
        <v>1-ACME Corporation</v>
      </c>
      <c r="C1190" s="5">
        <f t="shared" si="162"/>
        <v>1186</v>
      </c>
      <c r="D1190" s="6" t="b">
        <v>1</v>
      </c>
      <c r="E1190" s="7">
        <f ca="1">IF($C1190 = 1 + N("Presidente"),
    127,
    IF($C1190 = 2 + N("Vice-Presidente"),
        72,
        IF($C1190 = 3 + N("Secretária bilíngue"),
            13,
            RANDBETWEEN(5,COUNT(Name!$A:$A) + 1)
        )
    )
)</f>
        <v>324</v>
      </c>
      <c r="F1190" s="7" t="str">
        <f ca="1">VLOOKUP($E1190,Name!$A:$B,2,FALSE)</f>
        <v>Rafael</v>
      </c>
      <c r="G1190" s="7">
        <f ca="1" xml:space="preserve">
IF($C1190 = 1,
    0,
    RANDBETWEEN(5,COUNT('Last name'!$A:$A) + 1)
)</f>
        <v>174</v>
      </c>
      <c r="H1190" s="7" t="str">
        <f ca="1" xml:space="preserve">
IF($C1190 = 1 + N("Presidente"),
    "de Orléans e Bragança",
    VLOOKUP($G1190,'Last name'!$A:$B,2,FALSE) &amp; " " &amp; VLOOKUP(RANDBETWEEN(5,COUNT('Last name'!$A:$A) + 1),'Last name'!$A:$B,2,FALSE)
)</f>
        <v>Santana Seixas</v>
      </c>
      <c r="I1190" s="7" t="str">
        <f t="shared" ca="1" si="163"/>
        <v>Rafael Santana Seixas</v>
      </c>
      <c r="J1190" s="7" t="str">
        <f ca="1">VLOOKUP($E1190,Name!$A:$C,3,FALSE)</f>
        <v>M</v>
      </c>
      <c r="K1190" s="7" t="str">
        <f ca="1">VLOOKUP($J1190,Gender!$A:$B,2,FALSE)</f>
        <v>Male</v>
      </c>
      <c r="L1190" s="7">
        <f t="shared" ca="1" si="164"/>
        <v>6</v>
      </c>
      <c r="M1190" s="7" t="str">
        <f ca="1">VLOOKUP($L1190,Race!$A:$B,2,FALSE)</f>
        <v>Black or African American</v>
      </c>
      <c r="N1190" s="8">
        <f t="shared" ca="1" si="165"/>
        <v>19296</v>
      </c>
      <c r="O1190" s="6">
        <f t="shared" ca="1" si="166"/>
        <v>8</v>
      </c>
      <c r="P1190" s="8" t="str">
        <f ca="1">VLOOKUP($O1190,Education!$A:$B,2,FALSE)</f>
        <v>Graduate school</v>
      </c>
      <c r="Q1190" s="7">
        <f ca="1" xml:space="preserve">
  IF(OR($S1190 = 5, $S1190 = 6, $S1190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90" s="7" t="str">
        <f ca="1">VLOOKUP($Q1190,Department!$A:$B,2,FALSE)</f>
        <v>Audit</v>
      </c>
      <c r="S1190" s="6">
        <f t="shared" ca="1" si="167"/>
        <v>11</v>
      </c>
      <c r="T1190" s="7" t="str">
        <f ca="1">VLOOKUP($S1190,Role!$A:$B,2,FALSE)</f>
        <v>Analyst</v>
      </c>
      <c r="U1190" s="6">
        <f t="shared" ca="1" si="168"/>
        <v>5</v>
      </c>
      <c r="V1190" s="7" t="str">
        <f ca="1" xml:space="preserve">
IF($U1190 &lt;&gt; "",
    VLOOKUP($U1190,Level!$A:$B,2,FALSE),
    ""
)</f>
        <v>Junior</v>
      </c>
      <c r="W1190" s="1">
        <f t="shared" ca="1" si="169"/>
        <v>3000</v>
      </c>
      <c r="X1190" s="12" t="str">
        <f t="shared" ca="1" si="170"/>
        <v>INSERT INTO bi4all.fac_employees (id_company_fk, id_employee_pk, flg_active, employee_name, id_gender_fk, id_race_fk, birthday, id_schooling_fk, id_department_fk, id_role_fk, id_level_fk, salary) VALUES (1, 1186, TRUE, 'Rafael Santana Seixas', 'M', 6, '29/10/1952', 8, 13, 11, 5, 3000);</v>
      </c>
    </row>
    <row r="1191" spans="1:24" ht="14.25" customHeight="1" x14ac:dyDescent="0.2">
      <c r="A1191" s="7">
        <v>1</v>
      </c>
      <c r="B1191" s="7" t="str">
        <f>$A1191 &amp; "-"&amp;VLOOKUP($A1191,Company!$A:$B,2,FALSE)</f>
        <v>1-ACME Corporation</v>
      </c>
      <c r="C1191" s="5">
        <f t="shared" si="162"/>
        <v>1187</v>
      </c>
      <c r="D1191" s="6" t="b">
        <v>1</v>
      </c>
      <c r="E1191" s="7">
        <f ca="1">IF($C1191 = 1 + N("Presidente"),
    127,
    IF($C1191 = 2 + N("Vice-Presidente"),
        72,
        IF($C1191 = 3 + N("Secretária bilíngue"),
            13,
            RANDBETWEEN(5,COUNT(Name!$A:$A) + 1)
        )
    )
)</f>
        <v>144</v>
      </c>
      <c r="F1191" s="7" t="str">
        <f ca="1">VLOOKUP($E1191,Name!$A:$B,2,FALSE)</f>
        <v>Flávio</v>
      </c>
      <c r="G1191" s="7">
        <f ca="1" xml:space="preserve">
IF($C1191 = 1,
    0,
    RANDBETWEEN(5,COUNT('Last name'!$A:$A) + 1)
)</f>
        <v>80</v>
      </c>
      <c r="H1191" s="7" t="str">
        <f ca="1" xml:space="preserve">
IF($C1191 = 1 + N("Presidente"),
    "de Orléans e Bragança",
    VLOOKUP($G1191,'Last name'!$A:$B,2,FALSE) &amp; " " &amp; VLOOKUP(RANDBETWEEN(5,COUNT('Last name'!$A:$A) + 1),'Last name'!$A:$B,2,FALSE)
)</f>
        <v>Faria Badu</v>
      </c>
      <c r="I1191" s="7" t="str">
        <f t="shared" ca="1" si="163"/>
        <v>Flávio Faria Badu</v>
      </c>
      <c r="J1191" s="7" t="str">
        <f ca="1">VLOOKUP($E1191,Name!$A:$C,3,FALSE)</f>
        <v>M</v>
      </c>
      <c r="K1191" s="7" t="str">
        <f ca="1">VLOOKUP($J1191,Gender!$A:$B,2,FALSE)</f>
        <v>Male</v>
      </c>
      <c r="L1191" s="7">
        <f t="shared" ca="1" si="164"/>
        <v>5</v>
      </c>
      <c r="M1191" s="7" t="str">
        <f ca="1">VLOOKUP($L1191,Race!$A:$B,2,FALSE)</f>
        <v>White</v>
      </c>
      <c r="N1191" s="8">
        <f t="shared" ca="1" si="165"/>
        <v>28456</v>
      </c>
      <c r="O1191" s="6">
        <f t="shared" ca="1" si="166"/>
        <v>7</v>
      </c>
      <c r="P1191" s="8" t="str">
        <f ca="1">VLOOKUP($O1191,Education!$A:$B,2,FALSE)</f>
        <v>Undergraduate degree</v>
      </c>
      <c r="Q1191" s="7">
        <f ca="1" xml:space="preserve">
  IF(OR($S1191 = 5, $S1191 = 6, $S1191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91" s="7" t="str">
        <f ca="1">VLOOKUP($Q1191,Department!$A:$B,2,FALSE)</f>
        <v>Presidency</v>
      </c>
      <c r="S1191" s="6">
        <f t="shared" ca="1" si="167"/>
        <v>10</v>
      </c>
      <c r="T1191" s="7" t="str">
        <f ca="1">VLOOKUP($S1191,Role!$A:$B,2,FALSE)</f>
        <v>Trainee</v>
      </c>
      <c r="U1191" s="6" t="str">
        <f t="shared" ca="1" si="168"/>
        <v/>
      </c>
      <c r="V1191" s="7" t="str">
        <f ca="1" xml:space="preserve">
IF($U1191 &lt;&gt; "",
    VLOOKUP($U1191,Level!$A:$B,2,FALSE),
    ""
)</f>
        <v/>
      </c>
      <c r="W1191" s="1">
        <f t="shared" ca="1" si="169"/>
        <v>1305</v>
      </c>
      <c r="X1191" s="12" t="str">
        <f t="shared" ca="1" si="170"/>
        <v>INSERT INTO bi4all.fac_employees (id_company_fk, id_employee_pk, flg_active, employee_name, id_gender_fk, id_race_fk, birthday, id_schooling_fk, id_department_fk, id_role_fk, id_level_fk, salary) VALUES (1, 1187, TRUE, 'Flávio Faria Badu', 'M', 5, '27/11/1977', 7, 5, 10, NULL, 1305);</v>
      </c>
    </row>
    <row r="1192" spans="1:24" ht="14.25" customHeight="1" x14ac:dyDescent="0.2">
      <c r="A1192" s="7">
        <v>1</v>
      </c>
      <c r="B1192" s="7" t="str">
        <f>$A1192 &amp; "-"&amp;VLOOKUP($A1192,Company!$A:$B,2,FALSE)</f>
        <v>1-ACME Corporation</v>
      </c>
      <c r="C1192" s="5">
        <f t="shared" si="162"/>
        <v>1188</v>
      </c>
      <c r="D1192" s="6" t="b">
        <v>1</v>
      </c>
      <c r="E1192" s="7">
        <f ca="1">IF($C1192 = 1 + N("Presidente"),
    127,
    IF($C1192 = 2 + N("Vice-Presidente"),
        72,
        IF($C1192 = 3 + N("Secretária bilíngue"),
            13,
            RANDBETWEEN(5,COUNT(Name!$A:$A) + 1)
        )
    )
)</f>
        <v>297</v>
      </c>
      <c r="F1192" s="7" t="str">
        <f ca="1">VLOOKUP($E1192,Name!$A:$B,2,FALSE)</f>
        <v>Miguelito</v>
      </c>
      <c r="G1192" s="7">
        <f ca="1" xml:space="preserve">
IF($C1192 = 1,
    0,
    RANDBETWEEN(5,COUNT('Last name'!$A:$A) + 1)
)</f>
        <v>115</v>
      </c>
      <c r="H1192" s="7" t="str">
        <f ca="1" xml:space="preserve">
IF($C1192 = 1 + N("Presidente"),
    "de Orléans e Bragança",
    VLOOKUP($G1192,'Last name'!$A:$B,2,FALSE) &amp; " " &amp; VLOOKUP(RANDBETWEEN(5,COUNT('Last name'!$A:$A) + 1),'Last name'!$A:$B,2,FALSE)
)</f>
        <v>Madureira Pellegrini</v>
      </c>
      <c r="I1192" s="7" t="str">
        <f t="shared" ca="1" si="163"/>
        <v>Miguelito Madureira Pellegrini</v>
      </c>
      <c r="J1192" s="7" t="str">
        <f ca="1">VLOOKUP($E1192,Name!$A:$C,3,FALSE)</f>
        <v>M</v>
      </c>
      <c r="K1192" s="7" t="str">
        <f ca="1">VLOOKUP($J1192,Gender!$A:$B,2,FALSE)</f>
        <v>Male</v>
      </c>
      <c r="L1192" s="7">
        <f t="shared" ca="1" si="164"/>
        <v>5</v>
      </c>
      <c r="M1192" s="7" t="str">
        <f ca="1">VLOOKUP($L1192,Race!$A:$B,2,FALSE)</f>
        <v>White</v>
      </c>
      <c r="N1192" s="8">
        <f t="shared" ca="1" si="165"/>
        <v>25549</v>
      </c>
      <c r="O1192" s="6">
        <f t="shared" ca="1" si="166"/>
        <v>8</v>
      </c>
      <c r="P1192" s="8" t="str">
        <f ca="1">VLOOKUP($O1192,Education!$A:$B,2,FALSE)</f>
        <v>Graduate school</v>
      </c>
      <c r="Q1192" s="7">
        <f ca="1" xml:space="preserve">
  IF(OR($S1192 = 5, $S1192 = 6, $S1192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192" s="7" t="str">
        <f ca="1">VLOOKUP($Q1192,Department!$A:$B,2,FALSE)</f>
        <v>Audit</v>
      </c>
      <c r="S1192" s="6">
        <f t="shared" ca="1" si="167"/>
        <v>11</v>
      </c>
      <c r="T1192" s="7" t="str">
        <f ca="1">VLOOKUP($S1192,Role!$A:$B,2,FALSE)</f>
        <v>Analyst</v>
      </c>
      <c r="U1192" s="6">
        <f t="shared" ca="1" si="168"/>
        <v>7</v>
      </c>
      <c r="V1192" s="7" t="str">
        <f ca="1" xml:space="preserve">
IF($U1192 &lt;&gt; "",
    VLOOKUP($U1192,Level!$A:$B,2,FALSE),
    ""
)</f>
        <v>Senior</v>
      </c>
      <c r="W1192" s="1">
        <f t="shared" ca="1" si="169"/>
        <v>3000</v>
      </c>
      <c r="X1192" s="12" t="str">
        <f t="shared" ca="1" si="170"/>
        <v>INSERT INTO bi4all.fac_employees (id_company_fk, id_employee_pk, flg_active, employee_name, id_gender_fk, id_race_fk, birthday, id_schooling_fk, id_department_fk, id_role_fk, id_level_fk, salary) VALUES (1, 1188, TRUE, 'Miguelito Madureira Pellegrini', 'M', 5, '12/12/1969', 8, 13, 11, 7, 3000);</v>
      </c>
    </row>
    <row r="1193" spans="1:24" ht="14.25" customHeight="1" x14ac:dyDescent="0.2">
      <c r="A1193" s="7">
        <v>1</v>
      </c>
      <c r="B1193" s="7" t="str">
        <f>$A1193 &amp; "-"&amp;VLOOKUP($A1193,Company!$A:$B,2,FALSE)</f>
        <v>1-ACME Corporation</v>
      </c>
      <c r="C1193" s="5">
        <f t="shared" si="162"/>
        <v>1189</v>
      </c>
      <c r="D1193" s="6" t="b">
        <v>1</v>
      </c>
      <c r="E1193" s="7">
        <f ca="1">IF($C1193 = 1 + N("Presidente"),
    127,
    IF($C1193 = 2 + N("Vice-Presidente"),
        72,
        IF($C1193 = 3 + N("Secretária bilíngue"),
            13,
            RANDBETWEEN(5,COUNT(Name!$A:$A) + 1)
        )
    )
)</f>
        <v>212</v>
      </c>
      <c r="F1193" s="7" t="str">
        <f ca="1">VLOOKUP($E1193,Name!$A:$B,2,FALSE)</f>
        <v>Kelly</v>
      </c>
      <c r="G1193" s="7">
        <f ca="1" xml:space="preserve">
IF($C1193 = 1,
    0,
    RANDBETWEEN(5,COUNT('Last name'!$A:$A) + 1)
)</f>
        <v>145</v>
      </c>
      <c r="H1193" s="7" t="str">
        <f ca="1" xml:space="preserve">
IF($C1193 = 1 + N("Presidente"),
    "de Orléans e Bragança",
    VLOOKUP($G1193,'Last name'!$A:$B,2,FALSE) &amp; " " &amp; VLOOKUP(RANDBETWEEN(5,COUNT('Last name'!$A:$A) + 1),'Last name'!$A:$B,2,FALSE)
)</f>
        <v>Pasquim Brasil</v>
      </c>
      <c r="I1193" s="7" t="str">
        <f t="shared" ca="1" si="163"/>
        <v>Kelly Pasquim Brasil</v>
      </c>
      <c r="J1193" s="7" t="str">
        <f ca="1">VLOOKUP($E1193,Name!$A:$C,3,FALSE)</f>
        <v>F</v>
      </c>
      <c r="K1193" s="7" t="str">
        <f ca="1">VLOOKUP($J1193,Gender!$A:$B,2,FALSE)</f>
        <v>Female</v>
      </c>
      <c r="L1193" s="7">
        <f t="shared" ca="1" si="164"/>
        <v>5</v>
      </c>
      <c r="M1193" s="7" t="str">
        <f ca="1">VLOOKUP($L1193,Race!$A:$B,2,FALSE)</f>
        <v>White</v>
      </c>
      <c r="N1193" s="8">
        <f t="shared" ca="1" si="165"/>
        <v>25486</v>
      </c>
      <c r="O1193" s="6">
        <f t="shared" ca="1" si="166"/>
        <v>7</v>
      </c>
      <c r="P1193" s="8" t="str">
        <f ca="1">VLOOKUP($O1193,Education!$A:$B,2,FALSE)</f>
        <v>Undergraduate degree</v>
      </c>
      <c r="Q1193" s="7">
        <f ca="1" xml:space="preserve">
  IF(OR($S1193 = 5, $S1193 = 6, $S1193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193" s="7" t="str">
        <f ca="1">VLOOKUP($Q1193,Department!$A:$B,2,FALSE)</f>
        <v>Human Resource</v>
      </c>
      <c r="S1193" s="6">
        <f t="shared" ca="1" si="167"/>
        <v>10</v>
      </c>
      <c r="T1193" s="7" t="str">
        <f ca="1">VLOOKUP($S1193,Role!$A:$B,2,FALSE)</f>
        <v>Trainee</v>
      </c>
      <c r="U1193" s="6" t="str">
        <f t="shared" ca="1" si="168"/>
        <v/>
      </c>
      <c r="V1193" s="7" t="str">
        <f ca="1" xml:space="preserve">
IF($U1193 &lt;&gt; "",
    VLOOKUP($U1193,Level!$A:$B,2,FALSE),
    ""
)</f>
        <v/>
      </c>
      <c r="W1193" s="1">
        <f t="shared" ca="1" si="169"/>
        <v>1385</v>
      </c>
      <c r="X1193" s="12" t="str">
        <f t="shared" ca="1" si="170"/>
        <v>INSERT INTO bi4all.fac_employees (id_company_fk, id_employee_pk, flg_active, employee_name, id_gender_fk, id_race_fk, birthday, id_schooling_fk, id_department_fk, id_role_fk, id_level_fk, salary) VALUES (1, 1189, TRUE, 'Kelly Pasquim Brasil', 'F', 5, '10/10/1969', 7, 8, 10, NULL, 1385);</v>
      </c>
    </row>
    <row r="1194" spans="1:24" ht="14.25" customHeight="1" x14ac:dyDescent="0.2">
      <c r="A1194" s="7">
        <v>1</v>
      </c>
      <c r="B1194" s="7" t="str">
        <f>$A1194 &amp; "-"&amp;VLOOKUP($A1194,Company!$A:$B,2,FALSE)</f>
        <v>1-ACME Corporation</v>
      </c>
      <c r="C1194" s="5">
        <f t="shared" si="162"/>
        <v>1190</v>
      </c>
      <c r="D1194" s="6" t="b">
        <v>1</v>
      </c>
      <c r="E1194" s="7">
        <f ca="1">IF($C1194 = 1 + N("Presidente"),
    127,
    IF($C1194 = 2 + N("Vice-Presidente"),
        72,
        IF($C1194 = 3 + N("Secretária bilíngue"),
            13,
            RANDBETWEEN(5,COUNT(Name!$A:$A) + 1)
        )
    )
)</f>
        <v>44</v>
      </c>
      <c r="F1194" s="7" t="str">
        <f ca="1">VLOOKUP($E1194,Name!$A:$B,2,FALSE)</f>
        <v>Anna Carolina</v>
      </c>
      <c r="G1194" s="7">
        <f ca="1" xml:space="preserve">
IF($C1194 = 1,
    0,
    RANDBETWEEN(5,COUNT('Last name'!$A:$A) + 1)
)</f>
        <v>135</v>
      </c>
      <c r="H1194" s="7" t="str">
        <f ca="1" xml:space="preserve">
IF($C1194 = 1 + N("Presidente"),
    "de Orléans e Bragança",
    VLOOKUP($G1194,'Last name'!$A:$B,2,FALSE) &amp; " " &amp; VLOOKUP(RANDBETWEEN(5,COUNT('Last name'!$A:$A) + 1),'Last name'!$A:$B,2,FALSE)
)</f>
        <v>Moreira Esposito</v>
      </c>
      <c r="I1194" s="7" t="str">
        <f t="shared" ca="1" si="163"/>
        <v>Anna Carolina Moreira Esposito</v>
      </c>
      <c r="J1194" s="7" t="str">
        <f ca="1">VLOOKUP($E1194,Name!$A:$C,3,FALSE)</f>
        <v>F</v>
      </c>
      <c r="K1194" s="7" t="str">
        <f ca="1">VLOOKUP($J1194,Gender!$A:$B,2,FALSE)</f>
        <v>Female</v>
      </c>
      <c r="L1194" s="7">
        <f t="shared" ca="1" si="164"/>
        <v>5</v>
      </c>
      <c r="M1194" s="7" t="str">
        <f ca="1">VLOOKUP($L1194,Race!$A:$B,2,FALSE)</f>
        <v>White</v>
      </c>
      <c r="N1194" s="8">
        <f t="shared" ca="1" si="165"/>
        <v>25080</v>
      </c>
      <c r="O1194" s="6">
        <f t="shared" ca="1" si="166"/>
        <v>8</v>
      </c>
      <c r="P1194" s="8" t="str">
        <f ca="1">VLOOKUP($O1194,Education!$A:$B,2,FALSE)</f>
        <v>Graduate school</v>
      </c>
      <c r="Q1194" s="7">
        <f ca="1" xml:space="preserve">
  IF(OR($S1194 = 5, $S1194 = 6, $S1194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194" s="7" t="str">
        <f ca="1">VLOOKUP($Q1194,Department!$A:$B,2,FALSE)</f>
        <v>Presidency</v>
      </c>
      <c r="S1194" s="6">
        <f t="shared" ca="1" si="167"/>
        <v>11</v>
      </c>
      <c r="T1194" s="7" t="str">
        <f ca="1">VLOOKUP($S1194,Role!$A:$B,2,FALSE)</f>
        <v>Analyst</v>
      </c>
      <c r="U1194" s="6">
        <f t="shared" ca="1" si="168"/>
        <v>5</v>
      </c>
      <c r="V1194" s="7" t="str">
        <f ca="1" xml:space="preserve">
IF($U1194 &lt;&gt; "",
    VLOOKUP($U1194,Level!$A:$B,2,FALSE),
    ""
)</f>
        <v>Junior</v>
      </c>
      <c r="W1194" s="1">
        <f t="shared" ca="1" si="169"/>
        <v>3000</v>
      </c>
      <c r="X1194" s="12" t="str">
        <f t="shared" ca="1" si="170"/>
        <v>INSERT INTO bi4all.fac_employees (id_company_fk, id_employee_pk, flg_active, employee_name, id_gender_fk, id_race_fk, birthday, id_schooling_fk, id_department_fk, id_role_fk, id_level_fk, salary) VALUES (1, 1190, TRUE, 'Anna Carolina Moreira Esposito', 'F', 5, '30/08/1968', 8, 5, 11, 5, 3000);</v>
      </c>
    </row>
    <row r="1195" spans="1:24" ht="14.25" customHeight="1" x14ac:dyDescent="0.2">
      <c r="A1195" s="7">
        <v>1</v>
      </c>
      <c r="B1195" s="7" t="str">
        <f>$A1195 &amp; "-"&amp;VLOOKUP($A1195,Company!$A:$B,2,FALSE)</f>
        <v>1-ACME Corporation</v>
      </c>
      <c r="C1195" s="5">
        <f t="shared" si="162"/>
        <v>1191</v>
      </c>
      <c r="D1195" s="6" t="b">
        <v>1</v>
      </c>
      <c r="E1195" s="7">
        <f ca="1">IF($C1195 = 1 + N("Presidente"),
    127,
    IF($C1195 = 2 + N("Vice-Presidente"),
        72,
        IF($C1195 = 3 + N("Secretária bilíngue"),
            13,
            RANDBETWEEN(5,COUNT(Name!$A:$A) + 1)
        )
    )
)</f>
        <v>255</v>
      </c>
      <c r="F1195" s="7" t="str">
        <f ca="1">VLOOKUP($E1195,Name!$A:$B,2,FALSE)</f>
        <v>Manuela</v>
      </c>
      <c r="G1195" s="7">
        <f ca="1" xml:space="preserve">
IF($C1195 = 1,
    0,
    RANDBETWEEN(5,COUNT('Last name'!$A:$A) + 1)
)</f>
        <v>175</v>
      </c>
      <c r="H1195" s="7" t="str">
        <f ca="1" xml:space="preserve">
IF($C1195 = 1 + N("Presidente"),
    "de Orléans e Bragança",
    VLOOKUP($G1195,'Last name'!$A:$B,2,FALSE) &amp; " " &amp; VLOOKUP(RANDBETWEEN(5,COUNT('Last name'!$A:$A) + 1),'Last name'!$A:$B,2,FALSE)
)</f>
        <v>Santoro Vaz</v>
      </c>
      <c r="I1195" s="7" t="str">
        <f t="shared" ca="1" si="163"/>
        <v>Manuela Santoro Vaz</v>
      </c>
      <c r="J1195" s="7" t="str">
        <f ca="1">VLOOKUP($E1195,Name!$A:$C,3,FALSE)</f>
        <v>F</v>
      </c>
      <c r="K1195" s="7" t="str">
        <f ca="1">VLOOKUP($J1195,Gender!$A:$B,2,FALSE)</f>
        <v>Female</v>
      </c>
      <c r="L1195" s="7">
        <f t="shared" ca="1" si="164"/>
        <v>5</v>
      </c>
      <c r="M1195" s="7" t="str">
        <f ca="1">VLOOKUP($L1195,Race!$A:$B,2,FALSE)</f>
        <v>White</v>
      </c>
      <c r="N1195" s="8">
        <f t="shared" ca="1" si="165"/>
        <v>23088</v>
      </c>
      <c r="O1195" s="6">
        <f t="shared" ca="1" si="166"/>
        <v>7</v>
      </c>
      <c r="P1195" s="8" t="str">
        <f ca="1">VLOOKUP($O1195,Education!$A:$B,2,FALSE)</f>
        <v>Undergraduate degree</v>
      </c>
      <c r="Q1195" s="7">
        <f ca="1" xml:space="preserve">
  IF(OR($S1195 = 5, $S1195 = 6, $S1195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95" s="7" t="str">
        <f ca="1">VLOOKUP($Q1195,Department!$A:$B,2,FALSE)</f>
        <v>Operations</v>
      </c>
      <c r="S1195" s="6">
        <f t="shared" ca="1" si="167"/>
        <v>10</v>
      </c>
      <c r="T1195" s="7" t="str">
        <f ca="1">VLOOKUP($S1195,Role!$A:$B,2,FALSE)</f>
        <v>Trainee</v>
      </c>
      <c r="U1195" s="6" t="str">
        <f t="shared" ca="1" si="168"/>
        <v/>
      </c>
      <c r="V1195" s="7" t="str">
        <f ca="1" xml:space="preserve">
IF($U1195 &lt;&gt; "",
    VLOOKUP($U1195,Level!$A:$B,2,FALSE),
    ""
)</f>
        <v/>
      </c>
      <c r="W1195" s="1">
        <f t="shared" ca="1" si="169"/>
        <v>1305</v>
      </c>
      <c r="X1195" s="12" t="str">
        <f t="shared" ca="1" si="170"/>
        <v>INSERT INTO bi4all.fac_employees (id_company_fk, id_employee_pk, flg_active, employee_name, id_gender_fk, id_race_fk, birthday, id_schooling_fk, id_department_fk, id_role_fk, id_level_fk, salary) VALUES (1, 1191, TRUE, 'Manuela Santoro Vaz', 'F', 5, '18/03/1963', 7, 10, 10, NULL, 1305);</v>
      </c>
    </row>
    <row r="1196" spans="1:24" ht="14.25" customHeight="1" x14ac:dyDescent="0.2">
      <c r="A1196" s="7">
        <v>1</v>
      </c>
      <c r="B1196" s="7" t="str">
        <f>$A1196 &amp; "-"&amp;VLOOKUP($A1196,Company!$A:$B,2,FALSE)</f>
        <v>1-ACME Corporation</v>
      </c>
      <c r="C1196" s="5">
        <f t="shared" si="162"/>
        <v>1192</v>
      </c>
      <c r="D1196" s="6" t="b">
        <v>1</v>
      </c>
      <c r="E1196" s="7">
        <f ca="1">IF($C1196 = 1 + N("Presidente"),
    127,
    IF($C1196 = 2 + N("Vice-Presidente"),
        72,
        IF($C1196 = 3 + N("Secretária bilíngue"),
            13,
            RANDBETWEEN(5,COUNT(Name!$A:$A) + 1)
        )
    )
)</f>
        <v>187</v>
      </c>
      <c r="F1196" s="7" t="str">
        <f ca="1">VLOOKUP($E1196,Name!$A:$B,2,FALSE)</f>
        <v>João Guilherme</v>
      </c>
      <c r="G1196" s="7">
        <f ca="1" xml:space="preserve">
IF($C1196 = 1,
    0,
    RANDBETWEEN(5,COUNT('Last name'!$A:$A) + 1)
)</f>
        <v>106</v>
      </c>
      <c r="H1196" s="7" t="str">
        <f ca="1" xml:space="preserve">
IF($C1196 = 1 + N("Presidente"),
    "de Orléans e Bragança",
    VLOOKUP($G1196,'Last name'!$A:$B,2,FALSE) &amp; " " &amp; VLOOKUP(RANDBETWEEN(5,COUNT('Last name'!$A:$A) + 1),'Last name'!$A:$B,2,FALSE)
)</f>
        <v>Leitão Malafaia</v>
      </c>
      <c r="I1196" s="7" t="str">
        <f t="shared" ca="1" si="163"/>
        <v>João Guilherme Leitão Malafaia</v>
      </c>
      <c r="J1196" s="7" t="str">
        <f ca="1">VLOOKUP($E1196,Name!$A:$C,3,FALSE)</f>
        <v>M</v>
      </c>
      <c r="K1196" s="7" t="str">
        <f ca="1">VLOOKUP($J1196,Gender!$A:$B,2,FALSE)</f>
        <v>Male</v>
      </c>
      <c r="L1196" s="7">
        <f t="shared" ca="1" si="164"/>
        <v>5</v>
      </c>
      <c r="M1196" s="7" t="str">
        <f ca="1">VLOOKUP($L1196,Race!$A:$B,2,FALSE)</f>
        <v>White</v>
      </c>
      <c r="N1196" s="8">
        <f t="shared" ca="1" si="165"/>
        <v>25910</v>
      </c>
      <c r="O1196" s="6">
        <f t="shared" ca="1" si="166"/>
        <v>7</v>
      </c>
      <c r="P1196" s="8" t="str">
        <f ca="1">VLOOKUP($O1196,Education!$A:$B,2,FALSE)</f>
        <v>Undergraduate degree</v>
      </c>
      <c r="Q1196" s="7">
        <f ca="1" xml:space="preserve">
  IF(OR($S1196 = 5, $S1196 = 6, $S1196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196" s="7" t="str">
        <f ca="1">VLOOKUP($Q1196,Department!$A:$B,2,FALSE)</f>
        <v>Commercial</v>
      </c>
      <c r="S1196" s="6">
        <f t="shared" ca="1" si="167"/>
        <v>11</v>
      </c>
      <c r="T1196" s="7" t="str">
        <f ca="1">VLOOKUP($S1196,Role!$A:$B,2,FALSE)</f>
        <v>Analyst</v>
      </c>
      <c r="U1196" s="6">
        <f t="shared" ca="1" si="168"/>
        <v>7</v>
      </c>
      <c r="V1196" s="7" t="str">
        <f ca="1" xml:space="preserve">
IF($U1196 &lt;&gt; "",
    VLOOKUP($U1196,Level!$A:$B,2,FALSE),
    ""
)</f>
        <v>Senior</v>
      </c>
      <c r="W1196" s="1">
        <f t="shared" ca="1" si="169"/>
        <v>2580</v>
      </c>
      <c r="X1196" s="12" t="str">
        <f t="shared" ca="1" si="170"/>
        <v>INSERT INTO bi4all.fac_employees (id_company_fk, id_employee_pk, flg_active, employee_name, id_gender_fk, id_race_fk, birthday, id_schooling_fk, id_department_fk, id_role_fk, id_level_fk, salary) VALUES (1, 1192, TRUE, 'João Guilherme Leitão Malafaia', 'M', 5, '08/12/1970', 7, 9, 11, 7, 2580);</v>
      </c>
    </row>
    <row r="1197" spans="1:24" ht="14.25" customHeight="1" x14ac:dyDescent="0.2">
      <c r="A1197" s="7">
        <v>1</v>
      </c>
      <c r="B1197" s="7" t="str">
        <f>$A1197 &amp; "-"&amp;VLOOKUP($A1197,Company!$A:$B,2,FALSE)</f>
        <v>1-ACME Corporation</v>
      </c>
      <c r="C1197" s="5">
        <f t="shared" si="162"/>
        <v>1193</v>
      </c>
      <c r="D1197" s="6" t="b">
        <v>1</v>
      </c>
      <c r="E1197" s="7">
        <f ca="1">IF($C1197 = 1 + N("Presidente"),
    127,
    IF($C1197 = 2 + N("Vice-Presidente"),
        72,
        IF($C1197 = 3 + N("Secretária bilíngue"),
            13,
            RANDBETWEEN(5,COUNT(Name!$A:$A) + 1)
        )
    )
)</f>
        <v>35</v>
      </c>
      <c r="F1197" s="7" t="str">
        <f ca="1">VLOOKUP($E1197,Name!$A:$B,2,FALSE)</f>
        <v>Ana Luiza</v>
      </c>
      <c r="G1197" s="7">
        <f ca="1" xml:space="preserve">
IF($C1197 = 1,
    0,
    RANDBETWEEN(5,COUNT('Last name'!$A:$A) + 1)
)</f>
        <v>136</v>
      </c>
      <c r="H1197" s="7" t="str">
        <f ca="1" xml:space="preserve">
IF($C1197 = 1 + N("Presidente"),
    "de Orléans e Bragança",
    VLOOKUP($G1197,'Last name'!$A:$B,2,FALSE) &amp; " " &amp; VLOOKUP(RANDBETWEEN(5,COUNT('Last name'!$A:$A) + 1),'Last name'!$A:$B,2,FALSE)
)</f>
        <v>Moretti Alvim</v>
      </c>
      <c r="I1197" s="7" t="str">
        <f t="shared" ca="1" si="163"/>
        <v>Ana Luiza Moretti Alvim</v>
      </c>
      <c r="J1197" s="7" t="str">
        <f ca="1">VLOOKUP($E1197,Name!$A:$C,3,FALSE)</f>
        <v>F</v>
      </c>
      <c r="K1197" s="7" t="str">
        <f ca="1">VLOOKUP($J1197,Gender!$A:$B,2,FALSE)</f>
        <v>Female</v>
      </c>
      <c r="L1197" s="7">
        <f t="shared" ca="1" si="164"/>
        <v>8</v>
      </c>
      <c r="M1197" s="7" t="str">
        <f ca="1">VLOOKUP($L1197,Race!$A:$B,2,FALSE)</f>
        <v>Asian</v>
      </c>
      <c r="N1197" s="8">
        <f t="shared" ca="1" si="165"/>
        <v>18709</v>
      </c>
      <c r="O1197" s="6">
        <f t="shared" ca="1" si="166"/>
        <v>7</v>
      </c>
      <c r="P1197" s="8" t="str">
        <f ca="1">VLOOKUP($O1197,Education!$A:$B,2,FALSE)</f>
        <v>Undergraduate degree</v>
      </c>
      <c r="Q1197" s="7">
        <f ca="1" xml:space="preserve">
  IF(OR($S1197 = 5, $S1197 = 6, $S1197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197" s="7" t="str">
        <f ca="1">VLOOKUP($Q1197,Department!$A:$B,2,FALSE)</f>
        <v>Finance</v>
      </c>
      <c r="S1197" s="6">
        <f t="shared" ca="1" si="167"/>
        <v>10</v>
      </c>
      <c r="T1197" s="7" t="str">
        <f ca="1">VLOOKUP($S1197,Role!$A:$B,2,FALSE)</f>
        <v>Trainee</v>
      </c>
      <c r="U1197" s="6" t="str">
        <f t="shared" ca="1" si="168"/>
        <v/>
      </c>
      <c r="V1197" s="7" t="str">
        <f ca="1" xml:space="preserve">
IF($U1197 &lt;&gt; "",
    VLOOKUP($U1197,Level!$A:$B,2,FALSE),
    ""
)</f>
        <v/>
      </c>
      <c r="W1197" s="1">
        <f t="shared" ca="1" si="169"/>
        <v>1305</v>
      </c>
      <c r="X1197" s="12" t="str">
        <f t="shared" ca="1" si="170"/>
        <v>INSERT INTO bi4all.fac_employees (id_company_fk, id_employee_pk, flg_active, employee_name, id_gender_fk, id_race_fk, birthday, id_schooling_fk, id_department_fk, id_role_fk, id_level_fk, salary) VALUES (1, 1193, TRUE, 'Ana Luiza Moretti Alvim', 'F', 8, '22/03/1951', 7, 7, 10, NULL, 1305);</v>
      </c>
    </row>
    <row r="1198" spans="1:24" ht="14.25" customHeight="1" x14ac:dyDescent="0.2">
      <c r="A1198" s="7">
        <v>1</v>
      </c>
      <c r="B1198" s="7" t="str">
        <f>$A1198 &amp; "-"&amp;VLOOKUP($A1198,Company!$A:$B,2,FALSE)</f>
        <v>1-ACME Corporation</v>
      </c>
      <c r="C1198" s="5">
        <f t="shared" si="162"/>
        <v>1194</v>
      </c>
      <c r="D1198" s="6" t="b">
        <v>1</v>
      </c>
      <c r="E1198" s="7">
        <f ca="1">IF($C1198 = 1 + N("Presidente"),
    127,
    IF($C1198 = 2 + N("Vice-Presidente"),
        72,
        IF($C1198 = 3 + N("Secretária bilíngue"),
            13,
            RANDBETWEEN(5,COUNT(Name!$A:$A) + 1)
        )
    )
)</f>
        <v>101</v>
      </c>
      <c r="F1198" s="7" t="str">
        <f ca="1">VLOOKUP($E1198,Name!$A:$B,2,FALSE)</f>
        <v>Daniel</v>
      </c>
      <c r="G1198" s="7">
        <f ca="1" xml:space="preserve">
IF($C1198 = 1,
    0,
    RANDBETWEEN(5,COUNT('Last name'!$A:$A) + 1)
)</f>
        <v>105</v>
      </c>
      <c r="H1198" s="7" t="str">
        <f ca="1" xml:space="preserve">
IF($C1198 = 1 + N("Presidente"),
    "de Orléans e Bragança",
    VLOOKUP($G1198,'Last name'!$A:$B,2,FALSE) &amp; " " &amp; VLOOKUP(RANDBETWEEN(5,COUNT('Last name'!$A:$A) + 1),'Last name'!$A:$B,2,FALSE)
)</f>
        <v>Junqueira Anjos</v>
      </c>
      <c r="I1198" s="7" t="str">
        <f t="shared" ca="1" si="163"/>
        <v>Daniel Junqueira Anjos</v>
      </c>
      <c r="J1198" s="7" t="str">
        <f ca="1">VLOOKUP($E1198,Name!$A:$C,3,FALSE)</f>
        <v>M</v>
      </c>
      <c r="K1198" s="7" t="str">
        <f ca="1">VLOOKUP($J1198,Gender!$A:$B,2,FALSE)</f>
        <v>Male</v>
      </c>
      <c r="L1198" s="7">
        <f t="shared" ca="1" si="164"/>
        <v>5</v>
      </c>
      <c r="M1198" s="7" t="str">
        <f ca="1">VLOOKUP($L1198,Race!$A:$B,2,FALSE)</f>
        <v>White</v>
      </c>
      <c r="N1198" s="8">
        <f t="shared" ca="1" si="165"/>
        <v>28220</v>
      </c>
      <c r="O1198" s="6">
        <f t="shared" ca="1" si="166"/>
        <v>8</v>
      </c>
      <c r="P1198" s="8" t="str">
        <f ca="1">VLOOKUP($O1198,Education!$A:$B,2,FALSE)</f>
        <v>Graduate school</v>
      </c>
      <c r="Q1198" s="7">
        <f ca="1" xml:space="preserve">
  IF(OR($S1198 = 5, $S1198 = 6, $S1198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198" s="7" t="str">
        <f ca="1">VLOOKUP($Q1198,Department!$A:$B,2,FALSE)</f>
        <v>Operations</v>
      </c>
      <c r="S1198" s="6">
        <f t="shared" ca="1" si="167"/>
        <v>11</v>
      </c>
      <c r="T1198" s="7" t="str">
        <f ca="1">VLOOKUP($S1198,Role!$A:$B,2,FALSE)</f>
        <v>Analyst</v>
      </c>
      <c r="U1198" s="6">
        <f t="shared" ca="1" si="168"/>
        <v>5</v>
      </c>
      <c r="V1198" s="7" t="str">
        <f ca="1" xml:space="preserve">
IF($U1198 &lt;&gt; "",
    VLOOKUP($U1198,Level!$A:$B,2,FALSE),
    ""
)</f>
        <v>Junior</v>
      </c>
      <c r="W1198" s="1">
        <f t="shared" ca="1" si="169"/>
        <v>3000</v>
      </c>
      <c r="X1198" s="12" t="str">
        <f t="shared" ca="1" si="170"/>
        <v>INSERT INTO bi4all.fac_employees (id_company_fk, id_employee_pk, flg_active, employee_name, id_gender_fk, id_race_fk, birthday, id_schooling_fk, id_department_fk, id_role_fk, id_level_fk, salary) VALUES (1, 1194, TRUE, 'Daniel Junqueira Anjos', 'M', 5, '05/04/1977', 8, 10, 11, 5, 3000);</v>
      </c>
    </row>
    <row r="1199" spans="1:24" ht="14.25" customHeight="1" x14ac:dyDescent="0.2">
      <c r="A1199" s="7">
        <v>1</v>
      </c>
      <c r="B1199" s="7" t="str">
        <f>$A1199 &amp; "-"&amp;VLOOKUP($A1199,Company!$A:$B,2,FALSE)</f>
        <v>1-ACME Corporation</v>
      </c>
      <c r="C1199" s="5">
        <f t="shared" si="162"/>
        <v>1195</v>
      </c>
      <c r="D1199" s="6" t="b">
        <v>1</v>
      </c>
      <c r="E1199" s="7">
        <f ca="1">IF($C1199 = 1 + N("Presidente"),
    127,
    IF($C1199 = 2 + N("Vice-Presidente"),
        72,
        IF($C1199 = 3 + N("Secretária bilíngue"),
            13,
            RANDBETWEEN(5,COUNT(Name!$A:$A) + 1)
        )
    )
)</f>
        <v>258</v>
      </c>
      <c r="F1199" s="7" t="str">
        <f ca="1">VLOOKUP($E1199,Name!$A:$B,2,FALSE)</f>
        <v>Maria Alice</v>
      </c>
      <c r="G1199" s="7">
        <f ca="1" xml:space="preserve">
IF($C1199 = 1,
    0,
    RANDBETWEEN(5,COUNT('Last name'!$A:$A) + 1)
)</f>
        <v>36</v>
      </c>
      <c r="H1199" s="7" t="str">
        <f ca="1" xml:space="preserve">
IF($C1199 = 1 + N("Presidente"),
    "de Orléans e Bragança",
    VLOOKUP($G1199,'Last name'!$A:$B,2,FALSE) &amp; " " &amp; VLOOKUP(RANDBETWEEN(5,COUNT('Last name'!$A:$A) + 1),'Last name'!$A:$B,2,FALSE)
)</f>
        <v>Batista Ribeiro</v>
      </c>
      <c r="I1199" s="7" t="str">
        <f t="shared" ca="1" si="163"/>
        <v>Maria Alice Batista Ribeiro</v>
      </c>
      <c r="J1199" s="7" t="str">
        <f ca="1">VLOOKUP($E1199,Name!$A:$C,3,FALSE)</f>
        <v>F</v>
      </c>
      <c r="K1199" s="7" t="str">
        <f ca="1">VLOOKUP($J1199,Gender!$A:$B,2,FALSE)</f>
        <v>Female</v>
      </c>
      <c r="L1199" s="7">
        <f t="shared" ca="1" si="164"/>
        <v>7</v>
      </c>
      <c r="M1199" s="7" t="str">
        <f ca="1">VLOOKUP($L1199,Race!$A:$B,2,FALSE)</f>
        <v>Hispanic or Latino</v>
      </c>
      <c r="N1199" s="8">
        <f t="shared" ca="1" si="165"/>
        <v>33604</v>
      </c>
      <c r="O1199" s="6">
        <f t="shared" ca="1" si="166"/>
        <v>7</v>
      </c>
      <c r="P1199" s="8" t="str">
        <f ca="1">VLOOKUP($O1199,Education!$A:$B,2,FALSE)</f>
        <v>Undergraduate degree</v>
      </c>
      <c r="Q1199" s="7">
        <f ca="1" xml:space="preserve">
  IF(OR($S1199 = 5, $S1199 = 6, $S1199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199" s="7" t="str">
        <f ca="1">VLOOKUP($Q1199,Department!$A:$B,2,FALSE)</f>
        <v>Communication &amp; Marketing</v>
      </c>
      <c r="S1199" s="6">
        <f t="shared" ca="1" si="167"/>
        <v>9</v>
      </c>
      <c r="T1199" s="7" t="str">
        <f ca="1">VLOOKUP($S1199,Role!$A:$B,2,FALSE)</f>
        <v>Intern</v>
      </c>
      <c r="U1199" s="6" t="str">
        <f t="shared" ca="1" si="168"/>
        <v/>
      </c>
      <c r="V1199" s="7" t="str">
        <f ca="1" xml:space="preserve">
IF($U1199 &lt;&gt; "",
    VLOOKUP($U1199,Level!$A:$B,2,FALSE),
    ""
)</f>
        <v/>
      </c>
      <c r="W1199" s="1">
        <f t="shared" ca="1" si="169"/>
        <v>1285</v>
      </c>
      <c r="X1199" s="12" t="str">
        <f t="shared" ca="1" si="170"/>
        <v>INSERT INTO bi4all.fac_employees (id_company_fk, id_employee_pk, flg_active, employee_name, id_gender_fk, id_race_fk, birthday, id_schooling_fk, id_department_fk, id_role_fk, id_level_fk, salary) VALUES (1, 1195, TRUE, 'Maria Alice Batista Ribeiro', 'F', 7, '01/01/1992', 7, 11, 9, NULL, 1285);</v>
      </c>
    </row>
    <row r="1200" spans="1:24" ht="14.25" customHeight="1" x14ac:dyDescent="0.2">
      <c r="A1200" s="7">
        <v>1</v>
      </c>
      <c r="B1200" s="7" t="str">
        <f>$A1200 &amp; "-"&amp;VLOOKUP($A1200,Company!$A:$B,2,FALSE)</f>
        <v>1-ACME Corporation</v>
      </c>
      <c r="C1200" s="5">
        <f t="shared" si="162"/>
        <v>1196</v>
      </c>
      <c r="D1200" s="6" t="b">
        <v>1</v>
      </c>
      <c r="E1200" s="7">
        <f ca="1">IF($C1200 = 1 + N("Presidente"),
    127,
    IF($C1200 = 2 + N("Vice-Presidente"),
        72,
        IF($C1200 = 3 + N("Secretária bilíngue"),
            13,
            RANDBETWEEN(5,COUNT(Name!$A:$A) + 1)
        )
    )
)</f>
        <v>345</v>
      </c>
      <c r="F1200" s="7" t="str">
        <f ca="1">VLOOKUP($E1200,Name!$A:$B,2,FALSE)</f>
        <v>Tiago</v>
      </c>
      <c r="G1200" s="7">
        <f ca="1" xml:space="preserve">
IF($C1200 = 1,
    0,
    RANDBETWEEN(5,COUNT('Last name'!$A:$A) + 1)
)</f>
        <v>148</v>
      </c>
      <c r="H1200" s="7" t="str">
        <f ca="1" xml:space="preserve">
IF($C1200 = 1 + N("Presidente"),
    "de Orléans e Bragança",
    VLOOKUP($G1200,'Last name'!$A:$B,2,FALSE) &amp; " " &amp; VLOOKUP(RANDBETWEEN(5,COUNT('Last name'!$A:$A) + 1),'Last name'!$A:$B,2,FALSE)
)</f>
        <v>Pedrosa Ribeiro</v>
      </c>
      <c r="I1200" s="7" t="str">
        <f t="shared" ca="1" si="163"/>
        <v>Tiago Pedrosa Ribeiro</v>
      </c>
      <c r="J1200" s="7" t="str">
        <f ca="1">VLOOKUP($E1200,Name!$A:$C,3,FALSE)</f>
        <v>M</v>
      </c>
      <c r="K1200" s="7" t="str">
        <f ca="1">VLOOKUP($J1200,Gender!$A:$B,2,FALSE)</f>
        <v>Male</v>
      </c>
      <c r="L1200" s="7">
        <f t="shared" ca="1" si="164"/>
        <v>5</v>
      </c>
      <c r="M1200" s="7" t="str">
        <f ca="1">VLOOKUP($L1200,Race!$A:$B,2,FALSE)</f>
        <v>White</v>
      </c>
      <c r="N1200" s="8">
        <f t="shared" ca="1" si="165"/>
        <v>23030</v>
      </c>
      <c r="O1200" s="6">
        <f t="shared" ca="1" si="166"/>
        <v>7</v>
      </c>
      <c r="P1200" s="8" t="str">
        <f ca="1">VLOOKUP($O1200,Education!$A:$B,2,FALSE)</f>
        <v>Undergraduate degree</v>
      </c>
      <c r="Q1200" s="7">
        <f ca="1" xml:space="preserve">
  IF(OR($S1200 = 5, $S1200 = 6, $S1200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00" s="7" t="str">
        <f ca="1">VLOOKUP($Q1200,Department!$A:$B,2,FALSE)</f>
        <v>Presidency</v>
      </c>
      <c r="S1200" s="6">
        <f t="shared" ca="1" si="167"/>
        <v>11</v>
      </c>
      <c r="T1200" s="7" t="str">
        <f ca="1">VLOOKUP($S1200,Role!$A:$B,2,FALSE)</f>
        <v>Analyst</v>
      </c>
      <c r="U1200" s="6">
        <f t="shared" ca="1" si="168"/>
        <v>5</v>
      </c>
      <c r="V1200" s="7" t="str">
        <f ca="1" xml:space="preserve">
IF($U1200 &lt;&gt; "",
    VLOOKUP($U1200,Level!$A:$B,2,FALSE),
    ""
)</f>
        <v>Junior</v>
      </c>
      <c r="W1200" s="1">
        <f t="shared" ca="1" si="169"/>
        <v>2500</v>
      </c>
      <c r="X1200" s="12" t="str">
        <f t="shared" ca="1" si="170"/>
        <v>INSERT INTO bi4all.fac_employees (id_company_fk, id_employee_pk, flg_active, employee_name, id_gender_fk, id_race_fk, birthday, id_schooling_fk, id_department_fk, id_role_fk, id_level_fk, salary) VALUES (1, 1196, TRUE, 'Tiago Pedrosa Ribeiro', 'M', 5, '19/01/1963', 7, 5, 11, 5, 2500);</v>
      </c>
    </row>
    <row r="1201" spans="1:24" ht="14.25" customHeight="1" x14ac:dyDescent="0.2">
      <c r="A1201" s="7">
        <v>1</v>
      </c>
      <c r="B1201" s="7" t="str">
        <f>$A1201 &amp; "-"&amp;VLOOKUP($A1201,Company!$A:$B,2,FALSE)</f>
        <v>1-ACME Corporation</v>
      </c>
      <c r="C1201" s="5">
        <f t="shared" si="162"/>
        <v>1197</v>
      </c>
      <c r="D1201" s="6" t="b">
        <v>1</v>
      </c>
      <c r="E1201" s="7">
        <f ca="1">IF($C1201 = 1 + N("Presidente"),
    127,
    IF($C1201 = 2 + N("Vice-Presidente"),
        72,
        IF($C1201 = 3 + N("Secretária bilíngue"),
            13,
            RANDBETWEEN(5,COUNT(Name!$A:$A) + 1)
        )
    )
)</f>
        <v>237</v>
      </c>
      <c r="F1201" s="7" t="str">
        <f ca="1">VLOOKUP($E1201,Name!$A:$B,2,FALSE)</f>
        <v>Luanna</v>
      </c>
      <c r="G1201" s="7">
        <f ca="1" xml:space="preserve">
IF($C1201 = 1,
    0,
    RANDBETWEEN(5,COUNT('Last name'!$A:$A) + 1)
)</f>
        <v>128</v>
      </c>
      <c r="H1201" s="7" t="str">
        <f ca="1" xml:space="preserve">
IF($C1201 = 1 + N("Presidente"),
    "de Orléans e Bragança",
    VLOOKUP($G1201,'Last name'!$A:$B,2,FALSE) &amp; " " &amp; VLOOKUP(RANDBETWEEN(5,COUNT('Last name'!$A:$A) + 1),'Last name'!$A:$B,2,FALSE)
)</f>
        <v>Mendes Mello</v>
      </c>
      <c r="I1201" s="7" t="str">
        <f t="shared" ca="1" si="163"/>
        <v>Luanna Mendes Mello</v>
      </c>
      <c r="J1201" s="7" t="str">
        <f ca="1">VLOOKUP($E1201,Name!$A:$C,3,FALSE)</f>
        <v>F</v>
      </c>
      <c r="K1201" s="7" t="str">
        <f ca="1">VLOOKUP($J1201,Gender!$A:$B,2,FALSE)</f>
        <v>Female</v>
      </c>
      <c r="L1201" s="7">
        <f t="shared" ca="1" si="164"/>
        <v>5</v>
      </c>
      <c r="M1201" s="7" t="str">
        <f ca="1">VLOOKUP($L1201,Race!$A:$B,2,FALSE)</f>
        <v>White</v>
      </c>
      <c r="N1201" s="8">
        <f t="shared" ca="1" si="165"/>
        <v>26634</v>
      </c>
      <c r="O1201" s="6">
        <f t="shared" ca="1" si="166"/>
        <v>7</v>
      </c>
      <c r="P1201" s="8" t="str">
        <f ca="1">VLOOKUP($O1201,Education!$A:$B,2,FALSE)</f>
        <v>Undergraduate degree</v>
      </c>
      <c r="Q1201" s="7">
        <f ca="1" xml:space="preserve">
  IF(OR($S1201 = 5, $S1201 = 6, $S1201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01" s="7" t="str">
        <f ca="1">VLOOKUP($Q1201,Department!$A:$B,2,FALSE)</f>
        <v>Operations</v>
      </c>
      <c r="S1201" s="6">
        <f t="shared" ca="1" si="167"/>
        <v>10</v>
      </c>
      <c r="T1201" s="7" t="str">
        <f ca="1">VLOOKUP($S1201,Role!$A:$B,2,FALSE)</f>
        <v>Trainee</v>
      </c>
      <c r="U1201" s="6" t="str">
        <f t="shared" ca="1" si="168"/>
        <v/>
      </c>
      <c r="V1201" s="7" t="str">
        <f ca="1" xml:space="preserve">
IF($U1201 &lt;&gt; "",
    VLOOKUP($U1201,Level!$A:$B,2,FALSE),
    ""
)</f>
        <v/>
      </c>
      <c r="W1201" s="1">
        <f t="shared" ca="1" si="169"/>
        <v>1305</v>
      </c>
      <c r="X1201" s="12" t="str">
        <f t="shared" ca="1" si="170"/>
        <v>INSERT INTO bi4all.fac_employees (id_company_fk, id_employee_pk, flg_active, employee_name, id_gender_fk, id_race_fk, birthday, id_schooling_fk, id_department_fk, id_role_fk, id_level_fk, salary) VALUES (1, 1197, TRUE, 'Luanna Mendes Mello', 'F', 5, '01/12/1972', 7, 10, 10, NULL, 1305);</v>
      </c>
    </row>
    <row r="1202" spans="1:24" ht="14.25" customHeight="1" x14ac:dyDescent="0.2">
      <c r="A1202" s="7">
        <v>1</v>
      </c>
      <c r="B1202" s="7" t="str">
        <f>$A1202 &amp; "-"&amp;VLOOKUP($A1202,Company!$A:$B,2,FALSE)</f>
        <v>1-ACME Corporation</v>
      </c>
      <c r="C1202" s="5">
        <f t="shared" si="162"/>
        <v>1198</v>
      </c>
      <c r="D1202" s="6" t="b">
        <v>1</v>
      </c>
      <c r="E1202" s="7">
        <f ca="1">IF($C1202 = 1 + N("Presidente"),
    127,
    IF($C1202 = 2 + N("Vice-Presidente"),
        72,
        IF($C1202 = 3 + N("Secretária bilíngue"),
            13,
            RANDBETWEEN(5,COUNT(Name!$A:$A) + 1)
        )
    )
)</f>
        <v>207</v>
      </c>
      <c r="F1202" s="7" t="str">
        <f ca="1">VLOOKUP($E1202,Name!$A:$B,2,FALSE)</f>
        <v>Kamille</v>
      </c>
      <c r="G1202" s="7">
        <f ca="1" xml:space="preserve">
IF($C1202 = 1,
    0,
    RANDBETWEEN(5,COUNT('Last name'!$A:$A) + 1)
)</f>
        <v>46</v>
      </c>
      <c r="H1202" s="7" t="str">
        <f ca="1" xml:space="preserve">
IF($C1202 = 1 + N("Presidente"),
    "de Orléans e Bragança",
    VLOOKUP($G1202,'Last name'!$A:$B,2,FALSE) &amp; " " &amp; VLOOKUP(RANDBETWEEN(5,COUNT('Last name'!$A:$A) + 1),'Last name'!$A:$B,2,FALSE)
)</f>
        <v>Bragança Ramos</v>
      </c>
      <c r="I1202" s="7" t="str">
        <f t="shared" ca="1" si="163"/>
        <v>Kamille Bragança Ramos</v>
      </c>
      <c r="J1202" s="7" t="str">
        <f ca="1">VLOOKUP($E1202,Name!$A:$C,3,FALSE)</f>
        <v>F</v>
      </c>
      <c r="K1202" s="7" t="str">
        <f ca="1">VLOOKUP($J1202,Gender!$A:$B,2,FALSE)</f>
        <v>Female</v>
      </c>
      <c r="L1202" s="7">
        <f t="shared" ca="1" si="164"/>
        <v>5</v>
      </c>
      <c r="M1202" s="7" t="str">
        <f ca="1">VLOOKUP($L1202,Race!$A:$B,2,FALSE)</f>
        <v>White</v>
      </c>
      <c r="N1202" s="8">
        <f t="shared" ca="1" si="165"/>
        <v>29752</v>
      </c>
      <c r="O1202" s="6">
        <f t="shared" ca="1" si="166"/>
        <v>7</v>
      </c>
      <c r="P1202" s="8" t="str">
        <f ca="1">VLOOKUP($O1202,Education!$A:$B,2,FALSE)</f>
        <v>Undergraduate degree</v>
      </c>
      <c r="Q1202" s="7">
        <f ca="1" xml:space="preserve">
  IF(OR($S1202 = 5, $S1202 = 6, $S1202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02" s="7" t="str">
        <f ca="1">VLOOKUP($Q1202,Department!$A:$B,2,FALSE)</f>
        <v>Operations</v>
      </c>
      <c r="S1202" s="6">
        <f t="shared" ca="1" si="167"/>
        <v>11</v>
      </c>
      <c r="T1202" s="7" t="str">
        <f ca="1">VLOOKUP($S1202,Role!$A:$B,2,FALSE)</f>
        <v>Analyst</v>
      </c>
      <c r="U1202" s="6">
        <f t="shared" ca="1" si="168"/>
        <v>5</v>
      </c>
      <c r="V1202" s="7" t="str">
        <f ca="1" xml:space="preserve">
IF($U1202 &lt;&gt; "",
    VLOOKUP($U1202,Level!$A:$B,2,FALSE),
    ""
)</f>
        <v>Junior</v>
      </c>
      <c r="W1202" s="1">
        <f t="shared" ca="1" si="169"/>
        <v>2500</v>
      </c>
      <c r="X1202" s="12" t="str">
        <f t="shared" ca="1" si="170"/>
        <v>INSERT INTO bi4all.fac_employees (id_company_fk, id_employee_pk, flg_active, employee_name, id_gender_fk, id_race_fk, birthday, id_schooling_fk, id_department_fk, id_role_fk, id_level_fk, salary) VALUES (1, 1198, TRUE, 'Kamille Bragança Ramos', 'F', 5, '15/06/1981', 7, 10, 11, 5, 2500);</v>
      </c>
    </row>
    <row r="1203" spans="1:24" ht="14.25" customHeight="1" x14ac:dyDescent="0.2">
      <c r="A1203" s="7">
        <v>1</v>
      </c>
      <c r="B1203" s="7" t="str">
        <f>$A1203 &amp; "-"&amp;VLOOKUP($A1203,Company!$A:$B,2,FALSE)</f>
        <v>1-ACME Corporation</v>
      </c>
      <c r="C1203" s="5">
        <f t="shared" si="162"/>
        <v>1199</v>
      </c>
      <c r="D1203" s="6" t="b">
        <v>1</v>
      </c>
      <c r="E1203" s="7">
        <f ca="1">IF($C1203 = 1 + N("Presidente"),
    127,
    IF($C1203 = 2 + N("Vice-Presidente"),
        72,
        IF($C1203 = 3 + N("Secretária bilíngue"),
            13,
            RANDBETWEEN(5,COUNT(Name!$A:$A) + 1)
        )
    )
)</f>
        <v>233</v>
      </c>
      <c r="F1203" s="7" t="str">
        <f ca="1">VLOOKUP($E1203,Name!$A:$B,2,FALSE)</f>
        <v>Lorenzo Augusto</v>
      </c>
      <c r="G1203" s="7">
        <f ca="1" xml:space="preserve">
IF($C1203 = 1,
    0,
    RANDBETWEEN(5,COUNT('Last name'!$A:$A) + 1)
)</f>
        <v>92</v>
      </c>
      <c r="H1203" s="7" t="str">
        <f ca="1" xml:space="preserve">
IF($C1203 = 1 + N("Presidente"),
    "de Orléans e Bragança",
    VLOOKUP($G1203,'Last name'!$A:$B,2,FALSE) &amp; " " &amp; VLOOKUP(RANDBETWEEN(5,COUNT('Last name'!$A:$A) + 1),'Last name'!$A:$B,2,FALSE)
)</f>
        <v>Freitas Cândido</v>
      </c>
      <c r="I1203" s="7" t="str">
        <f t="shared" ca="1" si="163"/>
        <v>Lorenzo Augusto Freitas Cândido</v>
      </c>
      <c r="J1203" s="7" t="str">
        <f ca="1">VLOOKUP($E1203,Name!$A:$C,3,FALSE)</f>
        <v>M</v>
      </c>
      <c r="K1203" s="7" t="str">
        <f ca="1">VLOOKUP($J1203,Gender!$A:$B,2,FALSE)</f>
        <v>Male</v>
      </c>
      <c r="L1203" s="7">
        <f t="shared" ca="1" si="164"/>
        <v>5</v>
      </c>
      <c r="M1203" s="7" t="str">
        <f ca="1">VLOOKUP($L1203,Race!$A:$B,2,FALSE)</f>
        <v>White</v>
      </c>
      <c r="N1203" s="8">
        <f t="shared" ca="1" si="165"/>
        <v>30967</v>
      </c>
      <c r="O1203" s="6">
        <f t="shared" ca="1" si="166"/>
        <v>7</v>
      </c>
      <c r="P1203" s="8" t="str">
        <f ca="1">VLOOKUP($O1203,Education!$A:$B,2,FALSE)</f>
        <v>Undergraduate degree</v>
      </c>
      <c r="Q1203" s="7">
        <f ca="1" xml:space="preserve">
  IF(OR($S1203 = 5, $S1203 = 6, $S1203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03" s="7" t="str">
        <f ca="1">VLOOKUP($Q1203,Department!$A:$B,2,FALSE)</f>
        <v>Administration</v>
      </c>
      <c r="S1203" s="6">
        <f t="shared" ca="1" si="167"/>
        <v>10</v>
      </c>
      <c r="T1203" s="7" t="str">
        <f ca="1">VLOOKUP($S1203,Role!$A:$B,2,FALSE)</f>
        <v>Trainee</v>
      </c>
      <c r="U1203" s="6" t="str">
        <f t="shared" ca="1" si="168"/>
        <v/>
      </c>
      <c r="V1203" s="7" t="str">
        <f ca="1" xml:space="preserve">
IF($U1203 &lt;&gt; "",
    VLOOKUP($U1203,Level!$A:$B,2,FALSE),
    ""
)</f>
        <v/>
      </c>
      <c r="W1203" s="1">
        <f t="shared" ca="1" si="169"/>
        <v>1305</v>
      </c>
      <c r="X1203" s="12" t="str">
        <f t="shared" ca="1" si="170"/>
        <v>INSERT INTO bi4all.fac_employees (id_company_fk, id_employee_pk, flg_active, employee_name, id_gender_fk, id_race_fk, birthday, id_schooling_fk, id_department_fk, id_role_fk, id_level_fk, salary) VALUES (1, 1199, TRUE, 'Lorenzo Augusto Freitas Cândido', 'M', 5, '12/10/1984', 7, 6, 10, NULL, 1305);</v>
      </c>
    </row>
    <row r="1204" spans="1:24" ht="14.25" customHeight="1" x14ac:dyDescent="0.2">
      <c r="A1204" s="7">
        <v>1</v>
      </c>
      <c r="B1204" s="7" t="str">
        <f>$A1204 &amp; "-"&amp;VLOOKUP($A1204,Company!$A:$B,2,FALSE)</f>
        <v>1-ACME Corporation</v>
      </c>
      <c r="C1204" s="5">
        <f t="shared" si="162"/>
        <v>1200</v>
      </c>
      <c r="D1204" s="6" t="b">
        <v>1</v>
      </c>
      <c r="E1204" s="7">
        <f ca="1">IF($C1204 = 1 + N("Presidente"),
    127,
    IF($C1204 = 2 + N("Vice-Presidente"),
        72,
        IF($C1204 = 3 + N("Secretária bilíngue"),
            13,
            RANDBETWEEN(5,COUNT(Name!$A:$A) + 1)
        )
    )
)</f>
        <v>185</v>
      </c>
      <c r="F1204" s="7" t="str">
        <f ca="1">VLOOKUP($E1204,Name!$A:$B,2,FALSE)</f>
        <v>João</v>
      </c>
      <c r="G1204" s="7">
        <f ca="1" xml:space="preserve">
IF($C1204 = 1,
    0,
    RANDBETWEEN(5,COUNT('Last name'!$A:$A) + 1)
)</f>
        <v>185</v>
      </c>
      <c r="H1204" s="7" t="str">
        <f ca="1" xml:space="preserve">
IF($C1204 = 1 + N("Presidente"),
    "de Orléans e Bragança",
    VLOOKUP($G1204,'Last name'!$A:$B,2,FALSE) &amp; " " &amp; VLOOKUP(RANDBETWEEN(5,COUNT('Last name'!$A:$A) + 1),'Last name'!$A:$B,2,FALSE)
)</f>
        <v>Sousa Tavares</v>
      </c>
      <c r="I1204" s="7" t="str">
        <f t="shared" ca="1" si="163"/>
        <v>João Sousa Tavares</v>
      </c>
      <c r="J1204" s="7" t="str">
        <f ca="1">VLOOKUP($E1204,Name!$A:$C,3,FALSE)</f>
        <v>M</v>
      </c>
      <c r="K1204" s="7" t="str">
        <f ca="1">VLOOKUP($J1204,Gender!$A:$B,2,FALSE)</f>
        <v>Male</v>
      </c>
      <c r="L1204" s="7">
        <f t="shared" ca="1" si="164"/>
        <v>6</v>
      </c>
      <c r="M1204" s="7" t="str">
        <f ca="1">VLOOKUP($L1204,Race!$A:$B,2,FALSE)</f>
        <v>Black or African American</v>
      </c>
      <c r="N1204" s="8">
        <f t="shared" ca="1" si="165"/>
        <v>28139</v>
      </c>
      <c r="O1204" s="6">
        <f t="shared" ca="1" si="166"/>
        <v>8</v>
      </c>
      <c r="P1204" s="8" t="str">
        <f ca="1">VLOOKUP($O1204,Education!$A:$B,2,FALSE)</f>
        <v>Graduate school</v>
      </c>
      <c r="Q1204" s="7">
        <f ca="1" xml:space="preserve">
  IF(OR($S1204 = 5, $S1204 = 6, $S1204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04" s="7" t="str">
        <f ca="1">VLOOKUP($Q1204,Department!$A:$B,2,FALSE)</f>
        <v>Finance</v>
      </c>
      <c r="S1204" s="6">
        <f t="shared" ca="1" si="167"/>
        <v>11</v>
      </c>
      <c r="T1204" s="7" t="str">
        <f ca="1">VLOOKUP($S1204,Role!$A:$B,2,FALSE)</f>
        <v>Analyst</v>
      </c>
      <c r="U1204" s="6">
        <f t="shared" ca="1" si="168"/>
        <v>6</v>
      </c>
      <c r="V1204" s="7" t="str">
        <f ca="1" xml:space="preserve">
IF($U1204 &lt;&gt; "",
    VLOOKUP($U1204,Level!$A:$B,2,FALSE),
    ""
)</f>
        <v>Pleno</v>
      </c>
      <c r="W1204" s="1">
        <f t="shared" ca="1" si="169"/>
        <v>3000</v>
      </c>
      <c r="X1204" s="12" t="str">
        <f t="shared" ca="1" si="170"/>
        <v>INSERT INTO bi4all.fac_employees (id_company_fk, id_employee_pk, flg_active, employee_name, id_gender_fk, id_race_fk, birthday, id_schooling_fk, id_department_fk, id_role_fk, id_level_fk, salary) VALUES (1, 1200, TRUE, 'João Sousa Tavares', 'M', 6, '14/01/1977', 8, 7, 11, 6, 3000);</v>
      </c>
    </row>
    <row r="1205" spans="1:24" ht="14.25" customHeight="1" x14ac:dyDescent="0.2">
      <c r="A1205" s="7">
        <v>1</v>
      </c>
      <c r="B1205" s="7" t="str">
        <f>$A1205 &amp; "-"&amp;VLOOKUP($A1205,Company!$A:$B,2,FALSE)</f>
        <v>1-ACME Corporation</v>
      </c>
      <c r="C1205" s="5">
        <f t="shared" si="162"/>
        <v>1201</v>
      </c>
      <c r="D1205" s="6" t="b">
        <v>1</v>
      </c>
      <c r="E1205" s="7">
        <f ca="1">IF($C1205 = 1 + N("Presidente"),
    127,
    IF($C1205 = 2 + N("Vice-Presidente"),
        72,
        IF($C1205 = 3 + N("Secretária bilíngue"),
            13,
            RANDBETWEEN(5,COUNT(Name!$A:$A) + 1)
        )
    )
)</f>
        <v>37</v>
      </c>
      <c r="F1205" s="7" t="str">
        <f ca="1">VLOOKUP($E1205,Name!$A:$B,2,FALSE)</f>
        <v>Ana Vitória</v>
      </c>
      <c r="G1205" s="7">
        <f ca="1" xml:space="preserve">
IF($C1205 = 1,
    0,
    RANDBETWEEN(5,COUNT('Last name'!$A:$A) + 1)
)</f>
        <v>55</v>
      </c>
      <c r="H1205" s="7" t="str">
        <f ca="1" xml:space="preserve">
IF($C1205 = 1 + N("Presidente"),
    "de Orléans e Bragança",
    VLOOKUP($G1205,'Last name'!$A:$B,2,FALSE) &amp; " " &amp; VLOOKUP(RANDBETWEEN(5,COUNT('Last name'!$A:$A) + 1),'Last name'!$A:$B,2,FALSE)
)</f>
        <v>Camões Aragão</v>
      </c>
      <c r="I1205" s="7" t="str">
        <f t="shared" ca="1" si="163"/>
        <v>Ana Vitória Camões Aragão</v>
      </c>
      <c r="J1205" s="7" t="str">
        <f ca="1">VLOOKUP($E1205,Name!$A:$C,3,FALSE)</f>
        <v>F</v>
      </c>
      <c r="K1205" s="7" t="str">
        <f ca="1">VLOOKUP($J1205,Gender!$A:$B,2,FALSE)</f>
        <v>Female</v>
      </c>
      <c r="L1205" s="7">
        <f t="shared" ca="1" si="164"/>
        <v>5</v>
      </c>
      <c r="M1205" s="7" t="str">
        <f ca="1">VLOOKUP($L1205,Race!$A:$B,2,FALSE)</f>
        <v>White</v>
      </c>
      <c r="N1205" s="8">
        <f t="shared" ca="1" si="165"/>
        <v>33648</v>
      </c>
      <c r="O1205" s="6">
        <f t="shared" ca="1" si="166"/>
        <v>7</v>
      </c>
      <c r="P1205" s="8" t="str">
        <f ca="1">VLOOKUP($O1205,Education!$A:$B,2,FALSE)</f>
        <v>Undergraduate degree</v>
      </c>
      <c r="Q1205" s="7">
        <f ca="1" xml:space="preserve">
  IF(OR($S1205 = 5, $S1205 = 6, $S1205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05" s="7" t="str">
        <f ca="1">VLOOKUP($Q1205,Department!$A:$B,2,FALSE)</f>
        <v>Presidency</v>
      </c>
      <c r="S1205" s="6">
        <f t="shared" ca="1" si="167"/>
        <v>9</v>
      </c>
      <c r="T1205" s="7" t="str">
        <f ca="1">VLOOKUP($S1205,Role!$A:$B,2,FALSE)</f>
        <v>Intern</v>
      </c>
      <c r="U1205" s="6" t="str">
        <f t="shared" ca="1" si="168"/>
        <v/>
      </c>
      <c r="V1205" s="7" t="str">
        <f ca="1" xml:space="preserve">
IF($U1205 &lt;&gt; "",
    VLOOKUP($U1205,Level!$A:$B,2,FALSE),
    ""
)</f>
        <v/>
      </c>
      <c r="W1205" s="1">
        <f t="shared" ca="1" si="169"/>
        <v>1205</v>
      </c>
      <c r="X1205" s="12" t="str">
        <f t="shared" ca="1" si="170"/>
        <v>INSERT INTO bi4all.fac_employees (id_company_fk, id_employee_pk, flg_active, employee_name, id_gender_fk, id_race_fk, birthday, id_schooling_fk, id_department_fk, id_role_fk, id_level_fk, salary) VALUES (1, 1201, TRUE, 'Ana Vitória Camões Aragão', 'F', 5, '14/02/1992', 7, 5, 9, NULL, 1205);</v>
      </c>
    </row>
    <row r="1206" spans="1:24" ht="14.25" customHeight="1" x14ac:dyDescent="0.2">
      <c r="A1206" s="7">
        <v>1</v>
      </c>
      <c r="B1206" s="7" t="str">
        <f>$A1206 &amp; "-"&amp;VLOOKUP($A1206,Company!$A:$B,2,FALSE)</f>
        <v>1-ACME Corporation</v>
      </c>
      <c r="C1206" s="5">
        <f t="shared" si="162"/>
        <v>1202</v>
      </c>
      <c r="D1206" s="6" t="b">
        <v>1</v>
      </c>
      <c r="E1206" s="7">
        <f ca="1">IF($C1206 = 1 + N("Presidente"),
    127,
    IF($C1206 = 2 + N("Vice-Presidente"),
        72,
        IF($C1206 = 3 + N("Secretária bilíngue"),
            13,
            RANDBETWEEN(5,COUNT(Name!$A:$A) + 1)
        )
    )
)</f>
        <v>117</v>
      </c>
      <c r="F1206" s="7" t="str">
        <f ca="1">VLOOKUP($E1206,Name!$A:$B,2,FALSE)</f>
        <v>Eduardo</v>
      </c>
      <c r="G1206" s="7">
        <f ca="1" xml:space="preserve">
IF($C1206 = 1,
    0,
    RANDBETWEEN(5,COUNT('Last name'!$A:$A) + 1)
)</f>
        <v>47</v>
      </c>
      <c r="H1206" s="7" t="str">
        <f ca="1" xml:space="preserve">
IF($C1206 = 1 + N("Presidente"),
    "de Orléans e Bragança",
    VLOOKUP($G1206,'Last name'!$A:$B,2,FALSE) &amp; " " &amp; VLOOKUP(RANDBETWEEN(5,COUNT('Last name'!$A:$A) + 1),'Last name'!$A:$B,2,FALSE)
)</f>
        <v>Brasão Fernandes</v>
      </c>
      <c r="I1206" s="7" t="str">
        <f t="shared" ca="1" si="163"/>
        <v>Eduardo Brasão Fernandes</v>
      </c>
      <c r="J1206" s="7" t="str">
        <f ca="1">VLOOKUP($E1206,Name!$A:$C,3,FALSE)</f>
        <v>M</v>
      </c>
      <c r="K1206" s="7" t="str">
        <f ca="1">VLOOKUP($J1206,Gender!$A:$B,2,FALSE)</f>
        <v>Male</v>
      </c>
      <c r="L1206" s="7">
        <f t="shared" ca="1" si="164"/>
        <v>5</v>
      </c>
      <c r="M1206" s="7" t="str">
        <f ca="1">VLOOKUP($L1206,Race!$A:$B,2,FALSE)</f>
        <v>White</v>
      </c>
      <c r="N1206" s="8">
        <f t="shared" ca="1" si="165"/>
        <v>26907</v>
      </c>
      <c r="O1206" s="6">
        <f t="shared" ca="1" si="166"/>
        <v>7</v>
      </c>
      <c r="P1206" s="8" t="str">
        <f ca="1">VLOOKUP($O1206,Education!$A:$B,2,FALSE)</f>
        <v>Undergraduate degree</v>
      </c>
      <c r="Q1206" s="7">
        <f ca="1" xml:space="preserve">
  IF(OR($S1206 = 5, $S1206 = 6, $S1206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06" s="7" t="str">
        <f ca="1">VLOOKUP($Q1206,Department!$A:$B,2,FALSE)</f>
        <v>Operations</v>
      </c>
      <c r="S1206" s="6">
        <f t="shared" ca="1" si="167"/>
        <v>11</v>
      </c>
      <c r="T1206" s="7" t="str">
        <f ca="1">VLOOKUP($S1206,Role!$A:$B,2,FALSE)</f>
        <v>Analyst</v>
      </c>
      <c r="U1206" s="6">
        <f t="shared" ca="1" si="168"/>
        <v>5</v>
      </c>
      <c r="V1206" s="7" t="str">
        <f ca="1" xml:space="preserve">
IF($U1206 &lt;&gt; "",
    VLOOKUP($U1206,Level!$A:$B,2,FALSE),
    ""
)</f>
        <v>Junior</v>
      </c>
      <c r="W1206" s="1">
        <f t="shared" ca="1" si="169"/>
        <v>2500</v>
      </c>
      <c r="X1206" s="12" t="str">
        <f t="shared" ca="1" si="170"/>
        <v>INSERT INTO bi4all.fac_employees (id_company_fk, id_employee_pk, flg_active, employee_name, id_gender_fk, id_race_fk, birthday, id_schooling_fk, id_department_fk, id_role_fk, id_level_fk, salary) VALUES (1, 1202, TRUE, 'Eduardo Brasão Fernandes', 'M', 5, '31/08/1973', 7, 10, 11, 5, 2500);</v>
      </c>
    </row>
    <row r="1207" spans="1:24" ht="14.25" customHeight="1" x14ac:dyDescent="0.2">
      <c r="A1207" s="7">
        <v>1</v>
      </c>
      <c r="B1207" s="7" t="str">
        <f>$A1207 &amp; "-"&amp;VLOOKUP($A1207,Company!$A:$B,2,FALSE)</f>
        <v>1-ACME Corporation</v>
      </c>
      <c r="C1207" s="5">
        <f t="shared" si="162"/>
        <v>1203</v>
      </c>
      <c r="D1207" s="6" t="b">
        <v>1</v>
      </c>
      <c r="E1207" s="7">
        <f ca="1">IF($C1207 = 1 + N("Presidente"),
    127,
    IF($C1207 = 2 + N("Vice-Presidente"),
        72,
        IF($C1207 = 3 + N("Secretária bilíngue"),
            13,
            RANDBETWEEN(5,COUNT(Name!$A:$A) + 1)
        )
    )
)</f>
        <v>286</v>
      </c>
      <c r="F1207" s="7" t="str">
        <f ca="1">VLOOKUP($E1207,Name!$A:$B,2,FALSE)</f>
        <v>Mateus</v>
      </c>
      <c r="G1207" s="7">
        <f ca="1" xml:space="preserve">
IF($C1207 = 1,
    0,
    RANDBETWEEN(5,COUNT('Last name'!$A:$A) + 1)
)</f>
        <v>44</v>
      </c>
      <c r="H1207" s="7" t="str">
        <f ca="1" xml:space="preserve">
IF($C1207 = 1 + N("Presidente"),
    "de Orléans e Bragança",
    VLOOKUP($G1207,'Last name'!$A:$B,2,FALSE) &amp; " " &amp; VLOOKUP(RANDBETWEEN(5,COUNT('Last name'!$A:$A) + 1),'Last name'!$A:$B,2,FALSE)
)</f>
        <v>Botelho Salvador</v>
      </c>
      <c r="I1207" s="7" t="str">
        <f t="shared" ca="1" si="163"/>
        <v>Mateus Botelho Salvador</v>
      </c>
      <c r="J1207" s="7" t="str">
        <f ca="1">VLOOKUP($E1207,Name!$A:$C,3,FALSE)</f>
        <v>M</v>
      </c>
      <c r="K1207" s="7" t="str">
        <f ca="1">VLOOKUP($J1207,Gender!$A:$B,2,FALSE)</f>
        <v>Male</v>
      </c>
      <c r="L1207" s="7">
        <f t="shared" ca="1" si="164"/>
        <v>5</v>
      </c>
      <c r="M1207" s="7" t="str">
        <f ca="1">VLOOKUP($L1207,Race!$A:$B,2,FALSE)</f>
        <v>White</v>
      </c>
      <c r="N1207" s="8">
        <f t="shared" ca="1" si="165"/>
        <v>30151</v>
      </c>
      <c r="O1207" s="6">
        <f t="shared" ca="1" si="166"/>
        <v>7</v>
      </c>
      <c r="P1207" s="8" t="str">
        <f ca="1">VLOOKUP($O1207,Education!$A:$B,2,FALSE)</f>
        <v>Undergraduate degree</v>
      </c>
      <c r="Q1207" s="7">
        <f ca="1" xml:space="preserve">
  IF(OR($S1207 = 5, $S1207 = 6, $S1207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07" s="7" t="str">
        <f ca="1">VLOOKUP($Q1207,Department!$A:$B,2,FALSE)</f>
        <v>Administration</v>
      </c>
      <c r="S1207" s="6">
        <f t="shared" ca="1" si="167"/>
        <v>9</v>
      </c>
      <c r="T1207" s="7" t="str">
        <f ca="1">VLOOKUP($S1207,Role!$A:$B,2,FALSE)</f>
        <v>Intern</v>
      </c>
      <c r="U1207" s="6" t="str">
        <f t="shared" ca="1" si="168"/>
        <v/>
      </c>
      <c r="V1207" s="7" t="str">
        <f ca="1" xml:space="preserve">
IF($U1207 &lt;&gt; "",
    VLOOKUP($U1207,Level!$A:$B,2,FALSE),
    ""
)</f>
        <v/>
      </c>
      <c r="W1207" s="1">
        <f t="shared" ca="1" si="169"/>
        <v>1205</v>
      </c>
      <c r="X1207" s="12" t="str">
        <f t="shared" ca="1" si="170"/>
        <v>INSERT INTO bi4all.fac_employees (id_company_fk, id_employee_pk, flg_active, employee_name, id_gender_fk, id_race_fk, birthday, id_schooling_fk, id_department_fk, id_role_fk, id_level_fk, salary) VALUES (1, 1203, TRUE, 'Mateus Botelho Salvador', 'M', 5, '19/07/1982', 7, 6, 9, NULL, 1205);</v>
      </c>
    </row>
    <row r="1208" spans="1:24" ht="14.25" customHeight="1" x14ac:dyDescent="0.2">
      <c r="A1208" s="7">
        <v>1</v>
      </c>
      <c r="B1208" s="7" t="str">
        <f>$A1208 &amp; "-"&amp;VLOOKUP($A1208,Company!$A:$B,2,FALSE)</f>
        <v>1-ACME Corporation</v>
      </c>
      <c r="C1208" s="5">
        <f t="shared" si="162"/>
        <v>1204</v>
      </c>
      <c r="D1208" s="6" t="b">
        <v>1</v>
      </c>
      <c r="E1208" s="7">
        <f ca="1">IF($C1208 = 1 + N("Presidente"),
    127,
    IF($C1208 = 2 + N("Vice-Presidente"),
        72,
        IF($C1208 = 3 + N("Secretária bilíngue"),
            13,
            RANDBETWEEN(5,COUNT(Name!$A:$A) + 1)
        )
    )
)</f>
        <v>255</v>
      </c>
      <c r="F1208" s="7" t="str">
        <f ca="1">VLOOKUP($E1208,Name!$A:$B,2,FALSE)</f>
        <v>Manuela</v>
      </c>
      <c r="G1208" s="7">
        <f ca="1" xml:space="preserve">
IF($C1208 = 1,
    0,
    RANDBETWEEN(5,COUNT('Last name'!$A:$A) + 1)
)</f>
        <v>44</v>
      </c>
      <c r="H1208" s="7" t="str">
        <f ca="1" xml:space="preserve">
IF($C1208 = 1 + N("Presidente"),
    "de Orléans e Bragança",
    VLOOKUP($G1208,'Last name'!$A:$B,2,FALSE) &amp; " " &amp; VLOOKUP(RANDBETWEEN(5,COUNT('Last name'!$A:$A) + 1),'Last name'!$A:$B,2,FALSE)
)</f>
        <v>Botelho Rizzo</v>
      </c>
      <c r="I1208" s="7" t="str">
        <f t="shared" ca="1" si="163"/>
        <v>Manuela Botelho Rizzo</v>
      </c>
      <c r="J1208" s="7" t="str">
        <f ca="1">VLOOKUP($E1208,Name!$A:$C,3,FALSE)</f>
        <v>F</v>
      </c>
      <c r="K1208" s="7" t="str">
        <f ca="1">VLOOKUP($J1208,Gender!$A:$B,2,FALSE)</f>
        <v>Female</v>
      </c>
      <c r="L1208" s="7">
        <f t="shared" ca="1" si="164"/>
        <v>5</v>
      </c>
      <c r="M1208" s="7" t="str">
        <f ca="1">VLOOKUP($L1208,Race!$A:$B,2,FALSE)</f>
        <v>White</v>
      </c>
      <c r="N1208" s="8">
        <f t="shared" ca="1" si="165"/>
        <v>31005</v>
      </c>
      <c r="O1208" s="6">
        <f t="shared" ca="1" si="166"/>
        <v>8</v>
      </c>
      <c r="P1208" s="8" t="str">
        <f ca="1">VLOOKUP($O1208,Education!$A:$B,2,FALSE)</f>
        <v>Graduate school</v>
      </c>
      <c r="Q1208" s="7">
        <f ca="1" xml:space="preserve">
  IF(OR($S1208 = 5, $S1208 = 6, $S1208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08" s="7" t="str">
        <f ca="1">VLOOKUP($Q1208,Department!$A:$B,2,FALSE)</f>
        <v>Audit</v>
      </c>
      <c r="S1208" s="6">
        <f t="shared" ca="1" si="167"/>
        <v>11</v>
      </c>
      <c r="T1208" s="7" t="str">
        <f ca="1">VLOOKUP($S1208,Role!$A:$B,2,FALSE)</f>
        <v>Analyst</v>
      </c>
      <c r="U1208" s="6">
        <f t="shared" ca="1" si="168"/>
        <v>7</v>
      </c>
      <c r="V1208" s="7" t="str">
        <f ca="1" xml:space="preserve">
IF($U1208 &lt;&gt; "",
    VLOOKUP($U1208,Level!$A:$B,2,FALSE),
    ""
)</f>
        <v>Senior</v>
      </c>
      <c r="W1208" s="1">
        <f t="shared" ca="1" si="169"/>
        <v>3000</v>
      </c>
      <c r="X1208" s="12" t="str">
        <f t="shared" ca="1" si="170"/>
        <v>INSERT INTO bi4all.fac_employees (id_company_fk, id_employee_pk, flg_active, employee_name, id_gender_fk, id_race_fk, birthday, id_schooling_fk, id_department_fk, id_role_fk, id_level_fk, salary) VALUES (1, 1204, TRUE, 'Manuela Botelho Rizzo', 'F', 5, '19/11/1984', 8, 13, 11, 7, 3000);</v>
      </c>
    </row>
    <row r="1209" spans="1:24" ht="14.25" customHeight="1" x14ac:dyDescent="0.2">
      <c r="A1209" s="7">
        <v>1</v>
      </c>
      <c r="B1209" s="7" t="str">
        <f>$A1209 &amp; "-"&amp;VLOOKUP($A1209,Company!$A:$B,2,FALSE)</f>
        <v>1-ACME Corporation</v>
      </c>
      <c r="C1209" s="5">
        <f t="shared" si="162"/>
        <v>1205</v>
      </c>
      <c r="D1209" s="6" t="b">
        <v>1</v>
      </c>
      <c r="E1209" s="7">
        <f ca="1">IF($C1209 = 1 + N("Presidente"),
    127,
    IF($C1209 = 2 + N("Vice-Presidente"),
        72,
        IF($C1209 = 3 + N("Secretária bilíngue"),
            13,
            RANDBETWEEN(5,COUNT(Name!$A:$A) + 1)
        )
    )
)</f>
        <v>96</v>
      </c>
      <c r="F1209" s="7" t="str">
        <f ca="1">VLOOKUP($E1209,Name!$A:$B,2,FALSE)</f>
        <v>Clarisse</v>
      </c>
      <c r="G1209" s="7">
        <f ca="1" xml:space="preserve">
IF($C1209 = 1,
    0,
    RANDBETWEEN(5,COUNT('Last name'!$A:$A) + 1)
)</f>
        <v>74</v>
      </c>
      <c r="H1209" s="7" t="str">
        <f ca="1" xml:space="preserve">
IF($C1209 = 1 + N("Presidente"),
    "de Orléans e Bragança",
    VLOOKUP($G1209,'Last name'!$A:$B,2,FALSE) &amp; " " &amp; VLOOKUP(RANDBETWEEN(5,COUNT('Last name'!$A:$A) + 1),'Last name'!$A:$B,2,FALSE)
)</f>
        <v>Dias Albuquerque</v>
      </c>
      <c r="I1209" s="7" t="str">
        <f t="shared" ca="1" si="163"/>
        <v>Clarisse Dias Albuquerque</v>
      </c>
      <c r="J1209" s="7" t="str">
        <f ca="1">VLOOKUP($E1209,Name!$A:$C,3,FALSE)</f>
        <v>F</v>
      </c>
      <c r="K1209" s="7" t="str">
        <f ca="1">VLOOKUP($J1209,Gender!$A:$B,2,FALSE)</f>
        <v>Female</v>
      </c>
      <c r="L1209" s="7">
        <f t="shared" ca="1" si="164"/>
        <v>5</v>
      </c>
      <c r="M1209" s="7" t="str">
        <f ca="1">VLOOKUP($L1209,Race!$A:$B,2,FALSE)</f>
        <v>White</v>
      </c>
      <c r="N1209" s="8">
        <f t="shared" ca="1" si="165"/>
        <v>24140</v>
      </c>
      <c r="O1209" s="6">
        <f t="shared" ca="1" si="166"/>
        <v>7</v>
      </c>
      <c r="P1209" s="8" t="str">
        <f ca="1">VLOOKUP($O1209,Education!$A:$B,2,FALSE)</f>
        <v>Undergraduate degree</v>
      </c>
      <c r="Q1209" s="7">
        <f ca="1" xml:space="preserve">
  IF(OR($S1209 = 5, $S1209 = 6, $S1209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09" s="7" t="str">
        <f ca="1">VLOOKUP($Q1209,Department!$A:$B,2,FALSE)</f>
        <v>Finance</v>
      </c>
      <c r="S1209" s="6">
        <f t="shared" ca="1" si="167"/>
        <v>10</v>
      </c>
      <c r="T1209" s="7" t="str">
        <f ca="1">VLOOKUP($S1209,Role!$A:$B,2,FALSE)</f>
        <v>Trainee</v>
      </c>
      <c r="U1209" s="6" t="str">
        <f t="shared" ca="1" si="168"/>
        <v/>
      </c>
      <c r="V1209" s="7" t="str">
        <f ca="1" xml:space="preserve">
IF($U1209 &lt;&gt; "",
    VLOOKUP($U1209,Level!$A:$B,2,FALSE),
    ""
)</f>
        <v/>
      </c>
      <c r="W1209" s="1">
        <f t="shared" ca="1" si="169"/>
        <v>1305</v>
      </c>
      <c r="X1209" s="12" t="str">
        <f t="shared" ca="1" si="170"/>
        <v>INSERT INTO bi4all.fac_employees (id_company_fk, id_employee_pk, flg_active, employee_name, id_gender_fk, id_race_fk, birthday, id_schooling_fk, id_department_fk, id_role_fk, id_level_fk, salary) VALUES (1, 1205, TRUE, 'Clarisse Dias Albuquerque', 'F', 5, '02/02/1966', 7, 7, 10, NULL, 1305);</v>
      </c>
    </row>
    <row r="1210" spans="1:24" ht="14.25" customHeight="1" x14ac:dyDescent="0.2">
      <c r="A1210" s="7">
        <v>1</v>
      </c>
      <c r="B1210" s="7" t="str">
        <f>$A1210 &amp; "-"&amp;VLOOKUP($A1210,Company!$A:$B,2,FALSE)</f>
        <v>1-ACME Corporation</v>
      </c>
      <c r="C1210" s="5">
        <f t="shared" si="162"/>
        <v>1206</v>
      </c>
      <c r="D1210" s="6" t="b">
        <v>1</v>
      </c>
      <c r="E1210" s="7">
        <f ca="1">IF($C1210 = 1 + N("Presidente"),
    127,
    IF($C1210 = 2 + N("Vice-Presidente"),
        72,
        IF($C1210 = 3 + N("Secretária bilíngue"),
            13,
            RANDBETWEEN(5,COUNT(Name!$A:$A) + 1)
        )
    )
)</f>
        <v>213</v>
      </c>
      <c r="F1210" s="7" t="str">
        <f ca="1">VLOOKUP($E1210,Name!$A:$B,2,FALSE)</f>
        <v>Kelvin</v>
      </c>
      <c r="G1210" s="7">
        <f ca="1" xml:space="preserve">
IF($C1210 = 1,
    0,
    RANDBETWEEN(5,COUNT('Last name'!$A:$A) + 1)
)</f>
        <v>158</v>
      </c>
      <c r="H1210" s="7" t="str">
        <f ca="1" xml:space="preserve">
IF($C1210 = 1 + N("Presidente"),
    "de Orléans e Bragança",
    VLOOKUP($G1210,'Last name'!$A:$B,2,FALSE) &amp; " " &amp; VLOOKUP(RANDBETWEEN(5,COUNT('Last name'!$A:$A) + 1),'Last name'!$A:$B,2,FALSE)
)</f>
        <v>Rangel Saragoça</v>
      </c>
      <c r="I1210" s="7" t="str">
        <f t="shared" ca="1" si="163"/>
        <v>Kelvin Rangel Saragoça</v>
      </c>
      <c r="J1210" s="7" t="str">
        <f ca="1">VLOOKUP($E1210,Name!$A:$C,3,FALSE)</f>
        <v>M</v>
      </c>
      <c r="K1210" s="7" t="str">
        <f ca="1">VLOOKUP($J1210,Gender!$A:$B,2,FALSE)</f>
        <v>Male</v>
      </c>
      <c r="L1210" s="7">
        <f t="shared" ca="1" si="164"/>
        <v>7</v>
      </c>
      <c r="M1210" s="7" t="str">
        <f ca="1">VLOOKUP($L1210,Race!$A:$B,2,FALSE)</f>
        <v>Hispanic or Latino</v>
      </c>
      <c r="N1210" s="8">
        <f t="shared" ca="1" si="165"/>
        <v>23669</v>
      </c>
      <c r="O1210" s="6">
        <f t="shared" ca="1" si="166"/>
        <v>8</v>
      </c>
      <c r="P1210" s="8" t="str">
        <f ca="1">VLOOKUP($O1210,Education!$A:$B,2,FALSE)</f>
        <v>Graduate school</v>
      </c>
      <c r="Q1210" s="7">
        <f ca="1" xml:space="preserve">
  IF(OR($S1210 = 5, $S1210 = 6, $S1210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10" s="7" t="str">
        <f ca="1">VLOOKUP($Q1210,Department!$A:$B,2,FALSE)</f>
        <v>Operations</v>
      </c>
      <c r="S1210" s="6">
        <f t="shared" ca="1" si="167"/>
        <v>11</v>
      </c>
      <c r="T1210" s="7" t="str">
        <f ca="1">VLOOKUP($S1210,Role!$A:$B,2,FALSE)</f>
        <v>Analyst</v>
      </c>
      <c r="U1210" s="6">
        <f t="shared" ca="1" si="168"/>
        <v>6</v>
      </c>
      <c r="V1210" s="7" t="str">
        <f ca="1" xml:space="preserve">
IF($U1210 &lt;&gt; "",
    VLOOKUP($U1210,Level!$A:$B,2,FALSE),
    ""
)</f>
        <v>Pleno</v>
      </c>
      <c r="W1210" s="1">
        <f t="shared" ca="1" si="169"/>
        <v>3000</v>
      </c>
      <c r="X1210" s="12" t="str">
        <f t="shared" ca="1" si="170"/>
        <v>INSERT INTO bi4all.fac_employees (id_company_fk, id_employee_pk, flg_active, employee_name, id_gender_fk, id_race_fk, birthday, id_schooling_fk, id_department_fk, id_role_fk, id_level_fk, salary) VALUES (1, 1206, TRUE, 'Kelvin Rangel Saragoça', 'M', 7, '19/10/1964', 8, 10, 11, 6, 3000);</v>
      </c>
    </row>
    <row r="1211" spans="1:24" ht="14.25" customHeight="1" x14ac:dyDescent="0.2">
      <c r="A1211" s="7">
        <v>1</v>
      </c>
      <c r="B1211" s="7" t="str">
        <f>$A1211 &amp; "-"&amp;VLOOKUP($A1211,Company!$A:$B,2,FALSE)</f>
        <v>1-ACME Corporation</v>
      </c>
      <c r="C1211" s="5">
        <f t="shared" si="162"/>
        <v>1207</v>
      </c>
      <c r="D1211" s="6" t="b">
        <v>1</v>
      </c>
      <c r="E1211" s="7">
        <f ca="1">IF($C1211 = 1 + N("Presidente"),
    127,
    IF($C1211 = 2 + N("Vice-Presidente"),
        72,
        IF($C1211 = 3 + N("Secretária bilíngue"),
            13,
            RANDBETWEEN(5,COUNT(Name!$A:$A) + 1)
        )
    )
)</f>
        <v>273</v>
      </c>
      <c r="F1211" s="7" t="str">
        <f ca="1">VLOOKUP($E1211,Name!$A:$B,2,FALSE)</f>
        <v>Maria Sophia</v>
      </c>
      <c r="G1211" s="7">
        <f ca="1" xml:space="preserve">
IF($C1211 = 1,
    0,
    RANDBETWEEN(5,COUNT('Last name'!$A:$A) + 1)
)</f>
        <v>94</v>
      </c>
      <c r="H1211" s="7" t="str">
        <f ca="1" xml:space="preserve">
IF($C1211 = 1 + N("Presidente"),
    "de Orléans e Bragança",
    VLOOKUP($G1211,'Last name'!$A:$B,2,FALSE) &amp; " " &amp; VLOOKUP(RANDBETWEEN(5,COUNT('Last name'!$A:$A) + 1),'Last name'!$A:$B,2,FALSE)
)</f>
        <v>Furtado Resende</v>
      </c>
      <c r="I1211" s="7" t="str">
        <f t="shared" ca="1" si="163"/>
        <v>Maria Sophia Furtado Resende</v>
      </c>
      <c r="J1211" s="7" t="str">
        <f ca="1">VLOOKUP($E1211,Name!$A:$C,3,FALSE)</f>
        <v>F</v>
      </c>
      <c r="K1211" s="7" t="str">
        <f ca="1">VLOOKUP($J1211,Gender!$A:$B,2,FALSE)</f>
        <v>Female</v>
      </c>
      <c r="L1211" s="7">
        <f t="shared" ca="1" si="164"/>
        <v>6</v>
      </c>
      <c r="M1211" s="7" t="str">
        <f ca="1">VLOOKUP($L1211,Race!$A:$B,2,FALSE)</f>
        <v>Black or African American</v>
      </c>
      <c r="N1211" s="8">
        <f t="shared" ca="1" si="165"/>
        <v>28973</v>
      </c>
      <c r="O1211" s="6">
        <f t="shared" ca="1" si="166"/>
        <v>7</v>
      </c>
      <c r="P1211" s="8" t="str">
        <f ca="1">VLOOKUP($O1211,Education!$A:$B,2,FALSE)</f>
        <v>Undergraduate degree</v>
      </c>
      <c r="Q1211" s="7">
        <f ca="1" xml:space="preserve">
  IF(OR($S1211 = 5, $S1211 = 6, $S1211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11" s="7" t="str">
        <f ca="1">VLOOKUP($Q1211,Department!$A:$B,2,FALSE)</f>
        <v>Communication &amp; Marketing</v>
      </c>
      <c r="S1211" s="6">
        <f t="shared" ca="1" si="167"/>
        <v>9</v>
      </c>
      <c r="T1211" s="7" t="str">
        <f ca="1">VLOOKUP($S1211,Role!$A:$B,2,FALSE)</f>
        <v>Intern</v>
      </c>
      <c r="U1211" s="6" t="str">
        <f t="shared" ca="1" si="168"/>
        <v/>
      </c>
      <c r="V1211" s="7" t="str">
        <f ca="1" xml:space="preserve">
IF($U1211 &lt;&gt; "",
    VLOOKUP($U1211,Level!$A:$B,2,FALSE),
    ""
)</f>
        <v/>
      </c>
      <c r="W1211" s="1">
        <f t="shared" ca="1" si="169"/>
        <v>1285</v>
      </c>
      <c r="X1211" s="12" t="str">
        <f t="shared" ca="1" si="170"/>
        <v>INSERT INTO bi4all.fac_employees (id_company_fk, id_employee_pk, flg_active, employee_name, id_gender_fk, id_race_fk, birthday, id_schooling_fk, id_department_fk, id_role_fk, id_level_fk, salary) VALUES (1, 1207, TRUE, 'Maria Sophia Furtado Resende', 'F', 6, '28/04/1979', 7, 11, 9, NULL, 1285);</v>
      </c>
    </row>
    <row r="1212" spans="1:24" ht="14.25" customHeight="1" x14ac:dyDescent="0.2">
      <c r="A1212" s="7">
        <v>1</v>
      </c>
      <c r="B1212" s="7" t="str">
        <f>$A1212 &amp; "-"&amp;VLOOKUP($A1212,Company!$A:$B,2,FALSE)</f>
        <v>1-ACME Corporation</v>
      </c>
      <c r="C1212" s="5">
        <f t="shared" si="162"/>
        <v>1208</v>
      </c>
      <c r="D1212" s="6" t="b">
        <v>1</v>
      </c>
      <c r="E1212" s="7">
        <f ca="1">IF($C1212 = 1 + N("Presidente"),
    127,
    IF($C1212 = 2 + N("Vice-Presidente"),
        72,
        IF($C1212 = 3 + N("Secretária bilíngue"),
            13,
            RANDBETWEEN(5,COUNT(Name!$A:$A) + 1)
        )
    )
)</f>
        <v>170</v>
      </c>
      <c r="F1212" s="7" t="str">
        <f ca="1">VLOOKUP($E1212,Name!$A:$B,2,FALSE)</f>
        <v>Iara</v>
      </c>
      <c r="G1212" s="7">
        <f ca="1" xml:space="preserve">
IF($C1212 = 1,
    0,
    RANDBETWEEN(5,COUNT('Last name'!$A:$A) + 1)
)</f>
        <v>181</v>
      </c>
      <c r="H1212" s="7" t="str">
        <f ca="1" xml:space="preserve">
IF($C1212 = 1 + N("Presidente"),
    "de Orléans e Bragança",
    VLOOKUP($G1212,'Last name'!$A:$B,2,FALSE) &amp; " " &amp; VLOOKUP(RANDBETWEEN(5,COUNT('Last name'!$A:$A) + 1),'Last name'!$A:$B,2,FALSE)
)</f>
        <v>Simões Evangelista</v>
      </c>
      <c r="I1212" s="7" t="str">
        <f t="shared" ca="1" si="163"/>
        <v>Iara Simões Evangelista</v>
      </c>
      <c r="J1212" s="7" t="str">
        <f ca="1">VLOOKUP($E1212,Name!$A:$C,3,FALSE)</f>
        <v>F</v>
      </c>
      <c r="K1212" s="7" t="str">
        <f ca="1">VLOOKUP($J1212,Gender!$A:$B,2,FALSE)</f>
        <v>Female</v>
      </c>
      <c r="L1212" s="7">
        <f t="shared" ca="1" si="164"/>
        <v>5</v>
      </c>
      <c r="M1212" s="7" t="str">
        <f ca="1">VLOOKUP($L1212,Race!$A:$B,2,FALSE)</f>
        <v>White</v>
      </c>
      <c r="N1212" s="8">
        <f t="shared" ca="1" si="165"/>
        <v>30723</v>
      </c>
      <c r="O1212" s="6">
        <f t="shared" ca="1" si="166"/>
        <v>8</v>
      </c>
      <c r="P1212" s="8" t="str">
        <f ca="1">VLOOKUP($O1212,Education!$A:$B,2,FALSE)</f>
        <v>Graduate school</v>
      </c>
      <c r="Q1212" s="7">
        <f ca="1" xml:space="preserve">
  IF(OR($S1212 = 5, $S1212 = 6, $S1212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12" s="7" t="str">
        <f ca="1">VLOOKUP($Q1212,Department!$A:$B,2,FALSE)</f>
        <v>Finance</v>
      </c>
      <c r="S1212" s="6">
        <f t="shared" ca="1" si="167"/>
        <v>11</v>
      </c>
      <c r="T1212" s="7" t="str">
        <f ca="1">VLOOKUP($S1212,Role!$A:$B,2,FALSE)</f>
        <v>Analyst</v>
      </c>
      <c r="U1212" s="6">
        <f t="shared" ca="1" si="168"/>
        <v>7</v>
      </c>
      <c r="V1212" s="7" t="str">
        <f ca="1" xml:space="preserve">
IF($U1212 &lt;&gt; "",
    VLOOKUP($U1212,Level!$A:$B,2,FALSE),
    ""
)</f>
        <v>Senior</v>
      </c>
      <c r="W1212" s="1">
        <f t="shared" ca="1" si="169"/>
        <v>3000</v>
      </c>
      <c r="X1212" s="12" t="str">
        <f t="shared" ca="1" si="170"/>
        <v>INSERT INTO bi4all.fac_employees (id_company_fk, id_employee_pk, flg_active, employee_name, id_gender_fk, id_race_fk, birthday, id_schooling_fk, id_department_fk, id_role_fk, id_level_fk, salary) VALUES (1, 1208, TRUE, 'Iara Simões Evangelista', 'F', 5, '11/02/1984', 8, 7, 11, 7, 3000);</v>
      </c>
    </row>
    <row r="1213" spans="1:24" ht="14.25" customHeight="1" x14ac:dyDescent="0.2">
      <c r="A1213" s="7">
        <v>1</v>
      </c>
      <c r="B1213" s="7" t="str">
        <f>$A1213 &amp; "-"&amp;VLOOKUP($A1213,Company!$A:$B,2,FALSE)</f>
        <v>1-ACME Corporation</v>
      </c>
      <c r="C1213" s="5">
        <f t="shared" si="162"/>
        <v>1209</v>
      </c>
      <c r="D1213" s="6" t="b">
        <v>1</v>
      </c>
      <c r="E1213" s="7">
        <f ca="1">IF($C1213 = 1 + N("Presidente"),
    127,
    IF($C1213 = 2 + N("Vice-Presidente"),
        72,
        IF($C1213 = 3 + N("Secretária bilíngue"),
            13,
            RANDBETWEEN(5,COUNT(Name!$A:$A) + 1)
        )
    )
)</f>
        <v>21</v>
      </c>
      <c r="F1213" s="7" t="str">
        <f ca="1">VLOOKUP($E1213,Name!$A:$B,2,FALSE)</f>
        <v>Allana</v>
      </c>
      <c r="G1213" s="7">
        <f ca="1" xml:space="preserve">
IF($C1213 = 1,
    0,
    RANDBETWEEN(5,COUNT('Last name'!$A:$A) + 1)
)</f>
        <v>132</v>
      </c>
      <c r="H1213" s="7" t="str">
        <f ca="1" xml:space="preserve">
IF($C1213 = 1 + N("Presidente"),
    "de Orléans e Bragança",
    VLOOKUP($G1213,'Last name'!$A:$B,2,FALSE) &amp; " " &amp; VLOOKUP(RANDBETWEEN(5,COUNT('Last name'!$A:$A) + 1),'Last name'!$A:$B,2,FALSE)
)</f>
        <v>Moraes Frasão</v>
      </c>
      <c r="I1213" s="7" t="str">
        <f t="shared" ca="1" si="163"/>
        <v>Allana Moraes Frasão</v>
      </c>
      <c r="J1213" s="7" t="str">
        <f ca="1">VLOOKUP($E1213,Name!$A:$C,3,FALSE)</f>
        <v>F</v>
      </c>
      <c r="K1213" s="7" t="str">
        <f ca="1">VLOOKUP($J1213,Gender!$A:$B,2,FALSE)</f>
        <v>Female</v>
      </c>
      <c r="L1213" s="7">
        <f t="shared" ca="1" si="164"/>
        <v>5</v>
      </c>
      <c r="M1213" s="7" t="str">
        <f ca="1">VLOOKUP($L1213,Race!$A:$B,2,FALSE)</f>
        <v>White</v>
      </c>
      <c r="N1213" s="8">
        <f t="shared" ca="1" si="165"/>
        <v>32745</v>
      </c>
      <c r="O1213" s="6">
        <f t="shared" ca="1" si="166"/>
        <v>7</v>
      </c>
      <c r="P1213" s="8" t="str">
        <f ca="1">VLOOKUP($O1213,Education!$A:$B,2,FALSE)</f>
        <v>Undergraduate degree</v>
      </c>
      <c r="Q1213" s="7">
        <f ca="1" xml:space="preserve">
  IF(OR($S1213 = 5, $S1213 = 6, $S1213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13" s="7" t="str">
        <f ca="1">VLOOKUP($Q1213,Department!$A:$B,2,FALSE)</f>
        <v>Administration</v>
      </c>
      <c r="S1213" s="6">
        <f t="shared" ca="1" si="167"/>
        <v>9</v>
      </c>
      <c r="T1213" s="7" t="str">
        <f ca="1">VLOOKUP($S1213,Role!$A:$B,2,FALSE)</f>
        <v>Intern</v>
      </c>
      <c r="U1213" s="6" t="str">
        <f t="shared" ca="1" si="168"/>
        <v/>
      </c>
      <c r="V1213" s="7" t="str">
        <f ca="1" xml:space="preserve">
IF($U1213 &lt;&gt; "",
    VLOOKUP($U1213,Level!$A:$B,2,FALSE),
    ""
)</f>
        <v/>
      </c>
      <c r="W1213" s="1">
        <f t="shared" ca="1" si="169"/>
        <v>1205</v>
      </c>
      <c r="X1213" s="12" t="str">
        <f t="shared" ca="1" si="170"/>
        <v>INSERT INTO bi4all.fac_employees (id_company_fk, id_employee_pk, flg_active, employee_name, id_gender_fk, id_race_fk, birthday, id_schooling_fk, id_department_fk, id_role_fk, id_level_fk, salary) VALUES (1, 1209, TRUE, 'Allana Moraes Frasão', 'F', 5, '25/08/1989', 7, 6, 9, NULL, 1205);</v>
      </c>
    </row>
    <row r="1214" spans="1:24" ht="14.25" customHeight="1" x14ac:dyDescent="0.2">
      <c r="A1214" s="7">
        <v>1</v>
      </c>
      <c r="B1214" s="7" t="str">
        <f>$A1214 &amp; "-"&amp;VLOOKUP($A1214,Company!$A:$B,2,FALSE)</f>
        <v>1-ACME Corporation</v>
      </c>
      <c r="C1214" s="5">
        <f t="shared" si="162"/>
        <v>1210</v>
      </c>
      <c r="D1214" s="6" t="b">
        <v>1</v>
      </c>
      <c r="E1214" s="7">
        <f ca="1">IF($C1214 = 1 + N("Presidente"),
    127,
    IF($C1214 = 2 + N("Vice-Presidente"),
        72,
        IF($C1214 = 3 + N("Secretária bilíngue"),
            13,
            RANDBETWEEN(5,COUNT(Name!$A:$A) + 1)
        )
    )
)</f>
        <v>293</v>
      </c>
      <c r="F1214" s="7" t="str">
        <f ca="1">VLOOKUP($E1214,Name!$A:$B,2,FALSE)</f>
        <v>Michael</v>
      </c>
      <c r="G1214" s="7">
        <f ca="1" xml:space="preserve">
IF($C1214 = 1,
    0,
    RANDBETWEEN(5,COUNT('Last name'!$A:$A) + 1)
)</f>
        <v>78</v>
      </c>
      <c r="H1214" s="7" t="str">
        <f ca="1" xml:space="preserve">
IF($C1214 = 1 + N("Presidente"),
    "de Orléans e Bragança",
    VLOOKUP($G1214,'Last name'!$A:$B,2,FALSE) &amp; " " &amp; VLOOKUP(RANDBETWEEN(5,COUNT('Last name'!$A:$A) + 1),'Last name'!$A:$B,2,FALSE)
)</f>
        <v>Esteves Morato</v>
      </c>
      <c r="I1214" s="7" t="str">
        <f t="shared" ca="1" si="163"/>
        <v>Michael Esteves Morato</v>
      </c>
      <c r="J1214" s="7" t="str">
        <f ca="1">VLOOKUP($E1214,Name!$A:$C,3,FALSE)</f>
        <v>M</v>
      </c>
      <c r="K1214" s="7" t="str">
        <f ca="1">VLOOKUP($J1214,Gender!$A:$B,2,FALSE)</f>
        <v>Male</v>
      </c>
      <c r="L1214" s="7">
        <f t="shared" ca="1" si="164"/>
        <v>5</v>
      </c>
      <c r="M1214" s="7" t="str">
        <f ca="1">VLOOKUP($L1214,Race!$A:$B,2,FALSE)</f>
        <v>White</v>
      </c>
      <c r="N1214" s="8">
        <f t="shared" ca="1" si="165"/>
        <v>29152</v>
      </c>
      <c r="O1214" s="6">
        <f t="shared" ca="1" si="166"/>
        <v>7</v>
      </c>
      <c r="P1214" s="8" t="str">
        <f ca="1">VLOOKUP($O1214,Education!$A:$B,2,FALSE)</f>
        <v>Undergraduate degree</v>
      </c>
      <c r="Q1214" s="7">
        <f ca="1" xml:space="preserve">
  IF(OR($S1214 = 5, $S1214 = 6, $S1214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14" s="7" t="str">
        <f ca="1">VLOOKUP($Q1214,Department!$A:$B,2,FALSE)</f>
        <v>Operations</v>
      </c>
      <c r="S1214" s="6">
        <f t="shared" ca="1" si="167"/>
        <v>11</v>
      </c>
      <c r="T1214" s="7" t="str">
        <f ca="1">VLOOKUP($S1214,Role!$A:$B,2,FALSE)</f>
        <v>Analyst</v>
      </c>
      <c r="U1214" s="6">
        <f t="shared" ca="1" si="168"/>
        <v>5</v>
      </c>
      <c r="V1214" s="7" t="str">
        <f ca="1" xml:space="preserve">
IF($U1214 &lt;&gt; "",
    VLOOKUP($U1214,Level!$A:$B,2,FALSE),
    ""
)</f>
        <v>Junior</v>
      </c>
      <c r="W1214" s="1">
        <f t="shared" ca="1" si="169"/>
        <v>2500</v>
      </c>
      <c r="X1214" s="12" t="str">
        <f t="shared" ca="1" si="170"/>
        <v>INSERT INTO bi4all.fac_employees (id_company_fk, id_employee_pk, flg_active, employee_name, id_gender_fk, id_race_fk, birthday, id_schooling_fk, id_department_fk, id_role_fk, id_level_fk, salary) VALUES (1, 1210, TRUE, 'Michael Esteves Morato', 'M', 5, '24/10/1979', 7, 10, 11, 5, 2500);</v>
      </c>
    </row>
    <row r="1215" spans="1:24" ht="14.25" customHeight="1" x14ac:dyDescent="0.2">
      <c r="A1215" s="7">
        <v>1</v>
      </c>
      <c r="B1215" s="7" t="str">
        <f>$A1215 &amp; "-"&amp;VLOOKUP($A1215,Company!$A:$B,2,FALSE)</f>
        <v>1-ACME Corporation</v>
      </c>
      <c r="C1215" s="5">
        <f t="shared" si="162"/>
        <v>1211</v>
      </c>
      <c r="D1215" s="6" t="b">
        <v>1</v>
      </c>
      <c r="E1215" s="7">
        <f ca="1">IF($C1215 = 1 + N("Presidente"),
    127,
    IF($C1215 = 2 + N("Vice-Presidente"),
        72,
        IF($C1215 = 3 + N("Secretária bilíngue"),
            13,
            RANDBETWEEN(5,COUNT(Name!$A:$A) + 1)
        )
    )
)</f>
        <v>246</v>
      </c>
      <c r="F1215" s="7" t="str">
        <f ca="1">VLOOKUP($E1215,Name!$A:$B,2,FALSE)</f>
        <v>Luiz Miguel</v>
      </c>
      <c r="G1215" s="7">
        <f ca="1" xml:space="preserve">
IF($C1215 = 1,
    0,
    RANDBETWEEN(5,COUNT('Last name'!$A:$A) + 1)
)</f>
        <v>24</v>
      </c>
      <c r="H1215" s="7" t="str">
        <f ca="1" xml:space="preserve">
IF($C1215 = 1 + N("Presidente"),
    "de Orléans e Bragança",
    VLOOKUP($G1215,'Last name'!$A:$B,2,FALSE) &amp; " " &amp; VLOOKUP(RANDBETWEEN(5,COUNT('Last name'!$A:$A) + 1),'Last name'!$A:$B,2,FALSE)
)</f>
        <v>Asvilla Greco</v>
      </c>
      <c r="I1215" s="7" t="str">
        <f t="shared" ca="1" si="163"/>
        <v>Luiz Miguel Asvilla Greco</v>
      </c>
      <c r="J1215" s="7" t="str">
        <f ca="1">VLOOKUP($E1215,Name!$A:$C,3,FALSE)</f>
        <v>M</v>
      </c>
      <c r="K1215" s="7" t="str">
        <f ca="1">VLOOKUP($J1215,Gender!$A:$B,2,FALSE)</f>
        <v>Male</v>
      </c>
      <c r="L1215" s="7">
        <f t="shared" ca="1" si="164"/>
        <v>5</v>
      </c>
      <c r="M1215" s="7" t="str">
        <f ca="1">VLOOKUP($L1215,Race!$A:$B,2,FALSE)</f>
        <v>White</v>
      </c>
      <c r="N1215" s="8">
        <f t="shared" ca="1" si="165"/>
        <v>32400</v>
      </c>
      <c r="O1215" s="6">
        <f t="shared" ca="1" si="166"/>
        <v>7</v>
      </c>
      <c r="P1215" s="8" t="str">
        <f ca="1">VLOOKUP($O1215,Education!$A:$B,2,FALSE)</f>
        <v>Undergraduate degree</v>
      </c>
      <c r="Q1215" s="7">
        <f ca="1" xml:space="preserve">
  IF(OR($S1215 = 5, $S1215 = 6, $S1215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15" s="7" t="str">
        <f ca="1">VLOOKUP($Q1215,Department!$A:$B,2,FALSE)</f>
        <v>Administration</v>
      </c>
      <c r="S1215" s="6">
        <f t="shared" ca="1" si="167"/>
        <v>9</v>
      </c>
      <c r="T1215" s="7" t="str">
        <f ca="1">VLOOKUP($S1215,Role!$A:$B,2,FALSE)</f>
        <v>Intern</v>
      </c>
      <c r="U1215" s="6" t="str">
        <f t="shared" ca="1" si="168"/>
        <v/>
      </c>
      <c r="V1215" s="7" t="str">
        <f ca="1" xml:space="preserve">
IF($U1215 &lt;&gt; "",
    VLOOKUP($U1215,Level!$A:$B,2,FALSE),
    ""
)</f>
        <v/>
      </c>
      <c r="W1215" s="1">
        <f t="shared" ca="1" si="169"/>
        <v>1205</v>
      </c>
      <c r="X1215" s="12" t="str">
        <f t="shared" ca="1" si="170"/>
        <v>INSERT INTO bi4all.fac_employees (id_company_fk, id_employee_pk, flg_active, employee_name, id_gender_fk, id_race_fk, birthday, id_schooling_fk, id_department_fk, id_role_fk, id_level_fk, salary) VALUES (1, 1211, TRUE, 'Luiz Miguel Asvilla Greco', 'M', 5, '14/09/1988', 7, 6, 9, NULL, 1205);</v>
      </c>
    </row>
    <row r="1216" spans="1:24" ht="14.25" customHeight="1" x14ac:dyDescent="0.2">
      <c r="A1216" s="7">
        <v>1</v>
      </c>
      <c r="B1216" s="7" t="str">
        <f>$A1216 &amp; "-"&amp;VLOOKUP($A1216,Company!$A:$B,2,FALSE)</f>
        <v>1-ACME Corporation</v>
      </c>
      <c r="C1216" s="5">
        <f t="shared" si="162"/>
        <v>1212</v>
      </c>
      <c r="D1216" s="6" t="b">
        <v>1</v>
      </c>
      <c r="E1216" s="7">
        <f ca="1">IF($C1216 = 1 + N("Presidente"),
    127,
    IF($C1216 = 2 + N("Vice-Presidente"),
        72,
        IF($C1216 = 3 + N("Secretária bilíngue"),
            13,
            RANDBETWEEN(5,COUNT(Name!$A:$A) + 1)
        )
    )
)</f>
        <v>39</v>
      </c>
      <c r="F1216" s="7" t="str">
        <f ca="1">VLOOKUP($E1216,Name!$A:$B,2,FALSE)</f>
        <v>Ananda</v>
      </c>
      <c r="G1216" s="7">
        <f ca="1" xml:space="preserve">
IF($C1216 = 1,
    0,
    RANDBETWEEN(5,COUNT('Last name'!$A:$A) + 1)
)</f>
        <v>137</v>
      </c>
      <c r="H1216" s="7" t="str">
        <f ca="1" xml:space="preserve">
IF($C1216 = 1 + N("Presidente"),
    "de Orléans e Bragança",
    VLOOKUP($G1216,'Last name'!$A:$B,2,FALSE) &amp; " " &amp; VLOOKUP(RANDBETWEEN(5,COUNT('Last name'!$A:$A) + 1),'Last name'!$A:$B,2,FALSE)
)</f>
        <v>Moura Padrão</v>
      </c>
      <c r="I1216" s="7" t="str">
        <f t="shared" ca="1" si="163"/>
        <v>Ananda Moura Padrão</v>
      </c>
      <c r="J1216" s="7" t="str">
        <f ca="1">VLOOKUP($E1216,Name!$A:$C,3,FALSE)</f>
        <v>F</v>
      </c>
      <c r="K1216" s="7" t="str">
        <f ca="1">VLOOKUP($J1216,Gender!$A:$B,2,FALSE)</f>
        <v>Female</v>
      </c>
      <c r="L1216" s="7">
        <f t="shared" ca="1" si="164"/>
        <v>8</v>
      </c>
      <c r="M1216" s="7" t="str">
        <f ca="1">VLOOKUP($L1216,Race!$A:$B,2,FALSE)</f>
        <v>Asian</v>
      </c>
      <c r="N1216" s="8">
        <f t="shared" ca="1" si="165"/>
        <v>30127</v>
      </c>
      <c r="O1216" s="6">
        <f t="shared" ca="1" si="166"/>
        <v>7</v>
      </c>
      <c r="P1216" s="8" t="str">
        <f ca="1">VLOOKUP($O1216,Education!$A:$B,2,FALSE)</f>
        <v>Undergraduate degree</v>
      </c>
      <c r="Q1216" s="7">
        <f ca="1" xml:space="preserve">
  IF(OR($S1216 = 5, $S1216 = 6, $S1216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16" s="7" t="str">
        <f ca="1">VLOOKUP($Q1216,Department!$A:$B,2,FALSE)</f>
        <v>Controlling</v>
      </c>
      <c r="S1216" s="6">
        <f t="shared" ca="1" si="167"/>
        <v>11</v>
      </c>
      <c r="T1216" s="7" t="str">
        <f ca="1">VLOOKUP($S1216,Role!$A:$B,2,FALSE)</f>
        <v>Analyst</v>
      </c>
      <c r="U1216" s="6">
        <f t="shared" ca="1" si="168"/>
        <v>5</v>
      </c>
      <c r="V1216" s="7" t="str">
        <f ca="1" xml:space="preserve">
IF($U1216 &lt;&gt; "",
    VLOOKUP($U1216,Level!$A:$B,2,FALSE),
    ""
)</f>
        <v>Junior</v>
      </c>
      <c r="W1216" s="1">
        <f t="shared" ca="1" si="169"/>
        <v>2500</v>
      </c>
      <c r="X1216" s="12" t="str">
        <f t="shared" ca="1" si="170"/>
        <v>INSERT INTO bi4all.fac_employees (id_company_fk, id_employee_pk, flg_active, employee_name, id_gender_fk, id_race_fk, birthday, id_schooling_fk, id_department_fk, id_role_fk, id_level_fk, salary) VALUES (1, 1212, TRUE, 'Ananda Moura Padrão', 'F', 8, '25/06/1982', 7, 12, 11, 5, 2500);</v>
      </c>
    </row>
    <row r="1217" spans="1:24" ht="14.25" customHeight="1" x14ac:dyDescent="0.2">
      <c r="A1217" s="7">
        <v>1</v>
      </c>
      <c r="B1217" s="7" t="str">
        <f>$A1217 &amp; "-"&amp;VLOOKUP($A1217,Company!$A:$B,2,FALSE)</f>
        <v>1-ACME Corporation</v>
      </c>
      <c r="C1217" s="5">
        <f t="shared" si="162"/>
        <v>1213</v>
      </c>
      <c r="D1217" s="6" t="b">
        <v>1</v>
      </c>
      <c r="E1217" s="7">
        <f ca="1">IF($C1217 = 1 + N("Presidente"),
    127,
    IF($C1217 = 2 + N("Vice-Presidente"),
        72,
        IF($C1217 = 3 + N("Secretária bilíngue"),
            13,
            RANDBETWEEN(5,COUNT(Name!$A:$A) + 1)
        )
    )
)</f>
        <v>18</v>
      </c>
      <c r="F1217" s="7" t="str">
        <f ca="1">VLOOKUP($E1217,Name!$A:$B,2,FALSE)</f>
        <v>Alícia</v>
      </c>
      <c r="G1217" s="7">
        <f ca="1" xml:space="preserve">
IF($C1217 = 1,
    0,
    RANDBETWEEN(5,COUNT('Last name'!$A:$A) + 1)
)</f>
        <v>107</v>
      </c>
      <c r="H1217" s="7" t="str">
        <f ca="1" xml:space="preserve">
IF($C1217 = 1 + N("Presidente"),
    "de Orléans e Bragança",
    VLOOKUP($G1217,'Last name'!$A:$B,2,FALSE) &amp; " " &amp; VLOOKUP(RANDBETWEEN(5,COUNT('Last name'!$A:$A) + 1),'Last name'!$A:$B,2,FALSE)
)</f>
        <v>Leite Sá</v>
      </c>
      <c r="I1217" s="7" t="str">
        <f t="shared" ca="1" si="163"/>
        <v>Alícia Leite Sá</v>
      </c>
      <c r="J1217" s="7" t="str">
        <f ca="1">VLOOKUP($E1217,Name!$A:$C,3,FALSE)</f>
        <v>F</v>
      </c>
      <c r="K1217" s="7" t="str">
        <f ca="1">VLOOKUP($J1217,Gender!$A:$B,2,FALSE)</f>
        <v>Female</v>
      </c>
      <c r="L1217" s="7">
        <f t="shared" ca="1" si="164"/>
        <v>5</v>
      </c>
      <c r="M1217" s="7" t="str">
        <f ca="1">VLOOKUP($L1217,Race!$A:$B,2,FALSE)</f>
        <v>White</v>
      </c>
      <c r="N1217" s="8">
        <f t="shared" ca="1" si="165"/>
        <v>26232</v>
      </c>
      <c r="O1217" s="6">
        <f t="shared" ca="1" si="166"/>
        <v>7</v>
      </c>
      <c r="P1217" s="8" t="str">
        <f ca="1">VLOOKUP($O1217,Education!$A:$B,2,FALSE)</f>
        <v>Undergraduate degree</v>
      </c>
      <c r="Q1217" s="7">
        <f ca="1" xml:space="preserve">
  IF(OR($S1217 = 5, $S1217 = 6, $S1217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17" s="7" t="str">
        <f ca="1">VLOOKUP($Q1217,Department!$A:$B,2,FALSE)</f>
        <v>Finance</v>
      </c>
      <c r="S1217" s="6">
        <f t="shared" ca="1" si="167"/>
        <v>9</v>
      </c>
      <c r="T1217" s="7" t="str">
        <f ca="1">VLOOKUP($S1217,Role!$A:$B,2,FALSE)</f>
        <v>Intern</v>
      </c>
      <c r="U1217" s="6" t="str">
        <f t="shared" ca="1" si="168"/>
        <v/>
      </c>
      <c r="V1217" s="7" t="str">
        <f ca="1" xml:space="preserve">
IF($U1217 &lt;&gt; "",
    VLOOKUP($U1217,Level!$A:$B,2,FALSE),
    ""
)</f>
        <v/>
      </c>
      <c r="W1217" s="1">
        <f t="shared" ca="1" si="169"/>
        <v>1205</v>
      </c>
      <c r="X1217" s="12" t="str">
        <f t="shared" ca="1" si="170"/>
        <v>INSERT INTO bi4all.fac_employees (id_company_fk, id_employee_pk, flg_active, employee_name, id_gender_fk, id_race_fk, birthday, id_schooling_fk, id_department_fk, id_role_fk, id_level_fk, salary) VALUES (1, 1213, TRUE, 'Alícia Leite Sá', 'F', 5, '26/10/1971', 7, 7, 9, NULL, 1205);</v>
      </c>
    </row>
    <row r="1218" spans="1:24" ht="14.25" customHeight="1" x14ac:dyDescent="0.2">
      <c r="A1218" s="7">
        <v>1</v>
      </c>
      <c r="B1218" s="7" t="str">
        <f>$A1218 &amp; "-"&amp;VLOOKUP($A1218,Company!$A:$B,2,FALSE)</f>
        <v>1-ACME Corporation</v>
      </c>
      <c r="C1218" s="5">
        <f t="shared" si="162"/>
        <v>1214</v>
      </c>
      <c r="D1218" s="6" t="b">
        <v>1</v>
      </c>
      <c r="E1218" s="7">
        <f ca="1">IF($C1218 = 1 + N("Presidente"),
    127,
    IF($C1218 = 2 + N("Vice-Presidente"),
        72,
        IF($C1218 = 3 + N("Secretária bilíngue"),
            13,
            RANDBETWEEN(5,COUNT(Name!$A:$A) + 1)
        )
    )
)</f>
        <v>79</v>
      </c>
      <c r="F1218" s="7" t="str">
        <f ca="1">VLOOKUP($E1218,Name!$A:$B,2,FALSE)</f>
        <v>Byanca</v>
      </c>
      <c r="G1218" s="7">
        <f ca="1" xml:space="preserve">
IF($C1218 = 1,
    0,
    RANDBETWEEN(5,COUNT('Last name'!$A:$A) + 1)
)</f>
        <v>43</v>
      </c>
      <c r="H1218" s="7" t="str">
        <f ca="1" xml:space="preserve">
IF($C1218 = 1 + N("Presidente"),
    "de Orléans e Bragança",
    VLOOKUP($G1218,'Last name'!$A:$B,2,FALSE) &amp; " " &amp; VLOOKUP(RANDBETWEEN(5,COUNT('Last name'!$A:$A) + 1),'Last name'!$A:$B,2,FALSE)
)</f>
        <v>Borges Rodrigues</v>
      </c>
      <c r="I1218" s="7" t="str">
        <f t="shared" ca="1" si="163"/>
        <v>Byanca Borges Rodrigues</v>
      </c>
      <c r="J1218" s="7" t="str">
        <f ca="1">VLOOKUP($E1218,Name!$A:$C,3,FALSE)</f>
        <v>F</v>
      </c>
      <c r="K1218" s="7" t="str">
        <f ca="1">VLOOKUP($J1218,Gender!$A:$B,2,FALSE)</f>
        <v>Female</v>
      </c>
      <c r="L1218" s="7">
        <f t="shared" ca="1" si="164"/>
        <v>6</v>
      </c>
      <c r="M1218" s="7" t="str">
        <f ca="1">VLOOKUP($L1218,Race!$A:$B,2,FALSE)</f>
        <v>Black or African American</v>
      </c>
      <c r="N1218" s="8">
        <f t="shared" ca="1" si="165"/>
        <v>18367</v>
      </c>
      <c r="O1218" s="6">
        <f t="shared" ca="1" si="166"/>
        <v>7</v>
      </c>
      <c r="P1218" s="8" t="str">
        <f ca="1">VLOOKUP($O1218,Education!$A:$B,2,FALSE)</f>
        <v>Undergraduate degree</v>
      </c>
      <c r="Q1218" s="7">
        <f ca="1" xml:space="preserve">
  IF(OR($S1218 = 5, $S1218 = 6, $S1218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18" s="7" t="str">
        <f ca="1">VLOOKUP($Q1218,Department!$A:$B,2,FALSE)</f>
        <v>Human Resource</v>
      </c>
      <c r="S1218" s="6">
        <f t="shared" ca="1" si="167"/>
        <v>11</v>
      </c>
      <c r="T1218" s="7" t="str">
        <f ca="1">VLOOKUP($S1218,Role!$A:$B,2,FALSE)</f>
        <v>Analyst</v>
      </c>
      <c r="U1218" s="6">
        <f t="shared" ca="1" si="168"/>
        <v>7</v>
      </c>
      <c r="V1218" s="7" t="str">
        <f ca="1" xml:space="preserve">
IF($U1218 &lt;&gt; "",
    VLOOKUP($U1218,Level!$A:$B,2,FALSE),
    ""
)</f>
        <v>Senior</v>
      </c>
      <c r="W1218" s="1">
        <f t="shared" ca="1" si="169"/>
        <v>2580</v>
      </c>
      <c r="X1218" s="12" t="str">
        <f t="shared" ca="1" si="170"/>
        <v>INSERT INTO bi4all.fac_employees (id_company_fk, id_employee_pk, flg_active, employee_name, id_gender_fk, id_race_fk, birthday, id_schooling_fk, id_department_fk, id_role_fk, id_level_fk, salary) VALUES (1, 1214, TRUE, 'Byanca Borges Rodrigues', 'F', 6, '14/04/1950', 7, 8, 11, 7, 2580);</v>
      </c>
    </row>
    <row r="1219" spans="1:24" ht="14.25" customHeight="1" x14ac:dyDescent="0.2">
      <c r="A1219" s="7">
        <v>1</v>
      </c>
      <c r="B1219" s="7" t="str">
        <f>$A1219 &amp; "-"&amp;VLOOKUP($A1219,Company!$A:$B,2,FALSE)</f>
        <v>1-ACME Corporation</v>
      </c>
      <c r="C1219" s="5">
        <f t="shared" si="162"/>
        <v>1215</v>
      </c>
      <c r="D1219" s="6" t="b">
        <v>1</v>
      </c>
      <c r="E1219" s="7">
        <f ca="1">IF($C1219 = 1 + N("Presidente"),
    127,
    IF($C1219 = 2 + N("Vice-Presidente"),
        72,
        IF($C1219 = 3 + N("Secretária bilíngue"),
            13,
            RANDBETWEEN(5,COUNT(Name!$A:$A) + 1)
        )
    )
)</f>
        <v>73</v>
      </c>
      <c r="F1219" s="7" t="str">
        <f ca="1">VLOOKUP($E1219,Name!$A:$B,2,FALSE)</f>
        <v>Bianca</v>
      </c>
      <c r="G1219" s="7">
        <f ca="1" xml:space="preserve">
IF($C1219 = 1,
    0,
    RANDBETWEEN(5,COUNT('Last name'!$A:$A) + 1)
)</f>
        <v>185</v>
      </c>
      <c r="H1219" s="7" t="str">
        <f ca="1" xml:space="preserve">
IF($C1219 = 1 + N("Presidente"),
    "de Orléans e Bragança",
    VLOOKUP($G1219,'Last name'!$A:$B,2,FALSE) &amp; " " &amp; VLOOKUP(RANDBETWEEN(5,COUNT('Last name'!$A:$A) + 1),'Last name'!$A:$B,2,FALSE)
)</f>
        <v>Sousa Peçanha</v>
      </c>
      <c r="I1219" s="7" t="str">
        <f t="shared" ca="1" si="163"/>
        <v>Bianca Sousa Peçanha</v>
      </c>
      <c r="J1219" s="7" t="str">
        <f ca="1">VLOOKUP($E1219,Name!$A:$C,3,FALSE)</f>
        <v>F</v>
      </c>
      <c r="K1219" s="7" t="str">
        <f ca="1">VLOOKUP($J1219,Gender!$A:$B,2,FALSE)</f>
        <v>Female</v>
      </c>
      <c r="L1219" s="7">
        <f t="shared" ca="1" si="164"/>
        <v>5</v>
      </c>
      <c r="M1219" s="7" t="str">
        <f ca="1">VLOOKUP($L1219,Race!$A:$B,2,FALSE)</f>
        <v>White</v>
      </c>
      <c r="N1219" s="8">
        <f t="shared" ca="1" si="165"/>
        <v>19747</v>
      </c>
      <c r="O1219" s="6">
        <f t="shared" ca="1" si="166"/>
        <v>7</v>
      </c>
      <c r="P1219" s="8" t="str">
        <f ca="1">VLOOKUP($O1219,Education!$A:$B,2,FALSE)</f>
        <v>Undergraduate degree</v>
      </c>
      <c r="Q1219" s="7">
        <f ca="1" xml:space="preserve">
  IF(OR($S1219 = 5, $S1219 = 6, $S1219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19" s="7" t="str">
        <f ca="1">VLOOKUP($Q1219,Department!$A:$B,2,FALSE)</f>
        <v>Finance</v>
      </c>
      <c r="S1219" s="6">
        <f t="shared" ca="1" si="167"/>
        <v>10</v>
      </c>
      <c r="T1219" s="7" t="str">
        <f ca="1">VLOOKUP($S1219,Role!$A:$B,2,FALSE)</f>
        <v>Trainee</v>
      </c>
      <c r="U1219" s="6" t="str">
        <f t="shared" ca="1" si="168"/>
        <v/>
      </c>
      <c r="V1219" s="7" t="str">
        <f ca="1" xml:space="preserve">
IF($U1219 &lt;&gt; "",
    VLOOKUP($U1219,Level!$A:$B,2,FALSE),
    ""
)</f>
        <v/>
      </c>
      <c r="W1219" s="1">
        <f t="shared" ca="1" si="169"/>
        <v>1305</v>
      </c>
      <c r="X1219" s="12" t="str">
        <f t="shared" ca="1" si="170"/>
        <v>INSERT INTO bi4all.fac_employees (id_company_fk, id_employee_pk, flg_active, employee_name, id_gender_fk, id_race_fk, birthday, id_schooling_fk, id_department_fk, id_role_fk, id_level_fk, salary) VALUES (1, 1215, TRUE, 'Bianca Sousa Peçanha', 'F', 5, '23/01/1954', 7, 7, 10, NULL, 1305);</v>
      </c>
    </row>
    <row r="1220" spans="1:24" ht="14.25" customHeight="1" x14ac:dyDescent="0.2">
      <c r="A1220" s="7">
        <v>1</v>
      </c>
      <c r="B1220" s="7" t="str">
        <f>$A1220 &amp; "-"&amp;VLOOKUP($A1220,Company!$A:$B,2,FALSE)</f>
        <v>1-ACME Corporation</v>
      </c>
      <c r="C1220" s="5">
        <f t="shared" si="162"/>
        <v>1216</v>
      </c>
      <c r="D1220" s="6" t="b">
        <v>1</v>
      </c>
      <c r="E1220" s="7">
        <f ca="1">IF($C1220 = 1 + N("Presidente"),
    127,
    IF($C1220 = 2 + N("Vice-Presidente"),
        72,
        IF($C1220 = 3 + N("Secretária bilíngue"),
            13,
            RANDBETWEEN(5,COUNT(Name!$A:$A) + 1)
        )
    )
)</f>
        <v>19</v>
      </c>
      <c r="F1220" s="7" t="str">
        <f ca="1">VLOOKUP($E1220,Name!$A:$B,2,FALSE)</f>
        <v>Aline</v>
      </c>
      <c r="G1220" s="7">
        <f ca="1" xml:space="preserve">
IF($C1220 = 1,
    0,
    RANDBETWEEN(5,COUNT('Last name'!$A:$A) + 1)
)</f>
        <v>86</v>
      </c>
      <c r="H1220" s="7" t="str">
        <f ca="1" xml:space="preserve">
IF($C1220 = 1 + N("Presidente"),
    "de Orléans e Bragança",
    VLOOKUP($G1220,'Last name'!$A:$B,2,FALSE) &amp; " " &amp; VLOOKUP(RANDBETWEEN(5,COUNT('Last name'!$A:$A) + 1),'Last name'!$A:$B,2,FALSE)
)</f>
        <v>Ferrara Faria</v>
      </c>
      <c r="I1220" s="7" t="str">
        <f t="shared" ca="1" si="163"/>
        <v>Aline Ferrara Faria</v>
      </c>
      <c r="J1220" s="7" t="str">
        <f ca="1">VLOOKUP($E1220,Name!$A:$C,3,FALSE)</f>
        <v>F</v>
      </c>
      <c r="K1220" s="7" t="str">
        <f ca="1">VLOOKUP($J1220,Gender!$A:$B,2,FALSE)</f>
        <v>Female</v>
      </c>
      <c r="L1220" s="7">
        <f t="shared" ca="1" si="164"/>
        <v>5</v>
      </c>
      <c r="M1220" s="7" t="str">
        <f ca="1">VLOOKUP($L1220,Race!$A:$B,2,FALSE)</f>
        <v>White</v>
      </c>
      <c r="N1220" s="8">
        <f t="shared" ca="1" si="165"/>
        <v>29890</v>
      </c>
      <c r="O1220" s="6">
        <f t="shared" ca="1" si="166"/>
        <v>7</v>
      </c>
      <c r="P1220" s="8" t="str">
        <f ca="1">VLOOKUP($O1220,Education!$A:$B,2,FALSE)</f>
        <v>Undergraduate degree</v>
      </c>
      <c r="Q1220" s="7">
        <f ca="1" xml:space="preserve">
  IF(OR($S1220 = 5, $S1220 = 6, $S1220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20" s="7" t="str">
        <f ca="1">VLOOKUP($Q1220,Department!$A:$B,2,FALSE)</f>
        <v>Finance</v>
      </c>
      <c r="S1220" s="6">
        <f t="shared" ca="1" si="167"/>
        <v>11</v>
      </c>
      <c r="T1220" s="7" t="str">
        <f ca="1">VLOOKUP($S1220,Role!$A:$B,2,FALSE)</f>
        <v>Analyst</v>
      </c>
      <c r="U1220" s="6">
        <f t="shared" ca="1" si="168"/>
        <v>6</v>
      </c>
      <c r="V1220" s="7" t="str">
        <f ca="1" xml:space="preserve">
IF($U1220 &lt;&gt; "",
    VLOOKUP($U1220,Level!$A:$B,2,FALSE),
    ""
)</f>
        <v>Pleno</v>
      </c>
      <c r="W1220" s="1">
        <f t="shared" ca="1" si="169"/>
        <v>2500</v>
      </c>
      <c r="X1220" s="12" t="str">
        <f t="shared" ca="1" si="170"/>
        <v>INSERT INTO bi4all.fac_employees (id_company_fk, id_employee_pk, flg_active, employee_name, id_gender_fk, id_race_fk, birthday, id_schooling_fk, id_department_fk, id_role_fk, id_level_fk, salary) VALUES (1, 1216, TRUE, 'Aline Ferrara Faria', 'F', 5, '31/10/1981', 7, 7, 11, 6, 2500);</v>
      </c>
    </row>
    <row r="1221" spans="1:24" ht="14.25" customHeight="1" x14ac:dyDescent="0.2">
      <c r="A1221" s="7">
        <v>1</v>
      </c>
      <c r="B1221" s="7" t="str">
        <f>$A1221 &amp; "-"&amp;VLOOKUP($A1221,Company!$A:$B,2,FALSE)</f>
        <v>1-ACME Corporation</v>
      </c>
      <c r="C1221" s="5">
        <f t="shared" si="162"/>
        <v>1217</v>
      </c>
      <c r="D1221" s="6" t="b">
        <v>1</v>
      </c>
      <c r="E1221" s="7">
        <f ca="1">IF($C1221 = 1 + N("Presidente"),
    127,
    IF($C1221 = 2 + N("Vice-Presidente"),
        72,
        IF($C1221 = 3 + N("Secretária bilíngue"),
            13,
            RANDBETWEEN(5,COUNT(Name!$A:$A) + 1)
        )
    )
)</f>
        <v>87</v>
      </c>
      <c r="F1221" s="7" t="str">
        <f ca="1">VLOOKUP($E1221,Name!$A:$B,2,FALSE)</f>
        <v>Caroline</v>
      </c>
      <c r="G1221" s="7">
        <f ca="1" xml:space="preserve">
IF($C1221 = 1,
    0,
    RANDBETWEEN(5,COUNT('Last name'!$A:$A) + 1)
)</f>
        <v>181</v>
      </c>
      <c r="H1221" s="7" t="str">
        <f ca="1" xml:space="preserve">
IF($C1221 = 1 + N("Presidente"),
    "de Orléans e Bragança",
    VLOOKUP($G1221,'Last name'!$A:$B,2,FALSE) &amp; " " &amp; VLOOKUP(RANDBETWEEN(5,COUNT('Last name'!$A:$A) + 1),'Last name'!$A:$B,2,FALSE)
)</f>
        <v>Simões Auth</v>
      </c>
      <c r="I1221" s="7" t="str">
        <f t="shared" ca="1" si="163"/>
        <v>Caroline Simões Auth</v>
      </c>
      <c r="J1221" s="7" t="str">
        <f ca="1">VLOOKUP($E1221,Name!$A:$C,3,FALSE)</f>
        <v>F</v>
      </c>
      <c r="K1221" s="7" t="str">
        <f ca="1">VLOOKUP($J1221,Gender!$A:$B,2,FALSE)</f>
        <v>Female</v>
      </c>
      <c r="L1221" s="7">
        <f t="shared" ca="1" si="164"/>
        <v>7</v>
      </c>
      <c r="M1221" s="7" t="str">
        <f ca="1">VLOOKUP($L1221,Race!$A:$B,2,FALSE)</f>
        <v>Hispanic or Latino</v>
      </c>
      <c r="N1221" s="8">
        <f t="shared" ca="1" si="165"/>
        <v>23930</v>
      </c>
      <c r="O1221" s="6">
        <f t="shared" ca="1" si="166"/>
        <v>7</v>
      </c>
      <c r="P1221" s="8" t="str">
        <f ca="1">VLOOKUP($O1221,Education!$A:$B,2,FALSE)</f>
        <v>Undergraduate degree</v>
      </c>
      <c r="Q1221" s="7">
        <f ca="1" xml:space="preserve">
  IF(OR($S1221 = 5, $S1221 = 6, $S1221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21" s="7" t="str">
        <f ca="1">VLOOKUP($Q1221,Department!$A:$B,2,FALSE)</f>
        <v>Operations</v>
      </c>
      <c r="S1221" s="6">
        <f t="shared" ca="1" si="167"/>
        <v>9</v>
      </c>
      <c r="T1221" s="7" t="str">
        <f ca="1">VLOOKUP($S1221,Role!$A:$B,2,FALSE)</f>
        <v>Intern</v>
      </c>
      <c r="U1221" s="6" t="str">
        <f t="shared" ca="1" si="168"/>
        <v/>
      </c>
      <c r="V1221" s="7" t="str">
        <f ca="1" xml:space="preserve">
IF($U1221 &lt;&gt; "",
    VLOOKUP($U1221,Level!$A:$B,2,FALSE),
    ""
)</f>
        <v/>
      </c>
      <c r="W1221" s="1">
        <f t="shared" ca="1" si="169"/>
        <v>1205</v>
      </c>
      <c r="X1221" s="12" t="str">
        <f t="shared" ca="1" si="170"/>
        <v>INSERT INTO bi4all.fac_employees (id_company_fk, id_employee_pk, flg_active, employee_name, id_gender_fk, id_race_fk, birthday, id_schooling_fk, id_department_fk, id_role_fk, id_level_fk, salary) VALUES (1, 1217, TRUE, 'Caroline Simões Auth', 'F', 7, '07/07/1965', 7, 10, 9, NULL, 1205);</v>
      </c>
    </row>
    <row r="1222" spans="1:24" ht="14.25" customHeight="1" x14ac:dyDescent="0.2">
      <c r="A1222" s="7">
        <v>1</v>
      </c>
      <c r="B1222" s="7" t="str">
        <f>$A1222 &amp; "-"&amp;VLOOKUP($A1222,Company!$A:$B,2,FALSE)</f>
        <v>1-ACME Corporation</v>
      </c>
      <c r="C1222" s="5">
        <f t="shared" ref="C1222:C1285" si="171">ROW() - 4</f>
        <v>1218</v>
      </c>
      <c r="D1222" s="6" t="b">
        <v>1</v>
      </c>
      <c r="E1222" s="7">
        <f ca="1">IF($C1222 = 1 + N("Presidente"),
    127,
    IF($C1222 = 2 + N("Vice-Presidente"),
        72,
        IF($C1222 = 3 + N("Secretária bilíngue"),
            13,
            RANDBETWEEN(5,COUNT(Name!$A:$A) + 1)
        )
    )
)</f>
        <v>70</v>
      </c>
      <c r="F1222" s="7" t="str">
        <f ca="1">VLOOKUP($E1222,Name!$A:$B,2,FALSE)</f>
        <v>Bento</v>
      </c>
      <c r="G1222" s="7">
        <f ca="1" xml:space="preserve">
IF($C1222 = 1,
    0,
    RANDBETWEEN(5,COUNT('Last name'!$A:$A) + 1)
)</f>
        <v>122</v>
      </c>
      <c r="H1222" s="7" t="str">
        <f ca="1" xml:space="preserve">
IF($C1222 = 1 + N("Presidente"),
    "de Orléans e Bragança",
    VLOOKUP($G1222,'Last name'!$A:$B,2,FALSE) &amp; " " &amp; VLOOKUP(RANDBETWEEN(5,COUNT('Last name'!$A:$A) + 1),'Last name'!$A:$B,2,FALSE)
)</f>
        <v>Martini Gomes</v>
      </c>
      <c r="I1222" s="7" t="str">
        <f t="shared" ref="I1222:I1285" ca="1" si="172">$F1222 &amp; " " &amp; $H1222</f>
        <v>Bento Martini Gomes</v>
      </c>
      <c r="J1222" s="7" t="str">
        <f ca="1">VLOOKUP($E1222,Name!$A:$C,3,FALSE)</f>
        <v>M</v>
      </c>
      <c r="K1222" s="7" t="str">
        <f ca="1">VLOOKUP($J1222,Gender!$A:$B,2,FALSE)</f>
        <v>Male</v>
      </c>
      <c r="L1222" s="7">
        <f t="shared" ref="L1222:L1285" ca="1" si="173" xml:space="preserve">
IF(AND($S1222 &gt;= 5, $S1222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222" s="7" t="str">
        <f ca="1">VLOOKUP($L1222,Race!$A:$B,2,FALSE)</f>
        <v>White</v>
      </c>
      <c r="N1222" s="8">
        <f t="shared" ref="N1222:N1285" ca="1" si="174" xml:space="preserve">
IF($S1222 = 5 + N("CEO"),
    TODAY() - 16340,
    IF($S1222 = 8 + N("Secretary"),
        RANDBETWEEN(TODAY() - 12418.5, TODAY()-6574.5),
        IF(OR($S1222 = 7, $S1222 = 14),
            RANDBETWEEN(TODAY() - 16071, TODAY() - 8766),
            IF(OR($S1222 = 13, $S1222 = 12, $S1222 = 11),
                RANDBETWEEN(TODAY() - 27393.75, TODAY() - 12783.75),
                RANDBETWEEN(TODAY() - 27393.75, TODAY()-10957.5)
            )
        )
    )
)</f>
        <v>20830</v>
      </c>
      <c r="O1222" s="6">
        <f t="shared" ref="O1222:O1285" ca="1" si="175" xml:space="preserve">
IF(OR($S1222 = 5, $S1222 = 6) + N("Se for presidente ou vice-presidente"),
    10 + N("Doutor"),
    IF($S1222 = 7 + N("Se for diretor"),
        RANDBETWEEN(8,10) + N("Graduate school or Master’s degree or Doctorate"),
        IF($S1222 = 14 + N("If a manager"),
            RANDBETWEEN(7,9),
            IF(OR($S1222 = 13, $S1222 = 12, $S1222 = 11) + N("If coordinator or specialist or analyst"),
                RANDBETWEEN(7,8),
                7
            )
        )
    )
)</f>
        <v>7</v>
      </c>
      <c r="P1222" s="8" t="str">
        <f ca="1">VLOOKUP($O1222,Education!$A:$B,2,FALSE)</f>
        <v>Undergraduate degree</v>
      </c>
      <c r="Q1222" s="7">
        <f ca="1" xml:space="preserve">
  IF(OR($S1222 = 5, $S1222 = 6, $S1222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22" s="7" t="str">
        <f ca="1">VLOOKUP($Q1222,Department!$A:$B,2,FALSE)</f>
        <v>Communication &amp; Marketing</v>
      </c>
      <c r="S1222" s="6">
        <f t="shared" ref="S1222:S1285" ca="1" si="176" xml:space="preserve">
IF($C1222 = 1 + N("Se matrícula for 1"),
  5 + N("Presidente"),
  IF($C1222 = 2 + N("Se matrícula for 2"),
    6 + N("Vice-presidente"),
    IF($C1222 = 3 + N("Se matrícula for 3"),
      8 + N("Secretária bilíngue"),
      IF(AND($C1222 &gt;= 4, $C1222 &lt;=14),
        7 + N("Diretor"),
        IF(AND($C1222 &gt;= 15, $C1222 &lt;= 25),
          14 + N("Manager"),
          IF(AND($C1222 &gt;= 26, $C1222 &lt;= 36),
            13 + N("Coordinador"),
            IF(AND($C1222 &gt;= 37, $C1222 &lt;= 47),
              12 + N("Especialista"),
                IF(MOD($C1222,2) = 0,
                  11 + N("Analista"),
                  RANDBETWEEN(9,10) + N("Estagiário ou Trainee")
                )
            )
          )
        )
      )
    )
  )
)</f>
        <v>11</v>
      </c>
      <c r="T1222" s="7" t="str">
        <f ca="1">VLOOKUP($S1222,Role!$A:$B,2,FALSE)</f>
        <v>Analyst</v>
      </c>
      <c r="U1222" s="6">
        <f t="shared" ref="U1222:U1285" ca="1" si="177" xml:space="preserve">
IF($S1222 = 11 + N("Analyst"),
    RANDBETWEEN(5, 7) + N("Jr, Pleno, Sr"),
    ""
)</f>
        <v>5</v>
      </c>
      <c r="V1222" s="7" t="str">
        <f ca="1" xml:space="preserve">
IF($U1222 &lt;&gt; "",
    VLOOKUP($U1222,Level!$A:$B,2,FALSE),
    ""
)</f>
        <v>Junior</v>
      </c>
      <c r="W1222" s="1">
        <f t="shared" ref="W1222:W1285" ca="1" si="178" xml:space="preserve">
IF($S1222 = 5 + N("Presidente"),
    27000,
    IF($S1222 = 6 + N("Vice-presidente"),
        23000,
        IF(OR($S1222 = 8, $S1222= 13, $S1222 = 12) + N("Secretária bilíngue ou coordenador ou especialista"),
            8000,
            IF($S1222 = 7 + N("Diretor"),
                15000,
                IF($S1222 = 14 + N("Gerente"),
                    12000,
                    IF($S1222 = 9 + N("Estagiário"),
                        705,
                        IF($S1222 = 10 + N("Trainee"),
                            805,
                            IF($S1222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IF($O1222 = 7,
  500,
  IF($O1222 = 8,
    1000,
    IF($O1222 = 9,
      1500,
      IF($O1222 = 10,
        2000,
        0
      )
    )
  )
)
+
N("Adicional no salário por área")
+
IF($Q1222 = 14 + N("Tecnologia da Informação"),
  120,
  IF($Q1222 = 16 + N("Vendas"),
    110,
    IF($Q1222 = 15 + N("Jurídico"),
      100,
      IF(OR($Q1222 = 8, $Q1222 = 9, $Q1222 = 11) + N("Recursos humanos ou comercial ou comunicação e marketing"),
        80,
        0
      )
    )
  )
)
+
N("Adicionando pegadinha")
+
IF(AND($Q1222 = 16, $O1222 = 9, $S1222 = 11, $U1222 = 5) + N("Se for de vendas, com mestrado, analista sênior"),
  IF($L1222 = 5,
    100,
    0
  )
  +
  IF($J1222 = "M",
    200,
    0
  ),
  0
)</f>
        <v>2580</v>
      </c>
      <c r="X1222" s="12" t="str">
        <f t="shared" ref="X1222:X1285" ca="1" si="179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$A1222  &amp; ", "   &amp;
$C1222  &amp; ", "   &amp;
$D1222  &amp; ", '"  &amp;
$I1222  &amp; "', '" &amp;
$J1222  &amp; "', "  &amp;
$L1222  &amp; ", '"  &amp;
TEXT($N1222,"dd/mm/aaaa")  &amp; "', "   &amp;
$O1222  &amp; ", "   &amp;
$Q1222  &amp; ", "   &amp;
$S1222  &amp; ", "   &amp;
IF($U1222 &lt;&gt; "", $U1222, "NULL")  &amp; ", "   &amp;
$W1222  &amp; ");"</f>
        <v>INSERT INTO bi4all.fac_employees (id_company_fk, id_employee_pk, flg_active, employee_name, id_gender_fk, id_race_fk, birthday, id_schooling_fk, id_department_fk, id_role_fk, id_level_fk, salary) VALUES (1, 1218, TRUE, 'Bento Martini Gomes', 'M', 5, '10/01/1957', 7, 11, 11, 5, 2580);</v>
      </c>
    </row>
    <row r="1223" spans="1:24" ht="14.25" customHeight="1" x14ac:dyDescent="0.2">
      <c r="A1223" s="7">
        <v>1</v>
      </c>
      <c r="B1223" s="7" t="str">
        <f>$A1223 &amp; "-"&amp;VLOOKUP($A1223,Company!$A:$B,2,FALSE)</f>
        <v>1-ACME Corporation</v>
      </c>
      <c r="C1223" s="5">
        <f t="shared" si="171"/>
        <v>1219</v>
      </c>
      <c r="D1223" s="6" t="b">
        <v>1</v>
      </c>
      <c r="E1223" s="7">
        <f ca="1">IF($C1223 = 1 + N("Presidente"),
    127,
    IF($C1223 = 2 + N("Vice-Presidente"),
        72,
        IF($C1223 = 3 + N("Secretária bilíngue"),
            13,
            RANDBETWEEN(5,COUNT(Name!$A:$A) + 1)
        )
    )
)</f>
        <v>187</v>
      </c>
      <c r="F1223" s="7" t="str">
        <f ca="1">VLOOKUP($E1223,Name!$A:$B,2,FALSE)</f>
        <v>João Guilherme</v>
      </c>
      <c r="G1223" s="7">
        <f ca="1" xml:space="preserve">
IF($C1223 = 1,
    0,
    RANDBETWEEN(5,COUNT('Last name'!$A:$A) + 1)
)</f>
        <v>19</v>
      </c>
      <c r="H1223" s="7" t="str">
        <f ca="1" xml:space="preserve">
IF($C1223 = 1 + N("Presidente"),
    "de Orléans e Bragança",
    VLOOKUP($G1223,'Last name'!$A:$B,2,FALSE) &amp; " " &amp; VLOOKUP(RANDBETWEEN(5,COUNT('Last name'!$A:$A) + 1),'Last name'!$A:$B,2,FALSE)
)</f>
        <v>Anjos Marino</v>
      </c>
      <c r="I1223" s="7" t="str">
        <f t="shared" ca="1" si="172"/>
        <v>João Guilherme Anjos Marino</v>
      </c>
      <c r="J1223" s="7" t="str">
        <f ca="1">VLOOKUP($E1223,Name!$A:$C,3,FALSE)</f>
        <v>M</v>
      </c>
      <c r="K1223" s="7" t="str">
        <f ca="1">VLOOKUP($J1223,Gender!$A:$B,2,FALSE)</f>
        <v>Male</v>
      </c>
      <c r="L1223" s="7">
        <f t="shared" ca="1" si="173"/>
        <v>5</v>
      </c>
      <c r="M1223" s="7" t="str">
        <f ca="1">VLOOKUP($L1223,Race!$A:$B,2,FALSE)</f>
        <v>White</v>
      </c>
      <c r="N1223" s="8">
        <f t="shared" ca="1" si="174"/>
        <v>33333</v>
      </c>
      <c r="O1223" s="6">
        <f t="shared" ca="1" si="175"/>
        <v>7</v>
      </c>
      <c r="P1223" s="8" t="str">
        <f ca="1">VLOOKUP($O1223,Education!$A:$B,2,FALSE)</f>
        <v>Undergraduate degree</v>
      </c>
      <c r="Q1223" s="7">
        <f ca="1" xml:space="preserve">
  IF(OR($S1223 = 5, $S1223 = 6, $S1223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23" s="7" t="str">
        <f ca="1">VLOOKUP($Q1223,Department!$A:$B,2,FALSE)</f>
        <v>Presidency</v>
      </c>
      <c r="S1223" s="6">
        <f t="shared" ca="1" si="176"/>
        <v>10</v>
      </c>
      <c r="T1223" s="7" t="str">
        <f ca="1">VLOOKUP($S1223,Role!$A:$B,2,FALSE)</f>
        <v>Trainee</v>
      </c>
      <c r="U1223" s="6" t="str">
        <f t="shared" ca="1" si="177"/>
        <v/>
      </c>
      <c r="V1223" s="7" t="str">
        <f ca="1" xml:space="preserve">
IF($U1223 &lt;&gt; "",
    VLOOKUP($U1223,Level!$A:$B,2,FALSE),
    ""
)</f>
        <v/>
      </c>
      <c r="W1223" s="1">
        <f t="shared" ca="1" si="178"/>
        <v>1305</v>
      </c>
      <c r="X1223" s="12" t="str">
        <f t="shared" ca="1" si="179"/>
        <v>INSERT INTO bi4all.fac_employees (id_company_fk, id_employee_pk, flg_active, employee_name, id_gender_fk, id_race_fk, birthday, id_schooling_fk, id_department_fk, id_role_fk, id_level_fk, salary) VALUES (1, 1219, TRUE, 'João Guilherme Anjos Marino', 'M', 5, '05/04/1991', 7, 5, 10, NULL, 1305);</v>
      </c>
    </row>
    <row r="1224" spans="1:24" ht="14.25" customHeight="1" x14ac:dyDescent="0.2">
      <c r="A1224" s="7">
        <v>1</v>
      </c>
      <c r="B1224" s="7" t="str">
        <f>$A1224 &amp; "-"&amp;VLOOKUP($A1224,Company!$A:$B,2,FALSE)</f>
        <v>1-ACME Corporation</v>
      </c>
      <c r="C1224" s="5">
        <f t="shared" si="171"/>
        <v>1220</v>
      </c>
      <c r="D1224" s="6" t="b">
        <v>1</v>
      </c>
      <c r="E1224" s="7">
        <f ca="1">IF($C1224 = 1 + N("Presidente"),
    127,
    IF($C1224 = 2 + N("Vice-Presidente"),
        72,
        IF($C1224 = 3 + N("Secretária bilíngue"),
            13,
            RANDBETWEEN(5,COUNT(Name!$A:$A) + 1)
        )
    )
)</f>
        <v>90</v>
      </c>
      <c r="F1224" s="7" t="str">
        <f ca="1">VLOOKUP($E1224,Name!$A:$B,2,FALSE)</f>
        <v>Caue</v>
      </c>
      <c r="G1224" s="7">
        <f ca="1" xml:space="preserve">
IF($C1224 = 1,
    0,
    RANDBETWEEN(5,COUNT('Last name'!$A:$A) + 1)
)</f>
        <v>126</v>
      </c>
      <c r="H1224" s="7" t="str">
        <f ca="1" xml:space="preserve">
IF($C1224 = 1 + N("Presidente"),
    "de Orléans e Bragança",
    VLOOKUP($G1224,'Last name'!$A:$B,2,FALSE) &amp; " " &amp; VLOOKUP(RANDBETWEEN(5,COUNT('Last name'!$A:$A) + 1),'Last name'!$A:$B,2,FALSE)
)</f>
        <v>Mello Aguiar</v>
      </c>
      <c r="I1224" s="7" t="str">
        <f t="shared" ca="1" si="172"/>
        <v>Caue Mello Aguiar</v>
      </c>
      <c r="J1224" s="7" t="str">
        <f ca="1">VLOOKUP($E1224,Name!$A:$C,3,FALSE)</f>
        <v>M</v>
      </c>
      <c r="K1224" s="7" t="str">
        <f ca="1">VLOOKUP($J1224,Gender!$A:$B,2,FALSE)</f>
        <v>Male</v>
      </c>
      <c r="L1224" s="7">
        <f t="shared" ca="1" si="173"/>
        <v>5</v>
      </c>
      <c r="M1224" s="7" t="str">
        <f ca="1">VLOOKUP($L1224,Race!$A:$B,2,FALSE)</f>
        <v>White</v>
      </c>
      <c r="N1224" s="8">
        <f t="shared" ca="1" si="174"/>
        <v>21448</v>
      </c>
      <c r="O1224" s="6">
        <f t="shared" ca="1" si="175"/>
        <v>8</v>
      </c>
      <c r="P1224" s="8" t="str">
        <f ca="1">VLOOKUP($O1224,Education!$A:$B,2,FALSE)</f>
        <v>Graduate school</v>
      </c>
      <c r="Q1224" s="7">
        <f ca="1" xml:space="preserve">
  IF(OR($S1224 = 5, $S1224 = 6, $S1224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24" s="7" t="str">
        <f ca="1">VLOOKUP($Q1224,Department!$A:$B,2,FALSE)</f>
        <v>Presidency</v>
      </c>
      <c r="S1224" s="6">
        <f t="shared" ca="1" si="176"/>
        <v>11</v>
      </c>
      <c r="T1224" s="7" t="str">
        <f ca="1">VLOOKUP($S1224,Role!$A:$B,2,FALSE)</f>
        <v>Analyst</v>
      </c>
      <c r="U1224" s="6">
        <f t="shared" ca="1" si="177"/>
        <v>7</v>
      </c>
      <c r="V1224" s="7" t="str">
        <f ca="1" xml:space="preserve">
IF($U1224 &lt;&gt; "",
    VLOOKUP($U1224,Level!$A:$B,2,FALSE),
    ""
)</f>
        <v>Senior</v>
      </c>
      <c r="W1224" s="1">
        <f t="shared" ca="1" si="178"/>
        <v>3000</v>
      </c>
      <c r="X1224" s="12" t="str">
        <f t="shared" ca="1" si="179"/>
        <v>INSERT INTO bi4all.fac_employees (id_company_fk, id_employee_pk, flg_active, employee_name, id_gender_fk, id_race_fk, birthday, id_schooling_fk, id_department_fk, id_role_fk, id_level_fk, salary) VALUES (1, 1220, TRUE, 'Caue Mello Aguiar', 'M', 5, '20/09/1958', 8, 5, 11, 7, 3000);</v>
      </c>
    </row>
    <row r="1225" spans="1:24" ht="14.25" customHeight="1" x14ac:dyDescent="0.2">
      <c r="A1225" s="7">
        <v>1</v>
      </c>
      <c r="B1225" s="7" t="str">
        <f>$A1225 &amp; "-"&amp;VLOOKUP($A1225,Company!$A:$B,2,FALSE)</f>
        <v>1-ACME Corporation</v>
      </c>
      <c r="C1225" s="5">
        <f t="shared" si="171"/>
        <v>1221</v>
      </c>
      <c r="D1225" s="6" t="b">
        <v>1</v>
      </c>
      <c r="E1225" s="7">
        <f ca="1">IF($C1225 = 1 + N("Presidente"),
    127,
    IF($C1225 = 2 + N("Vice-Presidente"),
        72,
        IF($C1225 = 3 + N("Secretária bilíngue"),
            13,
            RANDBETWEEN(5,COUNT(Name!$A:$A) + 1)
        )
    )
)</f>
        <v>269</v>
      </c>
      <c r="F1225" s="7" t="str">
        <f ca="1">VLOOKUP($E1225,Name!$A:$B,2,FALSE)</f>
        <v>Maria Júlia</v>
      </c>
      <c r="G1225" s="7">
        <f ca="1" xml:space="preserve">
IF($C1225 = 1,
    0,
    RANDBETWEEN(5,COUNT('Last name'!$A:$A) + 1)
)</f>
        <v>171</v>
      </c>
      <c r="H1225" s="7" t="str">
        <f ca="1" xml:space="preserve">
IF($C1225 = 1 + N("Presidente"),
    "de Orléans e Bragança",
    VLOOKUP($G1225,'Last name'!$A:$B,2,FALSE) &amp; " " &amp; VLOOKUP(RANDBETWEEN(5,COUNT('Last name'!$A:$A) + 1),'Last name'!$A:$B,2,FALSE)
)</f>
        <v>Sacramento Farina</v>
      </c>
      <c r="I1225" s="7" t="str">
        <f t="shared" ca="1" si="172"/>
        <v>Maria Júlia Sacramento Farina</v>
      </c>
      <c r="J1225" s="7" t="str">
        <f ca="1">VLOOKUP($E1225,Name!$A:$C,3,FALSE)</f>
        <v>F</v>
      </c>
      <c r="K1225" s="7" t="str">
        <f ca="1">VLOOKUP($J1225,Gender!$A:$B,2,FALSE)</f>
        <v>Female</v>
      </c>
      <c r="L1225" s="7">
        <f t="shared" ca="1" si="173"/>
        <v>6</v>
      </c>
      <c r="M1225" s="7" t="str">
        <f ca="1">VLOOKUP($L1225,Race!$A:$B,2,FALSE)</f>
        <v>Black or African American</v>
      </c>
      <c r="N1225" s="8">
        <f t="shared" ca="1" si="174"/>
        <v>27341</v>
      </c>
      <c r="O1225" s="6">
        <f t="shared" ca="1" si="175"/>
        <v>7</v>
      </c>
      <c r="P1225" s="8" t="str">
        <f ca="1">VLOOKUP($O1225,Education!$A:$B,2,FALSE)</f>
        <v>Undergraduate degree</v>
      </c>
      <c r="Q1225" s="7">
        <f ca="1" xml:space="preserve">
  IF(OR($S1225 = 5, $S1225 = 6, $S1225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25" s="7" t="str">
        <f ca="1">VLOOKUP($Q1225,Department!$A:$B,2,FALSE)</f>
        <v>Communication &amp; Marketing</v>
      </c>
      <c r="S1225" s="6">
        <f t="shared" ca="1" si="176"/>
        <v>9</v>
      </c>
      <c r="T1225" s="7" t="str">
        <f ca="1">VLOOKUP($S1225,Role!$A:$B,2,FALSE)</f>
        <v>Intern</v>
      </c>
      <c r="U1225" s="6" t="str">
        <f t="shared" ca="1" si="177"/>
        <v/>
      </c>
      <c r="V1225" s="7" t="str">
        <f ca="1" xml:space="preserve">
IF($U1225 &lt;&gt; "",
    VLOOKUP($U1225,Level!$A:$B,2,FALSE),
    ""
)</f>
        <v/>
      </c>
      <c r="W1225" s="1">
        <f t="shared" ca="1" si="178"/>
        <v>1285</v>
      </c>
      <c r="X1225" s="12" t="str">
        <f t="shared" ca="1" si="179"/>
        <v>INSERT INTO bi4all.fac_employees (id_company_fk, id_employee_pk, flg_active, employee_name, id_gender_fk, id_race_fk, birthday, id_schooling_fk, id_department_fk, id_role_fk, id_level_fk, salary) VALUES (1, 1221, TRUE, 'Maria Júlia Sacramento Farina', 'F', 6, '08/11/1974', 7, 11, 9, NULL, 1285);</v>
      </c>
    </row>
    <row r="1226" spans="1:24" ht="14.25" customHeight="1" x14ac:dyDescent="0.2">
      <c r="A1226" s="7">
        <v>1</v>
      </c>
      <c r="B1226" s="7" t="str">
        <f>$A1226 &amp; "-"&amp;VLOOKUP($A1226,Company!$A:$B,2,FALSE)</f>
        <v>1-ACME Corporation</v>
      </c>
      <c r="C1226" s="5">
        <f t="shared" si="171"/>
        <v>1222</v>
      </c>
      <c r="D1226" s="6" t="b">
        <v>1</v>
      </c>
      <c r="E1226" s="7">
        <f ca="1">IF($C1226 = 1 + N("Presidente"),
    127,
    IF($C1226 = 2 + N("Vice-Presidente"),
        72,
        IF($C1226 = 3 + N("Secretária bilíngue"),
            13,
            RANDBETWEEN(5,COUNT(Name!$A:$A) + 1)
        )
    )
)</f>
        <v>38</v>
      </c>
      <c r="F1226" s="7" t="str">
        <f ca="1">VLOOKUP($E1226,Name!$A:$B,2,FALSE)</f>
        <v>Analu</v>
      </c>
      <c r="G1226" s="7">
        <f ca="1" xml:space="preserve">
IF($C1226 = 1,
    0,
    RANDBETWEEN(5,COUNT('Last name'!$A:$A) + 1)
)</f>
        <v>64</v>
      </c>
      <c r="H1226" s="7" t="str">
        <f ca="1" xml:space="preserve">
IF($C1226 = 1 + N("Presidente"),
    "de Orléans e Bragança",
    VLOOKUP($G1226,'Last name'!$A:$B,2,FALSE) &amp; " " &amp; VLOOKUP(RANDBETWEEN(5,COUNT('Last name'!$A:$A) + 1),'Last name'!$A:$B,2,FALSE)
)</f>
        <v>Chaves Andrade</v>
      </c>
      <c r="I1226" s="7" t="str">
        <f t="shared" ca="1" si="172"/>
        <v>Analu Chaves Andrade</v>
      </c>
      <c r="J1226" s="7" t="str">
        <f ca="1">VLOOKUP($E1226,Name!$A:$C,3,FALSE)</f>
        <v>F</v>
      </c>
      <c r="K1226" s="7" t="str">
        <f ca="1">VLOOKUP($J1226,Gender!$A:$B,2,FALSE)</f>
        <v>Female</v>
      </c>
      <c r="L1226" s="7">
        <f t="shared" ca="1" si="173"/>
        <v>5</v>
      </c>
      <c r="M1226" s="7" t="str">
        <f ca="1">VLOOKUP($L1226,Race!$A:$B,2,FALSE)</f>
        <v>White</v>
      </c>
      <c r="N1226" s="8">
        <f t="shared" ca="1" si="174"/>
        <v>21257</v>
      </c>
      <c r="O1226" s="6">
        <f t="shared" ca="1" si="175"/>
        <v>7</v>
      </c>
      <c r="P1226" s="8" t="str">
        <f ca="1">VLOOKUP($O1226,Education!$A:$B,2,FALSE)</f>
        <v>Undergraduate degree</v>
      </c>
      <c r="Q1226" s="7">
        <f ca="1" xml:space="preserve">
  IF(OR($S1226 = 5, $S1226 = 6, $S1226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26" s="7" t="str">
        <f ca="1">VLOOKUP($Q1226,Department!$A:$B,2,FALSE)</f>
        <v>Audit</v>
      </c>
      <c r="S1226" s="6">
        <f t="shared" ca="1" si="176"/>
        <v>11</v>
      </c>
      <c r="T1226" s="7" t="str">
        <f ca="1">VLOOKUP($S1226,Role!$A:$B,2,FALSE)</f>
        <v>Analyst</v>
      </c>
      <c r="U1226" s="6">
        <f t="shared" ca="1" si="177"/>
        <v>5</v>
      </c>
      <c r="V1226" s="7" t="str">
        <f ca="1" xml:space="preserve">
IF($U1226 &lt;&gt; "",
    VLOOKUP($U1226,Level!$A:$B,2,FALSE),
    ""
)</f>
        <v>Junior</v>
      </c>
      <c r="W1226" s="1">
        <f t="shared" ca="1" si="178"/>
        <v>2500</v>
      </c>
      <c r="X1226" s="12" t="str">
        <f t="shared" ca="1" si="179"/>
        <v>INSERT INTO bi4all.fac_employees (id_company_fk, id_employee_pk, flg_active, employee_name, id_gender_fk, id_race_fk, birthday, id_schooling_fk, id_department_fk, id_role_fk, id_level_fk, salary) VALUES (1, 1222, TRUE, 'Analu Chaves Andrade', 'F', 5, '13/03/1958', 7, 13, 11, 5, 2500);</v>
      </c>
    </row>
    <row r="1227" spans="1:24" ht="14.25" customHeight="1" x14ac:dyDescent="0.2">
      <c r="A1227" s="7">
        <v>1</v>
      </c>
      <c r="B1227" s="7" t="str">
        <f>$A1227 &amp; "-"&amp;VLOOKUP($A1227,Company!$A:$B,2,FALSE)</f>
        <v>1-ACME Corporation</v>
      </c>
      <c r="C1227" s="5">
        <f t="shared" si="171"/>
        <v>1223</v>
      </c>
      <c r="D1227" s="6" t="b">
        <v>1</v>
      </c>
      <c r="E1227" s="7">
        <f ca="1">IF($C1227 = 1 + N("Presidente"),
    127,
    IF($C1227 = 2 + N("Vice-Presidente"),
        72,
        IF($C1227 = 3 + N("Secretária bilíngue"),
            13,
            RANDBETWEEN(5,COUNT(Name!$A:$A) + 1)
        )
    )
)</f>
        <v>291</v>
      </c>
      <c r="F1227" s="7" t="str">
        <f ca="1">VLOOKUP($E1227,Name!$A:$B,2,FALSE)</f>
        <v>Melyssa</v>
      </c>
      <c r="G1227" s="7">
        <f ca="1" xml:space="preserve">
IF($C1227 = 1,
    0,
    RANDBETWEEN(5,COUNT('Last name'!$A:$A) + 1)
)</f>
        <v>134</v>
      </c>
      <c r="H1227" s="7" t="str">
        <f ca="1" xml:space="preserve">
IF($C1227 = 1 + N("Presidente"),
    "de Orléans e Bragança",
    VLOOKUP($G1227,'Last name'!$A:$B,2,FALSE) &amp; " " &amp; VLOOKUP(RANDBETWEEN(5,COUNT('Last name'!$A:$A) + 1),'Last name'!$A:$B,2,FALSE)
)</f>
        <v>Morato Carneiro</v>
      </c>
      <c r="I1227" s="7" t="str">
        <f t="shared" ca="1" si="172"/>
        <v>Melyssa Morato Carneiro</v>
      </c>
      <c r="J1227" s="7" t="str">
        <f ca="1">VLOOKUP($E1227,Name!$A:$C,3,FALSE)</f>
        <v>F</v>
      </c>
      <c r="K1227" s="7" t="str">
        <f ca="1">VLOOKUP($J1227,Gender!$A:$B,2,FALSE)</f>
        <v>Female</v>
      </c>
      <c r="L1227" s="7">
        <f t="shared" ca="1" si="173"/>
        <v>5</v>
      </c>
      <c r="M1227" s="7" t="str">
        <f ca="1">VLOOKUP($L1227,Race!$A:$B,2,FALSE)</f>
        <v>White</v>
      </c>
      <c r="N1227" s="8">
        <f t="shared" ca="1" si="174"/>
        <v>19880</v>
      </c>
      <c r="O1227" s="6">
        <f t="shared" ca="1" si="175"/>
        <v>7</v>
      </c>
      <c r="P1227" s="8" t="str">
        <f ca="1">VLOOKUP($O1227,Education!$A:$B,2,FALSE)</f>
        <v>Undergraduate degree</v>
      </c>
      <c r="Q1227" s="7">
        <f ca="1" xml:space="preserve">
  IF(OR($S1227 = 5, $S1227 = 6, $S1227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27" s="7" t="str">
        <f ca="1">VLOOKUP($Q1227,Department!$A:$B,2,FALSE)</f>
        <v>Administration</v>
      </c>
      <c r="S1227" s="6">
        <f t="shared" ca="1" si="176"/>
        <v>9</v>
      </c>
      <c r="T1227" s="7" t="str">
        <f ca="1">VLOOKUP($S1227,Role!$A:$B,2,FALSE)</f>
        <v>Intern</v>
      </c>
      <c r="U1227" s="6" t="str">
        <f t="shared" ca="1" si="177"/>
        <v/>
      </c>
      <c r="V1227" s="7" t="str">
        <f ca="1" xml:space="preserve">
IF($U1227 &lt;&gt; "",
    VLOOKUP($U1227,Level!$A:$B,2,FALSE),
    ""
)</f>
        <v/>
      </c>
      <c r="W1227" s="1">
        <f t="shared" ca="1" si="178"/>
        <v>1205</v>
      </c>
      <c r="X1227" s="12" t="str">
        <f t="shared" ca="1" si="179"/>
        <v>INSERT INTO bi4all.fac_employees (id_company_fk, id_employee_pk, flg_active, employee_name, id_gender_fk, id_race_fk, birthday, id_schooling_fk, id_department_fk, id_role_fk, id_level_fk, salary) VALUES (1, 1223, TRUE, 'Melyssa Morato Carneiro', 'F', 5, '05/06/1954', 7, 6, 9, NULL, 1205);</v>
      </c>
    </row>
    <row r="1228" spans="1:24" ht="14.25" customHeight="1" x14ac:dyDescent="0.2">
      <c r="A1228" s="7">
        <v>1</v>
      </c>
      <c r="B1228" s="7" t="str">
        <f>$A1228 &amp; "-"&amp;VLOOKUP($A1228,Company!$A:$B,2,FALSE)</f>
        <v>1-ACME Corporation</v>
      </c>
      <c r="C1228" s="5">
        <f t="shared" si="171"/>
        <v>1224</v>
      </c>
      <c r="D1228" s="6" t="b">
        <v>1</v>
      </c>
      <c r="E1228" s="7">
        <f ca="1">IF($C1228 = 1 + N("Presidente"),
    127,
    IF($C1228 = 2 + N("Vice-Presidente"),
        72,
        IF($C1228 = 3 + N("Secretária bilíngue"),
            13,
            RANDBETWEEN(5,COUNT(Name!$A:$A) + 1)
        )
    )
)</f>
        <v>140</v>
      </c>
      <c r="F1228" s="7" t="str">
        <f ca="1">VLOOKUP($E1228,Name!$A:$B,2,FALSE)</f>
        <v>Fernando Manuel</v>
      </c>
      <c r="G1228" s="7">
        <f ca="1" xml:space="preserve">
IF($C1228 = 1,
    0,
    RANDBETWEEN(5,COUNT('Last name'!$A:$A) + 1)
)</f>
        <v>95</v>
      </c>
      <c r="H1228" s="7" t="str">
        <f ca="1" xml:space="preserve">
IF($C1228 = 1 + N("Presidente"),
    "de Orléans e Bragança",
    VLOOKUP($G1228,'Last name'!$A:$B,2,FALSE) &amp; " " &amp; VLOOKUP(RANDBETWEEN(5,COUNT('Last name'!$A:$A) + 1),'Last name'!$A:$B,2,FALSE)
)</f>
        <v>Galli sobrenome</v>
      </c>
      <c r="I1228" s="7" t="str">
        <f t="shared" ca="1" si="172"/>
        <v>Fernando Manuel Galli sobrenome</v>
      </c>
      <c r="J1228" s="7" t="str">
        <f ca="1">VLOOKUP($E1228,Name!$A:$C,3,FALSE)</f>
        <v>M</v>
      </c>
      <c r="K1228" s="7" t="str">
        <f ca="1">VLOOKUP($J1228,Gender!$A:$B,2,FALSE)</f>
        <v>Male</v>
      </c>
      <c r="L1228" s="7">
        <f t="shared" ca="1" si="173"/>
        <v>5</v>
      </c>
      <c r="M1228" s="7" t="str">
        <f ca="1">VLOOKUP($L1228,Race!$A:$B,2,FALSE)</f>
        <v>White</v>
      </c>
      <c r="N1228" s="8">
        <f t="shared" ca="1" si="174"/>
        <v>25039</v>
      </c>
      <c r="O1228" s="6">
        <f t="shared" ca="1" si="175"/>
        <v>8</v>
      </c>
      <c r="P1228" s="8" t="str">
        <f ca="1">VLOOKUP($O1228,Education!$A:$B,2,FALSE)</f>
        <v>Graduate school</v>
      </c>
      <c r="Q1228" s="7">
        <f ca="1" xml:space="preserve">
  IF(OR($S1228 = 5, $S1228 = 6, $S1228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28" s="7" t="str">
        <f ca="1">VLOOKUP($Q1228,Department!$A:$B,2,FALSE)</f>
        <v>Administration</v>
      </c>
      <c r="S1228" s="6">
        <f t="shared" ca="1" si="176"/>
        <v>11</v>
      </c>
      <c r="T1228" s="7" t="str">
        <f ca="1">VLOOKUP($S1228,Role!$A:$B,2,FALSE)</f>
        <v>Analyst</v>
      </c>
      <c r="U1228" s="6">
        <f t="shared" ca="1" si="177"/>
        <v>5</v>
      </c>
      <c r="V1228" s="7" t="str">
        <f ca="1" xml:space="preserve">
IF($U1228 &lt;&gt; "",
    VLOOKUP($U1228,Level!$A:$B,2,FALSE),
    ""
)</f>
        <v>Junior</v>
      </c>
      <c r="W1228" s="1">
        <f t="shared" ca="1" si="178"/>
        <v>3000</v>
      </c>
      <c r="X1228" s="12" t="str">
        <f t="shared" ca="1" si="179"/>
        <v>INSERT INTO bi4all.fac_employees (id_company_fk, id_employee_pk, flg_active, employee_name, id_gender_fk, id_race_fk, birthday, id_schooling_fk, id_department_fk, id_role_fk, id_level_fk, salary) VALUES (1, 1224, TRUE, 'Fernando Manuel Galli sobrenome', 'M', 5, '20/07/1968', 8, 6, 11, 5, 3000);</v>
      </c>
    </row>
    <row r="1229" spans="1:24" ht="14.25" customHeight="1" x14ac:dyDescent="0.2">
      <c r="A1229" s="7">
        <v>1</v>
      </c>
      <c r="B1229" s="7" t="str">
        <f>$A1229 &amp; "-"&amp;VLOOKUP($A1229,Company!$A:$B,2,FALSE)</f>
        <v>1-ACME Corporation</v>
      </c>
      <c r="C1229" s="5">
        <f t="shared" si="171"/>
        <v>1225</v>
      </c>
      <c r="D1229" s="6" t="b">
        <v>1</v>
      </c>
      <c r="E1229" s="7">
        <f ca="1">IF($C1229 = 1 + N("Presidente"),
    127,
    IF($C1229 = 2 + N("Vice-Presidente"),
        72,
        IF($C1229 = 3 + N("Secretária bilíngue"),
            13,
            RANDBETWEEN(5,COUNT(Name!$A:$A) + 1)
        )
    )
)</f>
        <v>171</v>
      </c>
      <c r="F1229" s="7" t="str">
        <f ca="1">VLOOKUP($E1229,Name!$A:$B,2,FALSE)</f>
        <v>Íris</v>
      </c>
      <c r="G1229" s="7">
        <f ca="1" xml:space="preserve">
IF($C1229 = 1,
    0,
    RANDBETWEEN(5,COUNT('Last name'!$A:$A) + 1)
)</f>
        <v>154</v>
      </c>
      <c r="H1229" s="7" t="str">
        <f ca="1" xml:space="preserve">
IF($C1229 = 1 + N("Presidente"),
    "de Orléans e Bragança",
    VLOOKUP($G1229,'Last name'!$A:$B,2,FALSE) &amp; " " &amp; VLOOKUP(RANDBETWEEN(5,COUNT('Last name'!$A:$A) + 1),'Last name'!$A:$B,2,FALSE)
)</f>
        <v>Pinheiro Borges</v>
      </c>
      <c r="I1229" s="7" t="str">
        <f t="shared" ca="1" si="172"/>
        <v>Íris Pinheiro Borges</v>
      </c>
      <c r="J1229" s="7" t="str">
        <f ca="1">VLOOKUP($E1229,Name!$A:$C,3,FALSE)</f>
        <v>F</v>
      </c>
      <c r="K1229" s="7" t="str">
        <f ca="1">VLOOKUP($J1229,Gender!$A:$B,2,FALSE)</f>
        <v>Female</v>
      </c>
      <c r="L1229" s="7">
        <f t="shared" ca="1" si="173"/>
        <v>5</v>
      </c>
      <c r="M1229" s="7" t="str">
        <f ca="1">VLOOKUP($L1229,Race!$A:$B,2,FALSE)</f>
        <v>White</v>
      </c>
      <c r="N1229" s="8">
        <f t="shared" ca="1" si="174"/>
        <v>33562</v>
      </c>
      <c r="O1229" s="6">
        <f t="shared" ca="1" si="175"/>
        <v>7</v>
      </c>
      <c r="P1229" s="8" t="str">
        <f ca="1">VLOOKUP($O1229,Education!$A:$B,2,FALSE)</f>
        <v>Undergraduate degree</v>
      </c>
      <c r="Q1229" s="7">
        <f ca="1" xml:space="preserve">
  IF(OR($S1229 = 5, $S1229 = 6, $S1229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29" s="7" t="str">
        <f ca="1">VLOOKUP($Q1229,Department!$A:$B,2,FALSE)</f>
        <v>Controlling</v>
      </c>
      <c r="S1229" s="6">
        <f t="shared" ca="1" si="176"/>
        <v>10</v>
      </c>
      <c r="T1229" s="7" t="str">
        <f ca="1">VLOOKUP($S1229,Role!$A:$B,2,FALSE)</f>
        <v>Trainee</v>
      </c>
      <c r="U1229" s="6" t="str">
        <f t="shared" ca="1" si="177"/>
        <v/>
      </c>
      <c r="V1229" s="7" t="str">
        <f ca="1" xml:space="preserve">
IF($U1229 &lt;&gt; "",
    VLOOKUP($U1229,Level!$A:$B,2,FALSE),
    ""
)</f>
        <v/>
      </c>
      <c r="W1229" s="1">
        <f t="shared" ca="1" si="178"/>
        <v>1305</v>
      </c>
      <c r="X1229" s="12" t="str">
        <f t="shared" ca="1" si="179"/>
        <v>INSERT INTO bi4all.fac_employees (id_company_fk, id_employee_pk, flg_active, employee_name, id_gender_fk, id_race_fk, birthday, id_schooling_fk, id_department_fk, id_role_fk, id_level_fk, salary) VALUES (1, 1225, TRUE, 'Íris Pinheiro Borges', 'F', 5, '20/11/1991', 7, 12, 10, NULL, 1305);</v>
      </c>
    </row>
    <row r="1230" spans="1:24" ht="14.25" customHeight="1" x14ac:dyDescent="0.2">
      <c r="A1230" s="7">
        <v>1</v>
      </c>
      <c r="B1230" s="7" t="str">
        <f>$A1230 &amp; "-"&amp;VLOOKUP($A1230,Company!$A:$B,2,FALSE)</f>
        <v>1-ACME Corporation</v>
      </c>
      <c r="C1230" s="5">
        <f t="shared" si="171"/>
        <v>1226</v>
      </c>
      <c r="D1230" s="6" t="b">
        <v>1</v>
      </c>
      <c r="E1230" s="7">
        <f ca="1">IF($C1230 = 1 + N("Presidente"),
    127,
    IF($C1230 = 2 + N("Vice-Presidente"),
        72,
        IF($C1230 = 3 + N("Secretária bilíngue"),
            13,
            RANDBETWEEN(5,COUNT(Name!$A:$A) + 1)
        )
    )
)</f>
        <v>126</v>
      </c>
      <c r="F1230" s="7" t="str">
        <f ca="1">VLOOKUP($E1230,Name!$A:$B,2,FALSE)</f>
        <v>Enrico</v>
      </c>
      <c r="G1230" s="7">
        <f ca="1" xml:space="preserve">
IF($C1230 = 1,
    0,
    RANDBETWEEN(5,COUNT('Last name'!$A:$A) + 1)
)</f>
        <v>165</v>
      </c>
      <c r="H1230" s="7" t="str">
        <f ca="1" xml:space="preserve">
IF($C1230 = 1 + N("Presidente"),
    "de Orléans e Bragança",
    VLOOKUP($G1230,'Last name'!$A:$B,2,FALSE) &amp; " " &amp; VLOOKUP(RANDBETWEEN(5,COUNT('Last name'!$A:$A) + 1),'Last name'!$A:$B,2,FALSE)
)</f>
        <v>Rocha Faria</v>
      </c>
      <c r="I1230" s="7" t="str">
        <f t="shared" ca="1" si="172"/>
        <v>Enrico Rocha Faria</v>
      </c>
      <c r="J1230" s="7" t="str">
        <f ca="1">VLOOKUP($E1230,Name!$A:$C,3,FALSE)</f>
        <v>M</v>
      </c>
      <c r="K1230" s="7" t="str">
        <f ca="1">VLOOKUP($J1230,Gender!$A:$B,2,FALSE)</f>
        <v>Male</v>
      </c>
      <c r="L1230" s="7">
        <f t="shared" ca="1" si="173"/>
        <v>5</v>
      </c>
      <c r="M1230" s="7" t="str">
        <f ca="1">VLOOKUP($L1230,Race!$A:$B,2,FALSE)</f>
        <v>White</v>
      </c>
      <c r="N1230" s="8">
        <f t="shared" ca="1" si="174"/>
        <v>26156</v>
      </c>
      <c r="O1230" s="6">
        <f t="shared" ca="1" si="175"/>
        <v>8</v>
      </c>
      <c r="P1230" s="8" t="str">
        <f ca="1">VLOOKUP($O1230,Education!$A:$B,2,FALSE)</f>
        <v>Graduate school</v>
      </c>
      <c r="Q1230" s="7">
        <f ca="1" xml:space="preserve">
  IF(OR($S1230 = 5, $S1230 = 6, $S1230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30" s="7" t="str">
        <f ca="1">VLOOKUP($Q1230,Department!$A:$B,2,FALSE)</f>
        <v>Controlling</v>
      </c>
      <c r="S1230" s="6">
        <f t="shared" ca="1" si="176"/>
        <v>11</v>
      </c>
      <c r="T1230" s="7" t="str">
        <f ca="1">VLOOKUP($S1230,Role!$A:$B,2,FALSE)</f>
        <v>Analyst</v>
      </c>
      <c r="U1230" s="6">
        <f t="shared" ca="1" si="177"/>
        <v>6</v>
      </c>
      <c r="V1230" s="7" t="str">
        <f ca="1" xml:space="preserve">
IF($U1230 &lt;&gt; "",
    VLOOKUP($U1230,Level!$A:$B,2,FALSE),
    ""
)</f>
        <v>Pleno</v>
      </c>
      <c r="W1230" s="1">
        <f t="shared" ca="1" si="178"/>
        <v>3000</v>
      </c>
      <c r="X1230" s="12" t="str">
        <f t="shared" ca="1" si="179"/>
        <v>INSERT INTO bi4all.fac_employees (id_company_fk, id_employee_pk, flg_active, employee_name, id_gender_fk, id_race_fk, birthday, id_schooling_fk, id_department_fk, id_role_fk, id_level_fk, salary) VALUES (1, 1226, TRUE, 'Enrico Rocha Faria', 'M', 5, '11/08/1971', 8, 12, 11, 6, 3000);</v>
      </c>
    </row>
    <row r="1231" spans="1:24" ht="14.25" customHeight="1" x14ac:dyDescent="0.2">
      <c r="A1231" s="7">
        <v>1</v>
      </c>
      <c r="B1231" s="7" t="str">
        <f>$A1231 &amp; "-"&amp;VLOOKUP($A1231,Company!$A:$B,2,FALSE)</f>
        <v>1-ACME Corporation</v>
      </c>
      <c r="C1231" s="5">
        <f t="shared" si="171"/>
        <v>1227</v>
      </c>
      <c r="D1231" s="6" t="b">
        <v>1</v>
      </c>
      <c r="E1231" s="7">
        <f ca="1">IF($C1231 = 1 + N("Presidente"),
    127,
    IF($C1231 = 2 + N("Vice-Presidente"),
        72,
        IF($C1231 = 3 + N("Secretária bilíngue"),
            13,
            RANDBETWEEN(5,COUNT(Name!$A:$A) + 1)
        )
    )
)</f>
        <v>191</v>
      </c>
      <c r="F1231" s="7" t="str">
        <f ca="1">VLOOKUP($E1231,Name!$A:$B,2,FALSE)</f>
        <v>João Paulo</v>
      </c>
      <c r="G1231" s="7">
        <f ca="1" xml:space="preserve">
IF($C1231 = 1,
    0,
    RANDBETWEEN(5,COUNT('Last name'!$A:$A) + 1)
)</f>
        <v>69</v>
      </c>
      <c r="H1231" s="7" t="str">
        <f ca="1" xml:space="preserve">
IF($C1231 = 1 + N("Presidente"),
    "de Orléans e Bragança",
    VLOOKUP($G1231,'Last name'!$A:$B,2,FALSE) &amp; " " &amp; VLOOKUP(RANDBETWEEN(5,COUNT('Last name'!$A:$A) + 1),'Last name'!$A:$B,2,FALSE)
)</f>
        <v>Costatini Barroso</v>
      </c>
      <c r="I1231" s="7" t="str">
        <f t="shared" ca="1" si="172"/>
        <v>João Paulo Costatini Barroso</v>
      </c>
      <c r="J1231" s="7" t="str">
        <f ca="1">VLOOKUP($E1231,Name!$A:$C,3,FALSE)</f>
        <v>M</v>
      </c>
      <c r="K1231" s="7" t="str">
        <f ca="1">VLOOKUP($J1231,Gender!$A:$B,2,FALSE)</f>
        <v>Male</v>
      </c>
      <c r="L1231" s="7">
        <f t="shared" ca="1" si="173"/>
        <v>5</v>
      </c>
      <c r="M1231" s="7" t="str">
        <f ca="1">VLOOKUP($L1231,Race!$A:$B,2,FALSE)</f>
        <v>White</v>
      </c>
      <c r="N1231" s="8">
        <f t="shared" ca="1" si="174"/>
        <v>17970</v>
      </c>
      <c r="O1231" s="6">
        <f t="shared" ca="1" si="175"/>
        <v>7</v>
      </c>
      <c r="P1231" s="8" t="str">
        <f ca="1">VLOOKUP($O1231,Education!$A:$B,2,FALSE)</f>
        <v>Undergraduate degree</v>
      </c>
      <c r="Q1231" s="7">
        <f ca="1" xml:space="preserve">
  IF(OR($S1231 = 5, $S1231 = 6, $S1231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31" s="7" t="str">
        <f ca="1">VLOOKUP($Q1231,Department!$A:$B,2,FALSE)</f>
        <v>Communication &amp; Marketing</v>
      </c>
      <c r="S1231" s="6">
        <f t="shared" ca="1" si="176"/>
        <v>10</v>
      </c>
      <c r="T1231" s="7" t="str">
        <f ca="1">VLOOKUP($S1231,Role!$A:$B,2,FALSE)</f>
        <v>Trainee</v>
      </c>
      <c r="U1231" s="6" t="str">
        <f t="shared" ca="1" si="177"/>
        <v/>
      </c>
      <c r="V1231" s="7" t="str">
        <f ca="1" xml:space="preserve">
IF($U1231 &lt;&gt; "",
    VLOOKUP($U1231,Level!$A:$B,2,FALSE),
    ""
)</f>
        <v/>
      </c>
      <c r="W1231" s="1">
        <f t="shared" ca="1" si="178"/>
        <v>1385</v>
      </c>
      <c r="X1231" s="12" t="str">
        <f t="shared" ca="1" si="179"/>
        <v>INSERT INTO bi4all.fac_employees (id_company_fk, id_employee_pk, flg_active, employee_name, id_gender_fk, id_race_fk, birthday, id_schooling_fk, id_department_fk, id_role_fk, id_level_fk, salary) VALUES (1, 1227, TRUE, 'João Paulo Costatini Barroso', 'M', 5, '13/03/1949', 7, 11, 10, NULL, 1385);</v>
      </c>
    </row>
    <row r="1232" spans="1:24" ht="14.25" customHeight="1" x14ac:dyDescent="0.2">
      <c r="A1232" s="7">
        <v>1</v>
      </c>
      <c r="B1232" s="7" t="str">
        <f>$A1232 &amp; "-"&amp;VLOOKUP($A1232,Company!$A:$B,2,FALSE)</f>
        <v>1-ACME Corporation</v>
      </c>
      <c r="C1232" s="5">
        <f t="shared" si="171"/>
        <v>1228</v>
      </c>
      <c r="D1232" s="6" t="b">
        <v>1</v>
      </c>
      <c r="E1232" s="7">
        <f ca="1">IF($C1232 = 1 + N("Presidente"),
    127,
    IF($C1232 = 2 + N("Vice-Presidente"),
        72,
        IF($C1232 = 3 + N("Secretária bilíngue"),
            13,
            RANDBETWEEN(5,COUNT(Name!$A:$A) + 1)
        )
    )
)</f>
        <v>256</v>
      </c>
      <c r="F1232" s="7" t="str">
        <f ca="1">VLOOKUP($E1232,Name!$A:$B,2,FALSE)</f>
        <v>Marcelo</v>
      </c>
      <c r="G1232" s="7">
        <f ca="1" xml:space="preserve">
IF($C1232 = 1,
    0,
    RANDBETWEEN(5,COUNT('Last name'!$A:$A) + 1)
)</f>
        <v>43</v>
      </c>
      <c r="H1232" s="7" t="str">
        <f ca="1" xml:space="preserve">
IF($C1232 = 1 + N("Presidente"),
    "de Orléans e Bragança",
    VLOOKUP($G1232,'Last name'!$A:$B,2,FALSE) &amp; " " &amp; VLOOKUP(RANDBETWEEN(5,COUNT('Last name'!$A:$A) + 1),'Last name'!$A:$B,2,FALSE)
)</f>
        <v>Borges Evangelista</v>
      </c>
      <c r="I1232" s="7" t="str">
        <f t="shared" ca="1" si="172"/>
        <v>Marcelo Borges Evangelista</v>
      </c>
      <c r="J1232" s="7" t="str">
        <f ca="1">VLOOKUP($E1232,Name!$A:$C,3,FALSE)</f>
        <v>M</v>
      </c>
      <c r="K1232" s="7" t="str">
        <f ca="1">VLOOKUP($J1232,Gender!$A:$B,2,FALSE)</f>
        <v>Male</v>
      </c>
      <c r="L1232" s="7">
        <f t="shared" ca="1" si="173"/>
        <v>7</v>
      </c>
      <c r="M1232" s="7" t="str">
        <f ca="1">VLOOKUP($L1232,Race!$A:$B,2,FALSE)</f>
        <v>Hispanic or Latino</v>
      </c>
      <c r="N1232" s="8">
        <f t="shared" ca="1" si="174"/>
        <v>17997</v>
      </c>
      <c r="O1232" s="6">
        <f t="shared" ca="1" si="175"/>
        <v>7</v>
      </c>
      <c r="P1232" s="8" t="str">
        <f ca="1">VLOOKUP($O1232,Education!$A:$B,2,FALSE)</f>
        <v>Undergraduate degree</v>
      </c>
      <c r="Q1232" s="7">
        <f ca="1" xml:space="preserve">
  IF(OR($S1232 = 5, $S1232 = 6, $S1232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32" s="7" t="str">
        <f ca="1">VLOOKUP($Q1232,Department!$A:$B,2,FALSE)</f>
        <v>Operations</v>
      </c>
      <c r="S1232" s="6">
        <f t="shared" ca="1" si="176"/>
        <v>11</v>
      </c>
      <c r="T1232" s="7" t="str">
        <f ca="1">VLOOKUP($S1232,Role!$A:$B,2,FALSE)</f>
        <v>Analyst</v>
      </c>
      <c r="U1232" s="6">
        <f t="shared" ca="1" si="177"/>
        <v>7</v>
      </c>
      <c r="V1232" s="7" t="str">
        <f ca="1" xml:space="preserve">
IF($U1232 &lt;&gt; "",
    VLOOKUP($U1232,Level!$A:$B,2,FALSE),
    ""
)</f>
        <v>Senior</v>
      </c>
      <c r="W1232" s="1">
        <f t="shared" ca="1" si="178"/>
        <v>2500</v>
      </c>
      <c r="X1232" s="12" t="str">
        <f t="shared" ca="1" si="179"/>
        <v>INSERT INTO bi4all.fac_employees (id_company_fk, id_employee_pk, flg_active, employee_name, id_gender_fk, id_race_fk, birthday, id_schooling_fk, id_department_fk, id_role_fk, id_level_fk, salary) VALUES (1, 1228, TRUE, 'Marcelo Borges Evangelista', 'M', 7, '09/04/1949', 7, 10, 11, 7, 2500);</v>
      </c>
    </row>
    <row r="1233" spans="1:24" ht="14.25" customHeight="1" x14ac:dyDescent="0.2">
      <c r="A1233" s="7">
        <v>1</v>
      </c>
      <c r="B1233" s="7" t="str">
        <f>$A1233 &amp; "-"&amp;VLOOKUP($A1233,Company!$A:$B,2,FALSE)</f>
        <v>1-ACME Corporation</v>
      </c>
      <c r="C1233" s="5">
        <f t="shared" si="171"/>
        <v>1229</v>
      </c>
      <c r="D1233" s="6" t="b">
        <v>1</v>
      </c>
      <c r="E1233" s="7">
        <f ca="1">IF($C1233 = 1 + N("Presidente"),
    127,
    IF($C1233 = 2 + N("Vice-Presidente"),
        72,
        IF($C1233 = 3 + N("Secretária bilíngue"),
            13,
            RANDBETWEEN(5,COUNT(Name!$A:$A) + 1)
        )
    )
)</f>
        <v>342</v>
      </c>
      <c r="F1233" s="7" t="str">
        <f ca="1">VLOOKUP($E1233,Name!$A:$B,2,FALSE)</f>
        <v>Théo</v>
      </c>
      <c r="G1233" s="7">
        <f ca="1" xml:space="preserve">
IF($C1233 = 1,
    0,
    RANDBETWEEN(5,COUNT('Last name'!$A:$A) + 1)
)</f>
        <v>57</v>
      </c>
      <c r="H1233" s="7" t="str">
        <f ca="1" xml:space="preserve">
IF($C1233 = 1 + N("Presidente"),
    "de Orléans e Bragança",
    VLOOKUP($G1233,'Last name'!$A:$B,2,FALSE) &amp; " " &amp; VLOOKUP(RANDBETWEEN(5,COUNT('Last name'!$A:$A) + 1),'Last name'!$A:$B,2,FALSE)
)</f>
        <v>Cândido Brito</v>
      </c>
      <c r="I1233" s="7" t="str">
        <f t="shared" ca="1" si="172"/>
        <v>Théo Cândido Brito</v>
      </c>
      <c r="J1233" s="7" t="str">
        <f ca="1">VLOOKUP($E1233,Name!$A:$C,3,FALSE)</f>
        <v>M</v>
      </c>
      <c r="K1233" s="7" t="str">
        <f ca="1">VLOOKUP($J1233,Gender!$A:$B,2,FALSE)</f>
        <v>Male</v>
      </c>
      <c r="L1233" s="7">
        <f t="shared" ca="1" si="173"/>
        <v>5</v>
      </c>
      <c r="M1233" s="7" t="str">
        <f ca="1">VLOOKUP($L1233,Race!$A:$B,2,FALSE)</f>
        <v>White</v>
      </c>
      <c r="N1233" s="8">
        <f t="shared" ca="1" si="174"/>
        <v>24765</v>
      </c>
      <c r="O1233" s="6">
        <f t="shared" ca="1" si="175"/>
        <v>7</v>
      </c>
      <c r="P1233" s="8" t="str">
        <f ca="1">VLOOKUP($O1233,Education!$A:$B,2,FALSE)</f>
        <v>Undergraduate degree</v>
      </c>
      <c r="Q1233" s="7">
        <f ca="1" xml:space="preserve">
  IF(OR($S1233 = 5, $S1233 = 6, $S1233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33" s="7" t="str">
        <f ca="1">VLOOKUP($Q1233,Department!$A:$B,2,FALSE)</f>
        <v>Communication &amp; Marketing</v>
      </c>
      <c r="S1233" s="6">
        <f t="shared" ca="1" si="176"/>
        <v>9</v>
      </c>
      <c r="T1233" s="7" t="str">
        <f ca="1">VLOOKUP($S1233,Role!$A:$B,2,FALSE)</f>
        <v>Intern</v>
      </c>
      <c r="U1233" s="6" t="str">
        <f t="shared" ca="1" si="177"/>
        <v/>
      </c>
      <c r="V1233" s="7" t="str">
        <f ca="1" xml:space="preserve">
IF($U1233 &lt;&gt; "",
    VLOOKUP($U1233,Level!$A:$B,2,FALSE),
    ""
)</f>
        <v/>
      </c>
      <c r="W1233" s="1">
        <f t="shared" ca="1" si="178"/>
        <v>1285</v>
      </c>
      <c r="X1233" s="12" t="str">
        <f t="shared" ca="1" si="179"/>
        <v>INSERT INTO bi4all.fac_employees (id_company_fk, id_employee_pk, flg_active, employee_name, id_gender_fk, id_race_fk, birthday, id_schooling_fk, id_department_fk, id_role_fk, id_level_fk, salary) VALUES (1, 1229, TRUE, 'Théo Cândido Brito', 'M', 5, '20/10/1967', 7, 11, 9, NULL, 1285);</v>
      </c>
    </row>
    <row r="1234" spans="1:24" ht="14.25" customHeight="1" x14ac:dyDescent="0.2">
      <c r="A1234" s="7">
        <v>1</v>
      </c>
      <c r="B1234" s="7" t="str">
        <f>$A1234 &amp; "-"&amp;VLOOKUP($A1234,Company!$A:$B,2,FALSE)</f>
        <v>1-ACME Corporation</v>
      </c>
      <c r="C1234" s="5">
        <f t="shared" si="171"/>
        <v>1230</v>
      </c>
      <c r="D1234" s="6" t="b">
        <v>1</v>
      </c>
      <c r="E1234" s="7">
        <f ca="1">IF($C1234 = 1 + N("Presidente"),
    127,
    IF($C1234 = 2 + N("Vice-Presidente"),
        72,
        IF($C1234 = 3 + N("Secretária bilíngue"),
            13,
            RANDBETWEEN(5,COUNT(Name!$A:$A) + 1)
        )
    )
)</f>
        <v>207</v>
      </c>
      <c r="F1234" s="7" t="str">
        <f ca="1">VLOOKUP($E1234,Name!$A:$B,2,FALSE)</f>
        <v>Kamille</v>
      </c>
      <c r="G1234" s="7">
        <f ca="1" xml:space="preserve">
IF($C1234 = 1,
    0,
    RANDBETWEEN(5,COUNT('Last name'!$A:$A) + 1)
)</f>
        <v>68</v>
      </c>
      <c r="H1234" s="7" t="str">
        <f ca="1" xml:space="preserve">
IF($C1234 = 1 + N("Presidente"),
    "de Orléans e Bragança",
    VLOOKUP($G1234,'Last name'!$A:$B,2,FALSE) &amp; " " &amp; VLOOKUP(RANDBETWEEN(5,COUNT('Last name'!$A:$A) + 1),'Last name'!$A:$B,2,FALSE)
)</f>
        <v>Costa Lombardi</v>
      </c>
      <c r="I1234" s="7" t="str">
        <f t="shared" ca="1" si="172"/>
        <v>Kamille Costa Lombardi</v>
      </c>
      <c r="J1234" s="7" t="str">
        <f ca="1">VLOOKUP($E1234,Name!$A:$C,3,FALSE)</f>
        <v>F</v>
      </c>
      <c r="K1234" s="7" t="str">
        <f ca="1">VLOOKUP($J1234,Gender!$A:$B,2,FALSE)</f>
        <v>Female</v>
      </c>
      <c r="L1234" s="7">
        <f t="shared" ca="1" si="173"/>
        <v>5</v>
      </c>
      <c r="M1234" s="7" t="str">
        <f ca="1">VLOOKUP($L1234,Race!$A:$B,2,FALSE)</f>
        <v>White</v>
      </c>
      <c r="N1234" s="8">
        <f t="shared" ca="1" si="174"/>
        <v>19311</v>
      </c>
      <c r="O1234" s="6">
        <f t="shared" ca="1" si="175"/>
        <v>7</v>
      </c>
      <c r="P1234" s="8" t="str">
        <f ca="1">VLOOKUP($O1234,Education!$A:$B,2,FALSE)</f>
        <v>Undergraduate degree</v>
      </c>
      <c r="Q1234" s="7">
        <f ca="1" xml:space="preserve">
  IF(OR($S1234 = 5, $S1234 = 6, $S1234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34" s="7" t="str">
        <f ca="1">VLOOKUP($Q1234,Department!$A:$B,2,FALSE)</f>
        <v>Presidency</v>
      </c>
      <c r="S1234" s="6">
        <f t="shared" ca="1" si="176"/>
        <v>11</v>
      </c>
      <c r="T1234" s="7" t="str">
        <f ca="1">VLOOKUP($S1234,Role!$A:$B,2,FALSE)</f>
        <v>Analyst</v>
      </c>
      <c r="U1234" s="6">
        <f t="shared" ca="1" si="177"/>
        <v>5</v>
      </c>
      <c r="V1234" s="7" t="str">
        <f ca="1" xml:space="preserve">
IF($U1234 &lt;&gt; "",
    VLOOKUP($U1234,Level!$A:$B,2,FALSE),
    ""
)</f>
        <v>Junior</v>
      </c>
      <c r="W1234" s="1">
        <f t="shared" ca="1" si="178"/>
        <v>2500</v>
      </c>
      <c r="X1234" s="12" t="str">
        <f t="shared" ca="1" si="179"/>
        <v>INSERT INTO bi4all.fac_employees (id_company_fk, id_employee_pk, flg_active, employee_name, id_gender_fk, id_race_fk, birthday, id_schooling_fk, id_department_fk, id_role_fk, id_level_fk, salary) VALUES (1, 1230, TRUE, 'Kamille Costa Lombardi', 'F', 5, '13/11/1952', 7, 5, 11, 5, 2500);</v>
      </c>
    </row>
    <row r="1235" spans="1:24" ht="14.25" customHeight="1" x14ac:dyDescent="0.2">
      <c r="A1235" s="7">
        <v>1</v>
      </c>
      <c r="B1235" s="7" t="str">
        <f>$A1235 &amp; "-"&amp;VLOOKUP($A1235,Company!$A:$B,2,FALSE)</f>
        <v>1-ACME Corporation</v>
      </c>
      <c r="C1235" s="5">
        <f t="shared" si="171"/>
        <v>1231</v>
      </c>
      <c r="D1235" s="6" t="b">
        <v>1</v>
      </c>
      <c r="E1235" s="7">
        <f ca="1">IF($C1235 = 1 + N("Presidente"),
    127,
    IF($C1235 = 2 + N("Vice-Presidente"),
        72,
        IF($C1235 = 3 + N("Secretária bilíngue"),
            13,
            RANDBETWEEN(5,COUNT(Name!$A:$A) + 1)
        )
    )
)</f>
        <v>249</v>
      </c>
      <c r="F1235" s="7" t="str">
        <f ca="1">VLOOKUP($E1235,Name!$A:$B,2,FALSE)</f>
        <v>Luna</v>
      </c>
      <c r="G1235" s="7">
        <f ca="1" xml:space="preserve">
IF($C1235 = 1,
    0,
    RANDBETWEEN(5,COUNT('Last name'!$A:$A) + 1)
)</f>
        <v>102</v>
      </c>
      <c r="H1235" s="7" t="str">
        <f ca="1" xml:space="preserve">
IF($C1235 = 1 + N("Presidente"),
    "de Orléans e Bragança",
    VLOOKUP($G1235,'Last name'!$A:$B,2,FALSE) &amp; " " &amp; VLOOKUP(RANDBETWEEN(5,COUNT('Last name'!$A:$A) + 1),'Last name'!$A:$B,2,FALSE)
)</f>
        <v>Greco Caminha</v>
      </c>
      <c r="I1235" s="7" t="str">
        <f t="shared" ca="1" si="172"/>
        <v>Luna Greco Caminha</v>
      </c>
      <c r="J1235" s="7" t="str">
        <f ca="1">VLOOKUP($E1235,Name!$A:$C,3,FALSE)</f>
        <v>F</v>
      </c>
      <c r="K1235" s="7" t="str">
        <f ca="1">VLOOKUP($J1235,Gender!$A:$B,2,FALSE)</f>
        <v>Female</v>
      </c>
      <c r="L1235" s="7">
        <f t="shared" ca="1" si="173"/>
        <v>8</v>
      </c>
      <c r="M1235" s="7" t="str">
        <f ca="1">VLOOKUP($L1235,Race!$A:$B,2,FALSE)</f>
        <v>Asian</v>
      </c>
      <c r="N1235" s="8">
        <f t="shared" ca="1" si="174"/>
        <v>21844</v>
      </c>
      <c r="O1235" s="6">
        <f t="shared" ca="1" si="175"/>
        <v>7</v>
      </c>
      <c r="P1235" s="8" t="str">
        <f ca="1">VLOOKUP($O1235,Education!$A:$B,2,FALSE)</f>
        <v>Undergraduate degree</v>
      </c>
      <c r="Q1235" s="7">
        <f ca="1" xml:space="preserve">
  IF(OR($S1235 = 5, $S1235 = 6, $S1235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35" s="7" t="str">
        <f ca="1">VLOOKUP($Q1235,Department!$A:$B,2,FALSE)</f>
        <v>Administration</v>
      </c>
      <c r="S1235" s="6">
        <f t="shared" ca="1" si="176"/>
        <v>10</v>
      </c>
      <c r="T1235" s="7" t="str">
        <f ca="1">VLOOKUP($S1235,Role!$A:$B,2,FALSE)</f>
        <v>Trainee</v>
      </c>
      <c r="U1235" s="6" t="str">
        <f t="shared" ca="1" si="177"/>
        <v/>
      </c>
      <c r="V1235" s="7" t="str">
        <f ca="1" xml:space="preserve">
IF($U1235 &lt;&gt; "",
    VLOOKUP($U1235,Level!$A:$B,2,FALSE),
    ""
)</f>
        <v/>
      </c>
      <c r="W1235" s="1">
        <f t="shared" ca="1" si="178"/>
        <v>1305</v>
      </c>
      <c r="X1235" s="12" t="str">
        <f t="shared" ca="1" si="179"/>
        <v>INSERT INTO bi4all.fac_employees (id_company_fk, id_employee_pk, flg_active, employee_name, id_gender_fk, id_race_fk, birthday, id_schooling_fk, id_department_fk, id_role_fk, id_level_fk, salary) VALUES (1, 1231, TRUE, 'Luna Greco Caminha', 'F', 8, '21/10/1959', 7, 6, 10, NULL, 1305);</v>
      </c>
    </row>
    <row r="1236" spans="1:24" ht="14.25" customHeight="1" x14ac:dyDescent="0.2">
      <c r="A1236" s="7">
        <v>1</v>
      </c>
      <c r="B1236" s="7" t="str">
        <f>$A1236 &amp; "-"&amp;VLOOKUP($A1236,Company!$A:$B,2,FALSE)</f>
        <v>1-ACME Corporation</v>
      </c>
      <c r="C1236" s="5">
        <f t="shared" si="171"/>
        <v>1232</v>
      </c>
      <c r="D1236" s="6" t="b">
        <v>1</v>
      </c>
      <c r="E1236" s="7">
        <f ca="1">IF($C1236 = 1 + N("Presidente"),
    127,
    IF($C1236 = 2 + N("Vice-Presidente"),
        72,
        IF($C1236 = 3 + N("Secretária bilíngue"),
            13,
            RANDBETWEEN(5,COUNT(Name!$A:$A) + 1)
        )
    )
)</f>
        <v>352</v>
      </c>
      <c r="F1236" s="7" t="str">
        <f ca="1">VLOOKUP($E1236,Name!$A:$B,2,FALSE)</f>
        <v>Vicent</v>
      </c>
      <c r="G1236" s="7">
        <f ca="1" xml:space="preserve">
IF($C1236 = 1,
    0,
    RANDBETWEEN(5,COUNT('Last name'!$A:$A) + 1)
)</f>
        <v>30</v>
      </c>
      <c r="H1236" s="7" t="str">
        <f ca="1" xml:space="preserve">
IF($C1236 = 1 + N("Presidente"),
    "de Orléans e Bragança",
    VLOOKUP($G1236,'Last name'!$A:$B,2,FALSE) &amp; " " &amp; VLOOKUP(RANDBETWEEN(5,COUNT('Last name'!$A:$A) + 1),'Last name'!$A:$B,2,FALSE)
)</f>
        <v>Barbieri Malafaia</v>
      </c>
      <c r="I1236" s="7" t="str">
        <f t="shared" ca="1" si="172"/>
        <v>Vicent Barbieri Malafaia</v>
      </c>
      <c r="J1236" s="7" t="str">
        <f ca="1">VLOOKUP($E1236,Name!$A:$C,3,FALSE)</f>
        <v>M</v>
      </c>
      <c r="K1236" s="7" t="str">
        <f ca="1">VLOOKUP($J1236,Gender!$A:$B,2,FALSE)</f>
        <v>Male</v>
      </c>
      <c r="L1236" s="7">
        <f t="shared" ca="1" si="173"/>
        <v>5</v>
      </c>
      <c r="M1236" s="7" t="str">
        <f ca="1">VLOOKUP($L1236,Race!$A:$B,2,FALSE)</f>
        <v>White</v>
      </c>
      <c r="N1236" s="8">
        <f t="shared" ca="1" si="174"/>
        <v>20399</v>
      </c>
      <c r="O1236" s="6">
        <f t="shared" ca="1" si="175"/>
        <v>7</v>
      </c>
      <c r="P1236" s="8" t="str">
        <f ca="1">VLOOKUP($O1236,Education!$A:$B,2,FALSE)</f>
        <v>Undergraduate degree</v>
      </c>
      <c r="Q1236" s="7">
        <f ca="1" xml:space="preserve">
  IF(OR($S1236 = 5, $S1236 = 6, $S1236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36" s="7" t="str">
        <f ca="1">VLOOKUP($Q1236,Department!$A:$B,2,FALSE)</f>
        <v>Operations</v>
      </c>
      <c r="S1236" s="6">
        <f t="shared" ca="1" si="176"/>
        <v>11</v>
      </c>
      <c r="T1236" s="7" t="str">
        <f ca="1">VLOOKUP($S1236,Role!$A:$B,2,FALSE)</f>
        <v>Analyst</v>
      </c>
      <c r="U1236" s="6">
        <f t="shared" ca="1" si="177"/>
        <v>7</v>
      </c>
      <c r="V1236" s="7" t="str">
        <f ca="1" xml:space="preserve">
IF($U1236 &lt;&gt; "",
    VLOOKUP($U1236,Level!$A:$B,2,FALSE),
    ""
)</f>
        <v>Senior</v>
      </c>
      <c r="W1236" s="1">
        <f t="shared" ca="1" si="178"/>
        <v>2500</v>
      </c>
      <c r="X1236" s="12" t="str">
        <f t="shared" ca="1" si="179"/>
        <v>INSERT INTO bi4all.fac_employees (id_company_fk, id_employee_pk, flg_active, employee_name, id_gender_fk, id_race_fk, birthday, id_schooling_fk, id_department_fk, id_role_fk, id_level_fk, salary) VALUES (1, 1232, TRUE, 'Vicent Barbieri Malafaia', 'M', 5, '06/11/1955', 7, 10, 11, 7, 2500);</v>
      </c>
    </row>
    <row r="1237" spans="1:24" ht="14.25" customHeight="1" x14ac:dyDescent="0.2">
      <c r="A1237" s="7">
        <v>1</v>
      </c>
      <c r="B1237" s="7" t="str">
        <f>$A1237 &amp; "-"&amp;VLOOKUP($A1237,Company!$A:$B,2,FALSE)</f>
        <v>1-ACME Corporation</v>
      </c>
      <c r="C1237" s="5">
        <f t="shared" si="171"/>
        <v>1233</v>
      </c>
      <c r="D1237" s="6" t="b">
        <v>1</v>
      </c>
      <c r="E1237" s="7">
        <f ca="1">IF($C1237 = 1 + N("Presidente"),
    127,
    IF($C1237 = 2 + N("Vice-Presidente"),
        72,
        IF($C1237 = 3 + N("Secretária bilíngue"),
            13,
            RANDBETWEEN(5,COUNT(Name!$A:$A) + 1)
        )
    )
)</f>
        <v>96</v>
      </c>
      <c r="F1237" s="7" t="str">
        <f ca="1">VLOOKUP($E1237,Name!$A:$B,2,FALSE)</f>
        <v>Clarisse</v>
      </c>
      <c r="G1237" s="7">
        <f ca="1" xml:space="preserve">
IF($C1237 = 1,
    0,
    RANDBETWEEN(5,COUNT('Last name'!$A:$A) + 1)
)</f>
        <v>185</v>
      </c>
      <c r="H1237" s="7" t="str">
        <f ca="1" xml:space="preserve">
IF($C1237 = 1 + N("Presidente"),
    "de Orléans e Bragança",
    VLOOKUP($G1237,'Last name'!$A:$B,2,FALSE) &amp; " " &amp; VLOOKUP(RANDBETWEEN(5,COUNT('Last name'!$A:$A) + 1),'Last name'!$A:$B,2,FALSE)
)</f>
        <v>Sousa Arruda</v>
      </c>
      <c r="I1237" s="7" t="str">
        <f t="shared" ca="1" si="172"/>
        <v>Clarisse Sousa Arruda</v>
      </c>
      <c r="J1237" s="7" t="str">
        <f ca="1">VLOOKUP($E1237,Name!$A:$C,3,FALSE)</f>
        <v>F</v>
      </c>
      <c r="K1237" s="7" t="str">
        <f ca="1">VLOOKUP($J1237,Gender!$A:$B,2,FALSE)</f>
        <v>Female</v>
      </c>
      <c r="L1237" s="7">
        <f t="shared" ca="1" si="173"/>
        <v>5</v>
      </c>
      <c r="M1237" s="7" t="str">
        <f ca="1">VLOOKUP($L1237,Race!$A:$B,2,FALSE)</f>
        <v>White</v>
      </c>
      <c r="N1237" s="8">
        <f t="shared" ca="1" si="174"/>
        <v>30960</v>
      </c>
      <c r="O1237" s="6">
        <f t="shared" ca="1" si="175"/>
        <v>7</v>
      </c>
      <c r="P1237" s="8" t="str">
        <f ca="1">VLOOKUP($O1237,Education!$A:$B,2,FALSE)</f>
        <v>Undergraduate degree</v>
      </c>
      <c r="Q1237" s="7">
        <f ca="1" xml:space="preserve">
  IF(OR($S1237 = 5, $S1237 = 6, $S1237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37" s="7" t="str">
        <f ca="1">VLOOKUP($Q1237,Department!$A:$B,2,FALSE)</f>
        <v>Operations</v>
      </c>
      <c r="S1237" s="6">
        <f t="shared" ca="1" si="176"/>
        <v>9</v>
      </c>
      <c r="T1237" s="7" t="str">
        <f ca="1">VLOOKUP($S1237,Role!$A:$B,2,FALSE)</f>
        <v>Intern</v>
      </c>
      <c r="U1237" s="6" t="str">
        <f t="shared" ca="1" si="177"/>
        <v/>
      </c>
      <c r="V1237" s="7" t="str">
        <f ca="1" xml:space="preserve">
IF($U1237 &lt;&gt; "",
    VLOOKUP($U1237,Level!$A:$B,2,FALSE),
    ""
)</f>
        <v/>
      </c>
      <c r="W1237" s="1">
        <f t="shared" ca="1" si="178"/>
        <v>1205</v>
      </c>
      <c r="X1237" s="12" t="str">
        <f t="shared" ca="1" si="179"/>
        <v>INSERT INTO bi4all.fac_employees (id_company_fk, id_employee_pk, flg_active, employee_name, id_gender_fk, id_race_fk, birthday, id_schooling_fk, id_department_fk, id_role_fk, id_level_fk, salary) VALUES (1, 1233, TRUE, 'Clarisse Sousa Arruda', 'F', 5, '05/10/1984', 7, 10, 9, NULL, 1205);</v>
      </c>
    </row>
    <row r="1238" spans="1:24" ht="14.25" customHeight="1" x14ac:dyDescent="0.2">
      <c r="A1238" s="7">
        <v>1</v>
      </c>
      <c r="B1238" s="7" t="str">
        <f>$A1238 &amp; "-"&amp;VLOOKUP($A1238,Company!$A:$B,2,FALSE)</f>
        <v>1-ACME Corporation</v>
      </c>
      <c r="C1238" s="5">
        <f t="shared" si="171"/>
        <v>1234</v>
      </c>
      <c r="D1238" s="6" t="b">
        <v>1</v>
      </c>
      <c r="E1238" s="7">
        <f ca="1">IF($C1238 = 1 + N("Presidente"),
    127,
    IF($C1238 = 2 + N("Vice-Presidente"),
        72,
        IF($C1238 = 3 + N("Secretária bilíngue"),
            13,
            RANDBETWEEN(5,COUNT(Name!$A:$A) + 1)
        )
    )
)</f>
        <v>214</v>
      </c>
      <c r="F1238" s="7" t="str">
        <f ca="1">VLOOKUP($E1238,Name!$A:$B,2,FALSE)</f>
        <v>Kleriston</v>
      </c>
      <c r="G1238" s="7">
        <f ca="1" xml:space="preserve">
IF($C1238 = 1,
    0,
    RANDBETWEEN(5,COUNT('Last name'!$A:$A) + 1)
)</f>
        <v>160</v>
      </c>
      <c r="H1238" s="7" t="str">
        <f ca="1" xml:space="preserve">
IF($C1238 = 1 + N("Presidente"),
    "de Orléans e Bragança",
    VLOOKUP($G1238,'Last name'!$A:$B,2,FALSE) &amp; " " &amp; VLOOKUP(RANDBETWEEN(5,COUNT('Last name'!$A:$A) + 1),'Last name'!$A:$B,2,FALSE)
)</f>
        <v>Resende Conti</v>
      </c>
      <c r="I1238" s="7" t="str">
        <f t="shared" ca="1" si="172"/>
        <v>Kleriston Resende Conti</v>
      </c>
      <c r="J1238" s="7" t="str">
        <f ca="1">VLOOKUP($E1238,Name!$A:$C,3,FALSE)</f>
        <v>M</v>
      </c>
      <c r="K1238" s="7" t="str">
        <f ca="1">VLOOKUP($J1238,Gender!$A:$B,2,FALSE)</f>
        <v>Male</v>
      </c>
      <c r="L1238" s="7">
        <f t="shared" ca="1" si="173"/>
        <v>5</v>
      </c>
      <c r="M1238" s="7" t="str">
        <f ca="1">VLOOKUP($L1238,Race!$A:$B,2,FALSE)</f>
        <v>White</v>
      </c>
      <c r="N1238" s="8">
        <f t="shared" ca="1" si="174"/>
        <v>25874</v>
      </c>
      <c r="O1238" s="6">
        <f t="shared" ca="1" si="175"/>
        <v>7</v>
      </c>
      <c r="P1238" s="8" t="str">
        <f ca="1">VLOOKUP($O1238,Education!$A:$B,2,FALSE)</f>
        <v>Undergraduate degree</v>
      </c>
      <c r="Q1238" s="7">
        <f ca="1" xml:space="preserve">
  IF(OR($S1238 = 5, $S1238 = 6, $S1238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38" s="7" t="str">
        <f ca="1">VLOOKUP($Q1238,Department!$A:$B,2,FALSE)</f>
        <v>Finance</v>
      </c>
      <c r="S1238" s="6">
        <f t="shared" ca="1" si="176"/>
        <v>11</v>
      </c>
      <c r="T1238" s="7" t="str">
        <f ca="1">VLOOKUP($S1238,Role!$A:$B,2,FALSE)</f>
        <v>Analyst</v>
      </c>
      <c r="U1238" s="6">
        <f t="shared" ca="1" si="177"/>
        <v>5</v>
      </c>
      <c r="V1238" s="7" t="str">
        <f ca="1" xml:space="preserve">
IF($U1238 &lt;&gt; "",
    VLOOKUP($U1238,Level!$A:$B,2,FALSE),
    ""
)</f>
        <v>Junior</v>
      </c>
      <c r="W1238" s="1">
        <f t="shared" ca="1" si="178"/>
        <v>2500</v>
      </c>
      <c r="X1238" s="12" t="str">
        <f t="shared" ca="1" si="179"/>
        <v>INSERT INTO bi4all.fac_employees (id_company_fk, id_employee_pk, flg_active, employee_name, id_gender_fk, id_race_fk, birthday, id_schooling_fk, id_department_fk, id_role_fk, id_level_fk, salary) VALUES (1, 1234, TRUE, 'Kleriston Resende Conti', 'M', 5, '02/11/1970', 7, 7, 11, 5, 2500);</v>
      </c>
    </row>
    <row r="1239" spans="1:24" ht="14.25" customHeight="1" x14ac:dyDescent="0.2">
      <c r="A1239" s="7">
        <v>1</v>
      </c>
      <c r="B1239" s="7" t="str">
        <f>$A1239 &amp; "-"&amp;VLOOKUP($A1239,Company!$A:$B,2,FALSE)</f>
        <v>1-ACME Corporation</v>
      </c>
      <c r="C1239" s="5">
        <f t="shared" si="171"/>
        <v>1235</v>
      </c>
      <c r="D1239" s="6" t="b">
        <v>1</v>
      </c>
      <c r="E1239" s="7">
        <f ca="1">IF($C1239 = 1 + N("Presidente"),
    127,
    IF($C1239 = 2 + N("Vice-Presidente"),
        72,
        IF($C1239 = 3 + N("Secretária bilíngue"),
            13,
            RANDBETWEEN(5,COUNT(Name!$A:$A) + 1)
        )
    )
)</f>
        <v>14</v>
      </c>
      <c r="F1239" s="7" t="str">
        <f ca="1">VLOOKUP($E1239,Name!$A:$B,2,FALSE)</f>
        <v>Alexander</v>
      </c>
      <c r="G1239" s="7">
        <f ca="1" xml:space="preserve">
IF($C1239 = 1,
    0,
    RANDBETWEEN(5,COUNT('Last name'!$A:$A) + 1)
)</f>
        <v>114</v>
      </c>
      <c r="H1239" s="7" t="str">
        <f ca="1" xml:space="preserve">
IF($C1239 = 1 + N("Presidente"),
    "de Orléans e Bragança",
    VLOOKUP($G1239,'Last name'!$A:$B,2,FALSE) &amp; " " &amp; VLOOKUP(RANDBETWEEN(5,COUNT('Last name'!$A:$A) + 1),'Last name'!$A:$B,2,FALSE)
)</f>
        <v>Machado Figo</v>
      </c>
      <c r="I1239" s="7" t="str">
        <f t="shared" ca="1" si="172"/>
        <v>Alexander Machado Figo</v>
      </c>
      <c r="J1239" s="7" t="str">
        <f ca="1">VLOOKUP($E1239,Name!$A:$C,3,FALSE)</f>
        <v>M</v>
      </c>
      <c r="K1239" s="7" t="str">
        <f ca="1">VLOOKUP($J1239,Gender!$A:$B,2,FALSE)</f>
        <v>Male</v>
      </c>
      <c r="L1239" s="7">
        <f t="shared" ca="1" si="173"/>
        <v>6</v>
      </c>
      <c r="M1239" s="7" t="str">
        <f ca="1">VLOOKUP($L1239,Race!$A:$B,2,FALSE)</f>
        <v>Black or African American</v>
      </c>
      <c r="N1239" s="8">
        <f t="shared" ca="1" si="174"/>
        <v>25773</v>
      </c>
      <c r="O1239" s="6">
        <f t="shared" ca="1" si="175"/>
        <v>7</v>
      </c>
      <c r="P1239" s="8" t="str">
        <f ca="1">VLOOKUP($O1239,Education!$A:$B,2,FALSE)</f>
        <v>Undergraduate degree</v>
      </c>
      <c r="Q1239" s="7">
        <f ca="1" xml:space="preserve">
  IF(OR($S1239 = 5, $S1239 = 6, $S1239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39" s="7" t="str">
        <f ca="1">VLOOKUP($Q1239,Department!$A:$B,2,FALSE)</f>
        <v>Communication &amp; Marketing</v>
      </c>
      <c r="S1239" s="6">
        <f t="shared" ca="1" si="176"/>
        <v>10</v>
      </c>
      <c r="T1239" s="7" t="str">
        <f ca="1">VLOOKUP($S1239,Role!$A:$B,2,FALSE)</f>
        <v>Trainee</v>
      </c>
      <c r="U1239" s="6" t="str">
        <f t="shared" ca="1" si="177"/>
        <v/>
      </c>
      <c r="V1239" s="7" t="str">
        <f ca="1" xml:space="preserve">
IF($U1239 &lt;&gt; "",
    VLOOKUP($U1239,Level!$A:$B,2,FALSE),
    ""
)</f>
        <v/>
      </c>
      <c r="W1239" s="1">
        <f t="shared" ca="1" si="178"/>
        <v>1385</v>
      </c>
      <c r="X1239" s="12" t="str">
        <f t="shared" ca="1" si="179"/>
        <v>INSERT INTO bi4all.fac_employees (id_company_fk, id_employee_pk, flg_active, employee_name, id_gender_fk, id_race_fk, birthday, id_schooling_fk, id_department_fk, id_role_fk, id_level_fk, salary) VALUES (1, 1235, TRUE, 'Alexander Machado Figo', 'M', 6, '24/07/1970', 7, 11, 10, NULL, 1385);</v>
      </c>
    </row>
    <row r="1240" spans="1:24" ht="14.25" customHeight="1" x14ac:dyDescent="0.2">
      <c r="A1240" s="7">
        <v>1</v>
      </c>
      <c r="B1240" s="7" t="str">
        <f>$A1240 &amp; "-"&amp;VLOOKUP($A1240,Company!$A:$B,2,FALSE)</f>
        <v>1-ACME Corporation</v>
      </c>
      <c r="C1240" s="5">
        <f t="shared" si="171"/>
        <v>1236</v>
      </c>
      <c r="D1240" s="6" t="b">
        <v>1</v>
      </c>
      <c r="E1240" s="7">
        <f ca="1">IF($C1240 = 1 + N("Presidente"),
    127,
    IF($C1240 = 2 + N("Vice-Presidente"),
        72,
        IF($C1240 = 3 + N("Secretária bilíngue"),
            13,
            RANDBETWEEN(5,COUNT(Name!$A:$A) + 1)
        )
    )
)</f>
        <v>143</v>
      </c>
      <c r="F1240" s="7" t="str">
        <f ca="1">VLOOKUP($E1240,Name!$A:$B,2,FALSE)</f>
        <v>Flavio</v>
      </c>
      <c r="G1240" s="7">
        <f ca="1" xml:space="preserve">
IF($C1240 = 1,
    0,
    RANDBETWEEN(5,COUNT('Last name'!$A:$A) + 1)
)</f>
        <v>20</v>
      </c>
      <c r="H1240" s="7" t="str">
        <f ca="1" xml:space="preserve">
IF($C1240 = 1 + N("Presidente"),
    "de Orléans e Bragança",
    VLOOKUP($G1240,'Last name'!$A:$B,2,FALSE) &amp; " " &amp; VLOOKUP(RANDBETWEEN(5,COUNT('Last name'!$A:$A) + 1),'Last name'!$A:$B,2,FALSE)
)</f>
        <v>Anunciação Faria</v>
      </c>
      <c r="I1240" s="7" t="str">
        <f t="shared" ca="1" si="172"/>
        <v>Flavio Anunciação Faria</v>
      </c>
      <c r="J1240" s="7" t="str">
        <f ca="1">VLOOKUP($E1240,Name!$A:$C,3,FALSE)</f>
        <v>M</v>
      </c>
      <c r="K1240" s="7" t="str">
        <f ca="1">VLOOKUP($J1240,Gender!$A:$B,2,FALSE)</f>
        <v>Male</v>
      </c>
      <c r="L1240" s="7">
        <f t="shared" ca="1" si="173"/>
        <v>5</v>
      </c>
      <c r="M1240" s="7" t="str">
        <f ca="1">VLOOKUP($L1240,Race!$A:$B,2,FALSE)</f>
        <v>White</v>
      </c>
      <c r="N1240" s="8">
        <f t="shared" ca="1" si="174"/>
        <v>28319</v>
      </c>
      <c r="O1240" s="6">
        <f t="shared" ca="1" si="175"/>
        <v>7</v>
      </c>
      <c r="P1240" s="8" t="str">
        <f ca="1">VLOOKUP($O1240,Education!$A:$B,2,FALSE)</f>
        <v>Undergraduate degree</v>
      </c>
      <c r="Q1240" s="7">
        <f ca="1" xml:space="preserve">
  IF(OR($S1240 = 5, $S1240 = 6, $S1240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40" s="7" t="str">
        <f ca="1">VLOOKUP($Q1240,Department!$A:$B,2,FALSE)</f>
        <v>Administration</v>
      </c>
      <c r="S1240" s="6">
        <f t="shared" ca="1" si="176"/>
        <v>11</v>
      </c>
      <c r="T1240" s="7" t="str">
        <f ca="1">VLOOKUP($S1240,Role!$A:$B,2,FALSE)</f>
        <v>Analyst</v>
      </c>
      <c r="U1240" s="6">
        <f t="shared" ca="1" si="177"/>
        <v>7</v>
      </c>
      <c r="V1240" s="7" t="str">
        <f ca="1" xml:space="preserve">
IF($U1240 &lt;&gt; "",
    VLOOKUP($U1240,Level!$A:$B,2,FALSE),
    ""
)</f>
        <v>Senior</v>
      </c>
      <c r="W1240" s="1">
        <f t="shared" ca="1" si="178"/>
        <v>2500</v>
      </c>
      <c r="X1240" s="12" t="str">
        <f t="shared" ca="1" si="179"/>
        <v>INSERT INTO bi4all.fac_employees (id_company_fk, id_employee_pk, flg_active, employee_name, id_gender_fk, id_race_fk, birthday, id_schooling_fk, id_department_fk, id_role_fk, id_level_fk, salary) VALUES (1, 1236, TRUE, 'Flavio Anunciação Faria', 'M', 5, '13/07/1977', 7, 6, 11, 7, 2500);</v>
      </c>
    </row>
    <row r="1241" spans="1:24" ht="14.25" customHeight="1" x14ac:dyDescent="0.2">
      <c r="A1241" s="7">
        <v>1</v>
      </c>
      <c r="B1241" s="7" t="str">
        <f>$A1241 &amp; "-"&amp;VLOOKUP($A1241,Company!$A:$B,2,FALSE)</f>
        <v>1-ACME Corporation</v>
      </c>
      <c r="C1241" s="5">
        <f t="shared" si="171"/>
        <v>1237</v>
      </c>
      <c r="D1241" s="6" t="b">
        <v>1</v>
      </c>
      <c r="E1241" s="7">
        <f ca="1">IF($C1241 = 1 + N("Presidente"),
    127,
    IF($C1241 = 2 + N("Vice-Presidente"),
        72,
        IF($C1241 = 3 + N("Secretária bilíngue"),
            13,
            RANDBETWEEN(5,COUNT(Name!$A:$A) + 1)
        )
    )
)</f>
        <v>42</v>
      </c>
      <c r="F1241" s="7" t="str">
        <f ca="1">VLOOKUP($E1241,Name!$A:$B,2,FALSE)</f>
        <v>Ângelo</v>
      </c>
      <c r="G1241" s="7">
        <f ca="1" xml:space="preserve">
IF($C1241 = 1,
    0,
    RANDBETWEEN(5,COUNT('Last name'!$A:$A) + 1)
)</f>
        <v>39</v>
      </c>
      <c r="H1241" s="7" t="str">
        <f ca="1" xml:space="preserve">
IF($C1241 = 1 + N("Presidente"),
    "de Orléans e Bragança",
    VLOOKUP($G1241,'Last name'!$A:$B,2,FALSE) &amp; " " &amp; VLOOKUP(RANDBETWEEN(5,COUNT('Last name'!$A:$A) + 1),'Last name'!$A:$B,2,FALSE)
)</f>
        <v>Bianchi Castro</v>
      </c>
      <c r="I1241" s="7" t="str">
        <f t="shared" ca="1" si="172"/>
        <v>Ângelo Bianchi Castro</v>
      </c>
      <c r="J1241" s="7" t="str">
        <f ca="1">VLOOKUP($E1241,Name!$A:$C,3,FALSE)</f>
        <v>M</v>
      </c>
      <c r="K1241" s="7" t="str">
        <f ca="1">VLOOKUP($J1241,Gender!$A:$B,2,FALSE)</f>
        <v>Male</v>
      </c>
      <c r="L1241" s="7">
        <f t="shared" ca="1" si="173"/>
        <v>5</v>
      </c>
      <c r="M1241" s="7" t="str">
        <f ca="1">VLOOKUP($L1241,Race!$A:$B,2,FALSE)</f>
        <v>White</v>
      </c>
      <c r="N1241" s="8">
        <f t="shared" ca="1" si="174"/>
        <v>28252</v>
      </c>
      <c r="O1241" s="6">
        <f t="shared" ca="1" si="175"/>
        <v>7</v>
      </c>
      <c r="P1241" s="8" t="str">
        <f ca="1">VLOOKUP($O1241,Education!$A:$B,2,FALSE)</f>
        <v>Undergraduate degree</v>
      </c>
      <c r="Q1241" s="7">
        <f ca="1" xml:space="preserve">
  IF(OR($S1241 = 5, $S1241 = 6, $S1241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41" s="7" t="str">
        <f ca="1">VLOOKUP($Q1241,Department!$A:$B,2,FALSE)</f>
        <v>Controlling</v>
      </c>
      <c r="S1241" s="6">
        <f t="shared" ca="1" si="176"/>
        <v>9</v>
      </c>
      <c r="T1241" s="7" t="str">
        <f ca="1">VLOOKUP($S1241,Role!$A:$B,2,FALSE)</f>
        <v>Intern</v>
      </c>
      <c r="U1241" s="6" t="str">
        <f t="shared" ca="1" si="177"/>
        <v/>
      </c>
      <c r="V1241" s="7" t="str">
        <f ca="1" xml:space="preserve">
IF($U1241 &lt;&gt; "",
    VLOOKUP($U1241,Level!$A:$B,2,FALSE),
    ""
)</f>
        <v/>
      </c>
      <c r="W1241" s="1">
        <f t="shared" ca="1" si="178"/>
        <v>1205</v>
      </c>
      <c r="X1241" s="12" t="str">
        <f t="shared" ca="1" si="179"/>
        <v>INSERT INTO bi4all.fac_employees (id_company_fk, id_employee_pk, flg_active, employee_name, id_gender_fk, id_race_fk, birthday, id_schooling_fk, id_department_fk, id_role_fk, id_level_fk, salary) VALUES (1, 1237, TRUE, 'Ângelo Bianchi Castro', 'M', 5, '07/05/1977', 7, 12, 9, NULL, 1205);</v>
      </c>
    </row>
    <row r="1242" spans="1:24" ht="14.25" customHeight="1" x14ac:dyDescent="0.2">
      <c r="A1242" s="7">
        <v>1</v>
      </c>
      <c r="B1242" s="7" t="str">
        <f>$A1242 &amp; "-"&amp;VLOOKUP($A1242,Company!$A:$B,2,FALSE)</f>
        <v>1-ACME Corporation</v>
      </c>
      <c r="C1242" s="5">
        <f t="shared" si="171"/>
        <v>1238</v>
      </c>
      <c r="D1242" s="6" t="b">
        <v>1</v>
      </c>
      <c r="E1242" s="7">
        <f ca="1">IF($C1242 = 1 + N("Presidente"),
    127,
    IF($C1242 = 2 + N("Vice-Presidente"),
        72,
        IF($C1242 = 3 + N("Secretária bilíngue"),
            13,
            RANDBETWEEN(5,COUNT(Name!$A:$A) + 1)
        )
    )
)</f>
        <v>326</v>
      </c>
      <c r="F1242" s="7" t="str">
        <f ca="1">VLOOKUP($E1242,Name!$A:$B,2,FALSE)</f>
        <v>Rainah</v>
      </c>
      <c r="G1242" s="7">
        <f ca="1" xml:space="preserve">
IF($C1242 = 1,
    0,
    RANDBETWEEN(5,COUNT('Last name'!$A:$A) + 1)
)</f>
        <v>57</v>
      </c>
      <c r="H1242" s="7" t="str">
        <f ca="1" xml:space="preserve">
IF($C1242 = 1 + N("Presidente"),
    "de Orléans e Bragança",
    VLOOKUP($G1242,'Last name'!$A:$B,2,FALSE) &amp; " " &amp; VLOOKUP(RANDBETWEEN(5,COUNT('Last name'!$A:$A) + 1),'Last name'!$A:$B,2,FALSE)
)</f>
        <v>Cândido Moreira</v>
      </c>
      <c r="I1242" s="7" t="str">
        <f t="shared" ca="1" si="172"/>
        <v>Rainah Cândido Moreira</v>
      </c>
      <c r="J1242" s="7" t="str">
        <f ca="1">VLOOKUP($E1242,Name!$A:$C,3,FALSE)</f>
        <v>F</v>
      </c>
      <c r="K1242" s="7" t="str">
        <f ca="1">VLOOKUP($J1242,Gender!$A:$B,2,FALSE)</f>
        <v>Female</v>
      </c>
      <c r="L1242" s="7">
        <f t="shared" ca="1" si="173"/>
        <v>5</v>
      </c>
      <c r="M1242" s="7" t="str">
        <f ca="1">VLOOKUP($L1242,Race!$A:$B,2,FALSE)</f>
        <v>White</v>
      </c>
      <c r="N1242" s="8">
        <f t="shared" ca="1" si="174"/>
        <v>27376</v>
      </c>
      <c r="O1242" s="6">
        <f t="shared" ca="1" si="175"/>
        <v>7</v>
      </c>
      <c r="P1242" s="8" t="str">
        <f ca="1">VLOOKUP($O1242,Education!$A:$B,2,FALSE)</f>
        <v>Undergraduate degree</v>
      </c>
      <c r="Q1242" s="7">
        <f ca="1" xml:space="preserve">
  IF(OR($S1242 = 5, $S1242 = 6, $S1242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42" s="7" t="str">
        <f ca="1">VLOOKUP($Q1242,Department!$A:$B,2,FALSE)</f>
        <v>Administration</v>
      </c>
      <c r="S1242" s="6">
        <f t="shared" ca="1" si="176"/>
        <v>11</v>
      </c>
      <c r="T1242" s="7" t="str">
        <f ca="1">VLOOKUP($S1242,Role!$A:$B,2,FALSE)</f>
        <v>Analyst</v>
      </c>
      <c r="U1242" s="6">
        <f t="shared" ca="1" si="177"/>
        <v>6</v>
      </c>
      <c r="V1242" s="7" t="str">
        <f ca="1" xml:space="preserve">
IF($U1242 &lt;&gt; "",
    VLOOKUP($U1242,Level!$A:$B,2,FALSE),
    ""
)</f>
        <v>Pleno</v>
      </c>
      <c r="W1242" s="1">
        <f t="shared" ca="1" si="178"/>
        <v>2500</v>
      </c>
      <c r="X1242" s="12" t="str">
        <f t="shared" ca="1" si="179"/>
        <v>INSERT INTO bi4all.fac_employees (id_company_fk, id_employee_pk, flg_active, employee_name, id_gender_fk, id_race_fk, birthday, id_schooling_fk, id_department_fk, id_role_fk, id_level_fk, salary) VALUES (1, 1238, TRUE, 'Rainah Cândido Moreira', 'F', 5, '13/12/1974', 7, 6, 11, 6, 2500);</v>
      </c>
    </row>
    <row r="1243" spans="1:24" ht="14.25" customHeight="1" x14ac:dyDescent="0.2">
      <c r="A1243" s="7">
        <v>1</v>
      </c>
      <c r="B1243" s="7" t="str">
        <f>$A1243 &amp; "-"&amp;VLOOKUP($A1243,Company!$A:$B,2,FALSE)</f>
        <v>1-ACME Corporation</v>
      </c>
      <c r="C1243" s="5">
        <f t="shared" si="171"/>
        <v>1239</v>
      </c>
      <c r="D1243" s="6" t="b">
        <v>1</v>
      </c>
      <c r="E1243" s="7">
        <f ca="1">IF($C1243 = 1 + N("Presidente"),
    127,
    IF($C1243 = 2 + N("Vice-Presidente"),
        72,
        IF($C1243 = 3 + N("Secretária bilíngue"),
            13,
            RANDBETWEEN(5,COUNT(Name!$A:$A) + 1)
        )
    )
)</f>
        <v>80</v>
      </c>
      <c r="F1243" s="7" t="str">
        <f ca="1">VLOOKUP($E1243,Name!$A:$B,2,FALSE)</f>
        <v>Byatriz</v>
      </c>
      <c r="G1243" s="7">
        <f ca="1" xml:space="preserve">
IF($C1243 = 1,
    0,
    RANDBETWEEN(5,COUNT('Last name'!$A:$A) + 1)
)</f>
        <v>86</v>
      </c>
      <c r="H1243" s="7" t="str">
        <f ca="1" xml:space="preserve">
IF($C1243 = 1 + N("Presidente"),
    "de Orléans e Bragança",
    VLOOKUP($G1243,'Last name'!$A:$B,2,FALSE) &amp; " " &amp; VLOOKUP(RANDBETWEEN(5,COUNT('Last name'!$A:$A) + 1),'Last name'!$A:$B,2,FALSE)
)</f>
        <v>Ferrara Rangel</v>
      </c>
      <c r="I1243" s="7" t="str">
        <f t="shared" ca="1" si="172"/>
        <v>Byatriz Ferrara Rangel</v>
      </c>
      <c r="J1243" s="7" t="str">
        <f ca="1">VLOOKUP($E1243,Name!$A:$C,3,FALSE)</f>
        <v>F</v>
      </c>
      <c r="K1243" s="7" t="str">
        <f ca="1">VLOOKUP($J1243,Gender!$A:$B,2,FALSE)</f>
        <v>Female</v>
      </c>
      <c r="L1243" s="7">
        <f t="shared" ca="1" si="173"/>
        <v>7</v>
      </c>
      <c r="M1243" s="7" t="str">
        <f ca="1">VLOOKUP($L1243,Race!$A:$B,2,FALSE)</f>
        <v>Hispanic or Latino</v>
      </c>
      <c r="N1243" s="8">
        <f t="shared" ca="1" si="174"/>
        <v>22414</v>
      </c>
      <c r="O1243" s="6">
        <f t="shared" ca="1" si="175"/>
        <v>7</v>
      </c>
      <c r="P1243" s="8" t="str">
        <f ca="1">VLOOKUP($O1243,Education!$A:$B,2,FALSE)</f>
        <v>Undergraduate degree</v>
      </c>
      <c r="Q1243" s="7">
        <f ca="1" xml:space="preserve">
  IF(OR($S1243 = 5, $S1243 = 6, $S1243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43" s="7" t="str">
        <f ca="1">VLOOKUP($Q1243,Department!$A:$B,2,FALSE)</f>
        <v>Finance</v>
      </c>
      <c r="S1243" s="6">
        <f t="shared" ca="1" si="176"/>
        <v>10</v>
      </c>
      <c r="T1243" s="7" t="str">
        <f ca="1">VLOOKUP($S1243,Role!$A:$B,2,FALSE)</f>
        <v>Trainee</v>
      </c>
      <c r="U1243" s="6" t="str">
        <f t="shared" ca="1" si="177"/>
        <v/>
      </c>
      <c r="V1243" s="7" t="str">
        <f ca="1" xml:space="preserve">
IF($U1243 &lt;&gt; "",
    VLOOKUP($U1243,Level!$A:$B,2,FALSE),
    ""
)</f>
        <v/>
      </c>
      <c r="W1243" s="1">
        <f t="shared" ca="1" si="178"/>
        <v>1305</v>
      </c>
      <c r="X1243" s="12" t="str">
        <f t="shared" ca="1" si="179"/>
        <v>INSERT INTO bi4all.fac_employees (id_company_fk, id_employee_pk, flg_active, employee_name, id_gender_fk, id_race_fk, birthday, id_schooling_fk, id_department_fk, id_role_fk, id_level_fk, salary) VALUES (1, 1239, TRUE, 'Byatriz Ferrara Rangel', 'F', 7, '13/05/1961', 7, 7, 10, NULL, 1305);</v>
      </c>
    </row>
    <row r="1244" spans="1:24" ht="14.25" customHeight="1" x14ac:dyDescent="0.2">
      <c r="A1244" s="7">
        <v>1</v>
      </c>
      <c r="B1244" s="7" t="str">
        <f>$A1244 &amp; "-"&amp;VLOOKUP($A1244,Company!$A:$B,2,FALSE)</f>
        <v>1-ACME Corporation</v>
      </c>
      <c r="C1244" s="5">
        <f t="shared" si="171"/>
        <v>1240</v>
      </c>
      <c r="D1244" s="6" t="b">
        <v>1</v>
      </c>
      <c r="E1244" s="7">
        <f ca="1">IF($C1244 = 1 + N("Presidente"),
    127,
    IF($C1244 = 2 + N("Vice-Presidente"),
        72,
        IF($C1244 = 3 + N("Secretária bilíngue"),
            13,
            RANDBETWEEN(5,COUNT(Name!$A:$A) + 1)
        )
    )
)</f>
        <v>342</v>
      </c>
      <c r="F1244" s="7" t="str">
        <f ca="1">VLOOKUP($E1244,Name!$A:$B,2,FALSE)</f>
        <v>Théo</v>
      </c>
      <c r="G1244" s="7">
        <f ca="1" xml:space="preserve">
IF($C1244 = 1,
    0,
    RANDBETWEEN(5,COUNT('Last name'!$A:$A) + 1)
)</f>
        <v>10</v>
      </c>
      <c r="H1244" s="7" t="str">
        <f ca="1" xml:space="preserve">
IF($C1244 = 1 + N("Presidente"),
    "de Orléans e Bragança",
    VLOOKUP($G1244,'Last name'!$A:$B,2,FALSE) &amp; " " &amp; VLOOKUP(RANDBETWEEN(5,COUNT('Last name'!$A:$A) + 1),'Last name'!$A:$B,2,FALSE)
)</f>
        <v>Alencar Alencar</v>
      </c>
      <c r="I1244" s="7" t="str">
        <f t="shared" ca="1" si="172"/>
        <v>Théo Alencar Alencar</v>
      </c>
      <c r="J1244" s="7" t="str">
        <f ca="1">VLOOKUP($E1244,Name!$A:$C,3,FALSE)</f>
        <v>M</v>
      </c>
      <c r="K1244" s="7" t="str">
        <f ca="1">VLOOKUP($J1244,Gender!$A:$B,2,FALSE)</f>
        <v>Male</v>
      </c>
      <c r="L1244" s="7">
        <f t="shared" ca="1" si="173"/>
        <v>5</v>
      </c>
      <c r="M1244" s="7" t="str">
        <f ca="1">VLOOKUP($L1244,Race!$A:$B,2,FALSE)</f>
        <v>White</v>
      </c>
      <c r="N1244" s="8">
        <f t="shared" ca="1" si="174"/>
        <v>31457</v>
      </c>
      <c r="O1244" s="6">
        <f t="shared" ca="1" si="175"/>
        <v>7</v>
      </c>
      <c r="P1244" s="8" t="str">
        <f ca="1">VLOOKUP($O1244,Education!$A:$B,2,FALSE)</f>
        <v>Undergraduate degree</v>
      </c>
      <c r="Q1244" s="7">
        <f ca="1" xml:space="preserve">
  IF(OR($S1244 = 5, $S1244 = 6, $S1244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44" s="7" t="str">
        <f ca="1">VLOOKUP($Q1244,Department!$A:$B,2,FALSE)</f>
        <v>Presidency</v>
      </c>
      <c r="S1244" s="6">
        <f t="shared" ca="1" si="176"/>
        <v>11</v>
      </c>
      <c r="T1244" s="7" t="str">
        <f ca="1">VLOOKUP($S1244,Role!$A:$B,2,FALSE)</f>
        <v>Analyst</v>
      </c>
      <c r="U1244" s="6">
        <f t="shared" ca="1" si="177"/>
        <v>6</v>
      </c>
      <c r="V1244" s="7" t="str">
        <f ca="1" xml:space="preserve">
IF($U1244 &lt;&gt; "",
    VLOOKUP($U1244,Level!$A:$B,2,FALSE),
    ""
)</f>
        <v>Pleno</v>
      </c>
      <c r="W1244" s="1">
        <f t="shared" ca="1" si="178"/>
        <v>2500</v>
      </c>
      <c r="X1244" s="12" t="str">
        <f t="shared" ca="1" si="179"/>
        <v>INSERT INTO bi4all.fac_employees (id_company_fk, id_employee_pk, flg_active, employee_name, id_gender_fk, id_race_fk, birthday, id_schooling_fk, id_department_fk, id_role_fk, id_level_fk, salary) VALUES (1, 1240, TRUE, 'Théo Alencar Alencar', 'M', 5, '14/02/1986', 7, 5, 11, 6, 2500);</v>
      </c>
    </row>
    <row r="1245" spans="1:24" ht="14.25" customHeight="1" x14ac:dyDescent="0.2">
      <c r="A1245" s="7">
        <v>1</v>
      </c>
      <c r="B1245" s="7" t="str">
        <f>$A1245 &amp; "-"&amp;VLOOKUP($A1245,Company!$A:$B,2,FALSE)</f>
        <v>1-ACME Corporation</v>
      </c>
      <c r="C1245" s="5">
        <f t="shared" si="171"/>
        <v>1241</v>
      </c>
      <c r="D1245" s="6" t="b">
        <v>1</v>
      </c>
      <c r="E1245" s="7">
        <f ca="1">IF($C1245 = 1 + N("Presidente"),
    127,
    IF($C1245 = 2 + N("Vice-Presidente"),
        72,
        IF($C1245 = 3 + N("Secretária bilíngue"),
            13,
            RANDBETWEEN(5,COUNT(Name!$A:$A) + 1)
        )
    )
)</f>
        <v>51</v>
      </c>
      <c r="F1245" s="7" t="str">
        <f ca="1">VLOOKUP($E1245,Name!$A:$B,2,FALSE)</f>
        <v>Antônia</v>
      </c>
      <c r="G1245" s="7">
        <f ca="1" xml:space="preserve">
IF($C1245 = 1,
    0,
    RANDBETWEEN(5,COUNT('Last name'!$A:$A) + 1)
)</f>
        <v>158</v>
      </c>
      <c r="H1245" s="7" t="str">
        <f ca="1" xml:space="preserve">
IF($C1245 = 1 + N("Presidente"),
    "de Orléans e Bragança",
    VLOOKUP($G1245,'Last name'!$A:$B,2,FALSE) &amp; " " &amp; VLOOKUP(RANDBETWEEN(5,COUNT('Last name'!$A:$A) + 1),'Last name'!$A:$B,2,FALSE)
)</f>
        <v>Rangel Madureira</v>
      </c>
      <c r="I1245" s="7" t="str">
        <f t="shared" ca="1" si="172"/>
        <v>Antônia Rangel Madureira</v>
      </c>
      <c r="J1245" s="7" t="str">
        <f ca="1">VLOOKUP($E1245,Name!$A:$C,3,FALSE)</f>
        <v>F</v>
      </c>
      <c r="K1245" s="7" t="str">
        <f ca="1">VLOOKUP($J1245,Gender!$A:$B,2,FALSE)</f>
        <v>Female</v>
      </c>
      <c r="L1245" s="7">
        <f t="shared" ca="1" si="173"/>
        <v>5</v>
      </c>
      <c r="M1245" s="7" t="str">
        <f ca="1">VLOOKUP($L1245,Race!$A:$B,2,FALSE)</f>
        <v>White</v>
      </c>
      <c r="N1245" s="8">
        <f t="shared" ca="1" si="174"/>
        <v>18069</v>
      </c>
      <c r="O1245" s="6">
        <f t="shared" ca="1" si="175"/>
        <v>7</v>
      </c>
      <c r="P1245" s="8" t="str">
        <f ca="1">VLOOKUP($O1245,Education!$A:$B,2,FALSE)</f>
        <v>Undergraduate degree</v>
      </c>
      <c r="Q1245" s="7">
        <f ca="1" xml:space="preserve">
  IF(OR($S1245 = 5, $S1245 = 6, $S1245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45" s="7" t="str">
        <f ca="1">VLOOKUP($Q1245,Department!$A:$B,2,FALSE)</f>
        <v>Finance</v>
      </c>
      <c r="S1245" s="6">
        <f t="shared" ca="1" si="176"/>
        <v>9</v>
      </c>
      <c r="T1245" s="7" t="str">
        <f ca="1">VLOOKUP($S1245,Role!$A:$B,2,FALSE)</f>
        <v>Intern</v>
      </c>
      <c r="U1245" s="6" t="str">
        <f t="shared" ca="1" si="177"/>
        <v/>
      </c>
      <c r="V1245" s="7" t="str">
        <f ca="1" xml:space="preserve">
IF($U1245 &lt;&gt; "",
    VLOOKUP($U1245,Level!$A:$B,2,FALSE),
    ""
)</f>
        <v/>
      </c>
      <c r="W1245" s="1">
        <f t="shared" ca="1" si="178"/>
        <v>1205</v>
      </c>
      <c r="X1245" s="12" t="str">
        <f t="shared" ca="1" si="179"/>
        <v>INSERT INTO bi4all.fac_employees (id_company_fk, id_employee_pk, flg_active, employee_name, id_gender_fk, id_race_fk, birthday, id_schooling_fk, id_department_fk, id_role_fk, id_level_fk, salary) VALUES (1, 1241, TRUE, 'Antônia Rangel Madureira', 'F', 5, '20/06/1949', 7, 7, 9, NULL, 1205);</v>
      </c>
    </row>
    <row r="1246" spans="1:24" ht="14.25" customHeight="1" x14ac:dyDescent="0.2">
      <c r="A1246" s="7">
        <v>1</v>
      </c>
      <c r="B1246" s="7" t="str">
        <f>$A1246 &amp; "-"&amp;VLOOKUP($A1246,Company!$A:$B,2,FALSE)</f>
        <v>1-ACME Corporation</v>
      </c>
      <c r="C1246" s="5">
        <f t="shared" si="171"/>
        <v>1242</v>
      </c>
      <c r="D1246" s="6" t="b">
        <v>1</v>
      </c>
      <c r="E1246" s="7">
        <f ca="1">IF($C1246 = 1 + N("Presidente"),
    127,
    IF($C1246 = 2 + N("Vice-Presidente"),
        72,
        IF($C1246 = 3 + N("Secretária bilíngue"),
            13,
            RANDBETWEEN(5,COUNT(Name!$A:$A) + 1)
        )
    )
)</f>
        <v>212</v>
      </c>
      <c r="F1246" s="7" t="str">
        <f ca="1">VLOOKUP($E1246,Name!$A:$B,2,FALSE)</f>
        <v>Kelly</v>
      </c>
      <c r="G1246" s="7">
        <f ca="1" xml:space="preserve">
IF($C1246 = 1,
    0,
    RANDBETWEEN(5,COUNT('Last name'!$A:$A) + 1)
)</f>
        <v>87</v>
      </c>
      <c r="H1246" s="7" t="str">
        <f ca="1" xml:space="preserve">
IF($C1246 = 1 + N("Presidente"),
    "de Orléans e Bragança",
    VLOOKUP($G1246,'Last name'!$A:$B,2,FALSE) &amp; " " &amp; VLOOKUP(RANDBETWEEN(5,COUNT('Last name'!$A:$A) + 1),'Last name'!$A:$B,2,FALSE)
)</f>
        <v>Ferrari Fontana</v>
      </c>
      <c r="I1246" s="7" t="str">
        <f t="shared" ca="1" si="172"/>
        <v>Kelly Ferrari Fontana</v>
      </c>
      <c r="J1246" s="7" t="str">
        <f ca="1">VLOOKUP($E1246,Name!$A:$C,3,FALSE)</f>
        <v>F</v>
      </c>
      <c r="K1246" s="7" t="str">
        <f ca="1">VLOOKUP($J1246,Gender!$A:$B,2,FALSE)</f>
        <v>Female</v>
      </c>
      <c r="L1246" s="7">
        <f t="shared" ca="1" si="173"/>
        <v>6</v>
      </c>
      <c r="M1246" s="7" t="str">
        <f ca="1">VLOOKUP($L1246,Race!$A:$B,2,FALSE)</f>
        <v>Black or African American</v>
      </c>
      <c r="N1246" s="8">
        <f t="shared" ca="1" si="174"/>
        <v>17605</v>
      </c>
      <c r="O1246" s="6">
        <f t="shared" ca="1" si="175"/>
        <v>8</v>
      </c>
      <c r="P1246" s="8" t="str">
        <f ca="1">VLOOKUP($O1246,Education!$A:$B,2,FALSE)</f>
        <v>Graduate school</v>
      </c>
      <c r="Q1246" s="7">
        <f ca="1" xml:space="preserve">
  IF(OR($S1246 = 5, $S1246 = 6, $S1246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46" s="7" t="str">
        <f ca="1">VLOOKUP($Q1246,Department!$A:$B,2,FALSE)</f>
        <v>Controlling</v>
      </c>
      <c r="S1246" s="6">
        <f t="shared" ca="1" si="176"/>
        <v>11</v>
      </c>
      <c r="T1246" s="7" t="str">
        <f ca="1">VLOOKUP($S1246,Role!$A:$B,2,FALSE)</f>
        <v>Analyst</v>
      </c>
      <c r="U1246" s="6">
        <f t="shared" ca="1" si="177"/>
        <v>5</v>
      </c>
      <c r="V1246" s="7" t="str">
        <f ca="1" xml:space="preserve">
IF($U1246 &lt;&gt; "",
    VLOOKUP($U1246,Level!$A:$B,2,FALSE),
    ""
)</f>
        <v>Junior</v>
      </c>
      <c r="W1246" s="1">
        <f t="shared" ca="1" si="178"/>
        <v>3000</v>
      </c>
      <c r="X1246" s="12" t="str">
        <f t="shared" ca="1" si="179"/>
        <v>INSERT INTO bi4all.fac_employees (id_company_fk, id_employee_pk, flg_active, employee_name, id_gender_fk, id_race_fk, birthday, id_schooling_fk, id_department_fk, id_role_fk, id_level_fk, salary) VALUES (1, 1242, TRUE, 'Kelly Ferrari Fontana', 'F', 6, '13/03/1948', 8, 12, 11, 5, 3000);</v>
      </c>
    </row>
    <row r="1247" spans="1:24" ht="14.25" customHeight="1" x14ac:dyDescent="0.2">
      <c r="A1247" s="7">
        <v>1</v>
      </c>
      <c r="B1247" s="7" t="str">
        <f>$A1247 &amp; "-"&amp;VLOOKUP($A1247,Company!$A:$B,2,FALSE)</f>
        <v>1-ACME Corporation</v>
      </c>
      <c r="C1247" s="5">
        <f t="shared" si="171"/>
        <v>1243</v>
      </c>
      <c r="D1247" s="6" t="b">
        <v>1</v>
      </c>
      <c r="E1247" s="7">
        <f ca="1">IF($C1247 = 1 + N("Presidente"),
    127,
    IF($C1247 = 2 + N("Vice-Presidente"),
        72,
        IF($C1247 = 3 + N("Secretária bilíngue"),
            13,
            RANDBETWEEN(5,COUNT(Name!$A:$A) + 1)
        )
    )
)</f>
        <v>249</v>
      </c>
      <c r="F1247" s="7" t="str">
        <f ca="1">VLOOKUP($E1247,Name!$A:$B,2,FALSE)</f>
        <v>Luna</v>
      </c>
      <c r="G1247" s="7">
        <f ca="1" xml:space="preserve">
IF($C1247 = 1,
    0,
    RANDBETWEEN(5,COUNT('Last name'!$A:$A) + 1)
)</f>
        <v>154</v>
      </c>
      <c r="H1247" s="7" t="str">
        <f ca="1" xml:space="preserve">
IF($C1247 = 1 + N("Presidente"),
    "de Orléans e Bragança",
    VLOOKUP($G1247,'Last name'!$A:$B,2,FALSE) &amp; " " &amp; VLOOKUP(RANDBETWEEN(5,COUNT('Last name'!$A:$A) + 1),'Last name'!$A:$B,2,FALSE)
)</f>
        <v>Pinheiro Abranches</v>
      </c>
      <c r="I1247" s="7" t="str">
        <f t="shared" ca="1" si="172"/>
        <v>Luna Pinheiro Abranches</v>
      </c>
      <c r="J1247" s="7" t="str">
        <f ca="1">VLOOKUP($E1247,Name!$A:$C,3,FALSE)</f>
        <v>F</v>
      </c>
      <c r="K1247" s="7" t="str">
        <f ca="1">VLOOKUP($J1247,Gender!$A:$B,2,FALSE)</f>
        <v>Female</v>
      </c>
      <c r="L1247" s="7">
        <f t="shared" ca="1" si="173"/>
        <v>5</v>
      </c>
      <c r="M1247" s="7" t="str">
        <f ca="1">VLOOKUP($L1247,Race!$A:$B,2,FALSE)</f>
        <v>White</v>
      </c>
      <c r="N1247" s="8">
        <f t="shared" ca="1" si="174"/>
        <v>23008</v>
      </c>
      <c r="O1247" s="6">
        <f t="shared" ca="1" si="175"/>
        <v>7</v>
      </c>
      <c r="P1247" s="8" t="str">
        <f ca="1">VLOOKUP($O1247,Education!$A:$B,2,FALSE)</f>
        <v>Undergraduate degree</v>
      </c>
      <c r="Q1247" s="7">
        <f ca="1" xml:space="preserve">
  IF(OR($S1247 = 5, $S1247 = 6, $S1247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47" s="7" t="str">
        <f ca="1">VLOOKUP($Q1247,Department!$A:$B,2,FALSE)</f>
        <v>Administration</v>
      </c>
      <c r="S1247" s="6">
        <f t="shared" ca="1" si="176"/>
        <v>9</v>
      </c>
      <c r="T1247" s="7" t="str">
        <f ca="1">VLOOKUP($S1247,Role!$A:$B,2,FALSE)</f>
        <v>Intern</v>
      </c>
      <c r="U1247" s="6" t="str">
        <f t="shared" ca="1" si="177"/>
        <v/>
      </c>
      <c r="V1247" s="7" t="str">
        <f ca="1" xml:space="preserve">
IF($U1247 &lt;&gt; "",
    VLOOKUP($U1247,Level!$A:$B,2,FALSE),
    ""
)</f>
        <v/>
      </c>
      <c r="W1247" s="1">
        <f t="shared" ca="1" si="178"/>
        <v>1205</v>
      </c>
      <c r="X1247" s="12" t="str">
        <f t="shared" ca="1" si="179"/>
        <v>INSERT INTO bi4all.fac_employees (id_company_fk, id_employee_pk, flg_active, employee_name, id_gender_fk, id_race_fk, birthday, id_schooling_fk, id_department_fk, id_role_fk, id_level_fk, salary) VALUES (1, 1243, TRUE, 'Luna Pinheiro Abranches', 'F', 5, '28/12/1962', 7, 6, 9, NULL, 1205);</v>
      </c>
    </row>
    <row r="1248" spans="1:24" ht="14.25" customHeight="1" x14ac:dyDescent="0.2">
      <c r="A1248" s="7">
        <v>1</v>
      </c>
      <c r="B1248" s="7" t="str">
        <f>$A1248 &amp; "-"&amp;VLOOKUP($A1248,Company!$A:$B,2,FALSE)</f>
        <v>1-ACME Corporation</v>
      </c>
      <c r="C1248" s="5">
        <f t="shared" si="171"/>
        <v>1244</v>
      </c>
      <c r="D1248" s="6" t="b">
        <v>1</v>
      </c>
      <c r="E1248" s="7">
        <f ca="1">IF($C1248 = 1 + N("Presidente"),
    127,
    IF($C1248 = 2 + N("Vice-Presidente"),
        72,
        IF($C1248 = 3 + N("Secretária bilíngue"),
            13,
            RANDBETWEEN(5,COUNT(Name!$A:$A) + 1)
        )
    )
)</f>
        <v>222</v>
      </c>
      <c r="F1248" s="7" t="str">
        <f ca="1">VLOOKUP($E1248,Name!$A:$B,2,FALSE)</f>
        <v>Lavignia</v>
      </c>
      <c r="G1248" s="7">
        <f ca="1" xml:space="preserve">
IF($C1248 = 1,
    0,
    RANDBETWEEN(5,COUNT('Last name'!$A:$A) + 1)
)</f>
        <v>30</v>
      </c>
      <c r="H1248" s="7" t="str">
        <f ca="1" xml:space="preserve">
IF($C1248 = 1 + N("Presidente"),
    "de Orléans e Bragança",
    VLOOKUP($G1248,'Last name'!$A:$B,2,FALSE) &amp; " " &amp; VLOOKUP(RANDBETWEEN(5,COUNT('Last name'!$A:$A) + 1),'Last name'!$A:$B,2,FALSE)
)</f>
        <v>Barbieri Dias</v>
      </c>
      <c r="I1248" s="7" t="str">
        <f t="shared" ca="1" si="172"/>
        <v>Lavignia Barbieri Dias</v>
      </c>
      <c r="J1248" s="7" t="str">
        <f ca="1">VLOOKUP($E1248,Name!$A:$C,3,FALSE)</f>
        <v>F</v>
      </c>
      <c r="K1248" s="7" t="str">
        <f ca="1">VLOOKUP($J1248,Gender!$A:$B,2,FALSE)</f>
        <v>Female</v>
      </c>
      <c r="L1248" s="7">
        <f t="shared" ca="1" si="173"/>
        <v>5</v>
      </c>
      <c r="M1248" s="7" t="str">
        <f ca="1">VLOOKUP($L1248,Race!$A:$B,2,FALSE)</f>
        <v>White</v>
      </c>
      <c r="N1248" s="8">
        <f t="shared" ca="1" si="174"/>
        <v>18110</v>
      </c>
      <c r="O1248" s="6">
        <f t="shared" ca="1" si="175"/>
        <v>8</v>
      </c>
      <c r="P1248" s="8" t="str">
        <f ca="1">VLOOKUP($O1248,Education!$A:$B,2,FALSE)</f>
        <v>Graduate school</v>
      </c>
      <c r="Q1248" s="7">
        <f ca="1" xml:space="preserve">
  IF(OR($S1248 = 5, $S1248 = 6, $S1248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48" s="7" t="str">
        <f ca="1">VLOOKUP($Q1248,Department!$A:$B,2,FALSE)</f>
        <v>Commercial</v>
      </c>
      <c r="S1248" s="6">
        <f t="shared" ca="1" si="176"/>
        <v>11</v>
      </c>
      <c r="T1248" s="7" t="str">
        <f ca="1">VLOOKUP($S1248,Role!$A:$B,2,FALSE)</f>
        <v>Analyst</v>
      </c>
      <c r="U1248" s="6">
        <f t="shared" ca="1" si="177"/>
        <v>6</v>
      </c>
      <c r="V1248" s="7" t="str">
        <f ca="1" xml:space="preserve">
IF($U1248 &lt;&gt; "",
    VLOOKUP($U1248,Level!$A:$B,2,FALSE),
    ""
)</f>
        <v>Pleno</v>
      </c>
      <c r="W1248" s="1">
        <f t="shared" ca="1" si="178"/>
        <v>3080</v>
      </c>
      <c r="X1248" s="12" t="str">
        <f t="shared" ca="1" si="179"/>
        <v>INSERT INTO bi4all.fac_employees (id_company_fk, id_employee_pk, flg_active, employee_name, id_gender_fk, id_race_fk, birthday, id_schooling_fk, id_department_fk, id_role_fk, id_level_fk, salary) VALUES (1, 1244, TRUE, 'Lavignia Barbieri Dias', 'F', 5, '31/07/1949', 8, 9, 11, 6, 3080);</v>
      </c>
    </row>
    <row r="1249" spans="1:24" ht="14.25" customHeight="1" x14ac:dyDescent="0.2">
      <c r="A1249" s="7">
        <v>1</v>
      </c>
      <c r="B1249" s="7" t="str">
        <f>$A1249 &amp; "-"&amp;VLOOKUP($A1249,Company!$A:$B,2,FALSE)</f>
        <v>1-ACME Corporation</v>
      </c>
      <c r="C1249" s="5">
        <f t="shared" si="171"/>
        <v>1245</v>
      </c>
      <c r="D1249" s="6" t="b">
        <v>1</v>
      </c>
      <c r="E1249" s="7">
        <f ca="1">IF($C1249 = 1 + N("Presidente"),
    127,
    IF($C1249 = 2 + N("Vice-Presidente"),
        72,
        IF($C1249 = 3 + N("Secretária bilíngue"),
            13,
            RANDBETWEEN(5,COUNT(Name!$A:$A) + 1)
        )
    )
)</f>
        <v>103</v>
      </c>
      <c r="F1249" s="7" t="str">
        <f ca="1">VLOOKUP($E1249,Name!$A:$B,2,FALSE)</f>
        <v>Danniel</v>
      </c>
      <c r="G1249" s="7">
        <f ca="1" xml:space="preserve">
IF($C1249 = 1,
    0,
    RANDBETWEEN(5,COUNT('Last name'!$A:$A) + 1)
)</f>
        <v>66</v>
      </c>
      <c r="H1249" s="7" t="str">
        <f ca="1" xml:space="preserve">
IF($C1249 = 1 + N("Presidente"),
    "de Orléans e Bragança",
    VLOOKUP($G1249,'Last name'!$A:$B,2,FALSE) &amp; " " &amp; VLOOKUP(RANDBETWEEN(5,COUNT('Last name'!$A:$A) + 1),'Last name'!$A:$B,2,FALSE)
)</f>
        <v>Colombo Tavarez</v>
      </c>
      <c r="I1249" s="7" t="str">
        <f t="shared" ca="1" si="172"/>
        <v>Danniel Colombo Tavarez</v>
      </c>
      <c r="J1249" s="7" t="str">
        <f ca="1">VLOOKUP($E1249,Name!$A:$C,3,FALSE)</f>
        <v>M</v>
      </c>
      <c r="K1249" s="7" t="str">
        <f ca="1">VLOOKUP($J1249,Gender!$A:$B,2,FALSE)</f>
        <v>Male</v>
      </c>
      <c r="L1249" s="7">
        <f t="shared" ca="1" si="173"/>
        <v>5</v>
      </c>
      <c r="M1249" s="7" t="str">
        <f ca="1">VLOOKUP($L1249,Race!$A:$B,2,FALSE)</f>
        <v>White</v>
      </c>
      <c r="N1249" s="8">
        <f t="shared" ca="1" si="174"/>
        <v>20597</v>
      </c>
      <c r="O1249" s="6">
        <f t="shared" ca="1" si="175"/>
        <v>7</v>
      </c>
      <c r="P1249" s="8" t="str">
        <f ca="1">VLOOKUP($O1249,Education!$A:$B,2,FALSE)</f>
        <v>Undergraduate degree</v>
      </c>
      <c r="Q1249" s="7">
        <f ca="1" xml:space="preserve">
  IF(OR($S1249 = 5, $S1249 = 6, $S1249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49" s="7" t="str">
        <f ca="1">VLOOKUP($Q1249,Department!$A:$B,2,FALSE)</f>
        <v>Operations</v>
      </c>
      <c r="S1249" s="6">
        <f t="shared" ca="1" si="176"/>
        <v>10</v>
      </c>
      <c r="T1249" s="7" t="str">
        <f ca="1">VLOOKUP($S1249,Role!$A:$B,2,FALSE)</f>
        <v>Trainee</v>
      </c>
      <c r="U1249" s="6" t="str">
        <f t="shared" ca="1" si="177"/>
        <v/>
      </c>
      <c r="V1249" s="7" t="str">
        <f ca="1" xml:space="preserve">
IF($U1249 &lt;&gt; "",
    VLOOKUP($U1249,Level!$A:$B,2,FALSE),
    ""
)</f>
        <v/>
      </c>
      <c r="W1249" s="1">
        <f t="shared" ca="1" si="178"/>
        <v>1305</v>
      </c>
      <c r="X1249" s="12" t="str">
        <f t="shared" ca="1" si="179"/>
        <v>INSERT INTO bi4all.fac_employees (id_company_fk, id_employee_pk, flg_active, employee_name, id_gender_fk, id_race_fk, birthday, id_schooling_fk, id_department_fk, id_role_fk, id_level_fk, salary) VALUES (1, 1245, TRUE, 'Danniel Colombo Tavarez', 'M', 5, '22/05/1956', 7, 10, 10, NULL, 1305);</v>
      </c>
    </row>
    <row r="1250" spans="1:24" ht="14.25" customHeight="1" x14ac:dyDescent="0.2">
      <c r="A1250" s="7">
        <v>1</v>
      </c>
      <c r="B1250" s="7" t="str">
        <f>$A1250 &amp; "-"&amp;VLOOKUP($A1250,Company!$A:$B,2,FALSE)</f>
        <v>1-ACME Corporation</v>
      </c>
      <c r="C1250" s="5">
        <f t="shared" si="171"/>
        <v>1246</v>
      </c>
      <c r="D1250" s="6" t="b">
        <v>1</v>
      </c>
      <c r="E1250" s="7">
        <f ca="1">IF($C1250 = 1 + N("Presidente"),
    127,
    IF($C1250 = 2 + N("Vice-Presidente"),
        72,
        IF($C1250 = 3 + N("Secretária bilíngue"),
            13,
            RANDBETWEEN(5,COUNT(Name!$A:$A) + 1)
        )
    )
)</f>
        <v>104</v>
      </c>
      <c r="F1250" s="7" t="str">
        <f ca="1">VLOOKUP($E1250,Name!$A:$B,2,FALSE)</f>
        <v>Danylo</v>
      </c>
      <c r="G1250" s="7">
        <f ca="1" xml:space="preserve">
IF($C1250 = 1,
    0,
    RANDBETWEEN(5,COUNT('Last name'!$A:$A) + 1)
)</f>
        <v>28</v>
      </c>
      <c r="H1250" s="7" t="str">
        <f ca="1" xml:space="preserve">
IF($C1250 = 1 + N("Presidente"),
    "de Orléans e Bragança",
    VLOOKUP($G1250,'Last name'!$A:$B,2,FALSE) &amp; " " &amp; VLOOKUP(RANDBETWEEN(5,COUNT('Last name'!$A:$A) + 1),'Last name'!$A:$B,2,FALSE)
)</f>
        <v>Badu Alcantara</v>
      </c>
      <c r="I1250" s="7" t="str">
        <f t="shared" ca="1" si="172"/>
        <v>Danylo Badu Alcantara</v>
      </c>
      <c r="J1250" s="7" t="str">
        <f ca="1">VLOOKUP($E1250,Name!$A:$C,3,FALSE)</f>
        <v>M</v>
      </c>
      <c r="K1250" s="7" t="str">
        <f ca="1">VLOOKUP($J1250,Gender!$A:$B,2,FALSE)</f>
        <v>Male</v>
      </c>
      <c r="L1250" s="7">
        <f t="shared" ca="1" si="173"/>
        <v>5</v>
      </c>
      <c r="M1250" s="7" t="str">
        <f ca="1">VLOOKUP($L1250,Race!$A:$B,2,FALSE)</f>
        <v>White</v>
      </c>
      <c r="N1250" s="8">
        <f t="shared" ca="1" si="174"/>
        <v>27106</v>
      </c>
      <c r="O1250" s="6">
        <f t="shared" ca="1" si="175"/>
        <v>8</v>
      </c>
      <c r="P1250" s="8" t="str">
        <f ca="1">VLOOKUP($O1250,Education!$A:$B,2,FALSE)</f>
        <v>Graduate school</v>
      </c>
      <c r="Q1250" s="7">
        <f ca="1" xml:space="preserve">
  IF(OR($S1250 = 5, $S1250 = 6, $S1250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50" s="7" t="str">
        <f ca="1">VLOOKUP($Q1250,Department!$A:$B,2,FALSE)</f>
        <v>Presidency</v>
      </c>
      <c r="S1250" s="6">
        <f t="shared" ca="1" si="176"/>
        <v>11</v>
      </c>
      <c r="T1250" s="7" t="str">
        <f ca="1">VLOOKUP($S1250,Role!$A:$B,2,FALSE)</f>
        <v>Analyst</v>
      </c>
      <c r="U1250" s="6">
        <f t="shared" ca="1" si="177"/>
        <v>5</v>
      </c>
      <c r="V1250" s="7" t="str">
        <f ca="1" xml:space="preserve">
IF($U1250 &lt;&gt; "",
    VLOOKUP($U1250,Level!$A:$B,2,FALSE),
    ""
)</f>
        <v>Junior</v>
      </c>
      <c r="W1250" s="1">
        <f t="shared" ca="1" si="178"/>
        <v>3000</v>
      </c>
      <c r="X1250" s="12" t="str">
        <f t="shared" ca="1" si="179"/>
        <v>INSERT INTO bi4all.fac_employees (id_company_fk, id_employee_pk, flg_active, employee_name, id_gender_fk, id_race_fk, birthday, id_schooling_fk, id_department_fk, id_role_fk, id_level_fk, salary) VALUES (1, 1246, TRUE, 'Danylo Badu Alcantara', 'M', 5, '18/03/1974', 8, 5, 11, 5, 3000);</v>
      </c>
    </row>
    <row r="1251" spans="1:24" ht="14.25" customHeight="1" x14ac:dyDescent="0.2">
      <c r="A1251" s="7">
        <v>1</v>
      </c>
      <c r="B1251" s="7" t="str">
        <f>$A1251 &amp; "-"&amp;VLOOKUP($A1251,Company!$A:$B,2,FALSE)</f>
        <v>1-ACME Corporation</v>
      </c>
      <c r="C1251" s="5">
        <f t="shared" si="171"/>
        <v>1247</v>
      </c>
      <c r="D1251" s="6" t="b">
        <v>1</v>
      </c>
      <c r="E1251" s="7">
        <f ca="1">IF($C1251 = 1 + N("Presidente"),
    127,
    IF($C1251 = 2 + N("Vice-Presidente"),
        72,
        IF($C1251 = 3 + N("Secretária bilíngue"),
            13,
            RANDBETWEEN(5,COUNT(Name!$A:$A) + 1)
        )
    )
)</f>
        <v>299</v>
      </c>
      <c r="F1251" s="7" t="str">
        <f ca="1">VLOOKUP($E1251,Name!$A:$B,2,FALSE)</f>
        <v>Mirella</v>
      </c>
      <c r="G1251" s="7">
        <f ca="1" xml:space="preserve">
IF($C1251 = 1,
    0,
    RANDBETWEEN(5,COUNT('Last name'!$A:$A) + 1)
)</f>
        <v>38</v>
      </c>
      <c r="H1251" s="7" t="str">
        <f ca="1" xml:space="preserve">
IF($C1251 = 1 + N("Presidente"),
    "de Orléans e Bragança",
    VLOOKUP($G1251,'Last name'!$A:$B,2,FALSE) &amp; " " &amp; VLOOKUP(RANDBETWEEN(5,COUNT('Last name'!$A:$A) + 1),'Last name'!$A:$B,2,FALSE)
)</f>
        <v>Bermudes Moreira</v>
      </c>
      <c r="I1251" s="7" t="str">
        <f t="shared" ca="1" si="172"/>
        <v>Mirella Bermudes Moreira</v>
      </c>
      <c r="J1251" s="7" t="str">
        <f ca="1">VLOOKUP($E1251,Name!$A:$C,3,FALSE)</f>
        <v>F</v>
      </c>
      <c r="K1251" s="7" t="str">
        <f ca="1">VLOOKUP($J1251,Gender!$A:$B,2,FALSE)</f>
        <v>Female</v>
      </c>
      <c r="L1251" s="7">
        <f t="shared" ca="1" si="173"/>
        <v>5</v>
      </c>
      <c r="M1251" s="7" t="str">
        <f ca="1">VLOOKUP($L1251,Race!$A:$B,2,FALSE)</f>
        <v>White</v>
      </c>
      <c r="N1251" s="8">
        <f t="shared" ca="1" si="174"/>
        <v>31665</v>
      </c>
      <c r="O1251" s="6">
        <f t="shared" ca="1" si="175"/>
        <v>7</v>
      </c>
      <c r="P1251" s="8" t="str">
        <f ca="1">VLOOKUP($O1251,Education!$A:$B,2,FALSE)</f>
        <v>Undergraduate degree</v>
      </c>
      <c r="Q1251" s="7">
        <f ca="1" xml:space="preserve">
  IF(OR($S1251 = 5, $S1251 = 6, $S1251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51" s="7" t="str">
        <f ca="1">VLOOKUP($Q1251,Department!$A:$B,2,FALSE)</f>
        <v>Presidency</v>
      </c>
      <c r="S1251" s="6">
        <f t="shared" ca="1" si="176"/>
        <v>9</v>
      </c>
      <c r="T1251" s="7" t="str">
        <f ca="1">VLOOKUP($S1251,Role!$A:$B,2,FALSE)</f>
        <v>Intern</v>
      </c>
      <c r="U1251" s="6" t="str">
        <f t="shared" ca="1" si="177"/>
        <v/>
      </c>
      <c r="V1251" s="7" t="str">
        <f ca="1" xml:space="preserve">
IF($U1251 &lt;&gt; "",
    VLOOKUP($U1251,Level!$A:$B,2,FALSE),
    ""
)</f>
        <v/>
      </c>
      <c r="W1251" s="1">
        <f t="shared" ca="1" si="178"/>
        <v>1205</v>
      </c>
      <c r="X1251" s="12" t="str">
        <f t="shared" ca="1" si="179"/>
        <v>INSERT INTO bi4all.fac_employees (id_company_fk, id_employee_pk, flg_active, employee_name, id_gender_fk, id_race_fk, birthday, id_schooling_fk, id_department_fk, id_role_fk, id_level_fk, salary) VALUES (1, 1247, TRUE, 'Mirella Bermudes Moreira', 'F', 5, '10/09/1986', 7, 5, 9, NULL, 1205);</v>
      </c>
    </row>
    <row r="1252" spans="1:24" ht="14.25" customHeight="1" x14ac:dyDescent="0.2">
      <c r="A1252" s="7">
        <v>1</v>
      </c>
      <c r="B1252" s="7" t="str">
        <f>$A1252 &amp; "-"&amp;VLOOKUP($A1252,Company!$A:$B,2,FALSE)</f>
        <v>1-ACME Corporation</v>
      </c>
      <c r="C1252" s="5">
        <f t="shared" si="171"/>
        <v>1248</v>
      </c>
      <c r="D1252" s="6" t="b">
        <v>1</v>
      </c>
      <c r="E1252" s="7">
        <f ca="1">IF($C1252 = 1 + N("Presidente"),
    127,
    IF($C1252 = 2 + N("Vice-Presidente"),
        72,
        IF($C1252 = 3 + N("Secretária bilíngue"),
            13,
            RANDBETWEEN(5,COUNT(Name!$A:$A) + 1)
        )
    )
)</f>
        <v>181</v>
      </c>
      <c r="F1252" s="7" t="str">
        <f ca="1">VLOOKUP($E1252,Name!$A:$B,2,FALSE)</f>
        <v>Isys</v>
      </c>
      <c r="G1252" s="7">
        <f ca="1" xml:space="preserve">
IF($C1252 = 1,
    0,
    RANDBETWEEN(5,COUNT('Last name'!$A:$A) + 1)
)</f>
        <v>44</v>
      </c>
      <c r="H1252" s="7" t="str">
        <f ca="1" xml:space="preserve">
IF($C1252 = 1 + N("Presidente"),
    "de Orléans e Bragança",
    VLOOKUP($G1252,'Last name'!$A:$B,2,FALSE) &amp; " " &amp; VLOOKUP(RANDBETWEEN(5,COUNT('Last name'!$A:$A) + 1),'Last name'!$A:$B,2,FALSE)
)</f>
        <v>Botelho Carneiro</v>
      </c>
      <c r="I1252" s="7" t="str">
        <f t="shared" ca="1" si="172"/>
        <v>Isys Botelho Carneiro</v>
      </c>
      <c r="J1252" s="7" t="str">
        <f ca="1">VLOOKUP($E1252,Name!$A:$C,3,FALSE)</f>
        <v>F</v>
      </c>
      <c r="K1252" s="7" t="str">
        <f ca="1">VLOOKUP($J1252,Gender!$A:$B,2,FALSE)</f>
        <v>Female</v>
      </c>
      <c r="L1252" s="7">
        <f t="shared" ca="1" si="173"/>
        <v>5</v>
      </c>
      <c r="M1252" s="7" t="str">
        <f ca="1">VLOOKUP($L1252,Race!$A:$B,2,FALSE)</f>
        <v>White</v>
      </c>
      <c r="N1252" s="8">
        <f t="shared" ca="1" si="174"/>
        <v>31385</v>
      </c>
      <c r="O1252" s="6">
        <f t="shared" ca="1" si="175"/>
        <v>8</v>
      </c>
      <c r="P1252" s="8" t="str">
        <f ca="1">VLOOKUP($O1252,Education!$A:$B,2,FALSE)</f>
        <v>Graduate school</v>
      </c>
      <c r="Q1252" s="7">
        <f ca="1" xml:space="preserve">
  IF(OR($S1252 = 5, $S1252 = 6, $S1252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52" s="7" t="str">
        <f ca="1">VLOOKUP($Q1252,Department!$A:$B,2,FALSE)</f>
        <v>Communication &amp; Marketing</v>
      </c>
      <c r="S1252" s="6">
        <f t="shared" ca="1" si="176"/>
        <v>11</v>
      </c>
      <c r="T1252" s="7" t="str">
        <f ca="1">VLOOKUP($S1252,Role!$A:$B,2,FALSE)</f>
        <v>Analyst</v>
      </c>
      <c r="U1252" s="6">
        <f t="shared" ca="1" si="177"/>
        <v>7</v>
      </c>
      <c r="V1252" s="7" t="str">
        <f ca="1" xml:space="preserve">
IF($U1252 &lt;&gt; "",
    VLOOKUP($U1252,Level!$A:$B,2,FALSE),
    ""
)</f>
        <v>Senior</v>
      </c>
      <c r="W1252" s="1">
        <f t="shared" ca="1" si="178"/>
        <v>3080</v>
      </c>
      <c r="X1252" s="12" t="str">
        <f t="shared" ca="1" si="179"/>
        <v>INSERT INTO bi4all.fac_employees (id_company_fk, id_employee_pk, flg_active, employee_name, id_gender_fk, id_race_fk, birthday, id_schooling_fk, id_department_fk, id_role_fk, id_level_fk, salary) VALUES (1, 1248, TRUE, 'Isys Botelho Carneiro', 'F', 5, '04/12/1985', 8, 11, 11, 7, 3080);</v>
      </c>
    </row>
    <row r="1253" spans="1:24" ht="14.25" customHeight="1" x14ac:dyDescent="0.2">
      <c r="A1253" s="7">
        <v>1</v>
      </c>
      <c r="B1253" s="7" t="str">
        <f>$A1253 &amp; "-"&amp;VLOOKUP($A1253,Company!$A:$B,2,FALSE)</f>
        <v>1-ACME Corporation</v>
      </c>
      <c r="C1253" s="5">
        <f t="shared" si="171"/>
        <v>1249</v>
      </c>
      <c r="D1253" s="6" t="b">
        <v>1</v>
      </c>
      <c r="E1253" s="7">
        <f ca="1">IF($C1253 = 1 + N("Presidente"),
    127,
    IF($C1253 = 2 + N("Vice-Presidente"),
        72,
        IF($C1253 = 3 + N("Secretária bilíngue"),
            13,
            RANDBETWEEN(5,COUNT(Name!$A:$A) + 1)
        )
    )
)</f>
        <v>358</v>
      </c>
      <c r="F1253" s="7" t="str">
        <f ca="1">VLOOKUP($E1253,Name!$A:$B,2,FALSE)</f>
        <v>Vinícius</v>
      </c>
      <c r="G1253" s="7">
        <f ca="1" xml:space="preserve">
IF($C1253 = 1,
    0,
    RANDBETWEEN(5,COUNT('Last name'!$A:$A) + 1)
)</f>
        <v>150</v>
      </c>
      <c r="H1253" s="7" t="str">
        <f ca="1" xml:space="preserve">
IF($C1253 = 1 + N("Presidente"),
    "de Orléans e Bragança",
    VLOOKUP($G1253,'Last name'!$A:$B,2,FALSE) &amp; " " &amp; VLOOKUP(RANDBETWEEN(5,COUNT('Last name'!$A:$A) + 1),'Last name'!$A:$B,2,FALSE)
)</f>
        <v>Pellegrini Anjos</v>
      </c>
      <c r="I1253" s="7" t="str">
        <f t="shared" ca="1" si="172"/>
        <v>Vinícius Pellegrini Anjos</v>
      </c>
      <c r="J1253" s="7" t="str">
        <f ca="1">VLOOKUP($E1253,Name!$A:$C,3,FALSE)</f>
        <v>M</v>
      </c>
      <c r="K1253" s="7" t="str">
        <f ca="1">VLOOKUP($J1253,Gender!$A:$B,2,FALSE)</f>
        <v>Male</v>
      </c>
      <c r="L1253" s="7">
        <f t="shared" ca="1" si="173"/>
        <v>6</v>
      </c>
      <c r="M1253" s="7" t="str">
        <f ca="1">VLOOKUP($L1253,Race!$A:$B,2,FALSE)</f>
        <v>Black or African American</v>
      </c>
      <c r="N1253" s="8">
        <f t="shared" ca="1" si="174"/>
        <v>22958</v>
      </c>
      <c r="O1253" s="6">
        <f t="shared" ca="1" si="175"/>
        <v>7</v>
      </c>
      <c r="P1253" s="8" t="str">
        <f ca="1">VLOOKUP($O1253,Education!$A:$B,2,FALSE)</f>
        <v>Undergraduate degree</v>
      </c>
      <c r="Q1253" s="7">
        <f ca="1" xml:space="preserve">
  IF(OR($S1253 = 5, $S1253 = 6, $S1253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53" s="7" t="str">
        <f ca="1">VLOOKUP($Q1253,Department!$A:$B,2,FALSE)</f>
        <v>Presidency</v>
      </c>
      <c r="S1253" s="6">
        <f t="shared" ca="1" si="176"/>
        <v>10</v>
      </c>
      <c r="T1253" s="7" t="str">
        <f ca="1">VLOOKUP($S1253,Role!$A:$B,2,FALSE)</f>
        <v>Trainee</v>
      </c>
      <c r="U1253" s="6" t="str">
        <f t="shared" ca="1" si="177"/>
        <v/>
      </c>
      <c r="V1253" s="7" t="str">
        <f ca="1" xml:space="preserve">
IF($U1253 &lt;&gt; "",
    VLOOKUP($U1253,Level!$A:$B,2,FALSE),
    ""
)</f>
        <v/>
      </c>
      <c r="W1253" s="1">
        <f t="shared" ca="1" si="178"/>
        <v>1305</v>
      </c>
      <c r="X1253" s="12" t="str">
        <f t="shared" ca="1" si="179"/>
        <v>INSERT INTO bi4all.fac_employees (id_company_fk, id_employee_pk, flg_active, employee_name, id_gender_fk, id_race_fk, birthday, id_schooling_fk, id_department_fk, id_role_fk, id_level_fk, salary) VALUES (1, 1249, TRUE, 'Vinícius Pellegrini Anjos', 'M', 6, '08/11/1962', 7, 5, 10, NULL, 1305);</v>
      </c>
    </row>
    <row r="1254" spans="1:24" ht="14.25" customHeight="1" x14ac:dyDescent="0.2">
      <c r="A1254" s="7">
        <v>1</v>
      </c>
      <c r="B1254" s="7" t="str">
        <f>$A1254 &amp; "-"&amp;VLOOKUP($A1254,Company!$A:$B,2,FALSE)</f>
        <v>1-ACME Corporation</v>
      </c>
      <c r="C1254" s="5">
        <f t="shared" si="171"/>
        <v>1250</v>
      </c>
      <c r="D1254" s="6" t="b">
        <v>1</v>
      </c>
      <c r="E1254" s="7">
        <f ca="1">IF($C1254 = 1 + N("Presidente"),
    127,
    IF($C1254 = 2 + N("Vice-Presidente"),
        72,
        IF($C1254 = 3 + N("Secretária bilíngue"),
            13,
            RANDBETWEEN(5,COUNT(Name!$A:$A) + 1)
        )
    )
)</f>
        <v>216</v>
      </c>
      <c r="F1254" s="7" t="str">
        <f ca="1">VLOOKUP($E1254,Name!$A:$B,2,FALSE)</f>
        <v>Laís</v>
      </c>
      <c r="G1254" s="7">
        <f ca="1" xml:space="preserve">
IF($C1254 = 1,
    0,
    RANDBETWEEN(5,COUNT('Last name'!$A:$A) + 1)
)</f>
        <v>56</v>
      </c>
      <c r="H1254" s="7" t="str">
        <f ca="1" xml:space="preserve">
IF($C1254 = 1 + N("Presidente"),
    "de Orléans e Bragança",
    VLOOKUP($G1254,'Last name'!$A:$B,2,FALSE) &amp; " " &amp; VLOOKUP(RANDBETWEEN(5,COUNT('Last name'!$A:$A) + 1),'Last name'!$A:$B,2,FALSE)
)</f>
        <v>Campos Holanda</v>
      </c>
      <c r="I1254" s="7" t="str">
        <f t="shared" ca="1" si="172"/>
        <v>Laís Campos Holanda</v>
      </c>
      <c r="J1254" s="7" t="str">
        <f ca="1">VLOOKUP($E1254,Name!$A:$C,3,FALSE)</f>
        <v>F</v>
      </c>
      <c r="K1254" s="7" t="str">
        <f ca="1">VLOOKUP($J1254,Gender!$A:$B,2,FALSE)</f>
        <v>Female</v>
      </c>
      <c r="L1254" s="7">
        <f t="shared" ca="1" si="173"/>
        <v>8</v>
      </c>
      <c r="M1254" s="7" t="str">
        <f ca="1">VLOOKUP($L1254,Race!$A:$B,2,FALSE)</f>
        <v>Asian</v>
      </c>
      <c r="N1254" s="8">
        <f t="shared" ca="1" si="174"/>
        <v>22994</v>
      </c>
      <c r="O1254" s="6">
        <f t="shared" ca="1" si="175"/>
        <v>7</v>
      </c>
      <c r="P1254" s="8" t="str">
        <f ca="1">VLOOKUP($O1254,Education!$A:$B,2,FALSE)</f>
        <v>Undergraduate degree</v>
      </c>
      <c r="Q1254" s="7">
        <f ca="1" xml:space="preserve">
  IF(OR($S1254 = 5, $S1254 = 6, $S1254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54" s="7" t="str">
        <f ca="1">VLOOKUP($Q1254,Department!$A:$B,2,FALSE)</f>
        <v>Audit</v>
      </c>
      <c r="S1254" s="6">
        <f t="shared" ca="1" si="176"/>
        <v>11</v>
      </c>
      <c r="T1254" s="7" t="str">
        <f ca="1">VLOOKUP($S1254,Role!$A:$B,2,FALSE)</f>
        <v>Analyst</v>
      </c>
      <c r="U1254" s="6">
        <f t="shared" ca="1" si="177"/>
        <v>6</v>
      </c>
      <c r="V1254" s="7" t="str">
        <f ca="1" xml:space="preserve">
IF($U1254 &lt;&gt; "",
    VLOOKUP($U1254,Level!$A:$B,2,FALSE),
    ""
)</f>
        <v>Pleno</v>
      </c>
      <c r="W1254" s="1">
        <f t="shared" ca="1" si="178"/>
        <v>2500</v>
      </c>
      <c r="X1254" s="12" t="str">
        <f t="shared" ca="1" si="179"/>
        <v>INSERT INTO bi4all.fac_employees (id_company_fk, id_employee_pk, flg_active, employee_name, id_gender_fk, id_race_fk, birthday, id_schooling_fk, id_department_fk, id_role_fk, id_level_fk, salary) VALUES (1, 1250, TRUE, 'Laís Campos Holanda', 'F', 8, '14/12/1962', 7, 13, 11, 6, 2500);</v>
      </c>
    </row>
    <row r="1255" spans="1:24" ht="14.25" customHeight="1" x14ac:dyDescent="0.2">
      <c r="A1255" s="7">
        <v>1</v>
      </c>
      <c r="B1255" s="7" t="str">
        <f>$A1255 &amp; "-"&amp;VLOOKUP($A1255,Company!$A:$B,2,FALSE)</f>
        <v>1-ACME Corporation</v>
      </c>
      <c r="C1255" s="5">
        <f t="shared" si="171"/>
        <v>1251</v>
      </c>
      <c r="D1255" s="6" t="b">
        <v>1</v>
      </c>
      <c r="E1255" s="7">
        <f ca="1">IF($C1255 = 1 + N("Presidente"),
    127,
    IF($C1255 = 2 + N("Vice-Presidente"),
        72,
        IF($C1255 = 3 + N("Secretária bilíngue"),
            13,
            RANDBETWEEN(5,COUNT(Name!$A:$A) + 1)
        )
    )
)</f>
        <v>34</v>
      </c>
      <c r="F1255" s="7" t="str">
        <f ca="1">VLOOKUP($E1255,Name!$A:$B,2,FALSE)</f>
        <v>Ana Liz</v>
      </c>
      <c r="G1255" s="7">
        <f ca="1" xml:space="preserve">
IF($C1255 = 1,
    0,
    RANDBETWEEN(5,COUNT('Last name'!$A:$A) + 1)
)</f>
        <v>37</v>
      </c>
      <c r="H1255" s="7" t="str">
        <f ca="1" xml:space="preserve">
IF($C1255 = 1 + N("Presidente"),
    "de Orléans e Bragança",
    VLOOKUP($G1255,'Last name'!$A:$B,2,FALSE) &amp; " " &amp; VLOOKUP(RANDBETWEEN(5,COUNT('Last name'!$A:$A) + 1),'Last name'!$A:$B,2,FALSE)
)</f>
        <v>Battaglia Frois</v>
      </c>
      <c r="I1255" s="7" t="str">
        <f t="shared" ca="1" si="172"/>
        <v>Ana Liz Battaglia Frois</v>
      </c>
      <c r="J1255" s="7" t="str">
        <f ca="1">VLOOKUP($E1255,Name!$A:$C,3,FALSE)</f>
        <v>F</v>
      </c>
      <c r="K1255" s="7" t="str">
        <f ca="1">VLOOKUP($J1255,Gender!$A:$B,2,FALSE)</f>
        <v>Female</v>
      </c>
      <c r="L1255" s="7">
        <f t="shared" ca="1" si="173"/>
        <v>5</v>
      </c>
      <c r="M1255" s="7" t="str">
        <f ca="1">VLOOKUP($L1255,Race!$A:$B,2,FALSE)</f>
        <v>White</v>
      </c>
      <c r="N1255" s="8">
        <f t="shared" ca="1" si="174"/>
        <v>26824</v>
      </c>
      <c r="O1255" s="6">
        <f t="shared" ca="1" si="175"/>
        <v>7</v>
      </c>
      <c r="P1255" s="8" t="str">
        <f ca="1">VLOOKUP($O1255,Education!$A:$B,2,FALSE)</f>
        <v>Undergraduate degree</v>
      </c>
      <c r="Q1255" s="7">
        <f ca="1" xml:space="preserve">
  IF(OR($S1255 = 5, $S1255 = 6, $S1255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55" s="7" t="str">
        <f ca="1">VLOOKUP($Q1255,Department!$A:$B,2,FALSE)</f>
        <v>Commercial</v>
      </c>
      <c r="S1255" s="6">
        <f t="shared" ca="1" si="176"/>
        <v>10</v>
      </c>
      <c r="T1255" s="7" t="str">
        <f ca="1">VLOOKUP($S1255,Role!$A:$B,2,FALSE)</f>
        <v>Trainee</v>
      </c>
      <c r="U1255" s="6" t="str">
        <f t="shared" ca="1" si="177"/>
        <v/>
      </c>
      <c r="V1255" s="7" t="str">
        <f ca="1" xml:space="preserve">
IF($U1255 &lt;&gt; "",
    VLOOKUP($U1255,Level!$A:$B,2,FALSE),
    ""
)</f>
        <v/>
      </c>
      <c r="W1255" s="1">
        <f t="shared" ca="1" si="178"/>
        <v>1385</v>
      </c>
      <c r="X1255" s="12" t="str">
        <f t="shared" ca="1" si="179"/>
        <v>INSERT INTO bi4all.fac_employees (id_company_fk, id_employee_pk, flg_active, employee_name, id_gender_fk, id_race_fk, birthday, id_schooling_fk, id_department_fk, id_role_fk, id_level_fk, salary) VALUES (1, 1251, TRUE, 'Ana Liz Battaglia Frois', 'F', 5, '09/06/1973', 7, 9, 10, NULL, 1385);</v>
      </c>
    </row>
    <row r="1256" spans="1:24" ht="14.25" customHeight="1" x14ac:dyDescent="0.2">
      <c r="A1256" s="7">
        <v>1</v>
      </c>
      <c r="B1256" s="7" t="str">
        <f>$A1256 &amp; "-"&amp;VLOOKUP($A1256,Company!$A:$B,2,FALSE)</f>
        <v>1-ACME Corporation</v>
      </c>
      <c r="C1256" s="5">
        <f t="shared" si="171"/>
        <v>1252</v>
      </c>
      <c r="D1256" s="6" t="b">
        <v>1</v>
      </c>
      <c r="E1256" s="7">
        <f ca="1">IF($C1256 = 1 + N("Presidente"),
    127,
    IF($C1256 = 2 + N("Vice-Presidente"),
        72,
        IF($C1256 = 3 + N("Secretária bilíngue"),
            13,
            RANDBETWEEN(5,COUNT(Name!$A:$A) + 1)
        )
    )
)</f>
        <v>301</v>
      </c>
      <c r="F1256" s="7" t="str">
        <f ca="1">VLOOKUP($E1256,Name!$A:$B,2,FALSE)</f>
        <v>Murilo</v>
      </c>
      <c r="G1256" s="7">
        <f ca="1" xml:space="preserve">
IF($C1256 = 1,
    0,
    RANDBETWEEN(5,COUNT('Last name'!$A:$A) + 1)
)</f>
        <v>19</v>
      </c>
      <c r="H1256" s="7" t="str">
        <f ca="1" xml:space="preserve">
IF($C1256 = 1 + N("Presidente"),
    "de Orléans e Bragança",
    VLOOKUP($G1256,'Last name'!$A:$B,2,FALSE) &amp; " " &amp; VLOOKUP(RANDBETWEEN(5,COUNT('Last name'!$A:$A) + 1),'Last name'!$A:$B,2,FALSE)
)</f>
        <v>Anjos Martinelli</v>
      </c>
      <c r="I1256" s="7" t="str">
        <f t="shared" ca="1" si="172"/>
        <v>Murilo Anjos Martinelli</v>
      </c>
      <c r="J1256" s="7" t="str">
        <f ca="1">VLOOKUP($E1256,Name!$A:$C,3,FALSE)</f>
        <v>M</v>
      </c>
      <c r="K1256" s="7" t="str">
        <f ca="1">VLOOKUP($J1256,Gender!$A:$B,2,FALSE)</f>
        <v>Male</v>
      </c>
      <c r="L1256" s="7">
        <f t="shared" ca="1" si="173"/>
        <v>5</v>
      </c>
      <c r="M1256" s="7" t="str">
        <f ca="1">VLOOKUP($L1256,Race!$A:$B,2,FALSE)</f>
        <v>White</v>
      </c>
      <c r="N1256" s="8">
        <f t="shared" ca="1" si="174"/>
        <v>23575</v>
      </c>
      <c r="O1256" s="6">
        <f t="shared" ca="1" si="175"/>
        <v>8</v>
      </c>
      <c r="P1256" s="8" t="str">
        <f ca="1">VLOOKUP($O1256,Education!$A:$B,2,FALSE)</f>
        <v>Graduate school</v>
      </c>
      <c r="Q1256" s="7">
        <f ca="1" xml:space="preserve">
  IF(OR($S1256 = 5, $S1256 = 6, $S1256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56" s="7" t="str">
        <f ca="1">VLOOKUP($Q1256,Department!$A:$B,2,FALSE)</f>
        <v>Commercial</v>
      </c>
      <c r="S1256" s="6">
        <f t="shared" ca="1" si="176"/>
        <v>11</v>
      </c>
      <c r="T1256" s="7" t="str">
        <f ca="1">VLOOKUP($S1256,Role!$A:$B,2,FALSE)</f>
        <v>Analyst</v>
      </c>
      <c r="U1256" s="6">
        <f t="shared" ca="1" si="177"/>
        <v>7</v>
      </c>
      <c r="V1256" s="7" t="str">
        <f ca="1" xml:space="preserve">
IF($U1256 &lt;&gt; "",
    VLOOKUP($U1256,Level!$A:$B,2,FALSE),
    ""
)</f>
        <v>Senior</v>
      </c>
      <c r="W1256" s="1">
        <f t="shared" ca="1" si="178"/>
        <v>3080</v>
      </c>
      <c r="X1256" s="12" t="str">
        <f t="shared" ca="1" si="179"/>
        <v>INSERT INTO bi4all.fac_employees (id_company_fk, id_employee_pk, flg_active, employee_name, id_gender_fk, id_race_fk, birthday, id_schooling_fk, id_department_fk, id_role_fk, id_level_fk, salary) VALUES (1, 1252, TRUE, 'Murilo Anjos Martinelli', 'M', 5, '17/07/1964', 8, 9, 11, 7, 3080);</v>
      </c>
    </row>
    <row r="1257" spans="1:24" ht="14.25" customHeight="1" x14ac:dyDescent="0.2">
      <c r="A1257" s="7">
        <v>1</v>
      </c>
      <c r="B1257" s="7" t="str">
        <f>$A1257 &amp; "-"&amp;VLOOKUP($A1257,Company!$A:$B,2,FALSE)</f>
        <v>1-ACME Corporation</v>
      </c>
      <c r="C1257" s="5">
        <f t="shared" si="171"/>
        <v>1253</v>
      </c>
      <c r="D1257" s="6" t="b">
        <v>1</v>
      </c>
      <c r="E1257" s="7">
        <f ca="1">IF($C1257 = 1 + N("Presidente"),
    127,
    IF($C1257 = 2 + N("Vice-Presidente"),
        72,
        IF($C1257 = 3 + N("Secretária bilíngue"),
            13,
            RANDBETWEEN(5,COUNT(Name!$A:$A) + 1)
        )
    )
)</f>
        <v>10</v>
      </c>
      <c r="F1257" s="7" t="str">
        <f ca="1">VLOOKUP($E1257,Name!$A:$B,2,FALSE)</f>
        <v>Ágata</v>
      </c>
      <c r="G1257" s="7">
        <f ca="1" xml:space="preserve">
IF($C1257 = 1,
    0,
    RANDBETWEEN(5,COUNT('Last name'!$A:$A) + 1)
)</f>
        <v>21</v>
      </c>
      <c r="H1257" s="7" t="str">
        <f ca="1" xml:space="preserve">
IF($C1257 = 1 + N("Presidente"),
    "de Orléans e Bragança",
    VLOOKUP($G1257,'Last name'!$A:$B,2,FALSE) &amp; " " &amp; VLOOKUP(RANDBETWEEN(5,COUNT('Last name'!$A:$A) + 1),'Last name'!$A:$B,2,FALSE)
)</f>
        <v>Aragão Bispo</v>
      </c>
      <c r="I1257" s="7" t="str">
        <f t="shared" ca="1" si="172"/>
        <v>Ágata Aragão Bispo</v>
      </c>
      <c r="J1257" s="7" t="str">
        <f ca="1">VLOOKUP($E1257,Name!$A:$C,3,FALSE)</f>
        <v>F</v>
      </c>
      <c r="K1257" s="7" t="str">
        <f ca="1">VLOOKUP($J1257,Gender!$A:$B,2,FALSE)</f>
        <v>Female</v>
      </c>
      <c r="L1257" s="7">
        <f t="shared" ca="1" si="173"/>
        <v>5</v>
      </c>
      <c r="M1257" s="7" t="str">
        <f ca="1">VLOOKUP($L1257,Race!$A:$B,2,FALSE)</f>
        <v>White</v>
      </c>
      <c r="N1257" s="8">
        <f t="shared" ca="1" si="174"/>
        <v>24107</v>
      </c>
      <c r="O1257" s="6">
        <f t="shared" ca="1" si="175"/>
        <v>7</v>
      </c>
      <c r="P1257" s="8" t="str">
        <f ca="1">VLOOKUP($O1257,Education!$A:$B,2,FALSE)</f>
        <v>Undergraduate degree</v>
      </c>
      <c r="Q1257" s="7">
        <f ca="1" xml:space="preserve">
  IF(OR($S1257 = 5, $S1257 = 6, $S1257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57" s="7" t="str">
        <f ca="1">VLOOKUP($Q1257,Department!$A:$B,2,FALSE)</f>
        <v>Human Resource</v>
      </c>
      <c r="S1257" s="6">
        <f t="shared" ca="1" si="176"/>
        <v>9</v>
      </c>
      <c r="T1257" s="7" t="str">
        <f ca="1">VLOOKUP($S1257,Role!$A:$B,2,FALSE)</f>
        <v>Intern</v>
      </c>
      <c r="U1257" s="6" t="str">
        <f t="shared" ca="1" si="177"/>
        <v/>
      </c>
      <c r="V1257" s="7" t="str">
        <f ca="1" xml:space="preserve">
IF($U1257 &lt;&gt; "",
    VLOOKUP($U1257,Level!$A:$B,2,FALSE),
    ""
)</f>
        <v/>
      </c>
      <c r="W1257" s="1">
        <f t="shared" ca="1" si="178"/>
        <v>1285</v>
      </c>
      <c r="X1257" s="12" t="str">
        <f t="shared" ca="1" si="179"/>
        <v>INSERT INTO bi4all.fac_employees (id_company_fk, id_employee_pk, flg_active, employee_name, id_gender_fk, id_race_fk, birthday, id_schooling_fk, id_department_fk, id_role_fk, id_level_fk, salary) VALUES (1, 1253, TRUE, 'Ágata Aragão Bispo', 'F', 5, '31/12/1965', 7, 8, 9, NULL, 1285);</v>
      </c>
    </row>
    <row r="1258" spans="1:24" ht="14.25" customHeight="1" x14ac:dyDescent="0.2">
      <c r="A1258" s="7">
        <v>1</v>
      </c>
      <c r="B1258" s="7" t="str">
        <f>$A1258 &amp; "-"&amp;VLOOKUP($A1258,Company!$A:$B,2,FALSE)</f>
        <v>1-ACME Corporation</v>
      </c>
      <c r="C1258" s="5">
        <f t="shared" si="171"/>
        <v>1254</v>
      </c>
      <c r="D1258" s="6" t="b">
        <v>1</v>
      </c>
      <c r="E1258" s="7">
        <f ca="1">IF($C1258 = 1 + N("Presidente"),
    127,
    IF($C1258 = 2 + N("Vice-Presidente"),
        72,
        IF($C1258 = 3 + N("Secretária bilíngue"),
            13,
            RANDBETWEEN(5,COUNT(Name!$A:$A) + 1)
        )
    )
)</f>
        <v>67</v>
      </c>
      <c r="F1258" s="7" t="str">
        <f ca="1">VLOOKUP($E1258,Name!$A:$B,2,FALSE)</f>
        <v>Beatriz</v>
      </c>
      <c r="G1258" s="7">
        <f ca="1" xml:space="preserve">
IF($C1258 = 1,
    0,
    RANDBETWEEN(5,COUNT('Last name'!$A:$A) + 1)
)</f>
        <v>47</v>
      </c>
      <c r="H1258" s="7" t="str">
        <f ca="1" xml:space="preserve">
IF($C1258 = 1 + N("Presidente"),
    "de Orléans e Bragança",
    VLOOKUP($G1258,'Last name'!$A:$B,2,FALSE) &amp; " " &amp; VLOOKUP(RANDBETWEEN(5,COUNT('Last name'!$A:$A) + 1),'Last name'!$A:$B,2,FALSE)
)</f>
        <v>Brasão Bragança</v>
      </c>
      <c r="I1258" s="7" t="str">
        <f t="shared" ca="1" si="172"/>
        <v>Beatriz Brasão Bragança</v>
      </c>
      <c r="J1258" s="7" t="str">
        <f ca="1">VLOOKUP($E1258,Name!$A:$C,3,FALSE)</f>
        <v>F</v>
      </c>
      <c r="K1258" s="7" t="str">
        <f ca="1">VLOOKUP($J1258,Gender!$A:$B,2,FALSE)</f>
        <v>Female</v>
      </c>
      <c r="L1258" s="7">
        <f t="shared" ca="1" si="173"/>
        <v>5</v>
      </c>
      <c r="M1258" s="7" t="str">
        <f ca="1">VLOOKUP($L1258,Race!$A:$B,2,FALSE)</f>
        <v>White</v>
      </c>
      <c r="N1258" s="8">
        <f t="shared" ca="1" si="174"/>
        <v>28240</v>
      </c>
      <c r="O1258" s="6">
        <f t="shared" ca="1" si="175"/>
        <v>7</v>
      </c>
      <c r="P1258" s="8" t="str">
        <f ca="1">VLOOKUP($O1258,Education!$A:$B,2,FALSE)</f>
        <v>Undergraduate degree</v>
      </c>
      <c r="Q1258" s="7">
        <f ca="1" xml:space="preserve">
  IF(OR($S1258 = 5, $S1258 = 6, $S1258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58" s="7" t="str">
        <f ca="1">VLOOKUP($Q1258,Department!$A:$B,2,FALSE)</f>
        <v>Presidency</v>
      </c>
      <c r="S1258" s="6">
        <f t="shared" ca="1" si="176"/>
        <v>11</v>
      </c>
      <c r="T1258" s="7" t="str">
        <f ca="1">VLOOKUP($S1258,Role!$A:$B,2,FALSE)</f>
        <v>Analyst</v>
      </c>
      <c r="U1258" s="6">
        <f t="shared" ca="1" si="177"/>
        <v>5</v>
      </c>
      <c r="V1258" s="7" t="str">
        <f ca="1" xml:space="preserve">
IF($U1258 &lt;&gt; "",
    VLOOKUP($U1258,Level!$A:$B,2,FALSE),
    ""
)</f>
        <v>Junior</v>
      </c>
      <c r="W1258" s="1">
        <f t="shared" ca="1" si="178"/>
        <v>2500</v>
      </c>
      <c r="X1258" s="12" t="str">
        <f t="shared" ca="1" si="179"/>
        <v>INSERT INTO bi4all.fac_employees (id_company_fk, id_employee_pk, flg_active, employee_name, id_gender_fk, id_race_fk, birthday, id_schooling_fk, id_department_fk, id_role_fk, id_level_fk, salary) VALUES (1, 1254, TRUE, 'Beatriz Brasão Bragança', 'F', 5, '25/04/1977', 7, 5, 11, 5, 2500);</v>
      </c>
    </row>
    <row r="1259" spans="1:24" ht="14.25" customHeight="1" x14ac:dyDescent="0.2">
      <c r="A1259" s="7">
        <v>1</v>
      </c>
      <c r="B1259" s="7" t="str">
        <f>$A1259 &amp; "-"&amp;VLOOKUP($A1259,Company!$A:$B,2,FALSE)</f>
        <v>1-ACME Corporation</v>
      </c>
      <c r="C1259" s="5">
        <f t="shared" si="171"/>
        <v>1255</v>
      </c>
      <c r="D1259" s="6" t="b">
        <v>1</v>
      </c>
      <c r="E1259" s="7">
        <f ca="1">IF($C1259 = 1 + N("Presidente"),
    127,
    IF($C1259 = 2 + N("Vice-Presidente"),
        72,
        IF($C1259 = 3 + N("Secretária bilíngue"),
            13,
            RANDBETWEEN(5,COUNT(Name!$A:$A) + 1)
        )
    )
)</f>
        <v>102</v>
      </c>
      <c r="F1259" s="7" t="str">
        <f ca="1">VLOOKUP($E1259,Name!$A:$B,2,FALSE)</f>
        <v>Danilo</v>
      </c>
      <c r="G1259" s="7">
        <f ca="1" xml:space="preserve">
IF($C1259 = 1,
    0,
    RANDBETWEEN(5,COUNT('Last name'!$A:$A) + 1)
)</f>
        <v>91</v>
      </c>
      <c r="H1259" s="7" t="str">
        <f ca="1" xml:space="preserve">
IF($C1259 = 1 + N("Presidente"),
    "de Orléans e Bragança",
    VLOOKUP($G1259,'Last name'!$A:$B,2,FALSE) &amp; " " &amp; VLOOKUP(RANDBETWEEN(5,COUNT('Last name'!$A:$A) + 1),'Last name'!$A:$B,2,FALSE)
)</f>
        <v>Frasão Mello</v>
      </c>
      <c r="I1259" s="7" t="str">
        <f t="shared" ca="1" si="172"/>
        <v>Danilo Frasão Mello</v>
      </c>
      <c r="J1259" s="7" t="str">
        <f ca="1">VLOOKUP($E1259,Name!$A:$C,3,FALSE)</f>
        <v>M</v>
      </c>
      <c r="K1259" s="7" t="str">
        <f ca="1">VLOOKUP($J1259,Gender!$A:$B,2,FALSE)</f>
        <v>Male</v>
      </c>
      <c r="L1259" s="7">
        <f t="shared" ca="1" si="173"/>
        <v>5</v>
      </c>
      <c r="M1259" s="7" t="str">
        <f ca="1">VLOOKUP($L1259,Race!$A:$B,2,FALSE)</f>
        <v>White</v>
      </c>
      <c r="N1259" s="8">
        <f t="shared" ca="1" si="174"/>
        <v>23874</v>
      </c>
      <c r="O1259" s="6">
        <f t="shared" ca="1" si="175"/>
        <v>7</v>
      </c>
      <c r="P1259" s="8" t="str">
        <f ca="1">VLOOKUP($O1259,Education!$A:$B,2,FALSE)</f>
        <v>Undergraduate degree</v>
      </c>
      <c r="Q1259" s="7">
        <f ca="1" xml:space="preserve">
  IF(OR($S1259 = 5, $S1259 = 6, $S1259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59" s="7" t="str">
        <f ca="1">VLOOKUP($Q1259,Department!$A:$B,2,FALSE)</f>
        <v>Administration</v>
      </c>
      <c r="S1259" s="6">
        <f t="shared" ca="1" si="176"/>
        <v>9</v>
      </c>
      <c r="T1259" s="7" t="str">
        <f ca="1">VLOOKUP($S1259,Role!$A:$B,2,FALSE)</f>
        <v>Intern</v>
      </c>
      <c r="U1259" s="6" t="str">
        <f t="shared" ca="1" si="177"/>
        <v/>
      </c>
      <c r="V1259" s="7" t="str">
        <f ca="1" xml:space="preserve">
IF($U1259 &lt;&gt; "",
    VLOOKUP($U1259,Level!$A:$B,2,FALSE),
    ""
)</f>
        <v/>
      </c>
      <c r="W1259" s="1">
        <f t="shared" ca="1" si="178"/>
        <v>1205</v>
      </c>
      <c r="X1259" s="12" t="str">
        <f t="shared" ca="1" si="179"/>
        <v>INSERT INTO bi4all.fac_employees (id_company_fk, id_employee_pk, flg_active, employee_name, id_gender_fk, id_race_fk, birthday, id_schooling_fk, id_department_fk, id_role_fk, id_level_fk, salary) VALUES (1, 1255, TRUE, 'Danilo Frasão Mello', 'M', 5, '12/05/1965', 7, 6, 9, NULL, 1205);</v>
      </c>
    </row>
    <row r="1260" spans="1:24" ht="14.25" customHeight="1" x14ac:dyDescent="0.2">
      <c r="A1260" s="7">
        <v>1</v>
      </c>
      <c r="B1260" s="7" t="str">
        <f>$A1260 &amp; "-"&amp;VLOOKUP($A1260,Company!$A:$B,2,FALSE)</f>
        <v>1-ACME Corporation</v>
      </c>
      <c r="C1260" s="5">
        <f t="shared" si="171"/>
        <v>1256</v>
      </c>
      <c r="D1260" s="6" t="b">
        <v>1</v>
      </c>
      <c r="E1260" s="7">
        <f ca="1">IF($C1260 = 1 + N("Presidente"),
    127,
    IF($C1260 = 2 + N("Vice-Presidente"),
        72,
        IF($C1260 = 3 + N("Secretária bilíngue"),
            13,
            RANDBETWEEN(5,COUNT(Name!$A:$A) + 1)
        )
    )
)</f>
        <v>142</v>
      </c>
      <c r="F1260" s="7" t="str">
        <f ca="1">VLOOKUP($E1260,Name!$A:$B,2,FALSE)</f>
        <v>Flaviano</v>
      </c>
      <c r="G1260" s="7">
        <f ca="1" xml:space="preserve">
IF($C1260 = 1,
    0,
    RANDBETWEEN(5,COUNT('Last name'!$A:$A) + 1)
)</f>
        <v>190</v>
      </c>
      <c r="H1260" s="7" t="str">
        <f ca="1" xml:space="preserve">
IF($C1260 = 1 + N("Presidente"),
    "de Orléans e Bragança",
    VLOOKUP($G1260,'Last name'!$A:$B,2,FALSE) &amp; " " &amp; VLOOKUP(RANDBETWEEN(5,COUNT('Last name'!$A:$A) + 1),'Last name'!$A:$B,2,FALSE)
)</f>
        <v>Testa Pedroso</v>
      </c>
      <c r="I1260" s="7" t="str">
        <f t="shared" ca="1" si="172"/>
        <v>Flaviano Testa Pedroso</v>
      </c>
      <c r="J1260" s="7" t="str">
        <f ca="1">VLOOKUP($E1260,Name!$A:$C,3,FALSE)</f>
        <v>M</v>
      </c>
      <c r="K1260" s="7" t="str">
        <f ca="1">VLOOKUP($J1260,Gender!$A:$B,2,FALSE)</f>
        <v>Male</v>
      </c>
      <c r="L1260" s="7">
        <f t="shared" ca="1" si="173"/>
        <v>6</v>
      </c>
      <c r="M1260" s="7" t="str">
        <f ca="1">VLOOKUP($L1260,Race!$A:$B,2,FALSE)</f>
        <v>Black or African American</v>
      </c>
      <c r="N1260" s="8">
        <f t="shared" ca="1" si="174"/>
        <v>31937</v>
      </c>
      <c r="O1260" s="6">
        <f t="shared" ca="1" si="175"/>
        <v>7</v>
      </c>
      <c r="P1260" s="8" t="str">
        <f ca="1">VLOOKUP($O1260,Education!$A:$B,2,FALSE)</f>
        <v>Undergraduate degree</v>
      </c>
      <c r="Q1260" s="7">
        <f ca="1" xml:space="preserve">
  IF(OR($S1260 = 5, $S1260 = 6, $S1260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60" s="7" t="str">
        <f ca="1">VLOOKUP($Q1260,Department!$A:$B,2,FALSE)</f>
        <v>Controlling</v>
      </c>
      <c r="S1260" s="6">
        <f t="shared" ca="1" si="176"/>
        <v>11</v>
      </c>
      <c r="T1260" s="7" t="str">
        <f ca="1">VLOOKUP($S1260,Role!$A:$B,2,FALSE)</f>
        <v>Analyst</v>
      </c>
      <c r="U1260" s="6">
        <f t="shared" ca="1" si="177"/>
        <v>5</v>
      </c>
      <c r="V1260" s="7" t="str">
        <f ca="1" xml:space="preserve">
IF($U1260 &lt;&gt; "",
    VLOOKUP($U1260,Level!$A:$B,2,FALSE),
    ""
)</f>
        <v>Junior</v>
      </c>
      <c r="W1260" s="1">
        <f t="shared" ca="1" si="178"/>
        <v>2500</v>
      </c>
      <c r="X1260" s="12" t="str">
        <f t="shared" ca="1" si="179"/>
        <v>INSERT INTO bi4all.fac_employees (id_company_fk, id_employee_pk, flg_active, employee_name, id_gender_fk, id_race_fk, birthday, id_schooling_fk, id_department_fk, id_role_fk, id_level_fk, salary) VALUES (1, 1256, TRUE, 'Flaviano Testa Pedroso', 'M', 6, '09/06/1987', 7, 12, 11, 5, 2500);</v>
      </c>
    </row>
    <row r="1261" spans="1:24" ht="14.25" customHeight="1" x14ac:dyDescent="0.2">
      <c r="A1261" s="7">
        <v>1</v>
      </c>
      <c r="B1261" s="7" t="str">
        <f>$A1261 &amp; "-"&amp;VLOOKUP($A1261,Company!$A:$B,2,FALSE)</f>
        <v>1-ACME Corporation</v>
      </c>
      <c r="C1261" s="5">
        <f t="shared" si="171"/>
        <v>1257</v>
      </c>
      <c r="D1261" s="6" t="b">
        <v>1</v>
      </c>
      <c r="E1261" s="7">
        <f ca="1">IF($C1261 = 1 + N("Presidente"),
    127,
    IF($C1261 = 2 + N("Vice-Presidente"),
        72,
        IF($C1261 = 3 + N("Secretária bilíngue"),
            13,
            RANDBETWEEN(5,COUNT(Name!$A:$A) + 1)
        )
    )
)</f>
        <v>49</v>
      </c>
      <c r="F1261" s="7" t="str">
        <f ca="1">VLOOKUP($E1261,Name!$A:$B,2,FALSE)</f>
        <v>Anthony Gabriel</v>
      </c>
      <c r="G1261" s="7">
        <f ca="1" xml:space="preserve">
IF($C1261 = 1,
    0,
    RANDBETWEEN(5,COUNT('Last name'!$A:$A) + 1)
)</f>
        <v>127</v>
      </c>
      <c r="H1261" s="7" t="str">
        <f ca="1" xml:space="preserve">
IF($C1261 = 1 + N("Presidente"),
    "de Orléans e Bragança",
    VLOOKUP($G1261,'Last name'!$A:$B,2,FALSE) &amp; " " &amp; VLOOKUP(RANDBETWEEN(5,COUNT('Last name'!$A:$A) + 1),'Last name'!$A:$B,2,FALSE)
)</f>
        <v>Melo Farias</v>
      </c>
      <c r="I1261" s="7" t="str">
        <f t="shared" ca="1" si="172"/>
        <v>Anthony Gabriel Melo Farias</v>
      </c>
      <c r="J1261" s="7" t="str">
        <f ca="1">VLOOKUP($E1261,Name!$A:$C,3,FALSE)</f>
        <v>M</v>
      </c>
      <c r="K1261" s="7" t="str">
        <f ca="1">VLOOKUP($J1261,Gender!$A:$B,2,FALSE)</f>
        <v>Male</v>
      </c>
      <c r="L1261" s="7">
        <f t="shared" ca="1" si="173"/>
        <v>5</v>
      </c>
      <c r="M1261" s="7" t="str">
        <f ca="1">VLOOKUP($L1261,Race!$A:$B,2,FALSE)</f>
        <v>White</v>
      </c>
      <c r="N1261" s="8">
        <f t="shared" ca="1" si="174"/>
        <v>24390</v>
      </c>
      <c r="O1261" s="6">
        <f t="shared" ca="1" si="175"/>
        <v>7</v>
      </c>
      <c r="P1261" s="8" t="str">
        <f ca="1">VLOOKUP($O1261,Education!$A:$B,2,FALSE)</f>
        <v>Undergraduate degree</v>
      </c>
      <c r="Q1261" s="7">
        <f ca="1" xml:space="preserve">
  IF(OR($S1261 = 5, $S1261 = 6, $S1261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61" s="7" t="str">
        <f ca="1">VLOOKUP($Q1261,Department!$A:$B,2,FALSE)</f>
        <v>Administration</v>
      </c>
      <c r="S1261" s="6">
        <f t="shared" ca="1" si="176"/>
        <v>9</v>
      </c>
      <c r="T1261" s="7" t="str">
        <f ca="1">VLOOKUP($S1261,Role!$A:$B,2,FALSE)</f>
        <v>Intern</v>
      </c>
      <c r="U1261" s="6" t="str">
        <f t="shared" ca="1" si="177"/>
        <v/>
      </c>
      <c r="V1261" s="7" t="str">
        <f ca="1" xml:space="preserve">
IF($U1261 &lt;&gt; "",
    VLOOKUP($U1261,Level!$A:$B,2,FALSE),
    ""
)</f>
        <v/>
      </c>
      <c r="W1261" s="1">
        <f t="shared" ca="1" si="178"/>
        <v>1205</v>
      </c>
      <c r="X1261" s="12" t="str">
        <f t="shared" ca="1" si="179"/>
        <v>INSERT INTO bi4all.fac_employees (id_company_fk, id_employee_pk, flg_active, employee_name, id_gender_fk, id_race_fk, birthday, id_schooling_fk, id_department_fk, id_role_fk, id_level_fk, salary) VALUES (1, 1257, TRUE, 'Anthony Gabriel Melo Farias', 'M', 5, '10/10/1966', 7, 6, 9, NULL, 1205);</v>
      </c>
    </row>
    <row r="1262" spans="1:24" ht="14.25" customHeight="1" x14ac:dyDescent="0.2">
      <c r="A1262" s="7">
        <v>1</v>
      </c>
      <c r="B1262" s="7" t="str">
        <f>$A1262 &amp; "-"&amp;VLOOKUP($A1262,Company!$A:$B,2,FALSE)</f>
        <v>1-ACME Corporation</v>
      </c>
      <c r="C1262" s="5">
        <f t="shared" si="171"/>
        <v>1258</v>
      </c>
      <c r="D1262" s="6" t="b">
        <v>1</v>
      </c>
      <c r="E1262" s="7">
        <f ca="1">IF($C1262 = 1 + N("Presidente"),
    127,
    IF($C1262 = 2 + N("Vice-Presidente"),
        72,
        IF($C1262 = 3 + N("Secretária bilíngue"),
            13,
            RANDBETWEEN(5,COUNT(Name!$A:$A) + 1)
        )
    )
)</f>
        <v>314</v>
      </c>
      <c r="F1262" s="7" t="str">
        <f ca="1">VLOOKUP($E1262,Name!$A:$B,2,FALSE)</f>
        <v>Paloma</v>
      </c>
      <c r="G1262" s="7">
        <f ca="1" xml:space="preserve">
IF($C1262 = 1,
    0,
    RANDBETWEEN(5,COUNT('Last name'!$A:$A) + 1)
)</f>
        <v>19</v>
      </c>
      <c r="H1262" s="7" t="str">
        <f ca="1" xml:space="preserve">
IF($C1262 = 1 + N("Presidente"),
    "de Orléans e Bragança",
    VLOOKUP($G1262,'Last name'!$A:$B,2,FALSE) &amp; " " &amp; VLOOKUP(RANDBETWEEN(5,COUNT('Last name'!$A:$A) + 1),'Last name'!$A:$B,2,FALSE)
)</f>
        <v>Anjos Faria</v>
      </c>
      <c r="I1262" s="7" t="str">
        <f t="shared" ca="1" si="172"/>
        <v>Paloma Anjos Faria</v>
      </c>
      <c r="J1262" s="7" t="str">
        <f ca="1">VLOOKUP($E1262,Name!$A:$C,3,FALSE)</f>
        <v>F</v>
      </c>
      <c r="K1262" s="7" t="str">
        <f ca="1">VLOOKUP($J1262,Gender!$A:$B,2,FALSE)</f>
        <v>Female</v>
      </c>
      <c r="L1262" s="7">
        <f t="shared" ca="1" si="173"/>
        <v>5</v>
      </c>
      <c r="M1262" s="7" t="str">
        <f ca="1">VLOOKUP($L1262,Race!$A:$B,2,FALSE)</f>
        <v>White</v>
      </c>
      <c r="N1262" s="8">
        <f t="shared" ca="1" si="174"/>
        <v>27788</v>
      </c>
      <c r="O1262" s="6">
        <f t="shared" ca="1" si="175"/>
        <v>8</v>
      </c>
      <c r="P1262" s="8" t="str">
        <f ca="1">VLOOKUP($O1262,Education!$A:$B,2,FALSE)</f>
        <v>Graduate school</v>
      </c>
      <c r="Q1262" s="7">
        <f ca="1" xml:space="preserve">
  IF(OR($S1262 = 5, $S1262 = 6, $S1262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62" s="7" t="str">
        <f ca="1">VLOOKUP($Q1262,Department!$A:$B,2,FALSE)</f>
        <v>Communication &amp; Marketing</v>
      </c>
      <c r="S1262" s="6">
        <f t="shared" ca="1" si="176"/>
        <v>11</v>
      </c>
      <c r="T1262" s="7" t="str">
        <f ca="1">VLOOKUP($S1262,Role!$A:$B,2,FALSE)</f>
        <v>Analyst</v>
      </c>
      <c r="U1262" s="6">
        <f t="shared" ca="1" si="177"/>
        <v>5</v>
      </c>
      <c r="V1262" s="7" t="str">
        <f ca="1" xml:space="preserve">
IF($U1262 &lt;&gt; "",
    VLOOKUP($U1262,Level!$A:$B,2,FALSE),
    ""
)</f>
        <v>Junior</v>
      </c>
      <c r="W1262" s="1">
        <f t="shared" ca="1" si="178"/>
        <v>3080</v>
      </c>
      <c r="X1262" s="12" t="str">
        <f t="shared" ca="1" si="179"/>
        <v>INSERT INTO bi4all.fac_employees (id_company_fk, id_employee_pk, flg_active, employee_name, id_gender_fk, id_race_fk, birthday, id_schooling_fk, id_department_fk, id_role_fk, id_level_fk, salary) VALUES (1, 1258, TRUE, 'Paloma Anjos Faria', 'F', 5, '29/01/1976', 8, 11, 11, 5, 3080);</v>
      </c>
    </row>
    <row r="1263" spans="1:24" ht="14.25" customHeight="1" x14ac:dyDescent="0.2">
      <c r="A1263" s="7">
        <v>1</v>
      </c>
      <c r="B1263" s="7" t="str">
        <f>$A1263 &amp; "-"&amp;VLOOKUP($A1263,Company!$A:$B,2,FALSE)</f>
        <v>1-ACME Corporation</v>
      </c>
      <c r="C1263" s="5">
        <f t="shared" si="171"/>
        <v>1259</v>
      </c>
      <c r="D1263" s="6" t="b">
        <v>1</v>
      </c>
      <c r="E1263" s="7">
        <f ca="1">IF($C1263 = 1 + N("Presidente"),
    127,
    IF($C1263 = 2 + N("Vice-Presidente"),
        72,
        IF($C1263 = 3 + N("Secretária bilíngue"),
            13,
            RANDBETWEEN(5,COUNT(Name!$A:$A) + 1)
        )
    )
)</f>
        <v>100</v>
      </c>
      <c r="F1263" s="7" t="str">
        <f ca="1">VLOOKUP($E1263,Name!$A:$B,2,FALSE)</f>
        <v>Cristóvão</v>
      </c>
      <c r="G1263" s="7">
        <f ca="1" xml:space="preserve">
IF($C1263 = 1,
    0,
    RANDBETWEEN(5,COUNT('Last name'!$A:$A) + 1)
)</f>
        <v>41</v>
      </c>
      <c r="H1263" s="7" t="str">
        <f ca="1" xml:space="preserve">
IF($C1263 = 1 + N("Presidente"),
    "de Orléans e Bragança",
    VLOOKUP($G1263,'Last name'!$A:$B,2,FALSE) &amp; " " &amp; VLOOKUP(RANDBETWEEN(5,COUNT('Last name'!$A:$A) + 1),'Last name'!$A:$B,2,FALSE)
)</f>
        <v>Bispo Camargo</v>
      </c>
      <c r="I1263" s="7" t="str">
        <f t="shared" ca="1" si="172"/>
        <v>Cristóvão Bispo Camargo</v>
      </c>
      <c r="J1263" s="7" t="str">
        <f ca="1">VLOOKUP($E1263,Name!$A:$C,3,FALSE)</f>
        <v>M</v>
      </c>
      <c r="K1263" s="7" t="str">
        <f ca="1">VLOOKUP($J1263,Gender!$A:$B,2,FALSE)</f>
        <v>Male</v>
      </c>
      <c r="L1263" s="7">
        <f t="shared" ca="1" si="173"/>
        <v>5</v>
      </c>
      <c r="M1263" s="7" t="str">
        <f ca="1">VLOOKUP($L1263,Race!$A:$B,2,FALSE)</f>
        <v>White</v>
      </c>
      <c r="N1263" s="8">
        <f t="shared" ca="1" si="174"/>
        <v>18992</v>
      </c>
      <c r="O1263" s="6">
        <f t="shared" ca="1" si="175"/>
        <v>7</v>
      </c>
      <c r="P1263" s="8" t="str">
        <f ca="1">VLOOKUP($O1263,Education!$A:$B,2,FALSE)</f>
        <v>Undergraduate degree</v>
      </c>
      <c r="Q1263" s="7">
        <f ca="1" xml:space="preserve">
  IF(OR($S1263 = 5, $S1263 = 6, $S1263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63" s="7" t="str">
        <f ca="1">VLOOKUP($Q1263,Department!$A:$B,2,FALSE)</f>
        <v>Finance</v>
      </c>
      <c r="S1263" s="6">
        <f t="shared" ca="1" si="176"/>
        <v>9</v>
      </c>
      <c r="T1263" s="7" t="str">
        <f ca="1">VLOOKUP($S1263,Role!$A:$B,2,FALSE)</f>
        <v>Intern</v>
      </c>
      <c r="U1263" s="6" t="str">
        <f t="shared" ca="1" si="177"/>
        <v/>
      </c>
      <c r="V1263" s="7" t="str">
        <f ca="1" xml:space="preserve">
IF($U1263 &lt;&gt; "",
    VLOOKUP($U1263,Level!$A:$B,2,FALSE),
    ""
)</f>
        <v/>
      </c>
      <c r="W1263" s="1">
        <f t="shared" ca="1" si="178"/>
        <v>1205</v>
      </c>
      <c r="X1263" s="12" t="str">
        <f t="shared" ca="1" si="179"/>
        <v>INSERT INTO bi4all.fac_employees (id_company_fk, id_employee_pk, flg_active, employee_name, id_gender_fk, id_race_fk, birthday, id_schooling_fk, id_department_fk, id_role_fk, id_level_fk, salary) VALUES (1, 1259, TRUE, 'Cristóvão Bispo Camargo', 'M', 5, '30/12/1951', 7, 7, 9, NULL, 1205);</v>
      </c>
    </row>
    <row r="1264" spans="1:24" ht="14.25" customHeight="1" x14ac:dyDescent="0.2">
      <c r="A1264" s="7">
        <v>1</v>
      </c>
      <c r="B1264" s="7" t="str">
        <f>$A1264 &amp; "-"&amp;VLOOKUP($A1264,Company!$A:$B,2,FALSE)</f>
        <v>1-ACME Corporation</v>
      </c>
      <c r="C1264" s="5">
        <f t="shared" si="171"/>
        <v>1260</v>
      </c>
      <c r="D1264" s="6" t="b">
        <v>1</v>
      </c>
      <c r="E1264" s="7">
        <f ca="1">IF($C1264 = 1 + N("Presidente"),
    127,
    IF($C1264 = 2 + N("Vice-Presidente"),
        72,
        IF($C1264 = 3 + N("Secretária bilíngue"),
            13,
            RANDBETWEEN(5,COUNT(Name!$A:$A) + 1)
        )
    )
)</f>
        <v>363</v>
      </c>
      <c r="F1264" s="7" t="str">
        <f ca="1">VLOOKUP($E1264,Name!$A:$B,2,FALSE)</f>
        <v>Yago</v>
      </c>
      <c r="G1264" s="7">
        <f ca="1" xml:space="preserve">
IF($C1264 = 1,
    0,
    RANDBETWEEN(5,COUNT('Last name'!$A:$A) + 1)
)</f>
        <v>126</v>
      </c>
      <c r="H1264" s="7" t="str">
        <f ca="1" xml:space="preserve">
IF($C1264 = 1 + N("Presidente"),
    "de Orléans e Bragança",
    VLOOKUP($G1264,'Last name'!$A:$B,2,FALSE) &amp; " " &amp; VLOOKUP(RANDBETWEEN(5,COUNT('Last name'!$A:$A) + 1),'Last name'!$A:$B,2,FALSE)
)</f>
        <v>Mello Abranches</v>
      </c>
      <c r="I1264" s="7" t="str">
        <f t="shared" ca="1" si="172"/>
        <v>Yago Mello Abranches</v>
      </c>
      <c r="J1264" s="7" t="str">
        <f ca="1">VLOOKUP($E1264,Name!$A:$C,3,FALSE)</f>
        <v>M</v>
      </c>
      <c r="K1264" s="7" t="str">
        <f ca="1">VLOOKUP($J1264,Gender!$A:$B,2,FALSE)</f>
        <v>Male</v>
      </c>
      <c r="L1264" s="7">
        <f t="shared" ca="1" si="173"/>
        <v>5</v>
      </c>
      <c r="M1264" s="7" t="str">
        <f ca="1">VLOOKUP($L1264,Race!$A:$B,2,FALSE)</f>
        <v>White</v>
      </c>
      <c r="N1264" s="8">
        <f t="shared" ca="1" si="174"/>
        <v>31136</v>
      </c>
      <c r="O1264" s="6">
        <f t="shared" ca="1" si="175"/>
        <v>7</v>
      </c>
      <c r="P1264" s="8" t="str">
        <f ca="1">VLOOKUP($O1264,Education!$A:$B,2,FALSE)</f>
        <v>Undergraduate degree</v>
      </c>
      <c r="Q1264" s="7">
        <f ca="1" xml:space="preserve">
  IF(OR($S1264 = 5, $S1264 = 6, $S1264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64" s="7" t="str">
        <f ca="1">VLOOKUP($Q1264,Department!$A:$B,2,FALSE)</f>
        <v>Controlling</v>
      </c>
      <c r="S1264" s="6">
        <f t="shared" ca="1" si="176"/>
        <v>11</v>
      </c>
      <c r="T1264" s="7" t="str">
        <f ca="1">VLOOKUP($S1264,Role!$A:$B,2,FALSE)</f>
        <v>Analyst</v>
      </c>
      <c r="U1264" s="6">
        <f t="shared" ca="1" si="177"/>
        <v>7</v>
      </c>
      <c r="V1264" s="7" t="str">
        <f ca="1" xml:space="preserve">
IF($U1264 &lt;&gt; "",
    VLOOKUP($U1264,Level!$A:$B,2,FALSE),
    ""
)</f>
        <v>Senior</v>
      </c>
      <c r="W1264" s="1">
        <f t="shared" ca="1" si="178"/>
        <v>2500</v>
      </c>
      <c r="X1264" s="12" t="str">
        <f t="shared" ca="1" si="179"/>
        <v>INSERT INTO bi4all.fac_employees (id_company_fk, id_employee_pk, flg_active, employee_name, id_gender_fk, id_race_fk, birthday, id_schooling_fk, id_department_fk, id_role_fk, id_level_fk, salary) VALUES (1, 1260, TRUE, 'Yago Mello Abranches', 'M', 5, '30/03/1985', 7, 12, 11, 7, 2500);</v>
      </c>
    </row>
    <row r="1265" spans="1:24" ht="14.25" customHeight="1" x14ac:dyDescent="0.2">
      <c r="A1265" s="7">
        <v>1</v>
      </c>
      <c r="B1265" s="7" t="str">
        <f>$A1265 &amp; "-"&amp;VLOOKUP($A1265,Company!$A:$B,2,FALSE)</f>
        <v>1-ACME Corporation</v>
      </c>
      <c r="C1265" s="5">
        <f t="shared" si="171"/>
        <v>1261</v>
      </c>
      <c r="D1265" s="6" t="b">
        <v>1</v>
      </c>
      <c r="E1265" s="7">
        <f ca="1">IF($C1265 = 1 + N("Presidente"),
    127,
    IF($C1265 = 2 + N("Vice-Presidente"),
        72,
        IF($C1265 = 3 + N("Secretária bilíngue"),
            13,
            RANDBETWEEN(5,COUNT(Name!$A:$A) + 1)
        )
    )
)</f>
        <v>347</v>
      </c>
      <c r="F1265" s="7" t="str">
        <f ca="1">VLOOKUP($E1265,Name!$A:$B,2,FALSE)</f>
        <v>Tomás</v>
      </c>
      <c r="G1265" s="7">
        <f ca="1" xml:space="preserve">
IF($C1265 = 1,
    0,
    RANDBETWEEN(5,COUNT('Last name'!$A:$A) + 1)
)</f>
        <v>60</v>
      </c>
      <c r="H1265" s="7" t="str">
        <f ca="1" xml:space="preserve">
IF($C1265 = 1 + N("Presidente"),
    "de Orléans e Bragança",
    VLOOKUP($G1265,'Last name'!$A:$B,2,FALSE) &amp; " " &amp; VLOOKUP(RANDBETWEEN(5,COUNT('Last name'!$A:$A) + 1),'Last name'!$A:$B,2,FALSE)
)</f>
        <v>Carneiro Morato</v>
      </c>
      <c r="I1265" s="7" t="str">
        <f t="shared" ca="1" si="172"/>
        <v>Tomás Carneiro Morato</v>
      </c>
      <c r="J1265" s="7" t="str">
        <f ca="1">VLOOKUP($E1265,Name!$A:$C,3,FALSE)</f>
        <v>M</v>
      </c>
      <c r="K1265" s="7" t="str">
        <f ca="1">VLOOKUP($J1265,Gender!$A:$B,2,FALSE)</f>
        <v>Male</v>
      </c>
      <c r="L1265" s="7">
        <f t="shared" ca="1" si="173"/>
        <v>7</v>
      </c>
      <c r="M1265" s="7" t="str">
        <f ca="1">VLOOKUP($L1265,Race!$A:$B,2,FALSE)</f>
        <v>Hispanic or Latino</v>
      </c>
      <c r="N1265" s="8">
        <f t="shared" ca="1" si="174"/>
        <v>30710</v>
      </c>
      <c r="O1265" s="6">
        <f t="shared" ca="1" si="175"/>
        <v>7</v>
      </c>
      <c r="P1265" s="8" t="str">
        <f ca="1">VLOOKUP($O1265,Education!$A:$B,2,FALSE)</f>
        <v>Undergraduate degree</v>
      </c>
      <c r="Q1265" s="7">
        <f ca="1" xml:space="preserve">
  IF(OR($S1265 = 5, $S1265 = 6, $S1265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65" s="7" t="str">
        <f ca="1">VLOOKUP($Q1265,Department!$A:$B,2,FALSE)</f>
        <v>Commercial</v>
      </c>
      <c r="S1265" s="6">
        <f t="shared" ca="1" si="176"/>
        <v>10</v>
      </c>
      <c r="T1265" s="7" t="str">
        <f ca="1">VLOOKUP($S1265,Role!$A:$B,2,FALSE)</f>
        <v>Trainee</v>
      </c>
      <c r="U1265" s="6" t="str">
        <f t="shared" ca="1" si="177"/>
        <v/>
      </c>
      <c r="V1265" s="7" t="str">
        <f ca="1" xml:space="preserve">
IF($U1265 &lt;&gt; "",
    VLOOKUP($U1265,Level!$A:$B,2,FALSE),
    ""
)</f>
        <v/>
      </c>
      <c r="W1265" s="1">
        <f t="shared" ca="1" si="178"/>
        <v>1385</v>
      </c>
      <c r="X1265" s="12" t="str">
        <f t="shared" ca="1" si="179"/>
        <v>INSERT INTO bi4all.fac_employees (id_company_fk, id_employee_pk, flg_active, employee_name, id_gender_fk, id_race_fk, birthday, id_schooling_fk, id_department_fk, id_role_fk, id_level_fk, salary) VALUES (1, 1261, TRUE, 'Tomás Carneiro Morato', 'M', 7, '29/01/1984', 7, 9, 10, NULL, 1385);</v>
      </c>
    </row>
    <row r="1266" spans="1:24" ht="14.25" customHeight="1" x14ac:dyDescent="0.2">
      <c r="A1266" s="7">
        <v>1</v>
      </c>
      <c r="B1266" s="7" t="str">
        <f>$A1266 &amp; "-"&amp;VLOOKUP($A1266,Company!$A:$B,2,FALSE)</f>
        <v>1-ACME Corporation</v>
      </c>
      <c r="C1266" s="5">
        <f t="shared" si="171"/>
        <v>1262</v>
      </c>
      <c r="D1266" s="6" t="b">
        <v>1</v>
      </c>
      <c r="E1266" s="7">
        <f ca="1">IF($C1266 = 1 + N("Presidente"),
    127,
    IF($C1266 = 2 + N("Vice-Presidente"),
        72,
        IF($C1266 = 3 + N("Secretária bilíngue"),
            13,
            RANDBETWEEN(5,COUNT(Name!$A:$A) + 1)
        )
    )
)</f>
        <v>179</v>
      </c>
      <c r="F1266" s="7" t="str">
        <f ca="1">VLOOKUP($E1266,Name!$A:$B,2,FALSE)</f>
        <v>Isadora</v>
      </c>
      <c r="G1266" s="7">
        <f ca="1" xml:space="preserve">
IF($C1266 = 1,
    0,
    RANDBETWEEN(5,COUNT('Last name'!$A:$A) + 1)
)</f>
        <v>58</v>
      </c>
      <c r="H1266" s="7" t="str">
        <f ca="1" xml:space="preserve">
IF($C1266 = 1 + N("Presidente"),
    "de Orléans e Bragança",
    VLOOKUP($G1266,'Last name'!$A:$B,2,FALSE) &amp; " " &amp; VLOOKUP(RANDBETWEEN(5,COUNT('Last name'!$A:$A) + 1),'Last name'!$A:$B,2,FALSE)
)</f>
        <v>Cardoso Bianchi</v>
      </c>
      <c r="I1266" s="7" t="str">
        <f t="shared" ca="1" si="172"/>
        <v>Isadora Cardoso Bianchi</v>
      </c>
      <c r="J1266" s="7" t="str">
        <f ca="1">VLOOKUP($E1266,Name!$A:$C,3,FALSE)</f>
        <v>F</v>
      </c>
      <c r="K1266" s="7" t="str">
        <f ca="1">VLOOKUP($J1266,Gender!$A:$B,2,FALSE)</f>
        <v>Female</v>
      </c>
      <c r="L1266" s="7">
        <f t="shared" ca="1" si="173"/>
        <v>5</v>
      </c>
      <c r="M1266" s="7" t="str">
        <f ca="1">VLOOKUP($L1266,Race!$A:$B,2,FALSE)</f>
        <v>White</v>
      </c>
      <c r="N1266" s="8">
        <f t="shared" ca="1" si="174"/>
        <v>19024</v>
      </c>
      <c r="O1266" s="6">
        <f t="shared" ca="1" si="175"/>
        <v>7</v>
      </c>
      <c r="P1266" s="8" t="str">
        <f ca="1">VLOOKUP($O1266,Education!$A:$B,2,FALSE)</f>
        <v>Undergraduate degree</v>
      </c>
      <c r="Q1266" s="7">
        <f ca="1" xml:space="preserve">
  IF(OR($S1266 = 5, $S1266 = 6, $S1266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66" s="7" t="str">
        <f ca="1">VLOOKUP($Q1266,Department!$A:$B,2,FALSE)</f>
        <v>Human Resource</v>
      </c>
      <c r="S1266" s="6">
        <f t="shared" ca="1" si="176"/>
        <v>11</v>
      </c>
      <c r="T1266" s="7" t="str">
        <f ca="1">VLOOKUP($S1266,Role!$A:$B,2,FALSE)</f>
        <v>Analyst</v>
      </c>
      <c r="U1266" s="6">
        <f t="shared" ca="1" si="177"/>
        <v>6</v>
      </c>
      <c r="V1266" s="7" t="str">
        <f ca="1" xml:space="preserve">
IF($U1266 &lt;&gt; "",
    VLOOKUP($U1266,Level!$A:$B,2,FALSE),
    ""
)</f>
        <v>Pleno</v>
      </c>
      <c r="W1266" s="1">
        <f t="shared" ca="1" si="178"/>
        <v>2580</v>
      </c>
      <c r="X1266" s="12" t="str">
        <f t="shared" ca="1" si="179"/>
        <v>INSERT INTO bi4all.fac_employees (id_company_fk, id_employee_pk, flg_active, employee_name, id_gender_fk, id_race_fk, birthday, id_schooling_fk, id_department_fk, id_role_fk, id_level_fk, salary) VALUES (1, 1262, TRUE, 'Isadora Cardoso Bianchi', 'F', 5, '31/01/1952', 7, 8, 11, 6, 2580);</v>
      </c>
    </row>
    <row r="1267" spans="1:24" ht="14.25" customHeight="1" x14ac:dyDescent="0.2">
      <c r="A1267" s="7">
        <v>1</v>
      </c>
      <c r="B1267" s="7" t="str">
        <f>$A1267 &amp; "-"&amp;VLOOKUP($A1267,Company!$A:$B,2,FALSE)</f>
        <v>1-ACME Corporation</v>
      </c>
      <c r="C1267" s="5">
        <f t="shared" si="171"/>
        <v>1263</v>
      </c>
      <c r="D1267" s="6" t="b">
        <v>1</v>
      </c>
      <c r="E1267" s="7">
        <f ca="1">IF($C1267 = 1 + N("Presidente"),
    127,
    IF($C1267 = 2 + N("Vice-Presidente"),
        72,
        IF($C1267 = 3 + N("Secretária bilíngue"),
            13,
            RANDBETWEEN(5,COUNT(Name!$A:$A) + 1)
        )
    )
)</f>
        <v>177</v>
      </c>
      <c r="F1267" s="7" t="str">
        <f ca="1">VLOOKUP($E1267,Name!$A:$B,2,FALSE)</f>
        <v>Isabelly</v>
      </c>
      <c r="G1267" s="7">
        <f ca="1" xml:space="preserve">
IF($C1267 = 1,
    0,
    RANDBETWEEN(5,COUNT('Last name'!$A:$A) + 1)
)</f>
        <v>141</v>
      </c>
      <c r="H1267" s="7" t="str">
        <f ca="1" xml:space="preserve">
IF($C1267 = 1 + N("Presidente"),
    "de Orléans e Bragança",
    VLOOKUP($G1267,'Last name'!$A:$B,2,FALSE) &amp; " " &amp; VLOOKUP(RANDBETWEEN(5,COUNT('Last name'!$A:$A) + 1),'Last name'!$A:$B,2,FALSE)
)</f>
        <v>Noronha Dias</v>
      </c>
      <c r="I1267" s="7" t="str">
        <f t="shared" ca="1" si="172"/>
        <v>Isabelly Noronha Dias</v>
      </c>
      <c r="J1267" s="7" t="str">
        <f ca="1">VLOOKUP($E1267,Name!$A:$C,3,FALSE)</f>
        <v>F</v>
      </c>
      <c r="K1267" s="7" t="str">
        <f ca="1">VLOOKUP($J1267,Gender!$A:$B,2,FALSE)</f>
        <v>Female</v>
      </c>
      <c r="L1267" s="7">
        <f t="shared" ca="1" si="173"/>
        <v>6</v>
      </c>
      <c r="M1267" s="7" t="str">
        <f ca="1">VLOOKUP($L1267,Race!$A:$B,2,FALSE)</f>
        <v>Black or African American</v>
      </c>
      <c r="N1267" s="8">
        <f t="shared" ca="1" si="174"/>
        <v>22409</v>
      </c>
      <c r="O1267" s="6">
        <f t="shared" ca="1" si="175"/>
        <v>7</v>
      </c>
      <c r="P1267" s="8" t="str">
        <f ca="1">VLOOKUP($O1267,Education!$A:$B,2,FALSE)</f>
        <v>Undergraduate degree</v>
      </c>
      <c r="Q1267" s="7">
        <f ca="1" xml:space="preserve">
  IF(OR($S1267 = 5, $S1267 = 6, $S1267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67" s="7" t="str">
        <f ca="1">VLOOKUP($Q1267,Department!$A:$B,2,FALSE)</f>
        <v>Presidency</v>
      </c>
      <c r="S1267" s="6">
        <f t="shared" ca="1" si="176"/>
        <v>10</v>
      </c>
      <c r="T1267" s="7" t="str">
        <f ca="1">VLOOKUP($S1267,Role!$A:$B,2,FALSE)</f>
        <v>Trainee</v>
      </c>
      <c r="U1267" s="6" t="str">
        <f t="shared" ca="1" si="177"/>
        <v/>
      </c>
      <c r="V1267" s="7" t="str">
        <f ca="1" xml:space="preserve">
IF($U1267 &lt;&gt; "",
    VLOOKUP($U1267,Level!$A:$B,2,FALSE),
    ""
)</f>
        <v/>
      </c>
      <c r="W1267" s="1">
        <f t="shared" ca="1" si="178"/>
        <v>1305</v>
      </c>
      <c r="X1267" s="12" t="str">
        <f t="shared" ca="1" si="179"/>
        <v>INSERT INTO bi4all.fac_employees (id_company_fk, id_employee_pk, flg_active, employee_name, id_gender_fk, id_race_fk, birthday, id_schooling_fk, id_department_fk, id_role_fk, id_level_fk, salary) VALUES (1, 1263, TRUE, 'Isabelly Noronha Dias', 'F', 6, '08/05/1961', 7, 5, 10, NULL, 1305);</v>
      </c>
    </row>
    <row r="1268" spans="1:24" ht="14.25" customHeight="1" x14ac:dyDescent="0.2">
      <c r="A1268" s="7">
        <v>1</v>
      </c>
      <c r="B1268" s="7" t="str">
        <f>$A1268 &amp; "-"&amp;VLOOKUP($A1268,Company!$A:$B,2,FALSE)</f>
        <v>1-ACME Corporation</v>
      </c>
      <c r="C1268" s="5">
        <f t="shared" si="171"/>
        <v>1264</v>
      </c>
      <c r="D1268" s="6" t="b">
        <v>1</v>
      </c>
      <c r="E1268" s="7">
        <f ca="1">IF($C1268 = 1 + N("Presidente"),
    127,
    IF($C1268 = 2 + N("Vice-Presidente"),
        72,
        IF($C1268 = 3 + N("Secretária bilíngue"),
            13,
            RANDBETWEEN(5,COUNT(Name!$A:$A) + 1)
        )
    )
)</f>
        <v>185</v>
      </c>
      <c r="F1268" s="7" t="str">
        <f ca="1">VLOOKUP($E1268,Name!$A:$B,2,FALSE)</f>
        <v>João</v>
      </c>
      <c r="G1268" s="7">
        <f ca="1" xml:space="preserve">
IF($C1268 = 1,
    0,
    RANDBETWEEN(5,COUNT('Last name'!$A:$A) + 1)
)</f>
        <v>78</v>
      </c>
      <c r="H1268" s="7" t="str">
        <f ca="1" xml:space="preserve">
IF($C1268 = 1 + N("Presidente"),
    "de Orléans e Bragança",
    VLOOKUP($G1268,'Last name'!$A:$B,2,FALSE) &amp; " " &amp; VLOOKUP(RANDBETWEEN(5,COUNT('Last name'!$A:$A) + 1),'Last name'!$A:$B,2,FALSE)
)</f>
        <v>Esteves Sacramento</v>
      </c>
      <c r="I1268" s="7" t="str">
        <f t="shared" ca="1" si="172"/>
        <v>João Esteves Sacramento</v>
      </c>
      <c r="J1268" s="7" t="str">
        <f ca="1">VLOOKUP($E1268,Name!$A:$C,3,FALSE)</f>
        <v>M</v>
      </c>
      <c r="K1268" s="7" t="str">
        <f ca="1">VLOOKUP($J1268,Gender!$A:$B,2,FALSE)</f>
        <v>Male</v>
      </c>
      <c r="L1268" s="7">
        <f t="shared" ca="1" si="173"/>
        <v>5</v>
      </c>
      <c r="M1268" s="7" t="str">
        <f ca="1">VLOOKUP($L1268,Race!$A:$B,2,FALSE)</f>
        <v>White</v>
      </c>
      <c r="N1268" s="8">
        <f t="shared" ca="1" si="174"/>
        <v>29145</v>
      </c>
      <c r="O1268" s="6">
        <f t="shared" ca="1" si="175"/>
        <v>8</v>
      </c>
      <c r="P1268" s="8" t="str">
        <f ca="1">VLOOKUP($O1268,Education!$A:$B,2,FALSE)</f>
        <v>Graduate school</v>
      </c>
      <c r="Q1268" s="7">
        <f ca="1" xml:space="preserve">
  IF(OR($S1268 = 5, $S1268 = 6, $S1268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68" s="7" t="str">
        <f ca="1">VLOOKUP($Q1268,Department!$A:$B,2,FALSE)</f>
        <v>Human Resource</v>
      </c>
      <c r="S1268" s="6">
        <f t="shared" ca="1" si="176"/>
        <v>11</v>
      </c>
      <c r="T1268" s="7" t="str">
        <f ca="1">VLOOKUP($S1268,Role!$A:$B,2,FALSE)</f>
        <v>Analyst</v>
      </c>
      <c r="U1268" s="6">
        <f t="shared" ca="1" si="177"/>
        <v>5</v>
      </c>
      <c r="V1268" s="7" t="str">
        <f ca="1" xml:space="preserve">
IF($U1268 &lt;&gt; "",
    VLOOKUP($U1268,Level!$A:$B,2,FALSE),
    ""
)</f>
        <v>Junior</v>
      </c>
      <c r="W1268" s="1">
        <f t="shared" ca="1" si="178"/>
        <v>3080</v>
      </c>
      <c r="X1268" s="12" t="str">
        <f t="shared" ca="1" si="179"/>
        <v>INSERT INTO bi4all.fac_employees (id_company_fk, id_employee_pk, flg_active, employee_name, id_gender_fk, id_race_fk, birthday, id_schooling_fk, id_department_fk, id_role_fk, id_level_fk, salary) VALUES (1, 1264, TRUE, 'João Esteves Sacramento', 'M', 5, '17/10/1979', 8, 8, 11, 5, 3080);</v>
      </c>
    </row>
    <row r="1269" spans="1:24" ht="14.25" customHeight="1" x14ac:dyDescent="0.2">
      <c r="A1269" s="7">
        <v>1</v>
      </c>
      <c r="B1269" s="7" t="str">
        <f>$A1269 &amp; "-"&amp;VLOOKUP($A1269,Company!$A:$B,2,FALSE)</f>
        <v>1-ACME Corporation</v>
      </c>
      <c r="C1269" s="5">
        <f t="shared" si="171"/>
        <v>1265</v>
      </c>
      <c r="D1269" s="6" t="b">
        <v>1</v>
      </c>
      <c r="E1269" s="7">
        <f ca="1">IF($C1269 = 1 + N("Presidente"),
    127,
    IF($C1269 = 2 + N("Vice-Presidente"),
        72,
        IF($C1269 = 3 + N("Secretária bilíngue"),
            13,
            RANDBETWEEN(5,COUNT(Name!$A:$A) + 1)
        )
    )
)</f>
        <v>47</v>
      </c>
      <c r="F1269" s="7" t="str">
        <f ca="1">VLOOKUP($E1269,Name!$A:$B,2,FALSE)</f>
        <v>Anne Caroline</v>
      </c>
      <c r="G1269" s="7">
        <f ca="1" xml:space="preserve">
IF($C1269 = 1,
    0,
    RANDBETWEEN(5,COUNT('Last name'!$A:$A) + 1)
)</f>
        <v>142</v>
      </c>
      <c r="H1269" s="7" t="str">
        <f ca="1" xml:space="preserve">
IF($C1269 = 1 + N("Presidente"),
    "de Orléans e Bragança",
    VLOOKUP($G1269,'Last name'!$A:$B,2,FALSE) &amp; " " &amp; VLOOKUP(RANDBETWEEN(5,COUNT('Last name'!$A:$A) + 1),'Last name'!$A:$B,2,FALSE)
)</f>
        <v>Nunes Lopes</v>
      </c>
      <c r="I1269" s="7" t="str">
        <f t="shared" ca="1" si="172"/>
        <v>Anne Caroline Nunes Lopes</v>
      </c>
      <c r="J1269" s="7" t="str">
        <f ca="1">VLOOKUP($E1269,Name!$A:$C,3,FALSE)</f>
        <v>F</v>
      </c>
      <c r="K1269" s="7" t="str">
        <f ca="1">VLOOKUP($J1269,Gender!$A:$B,2,FALSE)</f>
        <v>Female</v>
      </c>
      <c r="L1269" s="7">
        <f t="shared" ca="1" si="173"/>
        <v>5</v>
      </c>
      <c r="M1269" s="7" t="str">
        <f ca="1">VLOOKUP($L1269,Race!$A:$B,2,FALSE)</f>
        <v>White</v>
      </c>
      <c r="N1269" s="8">
        <f t="shared" ca="1" si="174"/>
        <v>23407</v>
      </c>
      <c r="O1269" s="6">
        <f t="shared" ca="1" si="175"/>
        <v>7</v>
      </c>
      <c r="P1269" s="8" t="str">
        <f ca="1">VLOOKUP($O1269,Education!$A:$B,2,FALSE)</f>
        <v>Undergraduate degree</v>
      </c>
      <c r="Q1269" s="7">
        <f ca="1" xml:space="preserve">
  IF(OR($S1269 = 5, $S1269 = 6, $S1269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69" s="7" t="str">
        <f ca="1">VLOOKUP($Q1269,Department!$A:$B,2,FALSE)</f>
        <v>Communication &amp; Marketing</v>
      </c>
      <c r="S1269" s="6">
        <f t="shared" ca="1" si="176"/>
        <v>10</v>
      </c>
      <c r="T1269" s="7" t="str">
        <f ca="1">VLOOKUP($S1269,Role!$A:$B,2,FALSE)</f>
        <v>Trainee</v>
      </c>
      <c r="U1269" s="6" t="str">
        <f t="shared" ca="1" si="177"/>
        <v/>
      </c>
      <c r="V1269" s="7" t="str">
        <f ca="1" xml:space="preserve">
IF($U1269 &lt;&gt; "",
    VLOOKUP($U1269,Level!$A:$B,2,FALSE),
    ""
)</f>
        <v/>
      </c>
      <c r="W1269" s="1">
        <f t="shared" ca="1" si="178"/>
        <v>1385</v>
      </c>
      <c r="X1269" s="12" t="str">
        <f t="shared" ca="1" si="179"/>
        <v>INSERT INTO bi4all.fac_employees (id_company_fk, id_employee_pk, flg_active, employee_name, id_gender_fk, id_race_fk, birthday, id_schooling_fk, id_department_fk, id_role_fk, id_level_fk, salary) VALUES (1, 1265, TRUE, 'Anne Caroline Nunes Lopes', 'F', 5, '31/01/1964', 7, 11, 10, NULL, 1385);</v>
      </c>
    </row>
    <row r="1270" spans="1:24" ht="14.25" customHeight="1" x14ac:dyDescent="0.2">
      <c r="A1270" s="7">
        <v>1</v>
      </c>
      <c r="B1270" s="7" t="str">
        <f>$A1270 &amp; "-"&amp;VLOOKUP($A1270,Company!$A:$B,2,FALSE)</f>
        <v>1-ACME Corporation</v>
      </c>
      <c r="C1270" s="5">
        <f t="shared" si="171"/>
        <v>1266</v>
      </c>
      <c r="D1270" s="6" t="b">
        <v>1</v>
      </c>
      <c r="E1270" s="7">
        <f ca="1">IF($C1270 = 1 + N("Presidente"),
    127,
    IF($C1270 = 2 + N("Vice-Presidente"),
        72,
        IF($C1270 = 3 + N("Secretária bilíngue"),
            13,
            RANDBETWEEN(5,COUNT(Name!$A:$A) + 1)
        )
    )
)</f>
        <v>355</v>
      </c>
      <c r="F1270" s="7" t="str">
        <f ca="1">VLOOKUP($E1270,Name!$A:$B,2,FALSE)</f>
        <v>Victor Hugo</v>
      </c>
      <c r="G1270" s="7">
        <f ca="1" xml:space="preserve">
IF($C1270 = 1,
    0,
    RANDBETWEEN(5,COUNT('Last name'!$A:$A) + 1)
)</f>
        <v>105</v>
      </c>
      <c r="H1270" s="7" t="str">
        <f ca="1" xml:space="preserve">
IF($C1270 = 1 + N("Presidente"),
    "de Orléans e Bragança",
    VLOOKUP($G1270,'Last name'!$A:$B,2,FALSE) &amp; " " &amp; VLOOKUP(RANDBETWEEN(5,COUNT('Last name'!$A:$A) + 1),'Last name'!$A:$B,2,FALSE)
)</f>
        <v>Junqueira Farina</v>
      </c>
      <c r="I1270" s="7" t="str">
        <f t="shared" ca="1" si="172"/>
        <v>Victor Hugo Junqueira Farina</v>
      </c>
      <c r="J1270" s="7" t="str">
        <f ca="1">VLOOKUP($E1270,Name!$A:$C,3,FALSE)</f>
        <v>M</v>
      </c>
      <c r="K1270" s="7" t="str">
        <f ca="1">VLOOKUP($J1270,Gender!$A:$B,2,FALSE)</f>
        <v>Male</v>
      </c>
      <c r="L1270" s="7">
        <f t="shared" ca="1" si="173"/>
        <v>5</v>
      </c>
      <c r="M1270" s="7" t="str">
        <f ca="1">VLOOKUP($L1270,Race!$A:$B,2,FALSE)</f>
        <v>White</v>
      </c>
      <c r="N1270" s="8">
        <f t="shared" ca="1" si="174"/>
        <v>30922</v>
      </c>
      <c r="O1270" s="6">
        <f t="shared" ca="1" si="175"/>
        <v>8</v>
      </c>
      <c r="P1270" s="8" t="str">
        <f ca="1">VLOOKUP($O1270,Education!$A:$B,2,FALSE)</f>
        <v>Graduate school</v>
      </c>
      <c r="Q1270" s="7">
        <f ca="1" xml:space="preserve">
  IF(OR($S1270 = 5, $S1270 = 6, $S1270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70" s="7" t="str">
        <f ca="1">VLOOKUP($Q1270,Department!$A:$B,2,FALSE)</f>
        <v>Operations</v>
      </c>
      <c r="S1270" s="6">
        <f t="shared" ca="1" si="176"/>
        <v>11</v>
      </c>
      <c r="T1270" s="7" t="str">
        <f ca="1">VLOOKUP($S1270,Role!$A:$B,2,FALSE)</f>
        <v>Analyst</v>
      </c>
      <c r="U1270" s="6">
        <f t="shared" ca="1" si="177"/>
        <v>5</v>
      </c>
      <c r="V1270" s="7" t="str">
        <f ca="1" xml:space="preserve">
IF($U1270 &lt;&gt; "",
    VLOOKUP($U1270,Level!$A:$B,2,FALSE),
    ""
)</f>
        <v>Junior</v>
      </c>
      <c r="W1270" s="1">
        <f t="shared" ca="1" si="178"/>
        <v>3000</v>
      </c>
      <c r="X1270" s="12" t="str">
        <f t="shared" ca="1" si="179"/>
        <v>INSERT INTO bi4all.fac_employees (id_company_fk, id_employee_pk, flg_active, employee_name, id_gender_fk, id_race_fk, birthday, id_schooling_fk, id_department_fk, id_role_fk, id_level_fk, salary) VALUES (1, 1266, TRUE, 'Victor Hugo Junqueira Farina', 'M', 5, '28/08/1984', 8, 10, 11, 5, 3000);</v>
      </c>
    </row>
    <row r="1271" spans="1:24" ht="14.25" customHeight="1" x14ac:dyDescent="0.2">
      <c r="A1271" s="7">
        <v>1</v>
      </c>
      <c r="B1271" s="7" t="str">
        <f>$A1271 &amp; "-"&amp;VLOOKUP($A1271,Company!$A:$B,2,FALSE)</f>
        <v>1-ACME Corporation</v>
      </c>
      <c r="C1271" s="5">
        <f t="shared" si="171"/>
        <v>1267</v>
      </c>
      <c r="D1271" s="6" t="b">
        <v>1</v>
      </c>
      <c r="E1271" s="7">
        <f ca="1">IF($C1271 = 1 + N("Presidente"),
    127,
    IF($C1271 = 2 + N("Vice-Presidente"),
        72,
        IF($C1271 = 3 + N("Secretária bilíngue"),
            13,
            RANDBETWEEN(5,COUNT(Name!$A:$A) + 1)
        )
    )
)</f>
        <v>219</v>
      </c>
      <c r="F1271" s="7" t="str">
        <f ca="1">VLOOKUP($E1271,Name!$A:$B,2,FALSE)</f>
        <v>Larissa</v>
      </c>
      <c r="G1271" s="7">
        <f ca="1" xml:space="preserve">
IF($C1271 = 1,
    0,
    RANDBETWEEN(5,COUNT('Last name'!$A:$A) + 1)
)</f>
        <v>8</v>
      </c>
      <c r="H1271" s="7" t="str">
        <f ca="1" xml:space="preserve">
IF($C1271 = 1 + N("Presidente"),
    "de Orléans e Bragança",
    VLOOKUP($G1271,'Last name'!$A:$B,2,FALSE) &amp; " " &amp; VLOOKUP(RANDBETWEEN(5,COUNT('Last name'!$A:$A) + 1),'Last name'!$A:$B,2,FALSE)
)</f>
        <v>Alcantara Farina</v>
      </c>
      <c r="I1271" s="7" t="str">
        <f t="shared" ca="1" si="172"/>
        <v>Larissa Alcantara Farina</v>
      </c>
      <c r="J1271" s="7" t="str">
        <f ca="1">VLOOKUP($E1271,Name!$A:$C,3,FALSE)</f>
        <v>F</v>
      </c>
      <c r="K1271" s="7" t="str">
        <f ca="1">VLOOKUP($J1271,Gender!$A:$B,2,FALSE)</f>
        <v>Female</v>
      </c>
      <c r="L1271" s="7">
        <f t="shared" ca="1" si="173"/>
        <v>5</v>
      </c>
      <c r="M1271" s="7" t="str">
        <f ca="1">VLOOKUP($L1271,Race!$A:$B,2,FALSE)</f>
        <v>White</v>
      </c>
      <c r="N1271" s="8">
        <f t="shared" ca="1" si="174"/>
        <v>22517</v>
      </c>
      <c r="O1271" s="6">
        <f t="shared" ca="1" si="175"/>
        <v>7</v>
      </c>
      <c r="P1271" s="8" t="str">
        <f ca="1">VLOOKUP($O1271,Education!$A:$B,2,FALSE)</f>
        <v>Undergraduate degree</v>
      </c>
      <c r="Q1271" s="7">
        <f ca="1" xml:space="preserve">
  IF(OR($S1271 = 5, $S1271 = 6, $S1271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71" s="7" t="str">
        <f ca="1">VLOOKUP($Q1271,Department!$A:$B,2,FALSE)</f>
        <v>Operations</v>
      </c>
      <c r="S1271" s="6">
        <f t="shared" ca="1" si="176"/>
        <v>10</v>
      </c>
      <c r="T1271" s="7" t="str">
        <f ca="1">VLOOKUP($S1271,Role!$A:$B,2,FALSE)</f>
        <v>Trainee</v>
      </c>
      <c r="U1271" s="6" t="str">
        <f t="shared" ca="1" si="177"/>
        <v/>
      </c>
      <c r="V1271" s="7" t="str">
        <f ca="1" xml:space="preserve">
IF($U1271 &lt;&gt; "",
    VLOOKUP($U1271,Level!$A:$B,2,FALSE),
    ""
)</f>
        <v/>
      </c>
      <c r="W1271" s="1">
        <f t="shared" ca="1" si="178"/>
        <v>1305</v>
      </c>
      <c r="X1271" s="12" t="str">
        <f t="shared" ca="1" si="179"/>
        <v>INSERT INTO bi4all.fac_employees (id_company_fk, id_employee_pk, flg_active, employee_name, id_gender_fk, id_race_fk, birthday, id_schooling_fk, id_department_fk, id_role_fk, id_level_fk, salary) VALUES (1, 1267, TRUE, 'Larissa Alcantara Farina', 'F', 5, '24/08/1961', 7, 10, 10, NULL, 1305);</v>
      </c>
    </row>
    <row r="1272" spans="1:24" ht="14.25" customHeight="1" x14ac:dyDescent="0.2">
      <c r="A1272" s="7">
        <v>1</v>
      </c>
      <c r="B1272" s="7" t="str">
        <f>$A1272 &amp; "-"&amp;VLOOKUP($A1272,Company!$A:$B,2,FALSE)</f>
        <v>1-ACME Corporation</v>
      </c>
      <c r="C1272" s="5">
        <f t="shared" si="171"/>
        <v>1268</v>
      </c>
      <c r="D1272" s="6" t="b">
        <v>1</v>
      </c>
      <c r="E1272" s="7">
        <f ca="1">IF($C1272 = 1 + N("Presidente"),
    127,
    IF($C1272 = 2 + N("Vice-Presidente"),
        72,
        IF($C1272 = 3 + N("Secretária bilíngue"),
            13,
            RANDBETWEEN(5,COUNT(Name!$A:$A) + 1)
        )
    )
)</f>
        <v>194</v>
      </c>
      <c r="F1272" s="7" t="str">
        <f ca="1">VLOOKUP($E1272,Name!$A:$B,2,FALSE)</f>
        <v>João Vitor</v>
      </c>
      <c r="G1272" s="7">
        <f ca="1" xml:space="preserve">
IF($C1272 = 1,
    0,
    RANDBETWEEN(5,COUNT('Last name'!$A:$A) + 1)
)</f>
        <v>137</v>
      </c>
      <c r="H1272" s="7" t="str">
        <f ca="1" xml:space="preserve">
IF($C1272 = 1 + N("Presidente"),
    "de Orléans e Bragança",
    VLOOKUP($G1272,'Last name'!$A:$B,2,FALSE) &amp; " " &amp; VLOOKUP(RANDBETWEEN(5,COUNT('Last name'!$A:$A) + 1),'Last name'!$A:$B,2,FALSE)
)</f>
        <v>Moura Faria</v>
      </c>
      <c r="I1272" s="7" t="str">
        <f t="shared" ca="1" si="172"/>
        <v>João Vitor Moura Faria</v>
      </c>
      <c r="J1272" s="7" t="str">
        <f ca="1">VLOOKUP($E1272,Name!$A:$C,3,FALSE)</f>
        <v>M</v>
      </c>
      <c r="K1272" s="7" t="str">
        <f ca="1">VLOOKUP($J1272,Gender!$A:$B,2,FALSE)</f>
        <v>Male</v>
      </c>
      <c r="L1272" s="7">
        <f t="shared" ca="1" si="173"/>
        <v>5</v>
      </c>
      <c r="M1272" s="7" t="str">
        <f ca="1">VLOOKUP($L1272,Race!$A:$B,2,FALSE)</f>
        <v>White</v>
      </c>
      <c r="N1272" s="8">
        <f t="shared" ca="1" si="174"/>
        <v>24008</v>
      </c>
      <c r="O1272" s="6">
        <f t="shared" ca="1" si="175"/>
        <v>8</v>
      </c>
      <c r="P1272" s="8" t="str">
        <f ca="1">VLOOKUP($O1272,Education!$A:$B,2,FALSE)</f>
        <v>Graduate school</v>
      </c>
      <c r="Q1272" s="7">
        <f ca="1" xml:space="preserve">
  IF(OR($S1272 = 5, $S1272 = 6, $S1272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72" s="7" t="str">
        <f ca="1">VLOOKUP($Q1272,Department!$A:$B,2,FALSE)</f>
        <v>Human Resource</v>
      </c>
      <c r="S1272" s="6">
        <f t="shared" ca="1" si="176"/>
        <v>11</v>
      </c>
      <c r="T1272" s="7" t="str">
        <f ca="1">VLOOKUP($S1272,Role!$A:$B,2,FALSE)</f>
        <v>Analyst</v>
      </c>
      <c r="U1272" s="6">
        <f t="shared" ca="1" si="177"/>
        <v>7</v>
      </c>
      <c r="V1272" s="7" t="str">
        <f ca="1" xml:space="preserve">
IF($U1272 &lt;&gt; "",
    VLOOKUP($U1272,Level!$A:$B,2,FALSE),
    ""
)</f>
        <v>Senior</v>
      </c>
      <c r="W1272" s="1">
        <f t="shared" ca="1" si="178"/>
        <v>3080</v>
      </c>
      <c r="X1272" s="12" t="str">
        <f t="shared" ca="1" si="179"/>
        <v>INSERT INTO bi4all.fac_employees (id_company_fk, id_employee_pk, flg_active, employee_name, id_gender_fk, id_race_fk, birthday, id_schooling_fk, id_department_fk, id_role_fk, id_level_fk, salary) VALUES (1, 1268, TRUE, 'João Vitor Moura Faria', 'M', 5, '23/09/1965', 8, 8, 11, 7, 3080);</v>
      </c>
    </row>
    <row r="1273" spans="1:24" ht="14.25" customHeight="1" x14ac:dyDescent="0.2">
      <c r="A1273" s="7">
        <v>1</v>
      </c>
      <c r="B1273" s="7" t="str">
        <f>$A1273 &amp; "-"&amp;VLOOKUP($A1273,Company!$A:$B,2,FALSE)</f>
        <v>1-ACME Corporation</v>
      </c>
      <c r="C1273" s="5">
        <f t="shared" si="171"/>
        <v>1269</v>
      </c>
      <c r="D1273" s="6" t="b">
        <v>1</v>
      </c>
      <c r="E1273" s="7">
        <f ca="1">IF($C1273 = 1 + N("Presidente"),
    127,
    IF($C1273 = 2 + N("Vice-Presidente"),
        72,
        IF($C1273 = 3 + N("Secretária bilíngue"),
            13,
            RANDBETWEEN(5,COUNT(Name!$A:$A) + 1)
        )
    )
)</f>
        <v>162</v>
      </c>
      <c r="F1273" s="7" t="str">
        <f ca="1">VLOOKUP($E1273,Name!$A:$B,2,FALSE)</f>
        <v>Helena</v>
      </c>
      <c r="G1273" s="7">
        <f ca="1" xml:space="preserve">
IF($C1273 = 1,
    0,
    RANDBETWEEN(5,COUNT('Last name'!$A:$A) + 1)
)</f>
        <v>153</v>
      </c>
      <c r="H1273" s="7" t="str">
        <f ca="1" xml:space="preserve">
IF($C1273 = 1 + N("Presidente"),
    "de Orléans e Bragança",
    VLOOKUP($G1273,'Last name'!$A:$B,2,FALSE) &amp; " " &amp; VLOOKUP(RANDBETWEEN(5,COUNT('Last name'!$A:$A) + 1),'Last name'!$A:$B,2,FALSE)
)</f>
        <v>Pimentel Sousa</v>
      </c>
      <c r="I1273" s="7" t="str">
        <f t="shared" ca="1" si="172"/>
        <v>Helena Pimentel Sousa</v>
      </c>
      <c r="J1273" s="7" t="str">
        <f ca="1">VLOOKUP($E1273,Name!$A:$C,3,FALSE)</f>
        <v>F</v>
      </c>
      <c r="K1273" s="7" t="str">
        <f ca="1">VLOOKUP($J1273,Gender!$A:$B,2,FALSE)</f>
        <v>Female</v>
      </c>
      <c r="L1273" s="7">
        <f t="shared" ca="1" si="173"/>
        <v>8</v>
      </c>
      <c r="M1273" s="7" t="str">
        <f ca="1">VLOOKUP($L1273,Race!$A:$B,2,FALSE)</f>
        <v>Asian</v>
      </c>
      <c r="N1273" s="8">
        <f t="shared" ca="1" si="174"/>
        <v>18481</v>
      </c>
      <c r="O1273" s="6">
        <f t="shared" ca="1" si="175"/>
        <v>7</v>
      </c>
      <c r="P1273" s="8" t="str">
        <f ca="1">VLOOKUP($O1273,Education!$A:$B,2,FALSE)</f>
        <v>Undergraduate degree</v>
      </c>
      <c r="Q1273" s="7">
        <f ca="1" xml:space="preserve">
  IF(OR($S1273 = 5, $S1273 = 6, $S1273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73" s="7" t="str">
        <f ca="1">VLOOKUP($Q1273,Department!$A:$B,2,FALSE)</f>
        <v>Operations</v>
      </c>
      <c r="S1273" s="6">
        <f t="shared" ca="1" si="176"/>
        <v>10</v>
      </c>
      <c r="T1273" s="7" t="str">
        <f ca="1">VLOOKUP($S1273,Role!$A:$B,2,FALSE)</f>
        <v>Trainee</v>
      </c>
      <c r="U1273" s="6" t="str">
        <f t="shared" ca="1" si="177"/>
        <v/>
      </c>
      <c r="V1273" s="7" t="str">
        <f ca="1" xml:space="preserve">
IF($U1273 &lt;&gt; "",
    VLOOKUP($U1273,Level!$A:$B,2,FALSE),
    ""
)</f>
        <v/>
      </c>
      <c r="W1273" s="1">
        <f t="shared" ca="1" si="178"/>
        <v>1305</v>
      </c>
      <c r="X1273" s="12" t="str">
        <f t="shared" ca="1" si="179"/>
        <v>INSERT INTO bi4all.fac_employees (id_company_fk, id_employee_pk, flg_active, employee_name, id_gender_fk, id_race_fk, birthday, id_schooling_fk, id_department_fk, id_role_fk, id_level_fk, salary) VALUES (1, 1269, TRUE, 'Helena Pimentel Sousa', 'F', 8, '06/08/1950', 7, 10, 10, NULL, 1305);</v>
      </c>
    </row>
    <row r="1274" spans="1:24" ht="14.25" customHeight="1" x14ac:dyDescent="0.2">
      <c r="A1274" s="7">
        <v>1</v>
      </c>
      <c r="B1274" s="7" t="str">
        <f>$A1274 &amp; "-"&amp;VLOOKUP($A1274,Company!$A:$B,2,FALSE)</f>
        <v>1-ACME Corporation</v>
      </c>
      <c r="C1274" s="5">
        <f t="shared" si="171"/>
        <v>1270</v>
      </c>
      <c r="D1274" s="6" t="b">
        <v>1</v>
      </c>
      <c r="E1274" s="7">
        <f ca="1">IF($C1274 = 1 + N("Presidente"),
    127,
    IF($C1274 = 2 + N("Vice-Presidente"),
        72,
        IF($C1274 = 3 + N("Secretária bilíngue"),
            13,
            RANDBETWEEN(5,COUNT(Name!$A:$A) + 1)
        )
    )
)</f>
        <v>147</v>
      </c>
      <c r="F1274" s="7" t="str">
        <f ca="1">VLOOKUP($E1274,Name!$A:$B,2,FALSE)</f>
        <v>Francisco Emanuel</v>
      </c>
      <c r="G1274" s="7">
        <f ca="1" xml:space="preserve">
IF($C1274 = 1,
    0,
    RANDBETWEEN(5,COUNT('Last name'!$A:$A) + 1)
)</f>
        <v>101</v>
      </c>
      <c r="H1274" s="7" t="str">
        <f ca="1" xml:space="preserve">
IF($C1274 = 1 + N("Presidente"),
    "de Orléans e Bragança",
    VLOOKUP($G1274,'Last name'!$A:$B,2,FALSE) &amp; " " &amp; VLOOKUP(RANDBETWEEN(5,COUNT('Last name'!$A:$A) + 1),'Last name'!$A:$B,2,FALSE)
)</f>
        <v>Gouveia Lopes</v>
      </c>
      <c r="I1274" s="7" t="str">
        <f t="shared" ca="1" si="172"/>
        <v>Francisco Emanuel Gouveia Lopes</v>
      </c>
      <c r="J1274" s="7" t="str">
        <f ca="1">VLOOKUP($E1274,Name!$A:$C,3,FALSE)</f>
        <v>M</v>
      </c>
      <c r="K1274" s="7" t="str">
        <f ca="1">VLOOKUP($J1274,Gender!$A:$B,2,FALSE)</f>
        <v>Male</v>
      </c>
      <c r="L1274" s="7">
        <f t="shared" ca="1" si="173"/>
        <v>6</v>
      </c>
      <c r="M1274" s="7" t="str">
        <f ca="1">VLOOKUP($L1274,Race!$A:$B,2,FALSE)</f>
        <v>Black or African American</v>
      </c>
      <c r="N1274" s="8">
        <f t="shared" ca="1" si="174"/>
        <v>20269</v>
      </c>
      <c r="O1274" s="6">
        <f t="shared" ca="1" si="175"/>
        <v>8</v>
      </c>
      <c r="P1274" s="8" t="str">
        <f ca="1">VLOOKUP($O1274,Education!$A:$B,2,FALSE)</f>
        <v>Graduate school</v>
      </c>
      <c r="Q1274" s="7">
        <f ca="1" xml:space="preserve">
  IF(OR($S1274 = 5, $S1274 = 6, $S1274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274" s="7" t="str">
        <f ca="1">VLOOKUP($Q1274,Department!$A:$B,2,FALSE)</f>
        <v>Audit</v>
      </c>
      <c r="S1274" s="6">
        <f t="shared" ca="1" si="176"/>
        <v>11</v>
      </c>
      <c r="T1274" s="7" t="str">
        <f ca="1">VLOOKUP($S1274,Role!$A:$B,2,FALSE)</f>
        <v>Analyst</v>
      </c>
      <c r="U1274" s="6">
        <f t="shared" ca="1" si="177"/>
        <v>6</v>
      </c>
      <c r="V1274" s="7" t="str">
        <f ca="1" xml:space="preserve">
IF($U1274 &lt;&gt; "",
    VLOOKUP($U1274,Level!$A:$B,2,FALSE),
    ""
)</f>
        <v>Pleno</v>
      </c>
      <c r="W1274" s="1">
        <f t="shared" ca="1" si="178"/>
        <v>3000</v>
      </c>
      <c r="X1274" s="12" t="str">
        <f t="shared" ca="1" si="179"/>
        <v>INSERT INTO bi4all.fac_employees (id_company_fk, id_employee_pk, flg_active, employee_name, id_gender_fk, id_race_fk, birthday, id_schooling_fk, id_department_fk, id_role_fk, id_level_fk, salary) VALUES (1, 1270, TRUE, 'Francisco Emanuel Gouveia Lopes', 'M', 6, '29/06/1955', 8, 13, 11, 6, 3000);</v>
      </c>
    </row>
    <row r="1275" spans="1:24" ht="14.25" customHeight="1" x14ac:dyDescent="0.2">
      <c r="A1275" s="7">
        <v>1</v>
      </c>
      <c r="B1275" s="7" t="str">
        <f>$A1275 &amp; "-"&amp;VLOOKUP($A1275,Company!$A:$B,2,FALSE)</f>
        <v>1-ACME Corporation</v>
      </c>
      <c r="C1275" s="5">
        <f t="shared" si="171"/>
        <v>1271</v>
      </c>
      <c r="D1275" s="6" t="b">
        <v>1</v>
      </c>
      <c r="E1275" s="7">
        <f ca="1">IF($C1275 = 1 + N("Presidente"),
    127,
    IF($C1275 = 2 + N("Vice-Presidente"),
        72,
        IF($C1275 = 3 + N("Secretária bilíngue"),
            13,
            RANDBETWEEN(5,COUNT(Name!$A:$A) + 1)
        )
    )
)</f>
        <v>264</v>
      </c>
      <c r="F1275" s="7" t="str">
        <f ca="1">VLOOKUP($E1275,Name!$A:$B,2,FALSE)</f>
        <v>Maria Flor</v>
      </c>
      <c r="G1275" s="7">
        <f ca="1" xml:space="preserve">
IF($C1275 = 1,
    0,
    RANDBETWEEN(5,COUNT('Last name'!$A:$A) + 1)
)</f>
        <v>30</v>
      </c>
      <c r="H1275" s="7" t="str">
        <f ca="1" xml:space="preserve">
IF($C1275 = 1 + N("Presidente"),
    "de Orléans e Bragança",
    VLOOKUP($G1275,'Last name'!$A:$B,2,FALSE) &amp; " " &amp; VLOOKUP(RANDBETWEEN(5,COUNT('Last name'!$A:$A) + 1),'Last name'!$A:$B,2,FALSE)
)</f>
        <v>Barbieri Holanda</v>
      </c>
      <c r="I1275" s="7" t="str">
        <f t="shared" ca="1" si="172"/>
        <v>Maria Flor Barbieri Holanda</v>
      </c>
      <c r="J1275" s="7" t="str">
        <f ca="1">VLOOKUP($E1275,Name!$A:$C,3,FALSE)</f>
        <v>F</v>
      </c>
      <c r="K1275" s="7" t="str">
        <f ca="1">VLOOKUP($J1275,Gender!$A:$B,2,FALSE)</f>
        <v>Female</v>
      </c>
      <c r="L1275" s="7">
        <f t="shared" ca="1" si="173"/>
        <v>5</v>
      </c>
      <c r="M1275" s="7" t="str">
        <f ca="1">VLOOKUP($L1275,Race!$A:$B,2,FALSE)</f>
        <v>White</v>
      </c>
      <c r="N1275" s="8">
        <f t="shared" ca="1" si="174"/>
        <v>25166</v>
      </c>
      <c r="O1275" s="6">
        <f t="shared" ca="1" si="175"/>
        <v>7</v>
      </c>
      <c r="P1275" s="8" t="str">
        <f ca="1">VLOOKUP($O1275,Education!$A:$B,2,FALSE)</f>
        <v>Undergraduate degree</v>
      </c>
      <c r="Q1275" s="7">
        <f ca="1" xml:space="preserve">
  IF(OR($S1275 = 5, $S1275 = 6, $S1275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75" s="7" t="str">
        <f ca="1">VLOOKUP($Q1275,Department!$A:$B,2,FALSE)</f>
        <v>Commercial</v>
      </c>
      <c r="S1275" s="6">
        <f t="shared" ca="1" si="176"/>
        <v>10</v>
      </c>
      <c r="T1275" s="7" t="str">
        <f ca="1">VLOOKUP($S1275,Role!$A:$B,2,FALSE)</f>
        <v>Trainee</v>
      </c>
      <c r="U1275" s="6" t="str">
        <f t="shared" ca="1" si="177"/>
        <v/>
      </c>
      <c r="V1275" s="7" t="str">
        <f ca="1" xml:space="preserve">
IF($U1275 &lt;&gt; "",
    VLOOKUP($U1275,Level!$A:$B,2,FALSE),
    ""
)</f>
        <v/>
      </c>
      <c r="W1275" s="1">
        <f t="shared" ca="1" si="178"/>
        <v>1385</v>
      </c>
      <c r="X1275" s="12" t="str">
        <f t="shared" ca="1" si="179"/>
        <v>INSERT INTO bi4all.fac_employees (id_company_fk, id_employee_pk, flg_active, employee_name, id_gender_fk, id_race_fk, birthday, id_schooling_fk, id_department_fk, id_role_fk, id_level_fk, salary) VALUES (1, 1271, TRUE, 'Maria Flor Barbieri Holanda', 'F', 5, '24/11/1968', 7, 9, 10, NULL, 1385);</v>
      </c>
    </row>
    <row r="1276" spans="1:24" ht="14.25" customHeight="1" x14ac:dyDescent="0.2">
      <c r="A1276" s="7">
        <v>1</v>
      </c>
      <c r="B1276" s="7" t="str">
        <f>$A1276 &amp; "-"&amp;VLOOKUP($A1276,Company!$A:$B,2,FALSE)</f>
        <v>1-ACME Corporation</v>
      </c>
      <c r="C1276" s="5">
        <f t="shared" si="171"/>
        <v>1272</v>
      </c>
      <c r="D1276" s="6" t="b">
        <v>1</v>
      </c>
      <c r="E1276" s="7">
        <f ca="1">IF($C1276 = 1 + N("Presidente"),
    127,
    IF($C1276 = 2 + N("Vice-Presidente"),
        72,
        IF($C1276 = 3 + N("Secretária bilíngue"),
            13,
            RANDBETWEEN(5,COUNT(Name!$A:$A) + 1)
        )
    )
)</f>
        <v>303</v>
      </c>
      <c r="F1276" s="7" t="str">
        <f ca="1">VLOOKUP($E1276,Name!$A:$B,2,FALSE)</f>
        <v>Nathália</v>
      </c>
      <c r="G1276" s="7">
        <f ca="1" xml:space="preserve">
IF($C1276 = 1,
    0,
    RANDBETWEEN(5,COUNT('Last name'!$A:$A) + 1)
)</f>
        <v>27</v>
      </c>
      <c r="H1276" s="7" t="str">
        <f ca="1" xml:space="preserve">
IF($C1276 = 1 + N("Presidente"),
    "de Orléans e Bragança",
    VLOOKUP($G1276,'Last name'!$A:$B,2,FALSE) &amp; " " &amp; VLOOKUP(RANDBETWEEN(5,COUNT('Last name'!$A:$A) + 1),'Last name'!$A:$B,2,FALSE)
)</f>
        <v>Bactista Braga</v>
      </c>
      <c r="I1276" s="7" t="str">
        <f t="shared" ca="1" si="172"/>
        <v>Nathália Bactista Braga</v>
      </c>
      <c r="J1276" s="7" t="str">
        <f ca="1">VLOOKUP($E1276,Name!$A:$C,3,FALSE)</f>
        <v>F</v>
      </c>
      <c r="K1276" s="7" t="str">
        <f ca="1">VLOOKUP($J1276,Gender!$A:$B,2,FALSE)</f>
        <v>Female</v>
      </c>
      <c r="L1276" s="7">
        <f t="shared" ca="1" si="173"/>
        <v>7</v>
      </c>
      <c r="M1276" s="7" t="str">
        <f ca="1">VLOOKUP($L1276,Race!$A:$B,2,FALSE)</f>
        <v>Hispanic or Latino</v>
      </c>
      <c r="N1276" s="8">
        <f t="shared" ca="1" si="174"/>
        <v>30257</v>
      </c>
      <c r="O1276" s="6">
        <f t="shared" ca="1" si="175"/>
        <v>8</v>
      </c>
      <c r="P1276" s="8" t="str">
        <f ca="1">VLOOKUP($O1276,Education!$A:$B,2,FALSE)</f>
        <v>Graduate school</v>
      </c>
      <c r="Q1276" s="7">
        <f ca="1" xml:space="preserve">
  IF(OR($S1276 = 5, $S1276 = 6, $S1276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76" s="7" t="str">
        <f ca="1">VLOOKUP($Q1276,Department!$A:$B,2,FALSE)</f>
        <v>Controlling</v>
      </c>
      <c r="S1276" s="6">
        <f t="shared" ca="1" si="176"/>
        <v>11</v>
      </c>
      <c r="T1276" s="7" t="str">
        <f ca="1">VLOOKUP($S1276,Role!$A:$B,2,FALSE)</f>
        <v>Analyst</v>
      </c>
      <c r="U1276" s="6">
        <f t="shared" ca="1" si="177"/>
        <v>6</v>
      </c>
      <c r="V1276" s="7" t="str">
        <f ca="1" xml:space="preserve">
IF($U1276 &lt;&gt; "",
    VLOOKUP($U1276,Level!$A:$B,2,FALSE),
    ""
)</f>
        <v>Pleno</v>
      </c>
      <c r="W1276" s="1">
        <f t="shared" ca="1" si="178"/>
        <v>3000</v>
      </c>
      <c r="X1276" s="12" t="str">
        <f t="shared" ca="1" si="179"/>
        <v>INSERT INTO bi4all.fac_employees (id_company_fk, id_employee_pk, flg_active, employee_name, id_gender_fk, id_race_fk, birthday, id_schooling_fk, id_department_fk, id_role_fk, id_level_fk, salary) VALUES (1, 1272, TRUE, 'Nathália Bactista Braga', 'F', 7, '02/11/1982', 8, 12, 11, 6, 3000);</v>
      </c>
    </row>
    <row r="1277" spans="1:24" ht="14.25" customHeight="1" x14ac:dyDescent="0.2">
      <c r="A1277" s="7">
        <v>1</v>
      </c>
      <c r="B1277" s="7" t="str">
        <f>$A1277 &amp; "-"&amp;VLOOKUP($A1277,Company!$A:$B,2,FALSE)</f>
        <v>1-ACME Corporation</v>
      </c>
      <c r="C1277" s="5">
        <f t="shared" si="171"/>
        <v>1273</v>
      </c>
      <c r="D1277" s="6" t="b">
        <v>1</v>
      </c>
      <c r="E1277" s="7">
        <f ca="1">IF($C1277 = 1 + N("Presidente"),
    127,
    IF($C1277 = 2 + N("Vice-Presidente"),
        72,
        IF($C1277 = 3 + N("Secretária bilíngue"),
            13,
            RANDBETWEEN(5,COUNT(Name!$A:$A) + 1)
        )
    )
)</f>
        <v>49</v>
      </c>
      <c r="F1277" s="7" t="str">
        <f ca="1">VLOOKUP($E1277,Name!$A:$B,2,FALSE)</f>
        <v>Anthony Gabriel</v>
      </c>
      <c r="G1277" s="7">
        <f ca="1" xml:space="preserve">
IF($C1277 = 1,
    0,
    RANDBETWEEN(5,COUNT('Last name'!$A:$A) + 1)
)</f>
        <v>22</v>
      </c>
      <c r="H1277" s="7" t="str">
        <f ca="1" xml:space="preserve">
IF($C1277 = 1 + N("Presidente"),
    "de Orléans e Bragança",
    VLOOKUP($G1277,'Last name'!$A:$B,2,FALSE) &amp; " " &amp; VLOOKUP(RANDBETWEEN(5,COUNT('Last name'!$A:$A) + 1),'Last name'!$A:$B,2,FALSE)
)</f>
        <v>Araújo Ildelfonso</v>
      </c>
      <c r="I1277" s="7" t="str">
        <f t="shared" ca="1" si="172"/>
        <v>Anthony Gabriel Araújo Ildelfonso</v>
      </c>
      <c r="J1277" s="7" t="str">
        <f ca="1">VLOOKUP($E1277,Name!$A:$C,3,FALSE)</f>
        <v>M</v>
      </c>
      <c r="K1277" s="7" t="str">
        <f ca="1">VLOOKUP($J1277,Gender!$A:$B,2,FALSE)</f>
        <v>Male</v>
      </c>
      <c r="L1277" s="7">
        <f t="shared" ca="1" si="173"/>
        <v>5</v>
      </c>
      <c r="M1277" s="7" t="str">
        <f ca="1">VLOOKUP($L1277,Race!$A:$B,2,FALSE)</f>
        <v>White</v>
      </c>
      <c r="N1277" s="8">
        <f t="shared" ca="1" si="174"/>
        <v>27679</v>
      </c>
      <c r="O1277" s="6">
        <f t="shared" ca="1" si="175"/>
        <v>7</v>
      </c>
      <c r="P1277" s="8" t="str">
        <f ca="1">VLOOKUP($O1277,Education!$A:$B,2,FALSE)</f>
        <v>Undergraduate degree</v>
      </c>
      <c r="Q1277" s="7">
        <f ca="1" xml:space="preserve">
  IF(OR($S1277 = 5, $S1277 = 6, $S1277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77" s="7" t="str">
        <f ca="1">VLOOKUP($Q1277,Department!$A:$B,2,FALSE)</f>
        <v>Commercial</v>
      </c>
      <c r="S1277" s="6">
        <f t="shared" ca="1" si="176"/>
        <v>9</v>
      </c>
      <c r="T1277" s="7" t="str">
        <f ca="1">VLOOKUP($S1277,Role!$A:$B,2,FALSE)</f>
        <v>Intern</v>
      </c>
      <c r="U1277" s="6" t="str">
        <f t="shared" ca="1" si="177"/>
        <v/>
      </c>
      <c r="V1277" s="7" t="str">
        <f ca="1" xml:space="preserve">
IF($U1277 &lt;&gt; "",
    VLOOKUP($U1277,Level!$A:$B,2,FALSE),
    ""
)</f>
        <v/>
      </c>
      <c r="W1277" s="1">
        <f t="shared" ca="1" si="178"/>
        <v>1285</v>
      </c>
      <c r="X1277" s="12" t="str">
        <f t="shared" ca="1" si="179"/>
        <v>INSERT INTO bi4all.fac_employees (id_company_fk, id_employee_pk, flg_active, employee_name, id_gender_fk, id_race_fk, birthday, id_schooling_fk, id_department_fk, id_role_fk, id_level_fk, salary) VALUES (1, 1273, TRUE, 'Anthony Gabriel Araújo Ildelfonso', 'M', 5, '12/10/1975', 7, 9, 9, NULL, 1285);</v>
      </c>
    </row>
    <row r="1278" spans="1:24" ht="14.25" customHeight="1" x14ac:dyDescent="0.2">
      <c r="A1278" s="7">
        <v>1</v>
      </c>
      <c r="B1278" s="7" t="str">
        <f>$A1278 &amp; "-"&amp;VLOOKUP($A1278,Company!$A:$B,2,FALSE)</f>
        <v>1-ACME Corporation</v>
      </c>
      <c r="C1278" s="5">
        <f t="shared" si="171"/>
        <v>1274</v>
      </c>
      <c r="D1278" s="6" t="b">
        <v>1</v>
      </c>
      <c r="E1278" s="7">
        <f ca="1">IF($C1278 = 1 + N("Presidente"),
    127,
    IF($C1278 = 2 + N("Vice-Presidente"),
        72,
        IF($C1278 = 3 + N("Secretária bilíngue"),
            13,
            RANDBETWEEN(5,COUNT(Name!$A:$A) + 1)
        )
    )
)</f>
        <v>147</v>
      </c>
      <c r="F1278" s="7" t="str">
        <f ca="1">VLOOKUP($E1278,Name!$A:$B,2,FALSE)</f>
        <v>Francisco Emanuel</v>
      </c>
      <c r="G1278" s="7">
        <f ca="1" xml:space="preserve">
IF($C1278 = 1,
    0,
    RANDBETWEEN(5,COUNT('Last name'!$A:$A) + 1)
)</f>
        <v>44</v>
      </c>
      <c r="H1278" s="7" t="str">
        <f ca="1" xml:space="preserve">
IF($C1278 = 1 + N("Presidente"),
    "de Orléans e Bragança",
    VLOOKUP($G1278,'Last name'!$A:$B,2,FALSE) &amp; " " &amp; VLOOKUP(RANDBETWEEN(5,COUNT('Last name'!$A:$A) + 1),'Last name'!$A:$B,2,FALSE)
)</f>
        <v>Botelho Barroso</v>
      </c>
      <c r="I1278" s="7" t="str">
        <f t="shared" ca="1" si="172"/>
        <v>Francisco Emanuel Botelho Barroso</v>
      </c>
      <c r="J1278" s="7" t="str">
        <f ca="1">VLOOKUP($E1278,Name!$A:$C,3,FALSE)</f>
        <v>M</v>
      </c>
      <c r="K1278" s="7" t="str">
        <f ca="1">VLOOKUP($J1278,Gender!$A:$B,2,FALSE)</f>
        <v>Male</v>
      </c>
      <c r="L1278" s="7">
        <f t="shared" ca="1" si="173"/>
        <v>5</v>
      </c>
      <c r="M1278" s="7" t="str">
        <f ca="1">VLOOKUP($L1278,Race!$A:$B,2,FALSE)</f>
        <v>White</v>
      </c>
      <c r="N1278" s="8">
        <f t="shared" ca="1" si="174"/>
        <v>24121</v>
      </c>
      <c r="O1278" s="6">
        <f t="shared" ca="1" si="175"/>
        <v>8</v>
      </c>
      <c r="P1278" s="8" t="str">
        <f ca="1">VLOOKUP($O1278,Education!$A:$B,2,FALSE)</f>
        <v>Graduate school</v>
      </c>
      <c r="Q1278" s="7">
        <f ca="1" xml:space="preserve">
  IF(OR($S1278 = 5, $S1278 = 6, $S1278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78" s="7" t="str">
        <f ca="1">VLOOKUP($Q1278,Department!$A:$B,2,FALSE)</f>
        <v>Finance</v>
      </c>
      <c r="S1278" s="6">
        <f t="shared" ca="1" si="176"/>
        <v>11</v>
      </c>
      <c r="T1278" s="7" t="str">
        <f ca="1">VLOOKUP($S1278,Role!$A:$B,2,FALSE)</f>
        <v>Analyst</v>
      </c>
      <c r="U1278" s="6">
        <f t="shared" ca="1" si="177"/>
        <v>7</v>
      </c>
      <c r="V1278" s="7" t="str">
        <f ca="1" xml:space="preserve">
IF($U1278 &lt;&gt; "",
    VLOOKUP($U1278,Level!$A:$B,2,FALSE),
    ""
)</f>
        <v>Senior</v>
      </c>
      <c r="W1278" s="1">
        <f t="shared" ca="1" si="178"/>
        <v>3000</v>
      </c>
      <c r="X1278" s="12" t="str">
        <f t="shared" ca="1" si="179"/>
        <v>INSERT INTO bi4all.fac_employees (id_company_fk, id_employee_pk, flg_active, employee_name, id_gender_fk, id_race_fk, birthday, id_schooling_fk, id_department_fk, id_role_fk, id_level_fk, salary) VALUES (1, 1274, TRUE, 'Francisco Emanuel Botelho Barroso', 'M', 5, '14/01/1966', 8, 7, 11, 7, 3000);</v>
      </c>
    </row>
    <row r="1279" spans="1:24" ht="14.25" customHeight="1" x14ac:dyDescent="0.2">
      <c r="A1279" s="7">
        <v>1</v>
      </c>
      <c r="B1279" s="7" t="str">
        <f>$A1279 &amp; "-"&amp;VLOOKUP($A1279,Company!$A:$B,2,FALSE)</f>
        <v>1-ACME Corporation</v>
      </c>
      <c r="C1279" s="5">
        <f t="shared" si="171"/>
        <v>1275</v>
      </c>
      <c r="D1279" s="6" t="b">
        <v>1</v>
      </c>
      <c r="E1279" s="7">
        <f ca="1">IF($C1279 = 1 + N("Presidente"),
    127,
    IF($C1279 = 2 + N("Vice-Presidente"),
        72,
        IF($C1279 = 3 + N("Secretária bilíngue"),
            13,
            RANDBETWEEN(5,COUNT(Name!$A:$A) + 1)
        )
    )
)</f>
        <v>49</v>
      </c>
      <c r="F1279" s="7" t="str">
        <f ca="1">VLOOKUP($E1279,Name!$A:$B,2,FALSE)</f>
        <v>Anthony Gabriel</v>
      </c>
      <c r="G1279" s="7">
        <f ca="1" xml:space="preserve">
IF($C1279 = 1,
    0,
    RANDBETWEEN(5,COUNT('Last name'!$A:$A) + 1)
)</f>
        <v>82</v>
      </c>
      <c r="H1279" s="7" t="str">
        <f ca="1" xml:space="preserve">
IF($C1279 = 1 + N("Presidente"),
    "de Orléans e Bragança",
    VLOOKUP($G1279,'Last name'!$A:$B,2,FALSE) &amp; " " &amp; VLOOKUP(RANDBETWEEN(5,COUNT('Last name'!$A:$A) + 1),'Last name'!$A:$B,2,FALSE)
)</f>
        <v>Farina Barbieri</v>
      </c>
      <c r="I1279" s="7" t="str">
        <f t="shared" ca="1" si="172"/>
        <v>Anthony Gabriel Farina Barbieri</v>
      </c>
      <c r="J1279" s="7" t="str">
        <f ca="1">VLOOKUP($E1279,Name!$A:$C,3,FALSE)</f>
        <v>M</v>
      </c>
      <c r="K1279" s="7" t="str">
        <f ca="1">VLOOKUP($J1279,Gender!$A:$B,2,FALSE)</f>
        <v>Male</v>
      </c>
      <c r="L1279" s="7">
        <f t="shared" ca="1" si="173"/>
        <v>5</v>
      </c>
      <c r="M1279" s="7" t="str">
        <f ca="1">VLOOKUP($L1279,Race!$A:$B,2,FALSE)</f>
        <v>White</v>
      </c>
      <c r="N1279" s="8">
        <f t="shared" ca="1" si="174"/>
        <v>29682</v>
      </c>
      <c r="O1279" s="6">
        <f t="shared" ca="1" si="175"/>
        <v>7</v>
      </c>
      <c r="P1279" s="8" t="str">
        <f ca="1">VLOOKUP($O1279,Education!$A:$B,2,FALSE)</f>
        <v>Undergraduate degree</v>
      </c>
      <c r="Q1279" s="7">
        <f ca="1" xml:space="preserve">
  IF(OR($S1279 = 5, $S1279 = 6, $S1279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79" s="7" t="str">
        <f ca="1">VLOOKUP($Q1279,Department!$A:$B,2,FALSE)</f>
        <v>Presidency</v>
      </c>
      <c r="S1279" s="6">
        <f t="shared" ca="1" si="176"/>
        <v>9</v>
      </c>
      <c r="T1279" s="7" t="str">
        <f ca="1">VLOOKUP($S1279,Role!$A:$B,2,FALSE)</f>
        <v>Intern</v>
      </c>
      <c r="U1279" s="6" t="str">
        <f t="shared" ca="1" si="177"/>
        <v/>
      </c>
      <c r="V1279" s="7" t="str">
        <f ca="1" xml:space="preserve">
IF($U1279 &lt;&gt; "",
    VLOOKUP($U1279,Level!$A:$B,2,FALSE),
    ""
)</f>
        <v/>
      </c>
      <c r="W1279" s="1">
        <f t="shared" ca="1" si="178"/>
        <v>1205</v>
      </c>
      <c r="X1279" s="12" t="str">
        <f t="shared" ca="1" si="179"/>
        <v>INSERT INTO bi4all.fac_employees (id_company_fk, id_employee_pk, flg_active, employee_name, id_gender_fk, id_race_fk, birthday, id_schooling_fk, id_department_fk, id_role_fk, id_level_fk, salary) VALUES (1, 1275, TRUE, 'Anthony Gabriel Farina Barbieri', 'M', 5, '06/04/1981', 7, 5, 9, NULL, 1205);</v>
      </c>
    </row>
    <row r="1280" spans="1:24" ht="14.25" customHeight="1" x14ac:dyDescent="0.2">
      <c r="A1280" s="7">
        <v>1</v>
      </c>
      <c r="B1280" s="7" t="str">
        <f>$A1280 &amp; "-"&amp;VLOOKUP($A1280,Company!$A:$B,2,FALSE)</f>
        <v>1-ACME Corporation</v>
      </c>
      <c r="C1280" s="5">
        <f t="shared" si="171"/>
        <v>1276</v>
      </c>
      <c r="D1280" s="6" t="b">
        <v>1</v>
      </c>
      <c r="E1280" s="7">
        <f ca="1">IF($C1280 = 1 + N("Presidente"),
    127,
    IF($C1280 = 2 + N("Vice-Presidente"),
        72,
        IF($C1280 = 3 + N("Secretária bilíngue"),
            13,
            RANDBETWEEN(5,COUNT(Name!$A:$A) + 1)
        )
    )
)</f>
        <v>156</v>
      </c>
      <c r="F1280" s="7" t="str">
        <f ca="1">VLOOKUP($E1280,Name!$A:$B,2,FALSE)</f>
        <v>Glória Maria</v>
      </c>
      <c r="G1280" s="7">
        <f ca="1" xml:space="preserve">
IF($C1280 = 1,
    0,
    RANDBETWEEN(5,COUNT('Last name'!$A:$A) + 1)
)</f>
        <v>191</v>
      </c>
      <c r="H1280" s="7" t="str">
        <f ca="1" xml:space="preserve">
IF($C1280 = 1 + N("Presidente"),
    "de Orléans e Bragança",
    VLOOKUP($G1280,'Last name'!$A:$B,2,FALSE) &amp; " " &amp; VLOOKUP(RANDBETWEEN(5,COUNT('Last name'!$A:$A) + 1),'Last name'!$A:$B,2,FALSE)
)</f>
        <v>Trindade Camacho</v>
      </c>
      <c r="I1280" s="7" t="str">
        <f t="shared" ca="1" si="172"/>
        <v>Glória Maria Trindade Camacho</v>
      </c>
      <c r="J1280" s="7" t="str">
        <f ca="1">VLOOKUP($E1280,Name!$A:$C,3,FALSE)</f>
        <v>F</v>
      </c>
      <c r="K1280" s="7" t="str">
        <f ca="1">VLOOKUP($J1280,Gender!$A:$B,2,FALSE)</f>
        <v>Female</v>
      </c>
      <c r="L1280" s="7">
        <f t="shared" ca="1" si="173"/>
        <v>5</v>
      </c>
      <c r="M1280" s="7" t="str">
        <f ca="1">VLOOKUP($L1280,Race!$A:$B,2,FALSE)</f>
        <v>White</v>
      </c>
      <c r="N1280" s="8">
        <f t="shared" ca="1" si="174"/>
        <v>26348</v>
      </c>
      <c r="O1280" s="6">
        <f t="shared" ca="1" si="175"/>
        <v>8</v>
      </c>
      <c r="P1280" s="8" t="str">
        <f ca="1">VLOOKUP($O1280,Education!$A:$B,2,FALSE)</f>
        <v>Graduate school</v>
      </c>
      <c r="Q1280" s="7">
        <f ca="1" xml:space="preserve">
  IF(OR($S1280 = 5, $S1280 = 6, $S1280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80" s="7" t="str">
        <f ca="1">VLOOKUP($Q1280,Department!$A:$B,2,FALSE)</f>
        <v>Human Resource</v>
      </c>
      <c r="S1280" s="6">
        <f t="shared" ca="1" si="176"/>
        <v>11</v>
      </c>
      <c r="T1280" s="7" t="str">
        <f ca="1">VLOOKUP($S1280,Role!$A:$B,2,FALSE)</f>
        <v>Analyst</v>
      </c>
      <c r="U1280" s="6">
        <f t="shared" ca="1" si="177"/>
        <v>5</v>
      </c>
      <c r="V1280" s="7" t="str">
        <f ca="1" xml:space="preserve">
IF($U1280 &lt;&gt; "",
    VLOOKUP($U1280,Level!$A:$B,2,FALSE),
    ""
)</f>
        <v>Junior</v>
      </c>
      <c r="W1280" s="1">
        <f t="shared" ca="1" si="178"/>
        <v>3080</v>
      </c>
      <c r="X1280" s="12" t="str">
        <f t="shared" ca="1" si="179"/>
        <v>INSERT INTO bi4all.fac_employees (id_company_fk, id_employee_pk, flg_active, employee_name, id_gender_fk, id_race_fk, birthday, id_schooling_fk, id_department_fk, id_role_fk, id_level_fk, salary) VALUES (1, 1276, TRUE, 'Glória Maria Trindade Camacho', 'F', 5, '19/02/1972', 8, 8, 11, 5, 3080);</v>
      </c>
    </row>
    <row r="1281" spans="1:24" ht="14.25" customHeight="1" x14ac:dyDescent="0.2">
      <c r="A1281" s="7">
        <v>1</v>
      </c>
      <c r="B1281" s="7" t="str">
        <f>$A1281 &amp; "-"&amp;VLOOKUP($A1281,Company!$A:$B,2,FALSE)</f>
        <v>1-ACME Corporation</v>
      </c>
      <c r="C1281" s="5">
        <f t="shared" si="171"/>
        <v>1277</v>
      </c>
      <c r="D1281" s="6" t="b">
        <v>1</v>
      </c>
      <c r="E1281" s="7">
        <f ca="1">IF($C1281 = 1 + N("Presidente"),
    127,
    IF($C1281 = 2 + N("Vice-Presidente"),
        72,
        IF($C1281 = 3 + N("Secretária bilíngue"),
            13,
            RANDBETWEEN(5,COUNT(Name!$A:$A) + 1)
        )
    )
)</f>
        <v>30</v>
      </c>
      <c r="F1281" s="7" t="str">
        <f ca="1">VLOOKUP($E1281,Name!$A:$B,2,FALSE)</f>
        <v>Ana Clara</v>
      </c>
      <c r="G1281" s="7">
        <f ca="1" xml:space="preserve">
IF($C1281 = 1,
    0,
    RANDBETWEEN(5,COUNT('Last name'!$A:$A) + 1)
)</f>
        <v>165</v>
      </c>
      <c r="H1281" s="7" t="str">
        <f ca="1" xml:space="preserve">
IF($C1281 = 1 + N("Presidente"),
    "de Orléans e Bragança",
    VLOOKUP($G1281,'Last name'!$A:$B,2,FALSE) &amp; " " &amp; VLOOKUP(RANDBETWEEN(5,COUNT('Last name'!$A:$A) + 1),'Last name'!$A:$B,2,FALSE)
)</f>
        <v>Rocha Barros</v>
      </c>
      <c r="I1281" s="7" t="str">
        <f t="shared" ca="1" si="172"/>
        <v>Ana Clara Rocha Barros</v>
      </c>
      <c r="J1281" s="7" t="str">
        <f ca="1">VLOOKUP($E1281,Name!$A:$C,3,FALSE)</f>
        <v>F</v>
      </c>
      <c r="K1281" s="7" t="str">
        <f ca="1">VLOOKUP($J1281,Gender!$A:$B,2,FALSE)</f>
        <v>Female</v>
      </c>
      <c r="L1281" s="7">
        <f t="shared" ca="1" si="173"/>
        <v>6</v>
      </c>
      <c r="M1281" s="7" t="str">
        <f ca="1">VLOOKUP($L1281,Race!$A:$B,2,FALSE)</f>
        <v>Black or African American</v>
      </c>
      <c r="N1281" s="8">
        <f t="shared" ca="1" si="174"/>
        <v>25475</v>
      </c>
      <c r="O1281" s="6">
        <f t="shared" ca="1" si="175"/>
        <v>7</v>
      </c>
      <c r="P1281" s="8" t="str">
        <f ca="1">VLOOKUP($O1281,Education!$A:$B,2,FALSE)</f>
        <v>Undergraduate degree</v>
      </c>
      <c r="Q1281" s="7">
        <f ca="1" xml:space="preserve">
  IF(OR($S1281 = 5, $S1281 = 6, $S1281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81" s="7" t="str">
        <f ca="1">VLOOKUP($Q1281,Department!$A:$B,2,FALSE)</f>
        <v>Operations</v>
      </c>
      <c r="S1281" s="6">
        <f t="shared" ca="1" si="176"/>
        <v>9</v>
      </c>
      <c r="T1281" s="7" t="str">
        <f ca="1">VLOOKUP($S1281,Role!$A:$B,2,FALSE)</f>
        <v>Intern</v>
      </c>
      <c r="U1281" s="6" t="str">
        <f t="shared" ca="1" si="177"/>
        <v/>
      </c>
      <c r="V1281" s="7" t="str">
        <f ca="1" xml:space="preserve">
IF($U1281 &lt;&gt; "",
    VLOOKUP($U1281,Level!$A:$B,2,FALSE),
    ""
)</f>
        <v/>
      </c>
      <c r="W1281" s="1">
        <f t="shared" ca="1" si="178"/>
        <v>1205</v>
      </c>
      <c r="X1281" s="12" t="str">
        <f t="shared" ca="1" si="179"/>
        <v>INSERT INTO bi4all.fac_employees (id_company_fk, id_employee_pk, flg_active, employee_name, id_gender_fk, id_race_fk, birthday, id_schooling_fk, id_department_fk, id_role_fk, id_level_fk, salary) VALUES (1, 1277, TRUE, 'Ana Clara Rocha Barros', 'F', 6, '29/09/1969', 7, 10, 9, NULL, 1205);</v>
      </c>
    </row>
    <row r="1282" spans="1:24" ht="14.25" customHeight="1" x14ac:dyDescent="0.2">
      <c r="A1282" s="7">
        <v>1</v>
      </c>
      <c r="B1282" s="7" t="str">
        <f>$A1282 &amp; "-"&amp;VLOOKUP($A1282,Company!$A:$B,2,FALSE)</f>
        <v>1-ACME Corporation</v>
      </c>
      <c r="C1282" s="5">
        <f t="shared" si="171"/>
        <v>1278</v>
      </c>
      <c r="D1282" s="6" t="b">
        <v>1</v>
      </c>
      <c r="E1282" s="7">
        <f ca="1">IF($C1282 = 1 + N("Presidente"),
    127,
    IF($C1282 = 2 + N("Vice-Presidente"),
        72,
        IF($C1282 = 3 + N("Secretária bilíngue"),
            13,
            RANDBETWEEN(5,COUNT(Name!$A:$A) + 1)
        )
    )
)</f>
        <v>361</v>
      </c>
      <c r="F1282" s="7" t="str">
        <f ca="1">VLOOKUP($E1282,Name!$A:$B,2,FALSE)</f>
        <v>Wagner</v>
      </c>
      <c r="G1282" s="7">
        <f ca="1" xml:space="preserve">
IF($C1282 = 1,
    0,
    RANDBETWEEN(5,COUNT('Last name'!$A:$A) + 1)
)</f>
        <v>119</v>
      </c>
      <c r="H1282" s="7" t="str">
        <f ca="1" xml:space="preserve">
IF($C1282 = 1 + N("Presidente"),
    "de Orléans e Bragança",
    VLOOKUP($G1282,'Last name'!$A:$B,2,FALSE) &amp; " " &amp; VLOOKUP(RANDBETWEEN(5,COUNT('Last name'!$A:$A) + 1),'Last name'!$A:$B,2,FALSE)
)</f>
        <v>Marino Mello</v>
      </c>
      <c r="I1282" s="7" t="str">
        <f t="shared" ca="1" si="172"/>
        <v>Wagner Marino Mello</v>
      </c>
      <c r="J1282" s="7" t="str">
        <f ca="1">VLOOKUP($E1282,Name!$A:$C,3,FALSE)</f>
        <v>M</v>
      </c>
      <c r="K1282" s="7" t="str">
        <f ca="1">VLOOKUP($J1282,Gender!$A:$B,2,FALSE)</f>
        <v>Male</v>
      </c>
      <c r="L1282" s="7">
        <f t="shared" ca="1" si="173"/>
        <v>5</v>
      </c>
      <c r="M1282" s="7" t="str">
        <f ca="1">VLOOKUP($L1282,Race!$A:$B,2,FALSE)</f>
        <v>White</v>
      </c>
      <c r="N1282" s="8">
        <f t="shared" ca="1" si="174"/>
        <v>30661</v>
      </c>
      <c r="O1282" s="6">
        <f t="shared" ca="1" si="175"/>
        <v>7</v>
      </c>
      <c r="P1282" s="8" t="str">
        <f ca="1">VLOOKUP($O1282,Education!$A:$B,2,FALSE)</f>
        <v>Undergraduate degree</v>
      </c>
      <c r="Q1282" s="7">
        <f ca="1" xml:space="preserve">
  IF(OR($S1282 = 5, $S1282 = 6, $S1282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82" s="7" t="str">
        <f ca="1">VLOOKUP($Q1282,Department!$A:$B,2,FALSE)</f>
        <v>Presidency</v>
      </c>
      <c r="S1282" s="6">
        <f t="shared" ca="1" si="176"/>
        <v>11</v>
      </c>
      <c r="T1282" s="7" t="str">
        <f ca="1">VLOOKUP($S1282,Role!$A:$B,2,FALSE)</f>
        <v>Analyst</v>
      </c>
      <c r="U1282" s="6">
        <f t="shared" ca="1" si="177"/>
        <v>7</v>
      </c>
      <c r="V1282" s="7" t="str">
        <f ca="1" xml:space="preserve">
IF($U1282 &lt;&gt; "",
    VLOOKUP($U1282,Level!$A:$B,2,FALSE),
    ""
)</f>
        <v>Senior</v>
      </c>
      <c r="W1282" s="1">
        <f t="shared" ca="1" si="178"/>
        <v>2500</v>
      </c>
      <c r="X1282" s="12" t="str">
        <f t="shared" ca="1" si="179"/>
        <v>INSERT INTO bi4all.fac_employees (id_company_fk, id_employee_pk, flg_active, employee_name, id_gender_fk, id_race_fk, birthday, id_schooling_fk, id_department_fk, id_role_fk, id_level_fk, salary) VALUES (1, 1278, TRUE, 'Wagner Marino Mello', 'M', 5, '11/12/1983', 7, 5, 11, 7, 2500);</v>
      </c>
    </row>
    <row r="1283" spans="1:24" ht="14.25" customHeight="1" x14ac:dyDescent="0.2">
      <c r="A1283" s="7">
        <v>1</v>
      </c>
      <c r="B1283" s="7" t="str">
        <f>$A1283 &amp; "-"&amp;VLOOKUP($A1283,Company!$A:$B,2,FALSE)</f>
        <v>1-ACME Corporation</v>
      </c>
      <c r="C1283" s="5">
        <f t="shared" si="171"/>
        <v>1279</v>
      </c>
      <c r="D1283" s="6" t="b">
        <v>1</v>
      </c>
      <c r="E1283" s="7">
        <f ca="1">IF($C1283 = 1 + N("Presidente"),
    127,
    IF($C1283 = 2 + N("Vice-Presidente"),
        72,
        IF($C1283 = 3 + N("Secretária bilíngue"),
            13,
            RANDBETWEEN(5,COUNT(Name!$A:$A) + 1)
        )
    )
)</f>
        <v>177</v>
      </c>
      <c r="F1283" s="7" t="str">
        <f ca="1">VLOOKUP($E1283,Name!$A:$B,2,FALSE)</f>
        <v>Isabelly</v>
      </c>
      <c r="G1283" s="7">
        <f ca="1" xml:space="preserve">
IF($C1283 = 1,
    0,
    RANDBETWEEN(5,COUNT('Last name'!$A:$A) + 1)
)</f>
        <v>54</v>
      </c>
      <c r="H1283" s="7" t="str">
        <f ca="1" xml:space="preserve">
IF($C1283 = 1 + N("Presidente"),
    "de Orléans e Bragança",
    VLOOKUP($G1283,'Last name'!$A:$B,2,FALSE) &amp; " " &amp; VLOOKUP(RANDBETWEEN(5,COUNT('Last name'!$A:$A) + 1),'Last name'!$A:$B,2,FALSE)
)</f>
        <v>Caminha Aleluia</v>
      </c>
      <c r="I1283" s="7" t="str">
        <f t="shared" ca="1" si="172"/>
        <v>Isabelly Caminha Aleluia</v>
      </c>
      <c r="J1283" s="7" t="str">
        <f ca="1">VLOOKUP($E1283,Name!$A:$C,3,FALSE)</f>
        <v>F</v>
      </c>
      <c r="K1283" s="7" t="str">
        <f ca="1">VLOOKUP($J1283,Gender!$A:$B,2,FALSE)</f>
        <v>Female</v>
      </c>
      <c r="L1283" s="7">
        <f t="shared" ca="1" si="173"/>
        <v>5</v>
      </c>
      <c r="M1283" s="7" t="str">
        <f ca="1">VLOOKUP($L1283,Race!$A:$B,2,FALSE)</f>
        <v>White</v>
      </c>
      <c r="N1283" s="8">
        <f t="shared" ca="1" si="174"/>
        <v>22854</v>
      </c>
      <c r="O1283" s="6">
        <f t="shared" ca="1" si="175"/>
        <v>7</v>
      </c>
      <c r="P1283" s="8" t="str">
        <f ca="1">VLOOKUP($O1283,Education!$A:$B,2,FALSE)</f>
        <v>Undergraduate degree</v>
      </c>
      <c r="Q1283" s="7">
        <f ca="1" xml:space="preserve">
  IF(OR($S1283 = 5, $S1283 = 6, $S1283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83" s="7" t="str">
        <f ca="1">VLOOKUP($Q1283,Department!$A:$B,2,FALSE)</f>
        <v>Communication &amp; Marketing</v>
      </c>
      <c r="S1283" s="6">
        <f t="shared" ca="1" si="176"/>
        <v>9</v>
      </c>
      <c r="T1283" s="7" t="str">
        <f ca="1">VLOOKUP($S1283,Role!$A:$B,2,FALSE)</f>
        <v>Intern</v>
      </c>
      <c r="U1283" s="6" t="str">
        <f t="shared" ca="1" si="177"/>
        <v/>
      </c>
      <c r="V1283" s="7" t="str">
        <f ca="1" xml:space="preserve">
IF($U1283 &lt;&gt; "",
    VLOOKUP($U1283,Level!$A:$B,2,FALSE),
    ""
)</f>
        <v/>
      </c>
      <c r="W1283" s="1">
        <f t="shared" ca="1" si="178"/>
        <v>1285</v>
      </c>
      <c r="X1283" s="12" t="str">
        <f t="shared" ca="1" si="179"/>
        <v>INSERT INTO bi4all.fac_employees (id_company_fk, id_employee_pk, flg_active, employee_name, id_gender_fk, id_race_fk, birthday, id_schooling_fk, id_department_fk, id_role_fk, id_level_fk, salary) VALUES (1, 1279, TRUE, 'Isabelly Caminha Aleluia', 'F', 5, '27/07/1962', 7, 11, 9, NULL, 1285);</v>
      </c>
    </row>
    <row r="1284" spans="1:24" ht="14.25" customHeight="1" x14ac:dyDescent="0.2">
      <c r="A1284" s="7">
        <v>1</v>
      </c>
      <c r="B1284" s="7" t="str">
        <f>$A1284 &amp; "-"&amp;VLOOKUP($A1284,Company!$A:$B,2,FALSE)</f>
        <v>1-ACME Corporation</v>
      </c>
      <c r="C1284" s="5">
        <f t="shared" si="171"/>
        <v>1280</v>
      </c>
      <c r="D1284" s="6" t="b">
        <v>1</v>
      </c>
      <c r="E1284" s="7">
        <f ca="1">IF($C1284 = 1 + N("Presidente"),
    127,
    IF($C1284 = 2 + N("Vice-Presidente"),
        72,
        IF($C1284 = 3 + N("Secretária bilíngue"),
            13,
            RANDBETWEEN(5,COUNT(Name!$A:$A) + 1)
        )
    )
)</f>
        <v>36</v>
      </c>
      <c r="F1284" s="7" t="str">
        <f ca="1">VLOOKUP($E1284,Name!$A:$B,2,FALSE)</f>
        <v>Ana Sophia</v>
      </c>
      <c r="G1284" s="7">
        <f ca="1" xml:space="preserve">
IF($C1284 = 1,
    0,
    RANDBETWEEN(5,COUNT('Last name'!$A:$A) + 1)
)</f>
        <v>119</v>
      </c>
      <c r="H1284" s="7" t="str">
        <f ca="1" xml:space="preserve">
IF($C1284 = 1 + N("Presidente"),
    "de Orléans e Bragança",
    VLOOKUP($G1284,'Last name'!$A:$B,2,FALSE) &amp; " " &amp; VLOOKUP(RANDBETWEEN(5,COUNT('Last name'!$A:$A) + 1),'Last name'!$A:$B,2,FALSE)
)</f>
        <v>Marino Cardozo</v>
      </c>
      <c r="I1284" s="7" t="str">
        <f t="shared" ca="1" si="172"/>
        <v>Ana Sophia Marino Cardozo</v>
      </c>
      <c r="J1284" s="7" t="str">
        <f ca="1">VLOOKUP($E1284,Name!$A:$C,3,FALSE)</f>
        <v>F</v>
      </c>
      <c r="K1284" s="7" t="str">
        <f ca="1">VLOOKUP($J1284,Gender!$A:$B,2,FALSE)</f>
        <v>Female</v>
      </c>
      <c r="L1284" s="7">
        <f t="shared" ca="1" si="173"/>
        <v>5</v>
      </c>
      <c r="M1284" s="7" t="str">
        <f ca="1">VLOOKUP($L1284,Race!$A:$B,2,FALSE)</f>
        <v>White</v>
      </c>
      <c r="N1284" s="8">
        <f t="shared" ca="1" si="174"/>
        <v>23909</v>
      </c>
      <c r="O1284" s="6">
        <f t="shared" ca="1" si="175"/>
        <v>7</v>
      </c>
      <c r="P1284" s="8" t="str">
        <f ca="1">VLOOKUP($O1284,Education!$A:$B,2,FALSE)</f>
        <v>Undergraduate degree</v>
      </c>
      <c r="Q1284" s="7">
        <f ca="1" xml:space="preserve">
  IF(OR($S1284 = 5, $S1284 = 6, $S1284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84" s="7" t="str">
        <f ca="1">VLOOKUP($Q1284,Department!$A:$B,2,FALSE)</f>
        <v>Presidency</v>
      </c>
      <c r="S1284" s="6">
        <f t="shared" ca="1" si="176"/>
        <v>11</v>
      </c>
      <c r="T1284" s="7" t="str">
        <f ca="1">VLOOKUP($S1284,Role!$A:$B,2,FALSE)</f>
        <v>Analyst</v>
      </c>
      <c r="U1284" s="6">
        <f t="shared" ca="1" si="177"/>
        <v>7</v>
      </c>
      <c r="V1284" s="7" t="str">
        <f ca="1" xml:space="preserve">
IF($U1284 &lt;&gt; "",
    VLOOKUP($U1284,Level!$A:$B,2,FALSE),
    ""
)</f>
        <v>Senior</v>
      </c>
      <c r="W1284" s="1">
        <f t="shared" ca="1" si="178"/>
        <v>2500</v>
      </c>
      <c r="X1284" s="12" t="str">
        <f t="shared" ca="1" si="179"/>
        <v>INSERT INTO bi4all.fac_employees (id_company_fk, id_employee_pk, flg_active, employee_name, id_gender_fk, id_race_fk, birthday, id_schooling_fk, id_department_fk, id_role_fk, id_level_fk, salary) VALUES (1, 1280, TRUE, 'Ana Sophia Marino Cardozo', 'F', 5, '16/06/1965', 7, 5, 11, 7, 2500);</v>
      </c>
    </row>
    <row r="1285" spans="1:24" ht="14.25" customHeight="1" x14ac:dyDescent="0.2">
      <c r="A1285" s="7">
        <v>1</v>
      </c>
      <c r="B1285" s="7" t="str">
        <f>$A1285 &amp; "-"&amp;VLOOKUP($A1285,Company!$A:$B,2,FALSE)</f>
        <v>1-ACME Corporation</v>
      </c>
      <c r="C1285" s="5">
        <f t="shared" si="171"/>
        <v>1281</v>
      </c>
      <c r="D1285" s="6" t="b">
        <v>1</v>
      </c>
      <c r="E1285" s="7">
        <f ca="1">IF($C1285 = 1 + N("Presidente"),
    127,
    IF($C1285 = 2 + N("Vice-Presidente"),
        72,
        IF($C1285 = 3 + N("Secretária bilíngue"),
            13,
            RANDBETWEEN(5,COUNT(Name!$A:$A) + 1)
        )
    )
)</f>
        <v>265</v>
      </c>
      <c r="F1285" s="7" t="str">
        <f ca="1">VLOOKUP($E1285,Name!$A:$B,2,FALSE)</f>
        <v>Maria Glória</v>
      </c>
      <c r="G1285" s="7">
        <f ca="1" xml:space="preserve">
IF($C1285 = 1,
    0,
    RANDBETWEEN(5,COUNT('Last name'!$A:$A) + 1)
)</f>
        <v>145</v>
      </c>
      <c r="H1285" s="7" t="str">
        <f ca="1" xml:space="preserve">
IF($C1285 = 1 + N("Presidente"),
    "de Orléans e Bragança",
    VLOOKUP($G1285,'Last name'!$A:$B,2,FALSE) &amp; " " &amp; VLOOKUP(RANDBETWEEN(5,COUNT('Last name'!$A:$A) + 1),'Last name'!$A:$B,2,FALSE)
)</f>
        <v>Pasquim Batista</v>
      </c>
      <c r="I1285" s="7" t="str">
        <f t="shared" ca="1" si="172"/>
        <v>Maria Glória Pasquim Batista</v>
      </c>
      <c r="J1285" s="7" t="str">
        <f ca="1">VLOOKUP($E1285,Name!$A:$C,3,FALSE)</f>
        <v>F</v>
      </c>
      <c r="K1285" s="7" t="str">
        <f ca="1">VLOOKUP($J1285,Gender!$A:$B,2,FALSE)</f>
        <v>Female</v>
      </c>
      <c r="L1285" s="7">
        <f t="shared" ca="1" si="173"/>
        <v>5</v>
      </c>
      <c r="M1285" s="7" t="str">
        <f ca="1">VLOOKUP($L1285,Race!$A:$B,2,FALSE)</f>
        <v>White</v>
      </c>
      <c r="N1285" s="8">
        <f t="shared" ca="1" si="174"/>
        <v>29150</v>
      </c>
      <c r="O1285" s="6">
        <f t="shared" ca="1" si="175"/>
        <v>7</v>
      </c>
      <c r="P1285" s="8" t="str">
        <f ca="1">VLOOKUP($O1285,Education!$A:$B,2,FALSE)</f>
        <v>Undergraduate degree</v>
      </c>
      <c r="Q1285" s="7">
        <f ca="1" xml:space="preserve">
  IF(OR($S1285 = 5, $S1285 = 6, $S1285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85" s="7" t="str">
        <f ca="1">VLOOKUP($Q1285,Department!$A:$B,2,FALSE)</f>
        <v>Communication &amp; Marketing</v>
      </c>
      <c r="S1285" s="6">
        <f t="shared" ca="1" si="176"/>
        <v>10</v>
      </c>
      <c r="T1285" s="7" t="str">
        <f ca="1">VLOOKUP($S1285,Role!$A:$B,2,FALSE)</f>
        <v>Trainee</v>
      </c>
      <c r="U1285" s="6" t="str">
        <f t="shared" ca="1" si="177"/>
        <v/>
      </c>
      <c r="V1285" s="7" t="str">
        <f ca="1" xml:space="preserve">
IF($U1285 &lt;&gt; "",
    VLOOKUP($U1285,Level!$A:$B,2,FALSE),
    ""
)</f>
        <v/>
      </c>
      <c r="W1285" s="1">
        <f t="shared" ca="1" si="178"/>
        <v>1385</v>
      </c>
      <c r="X1285" s="12" t="str">
        <f t="shared" ca="1" si="179"/>
        <v>INSERT INTO bi4all.fac_employees (id_company_fk, id_employee_pk, flg_active, employee_name, id_gender_fk, id_race_fk, birthday, id_schooling_fk, id_department_fk, id_role_fk, id_level_fk, salary) VALUES (1, 1281, TRUE, 'Maria Glória Pasquim Batista', 'F', 5, '22/10/1979', 7, 11, 10, NULL, 1385);</v>
      </c>
    </row>
    <row r="1286" spans="1:24" ht="14.25" customHeight="1" x14ac:dyDescent="0.2">
      <c r="A1286" s="7">
        <v>1</v>
      </c>
      <c r="B1286" s="7" t="str">
        <f>$A1286 &amp; "-"&amp;VLOOKUP($A1286,Company!$A:$B,2,FALSE)</f>
        <v>1-ACME Corporation</v>
      </c>
      <c r="C1286" s="5">
        <f t="shared" ref="C1286:C1349" si="180">ROW() - 4</f>
        <v>1282</v>
      </c>
      <c r="D1286" s="6" t="b">
        <v>1</v>
      </c>
      <c r="E1286" s="7">
        <f ca="1">IF($C1286 = 1 + N("Presidente"),
    127,
    IF($C1286 = 2 + N("Vice-Presidente"),
        72,
        IF($C1286 = 3 + N("Secretária bilíngue"),
            13,
            RANDBETWEEN(5,COUNT(Name!$A:$A) + 1)
        )
    )
)</f>
        <v>90</v>
      </c>
      <c r="F1286" s="7" t="str">
        <f ca="1">VLOOKUP($E1286,Name!$A:$B,2,FALSE)</f>
        <v>Caue</v>
      </c>
      <c r="G1286" s="7">
        <f ca="1" xml:space="preserve">
IF($C1286 = 1,
    0,
    RANDBETWEEN(5,COUNT('Last name'!$A:$A) + 1)
)</f>
        <v>59</v>
      </c>
      <c r="H1286" s="7" t="str">
        <f ca="1" xml:space="preserve">
IF($C1286 = 1 + N("Presidente"),
    "de Orléans e Bragança",
    VLOOKUP($G1286,'Last name'!$A:$B,2,FALSE) &amp; " " &amp; VLOOKUP(RANDBETWEEN(5,COUNT('Last name'!$A:$A) + 1),'Last name'!$A:$B,2,FALSE)
)</f>
        <v>Cardozo Souza</v>
      </c>
      <c r="I1286" s="7" t="str">
        <f t="shared" ref="I1286:I1349" ca="1" si="181">$F1286 &amp; " " &amp; $H1286</f>
        <v>Caue Cardozo Souza</v>
      </c>
      <c r="J1286" s="7" t="str">
        <f ca="1">VLOOKUP($E1286,Name!$A:$C,3,FALSE)</f>
        <v>M</v>
      </c>
      <c r="K1286" s="7" t="str">
        <f ca="1">VLOOKUP($J1286,Gender!$A:$B,2,FALSE)</f>
        <v>Male</v>
      </c>
      <c r="L1286" s="7">
        <f t="shared" ref="L1286:L1349" ca="1" si="182" xml:space="preserve">
IF(AND($S1286 &gt;= 5, $S1286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286" s="7" t="str">
        <f ca="1">VLOOKUP($L1286,Race!$A:$B,2,FALSE)</f>
        <v>White</v>
      </c>
      <c r="N1286" s="8">
        <f t="shared" ref="N1286:N1349" ca="1" si="183" xml:space="preserve">
IF($S1286 = 5 + N("CEO"),
    TODAY() - 16340,
    IF($S1286 = 8 + N("Secretary"),
        RANDBETWEEN(TODAY() - 12418.5, TODAY()-6574.5),
        IF(OR($S1286 = 7, $S1286 = 14),
            RANDBETWEEN(TODAY() - 16071, TODAY() - 8766),
            IF(OR($S1286 = 13, $S1286 = 12, $S1286 = 11),
                RANDBETWEEN(TODAY() - 27393.75, TODAY() - 12783.75),
                RANDBETWEEN(TODAY() - 27393.75, TODAY()-10957.5)
            )
        )
    )
)</f>
        <v>24381</v>
      </c>
      <c r="O1286" s="6">
        <f t="shared" ref="O1286:O1349" ca="1" si="184" xml:space="preserve">
IF(OR($S1286 = 5, $S1286 = 6) + N("Se for presidente ou vice-presidente"),
    10 + N("Doutor"),
    IF($S1286 = 7 + N("Se for diretor"),
        RANDBETWEEN(8,10) + N("Graduate school or Master’s degree or Doctorate"),
        IF($S1286 = 14 + N("If a manager"),
            RANDBETWEEN(7,9),
            IF(OR($S1286 = 13, $S1286 = 12, $S1286 = 11) + N("If coordinator or specialist or analyst"),
                RANDBETWEEN(7,8),
                7
            )
        )
    )
)</f>
        <v>7</v>
      </c>
      <c r="P1286" s="8" t="str">
        <f ca="1">VLOOKUP($O1286,Education!$A:$B,2,FALSE)</f>
        <v>Undergraduate degree</v>
      </c>
      <c r="Q1286" s="7">
        <f ca="1" xml:space="preserve">
  IF(OR($S1286 = 5, $S1286 = 6, $S1286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86" s="7" t="str">
        <f ca="1">VLOOKUP($Q1286,Department!$A:$B,2,FALSE)</f>
        <v>Human Resource</v>
      </c>
      <c r="S1286" s="6">
        <f t="shared" ref="S1286:S1349" ca="1" si="185" xml:space="preserve">
IF($C1286 = 1 + N("Se matrícula for 1"),
  5 + N("Presidente"),
  IF($C1286 = 2 + N("Se matrícula for 2"),
    6 + N("Vice-presidente"),
    IF($C1286 = 3 + N("Se matrícula for 3"),
      8 + N("Secretária bilíngue"),
      IF(AND($C1286 &gt;= 4, $C1286 &lt;=14),
        7 + N("Diretor"),
        IF(AND($C1286 &gt;= 15, $C1286 &lt;= 25),
          14 + N("Manager"),
          IF(AND($C1286 &gt;= 26, $C1286 &lt;= 36),
            13 + N("Coordinador"),
            IF(AND($C1286 &gt;= 37, $C1286 &lt;= 47),
              12 + N("Especialista"),
                IF(MOD($C1286,2) = 0,
                  11 + N("Analista"),
                  RANDBETWEEN(9,10) + N("Estagiário ou Trainee")
                )
            )
          )
        )
      )
    )
  )
)</f>
        <v>11</v>
      </c>
      <c r="T1286" s="7" t="str">
        <f ca="1">VLOOKUP($S1286,Role!$A:$B,2,FALSE)</f>
        <v>Analyst</v>
      </c>
      <c r="U1286" s="6">
        <f t="shared" ref="U1286:U1349" ca="1" si="186" xml:space="preserve">
IF($S1286 = 11 + N("Analyst"),
    RANDBETWEEN(5, 7) + N("Jr, Pleno, Sr"),
    ""
)</f>
        <v>5</v>
      </c>
      <c r="V1286" s="7" t="str">
        <f ca="1" xml:space="preserve">
IF($U1286 &lt;&gt; "",
    VLOOKUP($U1286,Level!$A:$B,2,FALSE),
    ""
)</f>
        <v>Junior</v>
      </c>
      <c r="W1286" s="1">
        <f t="shared" ref="W1286:W1349" ca="1" si="187" xml:space="preserve">
IF($S1286 = 5 + N("Presidente"),
    27000,
    IF($S1286 = 6 + N("Vice-presidente"),
        23000,
        IF(OR($S1286 = 8, $S1286= 13, $S1286 = 12) + N("Secretária bilíngue ou coordenador ou especialista"),
            8000,
            IF($S1286 = 7 + N("Diretor"),
                15000,
                IF($S1286 = 14 + N("Gerente"),
                    12000,
                    IF($S1286 = 9 + N("Estagiário"),
                        705,
                        IF($S1286 = 10 + N("Trainee"),
                            805,
                            IF($S1286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IF($O1286 = 7,
  500,
  IF($O1286 = 8,
    1000,
    IF($O1286 = 9,
      1500,
      IF($O1286 = 10,
        2000,
        0
      )
    )
  )
)
+
N("Adicional no salário por área")
+
IF($Q1286 = 14 + N("Tecnologia da Informação"),
  120,
  IF($Q1286 = 16 + N("Vendas"),
    110,
    IF($Q1286 = 15 + N("Jurídico"),
      100,
      IF(OR($Q1286 = 8, $Q1286 = 9, $Q1286 = 11) + N("Recursos humanos ou comercial ou comunicação e marketing"),
        80,
        0
      )
    )
  )
)
+
N("Adicionando pegadinha")
+
IF(AND($Q1286 = 16, $O1286 = 9, $S1286 = 11, $U1286 = 5) + N("Se for de vendas, com mestrado, analista sênior"),
  IF($L1286 = 5,
    100,
    0
  )
  +
  IF($J1286 = "M",
    200,
    0
  ),
  0
)</f>
        <v>2580</v>
      </c>
      <c r="X1286" s="12" t="str">
        <f t="shared" ref="X1286:X1349" ca="1" si="188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$A1286  &amp; ", "   &amp;
$C1286  &amp; ", "   &amp;
$D1286  &amp; ", '"  &amp;
$I1286  &amp; "', '" &amp;
$J1286  &amp; "', "  &amp;
$L1286  &amp; ", '"  &amp;
TEXT($N1286,"dd/mm/aaaa")  &amp; "', "   &amp;
$O1286  &amp; ", "   &amp;
$Q1286  &amp; ", "   &amp;
$S1286  &amp; ", "   &amp;
IF($U1286 &lt;&gt; "", $U1286, "NULL")  &amp; ", "   &amp;
$W1286  &amp; ");"</f>
        <v>INSERT INTO bi4all.fac_employees (id_company_fk, id_employee_pk, flg_active, employee_name, id_gender_fk, id_race_fk, birthday, id_schooling_fk, id_department_fk, id_role_fk, id_level_fk, salary) VALUES (1, 1282, TRUE, 'Caue Cardozo Souza', 'M', 5, '01/10/1966', 7, 8, 11, 5, 2580);</v>
      </c>
    </row>
    <row r="1287" spans="1:24" ht="14.25" customHeight="1" x14ac:dyDescent="0.2">
      <c r="A1287" s="7">
        <v>1</v>
      </c>
      <c r="B1287" s="7" t="str">
        <f>$A1287 &amp; "-"&amp;VLOOKUP($A1287,Company!$A:$B,2,FALSE)</f>
        <v>1-ACME Corporation</v>
      </c>
      <c r="C1287" s="5">
        <f t="shared" si="180"/>
        <v>1283</v>
      </c>
      <c r="D1287" s="6" t="b">
        <v>1</v>
      </c>
      <c r="E1287" s="7">
        <f ca="1">IF($C1287 = 1 + N("Presidente"),
    127,
    IF($C1287 = 2 + N("Vice-Presidente"),
        72,
        IF($C1287 = 3 + N("Secretária bilíngue"),
            13,
            RANDBETWEEN(5,COUNT(Name!$A:$A) + 1)
        )
    )
)</f>
        <v>113</v>
      </c>
      <c r="F1287" s="7" t="str">
        <f ca="1">VLOOKUP($E1287,Name!$A:$B,2,FALSE)</f>
        <v>Desiré</v>
      </c>
      <c r="G1287" s="7">
        <f ca="1" xml:space="preserve">
IF($C1287 = 1,
    0,
    RANDBETWEEN(5,COUNT('Last name'!$A:$A) + 1)
)</f>
        <v>33</v>
      </c>
      <c r="H1287" s="7" t="str">
        <f ca="1" xml:space="preserve">
IF($C1287 = 1 + N("Presidente"),
    "de Orléans e Bragança",
    VLOOKUP($G1287,'Last name'!$A:$B,2,FALSE) &amp; " " &amp; VLOOKUP(RANDBETWEEN(5,COUNT('Last name'!$A:$A) + 1),'Last name'!$A:$B,2,FALSE)
)</f>
        <v>Barreto Russo</v>
      </c>
      <c r="I1287" s="7" t="str">
        <f t="shared" ca="1" si="181"/>
        <v>Desiré Barreto Russo</v>
      </c>
      <c r="J1287" s="7" t="str">
        <f ca="1">VLOOKUP($E1287,Name!$A:$C,3,FALSE)</f>
        <v>F</v>
      </c>
      <c r="K1287" s="7" t="str">
        <f ca="1">VLOOKUP($J1287,Gender!$A:$B,2,FALSE)</f>
        <v>Female</v>
      </c>
      <c r="L1287" s="7">
        <f t="shared" ca="1" si="182"/>
        <v>7</v>
      </c>
      <c r="M1287" s="7" t="str">
        <f ca="1">VLOOKUP($L1287,Race!$A:$B,2,FALSE)</f>
        <v>Hispanic or Latino</v>
      </c>
      <c r="N1287" s="8">
        <f t="shared" ca="1" si="183"/>
        <v>21962</v>
      </c>
      <c r="O1287" s="6">
        <f t="shared" ca="1" si="184"/>
        <v>7</v>
      </c>
      <c r="P1287" s="8" t="str">
        <f ca="1">VLOOKUP($O1287,Education!$A:$B,2,FALSE)</f>
        <v>Undergraduate degree</v>
      </c>
      <c r="Q1287" s="7">
        <f ca="1" xml:space="preserve">
  IF(OR($S1287 = 5, $S1287 = 6, $S1287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87" s="7" t="str">
        <f ca="1">VLOOKUP($Q1287,Department!$A:$B,2,FALSE)</f>
        <v>Human Resource</v>
      </c>
      <c r="S1287" s="6">
        <f t="shared" ca="1" si="185"/>
        <v>10</v>
      </c>
      <c r="T1287" s="7" t="str">
        <f ca="1">VLOOKUP($S1287,Role!$A:$B,2,FALSE)</f>
        <v>Trainee</v>
      </c>
      <c r="U1287" s="6" t="str">
        <f t="shared" ca="1" si="186"/>
        <v/>
      </c>
      <c r="V1287" s="7" t="str">
        <f ca="1" xml:space="preserve">
IF($U1287 &lt;&gt; "",
    VLOOKUP($U1287,Level!$A:$B,2,FALSE),
    ""
)</f>
        <v/>
      </c>
      <c r="W1287" s="1">
        <f t="shared" ca="1" si="187"/>
        <v>1385</v>
      </c>
      <c r="X1287" s="12" t="str">
        <f t="shared" ca="1" si="188"/>
        <v>INSERT INTO bi4all.fac_employees (id_company_fk, id_employee_pk, flg_active, employee_name, id_gender_fk, id_race_fk, birthday, id_schooling_fk, id_department_fk, id_role_fk, id_level_fk, salary) VALUES (1, 1283, TRUE, 'Desiré Barreto Russo', 'F', 7, '16/02/1960', 7, 8, 10, NULL, 1385);</v>
      </c>
    </row>
    <row r="1288" spans="1:24" ht="14.25" customHeight="1" x14ac:dyDescent="0.2">
      <c r="A1288" s="7">
        <v>1</v>
      </c>
      <c r="B1288" s="7" t="str">
        <f>$A1288 &amp; "-"&amp;VLOOKUP($A1288,Company!$A:$B,2,FALSE)</f>
        <v>1-ACME Corporation</v>
      </c>
      <c r="C1288" s="5">
        <f t="shared" si="180"/>
        <v>1284</v>
      </c>
      <c r="D1288" s="6" t="b">
        <v>1</v>
      </c>
      <c r="E1288" s="7">
        <f ca="1">IF($C1288 = 1 + N("Presidente"),
    127,
    IF($C1288 = 2 + N("Vice-Presidente"),
        72,
        IF($C1288 = 3 + N("Secretária bilíngue"),
            13,
            RANDBETWEEN(5,COUNT(Name!$A:$A) + 1)
        )
    )
)</f>
        <v>257</v>
      </c>
      <c r="F1288" s="7" t="str">
        <f ca="1">VLOOKUP($E1288,Name!$A:$B,2,FALSE)</f>
        <v>Maria</v>
      </c>
      <c r="G1288" s="7">
        <f ca="1" xml:space="preserve">
IF($C1288 = 1,
    0,
    RANDBETWEEN(5,COUNT('Last name'!$A:$A) + 1)
)</f>
        <v>75</v>
      </c>
      <c r="H1288" s="7" t="str">
        <f ca="1" xml:space="preserve">
IF($C1288 = 1 + N("Presidente"),
    "de Orléans e Bragança",
    VLOOKUP($G1288,'Last name'!$A:$B,2,FALSE) &amp; " " &amp; VLOOKUP(RANDBETWEEN(5,COUNT('Last name'!$A:$A) + 1),'Last name'!$A:$B,2,FALSE)
)</f>
        <v>dos Santos Cândido</v>
      </c>
      <c r="I1288" s="7" t="str">
        <f t="shared" ca="1" si="181"/>
        <v>Maria dos Santos Cândido</v>
      </c>
      <c r="J1288" s="7" t="str">
        <f ca="1">VLOOKUP($E1288,Name!$A:$C,3,FALSE)</f>
        <v>F</v>
      </c>
      <c r="K1288" s="7" t="str">
        <f ca="1">VLOOKUP($J1288,Gender!$A:$B,2,FALSE)</f>
        <v>Female</v>
      </c>
      <c r="L1288" s="7">
        <f t="shared" ca="1" si="182"/>
        <v>6</v>
      </c>
      <c r="M1288" s="7" t="str">
        <f ca="1">VLOOKUP($L1288,Race!$A:$B,2,FALSE)</f>
        <v>Black or African American</v>
      </c>
      <c r="N1288" s="8">
        <f t="shared" ca="1" si="183"/>
        <v>30346</v>
      </c>
      <c r="O1288" s="6">
        <f t="shared" ca="1" si="184"/>
        <v>7</v>
      </c>
      <c r="P1288" s="8" t="str">
        <f ca="1">VLOOKUP($O1288,Education!$A:$B,2,FALSE)</f>
        <v>Undergraduate degree</v>
      </c>
      <c r="Q1288" s="7">
        <f ca="1" xml:space="preserve">
  IF(OR($S1288 = 5, $S1288 = 6, $S1288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288" s="7" t="str">
        <f ca="1">VLOOKUP($Q1288,Department!$A:$B,2,FALSE)</f>
        <v>Administration</v>
      </c>
      <c r="S1288" s="6">
        <f t="shared" ca="1" si="185"/>
        <v>11</v>
      </c>
      <c r="T1288" s="7" t="str">
        <f ca="1">VLOOKUP($S1288,Role!$A:$B,2,FALSE)</f>
        <v>Analyst</v>
      </c>
      <c r="U1288" s="6">
        <f t="shared" ca="1" si="186"/>
        <v>5</v>
      </c>
      <c r="V1288" s="7" t="str">
        <f ca="1" xml:space="preserve">
IF($U1288 &lt;&gt; "",
    VLOOKUP($U1288,Level!$A:$B,2,FALSE),
    ""
)</f>
        <v>Junior</v>
      </c>
      <c r="W1288" s="1">
        <f t="shared" ca="1" si="187"/>
        <v>2500</v>
      </c>
      <c r="X1288" s="12" t="str">
        <f t="shared" ca="1" si="188"/>
        <v>INSERT INTO bi4all.fac_employees (id_company_fk, id_employee_pk, flg_active, employee_name, id_gender_fk, id_race_fk, birthday, id_schooling_fk, id_department_fk, id_role_fk, id_level_fk, salary) VALUES (1, 1284, TRUE, 'Maria dos Santos Cândido', 'F', 6, '30/01/1983', 7, 6, 11, 5, 2500);</v>
      </c>
    </row>
    <row r="1289" spans="1:24" ht="14.25" customHeight="1" x14ac:dyDescent="0.2">
      <c r="A1289" s="7">
        <v>1</v>
      </c>
      <c r="B1289" s="7" t="str">
        <f>$A1289 &amp; "-"&amp;VLOOKUP($A1289,Company!$A:$B,2,FALSE)</f>
        <v>1-ACME Corporation</v>
      </c>
      <c r="C1289" s="5">
        <f t="shared" si="180"/>
        <v>1285</v>
      </c>
      <c r="D1289" s="6" t="b">
        <v>1</v>
      </c>
      <c r="E1289" s="7">
        <f ca="1">IF($C1289 = 1 + N("Presidente"),
    127,
    IF($C1289 = 2 + N("Vice-Presidente"),
        72,
        IF($C1289 = 3 + N("Secretária bilíngue"),
            13,
            RANDBETWEEN(5,COUNT(Name!$A:$A) + 1)
        )
    )
)</f>
        <v>20</v>
      </c>
      <c r="F1289" s="7" t="str">
        <f ca="1">VLOOKUP($E1289,Name!$A:$B,2,FALSE)</f>
        <v>Alini</v>
      </c>
      <c r="G1289" s="7">
        <f ca="1" xml:space="preserve">
IF($C1289 = 1,
    0,
    RANDBETWEEN(5,COUNT('Last name'!$A:$A) + 1)
)</f>
        <v>113</v>
      </c>
      <c r="H1289" s="7" t="str">
        <f ca="1" xml:space="preserve">
IF($C1289 = 1 + N("Presidente"),
    "de Orléans e Bragança",
    VLOOKUP($G1289,'Last name'!$A:$B,2,FALSE) &amp; " " &amp; VLOOKUP(RANDBETWEEN(5,COUNT('Last name'!$A:$A) + 1),'Last name'!$A:$B,2,FALSE)
)</f>
        <v>Luz Noronha</v>
      </c>
      <c r="I1289" s="7" t="str">
        <f t="shared" ca="1" si="181"/>
        <v>Alini Luz Noronha</v>
      </c>
      <c r="J1289" s="7" t="str">
        <f ca="1">VLOOKUP($E1289,Name!$A:$C,3,FALSE)</f>
        <v>F</v>
      </c>
      <c r="K1289" s="7" t="str">
        <f ca="1">VLOOKUP($J1289,Gender!$A:$B,2,FALSE)</f>
        <v>Female</v>
      </c>
      <c r="L1289" s="7">
        <f t="shared" ca="1" si="182"/>
        <v>5</v>
      </c>
      <c r="M1289" s="7" t="str">
        <f ca="1">VLOOKUP($L1289,Race!$A:$B,2,FALSE)</f>
        <v>White</v>
      </c>
      <c r="N1289" s="8">
        <f t="shared" ca="1" si="183"/>
        <v>31068</v>
      </c>
      <c r="O1289" s="6">
        <f t="shared" ca="1" si="184"/>
        <v>7</v>
      </c>
      <c r="P1289" s="8" t="str">
        <f ca="1">VLOOKUP($O1289,Education!$A:$B,2,FALSE)</f>
        <v>Undergraduate degree</v>
      </c>
      <c r="Q1289" s="7">
        <f ca="1" xml:space="preserve">
  IF(OR($S1289 = 5, $S1289 = 6, $S1289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89" s="7" t="str">
        <f ca="1">VLOOKUP($Q1289,Department!$A:$B,2,FALSE)</f>
        <v>Finance</v>
      </c>
      <c r="S1289" s="6">
        <f t="shared" ca="1" si="185"/>
        <v>10</v>
      </c>
      <c r="T1289" s="7" t="str">
        <f ca="1">VLOOKUP($S1289,Role!$A:$B,2,FALSE)</f>
        <v>Trainee</v>
      </c>
      <c r="U1289" s="6" t="str">
        <f t="shared" ca="1" si="186"/>
        <v/>
      </c>
      <c r="V1289" s="7" t="str">
        <f ca="1" xml:space="preserve">
IF($U1289 &lt;&gt; "",
    VLOOKUP($U1289,Level!$A:$B,2,FALSE),
    ""
)</f>
        <v/>
      </c>
      <c r="W1289" s="1">
        <f t="shared" ca="1" si="187"/>
        <v>1305</v>
      </c>
      <c r="X1289" s="12" t="str">
        <f t="shared" ca="1" si="188"/>
        <v>INSERT INTO bi4all.fac_employees (id_company_fk, id_employee_pk, flg_active, employee_name, id_gender_fk, id_race_fk, birthday, id_schooling_fk, id_department_fk, id_role_fk, id_level_fk, salary) VALUES (1, 1285, TRUE, 'Alini Luz Noronha', 'F', 5, '21/01/1985', 7, 7, 10, NULL, 1305);</v>
      </c>
    </row>
    <row r="1290" spans="1:24" ht="14.25" customHeight="1" x14ac:dyDescent="0.2">
      <c r="A1290" s="7">
        <v>1</v>
      </c>
      <c r="B1290" s="7" t="str">
        <f>$A1290 &amp; "-"&amp;VLOOKUP($A1290,Company!$A:$B,2,FALSE)</f>
        <v>1-ACME Corporation</v>
      </c>
      <c r="C1290" s="5">
        <f t="shared" si="180"/>
        <v>1286</v>
      </c>
      <c r="D1290" s="6" t="b">
        <v>1</v>
      </c>
      <c r="E1290" s="7">
        <f ca="1">IF($C1290 = 1 + N("Presidente"),
    127,
    IF($C1290 = 2 + N("Vice-Presidente"),
        72,
        IF($C1290 = 3 + N("Secretária bilíngue"),
            13,
            RANDBETWEEN(5,COUNT(Name!$A:$A) + 1)
        )
    )
)</f>
        <v>98</v>
      </c>
      <c r="F1290" s="7" t="str">
        <f ca="1">VLOOKUP($E1290,Name!$A:$B,2,FALSE)</f>
        <v>Claudio</v>
      </c>
      <c r="G1290" s="7">
        <f ca="1" xml:space="preserve">
IF($C1290 = 1,
    0,
    RANDBETWEEN(5,COUNT('Last name'!$A:$A) + 1)
)</f>
        <v>25</v>
      </c>
      <c r="H1290" s="7" t="str">
        <f ca="1" xml:space="preserve">
IF($C1290 = 1 + N("Presidente"),
    "de Orléans e Bragança",
    VLOOKUP($G1290,'Last name'!$A:$B,2,FALSE) &amp; " " &amp; VLOOKUP(RANDBETWEEN(5,COUNT('Last name'!$A:$A) + 1),'Last name'!$A:$B,2,FALSE)
)</f>
        <v>Auth Ferrão</v>
      </c>
      <c r="I1290" s="7" t="str">
        <f t="shared" ca="1" si="181"/>
        <v>Claudio Auth Ferrão</v>
      </c>
      <c r="J1290" s="7" t="str">
        <f ca="1">VLOOKUP($E1290,Name!$A:$C,3,FALSE)</f>
        <v>M</v>
      </c>
      <c r="K1290" s="7" t="str">
        <f ca="1">VLOOKUP($J1290,Gender!$A:$B,2,FALSE)</f>
        <v>Male</v>
      </c>
      <c r="L1290" s="7">
        <f t="shared" ca="1" si="182"/>
        <v>5</v>
      </c>
      <c r="M1290" s="7" t="str">
        <f ca="1">VLOOKUP($L1290,Race!$A:$B,2,FALSE)</f>
        <v>White</v>
      </c>
      <c r="N1290" s="8">
        <f t="shared" ca="1" si="183"/>
        <v>31794</v>
      </c>
      <c r="O1290" s="6">
        <f t="shared" ca="1" si="184"/>
        <v>8</v>
      </c>
      <c r="P1290" s="8" t="str">
        <f ca="1">VLOOKUP($O1290,Education!$A:$B,2,FALSE)</f>
        <v>Graduate school</v>
      </c>
      <c r="Q1290" s="7">
        <f ca="1" xml:space="preserve">
  IF(OR($S1290 = 5, $S1290 = 6, $S1290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90" s="7" t="str">
        <f ca="1">VLOOKUP($Q1290,Department!$A:$B,2,FALSE)</f>
        <v>Communication &amp; Marketing</v>
      </c>
      <c r="S1290" s="6">
        <f t="shared" ca="1" si="185"/>
        <v>11</v>
      </c>
      <c r="T1290" s="7" t="str">
        <f ca="1">VLOOKUP($S1290,Role!$A:$B,2,FALSE)</f>
        <v>Analyst</v>
      </c>
      <c r="U1290" s="6">
        <f t="shared" ca="1" si="186"/>
        <v>5</v>
      </c>
      <c r="V1290" s="7" t="str">
        <f ca="1" xml:space="preserve">
IF($U1290 &lt;&gt; "",
    VLOOKUP($U1290,Level!$A:$B,2,FALSE),
    ""
)</f>
        <v>Junior</v>
      </c>
      <c r="W1290" s="1">
        <f t="shared" ca="1" si="187"/>
        <v>3080</v>
      </c>
      <c r="X1290" s="12" t="str">
        <f t="shared" ca="1" si="188"/>
        <v>INSERT INTO bi4all.fac_employees (id_company_fk, id_employee_pk, flg_active, employee_name, id_gender_fk, id_race_fk, birthday, id_schooling_fk, id_department_fk, id_role_fk, id_level_fk, salary) VALUES (1, 1286, TRUE, 'Claudio Auth Ferrão', 'M', 5, '17/01/1987', 8, 11, 11, 5, 3080);</v>
      </c>
    </row>
    <row r="1291" spans="1:24" ht="14.25" customHeight="1" x14ac:dyDescent="0.2">
      <c r="A1291" s="7">
        <v>1</v>
      </c>
      <c r="B1291" s="7" t="str">
        <f>$A1291 &amp; "-"&amp;VLOOKUP($A1291,Company!$A:$B,2,FALSE)</f>
        <v>1-ACME Corporation</v>
      </c>
      <c r="C1291" s="5">
        <f t="shared" si="180"/>
        <v>1287</v>
      </c>
      <c r="D1291" s="6" t="b">
        <v>1</v>
      </c>
      <c r="E1291" s="7">
        <f ca="1">IF($C1291 = 1 + N("Presidente"),
    127,
    IF($C1291 = 2 + N("Vice-Presidente"),
        72,
        IF($C1291 = 3 + N("Secretária bilíngue"),
            13,
            RANDBETWEEN(5,COUNT(Name!$A:$A) + 1)
        )
    )
)</f>
        <v>158</v>
      </c>
      <c r="F1291" s="7" t="str">
        <f ca="1">VLOOKUP($E1291,Name!$A:$B,2,FALSE)</f>
        <v>Guilherme Augusto</v>
      </c>
      <c r="G1291" s="7">
        <f ca="1" xml:space="preserve">
IF($C1291 = 1,
    0,
    RANDBETWEEN(5,COUNT('Last name'!$A:$A) + 1)
)</f>
        <v>191</v>
      </c>
      <c r="H1291" s="7" t="str">
        <f ca="1" xml:space="preserve">
IF($C1291 = 1 + N("Presidente"),
    "de Orléans e Bragança",
    VLOOKUP($G1291,'Last name'!$A:$B,2,FALSE) &amp; " " &amp; VLOOKUP(RANDBETWEEN(5,COUNT('Last name'!$A:$A) + 1),'Last name'!$A:$B,2,FALSE)
)</f>
        <v>Trindade Saragoça</v>
      </c>
      <c r="I1291" s="7" t="str">
        <f t="shared" ca="1" si="181"/>
        <v>Guilherme Augusto Trindade Saragoça</v>
      </c>
      <c r="J1291" s="7" t="str">
        <f ca="1">VLOOKUP($E1291,Name!$A:$C,3,FALSE)</f>
        <v>M</v>
      </c>
      <c r="K1291" s="7" t="str">
        <f ca="1">VLOOKUP($J1291,Gender!$A:$B,2,FALSE)</f>
        <v>Male</v>
      </c>
      <c r="L1291" s="7">
        <f t="shared" ca="1" si="182"/>
        <v>5</v>
      </c>
      <c r="M1291" s="7" t="str">
        <f ca="1">VLOOKUP($L1291,Race!$A:$B,2,FALSE)</f>
        <v>White</v>
      </c>
      <c r="N1291" s="8">
        <f t="shared" ca="1" si="183"/>
        <v>32000</v>
      </c>
      <c r="O1291" s="6">
        <f t="shared" ca="1" si="184"/>
        <v>7</v>
      </c>
      <c r="P1291" s="8" t="str">
        <f ca="1">VLOOKUP($O1291,Education!$A:$B,2,FALSE)</f>
        <v>Undergraduate degree</v>
      </c>
      <c r="Q1291" s="7">
        <f ca="1" xml:space="preserve">
  IF(OR($S1291 = 5, $S1291 = 6, $S1291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91" s="7" t="str">
        <f ca="1">VLOOKUP($Q1291,Department!$A:$B,2,FALSE)</f>
        <v>Human Resource</v>
      </c>
      <c r="S1291" s="6">
        <f t="shared" ca="1" si="185"/>
        <v>9</v>
      </c>
      <c r="T1291" s="7" t="str">
        <f ca="1">VLOOKUP($S1291,Role!$A:$B,2,FALSE)</f>
        <v>Intern</v>
      </c>
      <c r="U1291" s="6" t="str">
        <f t="shared" ca="1" si="186"/>
        <v/>
      </c>
      <c r="V1291" s="7" t="str">
        <f ca="1" xml:space="preserve">
IF($U1291 &lt;&gt; "",
    VLOOKUP($U1291,Level!$A:$B,2,FALSE),
    ""
)</f>
        <v/>
      </c>
      <c r="W1291" s="1">
        <f t="shared" ca="1" si="187"/>
        <v>1285</v>
      </c>
      <c r="X1291" s="12" t="str">
        <f t="shared" ca="1" si="188"/>
        <v>INSERT INTO bi4all.fac_employees (id_company_fk, id_employee_pk, flg_active, employee_name, id_gender_fk, id_race_fk, birthday, id_schooling_fk, id_department_fk, id_role_fk, id_level_fk, salary) VALUES (1, 1287, TRUE, 'Guilherme Augusto Trindade Saragoça', 'M', 5, '11/08/1987', 7, 8, 9, NULL, 1285);</v>
      </c>
    </row>
    <row r="1292" spans="1:24" ht="14.25" customHeight="1" x14ac:dyDescent="0.2">
      <c r="A1292" s="7">
        <v>1</v>
      </c>
      <c r="B1292" s="7" t="str">
        <f>$A1292 &amp; "-"&amp;VLOOKUP($A1292,Company!$A:$B,2,FALSE)</f>
        <v>1-ACME Corporation</v>
      </c>
      <c r="C1292" s="5">
        <f t="shared" si="180"/>
        <v>1288</v>
      </c>
      <c r="D1292" s="6" t="b">
        <v>1</v>
      </c>
      <c r="E1292" s="7">
        <f ca="1">IF($C1292 = 1 + N("Presidente"),
    127,
    IF($C1292 = 2 + N("Vice-Presidente"),
        72,
        IF($C1292 = 3 + N("Secretária bilíngue"),
            13,
            RANDBETWEEN(5,COUNT(Name!$A:$A) + 1)
        )
    )
)</f>
        <v>328</v>
      </c>
      <c r="F1292" s="7" t="str">
        <f ca="1">VLOOKUP($E1292,Name!$A:$B,2,FALSE)</f>
        <v>Raul</v>
      </c>
      <c r="G1292" s="7">
        <f ca="1" xml:space="preserve">
IF($C1292 = 1,
    0,
    RANDBETWEEN(5,COUNT('Last name'!$A:$A) + 1)
)</f>
        <v>146</v>
      </c>
      <c r="H1292" s="7" t="str">
        <f ca="1" xml:space="preserve">
IF($C1292 = 1 + N("Presidente"),
    "de Orléans e Bragança",
    VLOOKUP($G1292,'Last name'!$A:$B,2,FALSE) &amp; " " &amp; VLOOKUP(RANDBETWEEN(5,COUNT('Last name'!$A:$A) + 1),'Last name'!$A:$B,2,FALSE)
)</f>
        <v>Paulista Bicalho</v>
      </c>
      <c r="I1292" s="7" t="str">
        <f t="shared" ca="1" si="181"/>
        <v>Raul Paulista Bicalho</v>
      </c>
      <c r="J1292" s="7" t="str">
        <f ca="1">VLOOKUP($E1292,Name!$A:$C,3,FALSE)</f>
        <v>M</v>
      </c>
      <c r="K1292" s="7" t="str">
        <f ca="1">VLOOKUP($J1292,Gender!$A:$B,2,FALSE)</f>
        <v>Male</v>
      </c>
      <c r="L1292" s="7">
        <f t="shared" ca="1" si="182"/>
        <v>8</v>
      </c>
      <c r="M1292" s="7" t="str">
        <f ca="1">VLOOKUP($L1292,Race!$A:$B,2,FALSE)</f>
        <v>Asian</v>
      </c>
      <c r="N1292" s="8">
        <f t="shared" ca="1" si="183"/>
        <v>30420</v>
      </c>
      <c r="O1292" s="6">
        <f t="shared" ca="1" si="184"/>
        <v>7</v>
      </c>
      <c r="P1292" s="8" t="str">
        <f ca="1">VLOOKUP($O1292,Education!$A:$B,2,FALSE)</f>
        <v>Undergraduate degree</v>
      </c>
      <c r="Q1292" s="7">
        <f ca="1" xml:space="preserve">
  IF(OR($S1292 = 5, $S1292 = 6, $S1292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92" s="7" t="str">
        <f ca="1">VLOOKUP($Q1292,Department!$A:$B,2,FALSE)</f>
        <v>Operations</v>
      </c>
      <c r="S1292" s="6">
        <f t="shared" ca="1" si="185"/>
        <v>11</v>
      </c>
      <c r="T1292" s="7" t="str">
        <f ca="1">VLOOKUP($S1292,Role!$A:$B,2,FALSE)</f>
        <v>Analyst</v>
      </c>
      <c r="U1292" s="6">
        <f t="shared" ca="1" si="186"/>
        <v>7</v>
      </c>
      <c r="V1292" s="7" t="str">
        <f ca="1" xml:space="preserve">
IF($U1292 &lt;&gt; "",
    VLOOKUP($U1292,Level!$A:$B,2,FALSE),
    ""
)</f>
        <v>Senior</v>
      </c>
      <c r="W1292" s="1">
        <f t="shared" ca="1" si="187"/>
        <v>2500</v>
      </c>
      <c r="X1292" s="12" t="str">
        <f t="shared" ca="1" si="188"/>
        <v>INSERT INTO bi4all.fac_employees (id_company_fk, id_employee_pk, flg_active, employee_name, id_gender_fk, id_race_fk, birthday, id_schooling_fk, id_department_fk, id_role_fk, id_level_fk, salary) VALUES (1, 1288, TRUE, 'Raul Paulista Bicalho', 'M', 8, '14/04/1983', 7, 10, 11, 7, 2500);</v>
      </c>
    </row>
    <row r="1293" spans="1:24" ht="14.25" customHeight="1" x14ac:dyDescent="0.2">
      <c r="A1293" s="7">
        <v>1</v>
      </c>
      <c r="B1293" s="7" t="str">
        <f>$A1293 &amp; "-"&amp;VLOOKUP($A1293,Company!$A:$B,2,FALSE)</f>
        <v>1-ACME Corporation</v>
      </c>
      <c r="C1293" s="5">
        <f t="shared" si="180"/>
        <v>1289</v>
      </c>
      <c r="D1293" s="6" t="b">
        <v>1</v>
      </c>
      <c r="E1293" s="7">
        <f ca="1">IF($C1293 = 1 + N("Presidente"),
    127,
    IF($C1293 = 2 + N("Vice-Presidente"),
        72,
        IF($C1293 = 3 + N("Secretária bilíngue"),
            13,
            RANDBETWEEN(5,COUNT(Name!$A:$A) + 1)
        )
    )
)</f>
        <v>165</v>
      </c>
      <c r="F1293" s="7" t="str">
        <f ca="1">VLOOKUP($E1293,Name!$A:$B,2,FALSE)</f>
        <v>Heloise</v>
      </c>
      <c r="G1293" s="7">
        <f ca="1" xml:space="preserve">
IF($C1293 = 1,
    0,
    RANDBETWEEN(5,COUNT('Last name'!$A:$A) + 1)
)</f>
        <v>49</v>
      </c>
      <c r="H1293" s="7" t="str">
        <f ca="1" xml:space="preserve">
IF($C1293 = 1 + N("Presidente"),
    "de Orléans e Bragança",
    VLOOKUP($G1293,'Last name'!$A:$B,2,FALSE) &amp; " " &amp; VLOOKUP(RANDBETWEEN(5,COUNT('Last name'!$A:$A) + 1),'Last name'!$A:$B,2,FALSE)
)</f>
        <v>Brito Serra</v>
      </c>
      <c r="I1293" s="7" t="str">
        <f t="shared" ca="1" si="181"/>
        <v>Heloise Brito Serra</v>
      </c>
      <c r="J1293" s="7" t="str">
        <f ca="1">VLOOKUP($E1293,Name!$A:$C,3,FALSE)</f>
        <v>F</v>
      </c>
      <c r="K1293" s="7" t="str">
        <f ca="1">VLOOKUP($J1293,Gender!$A:$B,2,FALSE)</f>
        <v>Female</v>
      </c>
      <c r="L1293" s="7">
        <f t="shared" ca="1" si="182"/>
        <v>5</v>
      </c>
      <c r="M1293" s="7" t="str">
        <f ca="1">VLOOKUP($L1293,Race!$A:$B,2,FALSE)</f>
        <v>White</v>
      </c>
      <c r="N1293" s="8">
        <f t="shared" ca="1" si="183"/>
        <v>30081</v>
      </c>
      <c r="O1293" s="6">
        <f t="shared" ca="1" si="184"/>
        <v>7</v>
      </c>
      <c r="P1293" s="8" t="str">
        <f ca="1">VLOOKUP($O1293,Education!$A:$B,2,FALSE)</f>
        <v>Undergraduate degree</v>
      </c>
      <c r="Q1293" s="7">
        <f ca="1" xml:space="preserve">
  IF(OR($S1293 = 5, $S1293 = 6, $S1293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293" s="7" t="str">
        <f ca="1">VLOOKUP($Q1293,Department!$A:$B,2,FALSE)</f>
        <v>Commercial</v>
      </c>
      <c r="S1293" s="6">
        <f t="shared" ca="1" si="185"/>
        <v>9</v>
      </c>
      <c r="T1293" s="7" t="str">
        <f ca="1">VLOOKUP($S1293,Role!$A:$B,2,FALSE)</f>
        <v>Intern</v>
      </c>
      <c r="U1293" s="6" t="str">
        <f t="shared" ca="1" si="186"/>
        <v/>
      </c>
      <c r="V1293" s="7" t="str">
        <f ca="1" xml:space="preserve">
IF($U1293 &lt;&gt; "",
    VLOOKUP($U1293,Level!$A:$B,2,FALSE),
    ""
)</f>
        <v/>
      </c>
      <c r="W1293" s="1">
        <f t="shared" ca="1" si="187"/>
        <v>1285</v>
      </c>
      <c r="X1293" s="12" t="str">
        <f t="shared" ca="1" si="188"/>
        <v>INSERT INTO bi4all.fac_employees (id_company_fk, id_employee_pk, flg_active, employee_name, id_gender_fk, id_race_fk, birthday, id_schooling_fk, id_department_fk, id_role_fk, id_level_fk, salary) VALUES (1, 1289, TRUE, 'Heloise Brito Serra', 'F', 5, '10/05/1982', 7, 9, 9, NULL, 1285);</v>
      </c>
    </row>
    <row r="1294" spans="1:24" ht="14.25" customHeight="1" x14ac:dyDescent="0.2">
      <c r="A1294" s="7">
        <v>1</v>
      </c>
      <c r="B1294" s="7" t="str">
        <f>$A1294 &amp; "-"&amp;VLOOKUP($A1294,Company!$A:$B,2,FALSE)</f>
        <v>1-ACME Corporation</v>
      </c>
      <c r="C1294" s="5">
        <f t="shared" si="180"/>
        <v>1290</v>
      </c>
      <c r="D1294" s="6" t="b">
        <v>1</v>
      </c>
      <c r="E1294" s="7">
        <f ca="1">IF($C1294 = 1 + N("Presidente"),
    127,
    IF($C1294 = 2 + N("Vice-Presidente"),
        72,
        IF($C1294 = 3 + N("Secretária bilíngue"),
            13,
            RANDBETWEEN(5,COUNT(Name!$A:$A) + 1)
        )
    )
)</f>
        <v>69</v>
      </c>
      <c r="F1294" s="7" t="str">
        <f ca="1">VLOOKUP($E1294,Name!$A:$B,2,FALSE)</f>
        <v>Benjamin</v>
      </c>
      <c r="G1294" s="7">
        <f ca="1" xml:space="preserve">
IF($C1294 = 1,
    0,
    RANDBETWEEN(5,COUNT('Last name'!$A:$A) + 1)
)</f>
        <v>96</v>
      </c>
      <c r="H1294" s="7" t="str">
        <f ca="1" xml:space="preserve">
IF($C1294 = 1 + N("Presidente"),
    "de Orléans e Bragança",
    VLOOKUP($G1294,'Last name'!$A:$B,2,FALSE) &amp; " " &amp; VLOOKUP(RANDBETWEEN(5,COUNT('Last name'!$A:$A) + 1),'Last name'!$A:$B,2,FALSE)
)</f>
        <v>Gallo Nascimento</v>
      </c>
      <c r="I1294" s="7" t="str">
        <f t="shared" ca="1" si="181"/>
        <v>Benjamin Gallo Nascimento</v>
      </c>
      <c r="J1294" s="7" t="str">
        <f ca="1">VLOOKUP($E1294,Name!$A:$C,3,FALSE)</f>
        <v>M</v>
      </c>
      <c r="K1294" s="7" t="str">
        <f ca="1">VLOOKUP($J1294,Gender!$A:$B,2,FALSE)</f>
        <v>Male</v>
      </c>
      <c r="L1294" s="7">
        <f t="shared" ca="1" si="182"/>
        <v>5</v>
      </c>
      <c r="M1294" s="7" t="str">
        <f ca="1">VLOOKUP($L1294,Race!$A:$B,2,FALSE)</f>
        <v>White</v>
      </c>
      <c r="N1294" s="8">
        <f t="shared" ca="1" si="183"/>
        <v>20026</v>
      </c>
      <c r="O1294" s="6">
        <f t="shared" ca="1" si="184"/>
        <v>7</v>
      </c>
      <c r="P1294" s="8" t="str">
        <f ca="1">VLOOKUP($O1294,Education!$A:$B,2,FALSE)</f>
        <v>Undergraduate degree</v>
      </c>
      <c r="Q1294" s="7">
        <f ca="1" xml:space="preserve">
  IF(OR($S1294 = 5, $S1294 = 6, $S1294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294" s="7" t="str">
        <f ca="1">VLOOKUP($Q1294,Department!$A:$B,2,FALSE)</f>
        <v>Operations</v>
      </c>
      <c r="S1294" s="6">
        <f t="shared" ca="1" si="185"/>
        <v>11</v>
      </c>
      <c r="T1294" s="7" t="str">
        <f ca="1">VLOOKUP($S1294,Role!$A:$B,2,FALSE)</f>
        <v>Analyst</v>
      </c>
      <c r="U1294" s="6">
        <f t="shared" ca="1" si="186"/>
        <v>7</v>
      </c>
      <c r="V1294" s="7" t="str">
        <f ca="1" xml:space="preserve">
IF($U1294 &lt;&gt; "",
    VLOOKUP($U1294,Level!$A:$B,2,FALSE),
    ""
)</f>
        <v>Senior</v>
      </c>
      <c r="W1294" s="1">
        <f t="shared" ca="1" si="187"/>
        <v>2500</v>
      </c>
      <c r="X1294" s="12" t="str">
        <f t="shared" ca="1" si="188"/>
        <v>INSERT INTO bi4all.fac_employees (id_company_fk, id_employee_pk, flg_active, employee_name, id_gender_fk, id_race_fk, birthday, id_schooling_fk, id_department_fk, id_role_fk, id_level_fk, salary) VALUES (1, 1290, TRUE, 'Benjamin Gallo Nascimento', 'M', 5, '29/10/1954', 7, 10, 11, 7, 2500);</v>
      </c>
    </row>
    <row r="1295" spans="1:24" ht="14.25" customHeight="1" x14ac:dyDescent="0.2">
      <c r="A1295" s="7">
        <v>1</v>
      </c>
      <c r="B1295" s="7" t="str">
        <f>$A1295 &amp; "-"&amp;VLOOKUP($A1295,Company!$A:$B,2,FALSE)</f>
        <v>1-ACME Corporation</v>
      </c>
      <c r="C1295" s="5">
        <f t="shared" si="180"/>
        <v>1291</v>
      </c>
      <c r="D1295" s="6" t="b">
        <v>1</v>
      </c>
      <c r="E1295" s="7">
        <f ca="1">IF($C1295 = 1 + N("Presidente"),
    127,
    IF($C1295 = 2 + N("Vice-Presidente"),
        72,
        IF($C1295 = 3 + N("Secretária bilíngue"),
            13,
            RANDBETWEEN(5,COUNT(Name!$A:$A) + 1)
        )
    )
)</f>
        <v>273</v>
      </c>
      <c r="F1295" s="7" t="str">
        <f ca="1">VLOOKUP($E1295,Name!$A:$B,2,FALSE)</f>
        <v>Maria Sophia</v>
      </c>
      <c r="G1295" s="7">
        <f ca="1" xml:space="preserve">
IF($C1295 = 1,
    0,
    RANDBETWEEN(5,COUNT('Last name'!$A:$A) + 1)
)</f>
        <v>124</v>
      </c>
      <c r="H1295" s="7" t="str">
        <f ca="1" xml:space="preserve">
IF($C1295 = 1 + N("Presidente"),
    "de Orléans e Bragança",
    VLOOKUP($G1295,'Last name'!$A:$B,2,FALSE) &amp; " " &amp; VLOOKUP(RANDBETWEEN(5,COUNT('Last name'!$A:$A) + 1),'Last name'!$A:$B,2,FALSE)
)</f>
        <v>Mazza Martini</v>
      </c>
      <c r="I1295" s="7" t="str">
        <f t="shared" ca="1" si="181"/>
        <v>Maria Sophia Mazza Martini</v>
      </c>
      <c r="J1295" s="7" t="str">
        <f ca="1">VLOOKUP($E1295,Name!$A:$C,3,FALSE)</f>
        <v>F</v>
      </c>
      <c r="K1295" s="7" t="str">
        <f ca="1">VLOOKUP($J1295,Gender!$A:$B,2,FALSE)</f>
        <v>Female</v>
      </c>
      <c r="L1295" s="7">
        <f t="shared" ca="1" si="182"/>
        <v>6</v>
      </c>
      <c r="M1295" s="7" t="str">
        <f ca="1">VLOOKUP($L1295,Race!$A:$B,2,FALSE)</f>
        <v>Black or African American</v>
      </c>
      <c r="N1295" s="8">
        <f t="shared" ca="1" si="183"/>
        <v>33161</v>
      </c>
      <c r="O1295" s="6">
        <f t="shared" ca="1" si="184"/>
        <v>7</v>
      </c>
      <c r="P1295" s="8" t="str">
        <f ca="1">VLOOKUP($O1295,Education!$A:$B,2,FALSE)</f>
        <v>Undergraduate degree</v>
      </c>
      <c r="Q1295" s="7">
        <f ca="1" xml:space="preserve">
  IF(OR($S1295 = 5, $S1295 = 6, $S1295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295" s="7" t="str">
        <f ca="1">VLOOKUP($Q1295,Department!$A:$B,2,FALSE)</f>
        <v>Human Resource</v>
      </c>
      <c r="S1295" s="6">
        <f t="shared" ca="1" si="185"/>
        <v>9</v>
      </c>
      <c r="T1295" s="7" t="str">
        <f ca="1">VLOOKUP($S1295,Role!$A:$B,2,FALSE)</f>
        <v>Intern</v>
      </c>
      <c r="U1295" s="6" t="str">
        <f t="shared" ca="1" si="186"/>
        <v/>
      </c>
      <c r="V1295" s="7" t="str">
        <f ca="1" xml:space="preserve">
IF($U1295 &lt;&gt; "",
    VLOOKUP($U1295,Level!$A:$B,2,FALSE),
    ""
)</f>
        <v/>
      </c>
      <c r="W1295" s="1">
        <f t="shared" ca="1" si="187"/>
        <v>1285</v>
      </c>
      <c r="X1295" s="12" t="str">
        <f t="shared" ca="1" si="188"/>
        <v>INSERT INTO bi4all.fac_employees (id_company_fk, id_employee_pk, flg_active, employee_name, id_gender_fk, id_race_fk, birthday, id_schooling_fk, id_department_fk, id_role_fk, id_level_fk, salary) VALUES (1, 1291, TRUE, 'Maria Sophia Mazza Martini', 'F', 6, '15/10/1990', 7, 8, 9, NULL, 1285);</v>
      </c>
    </row>
    <row r="1296" spans="1:24" ht="14.25" customHeight="1" x14ac:dyDescent="0.2">
      <c r="A1296" s="7">
        <v>1</v>
      </c>
      <c r="B1296" s="7" t="str">
        <f>$A1296 &amp; "-"&amp;VLOOKUP($A1296,Company!$A:$B,2,FALSE)</f>
        <v>1-ACME Corporation</v>
      </c>
      <c r="C1296" s="5">
        <f t="shared" si="180"/>
        <v>1292</v>
      </c>
      <c r="D1296" s="6" t="b">
        <v>1</v>
      </c>
      <c r="E1296" s="7">
        <f ca="1">IF($C1296 = 1 + N("Presidente"),
    127,
    IF($C1296 = 2 + N("Vice-Presidente"),
        72,
        IF($C1296 = 3 + N("Secretária bilíngue"),
            13,
            RANDBETWEEN(5,COUNT(Name!$A:$A) + 1)
        )
    )
)</f>
        <v>362</v>
      </c>
      <c r="F1296" s="7" t="str">
        <f ca="1">VLOOKUP($E1296,Name!$A:$B,2,FALSE)</f>
        <v>Wilian</v>
      </c>
      <c r="G1296" s="7">
        <f ca="1" xml:space="preserve">
IF($C1296 = 1,
    0,
    RANDBETWEEN(5,COUNT('Last name'!$A:$A) + 1)
)</f>
        <v>43</v>
      </c>
      <c r="H1296" s="7" t="str">
        <f ca="1" xml:space="preserve">
IF($C1296 = 1 + N("Presidente"),
    "de Orléans e Bragança",
    VLOOKUP($G1296,'Last name'!$A:$B,2,FALSE) &amp; " " &amp; VLOOKUP(RANDBETWEEN(5,COUNT('Last name'!$A:$A) + 1),'Last name'!$A:$B,2,FALSE)
)</f>
        <v>Borges Tavarez</v>
      </c>
      <c r="I1296" s="7" t="str">
        <f t="shared" ca="1" si="181"/>
        <v>Wilian Borges Tavarez</v>
      </c>
      <c r="J1296" s="7" t="str">
        <f ca="1">VLOOKUP($E1296,Name!$A:$C,3,FALSE)</f>
        <v>M</v>
      </c>
      <c r="K1296" s="7" t="str">
        <f ca="1">VLOOKUP($J1296,Gender!$A:$B,2,FALSE)</f>
        <v>Male</v>
      </c>
      <c r="L1296" s="7">
        <f t="shared" ca="1" si="182"/>
        <v>5</v>
      </c>
      <c r="M1296" s="7" t="str">
        <f ca="1">VLOOKUP($L1296,Race!$A:$B,2,FALSE)</f>
        <v>White</v>
      </c>
      <c r="N1296" s="8">
        <f t="shared" ca="1" si="183"/>
        <v>24916</v>
      </c>
      <c r="O1296" s="6">
        <f t="shared" ca="1" si="184"/>
        <v>7</v>
      </c>
      <c r="P1296" s="8" t="str">
        <f ca="1">VLOOKUP($O1296,Education!$A:$B,2,FALSE)</f>
        <v>Undergraduate degree</v>
      </c>
      <c r="Q1296" s="7">
        <f ca="1" xml:space="preserve">
  IF(OR($S1296 = 5, $S1296 = 6, $S1296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296" s="7" t="str">
        <f ca="1">VLOOKUP($Q1296,Department!$A:$B,2,FALSE)</f>
        <v>Presidency</v>
      </c>
      <c r="S1296" s="6">
        <f t="shared" ca="1" si="185"/>
        <v>11</v>
      </c>
      <c r="T1296" s="7" t="str">
        <f ca="1">VLOOKUP($S1296,Role!$A:$B,2,FALSE)</f>
        <v>Analyst</v>
      </c>
      <c r="U1296" s="6">
        <f t="shared" ca="1" si="186"/>
        <v>7</v>
      </c>
      <c r="V1296" s="7" t="str">
        <f ca="1" xml:space="preserve">
IF($U1296 &lt;&gt; "",
    VLOOKUP($U1296,Level!$A:$B,2,FALSE),
    ""
)</f>
        <v>Senior</v>
      </c>
      <c r="W1296" s="1">
        <f t="shared" ca="1" si="187"/>
        <v>2500</v>
      </c>
      <c r="X1296" s="12" t="str">
        <f t="shared" ca="1" si="188"/>
        <v>INSERT INTO bi4all.fac_employees (id_company_fk, id_employee_pk, flg_active, employee_name, id_gender_fk, id_race_fk, birthday, id_schooling_fk, id_department_fk, id_role_fk, id_level_fk, salary) VALUES (1, 1292, TRUE, 'Wilian Borges Tavarez', 'M', 5, '19/03/1968', 7, 5, 11, 7, 2500);</v>
      </c>
    </row>
    <row r="1297" spans="1:24" ht="14.25" customHeight="1" x14ac:dyDescent="0.2">
      <c r="A1297" s="7">
        <v>1</v>
      </c>
      <c r="B1297" s="7" t="str">
        <f>$A1297 &amp; "-"&amp;VLOOKUP($A1297,Company!$A:$B,2,FALSE)</f>
        <v>1-ACME Corporation</v>
      </c>
      <c r="C1297" s="5">
        <f t="shared" si="180"/>
        <v>1293</v>
      </c>
      <c r="D1297" s="6" t="b">
        <v>1</v>
      </c>
      <c r="E1297" s="7">
        <f ca="1">IF($C1297 = 1 + N("Presidente"),
    127,
    IF($C1297 = 2 + N("Vice-Presidente"),
        72,
        IF($C1297 = 3 + N("Secretária bilíngue"),
            13,
            RANDBETWEEN(5,COUNT(Name!$A:$A) + 1)
        )
    )
)</f>
        <v>152</v>
      </c>
      <c r="F1297" s="7" t="str">
        <f ca="1">VLOOKUP($E1297,Name!$A:$B,2,FALSE)</f>
        <v>Gael</v>
      </c>
      <c r="G1297" s="7">
        <f ca="1" xml:space="preserve">
IF($C1297 = 1,
    0,
    RANDBETWEEN(5,COUNT('Last name'!$A:$A) + 1)
)</f>
        <v>41</v>
      </c>
      <c r="H1297" s="7" t="str">
        <f ca="1" xml:space="preserve">
IF($C1297 = 1 + N("Presidente"),
    "de Orléans e Bragança",
    VLOOKUP($G1297,'Last name'!$A:$B,2,FALSE) &amp; " " &amp; VLOOKUP(RANDBETWEEN(5,COUNT('Last name'!$A:$A) + 1),'Last name'!$A:$B,2,FALSE)
)</f>
        <v>Bispo Furtado</v>
      </c>
      <c r="I1297" s="7" t="str">
        <f t="shared" ca="1" si="181"/>
        <v>Gael Bispo Furtado</v>
      </c>
      <c r="J1297" s="7" t="str">
        <f ca="1">VLOOKUP($E1297,Name!$A:$C,3,FALSE)</f>
        <v>M</v>
      </c>
      <c r="K1297" s="7" t="str">
        <f ca="1">VLOOKUP($J1297,Gender!$A:$B,2,FALSE)</f>
        <v>Male</v>
      </c>
      <c r="L1297" s="7">
        <f t="shared" ca="1" si="182"/>
        <v>5</v>
      </c>
      <c r="M1297" s="7" t="str">
        <f ca="1">VLOOKUP($L1297,Race!$A:$B,2,FALSE)</f>
        <v>White</v>
      </c>
      <c r="N1297" s="8">
        <f t="shared" ca="1" si="183"/>
        <v>25618</v>
      </c>
      <c r="O1297" s="6">
        <f t="shared" ca="1" si="184"/>
        <v>7</v>
      </c>
      <c r="P1297" s="8" t="str">
        <f ca="1">VLOOKUP($O1297,Education!$A:$B,2,FALSE)</f>
        <v>Undergraduate degree</v>
      </c>
      <c r="Q1297" s="7">
        <f ca="1" xml:space="preserve">
  IF(OR($S1297 = 5, $S1297 = 6, $S1297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297" s="7" t="str">
        <f ca="1">VLOOKUP($Q1297,Department!$A:$B,2,FALSE)</f>
        <v>Controlling</v>
      </c>
      <c r="S1297" s="6">
        <f t="shared" ca="1" si="185"/>
        <v>10</v>
      </c>
      <c r="T1297" s="7" t="str">
        <f ca="1">VLOOKUP($S1297,Role!$A:$B,2,FALSE)</f>
        <v>Trainee</v>
      </c>
      <c r="U1297" s="6" t="str">
        <f t="shared" ca="1" si="186"/>
        <v/>
      </c>
      <c r="V1297" s="7" t="str">
        <f ca="1" xml:space="preserve">
IF($U1297 &lt;&gt; "",
    VLOOKUP($U1297,Level!$A:$B,2,FALSE),
    ""
)</f>
        <v/>
      </c>
      <c r="W1297" s="1">
        <f t="shared" ca="1" si="187"/>
        <v>1305</v>
      </c>
      <c r="X1297" s="12" t="str">
        <f t="shared" ca="1" si="188"/>
        <v>INSERT INTO bi4all.fac_employees (id_company_fk, id_employee_pk, flg_active, employee_name, id_gender_fk, id_race_fk, birthday, id_schooling_fk, id_department_fk, id_role_fk, id_level_fk, salary) VALUES (1, 1293, TRUE, 'Gael Bispo Furtado', 'M', 5, '19/02/1970', 7, 12, 10, NULL, 1305);</v>
      </c>
    </row>
    <row r="1298" spans="1:24" ht="14.25" customHeight="1" x14ac:dyDescent="0.2">
      <c r="A1298" s="7">
        <v>1</v>
      </c>
      <c r="B1298" s="7" t="str">
        <f>$A1298 &amp; "-"&amp;VLOOKUP($A1298,Company!$A:$B,2,FALSE)</f>
        <v>1-ACME Corporation</v>
      </c>
      <c r="C1298" s="5">
        <f t="shared" si="180"/>
        <v>1294</v>
      </c>
      <c r="D1298" s="6" t="b">
        <v>1</v>
      </c>
      <c r="E1298" s="7">
        <f ca="1">IF($C1298 = 1 + N("Presidente"),
    127,
    IF($C1298 = 2 + N("Vice-Presidente"),
        72,
        IF($C1298 = 3 + N("Secretária bilíngue"),
            13,
            RANDBETWEEN(5,COUNT(Name!$A:$A) + 1)
        )
    )
)</f>
        <v>15</v>
      </c>
      <c r="F1298" s="7" t="str">
        <f ca="1">VLOOKUP($E1298,Name!$A:$B,2,FALSE)</f>
        <v>Alexandre</v>
      </c>
      <c r="G1298" s="7">
        <f ca="1" xml:space="preserve">
IF($C1298 = 1,
    0,
    RANDBETWEEN(5,COUNT('Last name'!$A:$A) + 1)
)</f>
        <v>137</v>
      </c>
      <c r="H1298" s="7" t="str">
        <f ca="1" xml:space="preserve">
IF($C1298 = 1 + N("Presidente"),
    "de Orléans e Bragança",
    VLOOKUP($G1298,'Last name'!$A:$B,2,FALSE) &amp; " " &amp; VLOOKUP(RANDBETWEEN(5,COUNT('Last name'!$A:$A) + 1),'Last name'!$A:$B,2,FALSE)
)</f>
        <v>Moura Brito</v>
      </c>
      <c r="I1298" s="7" t="str">
        <f t="shared" ca="1" si="181"/>
        <v>Alexandre Moura Brito</v>
      </c>
      <c r="J1298" s="7" t="str">
        <f ca="1">VLOOKUP($E1298,Name!$A:$C,3,FALSE)</f>
        <v>M</v>
      </c>
      <c r="K1298" s="7" t="str">
        <f ca="1">VLOOKUP($J1298,Gender!$A:$B,2,FALSE)</f>
        <v>Male</v>
      </c>
      <c r="L1298" s="7">
        <f t="shared" ca="1" si="182"/>
        <v>7</v>
      </c>
      <c r="M1298" s="7" t="str">
        <f ca="1">VLOOKUP($L1298,Race!$A:$B,2,FALSE)</f>
        <v>Hispanic or Latino</v>
      </c>
      <c r="N1298" s="8">
        <f t="shared" ca="1" si="183"/>
        <v>31244</v>
      </c>
      <c r="O1298" s="6">
        <f t="shared" ca="1" si="184"/>
        <v>7</v>
      </c>
      <c r="P1298" s="8" t="str">
        <f ca="1">VLOOKUP($O1298,Education!$A:$B,2,FALSE)</f>
        <v>Undergraduate degree</v>
      </c>
      <c r="Q1298" s="7">
        <f ca="1" xml:space="preserve">
  IF(OR($S1298 = 5, $S1298 = 6, $S1298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298" s="7" t="str">
        <f ca="1">VLOOKUP($Q1298,Department!$A:$B,2,FALSE)</f>
        <v>Communication &amp; Marketing</v>
      </c>
      <c r="S1298" s="6">
        <f t="shared" ca="1" si="185"/>
        <v>11</v>
      </c>
      <c r="T1298" s="7" t="str">
        <f ca="1">VLOOKUP($S1298,Role!$A:$B,2,FALSE)</f>
        <v>Analyst</v>
      </c>
      <c r="U1298" s="6">
        <f t="shared" ca="1" si="186"/>
        <v>7</v>
      </c>
      <c r="V1298" s="7" t="str">
        <f ca="1" xml:space="preserve">
IF($U1298 &lt;&gt; "",
    VLOOKUP($U1298,Level!$A:$B,2,FALSE),
    ""
)</f>
        <v>Senior</v>
      </c>
      <c r="W1298" s="1">
        <f t="shared" ca="1" si="187"/>
        <v>2580</v>
      </c>
      <c r="X1298" s="12" t="str">
        <f t="shared" ca="1" si="188"/>
        <v>INSERT INTO bi4all.fac_employees (id_company_fk, id_employee_pk, flg_active, employee_name, id_gender_fk, id_race_fk, birthday, id_schooling_fk, id_department_fk, id_role_fk, id_level_fk, salary) VALUES (1, 1294, TRUE, 'Alexandre Moura Brito', 'M', 7, '16/07/1985', 7, 11, 11, 7, 2580);</v>
      </c>
    </row>
    <row r="1299" spans="1:24" ht="14.25" customHeight="1" x14ac:dyDescent="0.2">
      <c r="A1299" s="7">
        <v>1</v>
      </c>
      <c r="B1299" s="7" t="str">
        <f>$A1299 &amp; "-"&amp;VLOOKUP($A1299,Company!$A:$B,2,FALSE)</f>
        <v>1-ACME Corporation</v>
      </c>
      <c r="C1299" s="5">
        <f t="shared" si="180"/>
        <v>1295</v>
      </c>
      <c r="D1299" s="6" t="b">
        <v>1</v>
      </c>
      <c r="E1299" s="7">
        <f ca="1">IF($C1299 = 1 + N("Presidente"),
    127,
    IF($C1299 = 2 + N("Vice-Presidente"),
        72,
        IF($C1299 = 3 + N("Secretária bilíngue"),
            13,
            RANDBETWEEN(5,COUNT(Name!$A:$A) + 1)
        )
    )
)</f>
        <v>99</v>
      </c>
      <c r="F1299" s="7" t="str">
        <f ca="1">VLOOKUP($E1299,Name!$A:$B,2,FALSE)</f>
        <v>Cloe</v>
      </c>
      <c r="G1299" s="7">
        <f ca="1" xml:space="preserve">
IF($C1299 = 1,
    0,
    RANDBETWEEN(5,COUNT('Last name'!$A:$A) + 1)
)</f>
        <v>38</v>
      </c>
      <c r="H1299" s="7" t="str">
        <f ca="1" xml:space="preserve">
IF($C1299 = 1 + N("Presidente"),
    "de Orléans e Bragança",
    VLOOKUP($G1299,'Last name'!$A:$B,2,FALSE) &amp; " " &amp; VLOOKUP(RANDBETWEEN(5,COUNT('Last name'!$A:$A) + 1),'Last name'!$A:$B,2,FALSE)
)</f>
        <v>Bermudes Machado</v>
      </c>
      <c r="I1299" s="7" t="str">
        <f t="shared" ca="1" si="181"/>
        <v>Cloe Bermudes Machado</v>
      </c>
      <c r="J1299" s="7" t="str">
        <f ca="1">VLOOKUP($E1299,Name!$A:$C,3,FALSE)</f>
        <v>F</v>
      </c>
      <c r="K1299" s="7" t="str">
        <f ca="1">VLOOKUP($J1299,Gender!$A:$B,2,FALSE)</f>
        <v>Female</v>
      </c>
      <c r="L1299" s="7">
        <f t="shared" ca="1" si="182"/>
        <v>5</v>
      </c>
      <c r="M1299" s="7" t="str">
        <f ca="1">VLOOKUP($L1299,Race!$A:$B,2,FALSE)</f>
        <v>White</v>
      </c>
      <c r="N1299" s="8">
        <f t="shared" ca="1" si="183"/>
        <v>31090</v>
      </c>
      <c r="O1299" s="6">
        <f t="shared" ca="1" si="184"/>
        <v>7</v>
      </c>
      <c r="P1299" s="8" t="str">
        <f ca="1">VLOOKUP($O1299,Education!$A:$B,2,FALSE)</f>
        <v>Undergraduate degree</v>
      </c>
      <c r="Q1299" s="7">
        <f ca="1" xml:space="preserve">
  IF(OR($S1299 = 5, $S1299 = 6, $S1299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299" s="7" t="str">
        <f ca="1">VLOOKUP($Q1299,Department!$A:$B,2,FALSE)</f>
        <v>Finance</v>
      </c>
      <c r="S1299" s="6">
        <f t="shared" ca="1" si="185"/>
        <v>9</v>
      </c>
      <c r="T1299" s="7" t="str">
        <f ca="1">VLOOKUP($S1299,Role!$A:$B,2,FALSE)</f>
        <v>Intern</v>
      </c>
      <c r="U1299" s="6" t="str">
        <f t="shared" ca="1" si="186"/>
        <v/>
      </c>
      <c r="V1299" s="7" t="str">
        <f ca="1" xml:space="preserve">
IF($U1299 &lt;&gt; "",
    VLOOKUP($U1299,Level!$A:$B,2,FALSE),
    ""
)</f>
        <v/>
      </c>
      <c r="W1299" s="1">
        <f t="shared" ca="1" si="187"/>
        <v>1205</v>
      </c>
      <c r="X1299" s="12" t="str">
        <f t="shared" ca="1" si="188"/>
        <v>INSERT INTO bi4all.fac_employees (id_company_fk, id_employee_pk, flg_active, employee_name, id_gender_fk, id_race_fk, birthday, id_schooling_fk, id_department_fk, id_role_fk, id_level_fk, salary) VALUES (1, 1295, TRUE, 'Cloe Bermudes Machado', 'F', 5, '12/02/1985', 7, 7, 9, NULL, 1205);</v>
      </c>
    </row>
    <row r="1300" spans="1:24" ht="14.25" customHeight="1" x14ac:dyDescent="0.2">
      <c r="A1300" s="7">
        <v>1</v>
      </c>
      <c r="B1300" s="7" t="str">
        <f>$A1300 &amp; "-"&amp;VLOOKUP($A1300,Company!$A:$B,2,FALSE)</f>
        <v>1-ACME Corporation</v>
      </c>
      <c r="C1300" s="5">
        <f t="shared" si="180"/>
        <v>1296</v>
      </c>
      <c r="D1300" s="6" t="b">
        <v>1</v>
      </c>
      <c r="E1300" s="7">
        <f ca="1">IF($C1300 = 1 + N("Presidente"),
    127,
    IF($C1300 = 2 + N("Vice-Presidente"),
        72,
        IF($C1300 = 3 + N("Secretária bilíngue"),
            13,
            RANDBETWEEN(5,COUNT(Name!$A:$A) + 1)
        )
    )
)</f>
        <v>218</v>
      </c>
      <c r="F1300" s="7" t="str">
        <f ca="1">VLOOKUP($E1300,Name!$A:$B,2,FALSE)</f>
        <v>Larisa</v>
      </c>
      <c r="G1300" s="7">
        <f ca="1" xml:space="preserve">
IF($C1300 = 1,
    0,
    RANDBETWEEN(5,COUNT('Last name'!$A:$A) + 1)
)</f>
        <v>129</v>
      </c>
      <c r="H1300" s="7" t="str">
        <f ca="1" xml:space="preserve">
IF($C1300 = 1 + N("Presidente"),
    "de Orléans e Bragança",
    VLOOKUP($G1300,'Last name'!$A:$B,2,FALSE) &amp; " " &amp; VLOOKUP(RANDBETWEEN(5,COUNT('Last name'!$A:$A) + 1),'Last name'!$A:$B,2,FALSE)
)</f>
        <v>Miranda Badu</v>
      </c>
      <c r="I1300" s="7" t="str">
        <f t="shared" ca="1" si="181"/>
        <v>Larisa Miranda Badu</v>
      </c>
      <c r="J1300" s="7" t="str">
        <f ca="1">VLOOKUP($E1300,Name!$A:$C,3,FALSE)</f>
        <v>F</v>
      </c>
      <c r="K1300" s="7" t="str">
        <f ca="1">VLOOKUP($J1300,Gender!$A:$B,2,FALSE)</f>
        <v>Female</v>
      </c>
      <c r="L1300" s="7">
        <f t="shared" ca="1" si="182"/>
        <v>5</v>
      </c>
      <c r="M1300" s="7" t="str">
        <f ca="1">VLOOKUP($L1300,Race!$A:$B,2,FALSE)</f>
        <v>White</v>
      </c>
      <c r="N1300" s="8">
        <f t="shared" ca="1" si="183"/>
        <v>27090</v>
      </c>
      <c r="O1300" s="6">
        <f t="shared" ca="1" si="184"/>
        <v>8</v>
      </c>
      <c r="P1300" s="8" t="str">
        <f ca="1">VLOOKUP($O1300,Education!$A:$B,2,FALSE)</f>
        <v>Graduate school</v>
      </c>
      <c r="Q1300" s="7">
        <f ca="1" xml:space="preserve">
  IF(OR($S1300 = 5, $S1300 = 6, $S1300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00" s="7" t="str">
        <f ca="1">VLOOKUP($Q1300,Department!$A:$B,2,FALSE)</f>
        <v>Administration</v>
      </c>
      <c r="S1300" s="6">
        <f t="shared" ca="1" si="185"/>
        <v>11</v>
      </c>
      <c r="T1300" s="7" t="str">
        <f ca="1">VLOOKUP($S1300,Role!$A:$B,2,FALSE)</f>
        <v>Analyst</v>
      </c>
      <c r="U1300" s="6">
        <f t="shared" ca="1" si="186"/>
        <v>7</v>
      </c>
      <c r="V1300" s="7" t="str">
        <f ca="1" xml:space="preserve">
IF($U1300 &lt;&gt; "",
    VLOOKUP($U1300,Level!$A:$B,2,FALSE),
    ""
)</f>
        <v>Senior</v>
      </c>
      <c r="W1300" s="1">
        <f t="shared" ca="1" si="187"/>
        <v>3000</v>
      </c>
      <c r="X1300" s="12" t="str">
        <f t="shared" ca="1" si="188"/>
        <v>INSERT INTO bi4all.fac_employees (id_company_fk, id_employee_pk, flg_active, employee_name, id_gender_fk, id_race_fk, birthday, id_schooling_fk, id_department_fk, id_role_fk, id_level_fk, salary) VALUES (1, 1296, TRUE, 'Larisa Miranda Badu', 'F', 5, '02/03/1974', 8, 6, 11, 7, 3000);</v>
      </c>
    </row>
    <row r="1301" spans="1:24" ht="14.25" customHeight="1" x14ac:dyDescent="0.2">
      <c r="A1301" s="7">
        <v>1</v>
      </c>
      <c r="B1301" s="7" t="str">
        <f>$A1301 &amp; "-"&amp;VLOOKUP($A1301,Company!$A:$B,2,FALSE)</f>
        <v>1-ACME Corporation</v>
      </c>
      <c r="C1301" s="5">
        <f t="shared" si="180"/>
        <v>1297</v>
      </c>
      <c r="D1301" s="6" t="b">
        <v>1</v>
      </c>
      <c r="E1301" s="7">
        <f ca="1">IF($C1301 = 1 + N("Presidente"),
    127,
    IF($C1301 = 2 + N("Vice-Presidente"),
        72,
        IF($C1301 = 3 + N("Secretária bilíngue"),
            13,
            RANDBETWEEN(5,COUNT(Name!$A:$A) + 1)
        )
    )
)</f>
        <v>339</v>
      </c>
      <c r="F1301" s="7" t="str">
        <f ca="1">VLOOKUP($E1301,Name!$A:$B,2,FALSE)</f>
        <v>Sophie</v>
      </c>
      <c r="G1301" s="7">
        <f ca="1" xml:space="preserve">
IF($C1301 = 1,
    0,
    RANDBETWEEN(5,COUNT('Last name'!$A:$A) + 1)
)</f>
        <v>31</v>
      </c>
      <c r="H1301" s="7" t="str">
        <f ca="1" xml:space="preserve">
IF($C1301 = 1 + N("Presidente"),
    "de Orléans e Bragança",
    VLOOKUP($G1301,'Last name'!$A:$B,2,FALSE) &amp; " " &amp; VLOOKUP(RANDBETWEEN(5,COUNT('Last name'!$A:$A) + 1),'Last name'!$A:$B,2,FALSE)
)</f>
        <v>Barbosa Sousa</v>
      </c>
      <c r="I1301" s="7" t="str">
        <f t="shared" ca="1" si="181"/>
        <v>Sophie Barbosa Sousa</v>
      </c>
      <c r="J1301" s="7" t="str">
        <f ca="1">VLOOKUP($E1301,Name!$A:$C,3,FALSE)</f>
        <v>F</v>
      </c>
      <c r="K1301" s="7" t="str">
        <f ca="1">VLOOKUP($J1301,Gender!$A:$B,2,FALSE)</f>
        <v>Female</v>
      </c>
      <c r="L1301" s="7">
        <f t="shared" ca="1" si="182"/>
        <v>5</v>
      </c>
      <c r="M1301" s="7" t="str">
        <f ca="1">VLOOKUP($L1301,Race!$A:$B,2,FALSE)</f>
        <v>White</v>
      </c>
      <c r="N1301" s="8">
        <f t="shared" ca="1" si="183"/>
        <v>25540</v>
      </c>
      <c r="O1301" s="6">
        <f t="shared" ca="1" si="184"/>
        <v>7</v>
      </c>
      <c r="P1301" s="8" t="str">
        <f ca="1">VLOOKUP($O1301,Education!$A:$B,2,FALSE)</f>
        <v>Undergraduate degree</v>
      </c>
      <c r="Q1301" s="7">
        <f ca="1" xml:space="preserve">
  IF(OR($S1301 = 5, $S1301 = 6, $S1301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01" s="7" t="str">
        <f ca="1">VLOOKUP($Q1301,Department!$A:$B,2,FALSE)</f>
        <v>Presidency</v>
      </c>
      <c r="S1301" s="6">
        <f t="shared" ca="1" si="185"/>
        <v>10</v>
      </c>
      <c r="T1301" s="7" t="str">
        <f ca="1">VLOOKUP($S1301,Role!$A:$B,2,FALSE)</f>
        <v>Trainee</v>
      </c>
      <c r="U1301" s="6" t="str">
        <f t="shared" ca="1" si="186"/>
        <v/>
      </c>
      <c r="V1301" s="7" t="str">
        <f ca="1" xml:space="preserve">
IF($U1301 &lt;&gt; "",
    VLOOKUP($U1301,Level!$A:$B,2,FALSE),
    ""
)</f>
        <v/>
      </c>
      <c r="W1301" s="1">
        <f t="shared" ca="1" si="187"/>
        <v>1305</v>
      </c>
      <c r="X1301" s="12" t="str">
        <f t="shared" ca="1" si="188"/>
        <v>INSERT INTO bi4all.fac_employees (id_company_fk, id_employee_pk, flg_active, employee_name, id_gender_fk, id_race_fk, birthday, id_schooling_fk, id_department_fk, id_role_fk, id_level_fk, salary) VALUES (1, 1297, TRUE, 'Sophie Barbosa Sousa', 'F', 5, '03/12/1969', 7, 5, 10, NULL, 1305);</v>
      </c>
    </row>
    <row r="1302" spans="1:24" ht="14.25" customHeight="1" x14ac:dyDescent="0.2">
      <c r="A1302" s="7">
        <v>1</v>
      </c>
      <c r="B1302" s="7" t="str">
        <f>$A1302 &amp; "-"&amp;VLOOKUP($A1302,Company!$A:$B,2,FALSE)</f>
        <v>1-ACME Corporation</v>
      </c>
      <c r="C1302" s="5">
        <f t="shared" si="180"/>
        <v>1298</v>
      </c>
      <c r="D1302" s="6" t="b">
        <v>1</v>
      </c>
      <c r="E1302" s="7">
        <f ca="1">IF($C1302 = 1 + N("Presidente"),
    127,
    IF($C1302 = 2 + N("Vice-Presidente"),
        72,
        IF($C1302 = 3 + N("Secretária bilíngue"),
            13,
            RANDBETWEEN(5,COUNT(Name!$A:$A) + 1)
        )
    )
)</f>
        <v>129</v>
      </c>
      <c r="F1302" s="7" t="str">
        <f ca="1">VLOOKUP($E1302,Name!$A:$B,2,FALSE)</f>
        <v>Enzo Miguel</v>
      </c>
      <c r="G1302" s="7">
        <f ca="1" xml:space="preserve">
IF($C1302 = 1,
    0,
    RANDBETWEEN(5,COUNT('Last name'!$A:$A) + 1)
)</f>
        <v>113</v>
      </c>
      <c r="H1302" s="7" t="str">
        <f ca="1" xml:space="preserve">
IF($C1302 = 1 + N("Presidente"),
    "de Orléans e Bragança",
    VLOOKUP($G1302,'Last name'!$A:$B,2,FALSE) &amp; " " &amp; VLOOKUP(RANDBETWEEN(5,COUNT('Last name'!$A:$A) + 1),'Last name'!$A:$B,2,FALSE)
)</f>
        <v>Luz Nunes</v>
      </c>
      <c r="I1302" s="7" t="str">
        <f t="shared" ca="1" si="181"/>
        <v>Enzo Miguel Luz Nunes</v>
      </c>
      <c r="J1302" s="7" t="str">
        <f ca="1">VLOOKUP($E1302,Name!$A:$C,3,FALSE)</f>
        <v>M</v>
      </c>
      <c r="K1302" s="7" t="str">
        <f ca="1">VLOOKUP($J1302,Gender!$A:$B,2,FALSE)</f>
        <v>Male</v>
      </c>
      <c r="L1302" s="7">
        <f t="shared" ca="1" si="182"/>
        <v>6</v>
      </c>
      <c r="M1302" s="7" t="str">
        <f ca="1">VLOOKUP($L1302,Race!$A:$B,2,FALSE)</f>
        <v>Black or African American</v>
      </c>
      <c r="N1302" s="8">
        <f t="shared" ca="1" si="183"/>
        <v>22862</v>
      </c>
      <c r="O1302" s="6">
        <f t="shared" ca="1" si="184"/>
        <v>8</v>
      </c>
      <c r="P1302" s="8" t="str">
        <f ca="1">VLOOKUP($O1302,Education!$A:$B,2,FALSE)</f>
        <v>Graduate school</v>
      </c>
      <c r="Q1302" s="7">
        <f ca="1" xml:space="preserve">
  IF(OR($S1302 = 5, $S1302 = 6, $S1302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02" s="7" t="str">
        <f ca="1">VLOOKUP($Q1302,Department!$A:$B,2,FALSE)</f>
        <v>Audit</v>
      </c>
      <c r="S1302" s="6">
        <f t="shared" ca="1" si="185"/>
        <v>11</v>
      </c>
      <c r="T1302" s="7" t="str">
        <f ca="1">VLOOKUP($S1302,Role!$A:$B,2,FALSE)</f>
        <v>Analyst</v>
      </c>
      <c r="U1302" s="6">
        <f t="shared" ca="1" si="186"/>
        <v>5</v>
      </c>
      <c r="V1302" s="7" t="str">
        <f ca="1" xml:space="preserve">
IF($U1302 &lt;&gt; "",
    VLOOKUP($U1302,Level!$A:$B,2,FALSE),
    ""
)</f>
        <v>Junior</v>
      </c>
      <c r="W1302" s="1">
        <f t="shared" ca="1" si="187"/>
        <v>3000</v>
      </c>
      <c r="X1302" s="12" t="str">
        <f t="shared" ca="1" si="188"/>
        <v>INSERT INTO bi4all.fac_employees (id_company_fk, id_employee_pk, flg_active, employee_name, id_gender_fk, id_race_fk, birthday, id_schooling_fk, id_department_fk, id_role_fk, id_level_fk, salary) VALUES (1, 1298, TRUE, 'Enzo Miguel Luz Nunes', 'M', 6, '04/08/1962', 8, 13, 11, 5, 3000);</v>
      </c>
    </row>
    <row r="1303" spans="1:24" ht="14.25" customHeight="1" x14ac:dyDescent="0.2">
      <c r="A1303" s="7">
        <v>1</v>
      </c>
      <c r="B1303" s="7" t="str">
        <f>$A1303 &amp; "-"&amp;VLOOKUP($A1303,Company!$A:$B,2,FALSE)</f>
        <v>1-ACME Corporation</v>
      </c>
      <c r="C1303" s="5">
        <f t="shared" si="180"/>
        <v>1299</v>
      </c>
      <c r="D1303" s="6" t="b">
        <v>1</v>
      </c>
      <c r="E1303" s="7">
        <f ca="1">IF($C1303 = 1 + N("Presidente"),
    127,
    IF($C1303 = 2 + N("Vice-Presidente"),
        72,
        IF($C1303 = 3 + N("Secretária bilíngue"),
            13,
            RANDBETWEEN(5,COUNT(Name!$A:$A) + 1)
        )
    )
)</f>
        <v>177</v>
      </c>
      <c r="F1303" s="7" t="str">
        <f ca="1">VLOOKUP($E1303,Name!$A:$B,2,FALSE)</f>
        <v>Isabelly</v>
      </c>
      <c r="G1303" s="7">
        <f ca="1" xml:space="preserve">
IF($C1303 = 1,
    0,
    RANDBETWEEN(5,COUNT('Last name'!$A:$A) + 1)
)</f>
        <v>148</v>
      </c>
      <c r="H1303" s="7" t="str">
        <f ca="1" xml:space="preserve">
IF($C1303 = 1 + N("Presidente"),
    "de Orléans e Bragança",
    VLOOKUP($G1303,'Last name'!$A:$B,2,FALSE) &amp; " " &amp; VLOOKUP(RANDBETWEEN(5,COUNT('Last name'!$A:$A) + 1),'Last name'!$A:$B,2,FALSE)
)</f>
        <v>Pedrosa Leite</v>
      </c>
      <c r="I1303" s="7" t="str">
        <f t="shared" ca="1" si="181"/>
        <v>Isabelly Pedrosa Leite</v>
      </c>
      <c r="J1303" s="7" t="str">
        <f ca="1">VLOOKUP($E1303,Name!$A:$C,3,FALSE)</f>
        <v>F</v>
      </c>
      <c r="K1303" s="7" t="str">
        <f ca="1">VLOOKUP($J1303,Gender!$A:$B,2,FALSE)</f>
        <v>Female</v>
      </c>
      <c r="L1303" s="7">
        <f t="shared" ca="1" si="182"/>
        <v>5</v>
      </c>
      <c r="M1303" s="7" t="str">
        <f ca="1">VLOOKUP($L1303,Race!$A:$B,2,FALSE)</f>
        <v>White</v>
      </c>
      <c r="N1303" s="8">
        <f t="shared" ca="1" si="183"/>
        <v>26271</v>
      </c>
      <c r="O1303" s="6">
        <f t="shared" ca="1" si="184"/>
        <v>7</v>
      </c>
      <c r="P1303" s="8" t="str">
        <f ca="1">VLOOKUP($O1303,Education!$A:$B,2,FALSE)</f>
        <v>Undergraduate degree</v>
      </c>
      <c r="Q1303" s="7">
        <f ca="1" xml:space="preserve">
  IF(OR($S1303 = 5, $S1303 = 6, $S1303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03" s="7" t="str">
        <f ca="1">VLOOKUP($Q1303,Department!$A:$B,2,FALSE)</f>
        <v>Audit</v>
      </c>
      <c r="S1303" s="6">
        <f t="shared" ca="1" si="185"/>
        <v>9</v>
      </c>
      <c r="T1303" s="7" t="str">
        <f ca="1">VLOOKUP($S1303,Role!$A:$B,2,FALSE)</f>
        <v>Intern</v>
      </c>
      <c r="U1303" s="6" t="str">
        <f t="shared" ca="1" si="186"/>
        <v/>
      </c>
      <c r="V1303" s="7" t="str">
        <f ca="1" xml:space="preserve">
IF($U1303 &lt;&gt; "",
    VLOOKUP($U1303,Level!$A:$B,2,FALSE),
    ""
)</f>
        <v/>
      </c>
      <c r="W1303" s="1">
        <f t="shared" ca="1" si="187"/>
        <v>1205</v>
      </c>
      <c r="X1303" s="12" t="str">
        <f t="shared" ca="1" si="188"/>
        <v>INSERT INTO bi4all.fac_employees (id_company_fk, id_employee_pk, flg_active, employee_name, id_gender_fk, id_race_fk, birthday, id_schooling_fk, id_department_fk, id_role_fk, id_level_fk, salary) VALUES (1, 1299, TRUE, 'Isabelly Pedrosa Leite', 'F', 5, '04/12/1971', 7, 13, 9, NULL, 1205);</v>
      </c>
    </row>
    <row r="1304" spans="1:24" ht="14.25" customHeight="1" x14ac:dyDescent="0.2">
      <c r="A1304" s="7">
        <v>1</v>
      </c>
      <c r="B1304" s="7" t="str">
        <f>$A1304 &amp; "-"&amp;VLOOKUP($A1304,Company!$A:$B,2,FALSE)</f>
        <v>1-ACME Corporation</v>
      </c>
      <c r="C1304" s="5">
        <f t="shared" si="180"/>
        <v>1300</v>
      </c>
      <c r="D1304" s="6" t="b">
        <v>1</v>
      </c>
      <c r="E1304" s="7">
        <f ca="1">IF($C1304 = 1 + N("Presidente"),
    127,
    IF($C1304 = 2 + N("Vice-Presidente"),
        72,
        IF($C1304 = 3 + N("Secretária bilíngue"),
            13,
            RANDBETWEEN(5,COUNT(Name!$A:$A) + 1)
        )
    )
)</f>
        <v>293</v>
      </c>
      <c r="F1304" s="7" t="str">
        <f ca="1">VLOOKUP($E1304,Name!$A:$B,2,FALSE)</f>
        <v>Michael</v>
      </c>
      <c r="G1304" s="7">
        <f ca="1" xml:space="preserve">
IF($C1304 = 1,
    0,
    RANDBETWEEN(5,COUNT('Last name'!$A:$A) + 1)
)</f>
        <v>138</v>
      </c>
      <c r="H1304" s="7" t="str">
        <f ca="1" xml:space="preserve">
IF($C1304 = 1 + N("Presidente"),
    "de Orléans e Bragança",
    VLOOKUP($G1304,'Last name'!$A:$B,2,FALSE) &amp; " " &amp; VLOOKUP(RANDBETWEEN(5,COUNT('Last name'!$A:$A) + 1),'Last name'!$A:$B,2,FALSE)
)</f>
        <v>Nascimento de Oliveira</v>
      </c>
      <c r="I1304" s="7" t="str">
        <f t="shared" ca="1" si="181"/>
        <v>Michael Nascimento de Oliveira</v>
      </c>
      <c r="J1304" s="7" t="str">
        <f ca="1">VLOOKUP($E1304,Name!$A:$C,3,FALSE)</f>
        <v>M</v>
      </c>
      <c r="K1304" s="7" t="str">
        <f ca="1">VLOOKUP($J1304,Gender!$A:$B,2,FALSE)</f>
        <v>Male</v>
      </c>
      <c r="L1304" s="7">
        <f t="shared" ca="1" si="182"/>
        <v>5</v>
      </c>
      <c r="M1304" s="7" t="str">
        <f ca="1">VLOOKUP($L1304,Race!$A:$B,2,FALSE)</f>
        <v>White</v>
      </c>
      <c r="N1304" s="8">
        <f t="shared" ca="1" si="183"/>
        <v>27153</v>
      </c>
      <c r="O1304" s="6">
        <f t="shared" ca="1" si="184"/>
        <v>8</v>
      </c>
      <c r="P1304" s="8" t="str">
        <f ca="1">VLOOKUP($O1304,Education!$A:$B,2,FALSE)</f>
        <v>Graduate school</v>
      </c>
      <c r="Q1304" s="7">
        <f ca="1" xml:space="preserve">
  IF(OR($S1304 = 5, $S1304 = 6, $S1304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04" s="7" t="str">
        <f ca="1">VLOOKUP($Q1304,Department!$A:$B,2,FALSE)</f>
        <v>Finance</v>
      </c>
      <c r="S1304" s="6">
        <f t="shared" ca="1" si="185"/>
        <v>11</v>
      </c>
      <c r="T1304" s="7" t="str">
        <f ca="1">VLOOKUP($S1304,Role!$A:$B,2,FALSE)</f>
        <v>Analyst</v>
      </c>
      <c r="U1304" s="6">
        <f t="shared" ca="1" si="186"/>
        <v>6</v>
      </c>
      <c r="V1304" s="7" t="str">
        <f ca="1" xml:space="preserve">
IF($U1304 &lt;&gt; "",
    VLOOKUP($U1304,Level!$A:$B,2,FALSE),
    ""
)</f>
        <v>Pleno</v>
      </c>
      <c r="W1304" s="1">
        <f t="shared" ca="1" si="187"/>
        <v>3000</v>
      </c>
      <c r="X1304" s="12" t="str">
        <f t="shared" ca="1" si="188"/>
        <v>INSERT INTO bi4all.fac_employees (id_company_fk, id_employee_pk, flg_active, employee_name, id_gender_fk, id_race_fk, birthday, id_schooling_fk, id_department_fk, id_role_fk, id_level_fk, salary) VALUES (1, 1300, TRUE, 'Michael Nascimento de Oliveira', 'M', 5, '04/05/1974', 8, 7, 11, 6, 3000);</v>
      </c>
    </row>
    <row r="1305" spans="1:24" ht="14.25" customHeight="1" x14ac:dyDescent="0.2">
      <c r="A1305" s="7">
        <v>1</v>
      </c>
      <c r="B1305" s="7" t="str">
        <f>$A1305 &amp; "-"&amp;VLOOKUP($A1305,Company!$A:$B,2,FALSE)</f>
        <v>1-ACME Corporation</v>
      </c>
      <c r="C1305" s="5">
        <f t="shared" si="180"/>
        <v>1301</v>
      </c>
      <c r="D1305" s="6" t="b">
        <v>1</v>
      </c>
      <c r="E1305" s="7">
        <f ca="1">IF($C1305 = 1 + N("Presidente"),
    127,
    IF($C1305 = 2 + N("Vice-Presidente"),
        72,
        IF($C1305 = 3 + N("Secretária bilíngue"),
            13,
            RANDBETWEEN(5,COUNT(Name!$A:$A) + 1)
        )
    )
)</f>
        <v>325</v>
      </c>
      <c r="F1305" s="7" t="str">
        <f ca="1">VLOOKUP($E1305,Name!$A:$B,2,FALSE)</f>
        <v>Rafaela</v>
      </c>
      <c r="G1305" s="7">
        <f ca="1" xml:space="preserve">
IF($C1305 = 1,
    0,
    RANDBETWEEN(5,COUNT('Last name'!$A:$A) + 1)
)</f>
        <v>8</v>
      </c>
      <c r="H1305" s="7" t="str">
        <f ca="1" xml:space="preserve">
IF($C1305 = 1 + N("Presidente"),
    "de Orléans e Bragança",
    VLOOKUP($G1305,'Last name'!$A:$B,2,FALSE) &amp; " " &amp; VLOOKUP(RANDBETWEEN(5,COUNT('Last name'!$A:$A) + 1),'Last name'!$A:$B,2,FALSE)
)</f>
        <v>Alcantara Medeiros</v>
      </c>
      <c r="I1305" s="7" t="str">
        <f t="shared" ca="1" si="181"/>
        <v>Rafaela Alcantara Medeiros</v>
      </c>
      <c r="J1305" s="7" t="str">
        <f ca="1">VLOOKUP($E1305,Name!$A:$C,3,FALSE)</f>
        <v>F</v>
      </c>
      <c r="K1305" s="7" t="str">
        <f ca="1">VLOOKUP($J1305,Gender!$A:$B,2,FALSE)</f>
        <v>Female</v>
      </c>
      <c r="L1305" s="7">
        <f t="shared" ca="1" si="182"/>
        <v>5</v>
      </c>
      <c r="M1305" s="7" t="str">
        <f ca="1">VLOOKUP($L1305,Race!$A:$B,2,FALSE)</f>
        <v>White</v>
      </c>
      <c r="N1305" s="8">
        <f t="shared" ca="1" si="183"/>
        <v>18716</v>
      </c>
      <c r="O1305" s="6">
        <f t="shared" ca="1" si="184"/>
        <v>7</v>
      </c>
      <c r="P1305" s="8" t="str">
        <f ca="1">VLOOKUP($O1305,Education!$A:$B,2,FALSE)</f>
        <v>Undergraduate degree</v>
      </c>
      <c r="Q1305" s="7">
        <f ca="1" xml:space="preserve">
  IF(OR($S1305 = 5, $S1305 = 6, $S1305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05" s="7" t="str">
        <f ca="1">VLOOKUP($Q1305,Department!$A:$B,2,FALSE)</f>
        <v>Finance</v>
      </c>
      <c r="S1305" s="6">
        <f t="shared" ca="1" si="185"/>
        <v>9</v>
      </c>
      <c r="T1305" s="7" t="str">
        <f ca="1">VLOOKUP($S1305,Role!$A:$B,2,FALSE)</f>
        <v>Intern</v>
      </c>
      <c r="U1305" s="6" t="str">
        <f t="shared" ca="1" si="186"/>
        <v/>
      </c>
      <c r="V1305" s="7" t="str">
        <f ca="1" xml:space="preserve">
IF($U1305 &lt;&gt; "",
    VLOOKUP($U1305,Level!$A:$B,2,FALSE),
    ""
)</f>
        <v/>
      </c>
      <c r="W1305" s="1">
        <f t="shared" ca="1" si="187"/>
        <v>1205</v>
      </c>
      <c r="X1305" s="12" t="str">
        <f t="shared" ca="1" si="188"/>
        <v>INSERT INTO bi4all.fac_employees (id_company_fk, id_employee_pk, flg_active, employee_name, id_gender_fk, id_race_fk, birthday, id_schooling_fk, id_department_fk, id_role_fk, id_level_fk, salary) VALUES (1, 1301, TRUE, 'Rafaela Alcantara Medeiros', 'F', 5, '29/03/1951', 7, 7, 9, NULL, 1205);</v>
      </c>
    </row>
    <row r="1306" spans="1:24" ht="14.25" customHeight="1" x14ac:dyDescent="0.2">
      <c r="A1306" s="7">
        <v>1</v>
      </c>
      <c r="B1306" s="7" t="str">
        <f>$A1306 &amp; "-"&amp;VLOOKUP($A1306,Company!$A:$B,2,FALSE)</f>
        <v>1-ACME Corporation</v>
      </c>
      <c r="C1306" s="5">
        <f t="shared" si="180"/>
        <v>1302</v>
      </c>
      <c r="D1306" s="6" t="b">
        <v>1</v>
      </c>
      <c r="E1306" s="7">
        <f ca="1">IF($C1306 = 1 + N("Presidente"),
    127,
    IF($C1306 = 2 + N("Vice-Presidente"),
        72,
        IF($C1306 = 3 + N("Secretária bilíngue"),
            13,
            RANDBETWEEN(5,COUNT(Name!$A:$A) + 1)
        )
    )
)</f>
        <v>99</v>
      </c>
      <c r="F1306" s="7" t="str">
        <f ca="1">VLOOKUP($E1306,Name!$A:$B,2,FALSE)</f>
        <v>Cloe</v>
      </c>
      <c r="G1306" s="7">
        <f ca="1" xml:space="preserve">
IF($C1306 = 1,
    0,
    RANDBETWEEN(5,COUNT('Last name'!$A:$A) + 1)
)</f>
        <v>68</v>
      </c>
      <c r="H1306" s="7" t="str">
        <f ca="1" xml:space="preserve">
IF($C1306 = 1 + N("Presidente"),
    "de Orléans e Bragança",
    VLOOKUP($G1306,'Last name'!$A:$B,2,FALSE) &amp; " " &amp; VLOOKUP(RANDBETWEEN(5,COUNT('Last name'!$A:$A) + 1),'Last name'!$A:$B,2,FALSE)
)</f>
        <v>Costa Albuquerque</v>
      </c>
      <c r="I1306" s="7" t="str">
        <f t="shared" ca="1" si="181"/>
        <v>Cloe Costa Albuquerque</v>
      </c>
      <c r="J1306" s="7" t="str">
        <f ca="1">VLOOKUP($E1306,Name!$A:$C,3,FALSE)</f>
        <v>F</v>
      </c>
      <c r="K1306" s="7" t="str">
        <f ca="1">VLOOKUP($J1306,Gender!$A:$B,2,FALSE)</f>
        <v>Female</v>
      </c>
      <c r="L1306" s="7">
        <f t="shared" ca="1" si="182"/>
        <v>5</v>
      </c>
      <c r="M1306" s="7" t="str">
        <f ca="1">VLOOKUP($L1306,Race!$A:$B,2,FALSE)</f>
        <v>White</v>
      </c>
      <c r="N1306" s="8">
        <f t="shared" ca="1" si="183"/>
        <v>25911</v>
      </c>
      <c r="O1306" s="6">
        <f t="shared" ca="1" si="184"/>
        <v>7</v>
      </c>
      <c r="P1306" s="8" t="str">
        <f ca="1">VLOOKUP($O1306,Education!$A:$B,2,FALSE)</f>
        <v>Undergraduate degree</v>
      </c>
      <c r="Q1306" s="7">
        <f ca="1" xml:space="preserve">
  IF(OR($S1306 = 5, $S1306 = 6, $S1306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06" s="7" t="str">
        <f ca="1">VLOOKUP($Q1306,Department!$A:$B,2,FALSE)</f>
        <v>Commercial</v>
      </c>
      <c r="S1306" s="6">
        <f t="shared" ca="1" si="185"/>
        <v>11</v>
      </c>
      <c r="T1306" s="7" t="str">
        <f ca="1">VLOOKUP($S1306,Role!$A:$B,2,FALSE)</f>
        <v>Analyst</v>
      </c>
      <c r="U1306" s="6">
        <f t="shared" ca="1" si="186"/>
        <v>5</v>
      </c>
      <c r="V1306" s="7" t="str">
        <f ca="1" xml:space="preserve">
IF($U1306 &lt;&gt; "",
    VLOOKUP($U1306,Level!$A:$B,2,FALSE),
    ""
)</f>
        <v>Junior</v>
      </c>
      <c r="W1306" s="1">
        <f t="shared" ca="1" si="187"/>
        <v>2580</v>
      </c>
      <c r="X1306" s="12" t="str">
        <f t="shared" ca="1" si="188"/>
        <v>INSERT INTO bi4all.fac_employees (id_company_fk, id_employee_pk, flg_active, employee_name, id_gender_fk, id_race_fk, birthday, id_schooling_fk, id_department_fk, id_role_fk, id_level_fk, salary) VALUES (1, 1302, TRUE, 'Cloe Costa Albuquerque', 'F', 5, '09/12/1970', 7, 9, 11, 5, 2580);</v>
      </c>
    </row>
    <row r="1307" spans="1:24" ht="14.25" customHeight="1" x14ac:dyDescent="0.2">
      <c r="A1307" s="7">
        <v>1</v>
      </c>
      <c r="B1307" s="7" t="str">
        <f>$A1307 &amp; "-"&amp;VLOOKUP($A1307,Company!$A:$B,2,FALSE)</f>
        <v>1-ACME Corporation</v>
      </c>
      <c r="C1307" s="5">
        <f t="shared" si="180"/>
        <v>1303</v>
      </c>
      <c r="D1307" s="6" t="b">
        <v>1</v>
      </c>
      <c r="E1307" s="7">
        <f ca="1">IF($C1307 = 1 + N("Presidente"),
    127,
    IF($C1307 = 2 + N("Vice-Presidente"),
        72,
        IF($C1307 = 3 + N("Secretária bilíngue"),
            13,
            RANDBETWEEN(5,COUNT(Name!$A:$A) + 1)
        )
    )
)</f>
        <v>153</v>
      </c>
      <c r="F1307" s="7" t="str">
        <f ca="1">VLOOKUP($E1307,Name!$A:$B,2,FALSE)</f>
        <v>Giovana</v>
      </c>
      <c r="G1307" s="7">
        <f ca="1" xml:space="preserve">
IF($C1307 = 1,
    0,
    RANDBETWEEN(5,COUNT('Last name'!$A:$A) + 1)
)</f>
        <v>111</v>
      </c>
      <c r="H1307" s="7" t="str">
        <f ca="1" xml:space="preserve">
IF($C1307 = 1 + N("Presidente"),
    "de Orléans e Bragança",
    VLOOKUP($G1307,'Last name'!$A:$B,2,FALSE) &amp; " " &amp; VLOOKUP(RANDBETWEEN(5,COUNT('Last name'!$A:$A) + 1),'Last name'!$A:$B,2,FALSE)
)</f>
        <v>Longo Ferrão</v>
      </c>
      <c r="I1307" s="7" t="str">
        <f t="shared" ca="1" si="181"/>
        <v>Giovana Longo Ferrão</v>
      </c>
      <c r="J1307" s="7" t="str">
        <f ca="1">VLOOKUP($E1307,Name!$A:$C,3,FALSE)</f>
        <v>F</v>
      </c>
      <c r="K1307" s="7" t="str">
        <f ca="1">VLOOKUP($J1307,Gender!$A:$B,2,FALSE)</f>
        <v>Female</v>
      </c>
      <c r="L1307" s="7">
        <f t="shared" ca="1" si="182"/>
        <v>5</v>
      </c>
      <c r="M1307" s="7" t="str">
        <f ca="1">VLOOKUP($L1307,Race!$A:$B,2,FALSE)</f>
        <v>White</v>
      </c>
      <c r="N1307" s="8">
        <f t="shared" ca="1" si="183"/>
        <v>25449</v>
      </c>
      <c r="O1307" s="6">
        <f t="shared" ca="1" si="184"/>
        <v>7</v>
      </c>
      <c r="P1307" s="8" t="str">
        <f ca="1">VLOOKUP($O1307,Education!$A:$B,2,FALSE)</f>
        <v>Undergraduate degree</v>
      </c>
      <c r="Q1307" s="7">
        <f ca="1" xml:space="preserve">
  IF(OR($S1307 = 5, $S1307 = 6, $S1307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07" s="7" t="str">
        <f ca="1">VLOOKUP($Q1307,Department!$A:$B,2,FALSE)</f>
        <v>Human Resource</v>
      </c>
      <c r="S1307" s="6">
        <f t="shared" ca="1" si="185"/>
        <v>10</v>
      </c>
      <c r="T1307" s="7" t="str">
        <f ca="1">VLOOKUP($S1307,Role!$A:$B,2,FALSE)</f>
        <v>Trainee</v>
      </c>
      <c r="U1307" s="6" t="str">
        <f t="shared" ca="1" si="186"/>
        <v/>
      </c>
      <c r="V1307" s="7" t="str">
        <f ca="1" xml:space="preserve">
IF($U1307 &lt;&gt; "",
    VLOOKUP($U1307,Level!$A:$B,2,FALSE),
    ""
)</f>
        <v/>
      </c>
      <c r="W1307" s="1">
        <f t="shared" ca="1" si="187"/>
        <v>1385</v>
      </c>
      <c r="X1307" s="12" t="str">
        <f t="shared" ca="1" si="188"/>
        <v>INSERT INTO bi4all.fac_employees (id_company_fk, id_employee_pk, flg_active, employee_name, id_gender_fk, id_race_fk, birthday, id_schooling_fk, id_department_fk, id_role_fk, id_level_fk, salary) VALUES (1, 1303, TRUE, 'Giovana Longo Ferrão', 'F', 5, '03/09/1969', 7, 8, 10, NULL, 1385);</v>
      </c>
    </row>
    <row r="1308" spans="1:24" ht="14.25" customHeight="1" x14ac:dyDescent="0.2">
      <c r="A1308" s="7">
        <v>1</v>
      </c>
      <c r="B1308" s="7" t="str">
        <f>$A1308 &amp; "-"&amp;VLOOKUP($A1308,Company!$A:$B,2,FALSE)</f>
        <v>1-ACME Corporation</v>
      </c>
      <c r="C1308" s="5">
        <f t="shared" si="180"/>
        <v>1304</v>
      </c>
      <c r="D1308" s="6" t="b">
        <v>1</v>
      </c>
      <c r="E1308" s="7">
        <f ca="1">IF($C1308 = 1 + N("Presidente"),
    127,
    IF($C1308 = 2 + N("Vice-Presidente"),
        72,
        IF($C1308 = 3 + N("Secretária bilíngue"),
            13,
            RANDBETWEEN(5,COUNT(Name!$A:$A) + 1)
        )
    )
)</f>
        <v>56</v>
      </c>
      <c r="F1308" s="7" t="str">
        <f ca="1">VLOOKUP($E1308,Name!$A:$B,2,FALSE)</f>
        <v>Arthur Gabriel</v>
      </c>
      <c r="G1308" s="7">
        <f ca="1" xml:space="preserve">
IF($C1308 = 1,
    0,
    RANDBETWEEN(5,COUNT('Last name'!$A:$A) + 1)
)</f>
        <v>81</v>
      </c>
      <c r="H1308" s="7" t="str">
        <f ca="1" xml:space="preserve">
IF($C1308 = 1 + N("Presidente"),
    "de Orléans e Bragança",
    VLOOKUP($G1308,'Last name'!$A:$B,2,FALSE) &amp; " " &amp; VLOOKUP(RANDBETWEEN(5,COUNT('Last name'!$A:$A) + 1),'Last name'!$A:$B,2,FALSE)
)</f>
        <v>Farias Freitas</v>
      </c>
      <c r="I1308" s="7" t="str">
        <f t="shared" ca="1" si="181"/>
        <v>Arthur Gabriel Farias Freitas</v>
      </c>
      <c r="J1308" s="7" t="str">
        <f ca="1">VLOOKUP($E1308,Name!$A:$C,3,FALSE)</f>
        <v>M</v>
      </c>
      <c r="K1308" s="7" t="str">
        <f ca="1">VLOOKUP($J1308,Gender!$A:$B,2,FALSE)</f>
        <v>Male</v>
      </c>
      <c r="L1308" s="7">
        <f t="shared" ca="1" si="182"/>
        <v>5</v>
      </c>
      <c r="M1308" s="7" t="str">
        <f ca="1">VLOOKUP($L1308,Race!$A:$B,2,FALSE)</f>
        <v>White</v>
      </c>
      <c r="N1308" s="8">
        <f t="shared" ca="1" si="183"/>
        <v>25946</v>
      </c>
      <c r="O1308" s="6">
        <f t="shared" ca="1" si="184"/>
        <v>7</v>
      </c>
      <c r="P1308" s="8" t="str">
        <f ca="1">VLOOKUP($O1308,Education!$A:$B,2,FALSE)</f>
        <v>Undergraduate degree</v>
      </c>
      <c r="Q1308" s="7">
        <f ca="1" xml:space="preserve">
  IF(OR($S1308 = 5, $S1308 = 6, $S1308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08" s="7" t="str">
        <f ca="1">VLOOKUP($Q1308,Department!$A:$B,2,FALSE)</f>
        <v>Operations</v>
      </c>
      <c r="S1308" s="6">
        <f t="shared" ca="1" si="185"/>
        <v>11</v>
      </c>
      <c r="T1308" s="7" t="str">
        <f ca="1">VLOOKUP($S1308,Role!$A:$B,2,FALSE)</f>
        <v>Analyst</v>
      </c>
      <c r="U1308" s="6">
        <f t="shared" ca="1" si="186"/>
        <v>5</v>
      </c>
      <c r="V1308" s="7" t="str">
        <f ca="1" xml:space="preserve">
IF($U1308 &lt;&gt; "",
    VLOOKUP($U1308,Level!$A:$B,2,FALSE),
    ""
)</f>
        <v>Junior</v>
      </c>
      <c r="W1308" s="1">
        <f t="shared" ca="1" si="187"/>
        <v>2500</v>
      </c>
      <c r="X1308" s="12" t="str">
        <f t="shared" ca="1" si="188"/>
        <v>INSERT INTO bi4all.fac_employees (id_company_fk, id_employee_pk, flg_active, employee_name, id_gender_fk, id_race_fk, birthday, id_schooling_fk, id_department_fk, id_role_fk, id_level_fk, salary) VALUES (1, 1304, TRUE, 'Arthur Gabriel Farias Freitas', 'M', 5, '13/01/1971', 7, 10, 11, 5, 2500);</v>
      </c>
    </row>
    <row r="1309" spans="1:24" ht="14.25" customHeight="1" x14ac:dyDescent="0.2">
      <c r="A1309" s="7">
        <v>1</v>
      </c>
      <c r="B1309" s="7" t="str">
        <f>$A1309 &amp; "-"&amp;VLOOKUP($A1309,Company!$A:$B,2,FALSE)</f>
        <v>1-ACME Corporation</v>
      </c>
      <c r="C1309" s="5">
        <f t="shared" si="180"/>
        <v>1305</v>
      </c>
      <c r="D1309" s="6" t="b">
        <v>1</v>
      </c>
      <c r="E1309" s="7">
        <f ca="1">IF($C1309 = 1 + N("Presidente"),
    127,
    IF($C1309 = 2 + N("Vice-Presidente"),
        72,
        IF($C1309 = 3 + N("Secretária bilíngue"),
            13,
            RANDBETWEEN(5,COUNT(Name!$A:$A) + 1)
        )
    )
)</f>
        <v>363</v>
      </c>
      <c r="F1309" s="7" t="str">
        <f ca="1">VLOOKUP($E1309,Name!$A:$B,2,FALSE)</f>
        <v>Yago</v>
      </c>
      <c r="G1309" s="7">
        <f ca="1" xml:space="preserve">
IF($C1309 = 1,
    0,
    RANDBETWEEN(5,COUNT('Last name'!$A:$A) + 1)
)</f>
        <v>170</v>
      </c>
      <c r="H1309" s="7" t="str">
        <f ca="1" xml:space="preserve">
IF($C1309 = 1 + N("Presidente"),
    "de Orléans e Bragança",
    VLOOKUP($G1309,'Last name'!$A:$B,2,FALSE) &amp; " " &amp; VLOOKUP(RANDBETWEEN(5,COUNT('Last name'!$A:$A) + 1),'Last name'!$A:$B,2,FALSE)
)</f>
        <v>Sá Mariani</v>
      </c>
      <c r="I1309" s="7" t="str">
        <f t="shared" ca="1" si="181"/>
        <v>Yago Sá Mariani</v>
      </c>
      <c r="J1309" s="7" t="str">
        <f ca="1">VLOOKUP($E1309,Name!$A:$C,3,FALSE)</f>
        <v>M</v>
      </c>
      <c r="K1309" s="7" t="str">
        <f ca="1">VLOOKUP($J1309,Gender!$A:$B,2,FALSE)</f>
        <v>Male</v>
      </c>
      <c r="L1309" s="7">
        <f t="shared" ca="1" si="182"/>
        <v>7</v>
      </c>
      <c r="M1309" s="7" t="str">
        <f ca="1">VLOOKUP($L1309,Race!$A:$B,2,FALSE)</f>
        <v>Hispanic or Latino</v>
      </c>
      <c r="N1309" s="8">
        <f t="shared" ca="1" si="183"/>
        <v>20411</v>
      </c>
      <c r="O1309" s="6">
        <f t="shared" ca="1" si="184"/>
        <v>7</v>
      </c>
      <c r="P1309" s="8" t="str">
        <f ca="1">VLOOKUP($O1309,Education!$A:$B,2,FALSE)</f>
        <v>Undergraduate degree</v>
      </c>
      <c r="Q1309" s="7">
        <f ca="1" xml:space="preserve">
  IF(OR($S1309 = 5, $S1309 = 6, $S1309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09" s="7" t="str">
        <f ca="1">VLOOKUP($Q1309,Department!$A:$B,2,FALSE)</f>
        <v>Audit</v>
      </c>
      <c r="S1309" s="6">
        <f t="shared" ca="1" si="185"/>
        <v>10</v>
      </c>
      <c r="T1309" s="7" t="str">
        <f ca="1">VLOOKUP($S1309,Role!$A:$B,2,FALSE)</f>
        <v>Trainee</v>
      </c>
      <c r="U1309" s="6" t="str">
        <f t="shared" ca="1" si="186"/>
        <v/>
      </c>
      <c r="V1309" s="7" t="str">
        <f ca="1" xml:space="preserve">
IF($U1309 &lt;&gt; "",
    VLOOKUP($U1309,Level!$A:$B,2,FALSE),
    ""
)</f>
        <v/>
      </c>
      <c r="W1309" s="1">
        <f t="shared" ca="1" si="187"/>
        <v>1305</v>
      </c>
      <c r="X1309" s="12" t="str">
        <f t="shared" ca="1" si="188"/>
        <v>INSERT INTO bi4all.fac_employees (id_company_fk, id_employee_pk, flg_active, employee_name, id_gender_fk, id_race_fk, birthday, id_schooling_fk, id_department_fk, id_role_fk, id_level_fk, salary) VALUES (1, 1305, TRUE, 'Yago Sá Mariani', 'M', 7, '18/11/1955', 7, 13, 10, NULL, 1305);</v>
      </c>
    </row>
    <row r="1310" spans="1:24" ht="14.25" customHeight="1" x14ac:dyDescent="0.2">
      <c r="A1310" s="7">
        <v>1</v>
      </c>
      <c r="B1310" s="7" t="str">
        <f>$A1310 &amp; "-"&amp;VLOOKUP($A1310,Company!$A:$B,2,FALSE)</f>
        <v>1-ACME Corporation</v>
      </c>
      <c r="C1310" s="5">
        <f t="shared" si="180"/>
        <v>1306</v>
      </c>
      <c r="D1310" s="6" t="b">
        <v>1</v>
      </c>
      <c r="E1310" s="7">
        <f ca="1">IF($C1310 = 1 + N("Presidente"),
    127,
    IF($C1310 = 2 + N("Vice-Presidente"),
        72,
        IF($C1310 = 3 + N("Secretária bilíngue"),
            13,
            RANDBETWEEN(5,COUNT(Name!$A:$A) + 1)
        )
    )
)</f>
        <v>62</v>
      </c>
      <c r="F1310" s="7" t="str">
        <f ca="1">VLOOKUP($E1310,Name!$A:$B,2,FALSE)</f>
        <v>Aurora</v>
      </c>
      <c r="G1310" s="7">
        <f ca="1" xml:space="preserve">
IF($C1310 = 1,
    0,
    RANDBETWEEN(5,COUNT('Last name'!$A:$A) + 1)
)</f>
        <v>101</v>
      </c>
      <c r="H1310" s="7" t="str">
        <f ca="1" xml:space="preserve">
IF($C1310 = 1 + N("Presidente"),
    "de Orléans e Bragança",
    VLOOKUP($G1310,'Last name'!$A:$B,2,FALSE) &amp; " " &amp; VLOOKUP(RANDBETWEEN(5,COUNT('Last name'!$A:$A) + 1),'Last name'!$A:$B,2,FALSE)
)</f>
        <v>Gouveia Campos</v>
      </c>
      <c r="I1310" s="7" t="str">
        <f t="shared" ca="1" si="181"/>
        <v>Aurora Gouveia Campos</v>
      </c>
      <c r="J1310" s="7" t="str">
        <f ca="1">VLOOKUP($E1310,Name!$A:$C,3,FALSE)</f>
        <v>F</v>
      </c>
      <c r="K1310" s="7" t="str">
        <f ca="1">VLOOKUP($J1310,Gender!$A:$B,2,FALSE)</f>
        <v>Female</v>
      </c>
      <c r="L1310" s="7">
        <f t="shared" ca="1" si="182"/>
        <v>5</v>
      </c>
      <c r="M1310" s="7" t="str">
        <f ca="1">VLOOKUP($L1310,Race!$A:$B,2,FALSE)</f>
        <v>White</v>
      </c>
      <c r="N1310" s="8">
        <f t="shared" ca="1" si="183"/>
        <v>18000</v>
      </c>
      <c r="O1310" s="6">
        <f t="shared" ca="1" si="184"/>
        <v>8</v>
      </c>
      <c r="P1310" s="8" t="str">
        <f ca="1">VLOOKUP($O1310,Education!$A:$B,2,FALSE)</f>
        <v>Graduate school</v>
      </c>
      <c r="Q1310" s="7">
        <f ca="1" xml:space="preserve">
  IF(OR($S1310 = 5, $S1310 = 6, $S1310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10" s="7" t="str">
        <f ca="1">VLOOKUP($Q1310,Department!$A:$B,2,FALSE)</f>
        <v>Controlling</v>
      </c>
      <c r="S1310" s="6">
        <f t="shared" ca="1" si="185"/>
        <v>11</v>
      </c>
      <c r="T1310" s="7" t="str">
        <f ca="1">VLOOKUP($S1310,Role!$A:$B,2,FALSE)</f>
        <v>Analyst</v>
      </c>
      <c r="U1310" s="6">
        <f t="shared" ca="1" si="186"/>
        <v>7</v>
      </c>
      <c r="V1310" s="7" t="str">
        <f ca="1" xml:space="preserve">
IF($U1310 &lt;&gt; "",
    VLOOKUP($U1310,Level!$A:$B,2,FALSE),
    ""
)</f>
        <v>Senior</v>
      </c>
      <c r="W1310" s="1">
        <f t="shared" ca="1" si="187"/>
        <v>3000</v>
      </c>
      <c r="X1310" s="12" t="str">
        <f t="shared" ca="1" si="188"/>
        <v>INSERT INTO bi4all.fac_employees (id_company_fk, id_employee_pk, flg_active, employee_name, id_gender_fk, id_race_fk, birthday, id_schooling_fk, id_department_fk, id_role_fk, id_level_fk, salary) VALUES (1, 1306, TRUE, 'Aurora Gouveia Campos', 'F', 5, '12/04/1949', 8, 12, 11, 7, 3000);</v>
      </c>
    </row>
    <row r="1311" spans="1:24" ht="14.25" customHeight="1" x14ac:dyDescent="0.2">
      <c r="A1311" s="7">
        <v>1</v>
      </c>
      <c r="B1311" s="7" t="str">
        <f>$A1311 &amp; "-"&amp;VLOOKUP($A1311,Company!$A:$B,2,FALSE)</f>
        <v>1-ACME Corporation</v>
      </c>
      <c r="C1311" s="5">
        <f t="shared" si="180"/>
        <v>1307</v>
      </c>
      <c r="D1311" s="6" t="b">
        <v>1</v>
      </c>
      <c r="E1311" s="7">
        <f ca="1">IF($C1311 = 1 + N("Presidente"),
    127,
    IF($C1311 = 2 + N("Vice-Presidente"),
        72,
        IF($C1311 = 3 + N("Secretária bilíngue"),
            13,
            RANDBETWEEN(5,COUNT(Name!$A:$A) + 1)
        )
    )
)</f>
        <v>240</v>
      </c>
      <c r="F1311" s="7" t="str">
        <f ca="1">VLOOKUP($E1311,Name!$A:$B,2,FALSE)</f>
        <v>Lucca</v>
      </c>
      <c r="G1311" s="7">
        <f ca="1" xml:space="preserve">
IF($C1311 = 1,
    0,
    RANDBETWEEN(5,COUNT('Last name'!$A:$A) + 1)
)</f>
        <v>101</v>
      </c>
      <c r="H1311" s="7" t="str">
        <f ca="1" xml:space="preserve">
IF($C1311 = 1 + N("Presidente"),
    "de Orléans e Bragança",
    VLOOKUP($G1311,'Last name'!$A:$B,2,FALSE) &amp; " " &amp; VLOOKUP(RANDBETWEEN(5,COUNT('Last name'!$A:$A) + 1),'Last name'!$A:$B,2,FALSE)
)</f>
        <v>Gouveia Alencar</v>
      </c>
      <c r="I1311" s="7" t="str">
        <f t="shared" ca="1" si="181"/>
        <v>Lucca Gouveia Alencar</v>
      </c>
      <c r="J1311" s="7" t="str">
        <f ca="1">VLOOKUP($E1311,Name!$A:$C,3,FALSE)</f>
        <v>M</v>
      </c>
      <c r="K1311" s="7" t="str">
        <f ca="1">VLOOKUP($J1311,Gender!$A:$B,2,FALSE)</f>
        <v>Male</v>
      </c>
      <c r="L1311" s="7">
        <f t="shared" ca="1" si="182"/>
        <v>8</v>
      </c>
      <c r="M1311" s="7" t="str">
        <f ca="1">VLOOKUP($L1311,Race!$A:$B,2,FALSE)</f>
        <v>Asian</v>
      </c>
      <c r="N1311" s="8">
        <f t="shared" ca="1" si="183"/>
        <v>21873</v>
      </c>
      <c r="O1311" s="6">
        <f t="shared" ca="1" si="184"/>
        <v>7</v>
      </c>
      <c r="P1311" s="8" t="str">
        <f ca="1">VLOOKUP($O1311,Education!$A:$B,2,FALSE)</f>
        <v>Undergraduate degree</v>
      </c>
      <c r="Q1311" s="7">
        <f ca="1" xml:space="preserve">
  IF(OR($S1311 = 5, $S1311 = 6, $S1311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11" s="7" t="str">
        <f ca="1">VLOOKUP($Q1311,Department!$A:$B,2,FALSE)</f>
        <v>Communication &amp; Marketing</v>
      </c>
      <c r="S1311" s="6">
        <f t="shared" ca="1" si="185"/>
        <v>9</v>
      </c>
      <c r="T1311" s="7" t="str">
        <f ca="1">VLOOKUP($S1311,Role!$A:$B,2,FALSE)</f>
        <v>Intern</v>
      </c>
      <c r="U1311" s="6" t="str">
        <f t="shared" ca="1" si="186"/>
        <v/>
      </c>
      <c r="V1311" s="7" t="str">
        <f ca="1" xml:space="preserve">
IF($U1311 &lt;&gt; "",
    VLOOKUP($U1311,Level!$A:$B,2,FALSE),
    ""
)</f>
        <v/>
      </c>
      <c r="W1311" s="1">
        <f t="shared" ca="1" si="187"/>
        <v>1285</v>
      </c>
      <c r="X1311" s="12" t="str">
        <f t="shared" ca="1" si="188"/>
        <v>INSERT INTO bi4all.fac_employees (id_company_fk, id_employee_pk, flg_active, employee_name, id_gender_fk, id_race_fk, birthday, id_schooling_fk, id_department_fk, id_role_fk, id_level_fk, salary) VALUES (1, 1307, TRUE, 'Lucca Gouveia Alencar', 'M', 8, '19/11/1959', 7, 11, 9, NULL, 1285);</v>
      </c>
    </row>
    <row r="1312" spans="1:24" ht="14.25" customHeight="1" x14ac:dyDescent="0.2">
      <c r="A1312" s="7">
        <v>1</v>
      </c>
      <c r="B1312" s="7" t="str">
        <f>$A1312 &amp; "-"&amp;VLOOKUP($A1312,Company!$A:$B,2,FALSE)</f>
        <v>1-ACME Corporation</v>
      </c>
      <c r="C1312" s="5">
        <f t="shared" si="180"/>
        <v>1308</v>
      </c>
      <c r="D1312" s="6" t="b">
        <v>1</v>
      </c>
      <c r="E1312" s="7">
        <f ca="1">IF($C1312 = 1 + N("Presidente"),
    127,
    IF($C1312 = 2 + N("Vice-Presidente"),
        72,
        IF($C1312 = 3 + N("Secretária bilíngue"),
            13,
            RANDBETWEEN(5,COUNT(Name!$A:$A) + 1)
        )
    )
)</f>
        <v>146</v>
      </c>
      <c r="F1312" s="7" t="str">
        <f ca="1">VLOOKUP($E1312,Name!$A:$B,2,FALSE)</f>
        <v>Francisco</v>
      </c>
      <c r="G1312" s="7">
        <f ca="1" xml:space="preserve">
IF($C1312 = 1,
    0,
    RANDBETWEEN(5,COUNT('Last name'!$A:$A) + 1)
)</f>
        <v>59</v>
      </c>
      <c r="H1312" s="7" t="str">
        <f ca="1" xml:space="preserve">
IF($C1312 = 1 + N("Presidente"),
    "de Orléans e Bragança",
    VLOOKUP($G1312,'Last name'!$A:$B,2,FALSE) &amp; " " &amp; VLOOKUP(RANDBETWEEN(5,COUNT('Last name'!$A:$A) + 1),'Last name'!$A:$B,2,FALSE)
)</f>
        <v>Cardozo Madureira</v>
      </c>
      <c r="I1312" s="7" t="str">
        <f t="shared" ca="1" si="181"/>
        <v>Francisco Cardozo Madureira</v>
      </c>
      <c r="J1312" s="7" t="str">
        <f ca="1">VLOOKUP($E1312,Name!$A:$C,3,FALSE)</f>
        <v>M</v>
      </c>
      <c r="K1312" s="7" t="str">
        <f ca="1">VLOOKUP($J1312,Gender!$A:$B,2,FALSE)</f>
        <v>Male</v>
      </c>
      <c r="L1312" s="7">
        <f t="shared" ca="1" si="182"/>
        <v>5</v>
      </c>
      <c r="M1312" s="7" t="str">
        <f ca="1">VLOOKUP($L1312,Race!$A:$B,2,FALSE)</f>
        <v>White</v>
      </c>
      <c r="N1312" s="8">
        <f t="shared" ca="1" si="183"/>
        <v>20672</v>
      </c>
      <c r="O1312" s="6">
        <f t="shared" ca="1" si="184"/>
        <v>7</v>
      </c>
      <c r="P1312" s="8" t="str">
        <f ca="1">VLOOKUP($O1312,Education!$A:$B,2,FALSE)</f>
        <v>Undergraduate degree</v>
      </c>
      <c r="Q1312" s="7">
        <f ca="1" xml:space="preserve">
  IF(OR($S1312 = 5, $S1312 = 6, $S1312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12" s="7" t="str">
        <f ca="1">VLOOKUP($Q1312,Department!$A:$B,2,FALSE)</f>
        <v>Commercial</v>
      </c>
      <c r="S1312" s="6">
        <f t="shared" ca="1" si="185"/>
        <v>11</v>
      </c>
      <c r="T1312" s="7" t="str">
        <f ca="1">VLOOKUP($S1312,Role!$A:$B,2,FALSE)</f>
        <v>Analyst</v>
      </c>
      <c r="U1312" s="6">
        <f t="shared" ca="1" si="186"/>
        <v>7</v>
      </c>
      <c r="V1312" s="7" t="str">
        <f ca="1" xml:space="preserve">
IF($U1312 &lt;&gt; "",
    VLOOKUP($U1312,Level!$A:$B,2,FALSE),
    ""
)</f>
        <v>Senior</v>
      </c>
      <c r="W1312" s="1">
        <f t="shared" ca="1" si="187"/>
        <v>2580</v>
      </c>
      <c r="X1312" s="12" t="str">
        <f t="shared" ca="1" si="188"/>
        <v>INSERT INTO bi4all.fac_employees (id_company_fk, id_employee_pk, flg_active, employee_name, id_gender_fk, id_race_fk, birthday, id_schooling_fk, id_department_fk, id_role_fk, id_level_fk, salary) VALUES (1, 1308, TRUE, 'Francisco Cardozo Madureira', 'M', 5, '05/08/1956', 7, 9, 11, 7, 2580);</v>
      </c>
    </row>
    <row r="1313" spans="1:24" ht="14.25" customHeight="1" x14ac:dyDescent="0.2">
      <c r="A1313" s="7">
        <v>1</v>
      </c>
      <c r="B1313" s="7" t="str">
        <f>$A1313 &amp; "-"&amp;VLOOKUP($A1313,Company!$A:$B,2,FALSE)</f>
        <v>1-ACME Corporation</v>
      </c>
      <c r="C1313" s="5">
        <f t="shared" si="180"/>
        <v>1309</v>
      </c>
      <c r="D1313" s="6" t="b">
        <v>1</v>
      </c>
      <c r="E1313" s="7">
        <f ca="1">IF($C1313 = 1 + N("Presidente"),
    127,
    IF($C1313 = 2 + N("Vice-Presidente"),
        72,
        IF($C1313 = 3 + N("Secretária bilíngue"),
            13,
            RANDBETWEEN(5,COUNT(Name!$A:$A) + 1)
        )
    )
)</f>
        <v>163</v>
      </c>
      <c r="F1313" s="7" t="str">
        <f ca="1">VLOOKUP($E1313,Name!$A:$B,2,FALSE)</f>
        <v>Heloísa</v>
      </c>
      <c r="G1313" s="7">
        <f ca="1" xml:space="preserve">
IF($C1313 = 1,
    0,
    RANDBETWEEN(5,COUNT('Last name'!$A:$A) + 1)
)</f>
        <v>134</v>
      </c>
      <c r="H1313" s="7" t="str">
        <f ca="1" xml:space="preserve">
IF($C1313 = 1 + N("Presidente"),
    "de Orléans e Bragança",
    VLOOKUP($G1313,'Last name'!$A:$B,2,FALSE) &amp; " " &amp; VLOOKUP(RANDBETWEEN(5,COUNT('Last name'!$A:$A) + 1),'Last name'!$A:$B,2,FALSE)
)</f>
        <v>Morato Lombardi</v>
      </c>
      <c r="I1313" s="7" t="str">
        <f t="shared" ca="1" si="181"/>
        <v>Heloísa Morato Lombardi</v>
      </c>
      <c r="J1313" s="7" t="str">
        <f ca="1">VLOOKUP($E1313,Name!$A:$C,3,FALSE)</f>
        <v>F</v>
      </c>
      <c r="K1313" s="7" t="str">
        <f ca="1">VLOOKUP($J1313,Gender!$A:$B,2,FALSE)</f>
        <v>Female</v>
      </c>
      <c r="L1313" s="7">
        <f t="shared" ca="1" si="182"/>
        <v>5</v>
      </c>
      <c r="M1313" s="7" t="str">
        <f ca="1">VLOOKUP($L1313,Race!$A:$B,2,FALSE)</f>
        <v>White</v>
      </c>
      <c r="N1313" s="8">
        <f t="shared" ca="1" si="183"/>
        <v>33145</v>
      </c>
      <c r="O1313" s="6">
        <f t="shared" ca="1" si="184"/>
        <v>7</v>
      </c>
      <c r="P1313" s="8" t="str">
        <f ca="1">VLOOKUP($O1313,Education!$A:$B,2,FALSE)</f>
        <v>Undergraduate degree</v>
      </c>
      <c r="Q1313" s="7">
        <f ca="1" xml:space="preserve">
  IF(OR($S1313 = 5, $S1313 = 6, $S1313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13" s="7" t="str">
        <f ca="1">VLOOKUP($Q1313,Department!$A:$B,2,FALSE)</f>
        <v>Commercial</v>
      </c>
      <c r="S1313" s="6">
        <f t="shared" ca="1" si="185"/>
        <v>10</v>
      </c>
      <c r="T1313" s="7" t="str">
        <f ca="1">VLOOKUP($S1313,Role!$A:$B,2,FALSE)</f>
        <v>Trainee</v>
      </c>
      <c r="U1313" s="6" t="str">
        <f t="shared" ca="1" si="186"/>
        <v/>
      </c>
      <c r="V1313" s="7" t="str">
        <f ca="1" xml:space="preserve">
IF($U1313 &lt;&gt; "",
    VLOOKUP($U1313,Level!$A:$B,2,FALSE),
    ""
)</f>
        <v/>
      </c>
      <c r="W1313" s="1">
        <f t="shared" ca="1" si="187"/>
        <v>1385</v>
      </c>
      <c r="X1313" s="12" t="str">
        <f t="shared" ca="1" si="188"/>
        <v>INSERT INTO bi4all.fac_employees (id_company_fk, id_employee_pk, flg_active, employee_name, id_gender_fk, id_race_fk, birthday, id_schooling_fk, id_department_fk, id_role_fk, id_level_fk, salary) VALUES (1, 1309, TRUE, 'Heloísa Morato Lombardi', 'F', 5, '29/09/1990', 7, 9, 10, NULL, 1385);</v>
      </c>
    </row>
    <row r="1314" spans="1:24" ht="14.25" customHeight="1" x14ac:dyDescent="0.2">
      <c r="A1314" s="7">
        <v>1</v>
      </c>
      <c r="B1314" s="7" t="str">
        <f>$A1314 &amp; "-"&amp;VLOOKUP($A1314,Company!$A:$B,2,FALSE)</f>
        <v>1-ACME Corporation</v>
      </c>
      <c r="C1314" s="5">
        <f t="shared" si="180"/>
        <v>1310</v>
      </c>
      <c r="D1314" s="6" t="b">
        <v>1</v>
      </c>
      <c r="E1314" s="7">
        <f ca="1">IF($C1314 = 1 + N("Presidente"),
    127,
    IF($C1314 = 2 + N("Vice-Presidente"),
        72,
        IF($C1314 = 3 + N("Secretária bilíngue"),
            13,
            RANDBETWEEN(5,COUNT(Name!$A:$A) + 1)
        )
    )
)</f>
        <v>230</v>
      </c>
      <c r="F1314" s="7" t="str">
        <f ca="1">VLOOKUP($E1314,Name!$A:$B,2,FALSE)</f>
        <v>Lorena</v>
      </c>
      <c r="G1314" s="7">
        <f ca="1" xml:space="preserve">
IF($C1314 = 1,
    0,
    RANDBETWEEN(5,COUNT('Last name'!$A:$A) + 1)
)</f>
        <v>62</v>
      </c>
      <c r="H1314" s="7" t="str">
        <f ca="1" xml:space="preserve">
IF($C1314 = 1 + N("Presidente"),
    "de Orléans e Bragança",
    VLOOKUP($G1314,'Last name'!$A:$B,2,FALSE) &amp; " " &amp; VLOOKUP(RANDBETWEEN(5,COUNT('Last name'!$A:$A) + 1),'Last name'!$A:$B,2,FALSE)
)</f>
        <v>Carvalho Marques</v>
      </c>
      <c r="I1314" s="7" t="str">
        <f t="shared" ca="1" si="181"/>
        <v>Lorena Carvalho Marques</v>
      </c>
      <c r="J1314" s="7" t="str">
        <f ca="1">VLOOKUP($E1314,Name!$A:$C,3,FALSE)</f>
        <v>F</v>
      </c>
      <c r="K1314" s="7" t="str">
        <f ca="1">VLOOKUP($J1314,Gender!$A:$B,2,FALSE)</f>
        <v>Female</v>
      </c>
      <c r="L1314" s="7">
        <f t="shared" ca="1" si="182"/>
        <v>5</v>
      </c>
      <c r="M1314" s="7" t="str">
        <f ca="1">VLOOKUP($L1314,Race!$A:$B,2,FALSE)</f>
        <v>White</v>
      </c>
      <c r="N1314" s="8">
        <f t="shared" ca="1" si="183"/>
        <v>20066</v>
      </c>
      <c r="O1314" s="6">
        <f t="shared" ca="1" si="184"/>
        <v>7</v>
      </c>
      <c r="P1314" s="8" t="str">
        <f ca="1">VLOOKUP($O1314,Education!$A:$B,2,FALSE)</f>
        <v>Undergraduate degree</v>
      </c>
      <c r="Q1314" s="7">
        <f ca="1" xml:space="preserve">
  IF(OR($S1314 = 5, $S1314 = 6, $S1314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14" s="7" t="str">
        <f ca="1">VLOOKUP($Q1314,Department!$A:$B,2,FALSE)</f>
        <v>Finance</v>
      </c>
      <c r="S1314" s="6">
        <f t="shared" ca="1" si="185"/>
        <v>11</v>
      </c>
      <c r="T1314" s="7" t="str">
        <f ca="1">VLOOKUP($S1314,Role!$A:$B,2,FALSE)</f>
        <v>Analyst</v>
      </c>
      <c r="U1314" s="6">
        <f t="shared" ca="1" si="186"/>
        <v>6</v>
      </c>
      <c r="V1314" s="7" t="str">
        <f ca="1" xml:space="preserve">
IF($U1314 &lt;&gt; "",
    VLOOKUP($U1314,Level!$A:$B,2,FALSE),
    ""
)</f>
        <v>Pleno</v>
      </c>
      <c r="W1314" s="1">
        <f t="shared" ca="1" si="187"/>
        <v>2500</v>
      </c>
      <c r="X1314" s="12" t="str">
        <f t="shared" ca="1" si="188"/>
        <v>INSERT INTO bi4all.fac_employees (id_company_fk, id_employee_pk, flg_active, employee_name, id_gender_fk, id_race_fk, birthday, id_schooling_fk, id_department_fk, id_role_fk, id_level_fk, salary) VALUES (1, 1310, TRUE, 'Lorena Carvalho Marques', 'F', 5, '08/12/1954', 7, 7, 11, 6, 2500);</v>
      </c>
    </row>
    <row r="1315" spans="1:24" ht="14.25" customHeight="1" x14ac:dyDescent="0.2">
      <c r="A1315" s="7">
        <v>1</v>
      </c>
      <c r="B1315" s="7" t="str">
        <f>$A1315 &amp; "-"&amp;VLOOKUP($A1315,Company!$A:$B,2,FALSE)</f>
        <v>1-ACME Corporation</v>
      </c>
      <c r="C1315" s="5">
        <f t="shared" si="180"/>
        <v>1311</v>
      </c>
      <c r="D1315" s="6" t="b">
        <v>1</v>
      </c>
      <c r="E1315" s="7">
        <f ca="1">IF($C1315 = 1 + N("Presidente"),
    127,
    IF($C1315 = 2 + N("Vice-Presidente"),
        72,
        IF($C1315 = 3 + N("Secretária bilíngue"),
            13,
            RANDBETWEEN(5,COUNT(Name!$A:$A) + 1)
        )
    )
)</f>
        <v>106</v>
      </c>
      <c r="F1315" s="7" t="str">
        <f ca="1">VLOOKUP($E1315,Name!$A:$B,2,FALSE)</f>
        <v>Davi Lucas</v>
      </c>
      <c r="G1315" s="7">
        <f ca="1" xml:space="preserve">
IF($C1315 = 1,
    0,
    RANDBETWEEN(5,COUNT('Last name'!$A:$A) + 1)
)</f>
        <v>19</v>
      </c>
      <c r="H1315" s="7" t="str">
        <f ca="1" xml:space="preserve">
IF($C1315 = 1 + N("Presidente"),
    "de Orléans e Bragança",
    VLOOKUP($G1315,'Last name'!$A:$B,2,FALSE) &amp; " " &amp; VLOOKUP(RANDBETWEEN(5,COUNT('Last name'!$A:$A) + 1),'Last name'!$A:$B,2,FALSE)
)</f>
        <v>Anjos Andrioli</v>
      </c>
      <c r="I1315" s="7" t="str">
        <f t="shared" ca="1" si="181"/>
        <v>Davi Lucas Anjos Andrioli</v>
      </c>
      <c r="J1315" s="7" t="str">
        <f ca="1">VLOOKUP($E1315,Name!$A:$C,3,FALSE)</f>
        <v>M</v>
      </c>
      <c r="K1315" s="7" t="str">
        <f ca="1">VLOOKUP($J1315,Gender!$A:$B,2,FALSE)</f>
        <v>Male</v>
      </c>
      <c r="L1315" s="7">
        <f t="shared" ca="1" si="182"/>
        <v>5</v>
      </c>
      <c r="M1315" s="7" t="str">
        <f ca="1">VLOOKUP($L1315,Race!$A:$B,2,FALSE)</f>
        <v>White</v>
      </c>
      <c r="N1315" s="8">
        <f t="shared" ca="1" si="183"/>
        <v>21076</v>
      </c>
      <c r="O1315" s="6">
        <f t="shared" ca="1" si="184"/>
        <v>7</v>
      </c>
      <c r="P1315" s="8" t="str">
        <f ca="1">VLOOKUP($O1315,Education!$A:$B,2,FALSE)</f>
        <v>Undergraduate degree</v>
      </c>
      <c r="Q1315" s="7">
        <f ca="1" xml:space="preserve">
  IF(OR($S1315 = 5, $S1315 = 6, $S1315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15" s="7" t="str">
        <f ca="1">VLOOKUP($Q1315,Department!$A:$B,2,FALSE)</f>
        <v>Operations</v>
      </c>
      <c r="S1315" s="6">
        <f t="shared" ca="1" si="185"/>
        <v>10</v>
      </c>
      <c r="T1315" s="7" t="str">
        <f ca="1">VLOOKUP($S1315,Role!$A:$B,2,FALSE)</f>
        <v>Trainee</v>
      </c>
      <c r="U1315" s="6" t="str">
        <f t="shared" ca="1" si="186"/>
        <v/>
      </c>
      <c r="V1315" s="7" t="str">
        <f ca="1" xml:space="preserve">
IF($U1315 &lt;&gt; "",
    VLOOKUP($U1315,Level!$A:$B,2,FALSE),
    ""
)</f>
        <v/>
      </c>
      <c r="W1315" s="1">
        <f t="shared" ca="1" si="187"/>
        <v>1305</v>
      </c>
      <c r="X1315" s="12" t="str">
        <f t="shared" ca="1" si="188"/>
        <v>INSERT INTO bi4all.fac_employees (id_company_fk, id_employee_pk, flg_active, employee_name, id_gender_fk, id_race_fk, birthday, id_schooling_fk, id_department_fk, id_role_fk, id_level_fk, salary) VALUES (1, 1311, TRUE, 'Davi Lucas Anjos Andrioli', 'M', 5, '13/09/1957', 7, 10, 10, NULL, 1305);</v>
      </c>
    </row>
    <row r="1316" spans="1:24" ht="14.25" customHeight="1" x14ac:dyDescent="0.2">
      <c r="A1316" s="7">
        <v>1</v>
      </c>
      <c r="B1316" s="7" t="str">
        <f>$A1316 &amp; "-"&amp;VLOOKUP($A1316,Company!$A:$B,2,FALSE)</f>
        <v>1-ACME Corporation</v>
      </c>
      <c r="C1316" s="5">
        <f t="shared" si="180"/>
        <v>1312</v>
      </c>
      <c r="D1316" s="6" t="b">
        <v>1</v>
      </c>
      <c r="E1316" s="7">
        <f ca="1">IF($C1316 = 1 + N("Presidente"),
    127,
    IF($C1316 = 2 + N("Vice-Presidente"),
        72,
        IF($C1316 = 3 + N("Secretária bilíngue"),
            13,
            RANDBETWEEN(5,COUNT(Name!$A:$A) + 1)
        )
    )
)</f>
        <v>180</v>
      </c>
      <c r="F1316" s="7" t="str">
        <f ca="1">VLOOKUP($E1316,Name!$A:$B,2,FALSE)</f>
        <v>Isis</v>
      </c>
      <c r="G1316" s="7">
        <f ca="1" xml:space="preserve">
IF($C1316 = 1,
    0,
    RANDBETWEEN(5,COUNT('Last name'!$A:$A) + 1)
)</f>
        <v>185</v>
      </c>
      <c r="H1316" s="7" t="str">
        <f ca="1" xml:space="preserve">
IF($C1316 = 1 + N("Presidente"),
    "de Orléans e Bragança",
    VLOOKUP($G1316,'Last name'!$A:$B,2,FALSE) &amp; " " &amp; VLOOKUP(RANDBETWEEN(5,COUNT('Last name'!$A:$A) + 1),'Last name'!$A:$B,2,FALSE)
)</f>
        <v>Sousa Negrão</v>
      </c>
      <c r="I1316" s="7" t="str">
        <f t="shared" ca="1" si="181"/>
        <v>Isis Sousa Negrão</v>
      </c>
      <c r="J1316" s="7" t="str">
        <f ca="1">VLOOKUP($E1316,Name!$A:$C,3,FALSE)</f>
        <v>F</v>
      </c>
      <c r="K1316" s="7" t="str">
        <f ca="1">VLOOKUP($J1316,Gender!$A:$B,2,FALSE)</f>
        <v>Female</v>
      </c>
      <c r="L1316" s="7">
        <f t="shared" ca="1" si="182"/>
        <v>6</v>
      </c>
      <c r="M1316" s="7" t="str">
        <f ca="1">VLOOKUP($L1316,Race!$A:$B,2,FALSE)</f>
        <v>Black or African American</v>
      </c>
      <c r="N1316" s="8">
        <f t="shared" ca="1" si="183"/>
        <v>31642</v>
      </c>
      <c r="O1316" s="6">
        <f t="shared" ca="1" si="184"/>
        <v>8</v>
      </c>
      <c r="P1316" s="8" t="str">
        <f ca="1">VLOOKUP($O1316,Education!$A:$B,2,FALSE)</f>
        <v>Graduate school</v>
      </c>
      <c r="Q1316" s="7">
        <f ca="1" xml:space="preserve">
  IF(OR($S1316 = 5, $S1316 = 6, $S1316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16" s="7" t="str">
        <f ca="1">VLOOKUP($Q1316,Department!$A:$B,2,FALSE)</f>
        <v>Audit</v>
      </c>
      <c r="S1316" s="6">
        <f t="shared" ca="1" si="185"/>
        <v>11</v>
      </c>
      <c r="T1316" s="7" t="str">
        <f ca="1">VLOOKUP($S1316,Role!$A:$B,2,FALSE)</f>
        <v>Analyst</v>
      </c>
      <c r="U1316" s="6">
        <f t="shared" ca="1" si="186"/>
        <v>5</v>
      </c>
      <c r="V1316" s="7" t="str">
        <f ca="1" xml:space="preserve">
IF($U1316 &lt;&gt; "",
    VLOOKUP($U1316,Level!$A:$B,2,FALSE),
    ""
)</f>
        <v>Junior</v>
      </c>
      <c r="W1316" s="1">
        <f t="shared" ca="1" si="187"/>
        <v>3000</v>
      </c>
      <c r="X1316" s="12" t="str">
        <f t="shared" ca="1" si="188"/>
        <v>INSERT INTO bi4all.fac_employees (id_company_fk, id_employee_pk, flg_active, employee_name, id_gender_fk, id_race_fk, birthday, id_schooling_fk, id_department_fk, id_role_fk, id_level_fk, salary) VALUES (1, 1312, TRUE, 'Isis Sousa Negrão', 'F', 6, '18/08/1986', 8, 13, 11, 5, 3000);</v>
      </c>
    </row>
    <row r="1317" spans="1:24" ht="14.25" customHeight="1" x14ac:dyDescent="0.2">
      <c r="A1317" s="7">
        <v>1</v>
      </c>
      <c r="B1317" s="7" t="str">
        <f>$A1317 &amp; "-"&amp;VLOOKUP($A1317,Company!$A:$B,2,FALSE)</f>
        <v>1-ACME Corporation</v>
      </c>
      <c r="C1317" s="5">
        <f t="shared" si="180"/>
        <v>1313</v>
      </c>
      <c r="D1317" s="6" t="b">
        <v>1</v>
      </c>
      <c r="E1317" s="7">
        <f ca="1">IF($C1317 = 1 + N("Presidente"),
    127,
    IF($C1317 = 2 + N("Vice-Presidente"),
        72,
        IF($C1317 = 3 + N("Secretária bilíngue"),
            13,
            RANDBETWEEN(5,COUNT(Name!$A:$A) + 1)
        )
    )
)</f>
        <v>61</v>
      </c>
      <c r="F1317" s="7" t="str">
        <f ca="1">VLOOKUP($E1317,Name!$A:$B,2,FALSE)</f>
        <v>Augusto</v>
      </c>
      <c r="G1317" s="7">
        <f ca="1" xml:space="preserve">
IF($C1317 = 1,
    0,
    RANDBETWEEN(5,COUNT('Last name'!$A:$A) + 1)
)</f>
        <v>64</v>
      </c>
      <c r="H1317" s="7" t="str">
        <f ca="1" xml:space="preserve">
IF($C1317 = 1 + N("Presidente"),
    "de Orléans e Bragança",
    VLOOKUP($G1317,'Last name'!$A:$B,2,FALSE) &amp; " " &amp; VLOOKUP(RANDBETWEEN(5,COUNT('Last name'!$A:$A) + 1),'Last name'!$A:$B,2,FALSE)
)</f>
        <v>Chaves Sacramento</v>
      </c>
      <c r="I1317" s="7" t="str">
        <f t="shared" ca="1" si="181"/>
        <v>Augusto Chaves Sacramento</v>
      </c>
      <c r="J1317" s="7" t="str">
        <f ca="1">VLOOKUP($E1317,Name!$A:$C,3,FALSE)</f>
        <v>M</v>
      </c>
      <c r="K1317" s="7" t="str">
        <f ca="1">VLOOKUP($J1317,Gender!$A:$B,2,FALSE)</f>
        <v>Male</v>
      </c>
      <c r="L1317" s="7">
        <f t="shared" ca="1" si="182"/>
        <v>5</v>
      </c>
      <c r="M1317" s="7" t="str">
        <f ca="1">VLOOKUP($L1317,Race!$A:$B,2,FALSE)</f>
        <v>White</v>
      </c>
      <c r="N1317" s="8">
        <f t="shared" ca="1" si="183"/>
        <v>25819</v>
      </c>
      <c r="O1317" s="6">
        <f t="shared" ca="1" si="184"/>
        <v>7</v>
      </c>
      <c r="P1317" s="8" t="str">
        <f ca="1">VLOOKUP($O1317,Education!$A:$B,2,FALSE)</f>
        <v>Undergraduate degree</v>
      </c>
      <c r="Q1317" s="7">
        <f ca="1" xml:space="preserve">
  IF(OR($S1317 = 5, $S1317 = 6, $S1317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17" s="7" t="str">
        <f ca="1">VLOOKUP($Q1317,Department!$A:$B,2,FALSE)</f>
        <v>Administration</v>
      </c>
      <c r="S1317" s="6">
        <f t="shared" ca="1" si="185"/>
        <v>10</v>
      </c>
      <c r="T1317" s="7" t="str">
        <f ca="1">VLOOKUP($S1317,Role!$A:$B,2,FALSE)</f>
        <v>Trainee</v>
      </c>
      <c r="U1317" s="6" t="str">
        <f t="shared" ca="1" si="186"/>
        <v/>
      </c>
      <c r="V1317" s="7" t="str">
        <f ca="1" xml:space="preserve">
IF($U1317 &lt;&gt; "",
    VLOOKUP($U1317,Level!$A:$B,2,FALSE),
    ""
)</f>
        <v/>
      </c>
      <c r="W1317" s="1">
        <f t="shared" ca="1" si="187"/>
        <v>1305</v>
      </c>
      <c r="X1317" s="12" t="str">
        <f t="shared" ca="1" si="188"/>
        <v>INSERT INTO bi4all.fac_employees (id_company_fk, id_employee_pk, flg_active, employee_name, id_gender_fk, id_race_fk, birthday, id_schooling_fk, id_department_fk, id_role_fk, id_level_fk, salary) VALUES (1, 1313, TRUE, 'Augusto Chaves Sacramento', 'M', 5, '08/09/1970', 7, 6, 10, NULL, 1305);</v>
      </c>
    </row>
    <row r="1318" spans="1:24" ht="14.25" customHeight="1" x14ac:dyDescent="0.2">
      <c r="A1318" s="7">
        <v>1</v>
      </c>
      <c r="B1318" s="7" t="str">
        <f>$A1318 &amp; "-"&amp;VLOOKUP($A1318,Company!$A:$B,2,FALSE)</f>
        <v>1-ACME Corporation</v>
      </c>
      <c r="C1318" s="5">
        <f t="shared" si="180"/>
        <v>1314</v>
      </c>
      <c r="D1318" s="6" t="b">
        <v>1</v>
      </c>
      <c r="E1318" s="7">
        <f ca="1">IF($C1318 = 1 + N("Presidente"),
    127,
    IF($C1318 = 2 + N("Vice-Presidente"),
        72,
        IF($C1318 = 3 + N("Secretária bilíngue"),
            13,
            RANDBETWEEN(5,COUNT(Name!$A:$A) + 1)
        )
    )
)</f>
        <v>237</v>
      </c>
      <c r="F1318" s="7" t="str">
        <f ca="1">VLOOKUP($E1318,Name!$A:$B,2,FALSE)</f>
        <v>Luanna</v>
      </c>
      <c r="G1318" s="7">
        <f ca="1" xml:space="preserve">
IF($C1318 = 1,
    0,
    RANDBETWEEN(5,COUNT('Last name'!$A:$A) + 1)
)</f>
        <v>75</v>
      </c>
      <c r="H1318" s="7" t="str">
        <f ca="1" xml:space="preserve">
IF($C1318 = 1 + N("Presidente"),
    "de Orléans e Bragança",
    VLOOKUP($G1318,'Last name'!$A:$B,2,FALSE) &amp; " " &amp; VLOOKUP(RANDBETWEEN(5,COUNT('Last name'!$A:$A) + 1),'Last name'!$A:$B,2,FALSE)
)</f>
        <v>dos Santos Fontana</v>
      </c>
      <c r="I1318" s="7" t="str">
        <f t="shared" ca="1" si="181"/>
        <v>Luanna dos Santos Fontana</v>
      </c>
      <c r="J1318" s="7" t="str">
        <f ca="1">VLOOKUP($E1318,Name!$A:$C,3,FALSE)</f>
        <v>F</v>
      </c>
      <c r="K1318" s="7" t="str">
        <f ca="1">VLOOKUP($J1318,Gender!$A:$B,2,FALSE)</f>
        <v>Female</v>
      </c>
      <c r="L1318" s="7">
        <f t="shared" ca="1" si="182"/>
        <v>5</v>
      </c>
      <c r="M1318" s="7" t="str">
        <f ca="1">VLOOKUP($L1318,Race!$A:$B,2,FALSE)</f>
        <v>White</v>
      </c>
      <c r="N1318" s="8">
        <f t="shared" ca="1" si="183"/>
        <v>22751</v>
      </c>
      <c r="O1318" s="6">
        <f t="shared" ca="1" si="184"/>
        <v>7</v>
      </c>
      <c r="P1318" s="8" t="str">
        <f ca="1">VLOOKUP($O1318,Education!$A:$B,2,FALSE)</f>
        <v>Undergraduate degree</v>
      </c>
      <c r="Q1318" s="7">
        <f ca="1" xml:space="preserve">
  IF(OR($S1318 = 5, $S1318 = 6, $S1318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18" s="7" t="str">
        <f ca="1">VLOOKUP($Q1318,Department!$A:$B,2,FALSE)</f>
        <v>Communication &amp; Marketing</v>
      </c>
      <c r="S1318" s="6">
        <f t="shared" ca="1" si="185"/>
        <v>11</v>
      </c>
      <c r="T1318" s="7" t="str">
        <f ca="1">VLOOKUP($S1318,Role!$A:$B,2,FALSE)</f>
        <v>Analyst</v>
      </c>
      <c r="U1318" s="6">
        <f t="shared" ca="1" si="186"/>
        <v>5</v>
      </c>
      <c r="V1318" s="7" t="str">
        <f ca="1" xml:space="preserve">
IF($U1318 &lt;&gt; "",
    VLOOKUP($U1318,Level!$A:$B,2,FALSE),
    ""
)</f>
        <v>Junior</v>
      </c>
      <c r="W1318" s="1">
        <f t="shared" ca="1" si="187"/>
        <v>2580</v>
      </c>
      <c r="X1318" s="12" t="str">
        <f t="shared" ca="1" si="188"/>
        <v>INSERT INTO bi4all.fac_employees (id_company_fk, id_employee_pk, flg_active, employee_name, id_gender_fk, id_race_fk, birthday, id_schooling_fk, id_department_fk, id_role_fk, id_level_fk, salary) VALUES (1, 1314, TRUE, 'Luanna dos Santos Fontana', 'F', 5, '15/04/1962', 7, 11, 11, 5, 2580);</v>
      </c>
    </row>
    <row r="1319" spans="1:24" ht="14.25" customHeight="1" x14ac:dyDescent="0.2">
      <c r="A1319" s="7">
        <v>1</v>
      </c>
      <c r="B1319" s="7" t="str">
        <f>$A1319 &amp; "-"&amp;VLOOKUP($A1319,Company!$A:$B,2,FALSE)</f>
        <v>1-ACME Corporation</v>
      </c>
      <c r="C1319" s="5">
        <f t="shared" si="180"/>
        <v>1315</v>
      </c>
      <c r="D1319" s="6" t="b">
        <v>1</v>
      </c>
      <c r="E1319" s="7">
        <f ca="1">IF($C1319 = 1 + N("Presidente"),
    127,
    IF($C1319 = 2 + N("Vice-Presidente"),
        72,
        IF($C1319 = 3 + N("Secretária bilíngue"),
            13,
            RANDBETWEEN(5,COUNT(Name!$A:$A) + 1)
        )
    )
)</f>
        <v>283</v>
      </c>
      <c r="F1319" s="7" t="str">
        <f ca="1">VLOOKUP($E1319,Name!$A:$B,2,FALSE)</f>
        <v>Marta</v>
      </c>
      <c r="G1319" s="7">
        <f ca="1" xml:space="preserve">
IF($C1319 = 1,
    0,
    RANDBETWEEN(5,COUNT('Last name'!$A:$A) + 1)
)</f>
        <v>129</v>
      </c>
      <c r="H1319" s="7" t="str">
        <f ca="1" xml:space="preserve">
IF($C1319 = 1 + N("Presidente"),
    "de Orléans e Bragança",
    VLOOKUP($G1319,'Last name'!$A:$B,2,FALSE) &amp; " " &amp; VLOOKUP(RANDBETWEEN(5,COUNT('Last name'!$A:$A) + 1),'Last name'!$A:$B,2,FALSE)
)</f>
        <v>Miranda Brasão</v>
      </c>
      <c r="I1319" s="7" t="str">
        <f t="shared" ca="1" si="181"/>
        <v>Marta Miranda Brasão</v>
      </c>
      <c r="J1319" s="7" t="str">
        <f ca="1">VLOOKUP($E1319,Name!$A:$C,3,FALSE)</f>
        <v>F</v>
      </c>
      <c r="K1319" s="7" t="str">
        <f ca="1">VLOOKUP($J1319,Gender!$A:$B,2,FALSE)</f>
        <v>Female</v>
      </c>
      <c r="L1319" s="7">
        <f t="shared" ca="1" si="182"/>
        <v>5</v>
      </c>
      <c r="M1319" s="7" t="str">
        <f ca="1">VLOOKUP($L1319,Race!$A:$B,2,FALSE)</f>
        <v>White</v>
      </c>
      <c r="N1319" s="8">
        <f t="shared" ca="1" si="183"/>
        <v>25947</v>
      </c>
      <c r="O1319" s="6">
        <f t="shared" ca="1" si="184"/>
        <v>7</v>
      </c>
      <c r="P1319" s="8" t="str">
        <f ca="1">VLOOKUP($O1319,Education!$A:$B,2,FALSE)</f>
        <v>Undergraduate degree</v>
      </c>
      <c r="Q1319" s="7">
        <f ca="1" xml:space="preserve">
  IF(OR($S1319 = 5, $S1319 = 6, $S1319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19" s="7" t="str">
        <f ca="1">VLOOKUP($Q1319,Department!$A:$B,2,FALSE)</f>
        <v>Presidency</v>
      </c>
      <c r="S1319" s="6">
        <f t="shared" ca="1" si="185"/>
        <v>9</v>
      </c>
      <c r="T1319" s="7" t="str">
        <f ca="1">VLOOKUP($S1319,Role!$A:$B,2,FALSE)</f>
        <v>Intern</v>
      </c>
      <c r="U1319" s="6" t="str">
        <f t="shared" ca="1" si="186"/>
        <v/>
      </c>
      <c r="V1319" s="7" t="str">
        <f ca="1" xml:space="preserve">
IF($U1319 &lt;&gt; "",
    VLOOKUP($U1319,Level!$A:$B,2,FALSE),
    ""
)</f>
        <v/>
      </c>
      <c r="W1319" s="1">
        <f t="shared" ca="1" si="187"/>
        <v>1205</v>
      </c>
      <c r="X1319" s="12" t="str">
        <f t="shared" ca="1" si="188"/>
        <v>INSERT INTO bi4all.fac_employees (id_company_fk, id_employee_pk, flg_active, employee_name, id_gender_fk, id_race_fk, birthday, id_schooling_fk, id_department_fk, id_role_fk, id_level_fk, salary) VALUES (1, 1315, TRUE, 'Marta Miranda Brasão', 'F', 5, '14/01/1971', 7, 5, 9, NULL, 1205);</v>
      </c>
    </row>
    <row r="1320" spans="1:24" ht="14.25" customHeight="1" x14ac:dyDescent="0.2">
      <c r="A1320" s="7">
        <v>1</v>
      </c>
      <c r="B1320" s="7" t="str">
        <f>$A1320 &amp; "-"&amp;VLOOKUP($A1320,Company!$A:$B,2,FALSE)</f>
        <v>1-ACME Corporation</v>
      </c>
      <c r="C1320" s="5">
        <f t="shared" si="180"/>
        <v>1316</v>
      </c>
      <c r="D1320" s="6" t="b">
        <v>1</v>
      </c>
      <c r="E1320" s="7">
        <f ca="1">IF($C1320 = 1 + N("Presidente"),
    127,
    IF($C1320 = 2 + N("Vice-Presidente"),
        72,
        IF($C1320 = 3 + N("Secretária bilíngue"),
            13,
            RANDBETWEEN(5,COUNT(Name!$A:$A) + 1)
        )
    )
)</f>
        <v>341</v>
      </c>
      <c r="F1320" s="7" t="str">
        <f ca="1">VLOOKUP($E1320,Name!$A:$B,2,FALSE)</f>
        <v>Theo</v>
      </c>
      <c r="G1320" s="7">
        <f ca="1" xml:space="preserve">
IF($C1320 = 1,
    0,
    RANDBETWEEN(5,COUNT('Last name'!$A:$A) + 1)
)</f>
        <v>47</v>
      </c>
      <c r="H1320" s="7" t="str">
        <f ca="1" xml:space="preserve">
IF($C1320 = 1 + N("Presidente"),
    "de Orléans e Bragança",
    VLOOKUP($G1320,'Last name'!$A:$B,2,FALSE) &amp; " " &amp; VLOOKUP(RANDBETWEEN(5,COUNT('Last name'!$A:$A) + 1),'Last name'!$A:$B,2,FALSE)
)</f>
        <v>Brasão Mariani</v>
      </c>
      <c r="I1320" s="7" t="str">
        <f t="shared" ca="1" si="181"/>
        <v>Theo Brasão Mariani</v>
      </c>
      <c r="J1320" s="7" t="str">
        <f ca="1">VLOOKUP($E1320,Name!$A:$C,3,FALSE)</f>
        <v>M</v>
      </c>
      <c r="K1320" s="7" t="str">
        <f ca="1">VLOOKUP($J1320,Gender!$A:$B,2,FALSE)</f>
        <v>Male</v>
      </c>
      <c r="L1320" s="7">
        <f t="shared" ca="1" si="182"/>
        <v>7</v>
      </c>
      <c r="M1320" s="7" t="str">
        <f ca="1">VLOOKUP($L1320,Race!$A:$B,2,FALSE)</f>
        <v>Hispanic or Latino</v>
      </c>
      <c r="N1320" s="8">
        <f t="shared" ca="1" si="183"/>
        <v>24865</v>
      </c>
      <c r="O1320" s="6">
        <f t="shared" ca="1" si="184"/>
        <v>7</v>
      </c>
      <c r="P1320" s="8" t="str">
        <f ca="1">VLOOKUP($O1320,Education!$A:$B,2,FALSE)</f>
        <v>Undergraduate degree</v>
      </c>
      <c r="Q1320" s="7">
        <f ca="1" xml:space="preserve">
  IF(OR($S1320 = 5, $S1320 = 6, $S1320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20" s="7" t="str">
        <f ca="1">VLOOKUP($Q1320,Department!$A:$B,2,FALSE)</f>
        <v>Commercial</v>
      </c>
      <c r="S1320" s="6">
        <f t="shared" ca="1" si="185"/>
        <v>11</v>
      </c>
      <c r="T1320" s="7" t="str">
        <f ca="1">VLOOKUP($S1320,Role!$A:$B,2,FALSE)</f>
        <v>Analyst</v>
      </c>
      <c r="U1320" s="6">
        <f t="shared" ca="1" si="186"/>
        <v>7</v>
      </c>
      <c r="V1320" s="7" t="str">
        <f ca="1" xml:space="preserve">
IF($U1320 &lt;&gt; "",
    VLOOKUP($U1320,Level!$A:$B,2,FALSE),
    ""
)</f>
        <v>Senior</v>
      </c>
      <c r="W1320" s="1">
        <f t="shared" ca="1" si="187"/>
        <v>2580</v>
      </c>
      <c r="X1320" s="12" t="str">
        <f t="shared" ca="1" si="188"/>
        <v>INSERT INTO bi4all.fac_employees (id_company_fk, id_employee_pk, flg_active, employee_name, id_gender_fk, id_race_fk, birthday, id_schooling_fk, id_department_fk, id_role_fk, id_level_fk, salary) VALUES (1, 1316, TRUE, 'Theo Brasão Mariani', 'M', 7, '28/01/1968', 7, 9, 11, 7, 2580);</v>
      </c>
    </row>
    <row r="1321" spans="1:24" ht="14.25" customHeight="1" x14ac:dyDescent="0.2">
      <c r="A1321" s="7">
        <v>1</v>
      </c>
      <c r="B1321" s="7" t="str">
        <f>$A1321 &amp; "-"&amp;VLOOKUP($A1321,Company!$A:$B,2,FALSE)</f>
        <v>1-ACME Corporation</v>
      </c>
      <c r="C1321" s="5">
        <f t="shared" si="180"/>
        <v>1317</v>
      </c>
      <c r="D1321" s="6" t="b">
        <v>1</v>
      </c>
      <c r="E1321" s="7">
        <f ca="1">IF($C1321 = 1 + N("Presidente"),
    127,
    IF($C1321 = 2 + N("Vice-Presidente"),
        72,
        IF($C1321 = 3 + N("Secretária bilíngue"),
            13,
            RANDBETWEEN(5,COUNT(Name!$A:$A) + 1)
        )
    )
)</f>
        <v>114</v>
      </c>
      <c r="F1321" s="7" t="str">
        <f ca="1">VLOOKUP($E1321,Name!$A:$B,2,FALSE)</f>
        <v>Domingos</v>
      </c>
      <c r="G1321" s="7">
        <f ca="1" xml:space="preserve">
IF($C1321 = 1,
    0,
    RANDBETWEEN(5,COUNT('Last name'!$A:$A) + 1)
)</f>
        <v>58</v>
      </c>
      <c r="H1321" s="7" t="str">
        <f ca="1" xml:space="preserve">
IF($C1321 = 1 + N("Presidente"),
    "de Orléans e Bragança",
    VLOOKUP($G1321,'Last name'!$A:$B,2,FALSE) &amp; " " &amp; VLOOKUP(RANDBETWEEN(5,COUNT('Last name'!$A:$A) + 1),'Last name'!$A:$B,2,FALSE)
)</f>
        <v>Cardoso Mazza</v>
      </c>
      <c r="I1321" s="7" t="str">
        <f t="shared" ca="1" si="181"/>
        <v>Domingos Cardoso Mazza</v>
      </c>
      <c r="J1321" s="7" t="str">
        <f ca="1">VLOOKUP($E1321,Name!$A:$C,3,FALSE)</f>
        <v>M</v>
      </c>
      <c r="K1321" s="7" t="str">
        <f ca="1">VLOOKUP($J1321,Gender!$A:$B,2,FALSE)</f>
        <v>Male</v>
      </c>
      <c r="L1321" s="7">
        <f t="shared" ca="1" si="182"/>
        <v>5</v>
      </c>
      <c r="M1321" s="7" t="str">
        <f ca="1">VLOOKUP($L1321,Race!$A:$B,2,FALSE)</f>
        <v>White</v>
      </c>
      <c r="N1321" s="8">
        <f t="shared" ca="1" si="183"/>
        <v>21448</v>
      </c>
      <c r="O1321" s="6">
        <f t="shared" ca="1" si="184"/>
        <v>7</v>
      </c>
      <c r="P1321" s="8" t="str">
        <f ca="1">VLOOKUP($O1321,Education!$A:$B,2,FALSE)</f>
        <v>Undergraduate degree</v>
      </c>
      <c r="Q1321" s="7">
        <f ca="1" xml:space="preserve">
  IF(OR($S1321 = 5, $S1321 = 6, $S1321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21" s="7" t="str">
        <f ca="1">VLOOKUP($Q1321,Department!$A:$B,2,FALSE)</f>
        <v>Finance</v>
      </c>
      <c r="S1321" s="6">
        <f t="shared" ca="1" si="185"/>
        <v>9</v>
      </c>
      <c r="T1321" s="7" t="str">
        <f ca="1">VLOOKUP($S1321,Role!$A:$B,2,FALSE)</f>
        <v>Intern</v>
      </c>
      <c r="U1321" s="6" t="str">
        <f t="shared" ca="1" si="186"/>
        <v/>
      </c>
      <c r="V1321" s="7" t="str">
        <f ca="1" xml:space="preserve">
IF($U1321 &lt;&gt; "",
    VLOOKUP($U1321,Level!$A:$B,2,FALSE),
    ""
)</f>
        <v/>
      </c>
      <c r="W1321" s="1">
        <f t="shared" ca="1" si="187"/>
        <v>1205</v>
      </c>
      <c r="X1321" s="12" t="str">
        <f t="shared" ca="1" si="188"/>
        <v>INSERT INTO bi4all.fac_employees (id_company_fk, id_employee_pk, flg_active, employee_name, id_gender_fk, id_race_fk, birthday, id_schooling_fk, id_department_fk, id_role_fk, id_level_fk, salary) VALUES (1, 1317, TRUE, 'Domingos Cardoso Mazza', 'M', 5, '20/09/1958', 7, 7, 9, NULL, 1205);</v>
      </c>
    </row>
    <row r="1322" spans="1:24" ht="14.25" customHeight="1" x14ac:dyDescent="0.2">
      <c r="A1322" s="7">
        <v>1</v>
      </c>
      <c r="B1322" s="7" t="str">
        <f>$A1322 &amp; "-"&amp;VLOOKUP($A1322,Company!$A:$B,2,FALSE)</f>
        <v>1-ACME Corporation</v>
      </c>
      <c r="C1322" s="5">
        <f t="shared" si="180"/>
        <v>1318</v>
      </c>
      <c r="D1322" s="6" t="b">
        <v>1</v>
      </c>
      <c r="E1322" s="7">
        <f ca="1">IF($C1322 = 1 + N("Presidente"),
    127,
    IF($C1322 = 2 + N("Vice-Presidente"),
        72,
        IF($C1322 = 3 + N("Secretária bilíngue"),
            13,
            RANDBETWEEN(5,COUNT(Name!$A:$A) + 1)
        )
    )
)</f>
        <v>211</v>
      </c>
      <c r="F1322" s="7" t="str">
        <f ca="1">VLOOKUP($E1322,Name!$A:$B,2,FALSE)</f>
        <v>Kauê</v>
      </c>
      <c r="G1322" s="7">
        <f ca="1" xml:space="preserve">
IF($C1322 = 1,
    0,
    RANDBETWEEN(5,COUNT('Last name'!$A:$A) + 1)
)</f>
        <v>57</v>
      </c>
      <c r="H1322" s="7" t="str">
        <f ca="1" xml:space="preserve">
IF($C1322 = 1 + N("Presidente"),
    "de Orléans e Bragança",
    VLOOKUP($G1322,'Last name'!$A:$B,2,FALSE) &amp; " " &amp; VLOOKUP(RANDBETWEEN(5,COUNT('Last name'!$A:$A) + 1),'Last name'!$A:$B,2,FALSE)
)</f>
        <v>Cândido Colombo</v>
      </c>
      <c r="I1322" s="7" t="str">
        <f t="shared" ca="1" si="181"/>
        <v>Kauê Cândido Colombo</v>
      </c>
      <c r="J1322" s="7" t="str">
        <f ca="1">VLOOKUP($E1322,Name!$A:$C,3,FALSE)</f>
        <v>M</v>
      </c>
      <c r="K1322" s="7" t="str">
        <f ca="1">VLOOKUP($J1322,Gender!$A:$B,2,FALSE)</f>
        <v>Male</v>
      </c>
      <c r="L1322" s="7">
        <f t="shared" ca="1" si="182"/>
        <v>5</v>
      </c>
      <c r="M1322" s="7" t="str">
        <f ca="1">VLOOKUP($L1322,Race!$A:$B,2,FALSE)</f>
        <v>White</v>
      </c>
      <c r="N1322" s="8">
        <f t="shared" ca="1" si="183"/>
        <v>25015</v>
      </c>
      <c r="O1322" s="6">
        <f t="shared" ca="1" si="184"/>
        <v>7</v>
      </c>
      <c r="P1322" s="8" t="str">
        <f ca="1">VLOOKUP($O1322,Education!$A:$B,2,FALSE)</f>
        <v>Undergraduate degree</v>
      </c>
      <c r="Q1322" s="7">
        <f ca="1" xml:space="preserve">
  IF(OR($S1322 = 5, $S1322 = 6, $S1322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22" s="7" t="str">
        <f ca="1">VLOOKUP($Q1322,Department!$A:$B,2,FALSE)</f>
        <v>Operations</v>
      </c>
      <c r="S1322" s="6">
        <f t="shared" ca="1" si="185"/>
        <v>11</v>
      </c>
      <c r="T1322" s="7" t="str">
        <f ca="1">VLOOKUP($S1322,Role!$A:$B,2,FALSE)</f>
        <v>Analyst</v>
      </c>
      <c r="U1322" s="6">
        <f t="shared" ca="1" si="186"/>
        <v>6</v>
      </c>
      <c r="V1322" s="7" t="str">
        <f ca="1" xml:space="preserve">
IF($U1322 &lt;&gt; "",
    VLOOKUP($U1322,Level!$A:$B,2,FALSE),
    ""
)</f>
        <v>Pleno</v>
      </c>
      <c r="W1322" s="1">
        <f t="shared" ca="1" si="187"/>
        <v>2500</v>
      </c>
      <c r="X1322" s="12" t="str">
        <f t="shared" ca="1" si="188"/>
        <v>INSERT INTO bi4all.fac_employees (id_company_fk, id_employee_pk, flg_active, employee_name, id_gender_fk, id_race_fk, birthday, id_schooling_fk, id_department_fk, id_role_fk, id_level_fk, salary) VALUES (1, 1318, TRUE, 'Kauê Cândido Colombo', 'M', 5, '26/06/1968', 7, 10, 11, 6, 2500);</v>
      </c>
    </row>
    <row r="1323" spans="1:24" ht="14.25" customHeight="1" x14ac:dyDescent="0.2">
      <c r="A1323" s="7">
        <v>1</v>
      </c>
      <c r="B1323" s="7" t="str">
        <f>$A1323 &amp; "-"&amp;VLOOKUP($A1323,Company!$A:$B,2,FALSE)</f>
        <v>1-ACME Corporation</v>
      </c>
      <c r="C1323" s="5">
        <f t="shared" si="180"/>
        <v>1319</v>
      </c>
      <c r="D1323" s="6" t="b">
        <v>1</v>
      </c>
      <c r="E1323" s="7">
        <f ca="1">IF($C1323 = 1 + N("Presidente"),
    127,
    IF($C1323 = 2 + N("Vice-Presidente"),
        72,
        IF($C1323 = 3 + N("Secretária bilíngue"),
            13,
            RANDBETWEEN(5,COUNT(Name!$A:$A) + 1)
        )
    )
)</f>
        <v>262</v>
      </c>
      <c r="F1323" s="7" t="str">
        <f ca="1">VLOOKUP($E1323,Name!$A:$B,2,FALSE)</f>
        <v>Maria Eduarda</v>
      </c>
      <c r="G1323" s="7">
        <f ca="1" xml:space="preserve">
IF($C1323 = 1,
    0,
    RANDBETWEEN(5,COUNT('Last name'!$A:$A) + 1)
)</f>
        <v>74</v>
      </c>
      <c r="H1323" s="7" t="str">
        <f ca="1" xml:space="preserve">
IF($C1323 = 1 + N("Presidente"),
    "de Orléans e Bragança",
    VLOOKUP($G1323,'Last name'!$A:$B,2,FALSE) &amp; " " &amp; VLOOKUP(RANDBETWEEN(5,COUNT('Last name'!$A:$A) + 1),'Last name'!$A:$B,2,FALSE)
)</f>
        <v>Dias Battaglia</v>
      </c>
      <c r="I1323" s="7" t="str">
        <f t="shared" ca="1" si="181"/>
        <v>Maria Eduarda Dias Battaglia</v>
      </c>
      <c r="J1323" s="7" t="str">
        <f ca="1">VLOOKUP($E1323,Name!$A:$C,3,FALSE)</f>
        <v>F</v>
      </c>
      <c r="K1323" s="7" t="str">
        <f ca="1">VLOOKUP($J1323,Gender!$A:$B,2,FALSE)</f>
        <v>Female</v>
      </c>
      <c r="L1323" s="7">
        <f t="shared" ca="1" si="182"/>
        <v>6</v>
      </c>
      <c r="M1323" s="7" t="str">
        <f ca="1">VLOOKUP($L1323,Race!$A:$B,2,FALSE)</f>
        <v>Black or African American</v>
      </c>
      <c r="N1323" s="8">
        <f t="shared" ca="1" si="183"/>
        <v>21759</v>
      </c>
      <c r="O1323" s="6">
        <f t="shared" ca="1" si="184"/>
        <v>7</v>
      </c>
      <c r="P1323" s="8" t="str">
        <f ca="1">VLOOKUP($O1323,Education!$A:$B,2,FALSE)</f>
        <v>Undergraduate degree</v>
      </c>
      <c r="Q1323" s="7">
        <f ca="1" xml:space="preserve">
  IF(OR($S1323 = 5, $S1323 = 6, $S1323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23" s="7" t="str">
        <f ca="1">VLOOKUP($Q1323,Department!$A:$B,2,FALSE)</f>
        <v>Controlling</v>
      </c>
      <c r="S1323" s="6">
        <f t="shared" ca="1" si="185"/>
        <v>10</v>
      </c>
      <c r="T1323" s="7" t="str">
        <f ca="1">VLOOKUP($S1323,Role!$A:$B,2,FALSE)</f>
        <v>Trainee</v>
      </c>
      <c r="U1323" s="6" t="str">
        <f t="shared" ca="1" si="186"/>
        <v/>
      </c>
      <c r="V1323" s="7" t="str">
        <f ca="1" xml:space="preserve">
IF($U1323 &lt;&gt; "",
    VLOOKUP($U1323,Level!$A:$B,2,FALSE),
    ""
)</f>
        <v/>
      </c>
      <c r="W1323" s="1">
        <f t="shared" ca="1" si="187"/>
        <v>1305</v>
      </c>
      <c r="X1323" s="12" t="str">
        <f t="shared" ca="1" si="188"/>
        <v>INSERT INTO bi4all.fac_employees (id_company_fk, id_employee_pk, flg_active, employee_name, id_gender_fk, id_race_fk, birthday, id_schooling_fk, id_department_fk, id_role_fk, id_level_fk, salary) VALUES (1, 1319, TRUE, 'Maria Eduarda Dias Battaglia', 'F', 6, '28/07/1959', 7, 12, 10, NULL, 1305);</v>
      </c>
    </row>
    <row r="1324" spans="1:24" ht="14.25" customHeight="1" x14ac:dyDescent="0.2">
      <c r="A1324" s="7">
        <v>1</v>
      </c>
      <c r="B1324" s="7" t="str">
        <f>$A1324 &amp; "-"&amp;VLOOKUP($A1324,Company!$A:$B,2,FALSE)</f>
        <v>1-ACME Corporation</v>
      </c>
      <c r="C1324" s="5">
        <f t="shared" si="180"/>
        <v>1320</v>
      </c>
      <c r="D1324" s="6" t="b">
        <v>1</v>
      </c>
      <c r="E1324" s="7">
        <f ca="1">IF($C1324 = 1 + N("Presidente"),
    127,
    IF($C1324 = 2 + N("Vice-Presidente"),
        72,
        IF($C1324 = 3 + N("Secretária bilíngue"),
            13,
            RANDBETWEEN(5,COUNT(Name!$A:$A) + 1)
        )
    )
)</f>
        <v>82</v>
      </c>
      <c r="F1324" s="7" t="str">
        <f ca="1">VLOOKUP($E1324,Name!$A:$B,2,FALSE)</f>
        <v>Caleb</v>
      </c>
      <c r="G1324" s="7">
        <f ca="1" xml:space="preserve">
IF($C1324 = 1,
    0,
    RANDBETWEEN(5,COUNT('Last name'!$A:$A) + 1)
)</f>
        <v>112</v>
      </c>
      <c r="H1324" s="7" t="str">
        <f ca="1" xml:space="preserve">
IF($C1324 = 1 + N("Presidente"),
    "de Orléans e Bragança",
    VLOOKUP($G1324,'Last name'!$A:$B,2,FALSE) &amp; " " &amp; VLOOKUP(RANDBETWEEN(5,COUNT('Last name'!$A:$A) + 1),'Last name'!$A:$B,2,FALSE)
)</f>
        <v>Lopes Carvalho</v>
      </c>
      <c r="I1324" s="7" t="str">
        <f t="shared" ca="1" si="181"/>
        <v>Caleb Lopes Carvalho</v>
      </c>
      <c r="J1324" s="7" t="str">
        <f ca="1">VLOOKUP($E1324,Name!$A:$C,3,FALSE)</f>
        <v>M</v>
      </c>
      <c r="K1324" s="7" t="str">
        <f ca="1">VLOOKUP($J1324,Gender!$A:$B,2,FALSE)</f>
        <v>Male</v>
      </c>
      <c r="L1324" s="7">
        <f t="shared" ca="1" si="182"/>
        <v>5</v>
      </c>
      <c r="M1324" s="7" t="str">
        <f ca="1">VLOOKUP($L1324,Race!$A:$B,2,FALSE)</f>
        <v>White</v>
      </c>
      <c r="N1324" s="8">
        <f t="shared" ca="1" si="183"/>
        <v>18964</v>
      </c>
      <c r="O1324" s="6">
        <f t="shared" ca="1" si="184"/>
        <v>7</v>
      </c>
      <c r="P1324" s="8" t="str">
        <f ca="1">VLOOKUP($O1324,Education!$A:$B,2,FALSE)</f>
        <v>Undergraduate degree</v>
      </c>
      <c r="Q1324" s="7">
        <f ca="1" xml:space="preserve">
  IF(OR($S1324 = 5, $S1324 = 6, $S1324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24" s="7" t="str">
        <f ca="1">VLOOKUP($Q1324,Department!$A:$B,2,FALSE)</f>
        <v>Commercial</v>
      </c>
      <c r="S1324" s="6">
        <f t="shared" ca="1" si="185"/>
        <v>11</v>
      </c>
      <c r="T1324" s="7" t="str">
        <f ca="1">VLOOKUP($S1324,Role!$A:$B,2,FALSE)</f>
        <v>Analyst</v>
      </c>
      <c r="U1324" s="6">
        <f t="shared" ca="1" si="186"/>
        <v>6</v>
      </c>
      <c r="V1324" s="7" t="str">
        <f ca="1" xml:space="preserve">
IF($U1324 &lt;&gt; "",
    VLOOKUP($U1324,Level!$A:$B,2,FALSE),
    ""
)</f>
        <v>Pleno</v>
      </c>
      <c r="W1324" s="1">
        <f t="shared" ca="1" si="187"/>
        <v>2580</v>
      </c>
      <c r="X1324" s="12" t="str">
        <f t="shared" ca="1" si="188"/>
        <v>INSERT INTO bi4all.fac_employees (id_company_fk, id_employee_pk, flg_active, employee_name, id_gender_fk, id_race_fk, birthday, id_schooling_fk, id_department_fk, id_role_fk, id_level_fk, salary) VALUES (1, 1320, TRUE, 'Caleb Lopes Carvalho', 'M', 5, '02/12/1951', 7, 9, 11, 6, 2580);</v>
      </c>
    </row>
    <row r="1325" spans="1:24" ht="14.25" customHeight="1" x14ac:dyDescent="0.2">
      <c r="A1325" s="7">
        <v>1</v>
      </c>
      <c r="B1325" s="7" t="str">
        <f>$A1325 &amp; "-"&amp;VLOOKUP($A1325,Company!$A:$B,2,FALSE)</f>
        <v>1-ACME Corporation</v>
      </c>
      <c r="C1325" s="5">
        <f t="shared" si="180"/>
        <v>1321</v>
      </c>
      <c r="D1325" s="6" t="b">
        <v>1</v>
      </c>
      <c r="E1325" s="7">
        <f ca="1">IF($C1325 = 1 + N("Presidente"),
    127,
    IF($C1325 = 2 + N("Vice-Presidente"),
        72,
        IF($C1325 = 3 + N("Secretária bilíngue"),
            13,
            RANDBETWEEN(5,COUNT(Name!$A:$A) + 1)
        )
    )
)</f>
        <v>141</v>
      </c>
      <c r="F1325" s="7" t="str">
        <f ca="1">VLOOKUP($E1325,Name!$A:$B,2,FALSE)</f>
        <v>Filipe</v>
      </c>
      <c r="G1325" s="7">
        <f ca="1" xml:space="preserve">
IF($C1325 = 1,
    0,
    RANDBETWEEN(5,COUNT('Last name'!$A:$A) + 1)
)</f>
        <v>11</v>
      </c>
      <c r="H1325" s="7" t="str">
        <f ca="1" xml:space="preserve">
IF($C1325 = 1 + N("Presidente"),
    "de Orléans e Bragança",
    VLOOKUP($G1325,'Last name'!$A:$B,2,FALSE) &amp; " " &amp; VLOOKUP(RANDBETWEEN(5,COUNT('Last name'!$A:$A) + 1),'Last name'!$A:$B,2,FALSE)
)</f>
        <v>Almeida Serra</v>
      </c>
      <c r="I1325" s="7" t="str">
        <f t="shared" ca="1" si="181"/>
        <v>Filipe Almeida Serra</v>
      </c>
      <c r="J1325" s="7" t="str">
        <f ca="1">VLOOKUP($E1325,Name!$A:$C,3,FALSE)</f>
        <v>M</v>
      </c>
      <c r="K1325" s="7" t="str">
        <f ca="1">VLOOKUP($J1325,Gender!$A:$B,2,FALSE)</f>
        <v>Male</v>
      </c>
      <c r="L1325" s="7">
        <f t="shared" ca="1" si="182"/>
        <v>5</v>
      </c>
      <c r="M1325" s="7" t="str">
        <f ca="1">VLOOKUP($L1325,Race!$A:$B,2,FALSE)</f>
        <v>White</v>
      </c>
      <c r="N1325" s="8">
        <f t="shared" ca="1" si="183"/>
        <v>23158</v>
      </c>
      <c r="O1325" s="6">
        <f t="shared" ca="1" si="184"/>
        <v>7</v>
      </c>
      <c r="P1325" s="8" t="str">
        <f ca="1">VLOOKUP($O1325,Education!$A:$B,2,FALSE)</f>
        <v>Undergraduate degree</v>
      </c>
      <c r="Q1325" s="7">
        <f ca="1" xml:space="preserve">
  IF(OR($S1325 = 5, $S1325 = 6, $S1325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25" s="7" t="str">
        <f ca="1">VLOOKUP($Q1325,Department!$A:$B,2,FALSE)</f>
        <v>Presidency</v>
      </c>
      <c r="S1325" s="6">
        <f t="shared" ca="1" si="185"/>
        <v>10</v>
      </c>
      <c r="T1325" s="7" t="str">
        <f ca="1">VLOOKUP($S1325,Role!$A:$B,2,FALSE)</f>
        <v>Trainee</v>
      </c>
      <c r="U1325" s="6" t="str">
        <f t="shared" ca="1" si="186"/>
        <v/>
      </c>
      <c r="V1325" s="7" t="str">
        <f ca="1" xml:space="preserve">
IF($U1325 &lt;&gt; "",
    VLOOKUP($U1325,Level!$A:$B,2,FALSE),
    ""
)</f>
        <v/>
      </c>
      <c r="W1325" s="1">
        <f t="shared" ca="1" si="187"/>
        <v>1305</v>
      </c>
      <c r="X1325" s="12" t="str">
        <f t="shared" ca="1" si="188"/>
        <v>INSERT INTO bi4all.fac_employees (id_company_fk, id_employee_pk, flg_active, employee_name, id_gender_fk, id_race_fk, birthday, id_schooling_fk, id_department_fk, id_role_fk, id_level_fk, salary) VALUES (1, 1321, TRUE, 'Filipe Almeida Serra', 'M', 5, '27/05/1963', 7, 5, 10, NULL, 1305);</v>
      </c>
    </row>
    <row r="1326" spans="1:24" ht="14.25" customHeight="1" x14ac:dyDescent="0.2">
      <c r="A1326" s="7">
        <v>1</v>
      </c>
      <c r="B1326" s="7" t="str">
        <f>$A1326 &amp; "-"&amp;VLOOKUP($A1326,Company!$A:$B,2,FALSE)</f>
        <v>1-ACME Corporation</v>
      </c>
      <c r="C1326" s="5">
        <f t="shared" si="180"/>
        <v>1322</v>
      </c>
      <c r="D1326" s="6" t="b">
        <v>1</v>
      </c>
      <c r="E1326" s="7">
        <f ca="1">IF($C1326 = 1 + N("Presidente"),
    127,
    IF($C1326 = 2 + N("Vice-Presidente"),
        72,
        IF($C1326 = 3 + N("Secretária bilíngue"),
            13,
            RANDBETWEEN(5,COUNT(Name!$A:$A) + 1)
        )
    )
)</f>
        <v>315</v>
      </c>
      <c r="F1326" s="7" t="str">
        <f ca="1">VLOOKUP($E1326,Name!$A:$B,2,FALSE)</f>
        <v>Peter</v>
      </c>
      <c r="G1326" s="7">
        <f ca="1" xml:space="preserve">
IF($C1326 = 1,
    0,
    RANDBETWEEN(5,COUNT('Last name'!$A:$A) + 1)
)</f>
        <v>6</v>
      </c>
      <c r="H1326" s="7" t="str">
        <f ca="1" xml:space="preserve">
IF($C1326 = 1 + N("Presidente"),
    "de Orléans e Bragança",
    VLOOKUP($G1326,'Last name'!$A:$B,2,FALSE) &amp; " " &amp; VLOOKUP(RANDBETWEEN(5,COUNT('Last name'!$A:$A) + 1),'Last name'!$A:$B,2,FALSE)
)</f>
        <v>Aguiar Barroso</v>
      </c>
      <c r="I1326" s="7" t="str">
        <f t="shared" ca="1" si="181"/>
        <v>Peter Aguiar Barroso</v>
      </c>
      <c r="J1326" s="7" t="str">
        <f ca="1">VLOOKUP($E1326,Name!$A:$C,3,FALSE)</f>
        <v>M</v>
      </c>
      <c r="K1326" s="7" t="str">
        <f ca="1">VLOOKUP($J1326,Gender!$A:$B,2,FALSE)</f>
        <v>Male</v>
      </c>
      <c r="L1326" s="7">
        <f t="shared" ca="1" si="182"/>
        <v>5</v>
      </c>
      <c r="M1326" s="7" t="str">
        <f ca="1">VLOOKUP($L1326,Race!$A:$B,2,FALSE)</f>
        <v>White</v>
      </c>
      <c r="N1326" s="8">
        <f t="shared" ca="1" si="183"/>
        <v>18863</v>
      </c>
      <c r="O1326" s="6">
        <f t="shared" ca="1" si="184"/>
        <v>7</v>
      </c>
      <c r="P1326" s="8" t="str">
        <f ca="1">VLOOKUP($O1326,Education!$A:$B,2,FALSE)</f>
        <v>Undergraduate degree</v>
      </c>
      <c r="Q1326" s="7">
        <f ca="1" xml:space="preserve">
  IF(OR($S1326 = 5, $S1326 = 6, $S1326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26" s="7" t="str">
        <f ca="1">VLOOKUP($Q1326,Department!$A:$B,2,FALSE)</f>
        <v>Administration</v>
      </c>
      <c r="S1326" s="6">
        <f t="shared" ca="1" si="185"/>
        <v>11</v>
      </c>
      <c r="T1326" s="7" t="str">
        <f ca="1">VLOOKUP($S1326,Role!$A:$B,2,FALSE)</f>
        <v>Analyst</v>
      </c>
      <c r="U1326" s="6">
        <f t="shared" ca="1" si="186"/>
        <v>7</v>
      </c>
      <c r="V1326" s="7" t="str">
        <f ca="1" xml:space="preserve">
IF($U1326 &lt;&gt; "",
    VLOOKUP($U1326,Level!$A:$B,2,FALSE),
    ""
)</f>
        <v>Senior</v>
      </c>
      <c r="W1326" s="1">
        <f t="shared" ca="1" si="187"/>
        <v>2500</v>
      </c>
      <c r="X1326" s="12" t="str">
        <f t="shared" ca="1" si="188"/>
        <v>INSERT INTO bi4all.fac_employees (id_company_fk, id_employee_pk, flg_active, employee_name, id_gender_fk, id_race_fk, birthday, id_schooling_fk, id_department_fk, id_role_fk, id_level_fk, salary) VALUES (1, 1322, TRUE, 'Peter Aguiar Barroso', 'M', 5, '23/08/1951', 7, 6, 11, 7, 2500);</v>
      </c>
    </row>
    <row r="1327" spans="1:24" ht="14.25" customHeight="1" x14ac:dyDescent="0.2">
      <c r="A1327" s="7">
        <v>1</v>
      </c>
      <c r="B1327" s="7" t="str">
        <f>$A1327 &amp; "-"&amp;VLOOKUP($A1327,Company!$A:$B,2,FALSE)</f>
        <v>1-ACME Corporation</v>
      </c>
      <c r="C1327" s="5">
        <f t="shared" si="180"/>
        <v>1323</v>
      </c>
      <c r="D1327" s="6" t="b">
        <v>1</v>
      </c>
      <c r="E1327" s="7">
        <f ca="1">IF($C1327 = 1 + N("Presidente"),
    127,
    IF($C1327 = 2 + N("Vice-Presidente"),
        72,
        IF($C1327 = 3 + N("Secretária bilíngue"),
            13,
            RANDBETWEEN(5,COUNT(Name!$A:$A) + 1)
        )
    )
)</f>
        <v>307</v>
      </c>
      <c r="F1327" s="7" t="str">
        <f ca="1">VLOOKUP($E1327,Name!$A:$B,2,FALSE)</f>
        <v>Nicole</v>
      </c>
      <c r="G1327" s="7">
        <f ca="1" xml:space="preserve">
IF($C1327 = 1,
    0,
    RANDBETWEEN(5,COUNT('Last name'!$A:$A) + 1)
)</f>
        <v>64</v>
      </c>
      <c r="H1327" s="7" t="str">
        <f ca="1" xml:space="preserve">
IF($C1327 = 1 + N("Presidente"),
    "de Orléans e Bragança",
    VLOOKUP($G1327,'Last name'!$A:$B,2,FALSE) &amp; " " &amp; VLOOKUP(RANDBETWEEN(5,COUNT('Last name'!$A:$A) + 1),'Last name'!$A:$B,2,FALSE)
)</f>
        <v>Chaves Ferrara</v>
      </c>
      <c r="I1327" s="7" t="str">
        <f t="shared" ca="1" si="181"/>
        <v>Nicole Chaves Ferrara</v>
      </c>
      <c r="J1327" s="7" t="str">
        <f ca="1">VLOOKUP($E1327,Name!$A:$C,3,FALSE)</f>
        <v>F</v>
      </c>
      <c r="K1327" s="7" t="str">
        <f ca="1">VLOOKUP($J1327,Gender!$A:$B,2,FALSE)</f>
        <v>Female</v>
      </c>
      <c r="L1327" s="7">
        <f t="shared" ca="1" si="182"/>
        <v>5</v>
      </c>
      <c r="M1327" s="7" t="str">
        <f ca="1">VLOOKUP($L1327,Race!$A:$B,2,FALSE)</f>
        <v>White</v>
      </c>
      <c r="N1327" s="8">
        <f t="shared" ca="1" si="183"/>
        <v>25115</v>
      </c>
      <c r="O1327" s="6">
        <f t="shared" ca="1" si="184"/>
        <v>7</v>
      </c>
      <c r="P1327" s="8" t="str">
        <f ca="1">VLOOKUP($O1327,Education!$A:$B,2,FALSE)</f>
        <v>Undergraduate degree</v>
      </c>
      <c r="Q1327" s="7">
        <f ca="1" xml:space="preserve">
  IF(OR($S1327 = 5, $S1327 = 6, $S1327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27" s="7" t="str">
        <f ca="1">VLOOKUP($Q1327,Department!$A:$B,2,FALSE)</f>
        <v>Commercial</v>
      </c>
      <c r="S1327" s="6">
        <f t="shared" ca="1" si="185"/>
        <v>10</v>
      </c>
      <c r="T1327" s="7" t="str">
        <f ca="1">VLOOKUP($S1327,Role!$A:$B,2,FALSE)</f>
        <v>Trainee</v>
      </c>
      <c r="U1327" s="6" t="str">
        <f t="shared" ca="1" si="186"/>
        <v/>
      </c>
      <c r="V1327" s="7" t="str">
        <f ca="1" xml:space="preserve">
IF($U1327 &lt;&gt; "",
    VLOOKUP($U1327,Level!$A:$B,2,FALSE),
    ""
)</f>
        <v/>
      </c>
      <c r="W1327" s="1">
        <f t="shared" ca="1" si="187"/>
        <v>1385</v>
      </c>
      <c r="X1327" s="12" t="str">
        <f t="shared" ca="1" si="188"/>
        <v>INSERT INTO bi4all.fac_employees (id_company_fk, id_employee_pk, flg_active, employee_name, id_gender_fk, id_race_fk, birthday, id_schooling_fk, id_department_fk, id_role_fk, id_level_fk, salary) VALUES (1, 1323, TRUE, 'Nicole Chaves Ferrara', 'F', 5, '04/10/1968', 7, 9, 10, NULL, 1385);</v>
      </c>
    </row>
    <row r="1328" spans="1:24" ht="14.25" customHeight="1" x14ac:dyDescent="0.2">
      <c r="A1328" s="7">
        <v>1</v>
      </c>
      <c r="B1328" s="7" t="str">
        <f>$A1328 &amp; "-"&amp;VLOOKUP($A1328,Company!$A:$B,2,FALSE)</f>
        <v>1-ACME Corporation</v>
      </c>
      <c r="C1328" s="5">
        <f t="shared" si="180"/>
        <v>1324</v>
      </c>
      <c r="D1328" s="6" t="b">
        <v>1</v>
      </c>
      <c r="E1328" s="7">
        <f ca="1">IF($C1328 = 1 + N("Presidente"),
    127,
    IF($C1328 = 2 + N("Vice-Presidente"),
        72,
        IF($C1328 = 3 + N("Secretária bilíngue"),
            13,
            RANDBETWEEN(5,COUNT(Name!$A:$A) + 1)
        )
    )
)</f>
        <v>283</v>
      </c>
      <c r="F1328" s="7" t="str">
        <f ca="1">VLOOKUP($E1328,Name!$A:$B,2,FALSE)</f>
        <v>Marta</v>
      </c>
      <c r="G1328" s="7">
        <f ca="1" xml:space="preserve">
IF($C1328 = 1,
    0,
    RANDBETWEEN(5,COUNT('Last name'!$A:$A) + 1)
)</f>
        <v>189</v>
      </c>
      <c r="H1328" s="7" t="str">
        <f ca="1" xml:space="preserve">
IF($C1328 = 1 + N("Presidente"),
    "de Orléans e Bragança",
    VLOOKUP($G1328,'Last name'!$A:$B,2,FALSE) &amp; " " &amp; VLOOKUP(RANDBETWEEN(5,COUNT('Last name'!$A:$A) + 1),'Last name'!$A:$B,2,FALSE)
)</f>
        <v>Teixeira Amor</v>
      </c>
      <c r="I1328" s="7" t="str">
        <f t="shared" ca="1" si="181"/>
        <v>Marta Teixeira Amor</v>
      </c>
      <c r="J1328" s="7" t="str">
        <f ca="1">VLOOKUP($E1328,Name!$A:$C,3,FALSE)</f>
        <v>F</v>
      </c>
      <c r="K1328" s="7" t="str">
        <f ca="1">VLOOKUP($J1328,Gender!$A:$B,2,FALSE)</f>
        <v>Female</v>
      </c>
      <c r="L1328" s="7">
        <f t="shared" ca="1" si="182"/>
        <v>5</v>
      </c>
      <c r="M1328" s="7" t="str">
        <f ca="1">VLOOKUP($L1328,Race!$A:$B,2,FALSE)</f>
        <v>White</v>
      </c>
      <c r="N1328" s="8">
        <f t="shared" ca="1" si="183"/>
        <v>31438</v>
      </c>
      <c r="O1328" s="6">
        <f t="shared" ca="1" si="184"/>
        <v>7</v>
      </c>
      <c r="P1328" s="8" t="str">
        <f ca="1">VLOOKUP($O1328,Education!$A:$B,2,FALSE)</f>
        <v>Undergraduate degree</v>
      </c>
      <c r="Q1328" s="7">
        <f ca="1" xml:space="preserve">
  IF(OR($S1328 = 5, $S1328 = 6, $S1328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28" s="7" t="str">
        <f ca="1">VLOOKUP($Q1328,Department!$A:$B,2,FALSE)</f>
        <v>Human Resource</v>
      </c>
      <c r="S1328" s="6">
        <f t="shared" ca="1" si="185"/>
        <v>11</v>
      </c>
      <c r="T1328" s="7" t="str">
        <f ca="1">VLOOKUP($S1328,Role!$A:$B,2,FALSE)</f>
        <v>Analyst</v>
      </c>
      <c r="U1328" s="6">
        <f t="shared" ca="1" si="186"/>
        <v>7</v>
      </c>
      <c r="V1328" s="7" t="str">
        <f ca="1" xml:space="preserve">
IF($U1328 &lt;&gt; "",
    VLOOKUP($U1328,Level!$A:$B,2,FALSE),
    ""
)</f>
        <v>Senior</v>
      </c>
      <c r="W1328" s="1">
        <f t="shared" ca="1" si="187"/>
        <v>2580</v>
      </c>
      <c r="X1328" s="12" t="str">
        <f t="shared" ca="1" si="188"/>
        <v>INSERT INTO bi4all.fac_employees (id_company_fk, id_employee_pk, flg_active, employee_name, id_gender_fk, id_race_fk, birthday, id_schooling_fk, id_department_fk, id_role_fk, id_level_fk, salary) VALUES (1, 1324, TRUE, 'Marta Teixeira Amor', 'F', 5, '26/01/1986', 7, 8, 11, 7, 2580);</v>
      </c>
    </row>
    <row r="1329" spans="1:24" ht="14.25" customHeight="1" x14ac:dyDescent="0.2">
      <c r="A1329" s="7">
        <v>1</v>
      </c>
      <c r="B1329" s="7" t="str">
        <f>$A1329 &amp; "-"&amp;VLOOKUP($A1329,Company!$A:$B,2,FALSE)</f>
        <v>1-ACME Corporation</v>
      </c>
      <c r="C1329" s="5">
        <f t="shared" si="180"/>
        <v>1325</v>
      </c>
      <c r="D1329" s="6" t="b">
        <v>1</v>
      </c>
      <c r="E1329" s="7">
        <f ca="1">IF($C1329 = 1 + N("Presidente"),
    127,
    IF($C1329 = 2 + N("Vice-Presidente"),
        72,
        IF($C1329 = 3 + N("Secretária bilíngue"),
            13,
            RANDBETWEEN(5,COUNT(Name!$A:$A) + 1)
        )
    )
)</f>
        <v>297</v>
      </c>
      <c r="F1329" s="7" t="str">
        <f ca="1">VLOOKUP($E1329,Name!$A:$B,2,FALSE)</f>
        <v>Miguelito</v>
      </c>
      <c r="G1329" s="7">
        <f ca="1" xml:space="preserve">
IF($C1329 = 1,
    0,
    RANDBETWEEN(5,COUNT('Last name'!$A:$A) + 1)
)</f>
        <v>96</v>
      </c>
      <c r="H1329" s="7" t="str">
        <f ca="1" xml:space="preserve">
IF($C1329 = 1 + N("Presidente"),
    "de Orléans e Bragança",
    VLOOKUP($G1329,'Last name'!$A:$B,2,FALSE) &amp; " " &amp; VLOOKUP(RANDBETWEEN(5,COUNT('Last name'!$A:$A) + 1),'Last name'!$A:$B,2,FALSE)
)</f>
        <v>Gallo Pinto</v>
      </c>
      <c r="I1329" s="7" t="str">
        <f t="shared" ca="1" si="181"/>
        <v>Miguelito Gallo Pinto</v>
      </c>
      <c r="J1329" s="7" t="str">
        <f ca="1">VLOOKUP($E1329,Name!$A:$C,3,FALSE)</f>
        <v>M</v>
      </c>
      <c r="K1329" s="7" t="str">
        <f ca="1">VLOOKUP($J1329,Gender!$A:$B,2,FALSE)</f>
        <v>Male</v>
      </c>
      <c r="L1329" s="7">
        <f t="shared" ca="1" si="182"/>
        <v>5</v>
      </c>
      <c r="M1329" s="7" t="str">
        <f ca="1">VLOOKUP($L1329,Race!$A:$B,2,FALSE)</f>
        <v>White</v>
      </c>
      <c r="N1329" s="8">
        <f t="shared" ca="1" si="183"/>
        <v>29225</v>
      </c>
      <c r="O1329" s="6">
        <f t="shared" ca="1" si="184"/>
        <v>7</v>
      </c>
      <c r="P1329" s="8" t="str">
        <f ca="1">VLOOKUP($O1329,Education!$A:$B,2,FALSE)</f>
        <v>Undergraduate degree</v>
      </c>
      <c r="Q1329" s="7">
        <f ca="1" xml:space="preserve">
  IF(OR($S1329 = 5, $S1329 = 6, $S1329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29" s="7" t="str">
        <f ca="1">VLOOKUP($Q1329,Department!$A:$B,2,FALSE)</f>
        <v>Finance</v>
      </c>
      <c r="S1329" s="6">
        <f t="shared" ca="1" si="185"/>
        <v>10</v>
      </c>
      <c r="T1329" s="7" t="str">
        <f ca="1">VLOOKUP($S1329,Role!$A:$B,2,FALSE)</f>
        <v>Trainee</v>
      </c>
      <c r="U1329" s="6" t="str">
        <f t="shared" ca="1" si="186"/>
        <v/>
      </c>
      <c r="V1329" s="7" t="str">
        <f ca="1" xml:space="preserve">
IF($U1329 &lt;&gt; "",
    VLOOKUP($U1329,Level!$A:$B,2,FALSE),
    ""
)</f>
        <v/>
      </c>
      <c r="W1329" s="1">
        <f t="shared" ca="1" si="187"/>
        <v>1305</v>
      </c>
      <c r="X1329" s="12" t="str">
        <f t="shared" ca="1" si="188"/>
        <v>INSERT INTO bi4all.fac_employees (id_company_fk, id_employee_pk, flg_active, employee_name, id_gender_fk, id_race_fk, birthday, id_schooling_fk, id_department_fk, id_role_fk, id_level_fk, salary) VALUES (1, 1325, TRUE, 'Miguelito Gallo Pinto', 'M', 5, '05/01/1980', 7, 7, 10, NULL, 1305);</v>
      </c>
    </row>
    <row r="1330" spans="1:24" ht="14.25" customHeight="1" x14ac:dyDescent="0.2">
      <c r="A1330" s="7">
        <v>1</v>
      </c>
      <c r="B1330" s="7" t="str">
        <f>$A1330 &amp; "-"&amp;VLOOKUP($A1330,Company!$A:$B,2,FALSE)</f>
        <v>1-ACME Corporation</v>
      </c>
      <c r="C1330" s="5">
        <f t="shared" si="180"/>
        <v>1326</v>
      </c>
      <c r="D1330" s="6" t="b">
        <v>1</v>
      </c>
      <c r="E1330" s="7">
        <f ca="1">IF($C1330 = 1 + N("Presidente"),
    127,
    IF($C1330 = 2 + N("Vice-Presidente"),
        72,
        IF($C1330 = 3 + N("Secretária bilíngue"),
            13,
            RANDBETWEEN(5,COUNT(Name!$A:$A) + 1)
        )
    )
)</f>
        <v>318</v>
      </c>
      <c r="F1330" s="7" t="str">
        <f ca="1">VLOOKUP($E1330,Name!$A:$B,2,FALSE)</f>
        <v>Pedro Lucas</v>
      </c>
      <c r="G1330" s="7">
        <f ca="1" xml:space="preserve">
IF($C1330 = 1,
    0,
    RANDBETWEEN(5,COUNT('Last name'!$A:$A) + 1)
)</f>
        <v>152</v>
      </c>
      <c r="H1330" s="7" t="str">
        <f ca="1" xml:space="preserve">
IF($C1330 = 1 + N("Presidente"),
    "de Orléans e Bragança",
    VLOOKUP($G1330,'Last name'!$A:$B,2,FALSE) &amp; " " &amp; VLOOKUP(RANDBETWEEN(5,COUNT('Last name'!$A:$A) + 1),'Last name'!$A:$B,2,FALSE)
)</f>
        <v>Pimenta Moreira</v>
      </c>
      <c r="I1330" s="7" t="str">
        <f t="shared" ca="1" si="181"/>
        <v>Pedro Lucas Pimenta Moreira</v>
      </c>
      <c r="J1330" s="7" t="str">
        <f ca="1">VLOOKUP($E1330,Name!$A:$C,3,FALSE)</f>
        <v>M</v>
      </c>
      <c r="K1330" s="7" t="str">
        <f ca="1">VLOOKUP($J1330,Gender!$A:$B,2,FALSE)</f>
        <v>Male</v>
      </c>
      <c r="L1330" s="7">
        <f t="shared" ca="1" si="182"/>
        <v>8</v>
      </c>
      <c r="M1330" s="7" t="str">
        <f ca="1">VLOOKUP($L1330,Race!$A:$B,2,FALSE)</f>
        <v>Asian</v>
      </c>
      <c r="N1330" s="8">
        <f t="shared" ca="1" si="183"/>
        <v>19247</v>
      </c>
      <c r="O1330" s="6">
        <f t="shared" ca="1" si="184"/>
        <v>8</v>
      </c>
      <c r="P1330" s="8" t="str">
        <f ca="1">VLOOKUP($O1330,Education!$A:$B,2,FALSE)</f>
        <v>Graduate school</v>
      </c>
      <c r="Q1330" s="7">
        <f ca="1" xml:space="preserve">
  IF(OR($S1330 = 5, $S1330 = 6, $S1330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30" s="7" t="str">
        <f ca="1">VLOOKUP($Q1330,Department!$A:$B,2,FALSE)</f>
        <v>Administration</v>
      </c>
      <c r="S1330" s="6">
        <f t="shared" ca="1" si="185"/>
        <v>11</v>
      </c>
      <c r="T1330" s="7" t="str">
        <f ca="1">VLOOKUP($S1330,Role!$A:$B,2,FALSE)</f>
        <v>Analyst</v>
      </c>
      <c r="U1330" s="6">
        <f t="shared" ca="1" si="186"/>
        <v>6</v>
      </c>
      <c r="V1330" s="7" t="str">
        <f ca="1" xml:space="preserve">
IF($U1330 &lt;&gt; "",
    VLOOKUP($U1330,Level!$A:$B,2,FALSE),
    ""
)</f>
        <v>Pleno</v>
      </c>
      <c r="W1330" s="1">
        <f t="shared" ca="1" si="187"/>
        <v>3000</v>
      </c>
      <c r="X1330" s="12" t="str">
        <f t="shared" ca="1" si="188"/>
        <v>INSERT INTO bi4all.fac_employees (id_company_fk, id_employee_pk, flg_active, employee_name, id_gender_fk, id_race_fk, birthday, id_schooling_fk, id_department_fk, id_role_fk, id_level_fk, salary) VALUES (1, 1326, TRUE, 'Pedro Lucas Pimenta Moreira', 'M', 8, '10/09/1952', 8, 6, 11, 6, 3000);</v>
      </c>
    </row>
    <row r="1331" spans="1:24" ht="14.25" customHeight="1" x14ac:dyDescent="0.2">
      <c r="A1331" s="7">
        <v>1</v>
      </c>
      <c r="B1331" s="7" t="str">
        <f>$A1331 &amp; "-"&amp;VLOOKUP($A1331,Company!$A:$B,2,FALSE)</f>
        <v>1-ACME Corporation</v>
      </c>
      <c r="C1331" s="5">
        <f t="shared" si="180"/>
        <v>1327</v>
      </c>
      <c r="D1331" s="6" t="b">
        <v>1</v>
      </c>
      <c r="E1331" s="7">
        <f ca="1">IF($C1331 = 1 + N("Presidente"),
    127,
    IF($C1331 = 2 + N("Vice-Presidente"),
        72,
        IF($C1331 = 3 + N("Secretária bilíngue"),
            13,
            RANDBETWEEN(5,COUNT(Name!$A:$A) + 1)
        )
    )
)</f>
        <v>211</v>
      </c>
      <c r="F1331" s="7" t="str">
        <f ca="1">VLOOKUP($E1331,Name!$A:$B,2,FALSE)</f>
        <v>Kauê</v>
      </c>
      <c r="G1331" s="7">
        <f ca="1" xml:space="preserve">
IF($C1331 = 1,
    0,
    RANDBETWEEN(5,COUNT('Last name'!$A:$A) + 1)
)</f>
        <v>91</v>
      </c>
      <c r="H1331" s="7" t="str">
        <f ca="1" xml:space="preserve">
IF($C1331 = 1 + N("Presidente"),
    "de Orléans e Bragança",
    VLOOKUP($G1331,'Last name'!$A:$B,2,FALSE) &amp; " " &amp; VLOOKUP(RANDBETWEEN(5,COUNT('Last name'!$A:$A) + 1),'Last name'!$A:$B,2,FALSE)
)</f>
        <v>Frasão Bandeira</v>
      </c>
      <c r="I1331" s="7" t="str">
        <f t="shared" ca="1" si="181"/>
        <v>Kauê Frasão Bandeira</v>
      </c>
      <c r="J1331" s="7" t="str">
        <f ca="1">VLOOKUP($E1331,Name!$A:$C,3,FALSE)</f>
        <v>M</v>
      </c>
      <c r="K1331" s="7" t="str">
        <f ca="1">VLOOKUP($J1331,Gender!$A:$B,2,FALSE)</f>
        <v>Male</v>
      </c>
      <c r="L1331" s="7">
        <f t="shared" ca="1" si="182"/>
        <v>7</v>
      </c>
      <c r="M1331" s="7" t="str">
        <f ca="1">VLOOKUP($L1331,Race!$A:$B,2,FALSE)</f>
        <v>Hispanic or Latino</v>
      </c>
      <c r="N1331" s="8">
        <f t="shared" ca="1" si="183"/>
        <v>21224</v>
      </c>
      <c r="O1331" s="6">
        <f t="shared" ca="1" si="184"/>
        <v>7</v>
      </c>
      <c r="P1331" s="8" t="str">
        <f ca="1">VLOOKUP($O1331,Education!$A:$B,2,FALSE)</f>
        <v>Undergraduate degree</v>
      </c>
      <c r="Q1331" s="7">
        <f ca="1" xml:space="preserve">
  IF(OR($S1331 = 5, $S1331 = 6, $S1331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31" s="7" t="str">
        <f ca="1">VLOOKUP($Q1331,Department!$A:$B,2,FALSE)</f>
        <v>Controlling</v>
      </c>
      <c r="S1331" s="6">
        <f t="shared" ca="1" si="185"/>
        <v>9</v>
      </c>
      <c r="T1331" s="7" t="str">
        <f ca="1">VLOOKUP($S1331,Role!$A:$B,2,FALSE)</f>
        <v>Intern</v>
      </c>
      <c r="U1331" s="6" t="str">
        <f t="shared" ca="1" si="186"/>
        <v/>
      </c>
      <c r="V1331" s="7" t="str">
        <f ca="1" xml:space="preserve">
IF($U1331 &lt;&gt; "",
    VLOOKUP($U1331,Level!$A:$B,2,FALSE),
    ""
)</f>
        <v/>
      </c>
      <c r="W1331" s="1">
        <f t="shared" ca="1" si="187"/>
        <v>1205</v>
      </c>
      <c r="X1331" s="12" t="str">
        <f t="shared" ca="1" si="188"/>
        <v>INSERT INTO bi4all.fac_employees (id_company_fk, id_employee_pk, flg_active, employee_name, id_gender_fk, id_race_fk, birthday, id_schooling_fk, id_department_fk, id_role_fk, id_level_fk, salary) VALUES (1, 1327, TRUE, 'Kauê Frasão Bandeira', 'M', 7, '08/02/1958', 7, 12, 9, NULL, 1205);</v>
      </c>
    </row>
    <row r="1332" spans="1:24" ht="14.25" customHeight="1" x14ac:dyDescent="0.2">
      <c r="A1332" s="7">
        <v>1</v>
      </c>
      <c r="B1332" s="7" t="str">
        <f>$A1332 &amp; "-"&amp;VLOOKUP($A1332,Company!$A:$B,2,FALSE)</f>
        <v>1-ACME Corporation</v>
      </c>
      <c r="C1332" s="5">
        <f t="shared" si="180"/>
        <v>1328</v>
      </c>
      <c r="D1332" s="6" t="b">
        <v>1</v>
      </c>
      <c r="E1332" s="7">
        <f ca="1">IF($C1332 = 1 + N("Presidente"),
    127,
    IF($C1332 = 2 + N("Vice-Presidente"),
        72,
        IF($C1332 = 3 + N("Secretária bilíngue"),
            13,
            RANDBETWEEN(5,COUNT(Name!$A:$A) + 1)
        )
    )
)</f>
        <v>288</v>
      </c>
      <c r="F1332" s="7" t="str">
        <f ca="1">VLOOKUP($E1332,Name!$A:$B,2,FALSE)</f>
        <v>Matheus Bruno</v>
      </c>
      <c r="G1332" s="7">
        <f ca="1" xml:space="preserve">
IF($C1332 = 1,
    0,
    RANDBETWEEN(5,COUNT('Last name'!$A:$A) + 1)
)</f>
        <v>186</v>
      </c>
      <c r="H1332" s="7" t="str">
        <f ca="1" xml:space="preserve">
IF($C1332 = 1 + N("Presidente"),
    "de Orléans e Bragança",
    VLOOKUP($G1332,'Last name'!$A:$B,2,FALSE) &amp; " " &amp; VLOOKUP(RANDBETWEEN(5,COUNT('Last name'!$A:$A) + 1),'Last name'!$A:$B,2,FALSE)
)</f>
        <v>Souza Sacramento</v>
      </c>
      <c r="I1332" s="7" t="str">
        <f t="shared" ca="1" si="181"/>
        <v>Matheus Bruno Souza Sacramento</v>
      </c>
      <c r="J1332" s="7" t="str">
        <f ca="1">VLOOKUP($E1332,Name!$A:$C,3,FALSE)</f>
        <v>M</v>
      </c>
      <c r="K1332" s="7" t="str">
        <f ca="1">VLOOKUP($J1332,Gender!$A:$B,2,FALSE)</f>
        <v>Male</v>
      </c>
      <c r="L1332" s="7">
        <f t="shared" ca="1" si="182"/>
        <v>5</v>
      </c>
      <c r="M1332" s="7" t="str">
        <f ca="1">VLOOKUP($L1332,Race!$A:$B,2,FALSE)</f>
        <v>White</v>
      </c>
      <c r="N1332" s="8">
        <f t="shared" ca="1" si="183"/>
        <v>20518</v>
      </c>
      <c r="O1332" s="6">
        <f t="shared" ca="1" si="184"/>
        <v>7</v>
      </c>
      <c r="P1332" s="8" t="str">
        <f ca="1">VLOOKUP($O1332,Education!$A:$B,2,FALSE)</f>
        <v>Undergraduate degree</v>
      </c>
      <c r="Q1332" s="7">
        <f ca="1" xml:space="preserve">
  IF(OR($S1332 = 5, $S1332 = 6, $S1332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32" s="7" t="str">
        <f ca="1">VLOOKUP($Q1332,Department!$A:$B,2,FALSE)</f>
        <v>Commercial</v>
      </c>
      <c r="S1332" s="6">
        <f t="shared" ca="1" si="185"/>
        <v>11</v>
      </c>
      <c r="T1332" s="7" t="str">
        <f ca="1">VLOOKUP($S1332,Role!$A:$B,2,FALSE)</f>
        <v>Analyst</v>
      </c>
      <c r="U1332" s="6">
        <f t="shared" ca="1" si="186"/>
        <v>6</v>
      </c>
      <c r="V1332" s="7" t="str">
        <f ca="1" xml:space="preserve">
IF($U1332 &lt;&gt; "",
    VLOOKUP($U1332,Level!$A:$B,2,FALSE),
    ""
)</f>
        <v>Pleno</v>
      </c>
      <c r="W1332" s="1">
        <f t="shared" ca="1" si="187"/>
        <v>2580</v>
      </c>
      <c r="X1332" s="12" t="str">
        <f t="shared" ca="1" si="188"/>
        <v>INSERT INTO bi4all.fac_employees (id_company_fk, id_employee_pk, flg_active, employee_name, id_gender_fk, id_race_fk, birthday, id_schooling_fk, id_department_fk, id_role_fk, id_level_fk, salary) VALUES (1, 1328, TRUE, 'Matheus Bruno Souza Sacramento', 'M', 5, '04/03/1956', 7, 9, 11, 6, 2580);</v>
      </c>
    </row>
    <row r="1333" spans="1:24" ht="14.25" customHeight="1" x14ac:dyDescent="0.2">
      <c r="A1333" s="7">
        <v>1</v>
      </c>
      <c r="B1333" s="7" t="str">
        <f>$A1333 &amp; "-"&amp;VLOOKUP($A1333,Company!$A:$B,2,FALSE)</f>
        <v>1-ACME Corporation</v>
      </c>
      <c r="C1333" s="5">
        <f t="shared" si="180"/>
        <v>1329</v>
      </c>
      <c r="D1333" s="6" t="b">
        <v>1</v>
      </c>
      <c r="E1333" s="7">
        <f ca="1">IF($C1333 = 1 + N("Presidente"),
    127,
    IF($C1333 = 2 + N("Vice-Presidente"),
        72,
        IF($C1333 = 3 + N("Secretária bilíngue"),
            13,
            RANDBETWEEN(5,COUNT(Name!$A:$A) + 1)
        )
    )
)</f>
        <v>211</v>
      </c>
      <c r="F1333" s="7" t="str">
        <f ca="1">VLOOKUP($E1333,Name!$A:$B,2,FALSE)</f>
        <v>Kauê</v>
      </c>
      <c r="G1333" s="7">
        <f ca="1" xml:space="preserve">
IF($C1333 = 1,
    0,
    RANDBETWEEN(5,COUNT('Last name'!$A:$A) + 1)
)</f>
        <v>163</v>
      </c>
      <c r="H1333" s="7" t="str">
        <f ca="1" xml:space="preserve">
IF($C1333 = 1 + N("Presidente"),
    "de Orléans e Bragança",
    VLOOKUP($G1333,'Last name'!$A:$B,2,FALSE) &amp; " " &amp; VLOOKUP(RANDBETWEEN(5,COUNT('Last name'!$A:$A) + 1),'Last name'!$A:$B,2,FALSE)
)</f>
        <v>Rinaldi Borges</v>
      </c>
      <c r="I1333" s="7" t="str">
        <f t="shared" ca="1" si="181"/>
        <v>Kauê Rinaldi Borges</v>
      </c>
      <c r="J1333" s="7" t="str">
        <f ca="1">VLOOKUP($E1333,Name!$A:$C,3,FALSE)</f>
        <v>M</v>
      </c>
      <c r="K1333" s="7" t="str">
        <f ca="1">VLOOKUP($J1333,Gender!$A:$B,2,FALSE)</f>
        <v>Male</v>
      </c>
      <c r="L1333" s="7">
        <f t="shared" ca="1" si="182"/>
        <v>5</v>
      </c>
      <c r="M1333" s="7" t="str">
        <f ca="1">VLOOKUP($L1333,Race!$A:$B,2,FALSE)</f>
        <v>White</v>
      </c>
      <c r="N1333" s="8">
        <f t="shared" ca="1" si="183"/>
        <v>29672</v>
      </c>
      <c r="O1333" s="6">
        <f t="shared" ca="1" si="184"/>
        <v>7</v>
      </c>
      <c r="P1333" s="8" t="str">
        <f ca="1">VLOOKUP($O1333,Education!$A:$B,2,FALSE)</f>
        <v>Undergraduate degree</v>
      </c>
      <c r="Q1333" s="7">
        <f ca="1" xml:space="preserve">
  IF(OR($S1333 = 5, $S1333 = 6, $S1333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33" s="7" t="str">
        <f ca="1">VLOOKUP($Q1333,Department!$A:$B,2,FALSE)</f>
        <v>Administration</v>
      </c>
      <c r="S1333" s="6">
        <f t="shared" ca="1" si="185"/>
        <v>10</v>
      </c>
      <c r="T1333" s="7" t="str">
        <f ca="1">VLOOKUP($S1333,Role!$A:$B,2,FALSE)</f>
        <v>Trainee</v>
      </c>
      <c r="U1333" s="6" t="str">
        <f t="shared" ca="1" si="186"/>
        <v/>
      </c>
      <c r="V1333" s="7" t="str">
        <f ca="1" xml:space="preserve">
IF($U1333 &lt;&gt; "",
    VLOOKUP($U1333,Level!$A:$B,2,FALSE),
    ""
)</f>
        <v/>
      </c>
      <c r="W1333" s="1">
        <f t="shared" ca="1" si="187"/>
        <v>1305</v>
      </c>
      <c r="X1333" s="12" t="str">
        <f t="shared" ca="1" si="188"/>
        <v>INSERT INTO bi4all.fac_employees (id_company_fk, id_employee_pk, flg_active, employee_name, id_gender_fk, id_race_fk, birthday, id_schooling_fk, id_department_fk, id_role_fk, id_level_fk, salary) VALUES (1, 1329, TRUE, 'Kauê Rinaldi Borges', 'M', 5, '27/03/1981', 7, 6, 10, NULL, 1305);</v>
      </c>
    </row>
    <row r="1334" spans="1:24" ht="14.25" customHeight="1" x14ac:dyDescent="0.2">
      <c r="A1334" s="7">
        <v>1</v>
      </c>
      <c r="B1334" s="7" t="str">
        <f>$A1334 &amp; "-"&amp;VLOOKUP($A1334,Company!$A:$B,2,FALSE)</f>
        <v>1-ACME Corporation</v>
      </c>
      <c r="C1334" s="5">
        <f t="shared" si="180"/>
        <v>1330</v>
      </c>
      <c r="D1334" s="6" t="b">
        <v>1</v>
      </c>
      <c r="E1334" s="7">
        <f ca="1">IF($C1334 = 1 + N("Presidente"),
    127,
    IF($C1334 = 2 + N("Vice-Presidente"),
        72,
        IF($C1334 = 3 + N("Secretária bilíngue"),
            13,
            RANDBETWEEN(5,COUNT(Name!$A:$A) + 1)
        )
    )
)</f>
        <v>7</v>
      </c>
      <c r="F1334" s="7" t="str">
        <f ca="1">VLOOKUP($E1334,Name!$A:$B,2,FALSE)</f>
        <v>Adelaide</v>
      </c>
      <c r="G1334" s="7">
        <f ca="1" xml:space="preserve">
IF($C1334 = 1,
    0,
    RANDBETWEEN(5,COUNT('Last name'!$A:$A) + 1)
)</f>
        <v>173</v>
      </c>
      <c r="H1334" s="7" t="str">
        <f ca="1" xml:space="preserve">
IF($C1334 = 1 + N("Presidente"),
    "de Orléans e Bragança",
    VLOOKUP($G1334,'Last name'!$A:$B,2,FALSE) &amp; " " &amp; VLOOKUP(RANDBETWEEN(5,COUNT('Last name'!$A:$A) + 1),'Last name'!$A:$B,2,FALSE)
)</f>
        <v>Santacruz Cândido</v>
      </c>
      <c r="I1334" s="7" t="str">
        <f t="shared" ca="1" si="181"/>
        <v>Adelaide Santacruz Cândido</v>
      </c>
      <c r="J1334" s="7" t="str">
        <f ca="1">VLOOKUP($E1334,Name!$A:$C,3,FALSE)</f>
        <v>F</v>
      </c>
      <c r="K1334" s="7" t="str">
        <f ca="1">VLOOKUP($J1334,Gender!$A:$B,2,FALSE)</f>
        <v>Female</v>
      </c>
      <c r="L1334" s="7">
        <f t="shared" ca="1" si="182"/>
        <v>5</v>
      </c>
      <c r="M1334" s="7" t="str">
        <f ca="1">VLOOKUP($L1334,Race!$A:$B,2,FALSE)</f>
        <v>White</v>
      </c>
      <c r="N1334" s="8">
        <f t="shared" ca="1" si="183"/>
        <v>26732</v>
      </c>
      <c r="O1334" s="6">
        <f t="shared" ca="1" si="184"/>
        <v>8</v>
      </c>
      <c r="P1334" s="8" t="str">
        <f ca="1">VLOOKUP($O1334,Education!$A:$B,2,FALSE)</f>
        <v>Graduate school</v>
      </c>
      <c r="Q1334" s="7">
        <f ca="1" xml:space="preserve">
  IF(OR($S1334 = 5, $S1334 = 6, $S1334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34" s="7" t="str">
        <f ca="1">VLOOKUP($Q1334,Department!$A:$B,2,FALSE)</f>
        <v>Finance</v>
      </c>
      <c r="S1334" s="6">
        <f t="shared" ca="1" si="185"/>
        <v>11</v>
      </c>
      <c r="T1334" s="7" t="str">
        <f ca="1">VLOOKUP($S1334,Role!$A:$B,2,FALSE)</f>
        <v>Analyst</v>
      </c>
      <c r="U1334" s="6">
        <f t="shared" ca="1" si="186"/>
        <v>6</v>
      </c>
      <c r="V1334" s="7" t="str">
        <f ca="1" xml:space="preserve">
IF($U1334 &lt;&gt; "",
    VLOOKUP($U1334,Level!$A:$B,2,FALSE),
    ""
)</f>
        <v>Pleno</v>
      </c>
      <c r="W1334" s="1">
        <f t="shared" ca="1" si="187"/>
        <v>3000</v>
      </c>
      <c r="X1334" s="12" t="str">
        <f t="shared" ca="1" si="188"/>
        <v>INSERT INTO bi4all.fac_employees (id_company_fk, id_employee_pk, flg_active, employee_name, id_gender_fk, id_race_fk, birthday, id_schooling_fk, id_department_fk, id_role_fk, id_level_fk, salary) VALUES (1, 1330, TRUE, 'Adelaide Santacruz Cândido', 'F', 5, '09/03/1973', 8, 7, 11, 6, 3000);</v>
      </c>
    </row>
    <row r="1335" spans="1:24" ht="14.25" customHeight="1" x14ac:dyDescent="0.2">
      <c r="A1335" s="7">
        <v>1</v>
      </c>
      <c r="B1335" s="7" t="str">
        <f>$A1335 &amp; "-"&amp;VLOOKUP($A1335,Company!$A:$B,2,FALSE)</f>
        <v>1-ACME Corporation</v>
      </c>
      <c r="C1335" s="5">
        <f t="shared" si="180"/>
        <v>1331</v>
      </c>
      <c r="D1335" s="6" t="b">
        <v>1</v>
      </c>
      <c r="E1335" s="7">
        <f ca="1">IF($C1335 = 1 + N("Presidente"),
    127,
    IF($C1335 = 2 + N("Vice-Presidente"),
        72,
        IF($C1335 = 3 + N("Secretária bilíngue"),
            13,
            RANDBETWEEN(5,COUNT(Name!$A:$A) + 1)
        )
    )
)</f>
        <v>41</v>
      </c>
      <c r="F1335" s="7" t="str">
        <f ca="1">VLOOKUP($E1335,Name!$A:$B,2,FALSE)</f>
        <v>Ane Caroline</v>
      </c>
      <c r="G1335" s="7">
        <f ca="1" xml:space="preserve">
IF($C1335 = 1,
    0,
    RANDBETWEEN(5,COUNT('Last name'!$A:$A) + 1)
)</f>
        <v>8</v>
      </c>
      <c r="H1335" s="7" t="str">
        <f ca="1" xml:space="preserve">
IF($C1335 = 1 + N("Presidente"),
    "de Orléans e Bragança",
    VLOOKUP($G1335,'Last name'!$A:$B,2,FALSE) &amp; " " &amp; VLOOKUP(RANDBETWEEN(5,COUNT('Last name'!$A:$A) + 1),'Last name'!$A:$B,2,FALSE)
)</f>
        <v>Alcantara Bianchi</v>
      </c>
      <c r="I1335" s="7" t="str">
        <f t="shared" ca="1" si="181"/>
        <v>Ane Caroline Alcantara Bianchi</v>
      </c>
      <c r="J1335" s="7" t="str">
        <f ca="1">VLOOKUP($E1335,Name!$A:$C,3,FALSE)</f>
        <v>F</v>
      </c>
      <c r="K1335" s="7" t="str">
        <f ca="1">VLOOKUP($J1335,Gender!$A:$B,2,FALSE)</f>
        <v>Female</v>
      </c>
      <c r="L1335" s="7">
        <f t="shared" ca="1" si="182"/>
        <v>5</v>
      </c>
      <c r="M1335" s="7" t="str">
        <f ca="1">VLOOKUP($L1335,Race!$A:$B,2,FALSE)</f>
        <v>White</v>
      </c>
      <c r="N1335" s="8">
        <f t="shared" ca="1" si="183"/>
        <v>21254</v>
      </c>
      <c r="O1335" s="6">
        <f t="shared" ca="1" si="184"/>
        <v>7</v>
      </c>
      <c r="P1335" s="8" t="str">
        <f ca="1">VLOOKUP($O1335,Education!$A:$B,2,FALSE)</f>
        <v>Undergraduate degree</v>
      </c>
      <c r="Q1335" s="7">
        <f ca="1" xml:space="preserve">
  IF(OR($S1335 = 5, $S1335 = 6, $S1335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35" s="7" t="str">
        <f ca="1">VLOOKUP($Q1335,Department!$A:$B,2,FALSE)</f>
        <v>Communication &amp; Marketing</v>
      </c>
      <c r="S1335" s="6">
        <f t="shared" ca="1" si="185"/>
        <v>10</v>
      </c>
      <c r="T1335" s="7" t="str">
        <f ca="1">VLOOKUP($S1335,Role!$A:$B,2,FALSE)</f>
        <v>Trainee</v>
      </c>
      <c r="U1335" s="6" t="str">
        <f t="shared" ca="1" si="186"/>
        <v/>
      </c>
      <c r="V1335" s="7" t="str">
        <f ca="1" xml:space="preserve">
IF($U1335 &lt;&gt; "",
    VLOOKUP($U1335,Level!$A:$B,2,FALSE),
    ""
)</f>
        <v/>
      </c>
      <c r="W1335" s="1">
        <f t="shared" ca="1" si="187"/>
        <v>1385</v>
      </c>
      <c r="X1335" s="12" t="str">
        <f t="shared" ca="1" si="188"/>
        <v>INSERT INTO bi4all.fac_employees (id_company_fk, id_employee_pk, flg_active, employee_name, id_gender_fk, id_race_fk, birthday, id_schooling_fk, id_department_fk, id_role_fk, id_level_fk, salary) VALUES (1, 1331, TRUE, 'Ane Caroline Alcantara Bianchi', 'F', 5, '10/03/1958', 7, 11, 10, NULL, 1385);</v>
      </c>
    </row>
    <row r="1336" spans="1:24" ht="14.25" customHeight="1" x14ac:dyDescent="0.2">
      <c r="A1336" s="7">
        <v>1</v>
      </c>
      <c r="B1336" s="7" t="str">
        <f>$A1336 &amp; "-"&amp;VLOOKUP($A1336,Company!$A:$B,2,FALSE)</f>
        <v>1-ACME Corporation</v>
      </c>
      <c r="C1336" s="5">
        <f t="shared" si="180"/>
        <v>1332</v>
      </c>
      <c r="D1336" s="6" t="b">
        <v>1</v>
      </c>
      <c r="E1336" s="7">
        <f ca="1">IF($C1336 = 1 + N("Presidente"),
    127,
    IF($C1336 = 2 + N("Vice-Presidente"),
        72,
        IF($C1336 = 3 + N("Secretária bilíngue"),
            13,
            RANDBETWEEN(5,COUNT(Name!$A:$A) + 1)
        )
    )
)</f>
        <v>83</v>
      </c>
      <c r="F1336" s="7" t="str">
        <f ca="1">VLOOKUP($E1336,Name!$A:$B,2,FALSE)</f>
        <v>Camila</v>
      </c>
      <c r="G1336" s="7">
        <f ca="1" xml:space="preserve">
IF($C1336 = 1,
    0,
    RANDBETWEEN(5,COUNT('Last name'!$A:$A) + 1)
)</f>
        <v>18</v>
      </c>
      <c r="H1336" s="7" t="str">
        <f ca="1" xml:space="preserve">
IF($C1336 = 1 + N("Presidente"),
    "de Orléans e Bragança",
    VLOOKUP($G1336,'Last name'!$A:$B,2,FALSE) &amp; " " &amp; VLOOKUP(RANDBETWEEN(5,COUNT('Last name'!$A:$A) + 1),'Last name'!$A:$B,2,FALSE)
)</f>
        <v>Andrioli Lima</v>
      </c>
      <c r="I1336" s="7" t="str">
        <f t="shared" ca="1" si="181"/>
        <v>Camila Andrioli Lima</v>
      </c>
      <c r="J1336" s="7" t="str">
        <f ca="1">VLOOKUP($E1336,Name!$A:$C,3,FALSE)</f>
        <v>F</v>
      </c>
      <c r="K1336" s="7" t="str">
        <f ca="1">VLOOKUP($J1336,Gender!$A:$B,2,FALSE)</f>
        <v>Female</v>
      </c>
      <c r="L1336" s="7">
        <f t="shared" ca="1" si="182"/>
        <v>5</v>
      </c>
      <c r="M1336" s="7" t="str">
        <f ca="1">VLOOKUP($L1336,Race!$A:$B,2,FALSE)</f>
        <v>White</v>
      </c>
      <c r="N1336" s="8">
        <f t="shared" ca="1" si="183"/>
        <v>24476</v>
      </c>
      <c r="O1336" s="6">
        <f t="shared" ca="1" si="184"/>
        <v>8</v>
      </c>
      <c r="P1336" s="8" t="str">
        <f ca="1">VLOOKUP($O1336,Education!$A:$B,2,FALSE)</f>
        <v>Graduate school</v>
      </c>
      <c r="Q1336" s="7">
        <f ca="1" xml:space="preserve">
  IF(OR($S1336 = 5, $S1336 = 6, $S1336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36" s="7" t="str">
        <f ca="1">VLOOKUP($Q1336,Department!$A:$B,2,FALSE)</f>
        <v>Presidency</v>
      </c>
      <c r="S1336" s="6">
        <f t="shared" ca="1" si="185"/>
        <v>11</v>
      </c>
      <c r="T1336" s="7" t="str">
        <f ca="1">VLOOKUP($S1336,Role!$A:$B,2,FALSE)</f>
        <v>Analyst</v>
      </c>
      <c r="U1336" s="6">
        <f t="shared" ca="1" si="186"/>
        <v>7</v>
      </c>
      <c r="V1336" s="7" t="str">
        <f ca="1" xml:space="preserve">
IF($U1336 &lt;&gt; "",
    VLOOKUP($U1336,Level!$A:$B,2,FALSE),
    ""
)</f>
        <v>Senior</v>
      </c>
      <c r="W1336" s="1">
        <f t="shared" ca="1" si="187"/>
        <v>3000</v>
      </c>
      <c r="X1336" s="12" t="str">
        <f t="shared" ca="1" si="188"/>
        <v>INSERT INTO bi4all.fac_employees (id_company_fk, id_employee_pk, flg_active, employee_name, id_gender_fk, id_race_fk, birthday, id_schooling_fk, id_department_fk, id_role_fk, id_level_fk, salary) VALUES (1, 1332, TRUE, 'Camila Andrioli Lima', 'F', 5, '04/01/1967', 8, 5, 11, 7, 3000);</v>
      </c>
    </row>
    <row r="1337" spans="1:24" ht="14.25" customHeight="1" x14ac:dyDescent="0.2">
      <c r="A1337" s="7">
        <v>1</v>
      </c>
      <c r="B1337" s="7" t="str">
        <f>$A1337 &amp; "-"&amp;VLOOKUP($A1337,Company!$A:$B,2,FALSE)</f>
        <v>1-ACME Corporation</v>
      </c>
      <c r="C1337" s="5">
        <f t="shared" si="180"/>
        <v>1333</v>
      </c>
      <c r="D1337" s="6" t="b">
        <v>1</v>
      </c>
      <c r="E1337" s="7">
        <f ca="1">IF($C1337 = 1 + N("Presidente"),
    127,
    IF($C1337 = 2 + N("Vice-Presidente"),
        72,
        IF($C1337 = 3 + N("Secretária bilíngue"),
            13,
            RANDBETWEEN(5,COUNT(Name!$A:$A) + 1)
        )
    )
)</f>
        <v>145</v>
      </c>
      <c r="F1337" s="7" t="str">
        <f ca="1">VLOOKUP($E1337,Name!$A:$B,2,FALSE)</f>
        <v>Francisca</v>
      </c>
      <c r="G1337" s="7">
        <f ca="1" xml:space="preserve">
IF($C1337 = 1,
    0,
    RANDBETWEEN(5,COUNT('Last name'!$A:$A) + 1)
)</f>
        <v>154</v>
      </c>
      <c r="H1337" s="7" t="str">
        <f ca="1" xml:space="preserve">
IF($C1337 = 1 + N("Presidente"),
    "de Orléans e Bragança",
    VLOOKUP($G1337,'Last name'!$A:$B,2,FALSE) &amp; " " &amp; VLOOKUP(RANDBETWEEN(5,COUNT('Last name'!$A:$A) + 1),'Last name'!$A:$B,2,FALSE)
)</f>
        <v>Pinheiro Pereira</v>
      </c>
      <c r="I1337" s="7" t="str">
        <f t="shared" ca="1" si="181"/>
        <v>Francisca Pinheiro Pereira</v>
      </c>
      <c r="J1337" s="7" t="str">
        <f ca="1">VLOOKUP($E1337,Name!$A:$C,3,FALSE)</f>
        <v>F</v>
      </c>
      <c r="K1337" s="7" t="str">
        <f ca="1">VLOOKUP($J1337,Gender!$A:$B,2,FALSE)</f>
        <v>Female</v>
      </c>
      <c r="L1337" s="7">
        <f t="shared" ca="1" si="182"/>
        <v>6</v>
      </c>
      <c r="M1337" s="7" t="str">
        <f ca="1">VLOOKUP($L1337,Race!$A:$B,2,FALSE)</f>
        <v>Black or African American</v>
      </c>
      <c r="N1337" s="8">
        <f t="shared" ca="1" si="183"/>
        <v>33405</v>
      </c>
      <c r="O1337" s="6">
        <f t="shared" ca="1" si="184"/>
        <v>7</v>
      </c>
      <c r="P1337" s="8" t="str">
        <f ca="1">VLOOKUP($O1337,Education!$A:$B,2,FALSE)</f>
        <v>Undergraduate degree</v>
      </c>
      <c r="Q1337" s="7">
        <f ca="1" xml:space="preserve">
  IF(OR($S1337 = 5, $S1337 = 6, $S1337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37" s="7" t="str">
        <f ca="1">VLOOKUP($Q1337,Department!$A:$B,2,FALSE)</f>
        <v>Administration</v>
      </c>
      <c r="S1337" s="6">
        <f t="shared" ca="1" si="185"/>
        <v>9</v>
      </c>
      <c r="T1337" s="7" t="str">
        <f ca="1">VLOOKUP($S1337,Role!$A:$B,2,FALSE)</f>
        <v>Intern</v>
      </c>
      <c r="U1337" s="6" t="str">
        <f t="shared" ca="1" si="186"/>
        <v/>
      </c>
      <c r="V1337" s="7" t="str">
        <f ca="1" xml:space="preserve">
IF($U1337 &lt;&gt; "",
    VLOOKUP($U1337,Level!$A:$B,2,FALSE),
    ""
)</f>
        <v/>
      </c>
      <c r="W1337" s="1">
        <f t="shared" ca="1" si="187"/>
        <v>1205</v>
      </c>
      <c r="X1337" s="12" t="str">
        <f t="shared" ca="1" si="188"/>
        <v>INSERT INTO bi4all.fac_employees (id_company_fk, id_employee_pk, flg_active, employee_name, id_gender_fk, id_race_fk, birthday, id_schooling_fk, id_department_fk, id_role_fk, id_level_fk, salary) VALUES (1, 1333, TRUE, 'Francisca Pinheiro Pereira', 'F', 6, '16/06/1991', 7, 6, 9, NULL, 1205);</v>
      </c>
    </row>
    <row r="1338" spans="1:24" ht="14.25" customHeight="1" x14ac:dyDescent="0.2">
      <c r="A1338" s="7">
        <v>1</v>
      </c>
      <c r="B1338" s="7" t="str">
        <f>$A1338 &amp; "-"&amp;VLOOKUP($A1338,Company!$A:$B,2,FALSE)</f>
        <v>1-ACME Corporation</v>
      </c>
      <c r="C1338" s="5">
        <f t="shared" si="180"/>
        <v>1334</v>
      </c>
      <c r="D1338" s="6" t="b">
        <v>1</v>
      </c>
      <c r="E1338" s="7">
        <f ca="1">IF($C1338 = 1 + N("Presidente"),
    127,
    IF($C1338 = 2 + N("Vice-Presidente"),
        72,
        IF($C1338 = 3 + N("Secretária bilíngue"),
            13,
            RANDBETWEEN(5,COUNT(Name!$A:$A) + 1)
        )
    )
)</f>
        <v>217</v>
      </c>
      <c r="F1338" s="7" t="str">
        <f ca="1">VLOOKUP($E1338,Name!$A:$B,2,FALSE)</f>
        <v>Lara</v>
      </c>
      <c r="G1338" s="7">
        <f ca="1" xml:space="preserve">
IF($C1338 = 1,
    0,
    RANDBETWEEN(5,COUNT('Last name'!$A:$A) + 1)
)</f>
        <v>109</v>
      </c>
      <c r="H1338" s="7" t="str">
        <f ca="1" xml:space="preserve">
IF($C1338 = 1 + N("Presidente"),
    "de Orléans e Bragança",
    VLOOKUP($G1338,'Last name'!$A:$B,2,FALSE) &amp; " " &amp; VLOOKUP(RANDBETWEEN(5,COUNT('Last name'!$A:$A) + 1),'Last name'!$A:$B,2,FALSE)
)</f>
        <v>Lima Tavarez</v>
      </c>
      <c r="I1338" s="7" t="str">
        <f t="shared" ca="1" si="181"/>
        <v>Lara Lima Tavarez</v>
      </c>
      <c r="J1338" s="7" t="str">
        <f ca="1">VLOOKUP($E1338,Name!$A:$C,3,FALSE)</f>
        <v>F</v>
      </c>
      <c r="K1338" s="7" t="str">
        <f ca="1">VLOOKUP($J1338,Gender!$A:$B,2,FALSE)</f>
        <v>Female</v>
      </c>
      <c r="L1338" s="7">
        <f t="shared" ca="1" si="182"/>
        <v>5</v>
      </c>
      <c r="M1338" s="7" t="str">
        <f ca="1">VLOOKUP($L1338,Race!$A:$B,2,FALSE)</f>
        <v>White</v>
      </c>
      <c r="N1338" s="8">
        <f t="shared" ca="1" si="183"/>
        <v>27216</v>
      </c>
      <c r="O1338" s="6">
        <f t="shared" ca="1" si="184"/>
        <v>7</v>
      </c>
      <c r="P1338" s="8" t="str">
        <f ca="1">VLOOKUP($O1338,Education!$A:$B,2,FALSE)</f>
        <v>Undergraduate degree</v>
      </c>
      <c r="Q1338" s="7">
        <f ca="1" xml:space="preserve">
  IF(OR($S1338 = 5, $S1338 = 6, $S1338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38" s="7" t="str">
        <f ca="1">VLOOKUP($Q1338,Department!$A:$B,2,FALSE)</f>
        <v>Controlling</v>
      </c>
      <c r="S1338" s="6">
        <f t="shared" ca="1" si="185"/>
        <v>11</v>
      </c>
      <c r="T1338" s="7" t="str">
        <f ca="1">VLOOKUP($S1338,Role!$A:$B,2,FALSE)</f>
        <v>Analyst</v>
      </c>
      <c r="U1338" s="6">
        <f t="shared" ca="1" si="186"/>
        <v>7</v>
      </c>
      <c r="V1338" s="7" t="str">
        <f ca="1" xml:space="preserve">
IF($U1338 &lt;&gt; "",
    VLOOKUP($U1338,Level!$A:$B,2,FALSE),
    ""
)</f>
        <v>Senior</v>
      </c>
      <c r="W1338" s="1">
        <f t="shared" ca="1" si="187"/>
        <v>2500</v>
      </c>
      <c r="X1338" s="12" t="str">
        <f t="shared" ca="1" si="188"/>
        <v>INSERT INTO bi4all.fac_employees (id_company_fk, id_employee_pk, flg_active, employee_name, id_gender_fk, id_race_fk, birthday, id_schooling_fk, id_department_fk, id_role_fk, id_level_fk, salary) VALUES (1, 1334, TRUE, 'Lara Lima Tavarez', 'F', 5, '06/07/1974', 7, 12, 11, 7, 2500);</v>
      </c>
    </row>
    <row r="1339" spans="1:24" ht="14.25" customHeight="1" x14ac:dyDescent="0.2">
      <c r="A1339" s="7">
        <v>1</v>
      </c>
      <c r="B1339" s="7" t="str">
        <f>$A1339 &amp; "-"&amp;VLOOKUP($A1339,Company!$A:$B,2,FALSE)</f>
        <v>1-ACME Corporation</v>
      </c>
      <c r="C1339" s="5">
        <f t="shared" si="180"/>
        <v>1335</v>
      </c>
      <c r="D1339" s="6" t="b">
        <v>1</v>
      </c>
      <c r="E1339" s="7">
        <f ca="1">IF($C1339 = 1 + N("Presidente"),
    127,
    IF($C1339 = 2 + N("Vice-Presidente"),
        72,
        IF($C1339 = 3 + N("Secretária bilíngue"),
            13,
            RANDBETWEEN(5,COUNT(Name!$A:$A) + 1)
        )
    )
)</f>
        <v>244</v>
      </c>
      <c r="F1339" s="7" t="str">
        <f ca="1">VLOOKUP($E1339,Name!$A:$B,2,FALSE)</f>
        <v>Luiz Gustavo</v>
      </c>
      <c r="G1339" s="7">
        <f ca="1" xml:space="preserve">
IF($C1339 = 1,
    0,
    RANDBETWEEN(5,COUNT('Last name'!$A:$A) + 1)
)</f>
        <v>150</v>
      </c>
      <c r="H1339" s="7" t="str">
        <f ca="1" xml:space="preserve">
IF($C1339 = 1 + N("Presidente"),
    "de Orléans e Bragança",
    VLOOKUP($G1339,'Last name'!$A:$B,2,FALSE) &amp; " " &amp; VLOOKUP(RANDBETWEEN(5,COUNT('Last name'!$A:$A) + 1),'Last name'!$A:$B,2,FALSE)
)</f>
        <v>Pellegrini Garcia</v>
      </c>
      <c r="I1339" s="7" t="str">
        <f t="shared" ca="1" si="181"/>
        <v>Luiz Gustavo Pellegrini Garcia</v>
      </c>
      <c r="J1339" s="7" t="str">
        <f ca="1">VLOOKUP($E1339,Name!$A:$C,3,FALSE)</f>
        <v>M</v>
      </c>
      <c r="K1339" s="7" t="str">
        <f ca="1">VLOOKUP($J1339,Gender!$A:$B,2,FALSE)</f>
        <v>Male</v>
      </c>
      <c r="L1339" s="7">
        <f t="shared" ca="1" si="182"/>
        <v>5</v>
      </c>
      <c r="M1339" s="7" t="str">
        <f ca="1">VLOOKUP($L1339,Race!$A:$B,2,FALSE)</f>
        <v>White</v>
      </c>
      <c r="N1339" s="8">
        <f t="shared" ca="1" si="183"/>
        <v>32108</v>
      </c>
      <c r="O1339" s="6">
        <f t="shared" ca="1" si="184"/>
        <v>7</v>
      </c>
      <c r="P1339" s="8" t="str">
        <f ca="1">VLOOKUP($O1339,Education!$A:$B,2,FALSE)</f>
        <v>Undergraduate degree</v>
      </c>
      <c r="Q1339" s="7">
        <f ca="1" xml:space="preserve">
  IF(OR($S1339 = 5, $S1339 = 6, $S1339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39" s="7" t="str">
        <f ca="1">VLOOKUP($Q1339,Department!$A:$B,2,FALSE)</f>
        <v>Presidency</v>
      </c>
      <c r="S1339" s="6">
        <f t="shared" ca="1" si="185"/>
        <v>9</v>
      </c>
      <c r="T1339" s="7" t="str">
        <f ca="1">VLOOKUP($S1339,Role!$A:$B,2,FALSE)</f>
        <v>Intern</v>
      </c>
      <c r="U1339" s="6" t="str">
        <f t="shared" ca="1" si="186"/>
        <v/>
      </c>
      <c r="V1339" s="7" t="str">
        <f ca="1" xml:space="preserve">
IF($U1339 &lt;&gt; "",
    VLOOKUP($U1339,Level!$A:$B,2,FALSE),
    ""
)</f>
        <v/>
      </c>
      <c r="W1339" s="1">
        <f t="shared" ca="1" si="187"/>
        <v>1205</v>
      </c>
      <c r="X1339" s="12" t="str">
        <f t="shared" ca="1" si="188"/>
        <v>INSERT INTO bi4all.fac_employees (id_company_fk, id_employee_pk, flg_active, employee_name, id_gender_fk, id_race_fk, birthday, id_schooling_fk, id_department_fk, id_role_fk, id_level_fk, salary) VALUES (1, 1335, TRUE, 'Luiz Gustavo Pellegrini Garcia', 'M', 5, '27/11/1987', 7, 5, 9, NULL, 1205);</v>
      </c>
    </row>
    <row r="1340" spans="1:24" ht="14.25" customHeight="1" x14ac:dyDescent="0.2">
      <c r="A1340" s="7">
        <v>1</v>
      </c>
      <c r="B1340" s="7" t="str">
        <f>$A1340 &amp; "-"&amp;VLOOKUP($A1340,Company!$A:$B,2,FALSE)</f>
        <v>1-ACME Corporation</v>
      </c>
      <c r="C1340" s="5">
        <f t="shared" si="180"/>
        <v>1336</v>
      </c>
      <c r="D1340" s="6" t="b">
        <v>1</v>
      </c>
      <c r="E1340" s="7">
        <f ca="1">IF($C1340 = 1 + N("Presidente"),
    127,
    IF($C1340 = 2 + N("Vice-Presidente"),
        72,
        IF($C1340 = 3 + N("Secretária bilíngue"),
            13,
            RANDBETWEEN(5,COUNT(Name!$A:$A) + 1)
        )
    )
)</f>
        <v>19</v>
      </c>
      <c r="F1340" s="7" t="str">
        <f ca="1">VLOOKUP($E1340,Name!$A:$B,2,FALSE)</f>
        <v>Aline</v>
      </c>
      <c r="G1340" s="7">
        <f ca="1" xml:space="preserve">
IF($C1340 = 1,
    0,
    RANDBETWEEN(5,COUNT('Last name'!$A:$A) + 1)
)</f>
        <v>107</v>
      </c>
      <c r="H1340" s="7" t="str">
        <f ca="1" xml:space="preserve">
IF($C1340 = 1 + N("Presidente"),
    "de Orléans e Bragança",
    VLOOKUP($G1340,'Last name'!$A:$B,2,FALSE) &amp; " " &amp; VLOOKUP(RANDBETWEEN(5,COUNT('Last name'!$A:$A) + 1),'Last name'!$A:$B,2,FALSE)
)</f>
        <v>Leite Camargo</v>
      </c>
      <c r="I1340" s="7" t="str">
        <f t="shared" ca="1" si="181"/>
        <v>Aline Leite Camargo</v>
      </c>
      <c r="J1340" s="7" t="str">
        <f ca="1">VLOOKUP($E1340,Name!$A:$C,3,FALSE)</f>
        <v>F</v>
      </c>
      <c r="K1340" s="7" t="str">
        <f ca="1">VLOOKUP($J1340,Gender!$A:$B,2,FALSE)</f>
        <v>Female</v>
      </c>
      <c r="L1340" s="7">
        <f t="shared" ca="1" si="182"/>
        <v>5</v>
      </c>
      <c r="M1340" s="7" t="str">
        <f ca="1">VLOOKUP($L1340,Race!$A:$B,2,FALSE)</f>
        <v>White</v>
      </c>
      <c r="N1340" s="8">
        <f t="shared" ca="1" si="183"/>
        <v>31832</v>
      </c>
      <c r="O1340" s="6">
        <f t="shared" ca="1" si="184"/>
        <v>8</v>
      </c>
      <c r="P1340" s="8" t="str">
        <f ca="1">VLOOKUP($O1340,Education!$A:$B,2,FALSE)</f>
        <v>Graduate school</v>
      </c>
      <c r="Q1340" s="7">
        <f ca="1" xml:space="preserve">
  IF(OR($S1340 = 5, $S1340 = 6, $S1340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40" s="7" t="str">
        <f ca="1">VLOOKUP($Q1340,Department!$A:$B,2,FALSE)</f>
        <v>Communication &amp; Marketing</v>
      </c>
      <c r="S1340" s="6">
        <f t="shared" ca="1" si="185"/>
        <v>11</v>
      </c>
      <c r="T1340" s="7" t="str">
        <f ca="1">VLOOKUP($S1340,Role!$A:$B,2,FALSE)</f>
        <v>Analyst</v>
      </c>
      <c r="U1340" s="6">
        <f t="shared" ca="1" si="186"/>
        <v>7</v>
      </c>
      <c r="V1340" s="7" t="str">
        <f ca="1" xml:space="preserve">
IF($U1340 &lt;&gt; "",
    VLOOKUP($U1340,Level!$A:$B,2,FALSE),
    ""
)</f>
        <v>Senior</v>
      </c>
      <c r="W1340" s="1">
        <f t="shared" ca="1" si="187"/>
        <v>3080</v>
      </c>
      <c r="X1340" s="12" t="str">
        <f t="shared" ca="1" si="188"/>
        <v>INSERT INTO bi4all.fac_employees (id_company_fk, id_employee_pk, flg_active, employee_name, id_gender_fk, id_race_fk, birthday, id_schooling_fk, id_department_fk, id_role_fk, id_level_fk, salary) VALUES (1, 1336, TRUE, 'Aline Leite Camargo', 'F', 5, '24/02/1987', 8, 11, 11, 7, 3080);</v>
      </c>
    </row>
    <row r="1341" spans="1:24" ht="14.25" customHeight="1" x14ac:dyDescent="0.2">
      <c r="A1341" s="7">
        <v>1</v>
      </c>
      <c r="B1341" s="7" t="str">
        <f>$A1341 &amp; "-"&amp;VLOOKUP($A1341,Company!$A:$B,2,FALSE)</f>
        <v>1-ACME Corporation</v>
      </c>
      <c r="C1341" s="5">
        <f t="shared" si="180"/>
        <v>1337</v>
      </c>
      <c r="D1341" s="6" t="b">
        <v>1</v>
      </c>
      <c r="E1341" s="7">
        <f ca="1">IF($C1341 = 1 + N("Presidente"),
    127,
    IF($C1341 = 2 + N("Vice-Presidente"),
        72,
        IF($C1341 = 3 + N("Secretária bilíngue"),
            13,
            RANDBETWEEN(5,COUNT(Name!$A:$A) + 1)
        )
    )
)</f>
        <v>330</v>
      </c>
      <c r="F1341" s="7" t="str">
        <f ca="1">VLOOKUP($E1341,Name!$A:$B,2,FALSE)</f>
        <v>Rebecca</v>
      </c>
      <c r="G1341" s="7">
        <f ca="1" xml:space="preserve">
IF($C1341 = 1,
    0,
    RANDBETWEEN(5,COUNT('Last name'!$A:$A) + 1)
)</f>
        <v>168</v>
      </c>
      <c r="H1341" s="7" t="str">
        <f ca="1" xml:space="preserve">
IF($C1341 = 1 + N("Presidente"),
    "de Orléans e Bragança",
    VLOOKUP($G1341,'Last name'!$A:$B,2,FALSE) &amp; " " &amp; VLOOKUP(RANDBETWEEN(5,COUNT('Last name'!$A:$A) + 1),'Last name'!$A:$B,2,FALSE)
)</f>
        <v>Rossi Leite</v>
      </c>
      <c r="I1341" s="7" t="str">
        <f t="shared" ca="1" si="181"/>
        <v>Rebecca Rossi Leite</v>
      </c>
      <c r="J1341" s="7" t="str">
        <f ca="1">VLOOKUP($E1341,Name!$A:$C,3,FALSE)</f>
        <v>F</v>
      </c>
      <c r="K1341" s="7" t="str">
        <f ca="1">VLOOKUP($J1341,Gender!$A:$B,2,FALSE)</f>
        <v>Female</v>
      </c>
      <c r="L1341" s="7">
        <f t="shared" ca="1" si="182"/>
        <v>5</v>
      </c>
      <c r="M1341" s="7" t="str">
        <f ca="1">VLOOKUP($L1341,Race!$A:$B,2,FALSE)</f>
        <v>White</v>
      </c>
      <c r="N1341" s="8">
        <f t="shared" ca="1" si="183"/>
        <v>19411</v>
      </c>
      <c r="O1341" s="6">
        <f t="shared" ca="1" si="184"/>
        <v>7</v>
      </c>
      <c r="P1341" s="8" t="str">
        <f ca="1">VLOOKUP($O1341,Education!$A:$B,2,FALSE)</f>
        <v>Undergraduate degree</v>
      </c>
      <c r="Q1341" s="7">
        <f ca="1" xml:space="preserve">
  IF(OR($S1341 = 5, $S1341 = 6, $S1341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41" s="7" t="str">
        <f ca="1">VLOOKUP($Q1341,Department!$A:$B,2,FALSE)</f>
        <v>Communication &amp; Marketing</v>
      </c>
      <c r="S1341" s="6">
        <f t="shared" ca="1" si="185"/>
        <v>9</v>
      </c>
      <c r="T1341" s="7" t="str">
        <f ca="1">VLOOKUP($S1341,Role!$A:$B,2,FALSE)</f>
        <v>Intern</v>
      </c>
      <c r="U1341" s="6" t="str">
        <f t="shared" ca="1" si="186"/>
        <v/>
      </c>
      <c r="V1341" s="7" t="str">
        <f ca="1" xml:space="preserve">
IF($U1341 &lt;&gt; "",
    VLOOKUP($U1341,Level!$A:$B,2,FALSE),
    ""
)</f>
        <v/>
      </c>
      <c r="W1341" s="1">
        <f t="shared" ca="1" si="187"/>
        <v>1285</v>
      </c>
      <c r="X1341" s="12" t="str">
        <f t="shared" ca="1" si="188"/>
        <v>INSERT INTO bi4all.fac_employees (id_company_fk, id_employee_pk, flg_active, employee_name, id_gender_fk, id_race_fk, birthday, id_schooling_fk, id_department_fk, id_role_fk, id_level_fk, salary) VALUES (1, 1337, TRUE, 'Rebecca Rossi Leite', 'F', 5, '21/02/1953', 7, 11, 9, NULL, 1285);</v>
      </c>
    </row>
    <row r="1342" spans="1:24" ht="14.25" customHeight="1" x14ac:dyDescent="0.2">
      <c r="A1342" s="7">
        <v>1</v>
      </c>
      <c r="B1342" s="7" t="str">
        <f>$A1342 &amp; "-"&amp;VLOOKUP($A1342,Company!$A:$B,2,FALSE)</f>
        <v>1-ACME Corporation</v>
      </c>
      <c r="C1342" s="5">
        <f t="shared" si="180"/>
        <v>1338</v>
      </c>
      <c r="D1342" s="6" t="b">
        <v>1</v>
      </c>
      <c r="E1342" s="7">
        <f ca="1">IF($C1342 = 1 + N("Presidente"),
    127,
    IF($C1342 = 2 + N("Vice-Presidente"),
        72,
        IF($C1342 = 3 + N("Secretária bilíngue"),
            13,
            RANDBETWEEN(5,COUNT(Name!$A:$A) + 1)
        )
    )
)</f>
        <v>264</v>
      </c>
      <c r="F1342" s="7" t="str">
        <f ca="1">VLOOKUP($E1342,Name!$A:$B,2,FALSE)</f>
        <v>Maria Flor</v>
      </c>
      <c r="G1342" s="7">
        <f ca="1" xml:space="preserve">
IF($C1342 = 1,
    0,
    RANDBETWEEN(5,COUNT('Last name'!$A:$A) + 1)
)</f>
        <v>46</v>
      </c>
      <c r="H1342" s="7" t="str">
        <f ca="1" xml:space="preserve">
IF($C1342 = 1 + N("Presidente"),
    "de Orléans e Bragança",
    VLOOKUP($G1342,'Last name'!$A:$B,2,FALSE) &amp; " " &amp; VLOOKUP(RANDBETWEEN(5,COUNT('Last name'!$A:$A) + 1),'Last name'!$A:$B,2,FALSE)
)</f>
        <v>Bragança Cardozo</v>
      </c>
      <c r="I1342" s="7" t="str">
        <f t="shared" ca="1" si="181"/>
        <v>Maria Flor Bragança Cardozo</v>
      </c>
      <c r="J1342" s="7" t="str">
        <f ca="1">VLOOKUP($E1342,Name!$A:$C,3,FALSE)</f>
        <v>F</v>
      </c>
      <c r="K1342" s="7" t="str">
        <f ca="1">VLOOKUP($J1342,Gender!$A:$B,2,FALSE)</f>
        <v>Female</v>
      </c>
      <c r="L1342" s="7">
        <f t="shared" ca="1" si="182"/>
        <v>7</v>
      </c>
      <c r="M1342" s="7" t="str">
        <f ca="1">VLOOKUP($L1342,Race!$A:$B,2,FALSE)</f>
        <v>Hispanic or Latino</v>
      </c>
      <c r="N1342" s="8">
        <f t="shared" ca="1" si="183"/>
        <v>23841</v>
      </c>
      <c r="O1342" s="6">
        <f t="shared" ca="1" si="184"/>
        <v>8</v>
      </c>
      <c r="P1342" s="8" t="str">
        <f ca="1">VLOOKUP($O1342,Education!$A:$B,2,FALSE)</f>
        <v>Graduate school</v>
      </c>
      <c r="Q1342" s="7">
        <f ca="1" xml:space="preserve">
  IF(OR($S1342 = 5, $S1342 = 6, $S1342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42" s="7" t="str">
        <f ca="1">VLOOKUP($Q1342,Department!$A:$B,2,FALSE)</f>
        <v>Human Resource</v>
      </c>
      <c r="S1342" s="6">
        <f t="shared" ca="1" si="185"/>
        <v>11</v>
      </c>
      <c r="T1342" s="7" t="str">
        <f ca="1">VLOOKUP($S1342,Role!$A:$B,2,FALSE)</f>
        <v>Analyst</v>
      </c>
      <c r="U1342" s="6">
        <f t="shared" ca="1" si="186"/>
        <v>7</v>
      </c>
      <c r="V1342" s="7" t="str">
        <f ca="1" xml:space="preserve">
IF($U1342 &lt;&gt; "",
    VLOOKUP($U1342,Level!$A:$B,2,FALSE),
    ""
)</f>
        <v>Senior</v>
      </c>
      <c r="W1342" s="1">
        <f t="shared" ca="1" si="187"/>
        <v>3080</v>
      </c>
      <c r="X1342" s="12" t="str">
        <f t="shared" ca="1" si="188"/>
        <v>INSERT INTO bi4all.fac_employees (id_company_fk, id_employee_pk, flg_active, employee_name, id_gender_fk, id_race_fk, birthday, id_schooling_fk, id_department_fk, id_role_fk, id_level_fk, salary) VALUES (1, 1338, TRUE, 'Maria Flor Bragança Cardozo', 'F', 7, '09/04/1965', 8, 8, 11, 7, 3080);</v>
      </c>
    </row>
    <row r="1343" spans="1:24" ht="14.25" customHeight="1" x14ac:dyDescent="0.2">
      <c r="A1343" s="7">
        <v>1</v>
      </c>
      <c r="B1343" s="7" t="str">
        <f>$A1343 &amp; "-"&amp;VLOOKUP($A1343,Company!$A:$B,2,FALSE)</f>
        <v>1-ACME Corporation</v>
      </c>
      <c r="C1343" s="5">
        <f t="shared" si="180"/>
        <v>1339</v>
      </c>
      <c r="D1343" s="6" t="b">
        <v>1</v>
      </c>
      <c r="E1343" s="7">
        <f ca="1">IF($C1343 = 1 + N("Presidente"),
    127,
    IF($C1343 = 2 + N("Vice-Presidente"),
        72,
        IF($C1343 = 3 + N("Secretária bilíngue"),
            13,
            RANDBETWEEN(5,COUNT(Name!$A:$A) + 1)
        )
    )
)</f>
        <v>136</v>
      </c>
      <c r="F1343" s="7" t="str">
        <f ca="1">VLOOKUP($E1343,Name!$A:$B,2,FALSE)</f>
        <v>Fellipe</v>
      </c>
      <c r="G1343" s="7">
        <f ca="1" xml:space="preserve">
IF($C1343 = 1,
    0,
    RANDBETWEEN(5,COUNT('Last name'!$A:$A) + 1)
)</f>
        <v>13</v>
      </c>
      <c r="H1343" s="7" t="str">
        <f ca="1" xml:space="preserve">
IF($C1343 = 1 + N("Presidente"),
    "de Orléans e Bragança",
    VLOOKUP($G1343,'Last name'!$A:$B,2,FALSE) &amp; " " &amp; VLOOKUP(RANDBETWEEN(5,COUNT('Last name'!$A:$A) + 1),'Last name'!$A:$B,2,FALSE)
)</f>
        <v>Alvarenga Camões</v>
      </c>
      <c r="I1343" s="7" t="str">
        <f t="shared" ca="1" si="181"/>
        <v>Fellipe Alvarenga Camões</v>
      </c>
      <c r="J1343" s="7" t="str">
        <f ca="1">VLOOKUP($E1343,Name!$A:$C,3,FALSE)</f>
        <v>M</v>
      </c>
      <c r="K1343" s="7" t="str">
        <f ca="1">VLOOKUP($J1343,Gender!$A:$B,2,FALSE)</f>
        <v>Male</v>
      </c>
      <c r="L1343" s="7">
        <f t="shared" ca="1" si="182"/>
        <v>5</v>
      </c>
      <c r="M1343" s="7" t="str">
        <f ca="1">VLOOKUP($L1343,Race!$A:$B,2,FALSE)</f>
        <v>White</v>
      </c>
      <c r="N1343" s="8">
        <f t="shared" ca="1" si="183"/>
        <v>22139</v>
      </c>
      <c r="O1343" s="6">
        <f t="shared" ca="1" si="184"/>
        <v>7</v>
      </c>
      <c r="P1343" s="8" t="str">
        <f ca="1">VLOOKUP($O1343,Education!$A:$B,2,FALSE)</f>
        <v>Undergraduate degree</v>
      </c>
      <c r="Q1343" s="7">
        <f ca="1" xml:space="preserve">
  IF(OR($S1343 = 5, $S1343 = 6, $S1343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43" s="7" t="str">
        <f ca="1">VLOOKUP($Q1343,Department!$A:$B,2,FALSE)</f>
        <v>Finance</v>
      </c>
      <c r="S1343" s="6">
        <f t="shared" ca="1" si="185"/>
        <v>9</v>
      </c>
      <c r="T1343" s="7" t="str">
        <f ca="1">VLOOKUP($S1343,Role!$A:$B,2,FALSE)</f>
        <v>Intern</v>
      </c>
      <c r="U1343" s="6" t="str">
        <f t="shared" ca="1" si="186"/>
        <v/>
      </c>
      <c r="V1343" s="7" t="str">
        <f ca="1" xml:space="preserve">
IF($U1343 &lt;&gt; "",
    VLOOKUP($U1343,Level!$A:$B,2,FALSE),
    ""
)</f>
        <v/>
      </c>
      <c r="W1343" s="1">
        <f t="shared" ca="1" si="187"/>
        <v>1205</v>
      </c>
      <c r="X1343" s="12" t="str">
        <f t="shared" ca="1" si="188"/>
        <v>INSERT INTO bi4all.fac_employees (id_company_fk, id_employee_pk, flg_active, employee_name, id_gender_fk, id_race_fk, birthday, id_schooling_fk, id_department_fk, id_role_fk, id_level_fk, salary) VALUES (1, 1339, TRUE, 'Fellipe Alvarenga Camões', 'M', 5, '11/08/1960', 7, 7, 9, NULL, 1205);</v>
      </c>
    </row>
    <row r="1344" spans="1:24" ht="14.25" customHeight="1" x14ac:dyDescent="0.2">
      <c r="A1344" s="7">
        <v>1</v>
      </c>
      <c r="B1344" s="7" t="str">
        <f>$A1344 &amp; "-"&amp;VLOOKUP($A1344,Company!$A:$B,2,FALSE)</f>
        <v>1-ACME Corporation</v>
      </c>
      <c r="C1344" s="5">
        <f t="shared" si="180"/>
        <v>1340</v>
      </c>
      <c r="D1344" s="6" t="b">
        <v>1</v>
      </c>
      <c r="E1344" s="7">
        <f ca="1">IF($C1344 = 1 + N("Presidente"),
    127,
    IF($C1344 = 2 + N("Vice-Presidente"),
        72,
        IF($C1344 = 3 + N("Secretária bilíngue"),
            13,
            RANDBETWEEN(5,COUNT(Name!$A:$A) + 1)
        )
    )
)</f>
        <v>309</v>
      </c>
      <c r="F1344" s="7" t="str">
        <f ca="1">VLOOKUP($E1344,Name!$A:$B,2,FALSE)</f>
        <v>Octávio</v>
      </c>
      <c r="G1344" s="7">
        <f ca="1" xml:space="preserve">
IF($C1344 = 1,
    0,
    RANDBETWEEN(5,COUNT('Last name'!$A:$A) + 1)
)</f>
        <v>157</v>
      </c>
      <c r="H1344" s="7" t="str">
        <f ca="1" xml:space="preserve">
IF($C1344 = 1 + N("Presidente"),
    "de Orléans e Bragança",
    VLOOKUP($G1344,'Last name'!$A:$B,2,FALSE) &amp; " " &amp; VLOOKUP(RANDBETWEEN(5,COUNT('Last name'!$A:$A) + 1),'Last name'!$A:$B,2,FALSE)
)</f>
        <v>Ramos Morais</v>
      </c>
      <c r="I1344" s="7" t="str">
        <f t="shared" ca="1" si="181"/>
        <v>Octávio Ramos Morais</v>
      </c>
      <c r="J1344" s="7" t="str">
        <f ca="1">VLOOKUP($E1344,Name!$A:$C,3,FALSE)</f>
        <v>M</v>
      </c>
      <c r="K1344" s="7" t="str">
        <f ca="1">VLOOKUP($J1344,Gender!$A:$B,2,FALSE)</f>
        <v>Male</v>
      </c>
      <c r="L1344" s="7">
        <f t="shared" ca="1" si="182"/>
        <v>6</v>
      </c>
      <c r="M1344" s="7" t="str">
        <f ca="1">VLOOKUP($L1344,Race!$A:$B,2,FALSE)</f>
        <v>Black or African American</v>
      </c>
      <c r="N1344" s="8">
        <f t="shared" ca="1" si="183"/>
        <v>21704</v>
      </c>
      <c r="O1344" s="6">
        <f t="shared" ca="1" si="184"/>
        <v>8</v>
      </c>
      <c r="P1344" s="8" t="str">
        <f ca="1">VLOOKUP($O1344,Education!$A:$B,2,FALSE)</f>
        <v>Graduate school</v>
      </c>
      <c r="Q1344" s="7">
        <f ca="1" xml:space="preserve">
  IF(OR($S1344 = 5, $S1344 = 6, $S1344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44" s="7" t="str">
        <f ca="1">VLOOKUP($Q1344,Department!$A:$B,2,FALSE)</f>
        <v>Operations</v>
      </c>
      <c r="S1344" s="6">
        <f t="shared" ca="1" si="185"/>
        <v>11</v>
      </c>
      <c r="T1344" s="7" t="str">
        <f ca="1">VLOOKUP($S1344,Role!$A:$B,2,FALSE)</f>
        <v>Analyst</v>
      </c>
      <c r="U1344" s="6">
        <f t="shared" ca="1" si="186"/>
        <v>6</v>
      </c>
      <c r="V1344" s="7" t="str">
        <f ca="1" xml:space="preserve">
IF($U1344 &lt;&gt; "",
    VLOOKUP($U1344,Level!$A:$B,2,FALSE),
    ""
)</f>
        <v>Pleno</v>
      </c>
      <c r="W1344" s="1">
        <f t="shared" ca="1" si="187"/>
        <v>3000</v>
      </c>
      <c r="X1344" s="12" t="str">
        <f t="shared" ca="1" si="188"/>
        <v>INSERT INTO bi4all.fac_employees (id_company_fk, id_employee_pk, flg_active, employee_name, id_gender_fk, id_race_fk, birthday, id_schooling_fk, id_department_fk, id_role_fk, id_level_fk, salary) VALUES (1, 1340, TRUE, 'Octávio Ramos Morais', 'M', 6, '03/06/1959', 8, 10, 11, 6, 3000);</v>
      </c>
    </row>
    <row r="1345" spans="1:24" ht="14.25" customHeight="1" x14ac:dyDescent="0.2">
      <c r="A1345" s="7">
        <v>1</v>
      </c>
      <c r="B1345" s="7" t="str">
        <f>$A1345 &amp; "-"&amp;VLOOKUP($A1345,Company!$A:$B,2,FALSE)</f>
        <v>1-ACME Corporation</v>
      </c>
      <c r="C1345" s="5">
        <f t="shared" si="180"/>
        <v>1341</v>
      </c>
      <c r="D1345" s="6" t="b">
        <v>1</v>
      </c>
      <c r="E1345" s="7">
        <f ca="1">IF($C1345 = 1 + N("Presidente"),
    127,
    IF($C1345 = 2 + N("Vice-Presidente"),
        72,
        IF($C1345 = 3 + N("Secretária bilíngue"),
            13,
            RANDBETWEEN(5,COUNT(Name!$A:$A) + 1)
        )
    )
)</f>
        <v>107</v>
      </c>
      <c r="F1345" s="7" t="str">
        <f ca="1">VLOOKUP($E1345,Name!$A:$B,2,FALSE)</f>
        <v>Davi Lucca</v>
      </c>
      <c r="G1345" s="7">
        <f ca="1" xml:space="preserve">
IF($C1345 = 1,
    0,
    RANDBETWEEN(5,COUNT('Last name'!$A:$A) + 1)
)</f>
        <v>160</v>
      </c>
      <c r="H1345" s="7" t="str">
        <f ca="1" xml:space="preserve">
IF($C1345 = 1 + N("Presidente"),
    "de Orléans e Bragança",
    VLOOKUP($G1345,'Last name'!$A:$B,2,FALSE) &amp; " " &amp; VLOOKUP(RANDBETWEEN(5,COUNT('Last name'!$A:$A) + 1),'Last name'!$A:$B,2,FALSE)
)</f>
        <v>Resende Arruda</v>
      </c>
      <c r="I1345" s="7" t="str">
        <f t="shared" ca="1" si="181"/>
        <v>Davi Lucca Resende Arruda</v>
      </c>
      <c r="J1345" s="7" t="str">
        <f ca="1">VLOOKUP($E1345,Name!$A:$C,3,FALSE)</f>
        <v>M</v>
      </c>
      <c r="K1345" s="7" t="str">
        <f ca="1">VLOOKUP($J1345,Gender!$A:$B,2,FALSE)</f>
        <v>Male</v>
      </c>
      <c r="L1345" s="7">
        <f t="shared" ca="1" si="182"/>
        <v>5</v>
      </c>
      <c r="M1345" s="7" t="str">
        <f ca="1">VLOOKUP($L1345,Race!$A:$B,2,FALSE)</f>
        <v>White</v>
      </c>
      <c r="N1345" s="8">
        <f t="shared" ca="1" si="183"/>
        <v>20497</v>
      </c>
      <c r="O1345" s="6">
        <f t="shared" ca="1" si="184"/>
        <v>7</v>
      </c>
      <c r="P1345" s="8" t="str">
        <f ca="1">VLOOKUP($O1345,Education!$A:$B,2,FALSE)</f>
        <v>Undergraduate degree</v>
      </c>
      <c r="Q1345" s="7">
        <f ca="1" xml:space="preserve">
  IF(OR($S1345 = 5, $S1345 = 6, $S1345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45" s="7" t="str">
        <f ca="1">VLOOKUP($Q1345,Department!$A:$B,2,FALSE)</f>
        <v>Controlling</v>
      </c>
      <c r="S1345" s="6">
        <f t="shared" ca="1" si="185"/>
        <v>9</v>
      </c>
      <c r="T1345" s="7" t="str">
        <f ca="1">VLOOKUP($S1345,Role!$A:$B,2,FALSE)</f>
        <v>Intern</v>
      </c>
      <c r="U1345" s="6" t="str">
        <f t="shared" ca="1" si="186"/>
        <v/>
      </c>
      <c r="V1345" s="7" t="str">
        <f ca="1" xml:space="preserve">
IF($U1345 &lt;&gt; "",
    VLOOKUP($U1345,Level!$A:$B,2,FALSE),
    ""
)</f>
        <v/>
      </c>
      <c r="W1345" s="1">
        <f t="shared" ca="1" si="187"/>
        <v>1205</v>
      </c>
      <c r="X1345" s="12" t="str">
        <f t="shared" ca="1" si="188"/>
        <v>INSERT INTO bi4all.fac_employees (id_company_fk, id_employee_pk, flg_active, employee_name, id_gender_fk, id_race_fk, birthday, id_schooling_fk, id_department_fk, id_role_fk, id_level_fk, salary) VALUES (1, 1341, TRUE, 'Davi Lucca Resende Arruda', 'M', 5, '12/02/1956', 7, 12, 9, NULL, 1205);</v>
      </c>
    </row>
    <row r="1346" spans="1:24" ht="14.25" customHeight="1" x14ac:dyDescent="0.2">
      <c r="A1346" s="7">
        <v>1</v>
      </c>
      <c r="B1346" s="7" t="str">
        <f>$A1346 &amp; "-"&amp;VLOOKUP($A1346,Company!$A:$B,2,FALSE)</f>
        <v>1-ACME Corporation</v>
      </c>
      <c r="C1346" s="5">
        <f t="shared" si="180"/>
        <v>1342</v>
      </c>
      <c r="D1346" s="6" t="b">
        <v>1</v>
      </c>
      <c r="E1346" s="7">
        <f ca="1">IF($C1346 = 1 + N("Presidente"),
    127,
    IF($C1346 = 2 + N("Vice-Presidente"),
        72,
        IF($C1346 = 3 + N("Secretária bilíngue"),
            13,
            RANDBETWEEN(5,COUNT(Name!$A:$A) + 1)
        )
    )
)</f>
        <v>323</v>
      </c>
      <c r="F1346" s="7" t="str">
        <f ca="1">VLOOKUP($E1346,Name!$A:$B,2,FALSE)</f>
        <v>Rachel</v>
      </c>
      <c r="G1346" s="7">
        <f ca="1" xml:space="preserve">
IF($C1346 = 1,
    0,
    RANDBETWEEN(5,COUNT('Last name'!$A:$A) + 1)
)</f>
        <v>16</v>
      </c>
      <c r="H1346" s="7" t="str">
        <f ca="1" xml:space="preserve">
IF($C1346 = 1 + N("Presidente"),
    "de Orléans e Bragança",
    VLOOKUP($G1346,'Last name'!$A:$B,2,FALSE) &amp; " " &amp; VLOOKUP(RANDBETWEEN(5,COUNT('Last name'!$A:$A) + 1),'Last name'!$A:$B,2,FALSE)
)</f>
        <v>Amor Farias</v>
      </c>
      <c r="I1346" s="7" t="str">
        <f t="shared" ca="1" si="181"/>
        <v>Rachel Amor Farias</v>
      </c>
      <c r="J1346" s="7" t="str">
        <f ca="1">VLOOKUP($E1346,Name!$A:$C,3,FALSE)</f>
        <v>F</v>
      </c>
      <c r="K1346" s="7" t="str">
        <f ca="1">VLOOKUP($J1346,Gender!$A:$B,2,FALSE)</f>
        <v>Female</v>
      </c>
      <c r="L1346" s="7">
        <f t="shared" ca="1" si="182"/>
        <v>5</v>
      </c>
      <c r="M1346" s="7" t="str">
        <f ca="1">VLOOKUP($L1346,Race!$A:$B,2,FALSE)</f>
        <v>White</v>
      </c>
      <c r="N1346" s="8">
        <f t="shared" ca="1" si="183"/>
        <v>21842</v>
      </c>
      <c r="O1346" s="6">
        <f t="shared" ca="1" si="184"/>
        <v>7</v>
      </c>
      <c r="P1346" s="8" t="str">
        <f ca="1">VLOOKUP($O1346,Education!$A:$B,2,FALSE)</f>
        <v>Undergraduate degree</v>
      </c>
      <c r="Q1346" s="7">
        <f ca="1" xml:space="preserve">
  IF(OR($S1346 = 5, $S1346 = 6, $S1346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46" s="7" t="str">
        <f ca="1">VLOOKUP($Q1346,Department!$A:$B,2,FALSE)</f>
        <v>Audit</v>
      </c>
      <c r="S1346" s="6">
        <f t="shared" ca="1" si="185"/>
        <v>11</v>
      </c>
      <c r="T1346" s="7" t="str">
        <f ca="1">VLOOKUP($S1346,Role!$A:$B,2,FALSE)</f>
        <v>Analyst</v>
      </c>
      <c r="U1346" s="6">
        <f t="shared" ca="1" si="186"/>
        <v>5</v>
      </c>
      <c r="V1346" s="7" t="str">
        <f ca="1" xml:space="preserve">
IF($U1346 &lt;&gt; "",
    VLOOKUP($U1346,Level!$A:$B,2,FALSE),
    ""
)</f>
        <v>Junior</v>
      </c>
      <c r="W1346" s="1">
        <f t="shared" ca="1" si="187"/>
        <v>2500</v>
      </c>
      <c r="X1346" s="12" t="str">
        <f t="shared" ca="1" si="188"/>
        <v>INSERT INTO bi4all.fac_employees (id_company_fk, id_employee_pk, flg_active, employee_name, id_gender_fk, id_race_fk, birthday, id_schooling_fk, id_department_fk, id_role_fk, id_level_fk, salary) VALUES (1, 1342, TRUE, 'Rachel Amor Farias', 'F', 5, '19/10/1959', 7, 13, 11, 5, 2500);</v>
      </c>
    </row>
    <row r="1347" spans="1:24" ht="14.25" customHeight="1" x14ac:dyDescent="0.2">
      <c r="A1347" s="7">
        <v>1</v>
      </c>
      <c r="B1347" s="7" t="str">
        <f>$A1347 &amp; "-"&amp;VLOOKUP($A1347,Company!$A:$B,2,FALSE)</f>
        <v>1-ACME Corporation</v>
      </c>
      <c r="C1347" s="5">
        <f t="shared" si="180"/>
        <v>1343</v>
      </c>
      <c r="D1347" s="6" t="b">
        <v>1</v>
      </c>
      <c r="E1347" s="7">
        <f ca="1">IF($C1347 = 1 + N("Presidente"),
    127,
    IF($C1347 = 2 + N("Vice-Presidente"),
        72,
        IF($C1347 = 3 + N("Secretária bilíngue"),
            13,
            RANDBETWEEN(5,COUNT(Name!$A:$A) + 1)
        )
    )
)</f>
        <v>362</v>
      </c>
      <c r="F1347" s="7" t="str">
        <f ca="1">VLOOKUP($E1347,Name!$A:$B,2,FALSE)</f>
        <v>Wilian</v>
      </c>
      <c r="G1347" s="7">
        <f ca="1" xml:space="preserve">
IF($C1347 = 1,
    0,
    RANDBETWEEN(5,COUNT('Last name'!$A:$A) + 1)
)</f>
        <v>31</v>
      </c>
      <c r="H1347" s="7" t="str">
        <f ca="1" xml:space="preserve">
IF($C1347 = 1 + N("Presidente"),
    "de Orléans e Bragança",
    VLOOKUP($G1347,'Last name'!$A:$B,2,FALSE) &amp; " " &amp; VLOOKUP(RANDBETWEEN(5,COUNT('Last name'!$A:$A) + 1),'Last name'!$A:$B,2,FALSE)
)</f>
        <v>Barbosa Gonçalves</v>
      </c>
      <c r="I1347" s="7" t="str">
        <f t="shared" ca="1" si="181"/>
        <v>Wilian Barbosa Gonçalves</v>
      </c>
      <c r="J1347" s="7" t="str">
        <f ca="1">VLOOKUP($E1347,Name!$A:$C,3,FALSE)</f>
        <v>M</v>
      </c>
      <c r="K1347" s="7" t="str">
        <f ca="1">VLOOKUP($J1347,Gender!$A:$B,2,FALSE)</f>
        <v>Male</v>
      </c>
      <c r="L1347" s="7">
        <f t="shared" ca="1" si="182"/>
        <v>5</v>
      </c>
      <c r="M1347" s="7" t="str">
        <f ca="1">VLOOKUP($L1347,Race!$A:$B,2,FALSE)</f>
        <v>White</v>
      </c>
      <c r="N1347" s="8">
        <f t="shared" ca="1" si="183"/>
        <v>29986</v>
      </c>
      <c r="O1347" s="6">
        <f t="shared" ca="1" si="184"/>
        <v>7</v>
      </c>
      <c r="P1347" s="8" t="str">
        <f ca="1">VLOOKUP($O1347,Education!$A:$B,2,FALSE)</f>
        <v>Undergraduate degree</v>
      </c>
      <c r="Q1347" s="7">
        <f ca="1" xml:space="preserve">
  IF(OR($S1347 = 5, $S1347 = 6, $S1347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47" s="7" t="str">
        <f ca="1">VLOOKUP($Q1347,Department!$A:$B,2,FALSE)</f>
        <v>Commercial</v>
      </c>
      <c r="S1347" s="6">
        <f t="shared" ca="1" si="185"/>
        <v>10</v>
      </c>
      <c r="T1347" s="7" t="str">
        <f ca="1">VLOOKUP($S1347,Role!$A:$B,2,FALSE)</f>
        <v>Trainee</v>
      </c>
      <c r="U1347" s="6" t="str">
        <f t="shared" ca="1" si="186"/>
        <v/>
      </c>
      <c r="V1347" s="7" t="str">
        <f ca="1" xml:space="preserve">
IF($U1347 &lt;&gt; "",
    VLOOKUP($U1347,Level!$A:$B,2,FALSE),
    ""
)</f>
        <v/>
      </c>
      <c r="W1347" s="1">
        <f t="shared" ca="1" si="187"/>
        <v>1385</v>
      </c>
      <c r="X1347" s="12" t="str">
        <f t="shared" ca="1" si="188"/>
        <v>INSERT INTO bi4all.fac_employees (id_company_fk, id_employee_pk, flg_active, employee_name, id_gender_fk, id_race_fk, birthday, id_schooling_fk, id_department_fk, id_role_fk, id_level_fk, salary) VALUES (1, 1343, TRUE, 'Wilian Barbosa Gonçalves', 'M', 5, '04/02/1982', 7, 9, 10, NULL, 1385);</v>
      </c>
    </row>
    <row r="1348" spans="1:24" ht="14.25" customHeight="1" x14ac:dyDescent="0.2">
      <c r="A1348" s="7">
        <v>1</v>
      </c>
      <c r="B1348" s="7" t="str">
        <f>$A1348 &amp; "-"&amp;VLOOKUP($A1348,Company!$A:$B,2,FALSE)</f>
        <v>1-ACME Corporation</v>
      </c>
      <c r="C1348" s="5">
        <f t="shared" si="180"/>
        <v>1344</v>
      </c>
      <c r="D1348" s="6" t="b">
        <v>1</v>
      </c>
      <c r="E1348" s="7">
        <f ca="1">IF($C1348 = 1 + N("Presidente"),
    127,
    IF($C1348 = 2 + N("Vice-Presidente"),
        72,
        IF($C1348 = 3 + N("Secretária bilíngue"),
            13,
            RANDBETWEEN(5,COUNT(Name!$A:$A) + 1)
        )
    )
)</f>
        <v>243</v>
      </c>
      <c r="F1348" s="7" t="str">
        <f ca="1">VLOOKUP($E1348,Name!$A:$B,2,FALSE)</f>
        <v>Luiz Felipe</v>
      </c>
      <c r="G1348" s="7">
        <f ca="1" xml:space="preserve">
IF($C1348 = 1,
    0,
    RANDBETWEEN(5,COUNT('Last name'!$A:$A) + 1)
)</f>
        <v>83</v>
      </c>
      <c r="H1348" s="7" t="str">
        <f ca="1" xml:space="preserve">
IF($C1348 = 1 + N("Presidente"),
    "de Orléans e Bragança",
    VLOOKUP($G1348,'Last name'!$A:$B,2,FALSE) &amp; " " &amp; VLOOKUP(RANDBETWEEN(5,COUNT('Last name'!$A:$A) + 1),'Last name'!$A:$B,2,FALSE)
)</f>
        <v>Faro Camões</v>
      </c>
      <c r="I1348" s="7" t="str">
        <f t="shared" ca="1" si="181"/>
        <v>Luiz Felipe Faro Camões</v>
      </c>
      <c r="J1348" s="7" t="str">
        <f ca="1">VLOOKUP($E1348,Name!$A:$C,3,FALSE)</f>
        <v>M</v>
      </c>
      <c r="K1348" s="7" t="str">
        <f ca="1">VLOOKUP($J1348,Gender!$A:$B,2,FALSE)</f>
        <v>Male</v>
      </c>
      <c r="L1348" s="7">
        <f t="shared" ca="1" si="182"/>
        <v>5</v>
      </c>
      <c r="M1348" s="7" t="str">
        <f ca="1">VLOOKUP($L1348,Race!$A:$B,2,FALSE)</f>
        <v>White</v>
      </c>
      <c r="N1348" s="8">
        <f t="shared" ca="1" si="183"/>
        <v>30162</v>
      </c>
      <c r="O1348" s="6">
        <f t="shared" ca="1" si="184"/>
        <v>7</v>
      </c>
      <c r="P1348" s="8" t="str">
        <f ca="1">VLOOKUP($O1348,Education!$A:$B,2,FALSE)</f>
        <v>Undergraduate degree</v>
      </c>
      <c r="Q1348" s="7">
        <f ca="1" xml:space="preserve">
  IF(OR($S1348 = 5, $S1348 = 6, $S1348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48" s="7" t="str">
        <f ca="1">VLOOKUP($Q1348,Department!$A:$B,2,FALSE)</f>
        <v>Audit</v>
      </c>
      <c r="S1348" s="6">
        <f t="shared" ca="1" si="185"/>
        <v>11</v>
      </c>
      <c r="T1348" s="7" t="str">
        <f ca="1">VLOOKUP($S1348,Role!$A:$B,2,FALSE)</f>
        <v>Analyst</v>
      </c>
      <c r="U1348" s="6">
        <f t="shared" ca="1" si="186"/>
        <v>7</v>
      </c>
      <c r="V1348" s="7" t="str">
        <f ca="1" xml:space="preserve">
IF($U1348 &lt;&gt; "",
    VLOOKUP($U1348,Level!$A:$B,2,FALSE),
    ""
)</f>
        <v>Senior</v>
      </c>
      <c r="W1348" s="1">
        <f t="shared" ca="1" si="187"/>
        <v>2500</v>
      </c>
      <c r="X1348" s="12" t="str">
        <f t="shared" ca="1" si="188"/>
        <v>INSERT INTO bi4all.fac_employees (id_company_fk, id_employee_pk, flg_active, employee_name, id_gender_fk, id_race_fk, birthday, id_schooling_fk, id_department_fk, id_role_fk, id_level_fk, salary) VALUES (1, 1344, TRUE, 'Luiz Felipe Faro Camões', 'M', 5, '30/07/1982', 7, 13, 11, 7, 2500);</v>
      </c>
    </row>
    <row r="1349" spans="1:24" ht="14.25" customHeight="1" x14ac:dyDescent="0.2">
      <c r="A1349" s="7">
        <v>1</v>
      </c>
      <c r="B1349" s="7" t="str">
        <f>$A1349 &amp; "-"&amp;VLOOKUP($A1349,Company!$A:$B,2,FALSE)</f>
        <v>1-ACME Corporation</v>
      </c>
      <c r="C1349" s="5">
        <f t="shared" si="180"/>
        <v>1345</v>
      </c>
      <c r="D1349" s="6" t="b">
        <v>1</v>
      </c>
      <c r="E1349" s="7">
        <f ca="1">IF($C1349 = 1 + N("Presidente"),
    127,
    IF($C1349 = 2 + N("Vice-Presidente"),
        72,
        IF($C1349 = 3 + N("Secretária bilíngue"),
            13,
            RANDBETWEEN(5,COUNT(Name!$A:$A) + 1)
        )
    )
)</f>
        <v>353</v>
      </c>
      <c r="F1349" s="7" t="str">
        <f ca="1">VLOOKUP($E1349,Name!$A:$B,2,FALSE)</f>
        <v>Vicente</v>
      </c>
      <c r="G1349" s="7">
        <f ca="1" xml:space="preserve">
IF($C1349 = 1,
    0,
    RANDBETWEEN(5,COUNT('Last name'!$A:$A) + 1)
)</f>
        <v>75</v>
      </c>
      <c r="H1349" s="7" t="str">
        <f ca="1" xml:space="preserve">
IF($C1349 = 1 + N("Presidente"),
    "de Orléans e Bragança",
    VLOOKUP($G1349,'Last name'!$A:$B,2,FALSE) &amp; " " &amp; VLOOKUP(RANDBETWEEN(5,COUNT('Last name'!$A:$A) + 1),'Last name'!$A:$B,2,FALSE)
)</f>
        <v>dos Santos Frois</v>
      </c>
      <c r="I1349" s="7" t="str">
        <f t="shared" ca="1" si="181"/>
        <v>Vicente dos Santos Frois</v>
      </c>
      <c r="J1349" s="7" t="str">
        <f ca="1">VLOOKUP($E1349,Name!$A:$C,3,FALSE)</f>
        <v>M</v>
      </c>
      <c r="K1349" s="7" t="str">
        <f ca="1">VLOOKUP($J1349,Gender!$A:$B,2,FALSE)</f>
        <v>Male</v>
      </c>
      <c r="L1349" s="7">
        <f t="shared" ca="1" si="182"/>
        <v>8</v>
      </c>
      <c r="M1349" s="7" t="str">
        <f ca="1">VLOOKUP($L1349,Race!$A:$B,2,FALSE)</f>
        <v>Asian</v>
      </c>
      <c r="N1349" s="8">
        <f t="shared" ca="1" si="183"/>
        <v>22372</v>
      </c>
      <c r="O1349" s="6">
        <f t="shared" ca="1" si="184"/>
        <v>7</v>
      </c>
      <c r="P1349" s="8" t="str">
        <f ca="1">VLOOKUP($O1349,Education!$A:$B,2,FALSE)</f>
        <v>Undergraduate degree</v>
      </c>
      <c r="Q1349" s="7">
        <f ca="1" xml:space="preserve">
  IF(OR($S1349 = 5, $S1349 = 6, $S1349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49" s="7" t="str">
        <f ca="1">VLOOKUP($Q1349,Department!$A:$B,2,FALSE)</f>
        <v>Finance</v>
      </c>
      <c r="S1349" s="6">
        <f t="shared" ca="1" si="185"/>
        <v>10</v>
      </c>
      <c r="T1349" s="7" t="str">
        <f ca="1">VLOOKUP($S1349,Role!$A:$B,2,FALSE)</f>
        <v>Trainee</v>
      </c>
      <c r="U1349" s="6" t="str">
        <f t="shared" ca="1" si="186"/>
        <v/>
      </c>
      <c r="V1349" s="7" t="str">
        <f ca="1" xml:space="preserve">
IF($U1349 &lt;&gt; "",
    VLOOKUP($U1349,Level!$A:$B,2,FALSE),
    ""
)</f>
        <v/>
      </c>
      <c r="W1349" s="1">
        <f t="shared" ca="1" si="187"/>
        <v>1305</v>
      </c>
      <c r="X1349" s="12" t="str">
        <f t="shared" ca="1" si="188"/>
        <v>INSERT INTO bi4all.fac_employees (id_company_fk, id_employee_pk, flg_active, employee_name, id_gender_fk, id_race_fk, birthday, id_schooling_fk, id_department_fk, id_role_fk, id_level_fk, salary) VALUES (1, 1345, TRUE, 'Vicente dos Santos Frois', 'M', 8, '01/04/1961', 7, 7, 10, NULL, 1305);</v>
      </c>
    </row>
    <row r="1350" spans="1:24" ht="14.25" customHeight="1" x14ac:dyDescent="0.2">
      <c r="A1350" s="7">
        <v>1</v>
      </c>
      <c r="B1350" s="7" t="str">
        <f>$A1350 &amp; "-"&amp;VLOOKUP($A1350,Company!$A:$B,2,FALSE)</f>
        <v>1-ACME Corporation</v>
      </c>
      <c r="C1350" s="5">
        <f t="shared" ref="C1350:C1413" si="189">ROW() - 4</f>
        <v>1346</v>
      </c>
      <c r="D1350" s="6" t="b">
        <v>1</v>
      </c>
      <c r="E1350" s="7">
        <f ca="1">IF($C1350 = 1 + N("Presidente"),
    127,
    IF($C1350 = 2 + N("Vice-Presidente"),
        72,
        IF($C1350 = 3 + N("Secretária bilíngue"),
            13,
            RANDBETWEEN(5,COUNT(Name!$A:$A) + 1)
        )
    )
)</f>
        <v>283</v>
      </c>
      <c r="F1350" s="7" t="str">
        <f ca="1">VLOOKUP($E1350,Name!$A:$B,2,FALSE)</f>
        <v>Marta</v>
      </c>
      <c r="G1350" s="7">
        <f ca="1" xml:space="preserve">
IF($C1350 = 1,
    0,
    RANDBETWEEN(5,COUNT('Last name'!$A:$A) + 1)
)</f>
        <v>6</v>
      </c>
      <c r="H1350" s="7" t="str">
        <f ca="1" xml:space="preserve">
IF($C1350 = 1 + N("Presidente"),
    "de Orléans e Bragança",
    VLOOKUP($G1350,'Last name'!$A:$B,2,FALSE) &amp; " " &amp; VLOOKUP(RANDBETWEEN(5,COUNT('Last name'!$A:$A) + 1),'Last name'!$A:$B,2,FALSE)
)</f>
        <v>Aguiar Cardoso</v>
      </c>
      <c r="I1350" s="7" t="str">
        <f t="shared" ref="I1350:I1413" ca="1" si="190">$F1350 &amp; " " &amp; $H1350</f>
        <v>Marta Aguiar Cardoso</v>
      </c>
      <c r="J1350" s="7" t="str">
        <f ca="1">VLOOKUP($E1350,Name!$A:$C,3,FALSE)</f>
        <v>F</v>
      </c>
      <c r="K1350" s="7" t="str">
        <f ca="1">VLOOKUP($J1350,Gender!$A:$B,2,FALSE)</f>
        <v>Female</v>
      </c>
      <c r="L1350" s="7">
        <f t="shared" ref="L1350:L1413" ca="1" si="191" xml:space="preserve">
IF(AND($S1350 &gt;= 5, $S1350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350" s="7" t="str">
        <f ca="1">VLOOKUP($L1350,Race!$A:$B,2,FALSE)</f>
        <v>White</v>
      </c>
      <c r="N1350" s="8">
        <f t="shared" ref="N1350:N1413" ca="1" si="192" xml:space="preserve">
IF($S1350 = 5 + N("CEO"),
    TODAY() - 16340,
    IF($S1350 = 8 + N("Secretary"),
        RANDBETWEEN(TODAY() - 12418.5, TODAY()-6574.5),
        IF(OR($S1350 = 7, $S1350 = 14),
            RANDBETWEEN(TODAY() - 16071, TODAY() - 8766),
            IF(OR($S1350 = 13, $S1350 = 12, $S1350 = 11),
                RANDBETWEEN(TODAY() - 27393.75, TODAY() - 12783.75),
                RANDBETWEEN(TODAY() - 27393.75, TODAY()-10957.5)
            )
        )
    )
)</f>
        <v>31520</v>
      </c>
      <c r="O1350" s="6">
        <f t="shared" ref="O1350:O1413" ca="1" si="193" xml:space="preserve">
IF(OR($S1350 = 5, $S1350 = 6) + N("Se for presidente ou vice-presidente"),
    10 + N("Doutor"),
    IF($S1350 = 7 + N("Se for diretor"),
        RANDBETWEEN(8,10) + N("Graduate school or Master’s degree or Doctorate"),
        IF($S1350 = 14 + N("If a manager"),
            RANDBETWEEN(7,9),
            IF(OR($S1350 = 13, $S1350 = 12, $S1350 = 11) + N("If coordinator or specialist or analyst"),
                RANDBETWEEN(7,8),
                7
            )
        )
    )
)</f>
        <v>8</v>
      </c>
      <c r="P1350" s="8" t="str">
        <f ca="1">VLOOKUP($O1350,Education!$A:$B,2,FALSE)</f>
        <v>Graduate school</v>
      </c>
      <c r="Q1350" s="7">
        <f ca="1" xml:space="preserve">
  IF(OR($S1350 = 5, $S1350 = 6, $S1350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50" s="7" t="str">
        <f ca="1">VLOOKUP($Q1350,Department!$A:$B,2,FALSE)</f>
        <v>Commercial</v>
      </c>
      <c r="S1350" s="6">
        <f t="shared" ref="S1350:S1413" ca="1" si="194" xml:space="preserve">
IF($C1350 = 1 + N("Se matrícula for 1"),
  5 + N("Presidente"),
  IF($C1350 = 2 + N("Se matrícula for 2"),
    6 + N("Vice-presidente"),
    IF($C1350 = 3 + N("Se matrícula for 3"),
      8 + N("Secretária bilíngue"),
      IF(AND($C1350 &gt;= 4, $C1350 &lt;=14),
        7 + N("Diretor"),
        IF(AND($C1350 &gt;= 15, $C1350 &lt;= 25),
          14 + N("Manager"),
          IF(AND($C1350 &gt;= 26, $C1350 &lt;= 36),
            13 + N("Coordinador"),
            IF(AND($C1350 &gt;= 37, $C1350 &lt;= 47),
              12 + N("Especialista"),
                IF(MOD($C1350,2) = 0,
                  11 + N("Analista"),
                  RANDBETWEEN(9,10) + N("Estagiário ou Trainee")
                )
            )
          )
        )
      )
    )
  )
)</f>
        <v>11</v>
      </c>
      <c r="T1350" s="7" t="str">
        <f ca="1">VLOOKUP($S1350,Role!$A:$B,2,FALSE)</f>
        <v>Analyst</v>
      </c>
      <c r="U1350" s="6">
        <f t="shared" ref="U1350:U1413" ca="1" si="195" xml:space="preserve">
IF($S1350 = 11 + N("Analyst"),
    RANDBETWEEN(5, 7) + N("Jr, Pleno, Sr"),
    ""
)</f>
        <v>5</v>
      </c>
      <c r="V1350" s="7" t="str">
        <f ca="1" xml:space="preserve">
IF($U1350 &lt;&gt; "",
    VLOOKUP($U1350,Level!$A:$B,2,FALSE),
    ""
)</f>
        <v>Junior</v>
      </c>
      <c r="W1350" s="1">
        <f t="shared" ref="W1350:W1413" ca="1" si="196" xml:space="preserve">
IF($S1350 = 5 + N("Presidente"),
    27000,
    IF($S1350 = 6 + N("Vice-presidente"),
        23000,
        IF(OR($S1350 = 8, $S1350= 13, $S1350 = 12) + N("Secretária bilíngue ou coordenador ou especialista"),
            8000,
            IF($S1350 = 7 + N("Diretor"),
                15000,
                IF($S1350 = 14 + N("Gerente"),
                    12000,
                    IF($S1350 = 9 + N("Estagiário"),
                        705,
                        IF($S1350 = 10 + N("Trainee"),
                            805,
                            IF($S1350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IF($O1350 = 7,
  500,
  IF($O1350 = 8,
    1000,
    IF($O1350 = 9,
      1500,
      IF($O1350 = 10,
        2000,
        0
      )
    )
  )
)
+
N("Adicional no salário por área")
+
IF($Q1350 = 14 + N("Tecnologia da Informação"),
  120,
  IF($Q1350 = 16 + N("Vendas"),
    110,
    IF($Q1350 = 15 + N("Jurídico"),
      100,
      IF(OR($Q1350 = 8, $Q1350 = 9, $Q1350 = 11) + N("Recursos humanos ou comercial ou comunicação e marketing"),
        80,
        0
      )
    )
  )
)
+
N("Adicionando pegadinha")
+
IF(AND($Q1350 = 16, $O1350 = 9, $S1350 = 11, $U1350 = 5) + N("Se for de vendas, com mestrado, analista sênior"),
  IF($L1350 = 5,
    100,
    0
  )
  +
  IF($J1350 = "M",
    200,
    0
  ),
  0
)</f>
        <v>3080</v>
      </c>
      <c r="X1350" s="12" t="str">
        <f t="shared" ref="X1350:X1413" ca="1" si="197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$A1350  &amp; ", "   &amp;
$C1350  &amp; ", "   &amp;
$D1350  &amp; ", '"  &amp;
$I1350  &amp; "', '" &amp;
$J1350  &amp; "', "  &amp;
$L1350  &amp; ", '"  &amp;
TEXT($N1350,"dd/mm/aaaa")  &amp; "', "   &amp;
$O1350  &amp; ", "   &amp;
$Q1350  &amp; ", "   &amp;
$S1350  &amp; ", "   &amp;
IF($U1350 &lt;&gt; "", $U1350, "NULL")  &amp; ", "   &amp;
$W1350  &amp; ");"</f>
        <v>INSERT INTO bi4all.fac_employees (id_company_fk, id_employee_pk, flg_active, employee_name, id_gender_fk, id_race_fk, birthday, id_schooling_fk, id_department_fk, id_role_fk, id_level_fk, salary) VALUES (1, 1346, TRUE, 'Marta Aguiar Cardoso', 'F', 5, '18/04/1986', 8, 9, 11, 5, 3080);</v>
      </c>
    </row>
    <row r="1351" spans="1:24" ht="14.25" customHeight="1" x14ac:dyDescent="0.2">
      <c r="A1351" s="7">
        <v>1</v>
      </c>
      <c r="B1351" s="7" t="str">
        <f>$A1351 &amp; "-"&amp;VLOOKUP($A1351,Company!$A:$B,2,FALSE)</f>
        <v>1-ACME Corporation</v>
      </c>
      <c r="C1351" s="5">
        <f t="shared" si="189"/>
        <v>1347</v>
      </c>
      <c r="D1351" s="6" t="b">
        <v>1</v>
      </c>
      <c r="E1351" s="7">
        <f ca="1">IF($C1351 = 1 + N("Presidente"),
    127,
    IF($C1351 = 2 + N("Vice-Presidente"),
        72,
        IF($C1351 = 3 + N("Secretária bilíngue"),
            13,
            RANDBETWEEN(5,COUNT(Name!$A:$A) + 1)
        )
    )
)</f>
        <v>168</v>
      </c>
      <c r="F1351" s="7" t="str">
        <f ca="1">VLOOKUP($E1351,Name!$A:$B,2,FALSE)</f>
        <v>Henry</v>
      </c>
      <c r="G1351" s="7">
        <f ca="1" xml:space="preserve">
IF($C1351 = 1,
    0,
    RANDBETWEEN(5,COUNT('Last name'!$A:$A) + 1)
)</f>
        <v>76</v>
      </c>
      <c r="H1351" s="7" t="str">
        <f ca="1" xml:space="preserve">
IF($C1351 = 1 + N("Presidente"),
    "de Orléans e Bragança",
    VLOOKUP($G1351,'Last name'!$A:$B,2,FALSE) &amp; " " &amp; VLOOKUP(RANDBETWEEN(5,COUNT('Last name'!$A:$A) + 1),'Last name'!$A:$B,2,FALSE)
)</f>
        <v>Duarte Andrioli</v>
      </c>
      <c r="I1351" s="7" t="str">
        <f t="shared" ca="1" si="190"/>
        <v>Henry Duarte Andrioli</v>
      </c>
      <c r="J1351" s="7" t="str">
        <f ca="1">VLOOKUP($E1351,Name!$A:$C,3,FALSE)</f>
        <v>M</v>
      </c>
      <c r="K1351" s="7" t="str">
        <f ca="1">VLOOKUP($J1351,Gender!$A:$B,2,FALSE)</f>
        <v>Male</v>
      </c>
      <c r="L1351" s="7">
        <f t="shared" ca="1" si="191"/>
        <v>6</v>
      </c>
      <c r="M1351" s="7" t="str">
        <f ca="1">VLOOKUP($L1351,Race!$A:$B,2,FALSE)</f>
        <v>Black or African American</v>
      </c>
      <c r="N1351" s="8">
        <f t="shared" ca="1" si="192"/>
        <v>28539</v>
      </c>
      <c r="O1351" s="6">
        <f t="shared" ca="1" si="193"/>
        <v>7</v>
      </c>
      <c r="P1351" s="8" t="str">
        <f ca="1">VLOOKUP($O1351,Education!$A:$B,2,FALSE)</f>
        <v>Undergraduate degree</v>
      </c>
      <c r="Q1351" s="7">
        <f ca="1" xml:space="preserve">
  IF(OR($S1351 = 5, $S1351 = 6, $S1351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51" s="7" t="str">
        <f ca="1">VLOOKUP($Q1351,Department!$A:$B,2,FALSE)</f>
        <v>Controlling</v>
      </c>
      <c r="S1351" s="6">
        <f t="shared" ca="1" si="194"/>
        <v>10</v>
      </c>
      <c r="T1351" s="7" t="str">
        <f ca="1">VLOOKUP($S1351,Role!$A:$B,2,FALSE)</f>
        <v>Trainee</v>
      </c>
      <c r="U1351" s="6" t="str">
        <f t="shared" ca="1" si="195"/>
        <v/>
      </c>
      <c r="V1351" s="7" t="str">
        <f ca="1" xml:space="preserve">
IF($U1351 &lt;&gt; "",
    VLOOKUP($U1351,Level!$A:$B,2,FALSE),
    ""
)</f>
        <v/>
      </c>
      <c r="W1351" s="1">
        <f t="shared" ca="1" si="196"/>
        <v>1305</v>
      </c>
      <c r="X1351" s="12" t="str">
        <f t="shared" ca="1" si="197"/>
        <v>INSERT INTO bi4all.fac_employees (id_company_fk, id_employee_pk, flg_active, employee_name, id_gender_fk, id_race_fk, birthday, id_schooling_fk, id_department_fk, id_role_fk, id_level_fk, salary) VALUES (1, 1347, TRUE, 'Henry Duarte Andrioli', 'M', 6, '18/02/1978', 7, 12, 10, NULL, 1305);</v>
      </c>
    </row>
    <row r="1352" spans="1:24" ht="14.25" customHeight="1" x14ac:dyDescent="0.2">
      <c r="A1352" s="7">
        <v>1</v>
      </c>
      <c r="B1352" s="7" t="str">
        <f>$A1352 &amp; "-"&amp;VLOOKUP($A1352,Company!$A:$B,2,FALSE)</f>
        <v>1-ACME Corporation</v>
      </c>
      <c r="C1352" s="5">
        <f t="shared" si="189"/>
        <v>1348</v>
      </c>
      <c r="D1352" s="6" t="b">
        <v>1</v>
      </c>
      <c r="E1352" s="7">
        <f ca="1">IF($C1352 = 1 + N("Presidente"),
    127,
    IF($C1352 = 2 + N("Vice-Presidente"),
        72,
        IF($C1352 = 3 + N("Secretária bilíngue"),
            13,
            RANDBETWEEN(5,COUNT(Name!$A:$A) + 1)
        )
    )
)</f>
        <v>22</v>
      </c>
      <c r="F1352" s="7" t="str">
        <f ca="1">VLOOKUP($E1352,Name!$A:$B,2,FALSE)</f>
        <v>Álvaro</v>
      </c>
      <c r="G1352" s="7">
        <f ca="1" xml:space="preserve">
IF($C1352 = 1,
    0,
    RANDBETWEEN(5,COUNT('Last name'!$A:$A) + 1)
)</f>
        <v>104</v>
      </c>
      <c r="H1352" s="7" t="str">
        <f ca="1" xml:space="preserve">
IF($C1352 = 1 + N("Presidente"),
    "de Orléans e Bragança",
    VLOOKUP($G1352,'Last name'!$A:$B,2,FALSE) &amp; " " &amp; VLOOKUP(RANDBETWEEN(5,COUNT('Last name'!$A:$A) + 1),'Last name'!$A:$B,2,FALSE)
)</f>
        <v>Ildelfonso Marino</v>
      </c>
      <c r="I1352" s="7" t="str">
        <f t="shared" ca="1" si="190"/>
        <v>Álvaro Ildelfonso Marino</v>
      </c>
      <c r="J1352" s="7" t="str">
        <f ca="1">VLOOKUP($E1352,Name!$A:$C,3,FALSE)</f>
        <v>M</v>
      </c>
      <c r="K1352" s="7" t="str">
        <f ca="1">VLOOKUP($J1352,Gender!$A:$B,2,FALSE)</f>
        <v>Male</v>
      </c>
      <c r="L1352" s="7">
        <f t="shared" ca="1" si="191"/>
        <v>5</v>
      </c>
      <c r="M1352" s="7" t="str">
        <f ca="1">VLOOKUP($L1352,Race!$A:$B,2,FALSE)</f>
        <v>White</v>
      </c>
      <c r="N1352" s="8">
        <f t="shared" ca="1" si="192"/>
        <v>18240</v>
      </c>
      <c r="O1352" s="6">
        <f t="shared" ca="1" si="193"/>
        <v>7</v>
      </c>
      <c r="P1352" s="8" t="str">
        <f ca="1">VLOOKUP($O1352,Education!$A:$B,2,FALSE)</f>
        <v>Undergraduate degree</v>
      </c>
      <c r="Q1352" s="7">
        <f ca="1" xml:space="preserve">
  IF(OR($S1352 = 5, $S1352 = 6, $S1352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52" s="7" t="str">
        <f ca="1">VLOOKUP($Q1352,Department!$A:$B,2,FALSE)</f>
        <v>Presidency</v>
      </c>
      <c r="S1352" s="6">
        <f t="shared" ca="1" si="194"/>
        <v>11</v>
      </c>
      <c r="T1352" s="7" t="str">
        <f ca="1">VLOOKUP($S1352,Role!$A:$B,2,FALSE)</f>
        <v>Analyst</v>
      </c>
      <c r="U1352" s="6">
        <f t="shared" ca="1" si="195"/>
        <v>7</v>
      </c>
      <c r="V1352" s="7" t="str">
        <f ca="1" xml:space="preserve">
IF($U1352 &lt;&gt; "",
    VLOOKUP($U1352,Level!$A:$B,2,FALSE),
    ""
)</f>
        <v>Senior</v>
      </c>
      <c r="W1352" s="1">
        <f t="shared" ca="1" si="196"/>
        <v>2500</v>
      </c>
      <c r="X1352" s="12" t="str">
        <f t="shared" ca="1" si="197"/>
        <v>INSERT INTO bi4all.fac_employees (id_company_fk, id_employee_pk, flg_active, employee_name, id_gender_fk, id_race_fk, birthday, id_schooling_fk, id_department_fk, id_role_fk, id_level_fk, salary) VALUES (1, 1348, TRUE, 'Álvaro Ildelfonso Marino', 'M', 5, '08/12/1949', 7, 5, 11, 7, 2500);</v>
      </c>
    </row>
    <row r="1353" spans="1:24" ht="14.25" customHeight="1" x14ac:dyDescent="0.2">
      <c r="A1353" s="7">
        <v>1</v>
      </c>
      <c r="B1353" s="7" t="str">
        <f>$A1353 &amp; "-"&amp;VLOOKUP($A1353,Company!$A:$B,2,FALSE)</f>
        <v>1-ACME Corporation</v>
      </c>
      <c r="C1353" s="5">
        <f t="shared" si="189"/>
        <v>1349</v>
      </c>
      <c r="D1353" s="6" t="b">
        <v>1</v>
      </c>
      <c r="E1353" s="7">
        <f ca="1">IF($C1353 = 1 + N("Presidente"),
    127,
    IF($C1353 = 2 + N("Vice-Presidente"),
        72,
        IF($C1353 = 3 + N("Secretária bilíngue"),
            13,
            RANDBETWEEN(5,COUNT(Name!$A:$A) + 1)
        )
    )
)</f>
        <v>185</v>
      </c>
      <c r="F1353" s="7" t="str">
        <f ca="1">VLOOKUP($E1353,Name!$A:$B,2,FALSE)</f>
        <v>João</v>
      </c>
      <c r="G1353" s="7">
        <f ca="1" xml:space="preserve">
IF($C1353 = 1,
    0,
    RANDBETWEEN(5,COUNT('Last name'!$A:$A) + 1)
)</f>
        <v>75</v>
      </c>
      <c r="H1353" s="7" t="str">
        <f ca="1" xml:space="preserve">
IF($C1353 = 1 + N("Presidente"),
    "de Orléans e Bragança",
    VLOOKUP($G1353,'Last name'!$A:$B,2,FALSE) &amp; " " &amp; VLOOKUP(RANDBETWEEN(5,COUNT('Last name'!$A:$A) + 1),'Last name'!$A:$B,2,FALSE)
)</f>
        <v>dos Santos Battaglia</v>
      </c>
      <c r="I1353" s="7" t="str">
        <f t="shared" ca="1" si="190"/>
        <v>João dos Santos Battaglia</v>
      </c>
      <c r="J1353" s="7" t="str">
        <f ca="1">VLOOKUP($E1353,Name!$A:$C,3,FALSE)</f>
        <v>M</v>
      </c>
      <c r="K1353" s="7" t="str">
        <f ca="1">VLOOKUP($J1353,Gender!$A:$B,2,FALSE)</f>
        <v>Male</v>
      </c>
      <c r="L1353" s="7">
        <f t="shared" ca="1" si="191"/>
        <v>7</v>
      </c>
      <c r="M1353" s="7" t="str">
        <f ca="1">VLOOKUP($L1353,Race!$A:$B,2,FALSE)</f>
        <v>Hispanic or Latino</v>
      </c>
      <c r="N1353" s="8">
        <f t="shared" ca="1" si="192"/>
        <v>27742</v>
      </c>
      <c r="O1353" s="6">
        <f t="shared" ca="1" si="193"/>
        <v>7</v>
      </c>
      <c r="P1353" s="8" t="str">
        <f ca="1">VLOOKUP($O1353,Education!$A:$B,2,FALSE)</f>
        <v>Undergraduate degree</v>
      </c>
      <c r="Q1353" s="7">
        <f ca="1" xml:space="preserve">
  IF(OR($S1353 = 5, $S1353 = 6, $S1353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53" s="7" t="str">
        <f ca="1">VLOOKUP($Q1353,Department!$A:$B,2,FALSE)</f>
        <v>Audit</v>
      </c>
      <c r="S1353" s="6">
        <f t="shared" ca="1" si="194"/>
        <v>9</v>
      </c>
      <c r="T1353" s="7" t="str">
        <f ca="1">VLOOKUP($S1353,Role!$A:$B,2,FALSE)</f>
        <v>Intern</v>
      </c>
      <c r="U1353" s="6" t="str">
        <f t="shared" ca="1" si="195"/>
        <v/>
      </c>
      <c r="V1353" s="7" t="str">
        <f ca="1" xml:space="preserve">
IF($U1353 &lt;&gt; "",
    VLOOKUP($U1353,Level!$A:$B,2,FALSE),
    ""
)</f>
        <v/>
      </c>
      <c r="W1353" s="1">
        <f t="shared" ca="1" si="196"/>
        <v>1205</v>
      </c>
      <c r="X1353" s="12" t="str">
        <f t="shared" ca="1" si="197"/>
        <v>INSERT INTO bi4all.fac_employees (id_company_fk, id_employee_pk, flg_active, employee_name, id_gender_fk, id_race_fk, birthday, id_schooling_fk, id_department_fk, id_role_fk, id_level_fk, salary) VALUES (1, 1349, TRUE, 'João dos Santos Battaglia', 'M', 7, '14/12/1975', 7, 13, 9, NULL, 1205);</v>
      </c>
    </row>
    <row r="1354" spans="1:24" ht="14.25" customHeight="1" x14ac:dyDescent="0.2">
      <c r="A1354" s="7">
        <v>1</v>
      </c>
      <c r="B1354" s="7" t="str">
        <f>$A1354 &amp; "-"&amp;VLOOKUP($A1354,Company!$A:$B,2,FALSE)</f>
        <v>1-ACME Corporation</v>
      </c>
      <c r="C1354" s="5">
        <f t="shared" si="189"/>
        <v>1350</v>
      </c>
      <c r="D1354" s="6" t="b">
        <v>1</v>
      </c>
      <c r="E1354" s="7">
        <f ca="1">IF($C1354 = 1 + N("Presidente"),
    127,
    IF($C1354 = 2 + N("Vice-Presidente"),
        72,
        IF($C1354 = 3 + N("Secretária bilíngue"),
            13,
            RANDBETWEEN(5,COUNT(Name!$A:$A) + 1)
        )
    )
)</f>
        <v>360</v>
      </c>
      <c r="F1354" s="7" t="str">
        <f ca="1">VLOOKUP($E1354,Name!$A:$B,2,FALSE)</f>
        <v>Vitória</v>
      </c>
      <c r="G1354" s="7">
        <f ca="1" xml:space="preserve">
IF($C1354 = 1,
    0,
    RANDBETWEEN(5,COUNT('Last name'!$A:$A) + 1)
)</f>
        <v>91</v>
      </c>
      <c r="H1354" s="7" t="str">
        <f ca="1" xml:space="preserve">
IF($C1354 = 1 + N("Presidente"),
    "de Orléans e Bragança",
    VLOOKUP($G1354,'Last name'!$A:$B,2,FALSE) &amp; " " &amp; VLOOKUP(RANDBETWEEN(5,COUNT('Last name'!$A:$A) + 1),'Last name'!$A:$B,2,FALSE)
)</f>
        <v>Frasão Auth</v>
      </c>
      <c r="I1354" s="7" t="str">
        <f t="shared" ca="1" si="190"/>
        <v>Vitória Frasão Auth</v>
      </c>
      <c r="J1354" s="7" t="str">
        <f ca="1">VLOOKUP($E1354,Name!$A:$C,3,FALSE)</f>
        <v>F</v>
      </c>
      <c r="K1354" s="7" t="str">
        <f ca="1">VLOOKUP($J1354,Gender!$A:$B,2,FALSE)</f>
        <v>Female</v>
      </c>
      <c r="L1354" s="7">
        <f t="shared" ca="1" si="191"/>
        <v>5</v>
      </c>
      <c r="M1354" s="7" t="str">
        <f ca="1">VLOOKUP($L1354,Race!$A:$B,2,FALSE)</f>
        <v>White</v>
      </c>
      <c r="N1354" s="8">
        <f t="shared" ca="1" si="192"/>
        <v>29032</v>
      </c>
      <c r="O1354" s="6">
        <f t="shared" ca="1" si="193"/>
        <v>8</v>
      </c>
      <c r="P1354" s="8" t="str">
        <f ca="1">VLOOKUP($O1354,Education!$A:$B,2,FALSE)</f>
        <v>Graduate school</v>
      </c>
      <c r="Q1354" s="7">
        <f ca="1" xml:space="preserve">
  IF(OR($S1354 = 5, $S1354 = 6, $S1354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54" s="7" t="str">
        <f ca="1">VLOOKUP($Q1354,Department!$A:$B,2,FALSE)</f>
        <v>Finance</v>
      </c>
      <c r="S1354" s="6">
        <f t="shared" ca="1" si="194"/>
        <v>11</v>
      </c>
      <c r="T1354" s="7" t="str">
        <f ca="1">VLOOKUP($S1354,Role!$A:$B,2,FALSE)</f>
        <v>Analyst</v>
      </c>
      <c r="U1354" s="6">
        <f t="shared" ca="1" si="195"/>
        <v>6</v>
      </c>
      <c r="V1354" s="7" t="str">
        <f ca="1" xml:space="preserve">
IF($U1354 &lt;&gt; "",
    VLOOKUP($U1354,Level!$A:$B,2,FALSE),
    ""
)</f>
        <v>Pleno</v>
      </c>
      <c r="W1354" s="1">
        <f t="shared" ca="1" si="196"/>
        <v>3000</v>
      </c>
      <c r="X1354" s="12" t="str">
        <f t="shared" ca="1" si="197"/>
        <v>INSERT INTO bi4all.fac_employees (id_company_fk, id_employee_pk, flg_active, employee_name, id_gender_fk, id_race_fk, birthday, id_schooling_fk, id_department_fk, id_role_fk, id_level_fk, salary) VALUES (1, 1350, TRUE, 'Vitória Frasão Auth', 'F', 5, '26/06/1979', 8, 7, 11, 6, 3000);</v>
      </c>
    </row>
    <row r="1355" spans="1:24" ht="14.25" customHeight="1" x14ac:dyDescent="0.2">
      <c r="A1355" s="7">
        <v>1</v>
      </c>
      <c r="B1355" s="7" t="str">
        <f>$A1355 &amp; "-"&amp;VLOOKUP($A1355,Company!$A:$B,2,FALSE)</f>
        <v>1-ACME Corporation</v>
      </c>
      <c r="C1355" s="5">
        <f t="shared" si="189"/>
        <v>1351</v>
      </c>
      <c r="D1355" s="6" t="b">
        <v>1</v>
      </c>
      <c r="E1355" s="7">
        <f ca="1">IF($C1355 = 1 + N("Presidente"),
    127,
    IF($C1355 = 2 + N("Vice-Presidente"),
        72,
        IF($C1355 = 3 + N("Secretária bilíngue"),
            13,
            RANDBETWEEN(5,COUNT(Name!$A:$A) + 1)
        )
    )
)</f>
        <v>319</v>
      </c>
      <c r="F1355" s="7" t="str">
        <f ca="1">VLOOKUP($E1355,Name!$A:$B,2,FALSE)</f>
        <v>Pedro Miguel</v>
      </c>
      <c r="G1355" s="7">
        <f ca="1" xml:space="preserve">
IF($C1355 = 1,
    0,
    RANDBETWEEN(5,COUNT('Last name'!$A:$A) + 1)
)</f>
        <v>73</v>
      </c>
      <c r="H1355" s="7" t="str">
        <f ca="1" xml:space="preserve">
IF($C1355 = 1 + N("Presidente"),
    "de Orléans e Bragança",
    VLOOKUP($G1355,'Last name'!$A:$B,2,FALSE) &amp; " " &amp; VLOOKUP(RANDBETWEEN(5,COUNT('Last name'!$A:$A) + 1),'Last name'!$A:$B,2,FALSE)
)</f>
        <v>de Oliveira Duarte</v>
      </c>
      <c r="I1355" s="7" t="str">
        <f t="shared" ca="1" si="190"/>
        <v>Pedro Miguel de Oliveira Duarte</v>
      </c>
      <c r="J1355" s="7" t="str">
        <f ca="1">VLOOKUP($E1355,Name!$A:$C,3,FALSE)</f>
        <v>M</v>
      </c>
      <c r="K1355" s="7" t="str">
        <f ca="1">VLOOKUP($J1355,Gender!$A:$B,2,FALSE)</f>
        <v>Male</v>
      </c>
      <c r="L1355" s="7">
        <f t="shared" ca="1" si="191"/>
        <v>5</v>
      </c>
      <c r="M1355" s="7" t="str">
        <f ca="1">VLOOKUP($L1355,Race!$A:$B,2,FALSE)</f>
        <v>White</v>
      </c>
      <c r="N1355" s="8">
        <f t="shared" ca="1" si="192"/>
        <v>33623</v>
      </c>
      <c r="O1355" s="6">
        <f t="shared" ca="1" si="193"/>
        <v>7</v>
      </c>
      <c r="P1355" s="8" t="str">
        <f ca="1">VLOOKUP($O1355,Education!$A:$B,2,FALSE)</f>
        <v>Undergraduate degree</v>
      </c>
      <c r="Q1355" s="7">
        <f ca="1" xml:space="preserve">
  IF(OR($S1355 = 5, $S1355 = 6, $S1355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55" s="7" t="str">
        <f ca="1">VLOOKUP($Q1355,Department!$A:$B,2,FALSE)</f>
        <v>Administration</v>
      </c>
      <c r="S1355" s="6">
        <f t="shared" ca="1" si="194"/>
        <v>9</v>
      </c>
      <c r="T1355" s="7" t="str">
        <f ca="1">VLOOKUP($S1355,Role!$A:$B,2,FALSE)</f>
        <v>Intern</v>
      </c>
      <c r="U1355" s="6" t="str">
        <f t="shared" ca="1" si="195"/>
        <v/>
      </c>
      <c r="V1355" s="7" t="str">
        <f ca="1" xml:space="preserve">
IF($U1355 &lt;&gt; "",
    VLOOKUP($U1355,Level!$A:$B,2,FALSE),
    ""
)</f>
        <v/>
      </c>
      <c r="W1355" s="1">
        <f t="shared" ca="1" si="196"/>
        <v>1205</v>
      </c>
      <c r="X1355" s="12" t="str">
        <f t="shared" ca="1" si="197"/>
        <v>INSERT INTO bi4all.fac_employees (id_company_fk, id_employee_pk, flg_active, employee_name, id_gender_fk, id_race_fk, birthday, id_schooling_fk, id_department_fk, id_role_fk, id_level_fk, salary) VALUES (1, 1351, TRUE, 'Pedro Miguel de Oliveira Duarte', 'M', 5, '20/01/1992', 7, 6, 9, NULL, 1205);</v>
      </c>
    </row>
    <row r="1356" spans="1:24" ht="14.25" customHeight="1" x14ac:dyDescent="0.2">
      <c r="A1356" s="7">
        <v>1</v>
      </c>
      <c r="B1356" s="7" t="str">
        <f>$A1356 &amp; "-"&amp;VLOOKUP($A1356,Company!$A:$B,2,FALSE)</f>
        <v>1-ACME Corporation</v>
      </c>
      <c r="C1356" s="5">
        <f t="shared" si="189"/>
        <v>1352</v>
      </c>
      <c r="D1356" s="6" t="b">
        <v>1</v>
      </c>
      <c r="E1356" s="7">
        <f ca="1">IF($C1356 = 1 + N("Presidente"),
    127,
    IF($C1356 = 2 + N("Vice-Presidente"),
        72,
        IF($C1356 = 3 + N("Secretária bilíngue"),
            13,
            RANDBETWEEN(5,COUNT(Name!$A:$A) + 1)
        )
    )
)</f>
        <v>35</v>
      </c>
      <c r="F1356" s="7" t="str">
        <f ca="1">VLOOKUP($E1356,Name!$A:$B,2,FALSE)</f>
        <v>Ana Luiza</v>
      </c>
      <c r="G1356" s="7">
        <f ca="1" xml:space="preserve">
IF($C1356 = 1,
    0,
    RANDBETWEEN(5,COUNT('Last name'!$A:$A) + 1)
)</f>
        <v>167</v>
      </c>
      <c r="H1356" s="7" t="str">
        <f ca="1" xml:space="preserve">
IF($C1356 = 1 + N("Presidente"),
    "de Orléans e Bragança",
    VLOOKUP($G1356,'Last name'!$A:$B,2,FALSE) &amp; " " &amp; VLOOKUP(RANDBETWEEN(5,COUNT('Last name'!$A:$A) + 1),'Last name'!$A:$B,2,FALSE)
)</f>
        <v>Romano Mariani</v>
      </c>
      <c r="I1356" s="7" t="str">
        <f t="shared" ca="1" si="190"/>
        <v>Ana Luiza Romano Mariani</v>
      </c>
      <c r="J1356" s="7" t="str">
        <f ca="1">VLOOKUP($E1356,Name!$A:$C,3,FALSE)</f>
        <v>F</v>
      </c>
      <c r="K1356" s="7" t="str">
        <f ca="1">VLOOKUP($J1356,Gender!$A:$B,2,FALSE)</f>
        <v>Female</v>
      </c>
      <c r="L1356" s="7">
        <f t="shared" ca="1" si="191"/>
        <v>5</v>
      </c>
      <c r="M1356" s="7" t="str">
        <f ca="1">VLOOKUP($L1356,Race!$A:$B,2,FALSE)</f>
        <v>White</v>
      </c>
      <c r="N1356" s="8">
        <f t="shared" ca="1" si="192"/>
        <v>17664</v>
      </c>
      <c r="O1356" s="6">
        <f t="shared" ca="1" si="193"/>
        <v>7</v>
      </c>
      <c r="P1356" s="8" t="str">
        <f ca="1">VLOOKUP($O1356,Education!$A:$B,2,FALSE)</f>
        <v>Undergraduate degree</v>
      </c>
      <c r="Q1356" s="7">
        <f ca="1" xml:space="preserve">
  IF(OR($S1356 = 5, $S1356 = 6, $S1356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56" s="7" t="str">
        <f ca="1">VLOOKUP($Q1356,Department!$A:$B,2,FALSE)</f>
        <v>Presidency</v>
      </c>
      <c r="S1356" s="6">
        <f t="shared" ca="1" si="194"/>
        <v>11</v>
      </c>
      <c r="T1356" s="7" t="str">
        <f ca="1">VLOOKUP($S1356,Role!$A:$B,2,FALSE)</f>
        <v>Analyst</v>
      </c>
      <c r="U1356" s="6">
        <f t="shared" ca="1" si="195"/>
        <v>5</v>
      </c>
      <c r="V1356" s="7" t="str">
        <f ca="1" xml:space="preserve">
IF($U1356 &lt;&gt; "",
    VLOOKUP($U1356,Level!$A:$B,2,FALSE),
    ""
)</f>
        <v>Junior</v>
      </c>
      <c r="W1356" s="1">
        <f t="shared" ca="1" si="196"/>
        <v>2500</v>
      </c>
      <c r="X1356" s="12" t="str">
        <f t="shared" ca="1" si="197"/>
        <v>INSERT INTO bi4all.fac_employees (id_company_fk, id_employee_pk, flg_active, employee_name, id_gender_fk, id_race_fk, birthday, id_schooling_fk, id_department_fk, id_role_fk, id_level_fk, salary) VALUES (1, 1352, TRUE, 'Ana Luiza Romano Mariani', 'F', 5, '11/05/1948', 7, 5, 11, 5, 2500);</v>
      </c>
    </row>
    <row r="1357" spans="1:24" ht="14.25" customHeight="1" x14ac:dyDescent="0.2">
      <c r="A1357" s="7">
        <v>1</v>
      </c>
      <c r="B1357" s="7" t="str">
        <f>$A1357 &amp; "-"&amp;VLOOKUP($A1357,Company!$A:$B,2,FALSE)</f>
        <v>1-ACME Corporation</v>
      </c>
      <c r="C1357" s="5">
        <f t="shared" si="189"/>
        <v>1353</v>
      </c>
      <c r="D1357" s="6" t="b">
        <v>1</v>
      </c>
      <c r="E1357" s="7">
        <f ca="1">IF($C1357 = 1 + N("Presidente"),
    127,
    IF($C1357 = 2 + N("Vice-Presidente"),
        72,
        IF($C1357 = 3 + N("Secretária bilíngue"),
            13,
            RANDBETWEEN(5,COUNT(Name!$A:$A) + 1)
        )
    )
)</f>
        <v>361</v>
      </c>
      <c r="F1357" s="7" t="str">
        <f ca="1">VLOOKUP($E1357,Name!$A:$B,2,FALSE)</f>
        <v>Wagner</v>
      </c>
      <c r="G1357" s="7">
        <f ca="1" xml:space="preserve">
IF($C1357 = 1,
    0,
    RANDBETWEEN(5,COUNT('Last name'!$A:$A) + 1)
)</f>
        <v>86</v>
      </c>
      <c r="H1357" s="7" t="str">
        <f ca="1" xml:space="preserve">
IF($C1357 = 1 + N("Presidente"),
    "de Orléans e Bragança",
    VLOOKUP($G1357,'Last name'!$A:$B,2,FALSE) &amp; " " &amp; VLOOKUP(RANDBETWEEN(5,COUNT('Last name'!$A:$A) + 1),'Last name'!$A:$B,2,FALSE)
)</f>
        <v>Ferrara Borges</v>
      </c>
      <c r="I1357" s="7" t="str">
        <f t="shared" ca="1" si="190"/>
        <v>Wagner Ferrara Borges</v>
      </c>
      <c r="J1357" s="7" t="str">
        <f ca="1">VLOOKUP($E1357,Name!$A:$C,3,FALSE)</f>
        <v>M</v>
      </c>
      <c r="K1357" s="7" t="str">
        <f ca="1">VLOOKUP($J1357,Gender!$A:$B,2,FALSE)</f>
        <v>Male</v>
      </c>
      <c r="L1357" s="7">
        <f t="shared" ca="1" si="191"/>
        <v>5</v>
      </c>
      <c r="M1357" s="7" t="str">
        <f ca="1">VLOOKUP($L1357,Race!$A:$B,2,FALSE)</f>
        <v>White</v>
      </c>
      <c r="N1357" s="8">
        <f t="shared" ca="1" si="192"/>
        <v>30256</v>
      </c>
      <c r="O1357" s="6">
        <f t="shared" ca="1" si="193"/>
        <v>7</v>
      </c>
      <c r="P1357" s="8" t="str">
        <f ca="1">VLOOKUP($O1357,Education!$A:$B,2,FALSE)</f>
        <v>Undergraduate degree</v>
      </c>
      <c r="Q1357" s="7">
        <f ca="1" xml:space="preserve">
  IF(OR($S1357 = 5, $S1357 = 6, $S1357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57" s="7" t="str">
        <f ca="1">VLOOKUP($Q1357,Department!$A:$B,2,FALSE)</f>
        <v>Commercial</v>
      </c>
      <c r="S1357" s="6">
        <f t="shared" ca="1" si="194"/>
        <v>10</v>
      </c>
      <c r="T1357" s="7" t="str">
        <f ca="1">VLOOKUP($S1357,Role!$A:$B,2,FALSE)</f>
        <v>Trainee</v>
      </c>
      <c r="U1357" s="6" t="str">
        <f t="shared" ca="1" si="195"/>
        <v/>
      </c>
      <c r="V1357" s="7" t="str">
        <f ca="1" xml:space="preserve">
IF($U1357 &lt;&gt; "",
    VLOOKUP($U1357,Level!$A:$B,2,FALSE),
    ""
)</f>
        <v/>
      </c>
      <c r="W1357" s="1">
        <f t="shared" ca="1" si="196"/>
        <v>1385</v>
      </c>
      <c r="X1357" s="12" t="str">
        <f t="shared" ca="1" si="197"/>
        <v>INSERT INTO bi4all.fac_employees (id_company_fk, id_employee_pk, flg_active, employee_name, id_gender_fk, id_race_fk, birthday, id_schooling_fk, id_department_fk, id_role_fk, id_level_fk, salary) VALUES (1, 1353, TRUE, 'Wagner Ferrara Borges', 'M', 5, '01/11/1982', 7, 9, 10, NULL, 1385);</v>
      </c>
    </row>
    <row r="1358" spans="1:24" ht="14.25" customHeight="1" x14ac:dyDescent="0.2">
      <c r="A1358" s="7">
        <v>1</v>
      </c>
      <c r="B1358" s="7" t="str">
        <f>$A1358 &amp; "-"&amp;VLOOKUP($A1358,Company!$A:$B,2,FALSE)</f>
        <v>1-ACME Corporation</v>
      </c>
      <c r="C1358" s="5">
        <f t="shared" si="189"/>
        <v>1354</v>
      </c>
      <c r="D1358" s="6" t="b">
        <v>1</v>
      </c>
      <c r="E1358" s="7">
        <f ca="1">IF($C1358 = 1 + N("Presidente"),
    127,
    IF($C1358 = 2 + N("Vice-Presidente"),
        72,
        IF($C1358 = 3 + N("Secretária bilíngue"),
            13,
            RANDBETWEEN(5,COUNT(Name!$A:$A) + 1)
        )
    )
)</f>
        <v>182</v>
      </c>
      <c r="F1358" s="7" t="str">
        <f ca="1">VLOOKUP($E1358,Name!$A:$B,2,FALSE)</f>
        <v>Joana</v>
      </c>
      <c r="G1358" s="7">
        <f ca="1" xml:space="preserve">
IF($C1358 = 1,
    0,
    RANDBETWEEN(5,COUNT('Last name'!$A:$A) + 1)
)</f>
        <v>134</v>
      </c>
      <c r="H1358" s="7" t="str">
        <f ca="1" xml:space="preserve">
IF($C1358 = 1 + N("Presidente"),
    "de Orléans e Bragança",
    VLOOKUP($G1358,'Last name'!$A:$B,2,FALSE) &amp; " " &amp; VLOOKUP(RANDBETWEEN(5,COUNT('Last name'!$A:$A) + 1),'Last name'!$A:$B,2,FALSE)
)</f>
        <v>Morato Madureira</v>
      </c>
      <c r="I1358" s="7" t="str">
        <f t="shared" ca="1" si="190"/>
        <v>Joana Morato Madureira</v>
      </c>
      <c r="J1358" s="7" t="str">
        <f ca="1">VLOOKUP($E1358,Name!$A:$C,3,FALSE)</f>
        <v>F</v>
      </c>
      <c r="K1358" s="7" t="str">
        <f ca="1">VLOOKUP($J1358,Gender!$A:$B,2,FALSE)</f>
        <v>Female</v>
      </c>
      <c r="L1358" s="7">
        <f t="shared" ca="1" si="191"/>
        <v>6</v>
      </c>
      <c r="M1358" s="7" t="str">
        <f ca="1">VLOOKUP($L1358,Race!$A:$B,2,FALSE)</f>
        <v>Black or African American</v>
      </c>
      <c r="N1358" s="8">
        <f t="shared" ca="1" si="192"/>
        <v>27566</v>
      </c>
      <c r="O1358" s="6">
        <f t="shared" ca="1" si="193"/>
        <v>7</v>
      </c>
      <c r="P1358" s="8" t="str">
        <f ca="1">VLOOKUP($O1358,Education!$A:$B,2,FALSE)</f>
        <v>Undergraduate degree</v>
      </c>
      <c r="Q1358" s="7">
        <f ca="1" xml:space="preserve">
  IF(OR($S1358 = 5, $S1358 = 6, $S1358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58" s="7" t="str">
        <f ca="1">VLOOKUP($Q1358,Department!$A:$B,2,FALSE)</f>
        <v>Operations</v>
      </c>
      <c r="S1358" s="6">
        <f t="shared" ca="1" si="194"/>
        <v>11</v>
      </c>
      <c r="T1358" s="7" t="str">
        <f ca="1">VLOOKUP($S1358,Role!$A:$B,2,FALSE)</f>
        <v>Analyst</v>
      </c>
      <c r="U1358" s="6">
        <f t="shared" ca="1" si="195"/>
        <v>6</v>
      </c>
      <c r="V1358" s="7" t="str">
        <f ca="1" xml:space="preserve">
IF($U1358 &lt;&gt; "",
    VLOOKUP($U1358,Level!$A:$B,2,FALSE),
    ""
)</f>
        <v>Pleno</v>
      </c>
      <c r="W1358" s="1">
        <f t="shared" ca="1" si="196"/>
        <v>2500</v>
      </c>
      <c r="X1358" s="12" t="str">
        <f t="shared" ca="1" si="197"/>
        <v>INSERT INTO bi4all.fac_employees (id_company_fk, id_employee_pk, flg_active, employee_name, id_gender_fk, id_race_fk, birthday, id_schooling_fk, id_department_fk, id_role_fk, id_level_fk, salary) VALUES (1, 1354, TRUE, 'Joana Morato Madureira', 'F', 6, '21/06/1975', 7, 10, 11, 6, 2500);</v>
      </c>
    </row>
    <row r="1359" spans="1:24" ht="14.25" customHeight="1" x14ac:dyDescent="0.2">
      <c r="A1359" s="7">
        <v>1</v>
      </c>
      <c r="B1359" s="7" t="str">
        <f>$A1359 &amp; "-"&amp;VLOOKUP($A1359,Company!$A:$B,2,FALSE)</f>
        <v>1-ACME Corporation</v>
      </c>
      <c r="C1359" s="5">
        <f t="shared" si="189"/>
        <v>1355</v>
      </c>
      <c r="D1359" s="6" t="b">
        <v>1</v>
      </c>
      <c r="E1359" s="7">
        <f ca="1">IF($C1359 = 1 + N("Presidente"),
    127,
    IF($C1359 = 2 + N("Vice-Presidente"),
        72,
        IF($C1359 = 3 + N("Secretária bilíngue"),
            13,
            RANDBETWEEN(5,COUNT(Name!$A:$A) + 1)
        )
    )
)</f>
        <v>200</v>
      </c>
      <c r="F1359" s="7" t="str">
        <f ca="1">VLOOKUP($E1359,Name!$A:$B,2,FALSE)</f>
        <v>José Heleno</v>
      </c>
      <c r="G1359" s="7">
        <f ca="1" xml:space="preserve">
IF($C1359 = 1,
    0,
    RANDBETWEEN(5,COUNT('Last name'!$A:$A) + 1)
)</f>
        <v>13</v>
      </c>
      <c r="H1359" s="7" t="str">
        <f ca="1" xml:space="preserve">
IF($C1359 = 1 + N("Presidente"),
    "de Orléans e Bragança",
    VLOOKUP($G1359,'Last name'!$A:$B,2,FALSE) &amp; " " &amp; VLOOKUP(RANDBETWEEN(5,COUNT('Last name'!$A:$A) + 1),'Last name'!$A:$B,2,FALSE)
)</f>
        <v>Alvarenga Barboza</v>
      </c>
      <c r="I1359" s="7" t="str">
        <f t="shared" ca="1" si="190"/>
        <v>José Heleno Alvarenga Barboza</v>
      </c>
      <c r="J1359" s="7" t="str">
        <f ca="1">VLOOKUP($E1359,Name!$A:$C,3,FALSE)</f>
        <v>M</v>
      </c>
      <c r="K1359" s="7" t="str">
        <f ca="1">VLOOKUP($J1359,Gender!$A:$B,2,FALSE)</f>
        <v>Male</v>
      </c>
      <c r="L1359" s="7">
        <f t="shared" ca="1" si="191"/>
        <v>5</v>
      </c>
      <c r="M1359" s="7" t="str">
        <f ca="1">VLOOKUP($L1359,Race!$A:$B,2,FALSE)</f>
        <v>White</v>
      </c>
      <c r="N1359" s="8">
        <f t="shared" ca="1" si="192"/>
        <v>32538</v>
      </c>
      <c r="O1359" s="6">
        <f t="shared" ca="1" si="193"/>
        <v>7</v>
      </c>
      <c r="P1359" s="8" t="str">
        <f ca="1">VLOOKUP($O1359,Education!$A:$B,2,FALSE)</f>
        <v>Undergraduate degree</v>
      </c>
      <c r="Q1359" s="7">
        <f ca="1" xml:space="preserve">
  IF(OR($S1359 = 5, $S1359 = 6, $S1359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59" s="7" t="str">
        <f ca="1">VLOOKUP($Q1359,Department!$A:$B,2,FALSE)</f>
        <v>Administration</v>
      </c>
      <c r="S1359" s="6">
        <f t="shared" ca="1" si="194"/>
        <v>9</v>
      </c>
      <c r="T1359" s="7" t="str">
        <f ca="1">VLOOKUP($S1359,Role!$A:$B,2,FALSE)</f>
        <v>Intern</v>
      </c>
      <c r="U1359" s="6" t="str">
        <f t="shared" ca="1" si="195"/>
        <v/>
      </c>
      <c r="V1359" s="7" t="str">
        <f ca="1" xml:space="preserve">
IF($U1359 &lt;&gt; "",
    VLOOKUP($U1359,Level!$A:$B,2,FALSE),
    ""
)</f>
        <v/>
      </c>
      <c r="W1359" s="1">
        <f t="shared" ca="1" si="196"/>
        <v>1205</v>
      </c>
      <c r="X1359" s="12" t="str">
        <f t="shared" ca="1" si="197"/>
        <v>INSERT INTO bi4all.fac_employees (id_company_fk, id_employee_pk, flg_active, employee_name, id_gender_fk, id_race_fk, birthday, id_schooling_fk, id_department_fk, id_role_fk, id_level_fk, salary) VALUES (1, 1355, TRUE, 'José Heleno Alvarenga Barboza', 'M', 5, '30/01/1989', 7, 6, 9, NULL, 1205);</v>
      </c>
    </row>
    <row r="1360" spans="1:24" ht="14.25" customHeight="1" x14ac:dyDescent="0.2">
      <c r="A1360" s="7">
        <v>1</v>
      </c>
      <c r="B1360" s="7" t="str">
        <f>$A1360 &amp; "-"&amp;VLOOKUP($A1360,Company!$A:$B,2,FALSE)</f>
        <v>1-ACME Corporation</v>
      </c>
      <c r="C1360" s="5">
        <f t="shared" si="189"/>
        <v>1356</v>
      </c>
      <c r="D1360" s="6" t="b">
        <v>1</v>
      </c>
      <c r="E1360" s="7">
        <f ca="1">IF($C1360 = 1 + N("Presidente"),
    127,
    IF($C1360 = 2 + N("Vice-Presidente"),
        72,
        IF($C1360 = 3 + N("Secretária bilíngue"),
            13,
            RANDBETWEEN(5,COUNT(Name!$A:$A) + 1)
        )
    )
)</f>
        <v>290</v>
      </c>
      <c r="F1360" s="7" t="str">
        <f ca="1">VLOOKUP($E1360,Name!$A:$B,2,FALSE)</f>
        <v>Melissa</v>
      </c>
      <c r="G1360" s="7">
        <f ca="1" xml:space="preserve">
IF($C1360 = 1,
    0,
    RANDBETWEEN(5,COUNT('Last name'!$A:$A) + 1)
)</f>
        <v>144</v>
      </c>
      <c r="H1360" s="7" t="str">
        <f ca="1" xml:space="preserve">
IF($C1360 = 1 + N("Presidente"),
    "de Orléans e Bragança",
    VLOOKUP($G1360,'Last name'!$A:$B,2,FALSE) &amp; " " &amp; VLOOKUP(RANDBETWEEN(5,COUNT('Last name'!$A:$A) + 1),'Last name'!$A:$B,2,FALSE)
)</f>
        <v>Padrão De Luca</v>
      </c>
      <c r="I1360" s="7" t="str">
        <f t="shared" ca="1" si="190"/>
        <v>Melissa Padrão De Luca</v>
      </c>
      <c r="J1360" s="7" t="str">
        <f ca="1">VLOOKUP($E1360,Name!$A:$C,3,FALSE)</f>
        <v>F</v>
      </c>
      <c r="K1360" s="7" t="str">
        <f ca="1">VLOOKUP($J1360,Gender!$A:$B,2,FALSE)</f>
        <v>Female</v>
      </c>
      <c r="L1360" s="7">
        <f t="shared" ca="1" si="191"/>
        <v>5</v>
      </c>
      <c r="M1360" s="7" t="str">
        <f ca="1">VLOOKUP($L1360,Race!$A:$B,2,FALSE)</f>
        <v>White</v>
      </c>
      <c r="N1360" s="8">
        <f t="shared" ca="1" si="192"/>
        <v>31592</v>
      </c>
      <c r="O1360" s="6">
        <f t="shared" ca="1" si="193"/>
        <v>8</v>
      </c>
      <c r="P1360" s="8" t="str">
        <f ca="1">VLOOKUP($O1360,Education!$A:$B,2,FALSE)</f>
        <v>Graduate school</v>
      </c>
      <c r="Q1360" s="7">
        <f ca="1" xml:space="preserve">
  IF(OR($S1360 = 5, $S1360 = 6, $S1360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60" s="7" t="str">
        <f ca="1">VLOOKUP($Q1360,Department!$A:$B,2,FALSE)</f>
        <v>Controlling</v>
      </c>
      <c r="S1360" s="6">
        <f t="shared" ca="1" si="194"/>
        <v>11</v>
      </c>
      <c r="T1360" s="7" t="str">
        <f ca="1">VLOOKUP($S1360,Role!$A:$B,2,FALSE)</f>
        <v>Analyst</v>
      </c>
      <c r="U1360" s="6">
        <f t="shared" ca="1" si="195"/>
        <v>7</v>
      </c>
      <c r="V1360" s="7" t="str">
        <f ca="1" xml:space="preserve">
IF($U1360 &lt;&gt; "",
    VLOOKUP($U1360,Level!$A:$B,2,FALSE),
    ""
)</f>
        <v>Senior</v>
      </c>
      <c r="W1360" s="1">
        <f t="shared" ca="1" si="196"/>
        <v>3000</v>
      </c>
      <c r="X1360" s="12" t="str">
        <f t="shared" ca="1" si="197"/>
        <v>INSERT INTO bi4all.fac_employees (id_company_fk, id_employee_pk, flg_active, employee_name, id_gender_fk, id_race_fk, birthday, id_schooling_fk, id_department_fk, id_role_fk, id_level_fk, salary) VALUES (1, 1356, TRUE, 'Melissa Padrão De Luca', 'F', 5, '29/06/1986', 8, 12, 11, 7, 3000);</v>
      </c>
    </row>
    <row r="1361" spans="1:24" ht="14.25" customHeight="1" x14ac:dyDescent="0.2">
      <c r="A1361" s="7">
        <v>1</v>
      </c>
      <c r="B1361" s="7" t="str">
        <f>$A1361 &amp; "-"&amp;VLOOKUP($A1361,Company!$A:$B,2,FALSE)</f>
        <v>1-ACME Corporation</v>
      </c>
      <c r="C1361" s="5">
        <f t="shared" si="189"/>
        <v>1357</v>
      </c>
      <c r="D1361" s="6" t="b">
        <v>1</v>
      </c>
      <c r="E1361" s="7">
        <f ca="1">IF($C1361 = 1 + N("Presidente"),
    127,
    IF($C1361 = 2 + N("Vice-Presidente"),
        72,
        IF($C1361 = 3 + N("Secretária bilíngue"),
            13,
            RANDBETWEEN(5,COUNT(Name!$A:$A) + 1)
        )
    )
)</f>
        <v>279</v>
      </c>
      <c r="F1361" s="7" t="str">
        <f ca="1">VLOOKUP($E1361,Name!$A:$B,2,FALSE)</f>
        <v>Mariane</v>
      </c>
      <c r="G1361" s="7">
        <f ca="1" xml:space="preserve">
IF($C1361 = 1,
    0,
    RANDBETWEEN(5,COUNT('Last name'!$A:$A) + 1)
)</f>
        <v>36</v>
      </c>
      <c r="H1361" s="7" t="str">
        <f ca="1" xml:space="preserve">
IF($C1361 = 1 + N("Presidente"),
    "de Orléans e Bragança",
    VLOOKUP($G1361,'Last name'!$A:$B,2,FALSE) &amp; " " &amp; VLOOKUP(RANDBETWEEN(5,COUNT('Last name'!$A:$A) + 1),'Last name'!$A:$B,2,FALSE)
)</f>
        <v>Batista Brasil</v>
      </c>
      <c r="I1361" s="7" t="str">
        <f t="shared" ca="1" si="190"/>
        <v>Mariane Batista Brasil</v>
      </c>
      <c r="J1361" s="7" t="str">
        <f ca="1">VLOOKUP($E1361,Name!$A:$C,3,FALSE)</f>
        <v>F</v>
      </c>
      <c r="K1361" s="7" t="str">
        <f ca="1">VLOOKUP($J1361,Gender!$A:$B,2,FALSE)</f>
        <v>Female</v>
      </c>
      <c r="L1361" s="7">
        <f t="shared" ca="1" si="191"/>
        <v>5</v>
      </c>
      <c r="M1361" s="7" t="str">
        <f ca="1">VLOOKUP($L1361,Race!$A:$B,2,FALSE)</f>
        <v>White</v>
      </c>
      <c r="N1361" s="8">
        <f t="shared" ca="1" si="192"/>
        <v>27373</v>
      </c>
      <c r="O1361" s="6">
        <f t="shared" ca="1" si="193"/>
        <v>7</v>
      </c>
      <c r="P1361" s="8" t="str">
        <f ca="1">VLOOKUP($O1361,Education!$A:$B,2,FALSE)</f>
        <v>Undergraduate degree</v>
      </c>
      <c r="Q1361" s="7">
        <f ca="1" xml:space="preserve">
  IF(OR($S1361 = 5, $S1361 = 6, $S1361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61" s="7" t="str">
        <f ca="1">VLOOKUP($Q1361,Department!$A:$B,2,FALSE)</f>
        <v>Administration</v>
      </c>
      <c r="S1361" s="6">
        <f t="shared" ca="1" si="194"/>
        <v>9</v>
      </c>
      <c r="T1361" s="7" t="str">
        <f ca="1">VLOOKUP($S1361,Role!$A:$B,2,FALSE)</f>
        <v>Intern</v>
      </c>
      <c r="U1361" s="6" t="str">
        <f t="shared" ca="1" si="195"/>
        <v/>
      </c>
      <c r="V1361" s="7" t="str">
        <f ca="1" xml:space="preserve">
IF($U1361 &lt;&gt; "",
    VLOOKUP($U1361,Level!$A:$B,2,FALSE),
    ""
)</f>
        <v/>
      </c>
      <c r="W1361" s="1">
        <f t="shared" ca="1" si="196"/>
        <v>1205</v>
      </c>
      <c r="X1361" s="12" t="str">
        <f t="shared" ca="1" si="197"/>
        <v>INSERT INTO bi4all.fac_employees (id_company_fk, id_employee_pk, flg_active, employee_name, id_gender_fk, id_race_fk, birthday, id_schooling_fk, id_department_fk, id_role_fk, id_level_fk, salary) VALUES (1, 1357, TRUE, 'Mariane Batista Brasil', 'F', 5, '10/12/1974', 7, 6, 9, NULL, 1205);</v>
      </c>
    </row>
    <row r="1362" spans="1:24" ht="14.25" customHeight="1" x14ac:dyDescent="0.2">
      <c r="A1362" s="7">
        <v>1</v>
      </c>
      <c r="B1362" s="7" t="str">
        <f>$A1362 &amp; "-"&amp;VLOOKUP($A1362,Company!$A:$B,2,FALSE)</f>
        <v>1-ACME Corporation</v>
      </c>
      <c r="C1362" s="5">
        <f t="shared" si="189"/>
        <v>1358</v>
      </c>
      <c r="D1362" s="6" t="b">
        <v>1</v>
      </c>
      <c r="E1362" s="7">
        <f ca="1">IF($C1362 = 1 + N("Presidente"),
    127,
    IF($C1362 = 2 + N("Vice-Presidente"),
        72,
        IF($C1362 = 3 + N("Secretária bilíngue"),
            13,
            RANDBETWEEN(5,COUNT(Name!$A:$A) + 1)
        )
    )
)</f>
        <v>64</v>
      </c>
      <c r="F1362" s="7" t="str">
        <f ca="1">VLOOKUP($E1362,Name!$A:$B,2,FALSE)</f>
        <v>Ayla</v>
      </c>
      <c r="G1362" s="7">
        <f ca="1" xml:space="preserve">
IF($C1362 = 1,
    0,
    RANDBETWEEN(5,COUNT('Last name'!$A:$A) + 1)
)</f>
        <v>177</v>
      </c>
      <c r="H1362" s="7" t="str">
        <f ca="1" xml:space="preserve">
IF($C1362 = 1 + N("Presidente"),
    "de Orléans e Bragança",
    VLOOKUP($G1362,'Last name'!$A:$B,2,FALSE) &amp; " " &amp; VLOOKUP(RANDBETWEEN(5,COUNT('Last name'!$A:$A) + 1),'Last name'!$A:$B,2,FALSE)
)</f>
        <v>Saragoça Soares</v>
      </c>
      <c r="I1362" s="7" t="str">
        <f t="shared" ca="1" si="190"/>
        <v>Ayla Saragoça Soares</v>
      </c>
      <c r="J1362" s="7" t="str">
        <f ca="1">VLOOKUP($E1362,Name!$A:$C,3,FALSE)</f>
        <v>F</v>
      </c>
      <c r="K1362" s="7" t="str">
        <f ca="1">VLOOKUP($J1362,Gender!$A:$B,2,FALSE)</f>
        <v>Female</v>
      </c>
      <c r="L1362" s="7">
        <f t="shared" ca="1" si="191"/>
        <v>5</v>
      </c>
      <c r="M1362" s="7" t="str">
        <f ca="1">VLOOKUP($L1362,Race!$A:$B,2,FALSE)</f>
        <v>White</v>
      </c>
      <c r="N1362" s="8">
        <f t="shared" ca="1" si="192"/>
        <v>18725</v>
      </c>
      <c r="O1362" s="6">
        <f t="shared" ca="1" si="193"/>
        <v>8</v>
      </c>
      <c r="P1362" s="8" t="str">
        <f ca="1">VLOOKUP($O1362,Education!$A:$B,2,FALSE)</f>
        <v>Graduate school</v>
      </c>
      <c r="Q1362" s="7">
        <f ca="1" xml:space="preserve">
  IF(OR($S1362 = 5, $S1362 = 6, $S1362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62" s="7" t="str">
        <f ca="1">VLOOKUP($Q1362,Department!$A:$B,2,FALSE)</f>
        <v>Controlling</v>
      </c>
      <c r="S1362" s="6">
        <f t="shared" ca="1" si="194"/>
        <v>11</v>
      </c>
      <c r="T1362" s="7" t="str">
        <f ca="1">VLOOKUP($S1362,Role!$A:$B,2,FALSE)</f>
        <v>Analyst</v>
      </c>
      <c r="U1362" s="6">
        <f t="shared" ca="1" si="195"/>
        <v>7</v>
      </c>
      <c r="V1362" s="7" t="str">
        <f ca="1" xml:space="preserve">
IF($U1362 &lt;&gt; "",
    VLOOKUP($U1362,Level!$A:$B,2,FALSE),
    ""
)</f>
        <v>Senior</v>
      </c>
      <c r="W1362" s="1">
        <f t="shared" ca="1" si="196"/>
        <v>3000</v>
      </c>
      <c r="X1362" s="12" t="str">
        <f t="shared" ca="1" si="197"/>
        <v>INSERT INTO bi4all.fac_employees (id_company_fk, id_employee_pk, flg_active, employee_name, id_gender_fk, id_race_fk, birthday, id_schooling_fk, id_department_fk, id_role_fk, id_level_fk, salary) VALUES (1, 1358, TRUE, 'Ayla Saragoça Soares', 'F', 5, '07/04/1951', 8, 12, 11, 7, 3000);</v>
      </c>
    </row>
    <row r="1363" spans="1:24" ht="14.25" customHeight="1" x14ac:dyDescent="0.2">
      <c r="A1363" s="7">
        <v>1</v>
      </c>
      <c r="B1363" s="7" t="str">
        <f>$A1363 &amp; "-"&amp;VLOOKUP($A1363,Company!$A:$B,2,FALSE)</f>
        <v>1-ACME Corporation</v>
      </c>
      <c r="C1363" s="5">
        <f t="shared" si="189"/>
        <v>1359</v>
      </c>
      <c r="D1363" s="6" t="b">
        <v>1</v>
      </c>
      <c r="E1363" s="7">
        <f ca="1">IF($C1363 = 1 + N("Presidente"),
    127,
    IF($C1363 = 2 + N("Vice-Presidente"),
        72,
        IF($C1363 = 3 + N("Secretária bilíngue"),
            13,
            RANDBETWEEN(5,COUNT(Name!$A:$A) + 1)
        )
    )
)</f>
        <v>325</v>
      </c>
      <c r="F1363" s="7" t="str">
        <f ca="1">VLOOKUP($E1363,Name!$A:$B,2,FALSE)</f>
        <v>Rafaela</v>
      </c>
      <c r="G1363" s="7">
        <f ca="1" xml:space="preserve">
IF($C1363 = 1,
    0,
    RANDBETWEEN(5,COUNT('Last name'!$A:$A) + 1)
)</f>
        <v>106</v>
      </c>
      <c r="H1363" s="7" t="str">
        <f ca="1" xml:space="preserve">
IF($C1363 = 1 + N("Presidente"),
    "de Orléans e Bragança",
    VLOOKUP($G1363,'Last name'!$A:$B,2,FALSE) &amp; " " &amp; VLOOKUP(RANDBETWEEN(5,COUNT('Last name'!$A:$A) + 1),'Last name'!$A:$B,2,FALSE)
)</f>
        <v>Leitão Aragão</v>
      </c>
      <c r="I1363" s="7" t="str">
        <f t="shared" ca="1" si="190"/>
        <v>Rafaela Leitão Aragão</v>
      </c>
      <c r="J1363" s="7" t="str">
        <f ca="1">VLOOKUP($E1363,Name!$A:$C,3,FALSE)</f>
        <v>F</v>
      </c>
      <c r="K1363" s="7" t="str">
        <f ca="1">VLOOKUP($J1363,Gender!$A:$B,2,FALSE)</f>
        <v>Female</v>
      </c>
      <c r="L1363" s="7">
        <f t="shared" ca="1" si="191"/>
        <v>5</v>
      </c>
      <c r="M1363" s="7" t="str">
        <f ca="1">VLOOKUP($L1363,Race!$A:$B,2,FALSE)</f>
        <v>White</v>
      </c>
      <c r="N1363" s="8">
        <f t="shared" ca="1" si="192"/>
        <v>29244</v>
      </c>
      <c r="O1363" s="6">
        <f t="shared" ca="1" si="193"/>
        <v>7</v>
      </c>
      <c r="P1363" s="8" t="str">
        <f ca="1">VLOOKUP($O1363,Education!$A:$B,2,FALSE)</f>
        <v>Undergraduate degree</v>
      </c>
      <c r="Q1363" s="7">
        <f ca="1" xml:space="preserve">
  IF(OR($S1363 = 5, $S1363 = 6, $S1363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63" s="7" t="str">
        <f ca="1">VLOOKUP($Q1363,Department!$A:$B,2,FALSE)</f>
        <v>Finance</v>
      </c>
      <c r="S1363" s="6">
        <f t="shared" ca="1" si="194"/>
        <v>9</v>
      </c>
      <c r="T1363" s="7" t="str">
        <f ca="1">VLOOKUP($S1363,Role!$A:$B,2,FALSE)</f>
        <v>Intern</v>
      </c>
      <c r="U1363" s="6" t="str">
        <f t="shared" ca="1" si="195"/>
        <v/>
      </c>
      <c r="V1363" s="7" t="str">
        <f ca="1" xml:space="preserve">
IF($U1363 &lt;&gt; "",
    VLOOKUP($U1363,Level!$A:$B,2,FALSE),
    ""
)</f>
        <v/>
      </c>
      <c r="W1363" s="1">
        <f t="shared" ca="1" si="196"/>
        <v>1205</v>
      </c>
      <c r="X1363" s="12" t="str">
        <f t="shared" ca="1" si="197"/>
        <v>INSERT INTO bi4all.fac_employees (id_company_fk, id_employee_pk, flg_active, employee_name, id_gender_fk, id_race_fk, birthday, id_schooling_fk, id_department_fk, id_role_fk, id_level_fk, salary) VALUES (1, 1359, TRUE, 'Rafaela Leitão Aragão', 'F', 5, '24/01/1980', 7, 7, 9, NULL, 1205);</v>
      </c>
    </row>
    <row r="1364" spans="1:24" ht="14.25" customHeight="1" x14ac:dyDescent="0.2">
      <c r="A1364" s="7">
        <v>1</v>
      </c>
      <c r="B1364" s="7" t="str">
        <f>$A1364 &amp; "-"&amp;VLOOKUP($A1364,Company!$A:$B,2,FALSE)</f>
        <v>1-ACME Corporation</v>
      </c>
      <c r="C1364" s="5">
        <f t="shared" si="189"/>
        <v>1360</v>
      </c>
      <c r="D1364" s="6" t="b">
        <v>1</v>
      </c>
      <c r="E1364" s="7">
        <f ca="1">IF($C1364 = 1 + N("Presidente"),
    127,
    IF($C1364 = 2 + N("Vice-Presidente"),
        72,
        IF($C1364 = 3 + N("Secretária bilíngue"),
            13,
            RANDBETWEEN(5,COUNT(Name!$A:$A) + 1)
        )
    )
)</f>
        <v>352</v>
      </c>
      <c r="F1364" s="7" t="str">
        <f ca="1">VLOOKUP($E1364,Name!$A:$B,2,FALSE)</f>
        <v>Vicent</v>
      </c>
      <c r="G1364" s="7">
        <f ca="1" xml:space="preserve">
IF($C1364 = 1,
    0,
    RANDBETWEEN(5,COUNT('Last name'!$A:$A) + 1)
)</f>
        <v>43</v>
      </c>
      <c r="H1364" s="7" t="str">
        <f ca="1" xml:space="preserve">
IF($C1364 = 1 + N("Presidente"),
    "de Orléans e Bragança",
    VLOOKUP($G1364,'Last name'!$A:$B,2,FALSE) &amp; " " &amp; VLOOKUP(RANDBETWEEN(5,COUNT('Last name'!$A:$A) + 1),'Last name'!$A:$B,2,FALSE)
)</f>
        <v>Borges Barros</v>
      </c>
      <c r="I1364" s="7" t="str">
        <f t="shared" ca="1" si="190"/>
        <v>Vicent Borges Barros</v>
      </c>
      <c r="J1364" s="7" t="str">
        <f ca="1">VLOOKUP($E1364,Name!$A:$C,3,FALSE)</f>
        <v>M</v>
      </c>
      <c r="K1364" s="7" t="str">
        <f ca="1">VLOOKUP($J1364,Gender!$A:$B,2,FALSE)</f>
        <v>Male</v>
      </c>
      <c r="L1364" s="7">
        <f t="shared" ca="1" si="191"/>
        <v>7</v>
      </c>
      <c r="M1364" s="7" t="str">
        <f ca="1">VLOOKUP($L1364,Race!$A:$B,2,FALSE)</f>
        <v>Hispanic or Latino</v>
      </c>
      <c r="N1364" s="8">
        <f t="shared" ca="1" si="192"/>
        <v>23790</v>
      </c>
      <c r="O1364" s="6">
        <f t="shared" ca="1" si="193"/>
        <v>8</v>
      </c>
      <c r="P1364" s="8" t="str">
        <f ca="1">VLOOKUP($O1364,Education!$A:$B,2,FALSE)</f>
        <v>Graduate school</v>
      </c>
      <c r="Q1364" s="7">
        <f ca="1" xml:space="preserve">
  IF(OR($S1364 = 5, $S1364 = 6, $S1364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64" s="7" t="str">
        <f ca="1">VLOOKUP($Q1364,Department!$A:$B,2,FALSE)</f>
        <v>Presidency</v>
      </c>
      <c r="S1364" s="6">
        <f t="shared" ca="1" si="194"/>
        <v>11</v>
      </c>
      <c r="T1364" s="7" t="str">
        <f ca="1">VLOOKUP($S1364,Role!$A:$B,2,FALSE)</f>
        <v>Analyst</v>
      </c>
      <c r="U1364" s="6">
        <f t="shared" ca="1" si="195"/>
        <v>7</v>
      </c>
      <c r="V1364" s="7" t="str">
        <f ca="1" xml:space="preserve">
IF($U1364 &lt;&gt; "",
    VLOOKUP($U1364,Level!$A:$B,2,FALSE),
    ""
)</f>
        <v>Senior</v>
      </c>
      <c r="W1364" s="1">
        <f t="shared" ca="1" si="196"/>
        <v>3000</v>
      </c>
      <c r="X1364" s="12" t="str">
        <f t="shared" ca="1" si="197"/>
        <v>INSERT INTO bi4all.fac_employees (id_company_fk, id_employee_pk, flg_active, employee_name, id_gender_fk, id_race_fk, birthday, id_schooling_fk, id_department_fk, id_role_fk, id_level_fk, salary) VALUES (1, 1360, TRUE, 'Vicent Borges Barros', 'M', 7, '17/02/1965', 8, 5, 11, 7, 3000);</v>
      </c>
    </row>
    <row r="1365" spans="1:24" ht="14.25" customHeight="1" x14ac:dyDescent="0.2">
      <c r="A1365" s="7">
        <v>1</v>
      </c>
      <c r="B1365" s="7" t="str">
        <f>$A1365 &amp; "-"&amp;VLOOKUP($A1365,Company!$A:$B,2,FALSE)</f>
        <v>1-ACME Corporation</v>
      </c>
      <c r="C1365" s="5">
        <f t="shared" si="189"/>
        <v>1361</v>
      </c>
      <c r="D1365" s="6" t="b">
        <v>1</v>
      </c>
      <c r="E1365" s="7">
        <f ca="1">IF($C1365 = 1 + N("Presidente"),
    127,
    IF($C1365 = 2 + N("Vice-Presidente"),
        72,
        IF($C1365 = 3 + N("Secretária bilíngue"),
            13,
            RANDBETWEEN(5,COUNT(Name!$A:$A) + 1)
        )
    )
)</f>
        <v>153</v>
      </c>
      <c r="F1365" s="7" t="str">
        <f ca="1">VLOOKUP($E1365,Name!$A:$B,2,FALSE)</f>
        <v>Giovana</v>
      </c>
      <c r="G1365" s="7">
        <f ca="1" xml:space="preserve">
IF($C1365 = 1,
    0,
    RANDBETWEEN(5,COUNT('Last name'!$A:$A) + 1)
)</f>
        <v>17</v>
      </c>
      <c r="H1365" s="7" t="str">
        <f ca="1" xml:space="preserve">
IF($C1365 = 1 + N("Presidente"),
    "de Orléans e Bragança",
    VLOOKUP($G1365,'Last name'!$A:$B,2,FALSE) &amp; " " &amp; VLOOKUP(RANDBETWEEN(5,COUNT('Last name'!$A:$A) + 1),'Last name'!$A:$B,2,FALSE)
)</f>
        <v>Andrade Madureira</v>
      </c>
      <c r="I1365" s="7" t="str">
        <f t="shared" ca="1" si="190"/>
        <v>Giovana Andrade Madureira</v>
      </c>
      <c r="J1365" s="7" t="str">
        <f ca="1">VLOOKUP($E1365,Name!$A:$C,3,FALSE)</f>
        <v>F</v>
      </c>
      <c r="K1365" s="7" t="str">
        <f ca="1">VLOOKUP($J1365,Gender!$A:$B,2,FALSE)</f>
        <v>Female</v>
      </c>
      <c r="L1365" s="7">
        <f t="shared" ca="1" si="191"/>
        <v>6</v>
      </c>
      <c r="M1365" s="7" t="str">
        <f ca="1">VLOOKUP($L1365,Race!$A:$B,2,FALSE)</f>
        <v>Black or African American</v>
      </c>
      <c r="N1365" s="8">
        <f t="shared" ca="1" si="192"/>
        <v>28379</v>
      </c>
      <c r="O1365" s="6">
        <f t="shared" ca="1" si="193"/>
        <v>7</v>
      </c>
      <c r="P1365" s="8" t="str">
        <f ca="1">VLOOKUP($O1365,Education!$A:$B,2,FALSE)</f>
        <v>Undergraduate degree</v>
      </c>
      <c r="Q1365" s="7">
        <f ca="1" xml:space="preserve">
  IF(OR($S1365 = 5, $S1365 = 6, $S1365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65" s="7" t="str">
        <f ca="1">VLOOKUP($Q1365,Department!$A:$B,2,FALSE)</f>
        <v>Controlling</v>
      </c>
      <c r="S1365" s="6">
        <f t="shared" ca="1" si="194"/>
        <v>9</v>
      </c>
      <c r="T1365" s="7" t="str">
        <f ca="1">VLOOKUP($S1365,Role!$A:$B,2,FALSE)</f>
        <v>Intern</v>
      </c>
      <c r="U1365" s="6" t="str">
        <f t="shared" ca="1" si="195"/>
        <v/>
      </c>
      <c r="V1365" s="7" t="str">
        <f ca="1" xml:space="preserve">
IF($U1365 &lt;&gt; "",
    VLOOKUP($U1365,Level!$A:$B,2,FALSE),
    ""
)</f>
        <v/>
      </c>
      <c r="W1365" s="1">
        <f t="shared" ca="1" si="196"/>
        <v>1205</v>
      </c>
      <c r="X1365" s="12" t="str">
        <f t="shared" ca="1" si="197"/>
        <v>INSERT INTO bi4all.fac_employees (id_company_fk, id_employee_pk, flg_active, employee_name, id_gender_fk, id_race_fk, birthday, id_schooling_fk, id_department_fk, id_role_fk, id_level_fk, salary) VALUES (1, 1361, TRUE, 'Giovana Andrade Madureira', 'F', 6, '11/09/1977', 7, 12, 9, NULL, 1205);</v>
      </c>
    </row>
    <row r="1366" spans="1:24" ht="14.25" customHeight="1" x14ac:dyDescent="0.2">
      <c r="A1366" s="7">
        <v>1</v>
      </c>
      <c r="B1366" s="7" t="str">
        <f>$A1366 &amp; "-"&amp;VLOOKUP($A1366,Company!$A:$B,2,FALSE)</f>
        <v>1-ACME Corporation</v>
      </c>
      <c r="C1366" s="5">
        <f t="shared" si="189"/>
        <v>1362</v>
      </c>
      <c r="D1366" s="6" t="b">
        <v>1</v>
      </c>
      <c r="E1366" s="7">
        <f ca="1">IF($C1366 = 1 + N("Presidente"),
    127,
    IF($C1366 = 2 + N("Vice-Presidente"),
        72,
        IF($C1366 = 3 + N("Secretária bilíngue"),
            13,
            RANDBETWEEN(5,COUNT(Name!$A:$A) + 1)
        )
    )
)</f>
        <v>244</v>
      </c>
      <c r="F1366" s="7" t="str">
        <f ca="1">VLOOKUP($E1366,Name!$A:$B,2,FALSE)</f>
        <v>Luiz Gustavo</v>
      </c>
      <c r="G1366" s="7">
        <f ca="1" xml:space="preserve">
IF($C1366 = 1,
    0,
    RANDBETWEEN(5,COUNT('Last name'!$A:$A) + 1)
)</f>
        <v>162</v>
      </c>
      <c r="H1366" s="7" t="str">
        <f ca="1" xml:space="preserve">
IF($C1366 = 1 + N("Presidente"),
    "de Orléans e Bragança",
    VLOOKUP($G1366,'Last name'!$A:$B,2,FALSE) &amp; " " &amp; VLOOKUP(RANDBETWEEN(5,COUNT('Last name'!$A:$A) + 1),'Last name'!$A:$B,2,FALSE)
)</f>
        <v>Ricci Batista</v>
      </c>
      <c r="I1366" s="7" t="str">
        <f t="shared" ca="1" si="190"/>
        <v>Luiz Gustavo Ricci Batista</v>
      </c>
      <c r="J1366" s="7" t="str">
        <f ca="1">VLOOKUP($E1366,Name!$A:$C,3,FALSE)</f>
        <v>M</v>
      </c>
      <c r="K1366" s="7" t="str">
        <f ca="1">VLOOKUP($J1366,Gender!$A:$B,2,FALSE)</f>
        <v>Male</v>
      </c>
      <c r="L1366" s="7">
        <f t="shared" ca="1" si="191"/>
        <v>5</v>
      </c>
      <c r="M1366" s="7" t="str">
        <f ca="1">VLOOKUP($L1366,Race!$A:$B,2,FALSE)</f>
        <v>White</v>
      </c>
      <c r="N1366" s="8">
        <f t="shared" ca="1" si="192"/>
        <v>22500</v>
      </c>
      <c r="O1366" s="6">
        <f t="shared" ca="1" si="193"/>
        <v>8</v>
      </c>
      <c r="P1366" s="8" t="str">
        <f ca="1">VLOOKUP($O1366,Education!$A:$B,2,FALSE)</f>
        <v>Graduate school</v>
      </c>
      <c r="Q1366" s="7">
        <f ca="1" xml:space="preserve">
  IF(OR($S1366 = 5, $S1366 = 6, $S1366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66" s="7" t="str">
        <f ca="1">VLOOKUP($Q1366,Department!$A:$B,2,FALSE)</f>
        <v>Commercial</v>
      </c>
      <c r="S1366" s="6">
        <f t="shared" ca="1" si="194"/>
        <v>11</v>
      </c>
      <c r="T1366" s="7" t="str">
        <f ca="1">VLOOKUP($S1366,Role!$A:$B,2,FALSE)</f>
        <v>Analyst</v>
      </c>
      <c r="U1366" s="6">
        <f t="shared" ca="1" si="195"/>
        <v>6</v>
      </c>
      <c r="V1366" s="7" t="str">
        <f ca="1" xml:space="preserve">
IF($U1366 &lt;&gt; "",
    VLOOKUP($U1366,Level!$A:$B,2,FALSE),
    ""
)</f>
        <v>Pleno</v>
      </c>
      <c r="W1366" s="1">
        <f t="shared" ca="1" si="196"/>
        <v>3080</v>
      </c>
      <c r="X1366" s="12" t="str">
        <f t="shared" ca="1" si="197"/>
        <v>INSERT INTO bi4all.fac_employees (id_company_fk, id_employee_pk, flg_active, employee_name, id_gender_fk, id_race_fk, birthday, id_schooling_fk, id_department_fk, id_role_fk, id_level_fk, salary) VALUES (1, 1362, TRUE, 'Luiz Gustavo Ricci Batista', 'M', 5, '07/08/1961', 8, 9, 11, 6, 3080);</v>
      </c>
    </row>
    <row r="1367" spans="1:24" ht="14.25" customHeight="1" x14ac:dyDescent="0.2">
      <c r="A1367" s="7">
        <v>1</v>
      </c>
      <c r="B1367" s="7" t="str">
        <f>$A1367 &amp; "-"&amp;VLOOKUP($A1367,Company!$A:$B,2,FALSE)</f>
        <v>1-ACME Corporation</v>
      </c>
      <c r="C1367" s="5">
        <f t="shared" si="189"/>
        <v>1363</v>
      </c>
      <c r="D1367" s="6" t="b">
        <v>1</v>
      </c>
      <c r="E1367" s="7">
        <f ca="1">IF($C1367 = 1 + N("Presidente"),
    127,
    IF($C1367 = 2 + N("Vice-Presidente"),
        72,
        IF($C1367 = 3 + N("Secretária bilíngue"),
            13,
            RANDBETWEEN(5,COUNT(Name!$A:$A) + 1)
        )
    )
)</f>
        <v>35</v>
      </c>
      <c r="F1367" s="7" t="str">
        <f ca="1">VLOOKUP($E1367,Name!$A:$B,2,FALSE)</f>
        <v>Ana Luiza</v>
      </c>
      <c r="G1367" s="7">
        <f ca="1" xml:space="preserve">
IF($C1367 = 1,
    0,
    RANDBETWEEN(5,COUNT('Last name'!$A:$A) + 1)
)</f>
        <v>9</v>
      </c>
      <c r="H1367" s="7" t="str">
        <f ca="1" xml:space="preserve">
IF($C1367 = 1 + N("Presidente"),
    "de Orléans e Bragança",
    VLOOKUP($G1367,'Last name'!$A:$B,2,FALSE) &amp; " " &amp; VLOOKUP(RANDBETWEEN(5,COUNT('Last name'!$A:$A) + 1),'Last name'!$A:$B,2,FALSE)
)</f>
        <v>Aleluia Frasão</v>
      </c>
      <c r="I1367" s="7" t="str">
        <f t="shared" ca="1" si="190"/>
        <v>Ana Luiza Aleluia Frasão</v>
      </c>
      <c r="J1367" s="7" t="str">
        <f ca="1">VLOOKUP($E1367,Name!$A:$C,3,FALSE)</f>
        <v>F</v>
      </c>
      <c r="K1367" s="7" t="str">
        <f ca="1">VLOOKUP($J1367,Gender!$A:$B,2,FALSE)</f>
        <v>Female</v>
      </c>
      <c r="L1367" s="7">
        <f t="shared" ca="1" si="191"/>
        <v>5</v>
      </c>
      <c r="M1367" s="7" t="str">
        <f ca="1">VLOOKUP($L1367,Race!$A:$B,2,FALSE)</f>
        <v>White</v>
      </c>
      <c r="N1367" s="8">
        <f t="shared" ca="1" si="192"/>
        <v>28822</v>
      </c>
      <c r="O1367" s="6">
        <f t="shared" ca="1" si="193"/>
        <v>7</v>
      </c>
      <c r="P1367" s="8" t="str">
        <f ca="1">VLOOKUP($O1367,Education!$A:$B,2,FALSE)</f>
        <v>Undergraduate degree</v>
      </c>
      <c r="Q1367" s="7">
        <f ca="1" xml:space="preserve">
  IF(OR($S1367 = 5, $S1367 = 6, $S1367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67" s="7" t="str">
        <f ca="1">VLOOKUP($Q1367,Department!$A:$B,2,FALSE)</f>
        <v>Administration</v>
      </c>
      <c r="S1367" s="6">
        <f t="shared" ca="1" si="194"/>
        <v>9</v>
      </c>
      <c r="T1367" s="7" t="str">
        <f ca="1">VLOOKUP($S1367,Role!$A:$B,2,FALSE)</f>
        <v>Intern</v>
      </c>
      <c r="U1367" s="6" t="str">
        <f t="shared" ca="1" si="195"/>
        <v/>
      </c>
      <c r="V1367" s="7" t="str">
        <f ca="1" xml:space="preserve">
IF($U1367 &lt;&gt; "",
    VLOOKUP($U1367,Level!$A:$B,2,FALSE),
    ""
)</f>
        <v/>
      </c>
      <c r="W1367" s="1">
        <f t="shared" ca="1" si="196"/>
        <v>1205</v>
      </c>
      <c r="X1367" s="12" t="str">
        <f t="shared" ca="1" si="197"/>
        <v>INSERT INTO bi4all.fac_employees (id_company_fk, id_employee_pk, flg_active, employee_name, id_gender_fk, id_race_fk, birthday, id_schooling_fk, id_department_fk, id_role_fk, id_level_fk, salary) VALUES (1, 1363, TRUE, 'Ana Luiza Aleluia Frasão', 'F', 5, '28/11/1978', 7, 6, 9, NULL, 1205);</v>
      </c>
    </row>
    <row r="1368" spans="1:24" ht="14.25" customHeight="1" x14ac:dyDescent="0.2">
      <c r="A1368" s="7">
        <v>1</v>
      </c>
      <c r="B1368" s="7" t="str">
        <f>$A1368 &amp; "-"&amp;VLOOKUP($A1368,Company!$A:$B,2,FALSE)</f>
        <v>1-ACME Corporation</v>
      </c>
      <c r="C1368" s="5">
        <f t="shared" si="189"/>
        <v>1364</v>
      </c>
      <c r="D1368" s="6" t="b">
        <v>1</v>
      </c>
      <c r="E1368" s="7">
        <f ca="1">IF($C1368 = 1 + N("Presidente"),
    127,
    IF($C1368 = 2 + N("Vice-Presidente"),
        72,
        IF($C1368 = 3 + N("Secretária bilíngue"),
            13,
            RANDBETWEEN(5,COUNT(Name!$A:$A) + 1)
        )
    )
)</f>
        <v>32</v>
      </c>
      <c r="F1368" s="7" t="str">
        <f ca="1">VLOOKUP($E1368,Name!$A:$B,2,FALSE)</f>
        <v>Ana Laura</v>
      </c>
      <c r="G1368" s="7">
        <f ca="1" xml:space="preserve">
IF($C1368 = 1,
    0,
    RANDBETWEEN(5,COUNT('Last name'!$A:$A) + 1)
)</f>
        <v>18</v>
      </c>
      <c r="H1368" s="7" t="str">
        <f ca="1" xml:space="preserve">
IF($C1368 = 1 + N("Presidente"),
    "de Orléans e Bragança",
    VLOOKUP($G1368,'Last name'!$A:$B,2,FALSE) &amp; " " &amp; VLOOKUP(RANDBETWEEN(5,COUNT('Last name'!$A:$A) + 1),'Last name'!$A:$B,2,FALSE)
)</f>
        <v>Andrioli Camacho</v>
      </c>
      <c r="I1368" s="7" t="str">
        <f t="shared" ca="1" si="190"/>
        <v>Ana Laura Andrioli Camacho</v>
      </c>
      <c r="J1368" s="7" t="str">
        <f ca="1">VLOOKUP($E1368,Name!$A:$C,3,FALSE)</f>
        <v>F</v>
      </c>
      <c r="K1368" s="7" t="str">
        <f ca="1">VLOOKUP($J1368,Gender!$A:$B,2,FALSE)</f>
        <v>Female</v>
      </c>
      <c r="L1368" s="7">
        <f t="shared" ca="1" si="191"/>
        <v>8</v>
      </c>
      <c r="M1368" s="7" t="str">
        <f ca="1">VLOOKUP($L1368,Race!$A:$B,2,FALSE)</f>
        <v>Asian</v>
      </c>
      <c r="N1368" s="8">
        <f t="shared" ca="1" si="192"/>
        <v>17710</v>
      </c>
      <c r="O1368" s="6">
        <f t="shared" ca="1" si="193"/>
        <v>8</v>
      </c>
      <c r="P1368" s="8" t="str">
        <f ca="1">VLOOKUP($O1368,Education!$A:$B,2,FALSE)</f>
        <v>Graduate school</v>
      </c>
      <c r="Q1368" s="7">
        <f ca="1" xml:space="preserve">
  IF(OR($S1368 = 5, $S1368 = 6, $S1368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68" s="7" t="str">
        <f ca="1">VLOOKUP($Q1368,Department!$A:$B,2,FALSE)</f>
        <v>Presidency</v>
      </c>
      <c r="S1368" s="6">
        <f t="shared" ca="1" si="194"/>
        <v>11</v>
      </c>
      <c r="T1368" s="7" t="str">
        <f ca="1">VLOOKUP($S1368,Role!$A:$B,2,FALSE)</f>
        <v>Analyst</v>
      </c>
      <c r="U1368" s="6">
        <f t="shared" ca="1" si="195"/>
        <v>7</v>
      </c>
      <c r="V1368" s="7" t="str">
        <f ca="1" xml:space="preserve">
IF($U1368 &lt;&gt; "",
    VLOOKUP($U1368,Level!$A:$B,2,FALSE),
    ""
)</f>
        <v>Senior</v>
      </c>
      <c r="W1368" s="1">
        <f t="shared" ca="1" si="196"/>
        <v>3000</v>
      </c>
      <c r="X1368" s="12" t="str">
        <f t="shared" ca="1" si="197"/>
        <v>INSERT INTO bi4all.fac_employees (id_company_fk, id_employee_pk, flg_active, employee_name, id_gender_fk, id_race_fk, birthday, id_schooling_fk, id_department_fk, id_role_fk, id_level_fk, salary) VALUES (1, 1364, TRUE, 'Ana Laura Andrioli Camacho', 'F', 8, '26/06/1948', 8, 5, 11, 7, 3000);</v>
      </c>
    </row>
    <row r="1369" spans="1:24" ht="14.25" customHeight="1" x14ac:dyDescent="0.2">
      <c r="A1369" s="7">
        <v>1</v>
      </c>
      <c r="B1369" s="7" t="str">
        <f>$A1369 &amp; "-"&amp;VLOOKUP($A1369,Company!$A:$B,2,FALSE)</f>
        <v>1-ACME Corporation</v>
      </c>
      <c r="C1369" s="5">
        <f t="shared" si="189"/>
        <v>1365</v>
      </c>
      <c r="D1369" s="6" t="b">
        <v>1</v>
      </c>
      <c r="E1369" s="7">
        <f ca="1">IF($C1369 = 1 + N("Presidente"),
    127,
    IF($C1369 = 2 + N("Vice-Presidente"),
        72,
        IF($C1369 = 3 + N("Secretária bilíngue"),
            13,
            RANDBETWEEN(5,COUNT(Name!$A:$A) + 1)
        )
    )
)</f>
        <v>168</v>
      </c>
      <c r="F1369" s="7" t="str">
        <f ca="1">VLOOKUP($E1369,Name!$A:$B,2,FALSE)</f>
        <v>Henry</v>
      </c>
      <c r="G1369" s="7">
        <f ca="1" xml:space="preserve">
IF($C1369 = 1,
    0,
    RANDBETWEEN(5,COUNT('Last name'!$A:$A) + 1)
)</f>
        <v>21</v>
      </c>
      <c r="H1369" s="7" t="str">
        <f ca="1" xml:space="preserve">
IF($C1369 = 1 + N("Presidente"),
    "de Orléans e Bragança",
    VLOOKUP($G1369,'Last name'!$A:$B,2,FALSE) &amp; " " &amp; VLOOKUP(RANDBETWEEN(5,COUNT('Last name'!$A:$A) + 1),'Last name'!$A:$B,2,FALSE)
)</f>
        <v>Aragão Carvalho</v>
      </c>
      <c r="I1369" s="7" t="str">
        <f t="shared" ca="1" si="190"/>
        <v>Henry Aragão Carvalho</v>
      </c>
      <c r="J1369" s="7" t="str">
        <f ca="1">VLOOKUP($E1369,Name!$A:$C,3,FALSE)</f>
        <v>M</v>
      </c>
      <c r="K1369" s="7" t="str">
        <f ca="1">VLOOKUP($J1369,Gender!$A:$B,2,FALSE)</f>
        <v>Male</v>
      </c>
      <c r="L1369" s="7">
        <f t="shared" ca="1" si="191"/>
        <v>5</v>
      </c>
      <c r="M1369" s="7" t="str">
        <f ca="1">VLOOKUP($L1369,Race!$A:$B,2,FALSE)</f>
        <v>White</v>
      </c>
      <c r="N1369" s="8">
        <f t="shared" ca="1" si="192"/>
        <v>24758</v>
      </c>
      <c r="O1369" s="6">
        <f t="shared" ca="1" si="193"/>
        <v>7</v>
      </c>
      <c r="P1369" s="8" t="str">
        <f ca="1">VLOOKUP($O1369,Education!$A:$B,2,FALSE)</f>
        <v>Undergraduate degree</v>
      </c>
      <c r="Q1369" s="7">
        <f ca="1" xml:space="preserve">
  IF(OR($S1369 = 5, $S1369 = 6, $S1369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69" s="7" t="str">
        <f ca="1">VLOOKUP($Q1369,Department!$A:$B,2,FALSE)</f>
        <v>Human Resource</v>
      </c>
      <c r="S1369" s="6">
        <f t="shared" ca="1" si="194"/>
        <v>9</v>
      </c>
      <c r="T1369" s="7" t="str">
        <f ca="1">VLOOKUP($S1369,Role!$A:$B,2,FALSE)</f>
        <v>Intern</v>
      </c>
      <c r="U1369" s="6" t="str">
        <f t="shared" ca="1" si="195"/>
        <v/>
      </c>
      <c r="V1369" s="7" t="str">
        <f ca="1" xml:space="preserve">
IF($U1369 &lt;&gt; "",
    VLOOKUP($U1369,Level!$A:$B,2,FALSE),
    ""
)</f>
        <v/>
      </c>
      <c r="W1369" s="1">
        <f t="shared" ca="1" si="196"/>
        <v>1285</v>
      </c>
      <c r="X1369" s="12" t="str">
        <f t="shared" ca="1" si="197"/>
        <v>INSERT INTO bi4all.fac_employees (id_company_fk, id_employee_pk, flg_active, employee_name, id_gender_fk, id_race_fk, birthday, id_schooling_fk, id_department_fk, id_role_fk, id_level_fk, salary) VALUES (1, 1365, TRUE, 'Henry Aragão Carvalho', 'M', 5, '13/10/1967', 7, 8, 9, NULL, 1285);</v>
      </c>
    </row>
    <row r="1370" spans="1:24" ht="14.25" customHeight="1" x14ac:dyDescent="0.2">
      <c r="A1370" s="7">
        <v>1</v>
      </c>
      <c r="B1370" s="7" t="str">
        <f>$A1370 &amp; "-"&amp;VLOOKUP($A1370,Company!$A:$B,2,FALSE)</f>
        <v>1-ACME Corporation</v>
      </c>
      <c r="C1370" s="5">
        <f t="shared" si="189"/>
        <v>1366</v>
      </c>
      <c r="D1370" s="6" t="b">
        <v>1</v>
      </c>
      <c r="E1370" s="7">
        <f ca="1">IF($C1370 = 1 + N("Presidente"),
    127,
    IF($C1370 = 2 + N("Vice-Presidente"),
        72,
        IF($C1370 = 3 + N("Secretária bilíngue"),
            13,
            RANDBETWEEN(5,COUNT(Name!$A:$A) + 1)
        )
    )
)</f>
        <v>82</v>
      </c>
      <c r="F1370" s="7" t="str">
        <f ca="1">VLOOKUP($E1370,Name!$A:$B,2,FALSE)</f>
        <v>Caleb</v>
      </c>
      <c r="G1370" s="7">
        <f ca="1" xml:space="preserve">
IF($C1370 = 1,
    0,
    RANDBETWEEN(5,COUNT('Last name'!$A:$A) + 1)
)</f>
        <v>25</v>
      </c>
      <c r="H1370" s="7" t="str">
        <f ca="1" xml:space="preserve">
IF($C1370 = 1 + N("Presidente"),
    "de Orléans e Bragança",
    VLOOKUP($G1370,'Last name'!$A:$B,2,FALSE) &amp; " " &amp; VLOOKUP(RANDBETWEEN(5,COUNT('Last name'!$A:$A) + 1),'Last name'!$A:$B,2,FALSE)
)</f>
        <v>Auth Salvador</v>
      </c>
      <c r="I1370" s="7" t="str">
        <f t="shared" ca="1" si="190"/>
        <v>Caleb Auth Salvador</v>
      </c>
      <c r="J1370" s="7" t="str">
        <f ca="1">VLOOKUP($E1370,Name!$A:$C,3,FALSE)</f>
        <v>M</v>
      </c>
      <c r="K1370" s="7" t="str">
        <f ca="1">VLOOKUP($J1370,Gender!$A:$B,2,FALSE)</f>
        <v>Male</v>
      </c>
      <c r="L1370" s="7">
        <f t="shared" ca="1" si="191"/>
        <v>5</v>
      </c>
      <c r="M1370" s="7" t="str">
        <f ca="1">VLOOKUP($L1370,Race!$A:$B,2,FALSE)</f>
        <v>White</v>
      </c>
      <c r="N1370" s="8">
        <f t="shared" ca="1" si="192"/>
        <v>21659</v>
      </c>
      <c r="O1370" s="6">
        <f t="shared" ca="1" si="193"/>
        <v>8</v>
      </c>
      <c r="P1370" s="8" t="str">
        <f ca="1">VLOOKUP($O1370,Education!$A:$B,2,FALSE)</f>
        <v>Graduate school</v>
      </c>
      <c r="Q1370" s="7">
        <f ca="1" xml:space="preserve">
  IF(OR($S1370 = 5, $S1370 = 6, $S1370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70" s="7" t="str">
        <f ca="1">VLOOKUP($Q1370,Department!$A:$B,2,FALSE)</f>
        <v>Presidency</v>
      </c>
      <c r="S1370" s="6">
        <f t="shared" ca="1" si="194"/>
        <v>11</v>
      </c>
      <c r="T1370" s="7" t="str">
        <f ca="1">VLOOKUP($S1370,Role!$A:$B,2,FALSE)</f>
        <v>Analyst</v>
      </c>
      <c r="U1370" s="6">
        <f t="shared" ca="1" si="195"/>
        <v>5</v>
      </c>
      <c r="V1370" s="7" t="str">
        <f ca="1" xml:space="preserve">
IF($U1370 &lt;&gt; "",
    VLOOKUP($U1370,Level!$A:$B,2,FALSE),
    ""
)</f>
        <v>Junior</v>
      </c>
      <c r="W1370" s="1">
        <f t="shared" ca="1" si="196"/>
        <v>3000</v>
      </c>
      <c r="X1370" s="12" t="str">
        <f t="shared" ca="1" si="197"/>
        <v>INSERT INTO bi4all.fac_employees (id_company_fk, id_employee_pk, flg_active, employee_name, id_gender_fk, id_race_fk, birthday, id_schooling_fk, id_department_fk, id_role_fk, id_level_fk, salary) VALUES (1, 1366, TRUE, 'Caleb Auth Salvador', 'M', 5, '19/04/1959', 8, 5, 11, 5, 3000);</v>
      </c>
    </row>
    <row r="1371" spans="1:24" ht="14.25" customHeight="1" x14ac:dyDescent="0.2">
      <c r="A1371" s="7">
        <v>1</v>
      </c>
      <c r="B1371" s="7" t="str">
        <f>$A1371 &amp; "-"&amp;VLOOKUP($A1371,Company!$A:$B,2,FALSE)</f>
        <v>1-ACME Corporation</v>
      </c>
      <c r="C1371" s="5">
        <f t="shared" si="189"/>
        <v>1367</v>
      </c>
      <c r="D1371" s="6" t="b">
        <v>1</v>
      </c>
      <c r="E1371" s="7">
        <f ca="1">IF($C1371 = 1 + N("Presidente"),
    127,
    IF($C1371 = 2 + N("Vice-Presidente"),
        72,
        IF($C1371 = 3 + N("Secretária bilíngue"),
            13,
            RANDBETWEEN(5,COUNT(Name!$A:$A) + 1)
        )
    )
)</f>
        <v>97</v>
      </c>
      <c r="F1371" s="7" t="str">
        <f ca="1">VLOOKUP($E1371,Name!$A:$B,2,FALSE)</f>
        <v>Claudia</v>
      </c>
      <c r="G1371" s="7">
        <f ca="1" xml:space="preserve">
IF($C1371 = 1,
    0,
    RANDBETWEEN(5,COUNT('Last name'!$A:$A) + 1)
)</f>
        <v>114</v>
      </c>
      <c r="H1371" s="7" t="str">
        <f ca="1" xml:space="preserve">
IF($C1371 = 1 + N("Presidente"),
    "de Orléans e Bragança",
    VLOOKUP($G1371,'Last name'!$A:$B,2,FALSE) &amp; " " &amp; VLOOKUP(RANDBETWEEN(5,COUNT('Last name'!$A:$A) + 1),'Last name'!$A:$B,2,FALSE)
)</f>
        <v>Machado Abranches</v>
      </c>
      <c r="I1371" s="7" t="str">
        <f t="shared" ca="1" si="190"/>
        <v>Claudia Machado Abranches</v>
      </c>
      <c r="J1371" s="7" t="str">
        <f ca="1">VLOOKUP($E1371,Name!$A:$C,3,FALSE)</f>
        <v>F</v>
      </c>
      <c r="K1371" s="7" t="str">
        <f ca="1">VLOOKUP($J1371,Gender!$A:$B,2,FALSE)</f>
        <v>Female</v>
      </c>
      <c r="L1371" s="7">
        <f t="shared" ca="1" si="191"/>
        <v>5</v>
      </c>
      <c r="M1371" s="7" t="str">
        <f ca="1">VLOOKUP($L1371,Race!$A:$B,2,FALSE)</f>
        <v>White</v>
      </c>
      <c r="N1371" s="8">
        <f t="shared" ca="1" si="192"/>
        <v>32666</v>
      </c>
      <c r="O1371" s="6">
        <f t="shared" ca="1" si="193"/>
        <v>7</v>
      </c>
      <c r="P1371" s="8" t="str">
        <f ca="1">VLOOKUP($O1371,Education!$A:$B,2,FALSE)</f>
        <v>Undergraduate degree</v>
      </c>
      <c r="Q1371" s="7">
        <f ca="1" xml:space="preserve">
  IF(OR($S1371 = 5, $S1371 = 6, $S1371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71" s="7" t="str">
        <f ca="1">VLOOKUP($Q1371,Department!$A:$B,2,FALSE)</f>
        <v>Controlling</v>
      </c>
      <c r="S1371" s="6">
        <f t="shared" ca="1" si="194"/>
        <v>10</v>
      </c>
      <c r="T1371" s="7" t="str">
        <f ca="1">VLOOKUP($S1371,Role!$A:$B,2,FALSE)</f>
        <v>Trainee</v>
      </c>
      <c r="U1371" s="6" t="str">
        <f t="shared" ca="1" si="195"/>
        <v/>
      </c>
      <c r="V1371" s="7" t="str">
        <f ca="1" xml:space="preserve">
IF($U1371 &lt;&gt; "",
    VLOOKUP($U1371,Level!$A:$B,2,FALSE),
    ""
)</f>
        <v/>
      </c>
      <c r="W1371" s="1">
        <f t="shared" ca="1" si="196"/>
        <v>1305</v>
      </c>
      <c r="X1371" s="12" t="str">
        <f t="shared" ca="1" si="197"/>
        <v>INSERT INTO bi4all.fac_employees (id_company_fk, id_employee_pk, flg_active, employee_name, id_gender_fk, id_race_fk, birthday, id_schooling_fk, id_department_fk, id_role_fk, id_level_fk, salary) VALUES (1, 1367, TRUE, 'Claudia Machado Abranches', 'F', 5, '07/06/1989', 7, 12, 10, NULL, 1305);</v>
      </c>
    </row>
    <row r="1372" spans="1:24" ht="14.25" customHeight="1" x14ac:dyDescent="0.2">
      <c r="A1372" s="7">
        <v>1</v>
      </c>
      <c r="B1372" s="7" t="str">
        <f>$A1372 &amp; "-"&amp;VLOOKUP($A1372,Company!$A:$B,2,FALSE)</f>
        <v>1-ACME Corporation</v>
      </c>
      <c r="C1372" s="5">
        <f t="shared" si="189"/>
        <v>1368</v>
      </c>
      <c r="D1372" s="6" t="b">
        <v>1</v>
      </c>
      <c r="E1372" s="7">
        <f ca="1">IF($C1372 = 1 + N("Presidente"),
    127,
    IF($C1372 = 2 + N("Vice-Presidente"),
        72,
        IF($C1372 = 3 + N("Secretária bilíngue"),
            13,
            RANDBETWEEN(5,COUNT(Name!$A:$A) + 1)
        )
    )
)</f>
        <v>345</v>
      </c>
      <c r="F1372" s="7" t="str">
        <f ca="1">VLOOKUP($E1372,Name!$A:$B,2,FALSE)</f>
        <v>Tiago</v>
      </c>
      <c r="G1372" s="7">
        <f ca="1" xml:space="preserve">
IF($C1372 = 1,
    0,
    RANDBETWEEN(5,COUNT('Last name'!$A:$A) + 1)
)</f>
        <v>102</v>
      </c>
      <c r="H1372" s="7" t="str">
        <f ca="1" xml:space="preserve">
IF($C1372 = 1 + N("Presidente"),
    "de Orléans e Bragança",
    VLOOKUP($G1372,'Last name'!$A:$B,2,FALSE) &amp; " " &amp; VLOOKUP(RANDBETWEEN(5,COUNT('Last name'!$A:$A) + 1),'Last name'!$A:$B,2,FALSE)
)</f>
        <v>Greco Frois</v>
      </c>
      <c r="I1372" s="7" t="str">
        <f t="shared" ca="1" si="190"/>
        <v>Tiago Greco Frois</v>
      </c>
      <c r="J1372" s="7" t="str">
        <f ca="1">VLOOKUP($E1372,Name!$A:$C,3,FALSE)</f>
        <v>M</v>
      </c>
      <c r="K1372" s="7" t="str">
        <f ca="1">VLOOKUP($J1372,Gender!$A:$B,2,FALSE)</f>
        <v>Male</v>
      </c>
      <c r="L1372" s="7">
        <f t="shared" ca="1" si="191"/>
        <v>6</v>
      </c>
      <c r="M1372" s="7" t="str">
        <f ca="1">VLOOKUP($L1372,Race!$A:$B,2,FALSE)</f>
        <v>Black or African American</v>
      </c>
      <c r="N1372" s="8">
        <f t="shared" ca="1" si="192"/>
        <v>29580</v>
      </c>
      <c r="O1372" s="6">
        <f t="shared" ca="1" si="193"/>
        <v>8</v>
      </c>
      <c r="P1372" s="8" t="str">
        <f ca="1">VLOOKUP($O1372,Education!$A:$B,2,FALSE)</f>
        <v>Graduate school</v>
      </c>
      <c r="Q1372" s="7">
        <f ca="1" xml:space="preserve">
  IF(OR($S1372 = 5, $S1372 = 6, $S1372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72" s="7" t="str">
        <f ca="1">VLOOKUP($Q1372,Department!$A:$B,2,FALSE)</f>
        <v>Commercial</v>
      </c>
      <c r="S1372" s="6">
        <f t="shared" ca="1" si="194"/>
        <v>11</v>
      </c>
      <c r="T1372" s="7" t="str">
        <f ca="1">VLOOKUP($S1372,Role!$A:$B,2,FALSE)</f>
        <v>Analyst</v>
      </c>
      <c r="U1372" s="6">
        <f t="shared" ca="1" si="195"/>
        <v>7</v>
      </c>
      <c r="V1372" s="7" t="str">
        <f ca="1" xml:space="preserve">
IF($U1372 &lt;&gt; "",
    VLOOKUP($U1372,Level!$A:$B,2,FALSE),
    ""
)</f>
        <v>Senior</v>
      </c>
      <c r="W1372" s="1">
        <f t="shared" ca="1" si="196"/>
        <v>3080</v>
      </c>
      <c r="X1372" s="12" t="str">
        <f t="shared" ca="1" si="197"/>
        <v>INSERT INTO bi4all.fac_employees (id_company_fk, id_employee_pk, flg_active, employee_name, id_gender_fk, id_race_fk, birthday, id_schooling_fk, id_department_fk, id_role_fk, id_level_fk, salary) VALUES (1, 1368, TRUE, 'Tiago Greco Frois', 'M', 6, '25/12/1980', 8, 9, 11, 7, 3080);</v>
      </c>
    </row>
    <row r="1373" spans="1:24" ht="14.25" customHeight="1" x14ac:dyDescent="0.2">
      <c r="A1373" s="7">
        <v>1</v>
      </c>
      <c r="B1373" s="7" t="str">
        <f>$A1373 &amp; "-"&amp;VLOOKUP($A1373,Company!$A:$B,2,FALSE)</f>
        <v>1-ACME Corporation</v>
      </c>
      <c r="C1373" s="5">
        <f t="shared" si="189"/>
        <v>1369</v>
      </c>
      <c r="D1373" s="6" t="b">
        <v>1</v>
      </c>
      <c r="E1373" s="7">
        <f ca="1">IF($C1373 = 1 + N("Presidente"),
    127,
    IF($C1373 = 2 + N("Vice-Presidente"),
        72,
        IF($C1373 = 3 + N("Secretária bilíngue"),
            13,
            RANDBETWEEN(5,COUNT(Name!$A:$A) + 1)
        )
    )
)</f>
        <v>151</v>
      </c>
      <c r="F1373" s="7" t="str">
        <f ca="1">VLOOKUP($E1373,Name!$A:$B,2,FALSE)</f>
        <v>Gabrielly</v>
      </c>
      <c r="G1373" s="7">
        <f ca="1" xml:space="preserve">
IF($C1373 = 1,
    0,
    RANDBETWEEN(5,COUNT('Last name'!$A:$A) + 1)
)</f>
        <v>86</v>
      </c>
      <c r="H1373" s="7" t="str">
        <f ca="1" xml:space="preserve">
IF($C1373 = 1 + N("Presidente"),
    "de Orléans e Bragança",
    VLOOKUP($G1373,'Last name'!$A:$B,2,FALSE) &amp; " " &amp; VLOOKUP(RANDBETWEEN(5,COUNT('Last name'!$A:$A) + 1),'Last name'!$A:$B,2,FALSE)
)</f>
        <v>Ferrara Sá</v>
      </c>
      <c r="I1373" s="7" t="str">
        <f t="shared" ca="1" si="190"/>
        <v>Gabrielly Ferrara Sá</v>
      </c>
      <c r="J1373" s="7" t="str">
        <f ca="1">VLOOKUP($E1373,Name!$A:$C,3,FALSE)</f>
        <v>F</v>
      </c>
      <c r="K1373" s="7" t="str">
        <f ca="1">VLOOKUP($J1373,Gender!$A:$B,2,FALSE)</f>
        <v>Female</v>
      </c>
      <c r="L1373" s="7">
        <f t="shared" ca="1" si="191"/>
        <v>5</v>
      </c>
      <c r="M1373" s="7" t="str">
        <f ca="1">VLOOKUP($L1373,Race!$A:$B,2,FALSE)</f>
        <v>White</v>
      </c>
      <c r="N1373" s="8">
        <f t="shared" ca="1" si="192"/>
        <v>33031</v>
      </c>
      <c r="O1373" s="6">
        <f t="shared" ca="1" si="193"/>
        <v>7</v>
      </c>
      <c r="P1373" s="8" t="str">
        <f ca="1">VLOOKUP($O1373,Education!$A:$B,2,FALSE)</f>
        <v>Undergraduate degree</v>
      </c>
      <c r="Q1373" s="7">
        <f ca="1" xml:space="preserve">
  IF(OR($S1373 = 5, $S1373 = 6, $S1373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373" s="7" t="str">
        <f ca="1">VLOOKUP($Q1373,Department!$A:$B,2,FALSE)</f>
        <v>Operations</v>
      </c>
      <c r="S1373" s="6">
        <f t="shared" ca="1" si="194"/>
        <v>9</v>
      </c>
      <c r="T1373" s="7" t="str">
        <f ca="1">VLOOKUP($S1373,Role!$A:$B,2,FALSE)</f>
        <v>Intern</v>
      </c>
      <c r="U1373" s="6" t="str">
        <f t="shared" ca="1" si="195"/>
        <v/>
      </c>
      <c r="V1373" s="7" t="str">
        <f ca="1" xml:space="preserve">
IF($U1373 &lt;&gt; "",
    VLOOKUP($U1373,Level!$A:$B,2,FALSE),
    ""
)</f>
        <v/>
      </c>
      <c r="W1373" s="1">
        <f t="shared" ca="1" si="196"/>
        <v>1205</v>
      </c>
      <c r="X1373" s="12" t="str">
        <f t="shared" ca="1" si="197"/>
        <v>INSERT INTO bi4all.fac_employees (id_company_fk, id_employee_pk, flg_active, employee_name, id_gender_fk, id_race_fk, birthday, id_schooling_fk, id_department_fk, id_role_fk, id_level_fk, salary) VALUES (1, 1369, TRUE, 'Gabrielly Ferrara Sá', 'F', 5, '07/06/1990', 7, 10, 9, NULL, 1205);</v>
      </c>
    </row>
    <row r="1374" spans="1:24" ht="14.25" customHeight="1" x14ac:dyDescent="0.2">
      <c r="A1374" s="7">
        <v>1</v>
      </c>
      <c r="B1374" s="7" t="str">
        <f>$A1374 &amp; "-"&amp;VLOOKUP($A1374,Company!$A:$B,2,FALSE)</f>
        <v>1-ACME Corporation</v>
      </c>
      <c r="C1374" s="5">
        <f t="shared" si="189"/>
        <v>1370</v>
      </c>
      <c r="D1374" s="6" t="b">
        <v>1</v>
      </c>
      <c r="E1374" s="7">
        <f ca="1">IF($C1374 = 1 + N("Presidente"),
    127,
    IF($C1374 = 2 + N("Vice-Presidente"),
        72,
        IF($C1374 = 3 + N("Secretária bilíngue"),
            13,
            RANDBETWEEN(5,COUNT(Name!$A:$A) + 1)
        )
    )
)</f>
        <v>199</v>
      </c>
      <c r="F1374" s="7" t="str">
        <f ca="1">VLOOKUP($E1374,Name!$A:$B,2,FALSE)</f>
        <v>José Francisco</v>
      </c>
      <c r="G1374" s="7">
        <f ca="1" xml:space="preserve">
IF($C1374 = 1,
    0,
    RANDBETWEEN(5,COUNT('Last name'!$A:$A) + 1)
)</f>
        <v>164</v>
      </c>
      <c r="H1374" s="7" t="str">
        <f ca="1" xml:space="preserve">
IF($C1374 = 1 + N("Presidente"),
    "de Orléans e Bragança",
    VLOOKUP($G1374,'Last name'!$A:$B,2,FALSE) &amp; " " &amp; VLOOKUP(RANDBETWEEN(5,COUNT('Last name'!$A:$A) + 1),'Last name'!$A:$B,2,FALSE)
)</f>
        <v>Rizzo Morato</v>
      </c>
      <c r="I1374" s="7" t="str">
        <f t="shared" ca="1" si="190"/>
        <v>José Francisco Rizzo Morato</v>
      </c>
      <c r="J1374" s="7" t="str">
        <f ca="1">VLOOKUP($E1374,Name!$A:$C,3,FALSE)</f>
        <v>M</v>
      </c>
      <c r="K1374" s="7" t="str">
        <f ca="1">VLOOKUP($J1374,Gender!$A:$B,2,FALSE)</f>
        <v>Male</v>
      </c>
      <c r="L1374" s="7">
        <f t="shared" ca="1" si="191"/>
        <v>5</v>
      </c>
      <c r="M1374" s="7" t="str">
        <f ca="1">VLOOKUP($L1374,Race!$A:$B,2,FALSE)</f>
        <v>White</v>
      </c>
      <c r="N1374" s="8">
        <f t="shared" ca="1" si="192"/>
        <v>18171</v>
      </c>
      <c r="O1374" s="6">
        <f t="shared" ca="1" si="193"/>
        <v>8</v>
      </c>
      <c r="P1374" s="8" t="str">
        <f ca="1">VLOOKUP($O1374,Education!$A:$B,2,FALSE)</f>
        <v>Graduate school</v>
      </c>
      <c r="Q1374" s="7">
        <f ca="1" xml:space="preserve">
  IF(OR($S1374 = 5, $S1374 = 6, $S1374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74" s="7" t="str">
        <f ca="1">VLOOKUP($Q1374,Department!$A:$B,2,FALSE)</f>
        <v>Presidency</v>
      </c>
      <c r="S1374" s="6">
        <f t="shared" ca="1" si="194"/>
        <v>11</v>
      </c>
      <c r="T1374" s="7" t="str">
        <f ca="1">VLOOKUP($S1374,Role!$A:$B,2,FALSE)</f>
        <v>Analyst</v>
      </c>
      <c r="U1374" s="6">
        <f t="shared" ca="1" si="195"/>
        <v>5</v>
      </c>
      <c r="V1374" s="7" t="str">
        <f ca="1" xml:space="preserve">
IF($U1374 &lt;&gt; "",
    VLOOKUP($U1374,Level!$A:$B,2,FALSE),
    ""
)</f>
        <v>Junior</v>
      </c>
      <c r="W1374" s="1">
        <f t="shared" ca="1" si="196"/>
        <v>3000</v>
      </c>
      <c r="X1374" s="12" t="str">
        <f t="shared" ca="1" si="197"/>
        <v>INSERT INTO bi4all.fac_employees (id_company_fk, id_employee_pk, flg_active, employee_name, id_gender_fk, id_race_fk, birthday, id_schooling_fk, id_department_fk, id_role_fk, id_level_fk, salary) VALUES (1, 1370, TRUE, 'José Francisco Rizzo Morato', 'M', 5, '30/09/1949', 8, 5, 11, 5, 3000);</v>
      </c>
    </row>
    <row r="1375" spans="1:24" ht="14.25" customHeight="1" x14ac:dyDescent="0.2">
      <c r="A1375" s="7">
        <v>1</v>
      </c>
      <c r="B1375" s="7" t="str">
        <f>$A1375 &amp; "-"&amp;VLOOKUP($A1375,Company!$A:$B,2,FALSE)</f>
        <v>1-ACME Corporation</v>
      </c>
      <c r="C1375" s="5">
        <f t="shared" si="189"/>
        <v>1371</v>
      </c>
      <c r="D1375" s="6" t="b">
        <v>1</v>
      </c>
      <c r="E1375" s="7">
        <f ca="1">IF($C1375 = 1 + N("Presidente"),
    127,
    IF($C1375 = 2 + N("Vice-Presidente"),
        72,
        IF($C1375 = 3 + N("Secretária bilíngue"),
            13,
            RANDBETWEEN(5,COUNT(Name!$A:$A) + 1)
        )
    )
)</f>
        <v>21</v>
      </c>
      <c r="F1375" s="7" t="str">
        <f ca="1">VLOOKUP($E1375,Name!$A:$B,2,FALSE)</f>
        <v>Allana</v>
      </c>
      <c r="G1375" s="7">
        <f ca="1" xml:space="preserve">
IF($C1375 = 1,
    0,
    RANDBETWEEN(5,COUNT('Last name'!$A:$A) + 1)
)</f>
        <v>7</v>
      </c>
      <c r="H1375" s="7" t="str">
        <f ca="1" xml:space="preserve">
IF($C1375 = 1 + N("Presidente"),
    "de Orléans e Bragança",
    VLOOKUP($G1375,'Last name'!$A:$B,2,FALSE) &amp; " " &amp; VLOOKUP(RANDBETWEEN(5,COUNT('Last name'!$A:$A) + 1),'Last name'!$A:$B,2,FALSE)
)</f>
        <v>Albuquerque Lopes</v>
      </c>
      <c r="I1375" s="7" t="str">
        <f t="shared" ca="1" si="190"/>
        <v>Allana Albuquerque Lopes</v>
      </c>
      <c r="J1375" s="7" t="str">
        <f ca="1">VLOOKUP($E1375,Name!$A:$C,3,FALSE)</f>
        <v>F</v>
      </c>
      <c r="K1375" s="7" t="str">
        <f ca="1">VLOOKUP($J1375,Gender!$A:$B,2,FALSE)</f>
        <v>Female</v>
      </c>
      <c r="L1375" s="7">
        <f t="shared" ca="1" si="191"/>
        <v>7</v>
      </c>
      <c r="M1375" s="7" t="str">
        <f ca="1">VLOOKUP($L1375,Race!$A:$B,2,FALSE)</f>
        <v>Hispanic or Latino</v>
      </c>
      <c r="N1375" s="8">
        <f t="shared" ca="1" si="192"/>
        <v>32156</v>
      </c>
      <c r="O1375" s="6">
        <f t="shared" ca="1" si="193"/>
        <v>7</v>
      </c>
      <c r="P1375" s="8" t="str">
        <f ca="1">VLOOKUP($O1375,Education!$A:$B,2,FALSE)</f>
        <v>Undergraduate degree</v>
      </c>
      <c r="Q1375" s="7">
        <f ca="1" xml:space="preserve">
  IF(OR($S1375 = 5, $S1375 = 6, $S1375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75" s="7" t="str">
        <f ca="1">VLOOKUP($Q1375,Department!$A:$B,2,FALSE)</f>
        <v>Audit</v>
      </c>
      <c r="S1375" s="6">
        <f t="shared" ca="1" si="194"/>
        <v>9</v>
      </c>
      <c r="T1375" s="7" t="str">
        <f ca="1">VLOOKUP($S1375,Role!$A:$B,2,FALSE)</f>
        <v>Intern</v>
      </c>
      <c r="U1375" s="6" t="str">
        <f t="shared" ca="1" si="195"/>
        <v/>
      </c>
      <c r="V1375" s="7" t="str">
        <f ca="1" xml:space="preserve">
IF($U1375 &lt;&gt; "",
    VLOOKUP($U1375,Level!$A:$B,2,FALSE),
    ""
)</f>
        <v/>
      </c>
      <c r="W1375" s="1">
        <f t="shared" ca="1" si="196"/>
        <v>1205</v>
      </c>
      <c r="X1375" s="12" t="str">
        <f t="shared" ca="1" si="197"/>
        <v>INSERT INTO bi4all.fac_employees (id_company_fk, id_employee_pk, flg_active, employee_name, id_gender_fk, id_race_fk, birthday, id_schooling_fk, id_department_fk, id_role_fk, id_level_fk, salary) VALUES (1, 1371, TRUE, 'Allana Albuquerque Lopes', 'F', 7, '14/01/1988', 7, 13, 9, NULL, 1205);</v>
      </c>
    </row>
    <row r="1376" spans="1:24" ht="14.25" customHeight="1" x14ac:dyDescent="0.2">
      <c r="A1376" s="7">
        <v>1</v>
      </c>
      <c r="B1376" s="7" t="str">
        <f>$A1376 &amp; "-"&amp;VLOOKUP($A1376,Company!$A:$B,2,FALSE)</f>
        <v>1-ACME Corporation</v>
      </c>
      <c r="C1376" s="5">
        <f t="shared" si="189"/>
        <v>1372</v>
      </c>
      <c r="D1376" s="6" t="b">
        <v>1</v>
      </c>
      <c r="E1376" s="7">
        <f ca="1">IF($C1376 = 1 + N("Presidente"),
    127,
    IF($C1376 = 2 + N("Vice-Presidente"),
        72,
        IF($C1376 = 3 + N("Secretária bilíngue"),
            13,
            RANDBETWEEN(5,COUNT(Name!$A:$A) + 1)
        )
    )
)</f>
        <v>324</v>
      </c>
      <c r="F1376" s="7" t="str">
        <f ca="1">VLOOKUP($E1376,Name!$A:$B,2,FALSE)</f>
        <v>Rafael</v>
      </c>
      <c r="G1376" s="7">
        <f ca="1" xml:space="preserve">
IF($C1376 = 1,
    0,
    RANDBETWEEN(5,COUNT('Last name'!$A:$A) + 1)
)</f>
        <v>139</v>
      </c>
      <c r="H1376" s="7" t="str">
        <f ca="1" xml:space="preserve">
IF($C1376 = 1 + N("Presidente"),
    "de Orléans e Bragança",
    VLOOKUP($G1376,'Last name'!$A:$B,2,FALSE) &amp; " " &amp; VLOOKUP(RANDBETWEEN(5,COUNT('Last name'!$A:$A) + 1),'Last name'!$A:$B,2,FALSE)
)</f>
        <v>Negrão Figo</v>
      </c>
      <c r="I1376" s="7" t="str">
        <f t="shared" ca="1" si="190"/>
        <v>Rafael Negrão Figo</v>
      </c>
      <c r="J1376" s="7" t="str">
        <f ca="1">VLOOKUP($E1376,Name!$A:$C,3,FALSE)</f>
        <v>M</v>
      </c>
      <c r="K1376" s="7" t="str">
        <f ca="1">VLOOKUP($J1376,Gender!$A:$B,2,FALSE)</f>
        <v>Male</v>
      </c>
      <c r="L1376" s="7">
        <f t="shared" ca="1" si="191"/>
        <v>5</v>
      </c>
      <c r="M1376" s="7" t="str">
        <f ca="1">VLOOKUP($L1376,Race!$A:$B,2,FALSE)</f>
        <v>White</v>
      </c>
      <c r="N1376" s="8">
        <f t="shared" ca="1" si="192"/>
        <v>24525</v>
      </c>
      <c r="O1376" s="6">
        <f t="shared" ca="1" si="193"/>
        <v>7</v>
      </c>
      <c r="P1376" s="8" t="str">
        <f ca="1">VLOOKUP($O1376,Education!$A:$B,2,FALSE)</f>
        <v>Undergraduate degree</v>
      </c>
      <c r="Q1376" s="7">
        <f ca="1" xml:space="preserve">
  IF(OR($S1376 = 5, $S1376 = 6, $S1376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376" s="7" t="str">
        <f ca="1">VLOOKUP($Q1376,Department!$A:$B,2,FALSE)</f>
        <v>Presidency</v>
      </c>
      <c r="S1376" s="6">
        <f t="shared" ca="1" si="194"/>
        <v>11</v>
      </c>
      <c r="T1376" s="7" t="str">
        <f ca="1">VLOOKUP($S1376,Role!$A:$B,2,FALSE)</f>
        <v>Analyst</v>
      </c>
      <c r="U1376" s="6">
        <f t="shared" ca="1" si="195"/>
        <v>7</v>
      </c>
      <c r="V1376" s="7" t="str">
        <f ca="1" xml:space="preserve">
IF($U1376 &lt;&gt; "",
    VLOOKUP($U1376,Level!$A:$B,2,FALSE),
    ""
)</f>
        <v>Senior</v>
      </c>
      <c r="W1376" s="1">
        <f t="shared" ca="1" si="196"/>
        <v>2500</v>
      </c>
      <c r="X1376" s="12" t="str">
        <f t="shared" ca="1" si="197"/>
        <v>INSERT INTO bi4all.fac_employees (id_company_fk, id_employee_pk, flg_active, employee_name, id_gender_fk, id_race_fk, birthday, id_schooling_fk, id_department_fk, id_role_fk, id_level_fk, salary) VALUES (1, 1372, TRUE, 'Rafael Negrão Figo', 'M', 5, '22/02/1967', 7, 5, 11, 7, 2500);</v>
      </c>
    </row>
    <row r="1377" spans="1:24" ht="14.25" customHeight="1" x14ac:dyDescent="0.2">
      <c r="A1377" s="7">
        <v>1</v>
      </c>
      <c r="B1377" s="7" t="str">
        <f>$A1377 &amp; "-"&amp;VLOOKUP($A1377,Company!$A:$B,2,FALSE)</f>
        <v>1-ACME Corporation</v>
      </c>
      <c r="C1377" s="5">
        <f t="shared" si="189"/>
        <v>1373</v>
      </c>
      <c r="D1377" s="6" t="b">
        <v>1</v>
      </c>
      <c r="E1377" s="7">
        <f ca="1">IF($C1377 = 1 + N("Presidente"),
    127,
    IF($C1377 = 2 + N("Vice-Presidente"),
        72,
        IF($C1377 = 3 + N("Secretária bilíngue"),
            13,
            RANDBETWEEN(5,COUNT(Name!$A:$A) + 1)
        )
    )
)</f>
        <v>98</v>
      </c>
      <c r="F1377" s="7" t="str">
        <f ca="1">VLOOKUP($E1377,Name!$A:$B,2,FALSE)</f>
        <v>Claudio</v>
      </c>
      <c r="G1377" s="7">
        <f ca="1" xml:space="preserve">
IF($C1377 = 1,
    0,
    RANDBETWEEN(5,COUNT('Last name'!$A:$A) + 1)
)</f>
        <v>119</v>
      </c>
      <c r="H1377" s="7" t="str">
        <f ca="1" xml:space="preserve">
IF($C1377 = 1 + N("Presidente"),
    "de Orléans e Bragança",
    VLOOKUP($G1377,'Last name'!$A:$B,2,FALSE) &amp; " " &amp; VLOOKUP(RANDBETWEEN(5,COUNT('Last name'!$A:$A) + 1),'Last name'!$A:$B,2,FALSE)
)</f>
        <v>Marino de Oliveira</v>
      </c>
      <c r="I1377" s="7" t="str">
        <f t="shared" ca="1" si="190"/>
        <v>Claudio Marino de Oliveira</v>
      </c>
      <c r="J1377" s="7" t="str">
        <f ca="1">VLOOKUP($E1377,Name!$A:$C,3,FALSE)</f>
        <v>M</v>
      </c>
      <c r="K1377" s="7" t="str">
        <f ca="1">VLOOKUP($J1377,Gender!$A:$B,2,FALSE)</f>
        <v>Male</v>
      </c>
      <c r="L1377" s="7">
        <f t="shared" ca="1" si="191"/>
        <v>5</v>
      </c>
      <c r="M1377" s="7" t="str">
        <f ca="1">VLOOKUP($L1377,Race!$A:$B,2,FALSE)</f>
        <v>White</v>
      </c>
      <c r="N1377" s="8">
        <f t="shared" ca="1" si="192"/>
        <v>27262</v>
      </c>
      <c r="O1377" s="6">
        <f t="shared" ca="1" si="193"/>
        <v>7</v>
      </c>
      <c r="P1377" s="8" t="str">
        <f ca="1">VLOOKUP($O1377,Education!$A:$B,2,FALSE)</f>
        <v>Undergraduate degree</v>
      </c>
      <c r="Q1377" s="7">
        <f ca="1" xml:space="preserve">
  IF(OR($S1377 = 5, $S1377 = 6, $S1377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77" s="7" t="str">
        <f ca="1">VLOOKUP($Q1377,Department!$A:$B,2,FALSE)</f>
        <v>Communication &amp; Marketing</v>
      </c>
      <c r="S1377" s="6">
        <f t="shared" ca="1" si="194"/>
        <v>9</v>
      </c>
      <c r="T1377" s="7" t="str">
        <f ca="1">VLOOKUP($S1377,Role!$A:$B,2,FALSE)</f>
        <v>Intern</v>
      </c>
      <c r="U1377" s="6" t="str">
        <f t="shared" ca="1" si="195"/>
        <v/>
      </c>
      <c r="V1377" s="7" t="str">
        <f ca="1" xml:space="preserve">
IF($U1377 &lt;&gt; "",
    VLOOKUP($U1377,Level!$A:$B,2,FALSE),
    ""
)</f>
        <v/>
      </c>
      <c r="W1377" s="1">
        <f t="shared" ca="1" si="196"/>
        <v>1285</v>
      </c>
      <c r="X1377" s="12" t="str">
        <f t="shared" ca="1" si="197"/>
        <v>INSERT INTO bi4all.fac_employees (id_company_fk, id_employee_pk, flg_active, employee_name, id_gender_fk, id_race_fk, birthday, id_schooling_fk, id_department_fk, id_role_fk, id_level_fk, salary) VALUES (1, 1373, TRUE, 'Claudio Marino de Oliveira', 'M', 5, '21/08/1974', 7, 11, 9, NULL, 1285);</v>
      </c>
    </row>
    <row r="1378" spans="1:24" ht="14.25" customHeight="1" x14ac:dyDescent="0.2">
      <c r="A1378" s="7">
        <v>1</v>
      </c>
      <c r="B1378" s="7" t="str">
        <f>$A1378 &amp; "-"&amp;VLOOKUP($A1378,Company!$A:$B,2,FALSE)</f>
        <v>1-ACME Corporation</v>
      </c>
      <c r="C1378" s="5">
        <f t="shared" si="189"/>
        <v>1374</v>
      </c>
      <c r="D1378" s="6" t="b">
        <v>1</v>
      </c>
      <c r="E1378" s="7">
        <f ca="1">IF($C1378 = 1 + N("Presidente"),
    127,
    IF($C1378 = 2 + N("Vice-Presidente"),
        72,
        IF($C1378 = 3 + N("Secretária bilíngue"),
            13,
            RANDBETWEEN(5,COUNT(Name!$A:$A) + 1)
        )
    )
)</f>
        <v>126</v>
      </c>
      <c r="F1378" s="7" t="str">
        <f ca="1">VLOOKUP($E1378,Name!$A:$B,2,FALSE)</f>
        <v>Enrico</v>
      </c>
      <c r="G1378" s="7">
        <f ca="1" xml:space="preserve">
IF($C1378 = 1,
    0,
    RANDBETWEEN(5,COUNT('Last name'!$A:$A) + 1)
)</f>
        <v>10</v>
      </c>
      <c r="H1378" s="7" t="str">
        <f ca="1" xml:space="preserve">
IF($C1378 = 1 + N("Presidente"),
    "de Orléans e Bragança",
    VLOOKUP($G1378,'Last name'!$A:$B,2,FALSE) &amp; " " &amp; VLOOKUP(RANDBETWEEN(5,COUNT('Last name'!$A:$A) + 1),'Last name'!$A:$B,2,FALSE)
)</f>
        <v>Alencar Mariani</v>
      </c>
      <c r="I1378" s="7" t="str">
        <f t="shared" ca="1" si="190"/>
        <v>Enrico Alencar Mariani</v>
      </c>
      <c r="J1378" s="7" t="str">
        <f ca="1">VLOOKUP($E1378,Name!$A:$C,3,FALSE)</f>
        <v>M</v>
      </c>
      <c r="K1378" s="7" t="str">
        <f ca="1">VLOOKUP($J1378,Gender!$A:$B,2,FALSE)</f>
        <v>Male</v>
      </c>
      <c r="L1378" s="7">
        <f t="shared" ca="1" si="191"/>
        <v>5</v>
      </c>
      <c r="M1378" s="7" t="str">
        <f ca="1">VLOOKUP($L1378,Race!$A:$B,2,FALSE)</f>
        <v>White</v>
      </c>
      <c r="N1378" s="8">
        <f t="shared" ca="1" si="192"/>
        <v>28512</v>
      </c>
      <c r="O1378" s="6">
        <f t="shared" ca="1" si="193"/>
        <v>8</v>
      </c>
      <c r="P1378" s="8" t="str">
        <f ca="1">VLOOKUP($O1378,Education!$A:$B,2,FALSE)</f>
        <v>Graduate school</v>
      </c>
      <c r="Q1378" s="7">
        <f ca="1" xml:space="preserve">
  IF(OR($S1378 = 5, $S1378 = 6, $S1378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78" s="7" t="str">
        <f ca="1">VLOOKUP($Q1378,Department!$A:$B,2,FALSE)</f>
        <v>Administration</v>
      </c>
      <c r="S1378" s="6">
        <f t="shared" ca="1" si="194"/>
        <v>11</v>
      </c>
      <c r="T1378" s="7" t="str">
        <f ca="1">VLOOKUP($S1378,Role!$A:$B,2,FALSE)</f>
        <v>Analyst</v>
      </c>
      <c r="U1378" s="6">
        <f t="shared" ca="1" si="195"/>
        <v>5</v>
      </c>
      <c r="V1378" s="7" t="str">
        <f ca="1" xml:space="preserve">
IF($U1378 &lt;&gt; "",
    VLOOKUP($U1378,Level!$A:$B,2,FALSE),
    ""
)</f>
        <v>Junior</v>
      </c>
      <c r="W1378" s="1">
        <f t="shared" ca="1" si="196"/>
        <v>3000</v>
      </c>
      <c r="X1378" s="12" t="str">
        <f t="shared" ca="1" si="197"/>
        <v>INSERT INTO bi4all.fac_employees (id_company_fk, id_employee_pk, flg_active, employee_name, id_gender_fk, id_race_fk, birthday, id_schooling_fk, id_department_fk, id_role_fk, id_level_fk, salary) VALUES (1, 1374, TRUE, 'Enrico Alencar Mariani', 'M', 5, '22/01/1978', 8, 6, 11, 5, 3000);</v>
      </c>
    </row>
    <row r="1379" spans="1:24" ht="14.25" customHeight="1" x14ac:dyDescent="0.2">
      <c r="A1379" s="7">
        <v>1</v>
      </c>
      <c r="B1379" s="7" t="str">
        <f>$A1379 &amp; "-"&amp;VLOOKUP($A1379,Company!$A:$B,2,FALSE)</f>
        <v>1-ACME Corporation</v>
      </c>
      <c r="C1379" s="5">
        <f t="shared" si="189"/>
        <v>1375</v>
      </c>
      <c r="D1379" s="6" t="b">
        <v>1</v>
      </c>
      <c r="E1379" s="7">
        <f ca="1">IF($C1379 = 1 + N("Presidente"),
    127,
    IF($C1379 = 2 + N("Vice-Presidente"),
        72,
        IF($C1379 = 3 + N("Secretária bilíngue"),
            13,
            RANDBETWEEN(5,COUNT(Name!$A:$A) + 1)
        )
    )
)</f>
        <v>285</v>
      </c>
      <c r="F1379" s="7" t="str">
        <f ca="1">VLOOKUP($E1379,Name!$A:$B,2,FALSE)</f>
        <v>Martin</v>
      </c>
      <c r="G1379" s="7">
        <f ca="1" xml:space="preserve">
IF($C1379 = 1,
    0,
    RANDBETWEEN(5,COUNT('Last name'!$A:$A) + 1)
)</f>
        <v>38</v>
      </c>
      <c r="H1379" s="7" t="str">
        <f ca="1" xml:space="preserve">
IF($C1379 = 1 + N("Presidente"),
    "de Orléans e Bragança",
    VLOOKUP($G1379,'Last name'!$A:$B,2,FALSE) &amp; " " &amp; VLOOKUP(RANDBETWEEN(5,COUNT('Last name'!$A:$A) + 1),'Last name'!$A:$B,2,FALSE)
)</f>
        <v>Bermudes Pereira</v>
      </c>
      <c r="I1379" s="7" t="str">
        <f t="shared" ca="1" si="190"/>
        <v>Martin Bermudes Pereira</v>
      </c>
      <c r="J1379" s="7" t="str">
        <f ca="1">VLOOKUP($E1379,Name!$A:$C,3,FALSE)</f>
        <v>M</v>
      </c>
      <c r="K1379" s="7" t="str">
        <f ca="1">VLOOKUP($J1379,Gender!$A:$B,2,FALSE)</f>
        <v>Male</v>
      </c>
      <c r="L1379" s="7">
        <f t="shared" ca="1" si="191"/>
        <v>6</v>
      </c>
      <c r="M1379" s="7" t="str">
        <f ca="1">VLOOKUP($L1379,Race!$A:$B,2,FALSE)</f>
        <v>Black or African American</v>
      </c>
      <c r="N1379" s="8">
        <f t="shared" ca="1" si="192"/>
        <v>17721</v>
      </c>
      <c r="O1379" s="6">
        <f t="shared" ca="1" si="193"/>
        <v>7</v>
      </c>
      <c r="P1379" s="8" t="str">
        <f ca="1">VLOOKUP($O1379,Education!$A:$B,2,FALSE)</f>
        <v>Undergraduate degree</v>
      </c>
      <c r="Q1379" s="7">
        <f ca="1" xml:space="preserve">
  IF(OR($S1379 = 5, $S1379 = 6, $S1379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79" s="7" t="str">
        <f ca="1">VLOOKUP($Q1379,Department!$A:$B,2,FALSE)</f>
        <v>Audit</v>
      </c>
      <c r="S1379" s="6">
        <f t="shared" ca="1" si="194"/>
        <v>10</v>
      </c>
      <c r="T1379" s="7" t="str">
        <f ca="1">VLOOKUP($S1379,Role!$A:$B,2,FALSE)</f>
        <v>Trainee</v>
      </c>
      <c r="U1379" s="6" t="str">
        <f t="shared" ca="1" si="195"/>
        <v/>
      </c>
      <c r="V1379" s="7" t="str">
        <f ca="1" xml:space="preserve">
IF($U1379 &lt;&gt; "",
    VLOOKUP($U1379,Level!$A:$B,2,FALSE),
    ""
)</f>
        <v/>
      </c>
      <c r="W1379" s="1">
        <f t="shared" ca="1" si="196"/>
        <v>1305</v>
      </c>
      <c r="X1379" s="12" t="str">
        <f t="shared" ca="1" si="197"/>
        <v>INSERT INTO bi4all.fac_employees (id_company_fk, id_employee_pk, flg_active, employee_name, id_gender_fk, id_race_fk, birthday, id_schooling_fk, id_department_fk, id_role_fk, id_level_fk, salary) VALUES (1, 1375, TRUE, 'Martin Bermudes Pereira', 'M', 6, '07/07/1948', 7, 13, 10, NULL, 1305);</v>
      </c>
    </row>
    <row r="1380" spans="1:24" ht="14.25" customHeight="1" x14ac:dyDescent="0.2">
      <c r="A1380" s="7">
        <v>1</v>
      </c>
      <c r="B1380" s="7" t="str">
        <f>$A1380 &amp; "-"&amp;VLOOKUP($A1380,Company!$A:$B,2,FALSE)</f>
        <v>1-ACME Corporation</v>
      </c>
      <c r="C1380" s="5">
        <f t="shared" si="189"/>
        <v>1376</v>
      </c>
      <c r="D1380" s="6" t="b">
        <v>1</v>
      </c>
      <c r="E1380" s="7">
        <f ca="1">IF($C1380 = 1 + N("Presidente"),
    127,
    IF($C1380 = 2 + N("Vice-Presidente"),
        72,
        IF($C1380 = 3 + N("Secretária bilíngue"),
            13,
            RANDBETWEEN(5,COUNT(Name!$A:$A) + 1)
        )
    )
)</f>
        <v>61</v>
      </c>
      <c r="F1380" s="7" t="str">
        <f ca="1">VLOOKUP($E1380,Name!$A:$B,2,FALSE)</f>
        <v>Augusto</v>
      </c>
      <c r="G1380" s="7">
        <f ca="1" xml:space="preserve">
IF($C1380 = 1,
    0,
    RANDBETWEEN(5,COUNT('Last name'!$A:$A) + 1)
)</f>
        <v>109</v>
      </c>
      <c r="H1380" s="7" t="str">
        <f ca="1" xml:space="preserve">
IF($C1380 = 1 + N("Presidente"),
    "de Orléans e Bragança",
    VLOOKUP($G1380,'Last name'!$A:$B,2,FALSE) &amp; " " &amp; VLOOKUP(RANDBETWEEN(5,COUNT('Last name'!$A:$A) + 1),'Last name'!$A:$B,2,FALSE)
)</f>
        <v>Lima Borges</v>
      </c>
      <c r="I1380" s="7" t="str">
        <f t="shared" ca="1" si="190"/>
        <v>Augusto Lima Borges</v>
      </c>
      <c r="J1380" s="7" t="str">
        <f ca="1">VLOOKUP($E1380,Name!$A:$C,3,FALSE)</f>
        <v>M</v>
      </c>
      <c r="K1380" s="7" t="str">
        <f ca="1">VLOOKUP($J1380,Gender!$A:$B,2,FALSE)</f>
        <v>Male</v>
      </c>
      <c r="L1380" s="7">
        <f t="shared" ca="1" si="191"/>
        <v>5</v>
      </c>
      <c r="M1380" s="7" t="str">
        <f ca="1">VLOOKUP($L1380,Race!$A:$B,2,FALSE)</f>
        <v>White</v>
      </c>
      <c r="N1380" s="8">
        <f t="shared" ca="1" si="192"/>
        <v>30987</v>
      </c>
      <c r="O1380" s="6">
        <f t="shared" ca="1" si="193"/>
        <v>8</v>
      </c>
      <c r="P1380" s="8" t="str">
        <f ca="1">VLOOKUP($O1380,Education!$A:$B,2,FALSE)</f>
        <v>Graduate school</v>
      </c>
      <c r="Q1380" s="7">
        <f ca="1" xml:space="preserve">
  IF(OR($S1380 = 5, $S1380 = 6, $S1380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80" s="7" t="str">
        <f ca="1">VLOOKUP($Q1380,Department!$A:$B,2,FALSE)</f>
        <v>Administration</v>
      </c>
      <c r="S1380" s="6">
        <f t="shared" ca="1" si="194"/>
        <v>11</v>
      </c>
      <c r="T1380" s="7" t="str">
        <f ca="1">VLOOKUP($S1380,Role!$A:$B,2,FALSE)</f>
        <v>Analyst</v>
      </c>
      <c r="U1380" s="6">
        <f t="shared" ca="1" si="195"/>
        <v>6</v>
      </c>
      <c r="V1380" s="7" t="str">
        <f ca="1" xml:space="preserve">
IF($U1380 &lt;&gt; "",
    VLOOKUP($U1380,Level!$A:$B,2,FALSE),
    ""
)</f>
        <v>Pleno</v>
      </c>
      <c r="W1380" s="1">
        <f t="shared" ca="1" si="196"/>
        <v>3000</v>
      </c>
      <c r="X1380" s="12" t="str">
        <f t="shared" ca="1" si="197"/>
        <v>INSERT INTO bi4all.fac_employees (id_company_fk, id_employee_pk, flg_active, employee_name, id_gender_fk, id_race_fk, birthday, id_schooling_fk, id_department_fk, id_role_fk, id_level_fk, salary) VALUES (1, 1376, TRUE, 'Augusto Lima Borges', 'M', 5, '01/11/1984', 8, 6, 11, 6, 3000);</v>
      </c>
    </row>
    <row r="1381" spans="1:24" ht="14.25" customHeight="1" x14ac:dyDescent="0.2">
      <c r="A1381" s="7">
        <v>1</v>
      </c>
      <c r="B1381" s="7" t="str">
        <f>$A1381 &amp; "-"&amp;VLOOKUP($A1381,Company!$A:$B,2,FALSE)</f>
        <v>1-ACME Corporation</v>
      </c>
      <c r="C1381" s="5">
        <f t="shared" si="189"/>
        <v>1377</v>
      </c>
      <c r="D1381" s="6" t="b">
        <v>1</v>
      </c>
      <c r="E1381" s="7">
        <f ca="1">IF($C1381 = 1 + N("Presidente"),
    127,
    IF($C1381 = 2 + N("Vice-Presidente"),
        72,
        IF($C1381 = 3 + N("Secretária bilíngue"),
            13,
            RANDBETWEEN(5,COUNT(Name!$A:$A) + 1)
        )
    )
)</f>
        <v>167</v>
      </c>
      <c r="F1381" s="7" t="str">
        <f ca="1">VLOOKUP($E1381,Name!$A:$B,2,FALSE)</f>
        <v>Henrique</v>
      </c>
      <c r="G1381" s="7">
        <f ca="1" xml:space="preserve">
IF($C1381 = 1,
    0,
    RANDBETWEEN(5,COUNT('Last name'!$A:$A) + 1)
)</f>
        <v>33</v>
      </c>
      <c r="H1381" s="7" t="str">
        <f ca="1" xml:space="preserve">
IF($C1381 = 1 + N("Presidente"),
    "de Orléans e Bragança",
    VLOOKUP($G1381,'Last name'!$A:$B,2,FALSE) &amp; " " &amp; VLOOKUP(RANDBETWEEN(5,COUNT('Last name'!$A:$A) + 1),'Last name'!$A:$B,2,FALSE)
)</f>
        <v>Barreto Albuquerque</v>
      </c>
      <c r="I1381" s="7" t="str">
        <f t="shared" ca="1" si="190"/>
        <v>Henrique Barreto Albuquerque</v>
      </c>
      <c r="J1381" s="7" t="str">
        <f ca="1">VLOOKUP($E1381,Name!$A:$C,3,FALSE)</f>
        <v>M</v>
      </c>
      <c r="K1381" s="7" t="str">
        <f ca="1">VLOOKUP($J1381,Gender!$A:$B,2,FALSE)</f>
        <v>Male</v>
      </c>
      <c r="L1381" s="7">
        <f t="shared" ca="1" si="191"/>
        <v>5</v>
      </c>
      <c r="M1381" s="7" t="str">
        <f ca="1">VLOOKUP($L1381,Race!$A:$B,2,FALSE)</f>
        <v>White</v>
      </c>
      <c r="N1381" s="8">
        <f t="shared" ca="1" si="192"/>
        <v>18680</v>
      </c>
      <c r="O1381" s="6">
        <f t="shared" ca="1" si="193"/>
        <v>7</v>
      </c>
      <c r="P1381" s="8" t="str">
        <f ca="1">VLOOKUP($O1381,Education!$A:$B,2,FALSE)</f>
        <v>Undergraduate degree</v>
      </c>
      <c r="Q1381" s="7">
        <f ca="1" xml:space="preserve">
  IF(OR($S1381 = 5, $S1381 = 6, $S1381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81" s="7" t="str">
        <f ca="1">VLOOKUP($Q1381,Department!$A:$B,2,FALSE)</f>
        <v>Controlling</v>
      </c>
      <c r="S1381" s="6">
        <f t="shared" ca="1" si="194"/>
        <v>10</v>
      </c>
      <c r="T1381" s="7" t="str">
        <f ca="1">VLOOKUP($S1381,Role!$A:$B,2,FALSE)</f>
        <v>Trainee</v>
      </c>
      <c r="U1381" s="6" t="str">
        <f t="shared" ca="1" si="195"/>
        <v/>
      </c>
      <c r="V1381" s="7" t="str">
        <f ca="1" xml:space="preserve">
IF($U1381 &lt;&gt; "",
    VLOOKUP($U1381,Level!$A:$B,2,FALSE),
    ""
)</f>
        <v/>
      </c>
      <c r="W1381" s="1">
        <f t="shared" ca="1" si="196"/>
        <v>1305</v>
      </c>
      <c r="X1381" s="12" t="str">
        <f t="shared" ca="1" si="197"/>
        <v>INSERT INTO bi4all.fac_employees (id_company_fk, id_employee_pk, flg_active, employee_name, id_gender_fk, id_race_fk, birthday, id_schooling_fk, id_department_fk, id_role_fk, id_level_fk, salary) VALUES (1, 1377, TRUE, 'Henrique Barreto Albuquerque', 'M', 5, '21/02/1951', 7, 12, 10, NULL, 1305);</v>
      </c>
    </row>
    <row r="1382" spans="1:24" ht="14.25" customHeight="1" x14ac:dyDescent="0.2">
      <c r="A1382" s="7">
        <v>1</v>
      </c>
      <c r="B1382" s="7" t="str">
        <f>$A1382 &amp; "-"&amp;VLOOKUP($A1382,Company!$A:$B,2,FALSE)</f>
        <v>1-ACME Corporation</v>
      </c>
      <c r="C1382" s="5">
        <f t="shared" si="189"/>
        <v>1378</v>
      </c>
      <c r="D1382" s="6" t="b">
        <v>1</v>
      </c>
      <c r="E1382" s="7">
        <f ca="1">IF($C1382 = 1 + N("Presidente"),
    127,
    IF($C1382 = 2 + N("Vice-Presidente"),
        72,
        IF($C1382 = 3 + N("Secretária bilíngue"),
            13,
            RANDBETWEEN(5,COUNT(Name!$A:$A) + 1)
        )
    )
)</f>
        <v>59</v>
      </c>
      <c r="F1382" s="7" t="str">
        <f ca="1">VLOOKUP($E1382,Name!$A:$B,2,FALSE)</f>
        <v>Artur</v>
      </c>
      <c r="G1382" s="7">
        <f ca="1" xml:space="preserve">
IF($C1382 = 1,
    0,
    RANDBETWEEN(5,COUNT('Last name'!$A:$A) + 1)
)</f>
        <v>16</v>
      </c>
      <c r="H1382" s="7" t="str">
        <f ca="1" xml:space="preserve">
IF($C1382 = 1 + N("Presidente"),
    "de Orléans e Bragança",
    VLOOKUP($G1382,'Last name'!$A:$B,2,FALSE) &amp; " " &amp; VLOOKUP(RANDBETWEEN(5,COUNT('Last name'!$A:$A) + 1),'Last name'!$A:$B,2,FALSE)
)</f>
        <v>Amor Leone</v>
      </c>
      <c r="I1382" s="7" t="str">
        <f t="shared" ca="1" si="190"/>
        <v>Artur Amor Leone</v>
      </c>
      <c r="J1382" s="7" t="str">
        <f ca="1">VLOOKUP($E1382,Name!$A:$C,3,FALSE)</f>
        <v>M</v>
      </c>
      <c r="K1382" s="7" t="str">
        <f ca="1">VLOOKUP($J1382,Gender!$A:$B,2,FALSE)</f>
        <v>Male</v>
      </c>
      <c r="L1382" s="7">
        <f t="shared" ca="1" si="191"/>
        <v>5</v>
      </c>
      <c r="M1382" s="7" t="str">
        <f ca="1">VLOOKUP($L1382,Race!$A:$B,2,FALSE)</f>
        <v>White</v>
      </c>
      <c r="N1382" s="8">
        <f t="shared" ca="1" si="192"/>
        <v>18599</v>
      </c>
      <c r="O1382" s="6">
        <f t="shared" ca="1" si="193"/>
        <v>7</v>
      </c>
      <c r="P1382" s="8" t="str">
        <f ca="1">VLOOKUP($O1382,Education!$A:$B,2,FALSE)</f>
        <v>Undergraduate degree</v>
      </c>
      <c r="Q1382" s="7">
        <f ca="1" xml:space="preserve">
  IF(OR($S1382 = 5, $S1382 = 6, $S1382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82" s="7" t="str">
        <f ca="1">VLOOKUP($Q1382,Department!$A:$B,2,FALSE)</f>
        <v>Audit</v>
      </c>
      <c r="S1382" s="6">
        <f t="shared" ca="1" si="194"/>
        <v>11</v>
      </c>
      <c r="T1382" s="7" t="str">
        <f ca="1">VLOOKUP($S1382,Role!$A:$B,2,FALSE)</f>
        <v>Analyst</v>
      </c>
      <c r="U1382" s="6">
        <f t="shared" ca="1" si="195"/>
        <v>6</v>
      </c>
      <c r="V1382" s="7" t="str">
        <f ca="1" xml:space="preserve">
IF($U1382 &lt;&gt; "",
    VLOOKUP($U1382,Level!$A:$B,2,FALSE),
    ""
)</f>
        <v>Pleno</v>
      </c>
      <c r="W1382" s="1">
        <f t="shared" ca="1" si="196"/>
        <v>2500</v>
      </c>
      <c r="X1382" s="12" t="str">
        <f t="shared" ca="1" si="197"/>
        <v>INSERT INTO bi4all.fac_employees (id_company_fk, id_employee_pk, flg_active, employee_name, id_gender_fk, id_race_fk, birthday, id_schooling_fk, id_department_fk, id_role_fk, id_level_fk, salary) VALUES (1, 1378, TRUE, 'Artur Amor Leone', 'M', 5, '02/12/1950', 7, 13, 11, 6, 2500);</v>
      </c>
    </row>
    <row r="1383" spans="1:24" ht="14.25" customHeight="1" x14ac:dyDescent="0.2">
      <c r="A1383" s="7">
        <v>1</v>
      </c>
      <c r="B1383" s="7" t="str">
        <f>$A1383 &amp; "-"&amp;VLOOKUP($A1383,Company!$A:$B,2,FALSE)</f>
        <v>1-ACME Corporation</v>
      </c>
      <c r="C1383" s="5">
        <f t="shared" si="189"/>
        <v>1379</v>
      </c>
      <c r="D1383" s="6" t="b">
        <v>1</v>
      </c>
      <c r="E1383" s="7">
        <f ca="1">IF($C1383 = 1 + N("Presidente"),
    127,
    IF($C1383 = 2 + N("Vice-Presidente"),
        72,
        IF($C1383 = 3 + N("Secretária bilíngue"),
            13,
            RANDBETWEEN(5,COUNT(Name!$A:$A) + 1)
        )
    )
)</f>
        <v>27</v>
      </c>
      <c r="F1383" s="7" t="str">
        <f ca="1">VLOOKUP($E1383,Name!$A:$B,2,FALSE)</f>
        <v>Ana Carolina</v>
      </c>
      <c r="G1383" s="7">
        <f ca="1" xml:space="preserve">
IF($C1383 = 1,
    0,
    RANDBETWEEN(5,COUNT('Last name'!$A:$A) + 1)
)</f>
        <v>174</v>
      </c>
      <c r="H1383" s="7" t="str">
        <f ca="1" xml:space="preserve">
IF($C1383 = 1 + N("Presidente"),
    "de Orléans e Bragança",
    VLOOKUP($G1383,'Last name'!$A:$B,2,FALSE) &amp; " " &amp; VLOOKUP(RANDBETWEEN(5,COUNT('Last name'!$A:$A) + 1),'Last name'!$A:$B,2,FALSE)
)</f>
        <v>Santana Rinaldi</v>
      </c>
      <c r="I1383" s="7" t="str">
        <f t="shared" ca="1" si="190"/>
        <v>Ana Carolina Santana Rinaldi</v>
      </c>
      <c r="J1383" s="7" t="str">
        <f ca="1">VLOOKUP($E1383,Name!$A:$C,3,FALSE)</f>
        <v>F</v>
      </c>
      <c r="K1383" s="7" t="str">
        <f ca="1">VLOOKUP($J1383,Gender!$A:$B,2,FALSE)</f>
        <v>Female</v>
      </c>
      <c r="L1383" s="7">
        <f t="shared" ca="1" si="191"/>
        <v>5</v>
      </c>
      <c r="M1383" s="7" t="str">
        <f ca="1">VLOOKUP($L1383,Race!$A:$B,2,FALSE)</f>
        <v>White</v>
      </c>
      <c r="N1383" s="8">
        <f t="shared" ca="1" si="192"/>
        <v>31700</v>
      </c>
      <c r="O1383" s="6">
        <f t="shared" ca="1" si="193"/>
        <v>7</v>
      </c>
      <c r="P1383" s="8" t="str">
        <f ca="1">VLOOKUP($O1383,Education!$A:$B,2,FALSE)</f>
        <v>Undergraduate degree</v>
      </c>
      <c r="Q1383" s="7">
        <f ca="1" xml:space="preserve">
  IF(OR($S1383 = 5, $S1383 = 6, $S1383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83" s="7" t="str">
        <f ca="1">VLOOKUP($Q1383,Department!$A:$B,2,FALSE)</f>
        <v>Finance</v>
      </c>
      <c r="S1383" s="6">
        <f t="shared" ca="1" si="194"/>
        <v>9</v>
      </c>
      <c r="T1383" s="7" t="str">
        <f ca="1">VLOOKUP($S1383,Role!$A:$B,2,FALSE)</f>
        <v>Intern</v>
      </c>
      <c r="U1383" s="6" t="str">
        <f t="shared" ca="1" si="195"/>
        <v/>
      </c>
      <c r="V1383" s="7" t="str">
        <f ca="1" xml:space="preserve">
IF($U1383 &lt;&gt; "",
    VLOOKUP($U1383,Level!$A:$B,2,FALSE),
    ""
)</f>
        <v/>
      </c>
      <c r="W1383" s="1">
        <f t="shared" ca="1" si="196"/>
        <v>1205</v>
      </c>
      <c r="X1383" s="12" t="str">
        <f t="shared" ca="1" si="197"/>
        <v>INSERT INTO bi4all.fac_employees (id_company_fk, id_employee_pk, flg_active, employee_name, id_gender_fk, id_race_fk, birthday, id_schooling_fk, id_department_fk, id_role_fk, id_level_fk, salary) VALUES (1, 1379, TRUE, 'Ana Carolina Santana Rinaldi', 'F', 5, '15/10/1986', 7, 7, 9, NULL, 1205);</v>
      </c>
    </row>
    <row r="1384" spans="1:24" ht="14.25" customHeight="1" x14ac:dyDescent="0.2">
      <c r="A1384" s="7">
        <v>1</v>
      </c>
      <c r="B1384" s="7" t="str">
        <f>$A1384 &amp; "-"&amp;VLOOKUP($A1384,Company!$A:$B,2,FALSE)</f>
        <v>1-ACME Corporation</v>
      </c>
      <c r="C1384" s="5">
        <f t="shared" si="189"/>
        <v>1380</v>
      </c>
      <c r="D1384" s="6" t="b">
        <v>1</v>
      </c>
      <c r="E1384" s="7">
        <f ca="1">IF($C1384 = 1 + N("Presidente"),
    127,
    IF($C1384 = 2 + N("Vice-Presidente"),
        72,
        IF($C1384 = 3 + N("Secretária bilíngue"),
            13,
            RANDBETWEEN(5,COUNT(Name!$A:$A) + 1)
        )
    )
)</f>
        <v>110</v>
      </c>
      <c r="F1384" s="7" t="str">
        <f ca="1">VLOOKUP($E1384,Name!$A:$B,2,FALSE)</f>
        <v>Davi Miguel</v>
      </c>
      <c r="G1384" s="7">
        <f ca="1" xml:space="preserve">
IF($C1384 = 1,
    0,
    RANDBETWEEN(5,COUNT('Last name'!$A:$A) + 1)
)</f>
        <v>89</v>
      </c>
      <c r="H1384" s="7" t="str">
        <f ca="1" xml:space="preserve">
IF($C1384 = 1 + N("Presidente"),
    "de Orléans e Bragança",
    VLOOKUP($G1384,'Last name'!$A:$B,2,FALSE) &amp; " " &amp; VLOOKUP(RANDBETWEEN(5,COUNT('Last name'!$A:$A) + 1),'Last name'!$A:$B,2,FALSE)
)</f>
        <v>Figo Campos</v>
      </c>
      <c r="I1384" s="7" t="str">
        <f t="shared" ca="1" si="190"/>
        <v>Davi Miguel Figo Campos</v>
      </c>
      <c r="J1384" s="7" t="str">
        <f ca="1">VLOOKUP($E1384,Name!$A:$C,3,FALSE)</f>
        <v>M</v>
      </c>
      <c r="K1384" s="7" t="str">
        <f ca="1">VLOOKUP($J1384,Gender!$A:$B,2,FALSE)</f>
        <v>Male</v>
      </c>
      <c r="L1384" s="7">
        <f t="shared" ca="1" si="191"/>
        <v>5</v>
      </c>
      <c r="M1384" s="7" t="str">
        <f ca="1">VLOOKUP($L1384,Race!$A:$B,2,FALSE)</f>
        <v>White</v>
      </c>
      <c r="N1384" s="8">
        <f t="shared" ca="1" si="192"/>
        <v>28181</v>
      </c>
      <c r="O1384" s="6">
        <f t="shared" ca="1" si="193"/>
        <v>8</v>
      </c>
      <c r="P1384" s="8" t="str">
        <f ca="1">VLOOKUP($O1384,Education!$A:$B,2,FALSE)</f>
        <v>Graduate school</v>
      </c>
      <c r="Q1384" s="7">
        <f ca="1" xml:space="preserve">
  IF(OR($S1384 = 5, $S1384 = 6, $S1384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84" s="7" t="str">
        <f ca="1">VLOOKUP($Q1384,Department!$A:$B,2,FALSE)</f>
        <v>Human Resource</v>
      </c>
      <c r="S1384" s="6">
        <f t="shared" ca="1" si="194"/>
        <v>11</v>
      </c>
      <c r="T1384" s="7" t="str">
        <f ca="1">VLOOKUP($S1384,Role!$A:$B,2,FALSE)</f>
        <v>Analyst</v>
      </c>
      <c r="U1384" s="6">
        <f t="shared" ca="1" si="195"/>
        <v>6</v>
      </c>
      <c r="V1384" s="7" t="str">
        <f ca="1" xml:space="preserve">
IF($U1384 &lt;&gt; "",
    VLOOKUP($U1384,Level!$A:$B,2,FALSE),
    ""
)</f>
        <v>Pleno</v>
      </c>
      <c r="W1384" s="1">
        <f t="shared" ca="1" si="196"/>
        <v>3080</v>
      </c>
      <c r="X1384" s="12" t="str">
        <f t="shared" ca="1" si="197"/>
        <v>INSERT INTO bi4all.fac_employees (id_company_fk, id_employee_pk, flg_active, employee_name, id_gender_fk, id_race_fk, birthday, id_schooling_fk, id_department_fk, id_role_fk, id_level_fk, salary) VALUES (1, 1380, TRUE, 'Davi Miguel Figo Campos', 'M', 5, '25/02/1977', 8, 8, 11, 6, 3080);</v>
      </c>
    </row>
    <row r="1385" spans="1:24" ht="14.25" customHeight="1" x14ac:dyDescent="0.2">
      <c r="A1385" s="7">
        <v>1</v>
      </c>
      <c r="B1385" s="7" t="str">
        <f>$A1385 &amp; "-"&amp;VLOOKUP($A1385,Company!$A:$B,2,FALSE)</f>
        <v>1-ACME Corporation</v>
      </c>
      <c r="C1385" s="5">
        <f t="shared" si="189"/>
        <v>1381</v>
      </c>
      <c r="D1385" s="6" t="b">
        <v>1</v>
      </c>
      <c r="E1385" s="7">
        <f ca="1">IF($C1385 = 1 + N("Presidente"),
    127,
    IF($C1385 = 2 + N("Vice-Presidente"),
        72,
        IF($C1385 = 3 + N("Secretária bilíngue"),
            13,
            RANDBETWEEN(5,COUNT(Name!$A:$A) + 1)
        )
    )
)</f>
        <v>145</v>
      </c>
      <c r="F1385" s="7" t="str">
        <f ca="1">VLOOKUP($E1385,Name!$A:$B,2,FALSE)</f>
        <v>Francisca</v>
      </c>
      <c r="G1385" s="7">
        <f ca="1" xml:space="preserve">
IF($C1385 = 1,
    0,
    RANDBETWEEN(5,COUNT('Last name'!$A:$A) + 1)
)</f>
        <v>81</v>
      </c>
      <c r="H1385" s="7" t="str">
        <f ca="1" xml:space="preserve">
IF($C1385 = 1 + N("Presidente"),
    "de Orléans e Bragança",
    VLOOKUP($G1385,'Last name'!$A:$B,2,FALSE) &amp; " " &amp; VLOOKUP(RANDBETWEEN(5,COUNT('Last name'!$A:$A) + 1),'Last name'!$A:$B,2,FALSE)
)</f>
        <v>Farias Caruso</v>
      </c>
      <c r="I1385" s="7" t="str">
        <f t="shared" ca="1" si="190"/>
        <v>Francisca Farias Caruso</v>
      </c>
      <c r="J1385" s="7" t="str">
        <f ca="1">VLOOKUP($E1385,Name!$A:$C,3,FALSE)</f>
        <v>F</v>
      </c>
      <c r="K1385" s="7" t="str">
        <f ca="1">VLOOKUP($J1385,Gender!$A:$B,2,FALSE)</f>
        <v>Female</v>
      </c>
      <c r="L1385" s="7">
        <f t="shared" ca="1" si="191"/>
        <v>5</v>
      </c>
      <c r="M1385" s="7" t="str">
        <f ca="1">VLOOKUP($L1385,Race!$A:$B,2,FALSE)</f>
        <v>White</v>
      </c>
      <c r="N1385" s="8">
        <f t="shared" ca="1" si="192"/>
        <v>23072</v>
      </c>
      <c r="O1385" s="6">
        <f t="shared" ca="1" si="193"/>
        <v>7</v>
      </c>
      <c r="P1385" s="8" t="str">
        <f ca="1">VLOOKUP($O1385,Education!$A:$B,2,FALSE)</f>
        <v>Undergraduate degree</v>
      </c>
      <c r="Q1385" s="7">
        <f ca="1" xml:space="preserve">
  IF(OR($S1385 = 5, $S1385 = 6, $S1385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385" s="7" t="str">
        <f ca="1">VLOOKUP($Q1385,Department!$A:$B,2,FALSE)</f>
        <v>Controlling</v>
      </c>
      <c r="S1385" s="6">
        <f t="shared" ca="1" si="194"/>
        <v>10</v>
      </c>
      <c r="T1385" s="7" t="str">
        <f ca="1">VLOOKUP($S1385,Role!$A:$B,2,FALSE)</f>
        <v>Trainee</v>
      </c>
      <c r="U1385" s="6" t="str">
        <f t="shared" ca="1" si="195"/>
        <v/>
      </c>
      <c r="V1385" s="7" t="str">
        <f ca="1" xml:space="preserve">
IF($U1385 &lt;&gt; "",
    VLOOKUP($U1385,Level!$A:$B,2,FALSE),
    ""
)</f>
        <v/>
      </c>
      <c r="W1385" s="1">
        <f t="shared" ca="1" si="196"/>
        <v>1305</v>
      </c>
      <c r="X1385" s="12" t="str">
        <f t="shared" ca="1" si="197"/>
        <v>INSERT INTO bi4all.fac_employees (id_company_fk, id_employee_pk, flg_active, employee_name, id_gender_fk, id_race_fk, birthday, id_schooling_fk, id_department_fk, id_role_fk, id_level_fk, salary) VALUES (1, 1381, TRUE, 'Francisca Farias Caruso', 'F', 5, '02/03/1963', 7, 12, 10, NULL, 1305);</v>
      </c>
    </row>
    <row r="1386" spans="1:24" ht="14.25" customHeight="1" x14ac:dyDescent="0.2">
      <c r="A1386" s="7">
        <v>1</v>
      </c>
      <c r="B1386" s="7" t="str">
        <f>$A1386 &amp; "-"&amp;VLOOKUP($A1386,Company!$A:$B,2,FALSE)</f>
        <v>1-ACME Corporation</v>
      </c>
      <c r="C1386" s="5">
        <f t="shared" si="189"/>
        <v>1382</v>
      </c>
      <c r="D1386" s="6" t="b">
        <v>1</v>
      </c>
      <c r="E1386" s="7">
        <f ca="1">IF($C1386 = 1 + N("Presidente"),
    127,
    IF($C1386 = 2 + N("Vice-Presidente"),
        72,
        IF($C1386 = 3 + N("Secretária bilíngue"),
            13,
            RANDBETWEEN(5,COUNT(Name!$A:$A) + 1)
        )
    )
)</f>
        <v>334</v>
      </c>
      <c r="F1386" s="7" t="str">
        <f ca="1">VLOOKUP($E1386,Name!$A:$B,2,FALSE)</f>
        <v>Ryan</v>
      </c>
      <c r="G1386" s="7">
        <f ca="1" xml:space="preserve">
IF($C1386 = 1,
    0,
    RANDBETWEEN(5,COUNT('Last name'!$A:$A) + 1)
)</f>
        <v>30</v>
      </c>
      <c r="H1386" s="7" t="str">
        <f ca="1" xml:space="preserve">
IF($C1386 = 1 + N("Presidente"),
    "de Orléans e Bragança",
    VLOOKUP($G1386,'Last name'!$A:$B,2,FALSE) &amp; " " &amp; VLOOKUP(RANDBETWEEN(5,COUNT('Last name'!$A:$A) + 1),'Last name'!$A:$B,2,FALSE)
)</f>
        <v>Barbieri Rodrigues</v>
      </c>
      <c r="I1386" s="7" t="str">
        <f t="shared" ca="1" si="190"/>
        <v>Ryan Barbieri Rodrigues</v>
      </c>
      <c r="J1386" s="7" t="str">
        <f ca="1">VLOOKUP($E1386,Name!$A:$C,3,FALSE)</f>
        <v>M</v>
      </c>
      <c r="K1386" s="7" t="str">
        <f ca="1">VLOOKUP($J1386,Gender!$A:$B,2,FALSE)</f>
        <v>Male</v>
      </c>
      <c r="L1386" s="7">
        <f t="shared" ca="1" si="191"/>
        <v>7</v>
      </c>
      <c r="M1386" s="7" t="str">
        <f ca="1">VLOOKUP($L1386,Race!$A:$B,2,FALSE)</f>
        <v>Hispanic or Latino</v>
      </c>
      <c r="N1386" s="8">
        <f t="shared" ca="1" si="192"/>
        <v>21109</v>
      </c>
      <c r="O1386" s="6">
        <f t="shared" ca="1" si="193"/>
        <v>8</v>
      </c>
      <c r="P1386" s="8" t="str">
        <f ca="1">VLOOKUP($O1386,Education!$A:$B,2,FALSE)</f>
        <v>Graduate school</v>
      </c>
      <c r="Q1386" s="7">
        <f ca="1" xml:space="preserve">
  IF(OR($S1386 = 5, $S1386 = 6, $S1386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86" s="7" t="str">
        <f ca="1">VLOOKUP($Q1386,Department!$A:$B,2,FALSE)</f>
        <v>Communication &amp; Marketing</v>
      </c>
      <c r="S1386" s="6">
        <f t="shared" ca="1" si="194"/>
        <v>11</v>
      </c>
      <c r="T1386" s="7" t="str">
        <f ca="1">VLOOKUP($S1386,Role!$A:$B,2,FALSE)</f>
        <v>Analyst</v>
      </c>
      <c r="U1386" s="6">
        <f t="shared" ca="1" si="195"/>
        <v>5</v>
      </c>
      <c r="V1386" s="7" t="str">
        <f ca="1" xml:space="preserve">
IF($U1386 &lt;&gt; "",
    VLOOKUP($U1386,Level!$A:$B,2,FALSE),
    ""
)</f>
        <v>Junior</v>
      </c>
      <c r="W1386" s="1">
        <f t="shared" ca="1" si="196"/>
        <v>3080</v>
      </c>
      <c r="X1386" s="12" t="str">
        <f t="shared" ca="1" si="197"/>
        <v>INSERT INTO bi4all.fac_employees (id_company_fk, id_employee_pk, flg_active, employee_name, id_gender_fk, id_race_fk, birthday, id_schooling_fk, id_department_fk, id_role_fk, id_level_fk, salary) VALUES (1, 1382, TRUE, 'Ryan Barbieri Rodrigues', 'M', 7, '16/10/1957', 8, 11, 11, 5, 3080);</v>
      </c>
    </row>
    <row r="1387" spans="1:24" ht="14.25" customHeight="1" x14ac:dyDescent="0.2">
      <c r="A1387" s="7">
        <v>1</v>
      </c>
      <c r="B1387" s="7" t="str">
        <f>$A1387 &amp; "-"&amp;VLOOKUP($A1387,Company!$A:$B,2,FALSE)</f>
        <v>1-ACME Corporation</v>
      </c>
      <c r="C1387" s="5">
        <f t="shared" si="189"/>
        <v>1383</v>
      </c>
      <c r="D1387" s="6" t="b">
        <v>1</v>
      </c>
      <c r="E1387" s="7">
        <f ca="1">IF($C1387 = 1 + N("Presidente"),
    127,
    IF($C1387 = 2 + N("Vice-Presidente"),
        72,
        IF($C1387 = 3 + N("Secretária bilíngue"),
            13,
            RANDBETWEEN(5,COUNT(Name!$A:$A) + 1)
        )
    )
)</f>
        <v>16</v>
      </c>
      <c r="F1387" s="7" t="str">
        <f ca="1">VLOOKUP($E1387,Name!$A:$B,2,FALSE)</f>
        <v>Alice</v>
      </c>
      <c r="G1387" s="7">
        <f ca="1" xml:space="preserve">
IF($C1387 = 1,
    0,
    RANDBETWEEN(5,COUNT('Last name'!$A:$A) + 1)
)</f>
        <v>118</v>
      </c>
      <c r="H1387" s="7" t="str">
        <f ca="1" xml:space="preserve">
IF($C1387 = 1 + N("Presidente"),
    "de Orléans e Bragança",
    VLOOKUP($G1387,'Last name'!$A:$B,2,FALSE) &amp; " " &amp; VLOOKUP(RANDBETWEEN(5,COUNT('Last name'!$A:$A) + 1),'Last name'!$A:$B,2,FALSE)
)</f>
        <v>Mariani Salvador</v>
      </c>
      <c r="I1387" s="7" t="str">
        <f t="shared" ca="1" si="190"/>
        <v>Alice Mariani Salvador</v>
      </c>
      <c r="J1387" s="7" t="str">
        <f ca="1">VLOOKUP($E1387,Name!$A:$C,3,FALSE)</f>
        <v>F</v>
      </c>
      <c r="K1387" s="7" t="str">
        <f ca="1">VLOOKUP($J1387,Gender!$A:$B,2,FALSE)</f>
        <v>Female</v>
      </c>
      <c r="L1387" s="7">
        <f t="shared" ca="1" si="191"/>
        <v>8</v>
      </c>
      <c r="M1387" s="7" t="str">
        <f ca="1">VLOOKUP($L1387,Race!$A:$B,2,FALSE)</f>
        <v>Asian</v>
      </c>
      <c r="N1387" s="8">
        <f t="shared" ca="1" si="192"/>
        <v>17991</v>
      </c>
      <c r="O1387" s="6">
        <f t="shared" ca="1" si="193"/>
        <v>7</v>
      </c>
      <c r="P1387" s="8" t="str">
        <f ca="1">VLOOKUP($O1387,Education!$A:$B,2,FALSE)</f>
        <v>Undergraduate degree</v>
      </c>
      <c r="Q1387" s="7">
        <f ca="1" xml:space="preserve">
  IF(OR($S1387 = 5, $S1387 = 6, $S1387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87" s="7" t="str">
        <f ca="1">VLOOKUP($Q1387,Department!$A:$B,2,FALSE)</f>
        <v>Communication &amp; Marketing</v>
      </c>
      <c r="S1387" s="6">
        <f t="shared" ca="1" si="194"/>
        <v>9</v>
      </c>
      <c r="T1387" s="7" t="str">
        <f ca="1">VLOOKUP($S1387,Role!$A:$B,2,FALSE)</f>
        <v>Intern</v>
      </c>
      <c r="U1387" s="6" t="str">
        <f t="shared" ca="1" si="195"/>
        <v/>
      </c>
      <c r="V1387" s="7" t="str">
        <f ca="1" xml:space="preserve">
IF($U1387 &lt;&gt; "",
    VLOOKUP($U1387,Level!$A:$B,2,FALSE),
    ""
)</f>
        <v/>
      </c>
      <c r="W1387" s="1">
        <f t="shared" ca="1" si="196"/>
        <v>1285</v>
      </c>
      <c r="X1387" s="12" t="str">
        <f t="shared" ca="1" si="197"/>
        <v>INSERT INTO bi4all.fac_employees (id_company_fk, id_employee_pk, flg_active, employee_name, id_gender_fk, id_race_fk, birthday, id_schooling_fk, id_department_fk, id_role_fk, id_level_fk, salary) VALUES (1, 1383, TRUE, 'Alice Mariani Salvador', 'F', 8, '03/04/1949', 7, 11, 9, NULL, 1285);</v>
      </c>
    </row>
    <row r="1388" spans="1:24" ht="14.25" customHeight="1" x14ac:dyDescent="0.2">
      <c r="A1388" s="7">
        <v>1</v>
      </c>
      <c r="B1388" s="7" t="str">
        <f>$A1388 &amp; "-"&amp;VLOOKUP($A1388,Company!$A:$B,2,FALSE)</f>
        <v>1-ACME Corporation</v>
      </c>
      <c r="C1388" s="5">
        <f t="shared" si="189"/>
        <v>1384</v>
      </c>
      <c r="D1388" s="6" t="b">
        <v>1</v>
      </c>
      <c r="E1388" s="7">
        <f ca="1">IF($C1388 = 1 + N("Presidente"),
    127,
    IF($C1388 = 2 + N("Vice-Presidente"),
        72,
        IF($C1388 = 3 + N("Secretária bilíngue"),
            13,
            RANDBETWEEN(5,COUNT(Name!$A:$A) + 1)
        )
    )
)</f>
        <v>335</v>
      </c>
      <c r="F1388" s="7" t="str">
        <f ca="1">VLOOKUP($E1388,Name!$A:$B,2,FALSE)</f>
        <v>Sammuel</v>
      </c>
      <c r="G1388" s="7">
        <f ca="1" xml:space="preserve">
IF($C1388 = 1,
    0,
    RANDBETWEEN(5,COUNT('Last name'!$A:$A) + 1)
)</f>
        <v>108</v>
      </c>
      <c r="H1388" s="7" t="str">
        <f ca="1" xml:space="preserve">
IF($C1388 = 1 + N("Presidente"),
    "de Orléans e Bragança",
    VLOOKUP($G1388,'Last name'!$A:$B,2,FALSE) &amp; " " &amp; VLOOKUP(RANDBETWEEN(5,COUNT('Last name'!$A:$A) + 1),'Last name'!$A:$B,2,FALSE)
)</f>
        <v>Leone Teixeira</v>
      </c>
      <c r="I1388" s="7" t="str">
        <f t="shared" ca="1" si="190"/>
        <v>Sammuel Leone Teixeira</v>
      </c>
      <c r="J1388" s="7" t="str">
        <f ca="1">VLOOKUP($E1388,Name!$A:$C,3,FALSE)</f>
        <v>M</v>
      </c>
      <c r="K1388" s="7" t="str">
        <f ca="1">VLOOKUP($J1388,Gender!$A:$B,2,FALSE)</f>
        <v>Male</v>
      </c>
      <c r="L1388" s="7">
        <f t="shared" ca="1" si="191"/>
        <v>5</v>
      </c>
      <c r="M1388" s="7" t="str">
        <f ca="1">VLOOKUP($L1388,Race!$A:$B,2,FALSE)</f>
        <v>White</v>
      </c>
      <c r="N1388" s="8">
        <f t="shared" ca="1" si="192"/>
        <v>27221</v>
      </c>
      <c r="O1388" s="6">
        <f t="shared" ca="1" si="193"/>
        <v>7</v>
      </c>
      <c r="P1388" s="8" t="str">
        <f ca="1">VLOOKUP($O1388,Education!$A:$B,2,FALSE)</f>
        <v>Undergraduate degree</v>
      </c>
      <c r="Q1388" s="7">
        <f ca="1" xml:space="preserve">
  IF(OR($S1388 = 5, $S1388 = 6, $S1388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88" s="7" t="str">
        <f ca="1">VLOOKUP($Q1388,Department!$A:$B,2,FALSE)</f>
        <v>Commercial</v>
      </c>
      <c r="S1388" s="6">
        <f t="shared" ca="1" si="194"/>
        <v>11</v>
      </c>
      <c r="T1388" s="7" t="str">
        <f ca="1">VLOOKUP($S1388,Role!$A:$B,2,FALSE)</f>
        <v>Analyst</v>
      </c>
      <c r="U1388" s="6">
        <f t="shared" ca="1" si="195"/>
        <v>5</v>
      </c>
      <c r="V1388" s="7" t="str">
        <f ca="1" xml:space="preserve">
IF($U1388 &lt;&gt; "",
    VLOOKUP($U1388,Level!$A:$B,2,FALSE),
    ""
)</f>
        <v>Junior</v>
      </c>
      <c r="W1388" s="1">
        <f t="shared" ca="1" si="196"/>
        <v>2580</v>
      </c>
      <c r="X1388" s="12" t="str">
        <f t="shared" ca="1" si="197"/>
        <v>INSERT INTO bi4all.fac_employees (id_company_fk, id_employee_pk, flg_active, employee_name, id_gender_fk, id_race_fk, birthday, id_schooling_fk, id_department_fk, id_role_fk, id_level_fk, salary) VALUES (1, 1384, TRUE, 'Sammuel Leone Teixeira', 'M', 5, '11/07/1974', 7, 9, 11, 5, 2580);</v>
      </c>
    </row>
    <row r="1389" spans="1:24" ht="14.25" customHeight="1" x14ac:dyDescent="0.2">
      <c r="A1389" s="7">
        <v>1</v>
      </c>
      <c r="B1389" s="7" t="str">
        <f>$A1389 &amp; "-"&amp;VLOOKUP($A1389,Company!$A:$B,2,FALSE)</f>
        <v>1-ACME Corporation</v>
      </c>
      <c r="C1389" s="5">
        <f t="shared" si="189"/>
        <v>1385</v>
      </c>
      <c r="D1389" s="6" t="b">
        <v>1</v>
      </c>
      <c r="E1389" s="7">
        <f ca="1">IF($C1389 = 1 + N("Presidente"),
    127,
    IF($C1389 = 2 + N("Vice-Presidente"),
        72,
        IF($C1389 = 3 + N("Secretária bilíngue"),
            13,
            RANDBETWEEN(5,COUNT(Name!$A:$A) + 1)
        )
    )
)</f>
        <v>106</v>
      </c>
      <c r="F1389" s="7" t="str">
        <f ca="1">VLOOKUP($E1389,Name!$A:$B,2,FALSE)</f>
        <v>Davi Lucas</v>
      </c>
      <c r="G1389" s="7">
        <f ca="1" xml:space="preserve">
IF($C1389 = 1,
    0,
    RANDBETWEEN(5,COUNT('Last name'!$A:$A) + 1)
)</f>
        <v>8</v>
      </c>
      <c r="H1389" s="7" t="str">
        <f ca="1" xml:space="preserve">
IF($C1389 = 1 + N("Presidente"),
    "de Orléans e Bragança",
    VLOOKUP($G1389,'Last name'!$A:$B,2,FALSE) &amp; " " &amp; VLOOKUP(RANDBETWEEN(5,COUNT('Last name'!$A:$A) + 1),'Last name'!$A:$B,2,FALSE)
)</f>
        <v>Alcantara Resende</v>
      </c>
      <c r="I1389" s="7" t="str">
        <f t="shared" ca="1" si="190"/>
        <v>Davi Lucas Alcantara Resende</v>
      </c>
      <c r="J1389" s="7" t="str">
        <f ca="1">VLOOKUP($E1389,Name!$A:$C,3,FALSE)</f>
        <v>M</v>
      </c>
      <c r="K1389" s="7" t="str">
        <f ca="1">VLOOKUP($J1389,Gender!$A:$B,2,FALSE)</f>
        <v>Male</v>
      </c>
      <c r="L1389" s="7">
        <f t="shared" ca="1" si="191"/>
        <v>5</v>
      </c>
      <c r="M1389" s="7" t="str">
        <f ca="1">VLOOKUP($L1389,Race!$A:$B,2,FALSE)</f>
        <v>White</v>
      </c>
      <c r="N1389" s="8">
        <f t="shared" ca="1" si="192"/>
        <v>22680</v>
      </c>
      <c r="O1389" s="6">
        <f t="shared" ca="1" si="193"/>
        <v>7</v>
      </c>
      <c r="P1389" s="8" t="str">
        <f ca="1">VLOOKUP($O1389,Education!$A:$B,2,FALSE)</f>
        <v>Undergraduate degree</v>
      </c>
      <c r="Q1389" s="7">
        <f ca="1" xml:space="preserve">
  IF(OR($S1389 = 5, $S1389 = 6, $S1389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389" s="7" t="str">
        <f ca="1">VLOOKUP($Q1389,Department!$A:$B,2,FALSE)</f>
        <v>Human Resource</v>
      </c>
      <c r="S1389" s="6">
        <f t="shared" ca="1" si="194"/>
        <v>9</v>
      </c>
      <c r="T1389" s="7" t="str">
        <f ca="1">VLOOKUP($S1389,Role!$A:$B,2,FALSE)</f>
        <v>Intern</v>
      </c>
      <c r="U1389" s="6" t="str">
        <f t="shared" ca="1" si="195"/>
        <v/>
      </c>
      <c r="V1389" s="7" t="str">
        <f ca="1" xml:space="preserve">
IF($U1389 &lt;&gt; "",
    VLOOKUP($U1389,Level!$A:$B,2,FALSE),
    ""
)</f>
        <v/>
      </c>
      <c r="W1389" s="1">
        <f t="shared" ca="1" si="196"/>
        <v>1285</v>
      </c>
      <c r="X1389" s="12" t="str">
        <f t="shared" ca="1" si="197"/>
        <v>INSERT INTO bi4all.fac_employees (id_company_fk, id_employee_pk, flg_active, employee_name, id_gender_fk, id_race_fk, birthday, id_schooling_fk, id_department_fk, id_role_fk, id_level_fk, salary) VALUES (1, 1385, TRUE, 'Davi Lucas Alcantara Resende', 'M', 5, '03/02/1962', 7, 8, 9, NULL, 1285);</v>
      </c>
    </row>
    <row r="1390" spans="1:24" ht="14.25" customHeight="1" x14ac:dyDescent="0.2">
      <c r="A1390" s="7">
        <v>1</v>
      </c>
      <c r="B1390" s="7" t="str">
        <f>$A1390 &amp; "-"&amp;VLOOKUP($A1390,Company!$A:$B,2,FALSE)</f>
        <v>1-ACME Corporation</v>
      </c>
      <c r="C1390" s="5">
        <f t="shared" si="189"/>
        <v>1386</v>
      </c>
      <c r="D1390" s="6" t="b">
        <v>1</v>
      </c>
      <c r="E1390" s="7">
        <f ca="1">IF($C1390 = 1 + N("Presidente"),
    127,
    IF($C1390 = 2 + N("Vice-Presidente"),
        72,
        IF($C1390 = 3 + N("Secretária bilíngue"),
            13,
            RANDBETWEEN(5,COUNT(Name!$A:$A) + 1)
        )
    )
)</f>
        <v>294</v>
      </c>
      <c r="F1390" s="7" t="str">
        <f ca="1">VLOOKUP($E1390,Name!$A:$B,2,FALSE)</f>
        <v>Michel</v>
      </c>
      <c r="G1390" s="7">
        <f ca="1" xml:space="preserve">
IF($C1390 = 1,
    0,
    RANDBETWEEN(5,COUNT('Last name'!$A:$A) + 1)
)</f>
        <v>28</v>
      </c>
      <c r="H1390" s="7" t="str">
        <f ca="1" xml:space="preserve">
IF($C1390 = 1 + N("Presidente"),
    "de Orléans e Bragança",
    VLOOKUP($G1390,'Last name'!$A:$B,2,FALSE) &amp; " " &amp; VLOOKUP(RANDBETWEEN(5,COUNT('Last name'!$A:$A) + 1),'Last name'!$A:$B,2,FALSE)
)</f>
        <v>Badu Fernandes</v>
      </c>
      <c r="I1390" s="7" t="str">
        <f t="shared" ca="1" si="190"/>
        <v>Michel Badu Fernandes</v>
      </c>
      <c r="J1390" s="7" t="str">
        <f ca="1">VLOOKUP($E1390,Name!$A:$C,3,FALSE)</f>
        <v>M</v>
      </c>
      <c r="K1390" s="7" t="str">
        <f ca="1">VLOOKUP($J1390,Gender!$A:$B,2,FALSE)</f>
        <v>Male</v>
      </c>
      <c r="L1390" s="7">
        <f t="shared" ca="1" si="191"/>
        <v>5</v>
      </c>
      <c r="M1390" s="7" t="str">
        <f ca="1">VLOOKUP($L1390,Race!$A:$B,2,FALSE)</f>
        <v>White</v>
      </c>
      <c r="N1390" s="8">
        <f t="shared" ca="1" si="192"/>
        <v>26701</v>
      </c>
      <c r="O1390" s="6">
        <f t="shared" ca="1" si="193"/>
        <v>8</v>
      </c>
      <c r="P1390" s="8" t="str">
        <f ca="1">VLOOKUP($O1390,Education!$A:$B,2,FALSE)</f>
        <v>Graduate school</v>
      </c>
      <c r="Q1390" s="7">
        <f ca="1" xml:space="preserve">
  IF(OR($S1390 = 5, $S1390 = 6, $S1390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90" s="7" t="str">
        <f ca="1">VLOOKUP($Q1390,Department!$A:$B,2,FALSE)</f>
        <v>Administration</v>
      </c>
      <c r="S1390" s="6">
        <f t="shared" ca="1" si="194"/>
        <v>11</v>
      </c>
      <c r="T1390" s="7" t="str">
        <f ca="1">VLOOKUP($S1390,Role!$A:$B,2,FALSE)</f>
        <v>Analyst</v>
      </c>
      <c r="U1390" s="6">
        <f t="shared" ca="1" si="195"/>
        <v>7</v>
      </c>
      <c r="V1390" s="7" t="str">
        <f ca="1" xml:space="preserve">
IF($U1390 &lt;&gt; "",
    VLOOKUP($U1390,Level!$A:$B,2,FALSE),
    ""
)</f>
        <v>Senior</v>
      </c>
      <c r="W1390" s="1">
        <f t="shared" ca="1" si="196"/>
        <v>3000</v>
      </c>
      <c r="X1390" s="12" t="str">
        <f t="shared" ca="1" si="197"/>
        <v>INSERT INTO bi4all.fac_employees (id_company_fk, id_employee_pk, flg_active, employee_name, id_gender_fk, id_race_fk, birthday, id_schooling_fk, id_department_fk, id_role_fk, id_level_fk, salary) VALUES (1, 1386, TRUE, 'Michel Badu Fernandes', 'M', 5, '06/02/1973', 8, 6, 11, 7, 3000);</v>
      </c>
    </row>
    <row r="1391" spans="1:24" ht="14.25" customHeight="1" x14ac:dyDescent="0.2">
      <c r="A1391" s="7">
        <v>1</v>
      </c>
      <c r="B1391" s="7" t="str">
        <f>$A1391 &amp; "-"&amp;VLOOKUP($A1391,Company!$A:$B,2,FALSE)</f>
        <v>1-ACME Corporation</v>
      </c>
      <c r="C1391" s="5">
        <f t="shared" si="189"/>
        <v>1387</v>
      </c>
      <c r="D1391" s="6" t="b">
        <v>1</v>
      </c>
      <c r="E1391" s="7">
        <f ca="1">IF($C1391 = 1 + N("Presidente"),
    127,
    IF($C1391 = 2 + N("Vice-Presidente"),
        72,
        IF($C1391 = 3 + N("Secretária bilíngue"),
            13,
            RANDBETWEEN(5,COUNT(Name!$A:$A) + 1)
        )
    )
)</f>
        <v>332</v>
      </c>
      <c r="F1391" s="7" t="str">
        <f ca="1">VLOOKUP($E1391,Name!$A:$B,2,FALSE)</f>
        <v>Rodrigo</v>
      </c>
      <c r="G1391" s="7">
        <f ca="1" xml:space="preserve">
IF($C1391 = 1,
    0,
    RANDBETWEEN(5,COUNT('Last name'!$A:$A) + 1)
)</f>
        <v>10</v>
      </c>
      <c r="H1391" s="7" t="str">
        <f ca="1" xml:space="preserve">
IF($C1391 = 1 + N("Presidente"),
    "de Orléans e Bragança",
    VLOOKUP($G1391,'Last name'!$A:$B,2,FALSE) &amp; " " &amp; VLOOKUP(RANDBETWEEN(5,COUNT('Last name'!$A:$A) + 1),'Last name'!$A:$B,2,FALSE)
)</f>
        <v>Alencar Bianchi</v>
      </c>
      <c r="I1391" s="7" t="str">
        <f t="shared" ca="1" si="190"/>
        <v>Rodrigo Alencar Bianchi</v>
      </c>
      <c r="J1391" s="7" t="str">
        <f ca="1">VLOOKUP($E1391,Name!$A:$C,3,FALSE)</f>
        <v>M</v>
      </c>
      <c r="K1391" s="7" t="str">
        <f ca="1">VLOOKUP($J1391,Gender!$A:$B,2,FALSE)</f>
        <v>Male</v>
      </c>
      <c r="L1391" s="7">
        <f t="shared" ca="1" si="191"/>
        <v>5</v>
      </c>
      <c r="M1391" s="7" t="str">
        <f ca="1">VLOOKUP($L1391,Race!$A:$B,2,FALSE)</f>
        <v>White</v>
      </c>
      <c r="N1391" s="8">
        <f t="shared" ca="1" si="192"/>
        <v>20819</v>
      </c>
      <c r="O1391" s="6">
        <f t="shared" ca="1" si="193"/>
        <v>7</v>
      </c>
      <c r="P1391" s="8" t="str">
        <f ca="1">VLOOKUP($O1391,Education!$A:$B,2,FALSE)</f>
        <v>Undergraduate degree</v>
      </c>
      <c r="Q1391" s="7">
        <f ca="1" xml:space="preserve">
  IF(OR($S1391 = 5, $S1391 = 6, $S1391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91" s="7" t="str">
        <f ca="1">VLOOKUP($Q1391,Department!$A:$B,2,FALSE)</f>
        <v>Finance</v>
      </c>
      <c r="S1391" s="6">
        <f t="shared" ca="1" si="194"/>
        <v>10</v>
      </c>
      <c r="T1391" s="7" t="str">
        <f ca="1">VLOOKUP($S1391,Role!$A:$B,2,FALSE)</f>
        <v>Trainee</v>
      </c>
      <c r="U1391" s="6" t="str">
        <f t="shared" ca="1" si="195"/>
        <v/>
      </c>
      <c r="V1391" s="7" t="str">
        <f ca="1" xml:space="preserve">
IF($U1391 &lt;&gt; "",
    VLOOKUP($U1391,Level!$A:$B,2,FALSE),
    ""
)</f>
        <v/>
      </c>
      <c r="W1391" s="1">
        <f t="shared" ca="1" si="196"/>
        <v>1305</v>
      </c>
      <c r="X1391" s="12" t="str">
        <f t="shared" ca="1" si="197"/>
        <v>INSERT INTO bi4all.fac_employees (id_company_fk, id_employee_pk, flg_active, employee_name, id_gender_fk, id_race_fk, birthday, id_schooling_fk, id_department_fk, id_role_fk, id_level_fk, salary) VALUES (1, 1387, TRUE, 'Rodrigo Alencar Bianchi', 'M', 5, '30/12/1956', 7, 7, 10, NULL, 1305);</v>
      </c>
    </row>
    <row r="1392" spans="1:24" ht="14.25" customHeight="1" x14ac:dyDescent="0.2">
      <c r="A1392" s="7">
        <v>1</v>
      </c>
      <c r="B1392" s="7" t="str">
        <f>$A1392 &amp; "-"&amp;VLOOKUP($A1392,Company!$A:$B,2,FALSE)</f>
        <v>1-ACME Corporation</v>
      </c>
      <c r="C1392" s="5">
        <f t="shared" si="189"/>
        <v>1388</v>
      </c>
      <c r="D1392" s="6" t="b">
        <v>1</v>
      </c>
      <c r="E1392" s="7">
        <f ca="1">IF($C1392 = 1 + N("Presidente"),
    127,
    IF($C1392 = 2 + N("Vice-Presidente"),
        72,
        IF($C1392 = 3 + N("Secretária bilíngue"),
            13,
            RANDBETWEEN(5,COUNT(Name!$A:$A) + 1)
        )
    )
)</f>
        <v>150</v>
      </c>
      <c r="F1392" s="7" t="str">
        <f ca="1">VLOOKUP($E1392,Name!$A:$B,2,FALSE)</f>
        <v>Gabriela</v>
      </c>
      <c r="G1392" s="7">
        <f ca="1" xml:space="preserve">
IF($C1392 = 1,
    0,
    RANDBETWEEN(5,COUNT('Last name'!$A:$A) + 1)
)</f>
        <v>149</v>
      </c>
      <c r="H1392" s="7" t="str">
        <f ca="1" xml:space="preserve">
IF($C1392 = 1 + N("Presidente"),
    "de Orléans e Bragança",
    VLOOKUP($G1392,'Last name'!$A:$B,2,FALSE) &amp; " " &amp; VLOOKUP(RANDBETWEEN(5,COUNT('Last name'!$A:$A) + 1),'Last name'!$A:$B,2,FALSE)
)</f>
        <v>Pedroso Bandeira</v>
      </c>
      <c r="I1392" s="7" t="str">
        <f t="shared" ca="1" si="190"/>
        <v>Gabriela Pedroso Bandeira</v>
      </c>
      <c r="J1392" s="7" t="str">
        <f ca="1">VLOOKUP($E1392,Name!$A:$C,3,FALSE)</f>
        <v>F</v>
      </c>
      <c r="K1392" s="7" t="str">
        <f ca="1">VLOOKUP($J1392,Gender!$A:$B,2,FALSE)</f>
        <v>Female</v>
      </c>
      <c r="L1392" s="7">
        <f t="shared" ca="1" si="191"/>
        <v>5</v>
      </c>
      <c r="M1392" s="7" t="str">
        <f ca="1">VLOOKUP($L1392,Race!$A:$B,2,FALSE)</f>
        <v>White</v>
      </c>
      <c r="N1392" s="8">
        <f t="shared" ca="1" si="192"/>
        <v>19399</v>
      </c>
      <c r="O1392" s="6">
        <f t="shared" ca="1" si="193"/>
        <v>7</v>
      </c>
      <c r="P1392" s="8" t="str">
        <f ca="1">VLOOKUP($O1392,Education!$A:$B,2,FALSE)</f>
        <v>Undergraduate degree</v>
      </c>
      <c r="Q1392" s="7">
        <f ca="1" xml:space="preserve">
  IF(OR($S1392 = 5, $S1392 = 6, $S1392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92" s="7" t="str">
        <f ca="1">VLOOKUP($Q1392,Department!$A:$B,2,FALSE)</f>
        <v>Communication &amp; Marketing</v>
      </c>
      <c r="S1392" s="6">
        <f t="shared" ca="1" si="194"/>
        <v>11</v>
      </c>
      <c r="T1392" s="7" t="str">
        <f ca="1">VLOOKUP($S1392,Role!$A:$B,2,FALSE)</f>
        <v>Analyst</v>
      </c>
      <c r="U1392" s="6">
        <f t="shared" ca="1" si="195"/>
        <v>7</v>
      </c>
      <c r="V1392" s="7" t="str">
        <f ca="1" xml:space="preserve">
IF($U1392 &lt;&gt; "",
    VLOOKUP($U1392,Level!$A:$B,2,FALSE),
    ""
)</f>
        <v>Senior</v>
      </c>
      <c r="W1392" s="1">
        <f t="shared" ca="1" si="196"/>
        <v>2580</v>
      </c>
      <c r="X1392" s="12" t="str">
        <f t="shared" ca="1" si="197"/>
        <v>INSERT INTO bi4all.fac_employees (id_company_fk, id_employee_pk, flg_active, employee_name, id_gender_fk, id_race_fk, birthday, id_schooling_fk, id_department_fk, id_role_fk, id_level_fk, salary) VALUES (1, 1388, TRUE, 'Gabriela Pedroso Bandeira', 'F', 5, '09/02/1953', 7, 11, 11, 7, 2580);</v>
      </c>
    </row>
    <row r="1393" spans="1:24" ht="14.25" customHeight="1" x14ac:dyDescent="0.2">
      <c r="A1393" s="7">
        <v>1</v>
      </c>
      <c r="B1393" s="7" t="str">
        <f>$A1393 &amp; "-"&amp;VLOOKUP($A1393,Company!$A:$B,2,FALSE)</f>
        <v>1-ACME Corporation</v>
      </c>
      <c r="C1393" s="5">
        <f t="shared" si="189"/>
        <v>1389</v>
      </c>
      <c r="D1393" s="6" t="b">
        <v>1</v>
      </c>
      <c r="E1393" s="7">
        <f ca="1">IF($C1393 = 1 + N("Presidente"),
    127,
    IF($C1393 = 2 + N("Vice-Presidente"),
        72,
        IF($C1393 = 3 + N("Secretária bilíngue"),
            13,
            RANDBETWEEN(5,COUNT(Name!$A:$A) + 1)
        )
    )
)</f>
        <v>225</v>
      </c>
      <c r="F1393" s="7" t="str">
        <f ca="1">VLOOKUP($E1393,Name!$A:$B,2,FALSE)</f>
        <v>Levi</v>
      </c>
      <c r="G1393" s="7">
        <f ca="1" xml:space="preserve">
IF($C1393 = 1,
    0,
    RANDBETWEEN(5,COUNT('Last name'!$A:$A) + 1)
)</f>
        <v>39</v>
      </c>
      <c r="H1393" s="7" t="str">
        <f ca="1" xml:space="preserve">
IF($C1393 = 1 + N("Presidente"),
    "de Orléans e Bragança",
    VLOOKUP($G1393,'Last name'!$A:$B,2,FALSE) &amp; " " &amp; VLOOKUP(RANDBETWEEN(5,COUNT('Last name'!$A:$A) + 1),'Last name'!$A:$B,2,FALSE)
)</f>
        <v>Bianchi Monti</v>
      </c>
      <c r="I1393" s="7" t="str">
        <f t="shared" ca="1" si="190"/>
        <v>Levi Bianchi Monti</v>
      </c>
      <c r="J1393" s="7" t="str">
        <f ca="1">VLOOKUP($E1393,Name!$A:$C,3,FALSE)</f>
        <v>M</v>
      </c>
      <c r="K1393" s="7" t="str">
        <f ca="1">VLOOKUP($J1393,Gender!$A:$B,2,FALSE)</f>
        <v>Male</v>
      </c>
      <c r="L1393" s="7">
        <f t="shared" ca="1" si="191"/>
        <v>6</v>
      </c>
      <c r="M1393" s="7" t="str">
        <f ca="1">VLOOKUP($L1393,Race!$A:$B,2,FALSE)</f>
        <v>Black or African American</v>
      </c>
      <c r="N1393" s="8">
        <f t="shared" ca="1" si="192"/>
        <v>30633</v>
      </c>
      <c r="O1393" s="6">
        <f t="shared" ca="1" si="193"/>
        <v>7</v>
      </c>
      <c r="P1393" s="8" t="str">
        <f ca="1">VLOOKUP($O1393,Education!$A:$B,2,FALSE)</f>
        <v>Undergraduate degree</v>
      </c>
      <c r="Q1393" s="7">
        <f ca="1" xml:space="preserve">
  IF(OR($S1393 = 5, $S1393 = 6, $S1393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393" s="7" t="str">
        <f ca="1">VLOOKUP($Q1393,Department!$A:$B,2,FALSE)</f>
        <v>Administration</v>
      </c>
      <c r="S1393" s="6">
        <f t="shared" ca="1" si="194"/>
        <v>10</v>
      </c>
      <c r="T1393" s="7" t="str">
        <f ca="1">VLOOKUP($S1393,Role!$A:$B,2,FALSE)</f>
        <v>Trainee</v>
      </c>
      <c r="U1393" s="6" t="str">
        <f t="shared" ca="1" si="195"/>
        <v/>
      </c>
      <c r="V1393" s="7" t="str">
        <f ca="1" xml:space="preserve">
IF($U1393 &lt;&gt; "",
    VLOOKUP($U1393,Level!$A:$B,2,FALSE),
    ""
)</f>
        <v/>
      </c>
      <c r="W1393" s="1">
        <f t="shared" ca="1" si="196"/>
        <v>1305</v>
      </c>
      <c r="X1393" s="12" t="str">
        <f t="shared" ca="1" si="197"/>
        <v>INSERT INTO bi4all.fac_employees (id_company_fk, id_employee_pk, flg_active, employee_name, id_gender_fk, id_race_fk, birthday, id_schooling_fk, id_department_fk, id_role_fk, id_level_fk, salary) VALUES (1, 1389, TRUE, 'Levi Bianchi Monti', 'M', 6, '13/11/1983', 7, 6, 10, NULL, 1305);</v>
      </c>
    </row>
    <row r="1394" spans="1:24" ht="14.25" customHeight="1" x14ac:dyDescent="0.2">
      <c r="A1394" s="7">
        <v>1</v>
      </c>
      <c r="B1394" s="7" t="str">
        <f>$A1394 &amp; "-"&amp;VLOOKUP($A1394,Company!$A:$B,2,FALSE)</f>
        <v>1-ACME Corporation</v>
      </c>
      <c r="C1394" s="5">
        <f t="shared" si="189"/>
        <v>1390</v>
      </c>
      <c r="D1394" s="6" t="b">
        <v>1</v>
      </c>
      <c r="E1394" s="7">
        <f ca="1">IF($C1394 = 1 + N("Presidente"),
    127,
    IF($C1394 = 2 + N("Vice-Presidente"),
        72,
        IF($C1394 = 3 + N("Secretária bilíngue"),
            13,
            RANDBETWEEN(5,COUNT(Name!$A:$A) + 1)
        )
    )
)</f>
        <v>154</v>
      </c>
      <c r="F1394" s="7" t="str">
        <f ca="1">VLOOKUP($E1394,Name!$A:$B,2,FALSE)</f>
        <v>Giovanna</v>
      </c>
      <c r="G1394" s="7">
        <f ca="1" xml:space="preserve">
IF($C1394 = 1,
    0,
    RANDBETWEEN(5,COUNT('Last name'!$A:$A) + 1)
)</f>
        <v>134</v>
      </c>
      <c r="H1394" s="7" t="str">
        <f ca="1" xml:space="preserve">
IF($C1394 = 1 + N("Presidente"),
    "de Orléans e Bragança",
    VLOOKUP($G1394,'Last name'!$A:$B,2,FALSE) &amp; " " &amp; VLOOKUP(RANDBETWEEN(5,COUNT('Last name'!$A:$A) + 1),'Last name'!$A:$B,2,FALSE)
)</f>
        <v>Morato Oliveira</v>
      </c>
      <c r="I1394" s="7" t="str">
        <f t="shared" ca="1" si="190"/>
        <v>Giovanna Morato Oliveira</v>
      </c>
      <c r="J1394" s="7" t="str">
        <f ca="1">VLOOKUP($E1394,Name!$A:$C,3,FALSE)</f>
        <v>F</v>
      </c>
      <c r="K1394" s="7" t="str">
        <f ca="1">VLOOKUP($J1394,Gender!$A:$B,2,FALSE)</f>
        <v>Female</v>
      </c>
      <c r="L1394" s="7">
        <f t="shared" ca="1" si="191"/>
        <v>5</v>
      </c>
      <c r="M1394" s="7" t="str">
        <f ca="1">VLOOKUP($L1394,Race!$A:$B,2,FALSE)</f>
        <v>White</v>
      </c>
      <c r="N1394" s="8">
        <f t="shared" ca="1" si="192"/>
        <v>17591</v>
      </c>
      <c r="O1394" s="6">
        <f t="shared" ca="1" si="193"/>
        <v>8</v>
      </c>
      <c r="P1394" s="8" t="str">
        <f ca="1">VLOOKUP($O1394,Education!$A:$B,2,FALSE)</f>
        <v>Graduate school</v>
      </c>
      <c r="Q1394" s="7">
        <f ca="1" xml:space="preserve">
  IF(OR($S1394 = 5, $S1394 = 6, $S1394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94" s="7" t="str">
        <f ca="1">VLOOKUP($Q1394,Department!$A:$B,2,FALSE)</f>
        <v>Commercial</v>
      </c>
      <c r="S1394" s="6">
        <f t="shared" ca="1" si="194"/>
        <v>11</v>
      </c>
      <c r="T1394" s="7" t="str">
        <f ca="1">VLOOKUP($S1394,Role!$A:$B,2,FALSE)</f>
        <v>Analyst</v>
      </c>
      <c r="U1394" s="6">
        <f t="shared" ca="1" si="195"/>
        <v>6</v>
      </c>
      <c r="V1394" s="7" t="str">
        <f ca="1" xml:space="preserve">
IF($U1394 &lt;&gt; "",
    VLOOKUP($U1394,Level!$A:$B,2,FALSE),
    ""
)</f>
        <v>Pleno</v>
      </c>
      <c r="W1394" s="1">
        <f t="shared" ca="1" si="196"/>
        <v>3080</v>
      </c>
      <c r="X1394" s="12" t="str">
        <f t="shared" ca="1" si="197"/>
        <v>INSERT INTO bi4all.fac_employees (id_company_fk, id_employee_pk, flg_active, employee_name, id_gender_fk, id_race_fk, birthday, id_schooling_fk, id_department_fk, id_role_fk, id_level_fk, salary) VALUES (1, 1390, TRUE, 'Giovanna Morato Oliveira', 'F', 5, '28/02/1948', 8, 9, 11, 6, 3080);</v>
      </c>
    </row>
    <row r="1395" spans="1:24" ht="14.25" customHeight="1" x14ac:dyDescent="0.2">
      <c r="A1395" s="7">
        <v>1</v>
      </c>
      <c r="B1395" s="7" t="str">
        <f>$A1395 &amp; "-"&amp;VLOOKUP($A1395,Company!$A:$B,2,FALSE)</f>
        <v>1-ACME Corporation</v>
      </c>
      <c r="C1395" s="5">
        <f t="shared" si="189"/>
        <v>1391</v>
      </c>
      <c r="D1395" s="6" t="b">
        <v>1</v>
      </c>
      <c r="E1395" s="7">
        <f ca="1">IF($C1395 = 1 + N("Presidente"),
    127,
    IF($C1395 = 2 + N("Vice-Presidente"),
        72,
        IF($C1395 = 3 + N("Secretária bilíngue"),
            13,
            RANDBETWEEN(5,COUNT(Name!$A:$A) + 1)
        )
    )
)</f>
        <v>150</v>
      </c>
      <c r="F1395" s="7" t="str">
        <f ca="1">VLOOKUP($E1395,Name!$A:$B,2,FALSE)</f>
        <v>Gabriela</v>
      </c>
      <c r="G1395" s="7">
        <f ca="1" xml:space="preserve">
IF($C1395 = 1,
    0,
    RANDBETWEEN(5,COUNT('Last name'!$A:$A) + 1)
)</f>
        <v>128</v>
      </c>
      <c r="H1395" s="7" t="str">
        <f ca="1" xml:space="preserve">
IF($C1395 = 1 + N("Presidente"),
    "de Orléans e Bragança",
    VLOOKUP($G1395,'Last name'!$A:$B,2,FALSE) &amp; " " &amp; VLOOKUP(RANDBETWEEN(5,COUNT('Last name'!$A:$A) + 1),'Last name'!$A:$B,2,FALSE)
)</f>
        <v>Mendes Botelho</v>
      </c>
      <c r="I1395" s="7" t="str">
        <f t="shared" ca="1" si="190"/>
        <v>Gabriela Mendes Botelho</v>
      </c>
      <c r="J1395" s="7" t="str">
        <f ca="1">VLOOKUP($E1395,Name!$A:$C,3,FALSE)</f>
        <v>F</v>
      </c>
      <c r="K1395" s="7" t="str">
        <f ca="1">VLOOKUP($J1395,Gender!$A:$B,2,FALSE)</f>
        <v>Female</v>
      </c>
      <c r="L1395" s="7">
        <f t="shared" ca="1" si="191"/>
        <v>5</v>
      </c>
      <c r="M1395" s="7" t="str">
        <f ca="1">VLOOKUP($L1395,Race!$A:$B,2,FALSE)</f>
        <v>White</v>
      </c>
      <c r="N1395" s="8">
        <f t="shared" ca="1" si="192"/>
        <v>19317</v>
      </c>
      <c r="O1395" s="6">
        <f t="shared" ca="1" si="193"/>
        <v>7</v>
      </c>
      <c r="P1395" s="8" t="str">
        <f ca="1">VLOOKUP($O1395,Education!$A:$B,2,FALSE)</f>
        <v>Undergraduate degree</v>
      </c>
      <c r="Q1395" s="7">
        <f ca="1" xml:space="preserve">
  IF(OR($S1395 = 5, $S1395 = 6, $S1395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395" s="7" t="str">
        <f ca="1">VLOOKUP($Q1395,Department!$A:$B,2,FALSE)</f>
        <v>Finance</v>
      </c>
      <c r="S1395" s="6">
        <f t="shared" ca="1" si="194"/>
        <v>10</v>
      </c>
      <c r="T1395" s="7" t="str">
        <f ca="1">VLOOKUP($S1395,Role!$A:$B,2,FALSE)</f>
        <v>Trainee</v>
      </c>
      <c r="U1395" s="6" t="str">
        <f t="shared" ca="1" si="195"/>
        <v/>
      </c>
      <c r="V1395" s="7" t="str">
        <f ca="1" xml:space="preserve">
IF($U1395 &lt;&gt; "",
    VLOOKUP($U1395,Level!$A:$B,2,FALSE),
    ""
)</f>
        <v/>
      </c>
      <c r="W1395" s="1">
        <f t="shared" ca="1" si="196"/>
        <v>1305</v>
      </c>
      <c r="X1395" s="12" t="str">
        <f t="shared" ca="1" si="197"/>
        <v>INSERT INTO bi4all.fac_employees (id_company_fk, id_employee_pk, flg_active, employee_name, id_gender_fk, id_race_fk, birthday, id_schooling_fk, id_department_fk, id_role_fk, id_level_fk, salary) VALUES (1, 1391, TRUE, 'Gabriela Mendes Botelho', 'F', 5, '19/11/1952', 7, 7, 10, NULL, 1305);</v>
      </c>
    </row>
    <row r="1396" spans="1:24" ht="14.25" customHeight="1" x14ac:dyDescent="0.2">
      <c r="A1396" s="7">
        <v>1</v>
      </c>
      <c r="B1396" s="7" t="str">
        <f>$A1396 &amp; "-"&amp;VLOOKUP($A1396,Company!$A:$B,2,FALSE)</f>
        <v>1-ACME Corporation</v>
      </c>
      <c r="C1396" s="5">
        <f t="shared" si="189"/>
        <v>1392</v>
      </c>
      <c r="D1396" s="6" t="b">
        <v>1</v>
      </c>
      <c r="E1396" s="7">
        <f ca="1">IF($C1396 = 1 + N("Presidente"),
    127,
    IF($C1396 = 2 + N("Vice-Presidente"),
        72,
        IF($C1396 = 3 + N("Secretária bilíngue"),
            13,
            RANDBETWEEN(5,COUNT(Name!$A:$A) + 1)
        )
    )
)</f>
        <v>228</v>
      </c>
      <c r="F1396" s="7" t="str">
        <f ca="1">VLOOKUP($E1396,Name!$A:$B,2,FALSE)</f>
        <v>Lívia</v>
      </c>
      <c r="G1396" s="7">
        <f ca="1" xml:space="preserve">
IF($C1396 = 1,
    0,
    RANDBETWEEN(5,COUNT('Last name'!$A:$A) + 1)
)</f>
        <v>162</v>
      </c>
      <c r="H1396" s="7" t="str">
        <f ca="1" xml:space="preserve">
IF($C1396 = 1 + N("Presidente"),
    "de Orléans e Bragança",
    VLOOKUP($G1396,'Last name'!$A:$B,2,FALSE) &amp; " " &amp; VLOOKUP(RANDBETWEEN(5,COUNT('Last name'!$A:$A) + 1),'Last name'!$A:$B,2,FALSE)
)</f>
        <v>Ricci Botelho</v>
      </c>
      <c r="I1396" s="7" t="str">
        <f t="shared" ca="1" si="190"/>
        <v>Lívia Ricci Botelho</v>
      </c>
      <c r="J1396" s="7" t="str">
        <f ca="1">VLOOKUP($E1396,Name!$A:$C,3,FALSE)</f>
        <v>F</v>
      </c>
      <c r="K1396" s="7" t="str">
        <f ca="1">VLOOKUP($J1396,Gender!$A:$B,2,FALSE)</f>
        <v>Female</v>
      </c>
      <c r="L1396" s="7">
        <f t="shared" ca="1" si="191"/>
        <v>5</v>
      </c>
      <c r="M1396" s="7" t="str">
        <f ca="1">VLOOKUP($L1396,Race!$A:$B,2,FALSE)</f>
        <v>White</v>
      </c>
      <c r="N1396" s="8">
        <f t="shared" ca="1" si="192"/>
        <v>22962</v>
      </c>
      <c r="O1396" s="6">
        <f t="shared" ca="1" si="193"/>
        <v>8</v>
      </c>
      <c r="P1396" s="8" t="str">
        <f ca="1">VLOOKUP($O1396,Education!$A:$B,2,FALSE)</f>
        <v>Graduate school</v>
      </c>
      <c r="Q1396" s="7">
        <f ca="1" xml:space="preserve">
  IF(OR($S1396 = 5, $S1396 = 6, $S1396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396" s="7" t="str">
        <f ca="1">VLOOKUP($Q1396,Department!$A:$B,2,FALSE)</f>
        <v>Audit</v>
      </c>
      <c r="S1396" s="6">
        <f t="shared" ca="1" si="194"/>
        <v>11</v>
      </c>
      <c r="T1396" s="7" t="str">
        <f ca="1">VLOOKUP($S1396,Role!$A:$B,2,FALSE)</f>
        <v>Analyst</v>
      </c>
      <c r="U1396" s="6">
        <f t="shared" ca="1" si="195"/>
        <v>7</v>
      </c>
      <c r="V1396" s="7" t="str">
        <f ca="1" xml:space="preserve">
IF($U1396 &lt;&gt; "",
    VLOOKUP($U1396,Level!$A:$B,2,FALSE),
    ""
)</f>
        <v>Senior</v>
      </c>
      <c r="W1396" s="1">
        <f t="shared" ca="1" si="196"/>
        <v>3000</v>
      </c>
      <c r="X1396" s="12" t="str">
        <f t="shared" ca="1" si="197"/>
        <v>INSERT INTO bi4all.fac_employees (id_company_fk, id_employee_pk, flg_active, employee_name, id_gender_fk, id_race_fk, birthday, id_schooling_fk, id_department_fk, id_role_fk, id_level_fk, salary) VALUES (1, 1392, TRUE, 'Lívia Ricci Botelho', 'F', 5, '12/11/1962', 8, 13, 11, 7, 3000);</v>
      </c>
    </row>
    <row r="1397" spans="1:24" ht="14.25" customHeight="1" x14ac:dyDescent="0.2">
      <c r="A1397" s="7">
        <v>1</v>
      </c>
      <c r="B1397" s="7" t="str">
        <f>$A1397 &amp; "-"&amp;VLOOKUP($A1397,Company!$A:$B,2,FALSE)</f>
        <v>1-ACME Corporation</v>
      </c>
      <c r="C1397" s="5">
        <f t="shared" si="189"/>
        <v>1393</v>
      </c>
      <c r="D1397" s="6" t="b">
        <v>1</v>
      </c>
      <c r="E1397" s="7">
        <f ca="1">IF($C1397 = 1 + N("Presidente"),
    127,
    IF($C1397 = 2 + N("Vice-Presidente"),
        72,
        IF($C1397 = 3 + N("Secretária bilíngue"),
            13,
            RANDBETWEEN(5,COUNT(Name!$A:$A) + 1)
        )
    )
)</f>
        <v>162</v>
      </c>
      <c r="F1397" s="7" t="str">
        <f ca="1">VLOOKUP($E1397,Name!$A:$B,2,FALSE)</f>
        <v>Helena</v>
      </c>
      <c r="G1397" s="7">
        <f ca="1" xml:space="preserve">
IF($C1397 = 1,
    0,
    RANDBETWEEN(5,COUNT('Last name'!$A:$A) + 1)
)</f>
        <v>20</v>
      </c>
      <c r="H1397" s="7" t="str">
        <f ca="1" xml:space="preserve">
IF($C1397 = 1 + N("Presidente"),
    "de Orléans e Bragança",
    VLOOKUP($G1397,'Last name'!$A:$B,2,FALSE) &amp; " " &amp; VLOOKUP(RANDBETWEEN(5,COUNT('Last name'!$A:$A) + 1),'Last name'!$A:$B,2,FALSE)
)</f>
        <v>Anunciação Carvalho</v>
      </c>
      <c r="I1397" s="7" t="str">
        <f t="shared" ca="1" si="190"/>
        <v>Helena Anunciação Carvalho</v>
      </c>
      <c r="J1397" s="7" t="str">
        <f ca="1">VLOOKUP($E1397,Name!$A:$C,3,FALSE)</f>
        <v>F</v>
      </c>
      <c r="K1397" s="7" t="str">
        <f ca="1">VLOOKUP($J1397,Gender!$A:$B,2,FALSE)</f>
        <v>Female</v>
      </c>
      <c r="L1397" s="7">
        <f t="shared" ca="1" si="191"/>
        <v>7</v>
      </c>
      <c r="M1397" s="7" t="str">
        <f ca="1">VLOOKUP($L1397,Race!$A:$B,2,FALSE)</f>
        <v>Hispanic or Latino</v>
      </c>
      <c r="N1397" s="8">
        <f t="shared" ca="1" si="192"/>
        <v>17762</v>
      </c>
      <c r="O1397" s="6">
        <f t="shared" ca="1" si="193"/>
        <v>7</v>
      </c>
      <c r="P1397" s="8" t="str">
        <f ca="1">VLOOKUP($O1397,Education!$A:$B,2,FALSE)</f>
        <v>Undergraduate degree</v>
      </c>
      <c r="Q1397" s="7">
        <f ca="1" xml:space="preserve">
  IF(OR($S1397 = 5, $S1397 = 6, $S1397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397" s="7" t="str">
        <f ca="1">VLOOKUP($Q1397,Department!$A:$B,2,FALSE)</f>
        <v>Communication &amp; Marketing</v>
      </c>
      <c r="S1397" s="6">
        <f t="shared" ca="1" si="194"/>
        <v>10</v>
      </c>
      <c r="T1397" s="7" t="str">
        <f ca="1">VLOOKUP($S1397,Role!$A:$B,2,FALSE)</f>
        <v>Trainee</v>
      </c>
      <c r="U1397" s="6" t="str">
        <f t="shared" ca="1" si="195"/>
        <v/>
      </c>
      <c r="V1397" s="7" t="str">
        <f ca="1" xml:space="preserve">
IF($U1397 &lt;&gt; "",
    VLOOKUP($U1397,Level!$A:$B,2,FALSE),
    ""
)</f>
        <v/>
      </c>
      <c r="W1397" s="1">
        <f t="shared" ca="1" si="196"/>
        <v>1385</v>
      </c>
      <c r="X1397" s="12" t="str">
        <f t="shared" ca="1" si="197"/>
        <v>INSERT INTO bi4all.fac_employees (id_company_fk, id_employee_pk, flg_active, employee_name, id_gender_fk, id_race_fk, birthday, id_schooling_fk, id_department_fk, id_role_fk, id_level_fk, salary) VALUES (1, 1393, TRUE, 'Helena Anunciação Carvalho', 'F', 7, '17/08/1948', 7, 11, 10, NULL, 1385);</v>
      </c>
    </row>
    <row r="1398" spans="1:24" ht="14.25" customHeight="1" x14ac:dyDescent="0.2">
      <c r="A1398" s="7">
        <v>1</v>
      </c>
      <c r="B1398" s="7" t="str">
        <f>$A1398 &amp; "-"&amp;VLOOKUP($A1398,Company!$A:$B,2,FALSE)</f>
        <v>1-ACME Corporation</v>
      </c>
      <c r="C1398" s="5">
        <f t="shared" si="189"/>
        <v>1394</v>
      </c>
      <c r="D1398" s="6" t="b">
        <v>1</v>
      </c>
      <c r="E1398" s="7">
        <f ca="1">IF($C1398 = 1 + N("Presidente"),
    127,
    IF($C1398 = 2 + N("Vice-Presidente"),
        72,
        IF($C1398 = 3 + N("Secretária bilíngue"),
            13,
            RANDBETWEEN(5,COUNT(Name!$A:$A) + 1)
        )
    )
)</f>
        <v>301</v>
      </c>
      <c r="F1398" s="7" t="str">
        <f ca="1">VLOOKUP($E1398,Name!$A:$B,2,FALSE)</f>
        <v>Murilo</v>
      </c>
      <c r="G1398" s="7">
        <f ca="1" xml:space="preserve">
IF($C1398 = 1,
    0,
    RANDBETWEEN(5,COUNT('Last name'!$A:$A) + 1)
)</f>
        <v>183</v>
      </c>
      <c r="H1398" s="7" t="str">
        <f ca="1" xml:space="preserve">
IF($C1398 = 1 + N("Presidente"),
    "de Orléans e Bragança",
    VLOOKUP($G1398,'Last name'!$A:$B,2,FALSE) &amp; " " &amp; VLOOKUP(RANDBETWEEN(5,COUNT('Last name'!$A:$A) + 1),'Last name'!$A:$B,2,FALSE)
)</f>
        <v>Soares Padrão</v>
      </c>
      <c r="I1398" s="7" t="str">
        <f t="shared" ca="1" si="190"/>
        <v>Murilo Soares Padrão</v>
      </c>
      <c r="J1398" s="7" t="str">
        <f ca="1">VLOOKUP($E1398,Name!$A:$C,3,FALSE)</f>
        <v>M</v>
      </c>
      <c r="K1398" s="7" t="str">
        <f ca="1">VLOOKUP($J1398,Gender!$A:$B,2,FALSE)</f>
        <v>Male</v>
      </c>
      <c r="L1398" s="7">
        <f t="shared" ca="1" si="191"/>
        <v>5</v>
      </c>
      <c r="M1398" s="7" t="str">
        <f ca="1">VLOOKUP($L1398,Race!$A:$B,2,FALSE)</f>
        <v>White</v>
      </c>
      <c r="N1398" s="8">
        <f t="shared" ca="1" si="192"/>
        <v>22950</v>
      </c>
      <c r="O1398" s="6">
        <f t="shared" ca="1" si="193"/>
        <v>7</v>
      </c>
      <c r="P1398" s="8" t="str">
        <f ca="1">VLOOKUP($O1398,Education!$A:$B,2,FALSE)</f>
        <v>Undergraduate degree</v>
      </c>
      <c r="Q1398" s="7">
        <f ca="1" xml:space="preserve">
  IF(OR($S1398 = 5, $S1398 = 6, $S1398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98" s="7" t="str">
        <f ca="1">VLOOKUP($Q1398,Department!$A:$B,2,FALSE)</f>
        <v>Commercial</v>
      </c>
      <c r="S1398" s="6">
        <f t="shared" ca="1" si="194"/>
        <v>11</v>
      </c>
      <c r="T1398" s="7" t="str">
        <f ca="1">VLOOKUP($S1398,Role!$A:$B,2,FALSE)</f>
        <v>Analyst</v>
      </c>
      <c r="U1398" s="6">
        <f t="shared" ca="1" si="195"/>
        <v>5</v>
      </c>
      <c r="V1398" s="7" t="str">
        <f ca="1" xml:space="preserve">
IF($U1398 &lt;&gt; "",
    VLOOKUP($U1398,Level!$A:$B,2,FALSE),
    ""
)</f>
        <v>Junior</v>
      </c>
      <c r="W1398" s="1">
        <f t="shared" ca="1" si="196"/>
        <v>2580</v>
      </c>
      <c r="X1398" s="12" t="str">
        <f t="shared" ca="1" si="197"/>
        <v>INSERT INTO bi4all.fac_employees (id_company_fk, id_employee_pk, flg_active, employee_name, id_gender_fk, id_race_fk, birthday, id_schooling_fk, id_department_fk, id_role_fk, id_level_fk, salary) VALUES (1, 1394, TRUE, 'Murilo Soares Padrão', 'M', 5, '31/10/1962', 7, 9, 11, 5, 2580);</v>
      </c>
    </row>
    <row r="1399" spans="1:24" ht="14.25" customHeight="1" x14ac:dyDescent="0.2">
      <c r="A1399" s="7">
        <v>1</v>
      </c>
      <c r="B1399" s="7" t="str">
        <f>$A1399 &amp; "-"&amp;VLOOKUP($A1399,Company!$A:$B,2,FALSE)</f>
        <v>1-ACME Corporation</v>
      </c>
      <c r="C1399" s="5">
        <f t="shared" si="189"/>
        <v>1395</v>
      </c>
      <c r="D1399" s="6" t="b">
        <v>1</v>
      </c>
      <c r="E1399" s="7">
        <f ca="1">IF($C1399 = 1 + N("Presidente"),
    127,
    IF($C1399 = 2 + N("Vice-Presidente"),
        72,
        IF($C1399 = 3 + N("Secretária bilíngue"),
            13,
            RANDBETWEEN(5,COUNT(Name!$A:$A) + 1)
        )
    )
)</f>
        <v>272</v>
      </c>
      <c r="F1399" s="7" t="str">
        <f ca="1">VLOOKUP($E1399,Name!$A:$B,2,FALSE)</f>
        <v>Maria Madalena</v>
      </c>
      <c r="G1399" s="7">
        <f ca="1" xml:space="preserve">
IF($C1399 = 1,
    0,
    RANDBETWEEN(5,COUNT('Last name'!$A:$A) + 1)
)</f>
        <v>40</v>
      </c>
      <c r="H1399" s="7" t="str">
        <f ca="1" xml:space="preserve">
IF($C1399 = 1 + N("Presidente"),
    "de Orléans e Bragança",
    VLOOKUP($G1399,'Last name'!$A:$B,2,FALSE) &amp; " " &amp; VLOOKUP(RANDBETWEEN(5,COUNT('Last name'!$A:$A) + 1),'Last name'!$A:$B,2,FALSE)
)</f>
        <v>Bicalho Testa</v>
      </c>
      <c r="I1399" s="7" t="str">
        <f t="shared" ca="1" si="190"/>
        <v>Maria Madalena Bicalho Testa</v>
      </c>
      <c r="J1399" s="7" t="str">
        <f ca="1">VLOOKUP($E1399,Name!$A:$C,3,FALSE)</f>
        <v>F</v>
      </c>
      <c r="K1399" s="7" t="str">
        <f ca="1">VLOOKUP($J1399,Gender!$A:$B,2,FALSE)</f>
        <v>Female</v>
      </c>
      <c r="L1399" s="7">
        <f t="shared" ca="1" si="191"/>
        <v>5</v>
      </c>
      <c r="M1399" s="7" t="str">
        <f ca="1">VLOOKUP($L1399,Race!$A:$B,2,FALSE)</f>
        <v>White</v>
      </c>
      <c r="N1399" s="8">
        <f t="shared" ca="1" si="192"/>
        <v>23542</v>
      </c>
      <c r="O1399" s="6">
        <f t="shared" ca="1" si="193"/>
        <v>7</v>
      </c>
      <c r="P1399" s="8" t="str">
        <f ca="1">VLOOKUP($O1399,Education!$A:$B,2,FALSE)</f>
        <v>Undergraduate degree</v>
      </c>
      <c r="Q1399" s="7">
        <f ca="1" xml:space="preserve">
  IF(OR($S1399 = 5, $S1399 = 6, $S1399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399" s="7" t="str">
        <f ca="1">VLOOKUP($Q1399,Department!$A:$B,2,FALSE)</f>
        <v>Commercial</v>
      </c>
      <c r="S1399" s="6">
        <f t="shared" ca="1" si="194"/>
        <v>9</v>
      </c>
      <c r="T1399" s="7" t="str">
        <f ca="1">VLOOKUP($S1399,Role!$A:$B,2,FALSE)</f>
        <v>Intern</v>
      </c>
      <c r="U1399" s="6" t="str">
        <f t="shared" ca="1" si="195"/>
        <v/>
      </c>
      <c r="V1399" s="7" t="str">
        <f ca="1" xml:space="preserve">
IF($U1399 &lt;&gt; "",
    VLOOKUP($U1399,Level!$A:$B,2,FALSE),
    ""
)</f>
        <v/>
      </c>
      <c r="W1399" s="1">
        <f t="shared" ca="1" si="196"/>
        <v>1285</v>
      </c>
      <c r="X1399" s="12" t="str">
        <f t="shared" ca="1" si="197"/>
        <v>INSERT INTO bi4all.fac_employees (id_company_fk, id_employee_pk, flg_active, employee_name, id_gender_fk, id_race_fk, birthday, id_schooling_fk, id_department_fk, id_role_fk, id_level_fk, salary) VALUES (1, 1395, TRUE, 'Maria Madalena Bicalho Testa', 'F', 5, '14/06/1964', 7, 9, 9, NULL, 1285);</v>
      </c>
    </row>
    <row r="1400" spans="1:24" ht="14.25" customHeight="1" x14ac:dyDescent="0.2">
      <c r="A1400" s="7">
        <v>1</v>
      </c>
      <c r="B1400" s="7" t="str">
        <f>$A1400 &amp; "-"&amp;VLOOKUP($A1400,Company!$A:$B,2,FALSE)</f>
        <v>1-ACME Corporation</v>
      </c>
      <c r="C1400" s="5">
        <f t="shared" si="189"/>
        <v>1396</v>
      </c>
      <c r="D1400" s="6" t="b">
        <v>1</v>
      </c>
      <c r="E1400" s="7">
        <f ca="1">IF($C1400 = 1 + N("Presidente"),
    127,
    IF($C1400 = 2 + N("Vice-Presidente"),
        72,
        IF($C1400 = 3 + N("Secretária bilíngue"),
            13,
            RANDBETWEEN(5,COUNT(Name!$A:$A) + 1)
        )
    )
)</f>
        <v>176</v>
      </c>
      <c r="F1400" s="7" t="str">
        <f ca="1">VLOOKUP($E1400,Name!$A:$B,2,FALSE)</f>
        <v>Isabelle</v>
      </c>
      <c r="G1400" s="7">
        <f ca="1" xml:space="preserve">
IF($C1400 = 1,
    0,
    RANDBETWEEN(5,COUNT('Last name'!$A:$A) + 1)
)</f>
        <v>73</v>
      </c>
      <c r="H1400" s="7" t="str">
        <f ca="1" xml:space="preserve">
IF($C1400 = 1 + N("Presidente"),
    "de Orléans e Bragança",
    VLOOKUP($G1400,'Last name'!$A:$B,2,FALSE) &amp; " " &amp; VLOOKUP(RANDBETWEEN(5,COUNT('Last name'!$A:$A) + 1),'Last name'!$A:$B,2,FALSE)
)</f>
        <v>de Oliveira Lopes</v>
      </c>
      <c r="I1400" s="7" t="str">
        <f t="shared" ca="1" si="190"/>
        <v>Isabelle de Oliveira Lopes</v>
      </c>
      <c r="J1400" s="7" t="str">
        <f ca="1">VLOOKUP($E1400,Name!$A:$C,3,FALSE)</f>
        <v>F</v>
      </c>
      <c r="K1400" s="7" t="str">
        <f ca="1">VLOOKUP($J1400,Gender!$A:$B,2,FALSE)</f>
        <v>Female</v>
      </c>
      <c r="L1400" s="7">
        <f t="shared" ca="1" si="191"/>
        <v>6</v>
      </c>
      <c r="M1400" s="7" t="str">
        <f ca="1">VLOOKUP($L1400,Race!$A:$B,2,FALSE)</f>
        <v>Black or African American</v>
      </c>
      <c r="N1400" s="8">
        <f t="shared" ca="1" si="192"/>
        <v>25448</v>
      </c>
      <c r="O1400" s="6">
        <f t="shared" ca="1" si="193"/>
        <v>8</v>
      </c>
      <c r="P1400" s="8" t="str">
        <f ca="1">VLOOKUP($O1400,Education!$A:$B,2,FALSE)</f>
        <v>Graduate school</v>
      </c>
      <c r="Q1400" s="7">
        <f ca="1" xml:space="preserve">
  IF(OR($S1400 = 5, $S1400 = 6, $S1400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00" s="7" t="str">
        <f ca="1">VLOOKUP($Q1400,Department!$A:$B,2,FALSE)</f>
        <v>Audit</v>
      </c>
      <c r="S1400" s="6">
        <f t="shared" ca="1" si="194"/>
        <v>11</v>
      </c>
      <c r="T1400" s="7" t="str">
        <f ca="1">VLOOKUP($S1400,Role!$A:$B,2,FALSE)</f>
        <v>Analyst</v>
      </c>
      <c r="U1400" s="6">
        <f t="shared" ca="1" si="195"/>
        <v>7</v>
      </c>
      <c r="V1400" s="7" t="str">
        <f ca="1" xml:space="preserve">
IF($U1400 &lt;&gt; "",
    VLOOKUP($U1400,Level!$A:$B,2,FALSE),
    ""
)</f>
        <v>Senior</v>
      </c>
      <c r="W1400" s="1">
        <f t="shared" ca="1" si="196"/>
        <v>3000</v>
      </c>
      <c r="X1400" s="12" t="str">
        <f t="shared" ca="1" si="197"/>
        <v>INSERT INTO bi4all.fac_employees (id_company_fk, id_employee_pk, flg_active, employee_name, id_gender_fk, id_race_fk, birthday, id_schooling_fk, id_department_fk, id_role_fk, id_level_fk, salary) VALUES (1, 1396, TRUE, 'Isabelle de Oliveira Lopes', 'F', 6, '02/09/1969', 8, 13, 11, 7, 3000);</v>
      </c>
    </row>
    <row r="1401" spans="1:24" ht="14.25" customHeight="1" x14ac:dyDescent="0.2">
      <c r="A1401" s="7">
        <v>1</v>
      </c>
      <c r="B1401" s="7" t="str">
        <f>$A1401 &amp; "-"&amp;VLOOKUP($A1401,Company!$A:$B,2,FALSE)</f>
        <v>1-ACME Corporation</v>
      </c>
      <c r="C1401" s="5">
        <f t="shared" si="189"/>
        <v>1397</v>
      </c>
      <c r="D1401" s="6" t="b">
        <v>1</v>
      </c>
      <c r="E1401" s="7">
        <f ca="1">IF($C1401 = 1 + N("Presidente"),
    127,
    IF($C1401 = 2 + N("Vice-Presidente"),
        72,
        IF($C1401 = 3 + N("Secretária bilíngue"),
            13,
            RANDBETWEEN(5,COUNT(Name!$A:$A) + 1)
        )
    )
)</f>
        <v>149</v>
      </c>
      <c r="F1401" s="7" t="str">
        <f ca="1">VLOOKUP($E1401,Name!$A:$B,2,FALSE)</f>
        <v>Gabriel</v>
      </c>
      <c r="G1401" s="7">
        <f ca="1" xml:space="preserve">
IF($C1401 = 1,
    0,
    RANDBETWEEN(5,COUNT('Last name'!$A:$A) + 1)
)</f>
        <v>121</v>
      </c>
      <c r="H1401" s="7" t="str">
        <f ca="1" xml:space="preserve">
IF($C1401 = 1 + N("Presidente"),
    "de Orléans e Bragança",
    VLOOKUP($G1401,'Last name'!$A:$B,2,FALSE) &amp; " " &amp; VLOOKUP(RANDBETWEEN(5,COUNT('Last name'!$A:$A) + 1),'Last name'!$A:$B,2,FALSE)
)</f>
        <v>Martinelli Frasão</v>
      </c>
      <c r="I1401" s="7" t="str">
        <f t="shared" ca="1" si="190"/>
        <v>Gabriel Martinelli Frasão</v>
      </c>
      <c r="J1401" s="7" t="str">
        <f ca="1">VLOOKUP($E1401,Name!$A:$C,3,FALSE)</f>
        <v>M</v>
      </c>
      <c r="K1401" s="7" t="str">
        <f ca="1">VLOOKUP($J1401,Gender!$A:$B,2,FALSE)</f>
        <v>Male</v>
      </c>
      <c r="L1401" s="7">
        <f t="shared" ca="1" si="191"/>
        <v>5</v>
      </c>
      <c r="M1401" s="7" t="str">
        <f ca="1">VLOOKUP($L1401,Race!$A:$B,2,FALSE)</f>
        <v>White</v>
      </c>
      <c r="N1401" s="8">
        <f t="shared" ca="1" si="192"/>
        <v>29788</v>
      </c>
      <c r="O1401" s="6">
        <f t="shared" ca="1" si="193"/>
        <v>7</v>
      </c>
      <c r="P1401" s="8" t="str">
        <f ca="1">VLOOKUP($O1401,Education!$A:$B,2,FALSE)</f>
        <v>Undergraduate degree</v>
      </c>
      <c r="Q1401" s="7">
        <f ca="1" xml:space="preserve">
  IF(OR($S1401 = 5, $S1401 = 6, $S1401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01" s="7" t="str">
        <f ca="1">VLOOKUP($Q1401,Department!$A:$B,2,FALSE)</f>
        <v>Human Resource</v>
      </c>
      <c r="S1401" s="6">
        <f t="shared" ca="1" si="194"/>
        <v>9</v>
      </c>
      <c r="T1401" s="7" t="str">
        <f ca="1">VLOOKUP($S1401,Role!$A:$B,2,FALSE)</f>
        <v>Intern</v>
      </c>
      <c r="U1401" s="6" t="str">
        <f t="shared" ca="1" si="195"/>
        <v/>
      </c>
      <c r="V1401" s="7" t="str">
        <f ca="1" xml:space="preserve">
IF($U1401 &lt;&gt; "",
    VLOOKUP($U1401,Level!$A:$B,2,FALSE),
    ""
)</f>
        <v/>
      </c>
      <c r="W1401" s="1">
        <f t="shared" ca="1" si="196"/>
        <v>1285</v>
      </c>
      <c r="X1401" s="12" t="str">
        <f t="shared" ca="1" si="197"/>
        <v>INSERT INTO bi4all.fac_employees (id_company_fk, id_employee_pk, flg_active, employee_name, id_gender_fk, id_race_fk, birthday, id_schooling_fk, id_department_fk, id_role_fk, id_level_fk, salary) VALUES (1, 1397, TRUE, 'Gabriel Martinelli Frasão', 'M', 5, '21/07/1981', 7, 8, 9, NULL, 1285);</v>
      </c>
    </row>
    <row r="1402" spans="1:24" ht="14.25" customHeight="1" x14ac:dyDescent="0.2">
      <c r="A1402" s="7">
        <v>1</v>
      </c>
      <c r="B1402" s="7" t="str">
        <f>$A1402 &amp; "-"&amp;VLOOKUP($A1402,Company!$A:$B,2,FALSE)</f>
        <v>1-ACME Corporation</v>
      </c>
      <c r="C1402" s="5">
        <f t="shared" si="189"/>
        <v>1398</v>
      </c>
      <c r="D1402" s="6" t="b">
        <v>1</v>
      </c>
      <c r="E1402" s="7">
        <f ca="1">IF($C1402 = 1 + N("Presidente"),
    127,
    IF($C1402 = 2 + N("Vice-Presidente"),
        72,
        IF($C1402 = 3 + N("Secretária bilíngue"),
            13,
            RANDBETWEEN(5,COUNT(Name!$A:$A) + 1)
        )
    )
)</f>
        <v>195</v>
      </c>
      <c r="F1402" s="7" t="str">
        <f ca="1">VLOOKUP($E1402,Name!$A:$B,2,FALSE)</f>
        <v>Joaquim</v>
      </c>
      <c r="G1402" s="7">
        <f ca="1" xml:space="preserve">
IF($C1402 = 1,
    0,
    RANDBETWEEN(5,COUNT('Last name'!$A:$A) + 1)
)</f>
        <v>87</v>
      </c>
      <c r="H1402" s="7" t="str">
        <f ca="1" xml:space="preserve">
IF($C1402 = 1 + N("Presidente"),
    "de Orléans e Bragança",
    VLOOKUP($G1402,'Last name'!$A:$B,2,FALSE) &amp; " " &amp; VLOOKUP(RANDBETWEEN(5,COUNT('Last name'!$A:$A) + 1),'Last name'!$A:$B,2,FALSE)
)</f>
        <v>Ferrari Nascimento</v>
      </c>
      <c r="I1402" s="7" t="str">
        <f t="shared" ca="1" si="190"/>
        <v>Joaquim Ferrari Nascimento</v>
      </c>
      <c r="J1402" s="7" t="str">
        <f ca="1">VLOOKUP($E1402,Name!$A:$C,3,FALSE)</f>
        <v>M</v>
      </c>
      <c r="K1402" s="7" t="str">
        <f ca="1">VLOOKUP($J1402,Gender!$A:$B,2,FALSE)</f>
        <v>Male</v>
      </c>
      <c r="L1402" s="7">
        <f t="shared" ca="1" si="191"/>
        <v>5</v>
      </c>
      <c r="M1402" s="7" t="str">
        <f ca="1">VLOOKUP($L1402,Race!$A:$B,2,FALSE)</f>
        <v>White</v>
      </c>
      <c r="N1402" s="8">
        <f t="shared" ca="1" si="192"/>
        <v>30854</v>
      </c>
      <c r="O1402" s="6">
        <f t="shared" ca="1" si="193"/>
        <v>7</v>
      </c>
      <c r="P1402" s="8" t="str">
        <f ca="1">VLOOKUP($O1402,Education!$A:$B,2,FALSE)</f>
        <v>Undergraduate degree</v>
      </c>
      <c r="Q1402" s="7">
        <f ca="1" xml:space="preserve">
  IF(OR($S1402 = 5, $S1402 = 6, $S1402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02" s="7" t="str">
        <f ca="1">VLOOKUP($Q1402,Department!$A:$B,2,FALSE)</f>
        <v>Administration</v>
      </c>
      <c r="S1402" s="6">
        <f t="shared" ca="1" si="194"/>
        <v>11</v>
      </c>
      <c r="T1402" s="7" t="str">
        <f ca="1">VLOOKUP($S1402,Role!$A:$B,2,FALSE)</f>
        <v>Analyst</v>
      </c>
      <c r="U1402" s="6">
        <f t="shared" ca="1" si="195"/>
        <v>5</v>
      </c>
      <c r="V1402" s="7" t="str">
        <f ca="1" xml:space="preserve">
IF($U1402 &lt;&gt; "",
    VLOOKUP($U1402,Level!$A:$B,2,FALSE),
    ""
)</f>
        <v>Junior</v>
      </c>
      <c r="W1402" s="1">
        <f t="shared" ca="1" si="196"/>
        <v>2500</v>
      </c>
      <c r="X1402" s="12" t="str">
        <f t="shared" ca="1" si="197"/>
        <v>INSERT INTO bi4all.fac_employees (id_company_fk, id_employee_pk, flg_active, employee_name, id_gender_fk, id_race_fk, birthday, id_schooling_fk, id_department_fk, id_role_fk, id_level_fk, salary) VALUES (1, 1398, TRUE, 'Joaquim Ferrari Nascimento', 'M', 5, '21/06/1984', 7, 6, 11, 5, 2500);</v>
      </c>
    </row>
    <row r="1403" spans="1:24" ht="14.25" customHeight="1" x14ac:dyDescent="0.2">
      <c r="A1403" s="7">
        <v>1</v>
      </c>
      <c r="B1403" s="7" t="str">
        <f>$A1403 &amp; "-"&amp;VLOOKUP($A1403,Company!$A:$B,2,FALSE)</f>
        <v>1-ACME Corporation</v>
      </c>
      <c r="C1403" s="5">
        <f t="shared" si="189"/>
        <v>1399</v>
      </c>
      <c r="D1403" s="6" t="b">
        <v>1</v>
      </c>
      <c r="E1403" s="7">
        <f ca="1">IF($C1403 = 1 + N("Presidente"),
    127,
    IF($C1403 = 2 + N("Vice-Presidente"),
        72,
        IF($C1403 = 3 + N("Secretária bilíngue"),
            13,
            RANDBETWEEN(5,COUNT(Name!$A:$A) + 1)
        )
    )
)</f>
        <v>300</v>
      </c>
      <c r="F1403" s="7" t="str">
        <f ca="1">VLOOKUP($E1403,Name!$A:$B,2,FALSE)</f>
        <v>Muricy</v>
      </c>
      <c r="G1403" s="7">
        <f ca="1" xml:space="preserve">
IF($C1403 = 1,
    0,
    RANDBETWEEN(5,COUNT('Last name'!$A:$A) + 1)
)</f>
        <v>165</v>
      </c>
      <c r="H1403" s="7" t="str">
        <f ca="1" xml:space="preserve">
IF($C1403 = 1 + N("Presidente"),
    "de Orléans e Bragança",
    VLOOKUP($G1403,'Last name'!$A:$B,2,FALSE) &amp; " " &amp; VLOOKUP(RANDBETWEEN(5,COUNT('Last name'!$A:$A) + 1),'Last name'!$A:$B,2,FALSE)
)</f>
        <v>Rocha Esteves</v>
      </c>
      <c r="I1403" s="7" t="str">
        <f t="shared" ca="1" si="190"/>
        <v>Muricy Rocha Esteves</v>
      </c>
      <c r="J1403" s="7" t="str">
        <f ca="1">VLOOKUP($E1403,Name!$A:$C,3,FALSE)</f>
        <v>M</v>
      </c>
      <c r="K1403" s="7" t="str">
        <f ca="1">VLOOKUP($J1403,Gender!$A:$B,2,FALSE)</f>
        <v>Male</v>
      </c>
      <c r="L1403" s="7">
        <f t="shared" ca="1" si="191"/>
        <v>5</v>
      </c>
      <c r="M1403" s="7" t="str">
        <f ca="1">VLOOKUP($L1403,Race!$A:$B,2,FALSE)</f>
        <v>White</v>
      </c>
      <c r="N1403" s="8">
        <f t="shared" ca="1" si="192"/>
        <v>23162</v>
      </c>
      <c r="O1403" s="6">
        <f t="shared" ca="1" si="193"/>
        <v>7</v>
      </c>
      <c r="P1403" s="8" t="str">
        <f ca="1">VLOOKUP($O1403,Education!$A:$B,2,FALSE)</f>
        <v>Undergraduate degree</v>
      </c>
      <c r="Q1403" s="7">
        <f ca="1" xml:space="preserve">
  IF(OR($S1403 = 5, $S1403 = 6, $S1403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03" s="7" t="str">
        <f ca="1">VLOOKUP($Q1403,Department!$A:$B,2,FALSE)</f>
        <v>Operations</v>
      </c>
      <c r="S1403" s="6">
        <f t="shared" ca="1" si="194"/>
        <v>10</v>
      </c>
      <c r="T1403" s="7" t="str">
        <f ca="1">VLOOKUP($S1403,Role!$A:$B,2,FALSE)</f>
        <v>Trainee</v>
      </c>
      <c r="U1403" s="6" t="str">
        <f t="shared" ca="1" si="195"/>
        <v/>
      </c>
      <c r="V1403" s="7" t="str">
        <f ca="1" xml:space="preserve">
IF($U1403 &lt;&gt; "",
    VLOOKUP($U1403,Level!$A:$B,2,FALSE),
    ""
)</f>
        <v/>
      </c>
      <c r="W1403" s="1">
        <f t="shared" ca="1" si="196"/>
        <v>1305</v>
      </c>
      <c r="X1403" s="12" t="str">
        <f t="shared" ca="1" si="197"/>
        <v>INSERT INTO bi4all.fac_employees (id_company_fk, id_employee_pk, flg_active, employee_name, id_gender_fk, id_race_fk, birthday, id_schooling_fk, id_department_fk, id_role_fk, id_level_fk, salary) VALUES (1, 1399, TRUE, 'Muricy Rocha Esteves', 'M', 5, '31/05/1963', 7, 10, 10, NULL, 1305);</v>
      </c>
    </row>
    <row r="1404" spans="1:24" ht="14.25" customHeight="1" x14ac:dyDescent="0.2">
      <c r="A1404" s="7">
        <v>1</v>
      </c>
      <c r="B1404" s="7" t="str">
        <f>$A1404 &amp; "-"&amp;VLOOKUP($A1404,Company!$A:$B,2,FALSE)</f>
        <v>1-ACME Corporation</v>
      </c>
      <c r="C1404" s="5">
        <f t="shared" si="189"/>
        <v>1400</v>
      </c>
      <c r="D1404" s="6" t="b">
        <v>1</v>
      </c>
      <c r="E1404" s="7">
        <f ca="1">IF($C1404 = 1 + N("Presidente"),
    127,
    IF($C1404 = 2 + N("Vice-Presidente"),
        72,
        IF($C1404 = 3 + N("Secretária bilíngue"),
            13,
            RANDBETWEEN(5,COUNT(Name!$A:$A) + 1)
        )
    )
)</f>
        <v>208</v>
      </c>
      <c r="F1404" s="7" t="str">
        <f ca="1">VLOOKUP($E1404,Name!$A:$B,2,FALSE)</f>
        <v>Katarina</v>
      </c>
      <c r="G1404" s="7">
        <f ca="1" xml:space="preserve">
IF($C1404 = 1,
    0,
    RANDBETWEEN(5,COUNT('Last name'!$A:$A) + 1)
)</f>
        <v>45</v>
      </c>
      <c r="H1404" s="7" t="str">
        <f ca="1" xml:space="preserve">
IF($C1404 = 1 + N("Presidente"),
    "de Orléans e Bragança",
    VLOOKUP($G1404,'Last name'!$A:$B,2,FALSE) &amp; " " &amp; VLOOKUP(RANDBETWEEN(5,COUNT('Last name'!$A:$A) + 1),'Last name'!$A:$B,2,FALSE)
)</f>
        <v>Braga Chaves</v>
      </c>
      <c r="I1404" s="7" t="str">
        <f t="shared" ca="1" si="190"/>
        <v>Katarina Braga Chaves</v>
      </c>
      <c r="J1404" s="7" t="str">
        <f ca="1">VLOOKUP($E1404,Name!$A:$C,3,FALSE)</f>
        <v>F</v>
      </c>
      <c r="K1404" s="7" t="str">
        <f ca="1">VLOOKUP($J1404,Gender!$A:$B,2,FALSE)</f>
        <v>Female</v>
      </c>
      <c r="L1404" s="7">
        <f t="shared" ca="1" si="191"/>
        <v>5</v>
      </c>
      <c r="M1404" s="7" t="str">
        <f ca="1">VLOOKUP($L1404,Race!$A:$B,2,FALSE)</f>
        <v>White</v>
      </c>
      <c r="N1404" s="8">
        <f t="shared" ca="1" si="192"/>
        <v>26380</v>
      </c>
      <c r="O1404" s="6">
        <f t="shared" ca="1" si="193"/>
        <v>7</v>
      </c>
      <c r="P1404" s="8" t="str">
        <f ca="1">VLOOKUP($O1404,Education!$A:$B,2,FALSE)</f>
        <v>Undergraduate degree</v>
      </c>
      <c r="Q1404" s="7">
        <f ca="1" xml:space="preserve">
  IF(OR($S1404 = 5, $S1404 = 6, $S1404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04" s="7" t="str">
        <f ca="1">VLOOKUP($Q1404,Department!$A:$B,2,FALSE)</f>
        <v>Commercial</v>
      </c>
      <c r="S1404" s="6">
        <f t="shared" ca="1" si="194"/>
        <v>11</v>
      </c>
      <c r="T1404" s="7" t="str">
        <f ca="1">VLOOKUP($S1404,Role!$A:$B,2,FALSE)</f>
        <v>Analyst</v>
      </c>
      <c r="U1404" s="6">
        <f t="shared" ca="1" si="195"/>
        <v>5</v>
      </c>
      <c r="V1404" s="7" t="str">
        <f ca="1" xml:space="preserve">
IF($U1404 &lt;&gt; "",
    VLOOKUP($U1404,Level!$A:$B,2,FALSE),
    ""
)</f>
        <v>Junior</v>
      </c>
      <c r="W1404" s="1">
        <f t="shared" ca="1" si="196"/>
        <v>2580</v>
      </c>
      <c r="X1404" s="12" t="str">
        <f t="shared" ca="1" si="197"/>
        <v>INSERT INTO bi4all.fac_employees (id_company_fk, id_employee_pk, flg_active, employee_name, id_gender_fk, id_race_fk, birthday, id_schooling_fk, id_department_fk, id_role_fk, id_level_fk, salary) VALUES (1, 1400, TRUE, 'Katarina Braga Chaves', 'F', 5, '22/03/1972', 7, 9, 11, 5, 2580);</v>
      </c>
    </row>
    <row r="1405" spans="1:24" ht="14.25" customHeight="1" x14ac:dyDescent="0.2">
      <c r="A1405" s="7">
        <v>1</v>
      </c>
      <c r="B1405" s="7" t="str">
        <f>$A1405 &amp; "-"&amp;VLOOKUP($A1405,Company!$A:$B,2,FALSE)</f>
        <v>1-ACME Corporation</v>
      </c>
      <c r="C1405" s="5">
        <f t="shared" si="189"/>
        <v>1401</v>
      </c>
      <c r="D1405" s="6" t="b">
        <v>1</v>
      </c>
      <c r="E1405" s="7">
        <f ca="1">IF($C1405 = 1 + N("Presidente"),
    127,
    IF($C1405 = 2 + N("Vice-Presidente"),
        72,
        IF($C1405 = 3 + N("Secretária bilíngue"),
            13,
            RANDBETWEEN(5,COUNT(Name!$A:$A) + 1)
        )
    )
)</f>
        <v>136</v>
      </c>
      <c r="F1405" s="7" t="str">
        <f ca="1">VLOOKUP($E1405,Name!$A:$B,2,FALSE)</f>
        <v>Fellipe</v>
      </c>
      <c r="G1405" s="7">
        <f ca="1" xml:space="preserve">
IF($C1405 = 1,
    0,
    RANDBETWEEN(5,COUNT('Last name'!$A:$A) + 1)
)</f>
        <v>153</v>
      </c>
      <c r="H1405" s="7" t="str">
        <f ca="1" xml:space="preserve">
IF($C1405 = 1 + N("Presidente"),
    "de Orléans e Bragança",
    VLOOKUP($G1405,'Last name'!$A:$B,2,FALSE) &amp; " " &amp; VLOOKUP(RANDBETWEEN(5,COUNT('Last name'!$A:$A) + 1),'Last name'!$A:$B,2,FALSE)
)</f>
        <v>Pimentel Alvim</v>
      </c>
      <c r="I1405" s="7" t="str">
        <f t="shared" ca="1" si="190"/>
        <v>Fellipe Pimentel Alvim</v>
      </c>
      <c r="J1405" s="7" t="str">
        <f ca="1">VLOOKUP($E1405,Name!$A:$C,3,FALSE)</f>
        <v>M</v>
      </c>
      <c r="K1405" s="7" t="str">
        <f ca="1">VLOOKUP($J1405,Gender!$A:$B,2,FALSE)</f>
        <v>Male</v>
      </c>
      <c r="L1405" s="7">
        <f t="shared" ca="1" si="191"/>
        <v>5</v>
      </c>
      <c r="M1405" s="7" t="str">
        <f ca="1">VLOOKUP($L1405,Race!$A:$B,2,FALSE)</f>
        <v>White</v>
      </c>
      <c r="N1405" s="8">
        <f t="shared" ca="1" si="192"/>
        <v>25250</v>
      </c>
      <c r="O1405" s="6">
        <f t="shared" ca="1" si="193"/>
        <v>7</v>
      </c>
      <c r="P1405" s="8" t="str">
        <f ca="1">VLOOKUP($O1405,Education!$A:$B,2,FALSE)</f>
        <v>Undergraduate degree</v>
      </c>
      <c r="Q1405" s="7">
        <f ca="1" xml:space="preserve">
  IF(OR($S1405 = 5, $S1405 = 6, $S1405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05" s="7" t="str">
        <f ca="1">VLOOKUP($Q1405,Department!$A:$B,2,FALSE)</f>
        <v>Finance</v>
      </c>
      <c r="S1405" s="6">
        <f t="shared" ca="1" si="194"/>
        <v>9</v>
      </c>
      <c r="T1405" s="7" t="str">
        <f ca="1">VLOOKUP($S1405,Role!$A:$B,2,FALSE)</f>
        <v>Intern</v>
      </c>
      <c r="U1405" s="6" t="str">
        <f t="shared" ca="1" si="195"/>
        <v/>
      </c>
      <c r="V1405" s="7" t="str">
        <f ca="1" xml:space="preserve">
IF($U1405 &lt;&gt; "",
    VLOOKUP($U1405,Level!$A:$B,2,FALSE),
    ""
)</f>
        <v/>
      </c>
      <c r="W1405" s="1">
        <f t="shared" ca="1" si="196"/>
        <v>1205</v>
      </c>
      <c r="X1405" s="12" t="str">
        <f t="shared" ca="1" si="197"/>
        <v>INSERT INTO bi4all.fac_employees (id_company_fk, id_employee_pk, flg_active, employee_name, id_gender_fk, id_race_fk, birthday, id_schooling_fk, id_department_fk, id_role_fk, id_level_fk, salary) VALUES (1, 1401, TRUE, 'Fellipe Pimentel Alvim', 'M', 5, '16/02/1969', 7, 7, 9, NULL, 1205);</v>
      </c>
    </row>
    <row r="1406" spans="1:24" ht="14.25" customHeight="1" x14ac:dyDescent="0.2">
      <c r="A1406" s="7">
        <v>1</v>
      </c>
      <c r="B1406" s="7" t="str">
        <f>$A1406 &amp; "-"&amp;VLOOKUP($A1406,Company!$A:$B,2,FALSE)</f>
        <v>1-ACME Corporation</v>
      </c>
      <c r="C1406" s="5">
        <f t="shared" si="189"/>
        <v>1402</v>
      </c>
      <c r="D1406" s="6" t="b">
        <v>1</v>
      </c>
      <c r="E1406" s="7">
        <f ca="1">IF($C1406 = 1 + N("Presidente"),
    127,
    IF($C1406 = 2 + N("Vice-Presidente"),
        72,
        IF($C1406 = 3 + N("Secretária bilíngue"),
            13,
            RANDBETWEEN(5,COUNT(Name!$A:$A) + 1)
        )
    )
)</f>
        <v>184</v>
      </c>
      <c r="F1406" s="7" t="str">
        <f ca="1">VLOOKUP($E1406,Name!$A:$B,2,FALSE)</f>
        <v>Joanna</v>
      </c>
      <c r="G1406" s="7">
        <f ca="1" xml:space="preserve">
IF($C1406 = 1,
    0,
    RANDBETWEEN(5,COUNT('Last name'!$A:$A) + 1)
)</f>
        <v>63</v>
      </c>
      <c r="H1406" s="7" t="str">
        <f ca="1" xml:space="preserve">
IF($C1406 = 1 + N("Presidente"),
    "de Orléans e Bragança",
    VLOOKUP($G1406,'Last name'!$A:$B,2,FALSE) &amp; " " &amp; VLOOKUP(RANDBETWEEN(5,COUNT('Last name'!$A:$A) + 1),'Last name'!$A:$B,2,FALSE)
)</f>
        <v>Castro Café</v>
      </c>
      <c r="I1406" s="7" t="str">
        <f t="shared" ca="1" si="190"/>
        <v>Joanna Castro Café</v>
      </c>
      <c r="J1406" s="7" t="str">
        <f ca="1">VLOOKUP($E1406,Name!$A:$C,3,FALSE)</f>
        <v>F</v>
      </c>
      <c r="K1406" s="7" t="str">
        <f ca="1">VLOOKUP($J1406,Gender!$A:$B,2,FALSE)</f>
        <v>Female</v>
      </c>
      <c r="L1406" s="7">
        <f t="shared" ca="1" si="191"/>
        <v>8</v>
      </c>
      <c r="M1406" s="7" t="str">
        <f ca="1">VLOOKUP($L1406,Race!$A:$B,2,FALSE)</f>
        <v>Asian</v>
      </c>
      <c r="N1406" s="8">
        <f t="shared" ca="1" si="192"/>
        <v>24155</v>
      </c>
      <c r="O1406" s="6">
        <f t="shared" ca="1" si="193"/>
        <v>7</v>
      </c>
      <c r="P1406" s="8" t="str">
        <f ca="1">VLOOKUP($O1406,Education!$A:$B,2,FALSE)</f>
        <v>Undergraduate degree</v>
      </c>
      <c r="Q1406" s="7">
        <f ca="1" xml:space="preserve">
  IF(OR($S1406 = 5, $S1406 = 6, $S1406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06" s="7" t="str">
        <f ca="1">VLOOKUP($Q1406,Department!$A:$B,2,FALSE)</f>
        <v>Communication &amp; Marketing</v>
      </c>
      <c r="S1406" s="6">
        <f t="shared" ca="1" si="194"/>
        <v>11</v>
      </c>
      <c r="T1406" s="7" t="str">
        <f ca="1">VLOOKUP($S1406,Role!$A:$B,2,FALSE)</f>
        <v>Analyst</v>
      </c>
      <c r="U1406" s="6">
        <f t="shared" ca="1" si="195"/>
        <v>5</v>
      </c>
      <c r="V1406" s="7" t="str">
        <f ca="1" xml:space="preserve">
IF($U1406 &lt;&gt; "",
    VLOOKUP($U1406,Level!$A:$B,2,FALSE),
    ""
)</f>
        <v>Junior</v>
      </c>
      <c r="W1406" s="1">
        <f t="shared" ca="1" si="196"/>
        <v>2580</v>
      </c>
      <c r="X1406" s="12" t="str">
        <f t="shared" ca="1" si="197"/>
        <v>INSERT INTO bi4all.fac_employees (id_company_fk, id_employee_pk, flg_active, employee_name, id_gender_fk, id_race_fk, birthday, id_schooling_fk, id_department_fk, id_role_fk, id_level_fk, salary) VALUES (1, 1402, TRUE, 'Joanna Castro Café', 'F', 8, '17/02/1966', 7, 11, 11, 5, 2580);</v>
      </c>
    </row>
    <row r="1407" spans="1:24" ht="14.25" customHeight="1" x14ac:dyDescent="0.2">
      <c r="A1407" s="7">
        <v>1</v>
      </c>
      <c r="B1407" s="7" t="str">
        <f>$A1407 &amp; "-"&amp;VLOOKUP($A1407,Company!$A:$B,2,FALSE)</f>
        <v>1-ACME Corporation</v>
      </c>
      <c r="C1407" s="5">
        <f t="shared" si="189"/>
        <v>1403</v>
      </c>
      <c r="D1407" s="6" t="b">
        <v>1</v>
      </c>
      <c r="E1407" s="7">
        <f ca="1">IF($C1407 = 1 + N("Presidente"),
    127,
    IF($C1407 = 2 + N("Vice-Presidente"),
        72,
        IF($C1407 = 3 + N("Secretária bilíngue"),
            13,
            RANDBETWEEN(5,COUNT(Name!$A:$A) + 1)
        )
    )
)</f>
        <v>17</v>
      </c>
      <c r="F1407" s="7" t="str">
        <f ca="1">VLOOKUP($E1407,Name!$A:$B,2,FALSE)</f>
        <v>Alicia</v>
      </c>
      <c r="G1407" s="7">
        <f ca="1" xml:space="preserve">
IF($C1407 = 1,
    0,
    RANDBETWEEN(5,COUNT('Last name'!$A:$A) + 1)
)</f>
        <v>192</v>
      </c>
      <c r="H1407" s="7" t="str">
        <f ca="1" xml:space="preserve">
IF($C1407 = 1 + N("Presidente"),
    "de Orléans e Bragança",
    VLOOKUP($G1407,'Last name'!$A:$B,2,FALSE) &amp; " " &amp; VLOOKUP(RANDBETWEEN(5,COUNT('Last name'!$A:$A) + 1),'Last name'!$A:$B,2,FALSE)
)</f>
        <v>Vaz Poeta</v>
      </c>
      <c r="I1407" s="7" t="str">
        <f t="shared" ca="1" si="190"/>
        <v>Alicia Vaz Poeta</v>
      </c>
      <c r="J1407" s="7" t="str">
        <f ca="1">VLOOKUP($E1407,Name!$A:$C,3,FALSE)</f>
        <v>F</v>
      </c>
      <c r="K1407" s="7" t="str">
        <f ca="1">VLOOKUP($J1407,Gender!$A:$B,2,FALSE)</f>
        <v>Female</v>
      </c>
      <c r="L1407" s="7">
        <f t="shared" ca="1" si="191"/>
        <v>6</v>
      </c>
      <c r="M1407" s="7" t="str">
        <f ca="1">VLOOKUP($L1407,Race!$A:$B,2,FALSE)</f>
        <v>Black or African American</v>
      </c>
      <c r="N1407" s="8">
        <f t="shared" ca="1" si="192"/>
        <v>22926</v>
      </c>
      <c r="O1407" s="6">
        <f t="shared" ca="1" si="193"/>
        <v>7</v>
      </c>
      <c r="P1407" s="8" t="str">
        <f ca="1">VLOOKUP($O1407,Education!$A:$B,2,FALSE)</f>
        <v>Undergraduate degree</v>
      </c>
      <c r="Q1407" s="7">
        <f ca="1" xml:space="preserve">
  IF(OR($S1407 = 5, $S1407 = 6, $S1407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07" s="7" t="str">
        <f ca="1">VLOOKUP($Q1407,Department!$A:$B,2,FALSE)</f>
        <v>Communication &amp; Marketing</v>
      </c>
      <c r="S1407" s="6">
        <f t="shared" ca="1" si="194"/>
        <v>10</v>
      </c>
      <c r="T1407" s="7" t="str">
        <f ca="1">VLOOKUP($S1407,Role!$A:$B,2,FALSE)</f>
        <v>Trainee</v>
      </c>
      <c r="U1407" s="6" t="str">
        <f t="shared" ca="1" si="195"/>
        <v/>
      </c>
      <c r="V1407" s="7" t="str">
        <f ca="1" xml:space="preserve">
IF($U1407 &lt;&gt; "",
    VLOOKUP($U1407,Level!$A:$B,2,FALSE),
    ""
)</f>
        <v/>
      </c>
      <c r="W1407" s="1">
        <f t="shared" ca="1" si="196"/>
        <v>1385</v>
      </c>
      <c r="X1407" s="12" t="str">
        <f t="shared" ca="1" si="197"/>
        <v>INSERT INTO bi4all.fac_employees (id_company_fk, id_employee_pk, flg_active, employee_name, id_gender_fk, id_race_fk, birthday, id_schooling_fk, id_department_fk, id_role_fk, id_level_fk, salary) VALUES (1, 1403, TRUE, 'Alicia Vaz Poeta', 'F', 6, '07/10/1962', 7, 11, 10, NULL, 1385);</v>
      </c>
    </row>
    <row r="1408" spans="1:24" ht="14.25" customHeight="1" x14ac:dyDescent="0.2">
      <c r="A1408" s="7">
        <v>1</v>
      </c>
      <c r="B1408" s="7" t="str">
        <f>$A1408 &amp; "-"&amp;VLOOKUP($A1408,Company!$A:$B,2,FALSE)</f>
        <v>1-ACME Corporation</v>
      </c>
      <c r="C1408" s="5">
        <f t="shared" si="189"/>
        <v>1404</v>
      </c>
      <c r="D1408" s="6" t="b">
        <v>1</v>
      </c>
      <c r="E1408" s="7">
        <f ca="1">IF($C1408 = 1 + N("Presidente"),
    127,
    IF($C1408 = 2 + N("Vice-Presidente"),
        72,
        IF($C1408 = 3 + N("Secretária bilíngue"),
            13,
            RANDBETWEEN(5,COUNT(Name!$A:$A) + 1)
        )
    )
)</f>
        <v>229</v>
      </c>
      <c r="F1408" s="7" t="str">
        <f ca="1">VLOOKUP($E1408,Name!$A:$B,2,FALSE)</f>
        <v>Liz</v>
      </c>
      <c r="G1408" s="7">
        <f ca="1" xml:space="preserve">
IF($C1408 = 1,
    0,
    RANDBETWEEN(5,COUNT('Last name'!$A:$A) + 1)
)</f>
        <v>135</v>
      </c>
      <c r="H1408" s="7" t="str">
        <f ca="1" xml:space="preserve">
IF($C1408 = 1 + N("Presidente"),
    "de Orléans e Bragança",
    VLOOKUP($G1408,'Last name'!$A:$B,2,FALSE) &amp; " " &amp; VLOOKUP(RANDBETWEEN(5,COUNT('Last name'!$A:$A) + 1),'Last name'!$A:$B,2,FALSE)
)</f>
        <v>Moreira Lombardi</v>
      </c>
      <c r="I1408" s="7" t="str">
        <f t="shared" ca="1" si="190"/>
        <v>Liz Moreira Lombardi</v>
      </c>
      <c r="J1408" s="7" t="str">
        <f ca="1">VLOOKUP($E1408,Name!$A:$C,3,FALSE)</f>
        <v>F</v>
      </c>
      <c r="K1408" s="7" t="str">
        <f ca="1">VLOOKUP($J1408,Gender!$A:$B,2,FALSE)</f>
        <v>Female</v>
      </c>
      <c r="L1408" s="7">
        <f t="shared" ca="1" si="191"/>
        <v>7</v>
      </c>
      <c r="M1408" s="7" t="str">
        <f ca="1">VLOOKUP($L1408,Race!$A:$B,2,FALSE)</f>
        <v>Hispanic or Latino</v>
      </c>
      <c r="N1408" s="8">
        <f t="shared" ca="1" si="192"/>
        <v>18774</v>
      </c>
      <c r="O1408" s="6">
        <f t="shared" ca="1" si="193"/>
        <v>7</v>
      </c>
      <c r="P1408" s="8" t="str">
        <f ca="1">VLOOKUP($O1408,Education!$A:$B,2,FALSE)</f>
        <v>Undergraduate degree</v>
      </c>
      <c r="Q1408" s="7">
        <f ca="1" xml:space="preserve">
  IF(OR($S1408 = 5, $S1408 = 6, $S1408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08" s="7" t="str">
        <f ca="1">VLOOKUP($Q1408,Department!$A:$B,2,FALSE)</f>
        <v>Controlling</v>
      </c>
      <c r="S1408" s="6">
        <f t="shared" ca="1" si="194"/>
        <v>11</v>
      </c>
      <c r="T1408" s="7" t="str">
        <f ca="1">VLOOKUP($S1408,Role!$A:$B,2,FALSE)</f>
        <v>Analyst</v>
      </c>
      <c r="U1408" s="6">
        <f t="shared" ca="1" si="195"/>
        <v>6</v>
      </c>
      <c r="V1408" s="7" t="str">
        <f ca="1" xml:space="preserve">
IF($U1408 &lt;&gt; "",
    VLOOKUP($U1408,Level!$A:$B,2,FALSE),
    ""
)</f>
        <v>Pleno</v>
      </c>
      <c r="W1408" s="1">
        <f t="shared" ca="1" si="196"/>
        <v>2500</v>
      </c>
      <c r="X1408" s="12" t="str">
        <f t="shared" ca="1" si="197"/>
        <v>INSERT INTO bi4all.fac_employees (id_company_fk, id_employee_pk, flg_active, employee_name, id_gender_fk, id_race_fk, birthday, id_schooling_fk, id_department_fk, id_role_fk, id_level_fk, salary) VALUES (1, 1404, TRUE, 'Liz Moreira Lombardi', 'F', 7, '26/05/1951', 7, 12, 11, 6, 2500);</v>
      </c>
    </row>
    <row r="1409" spans="1:24" ht="14.25" customHeight="1" x14ac:dyDescent="0.2">
      <c r="A1409" s="7">
        <v>1</v>
      </c>
      <c r="B1409" s="7" t="str">
        <f>$A1409 &amp; "-"&amp;VLOOKUP($A1409,Company!$A:$B,2,FALSE)</f>
        <v>1-ACME Corporation</v>
      </c>
      <c r="C1409" s="5">
        <f t="shared" si="189"/>
        <v>1405</v>
      </c>
      <c r="D1409" s="6" t="b">
        <v>1</v>
      </c>
      <c r="E1409" s="7">
        <f ca="1">IF($C1409 = 1 + N("Presidente"),
    127,
    IF($C1409 = 2 + N("Vice-Presidente"),
        72,
        IF($C1409 = 3 + N("Secretária bilíngue"),
            13,
            RANDBETWEEN(5,COUNT(Name!$A:$A) + 1)
        )
    )
)</f>
        <v>271</v>
      </c>
      <c r="F1409" s="7" t="str">
        <f ca="1">VLOOKUP($E1409,Name!$A:$B,2,FALSE)</f>
        <v>Maria Luiza</v>
      </c>
      <c r="G1409" s="7">
        <f ca="1" xml:space="preserve">
IF($C1409 = 1,
    0,
    RANDBETWEEN(5,COUNT('Last name'!$A:$A) + 1)
)</f>
        <v>165</v>
      </c>
      <c r="H1409" s="7" t="str">
        <f ca="1" xml:space="preserve">
IF($C1409 = 1 + N("Presidente"),
    "de Orléans e Bragança",
    VLOOKUP($G1409,'Last name'!$A:$B,2,FALSE) &amp; " " &amp; VLOOKUP(RANDBETWEEN(5,COUNT('Last name'!$A:$A) + 1),'Last name'!$A:$B,2,FALSE)
)</f>
        <v>Rocha Vaz</v>
      </c>
      <c r="I1409" s="7" t="str">
        <f t="shared" ca="1" si="190"/>
        <v>Maria Luiza Rocha Vaz</v>
      </c>
      <c r="J1409" s="7" t="str">
        <f ca="1">VLOOKUP($E1409,Name!$A:$C,3,FALSE)</f>
        <v>F</v>
      </c>
      <c r="K1409" s="7" t="str">
        <f ca="1">VLOOKUP($J1409,Gender!$A:$B,2,FALSE)</f>
        <v>Female</v>
      </c>
      <c r="L1409" s="7">
        <f t="shared" ca="1" si="191"/>
        <v>5</v>
      </c>
      <c r="M1409" s="7" t="str">
        <f ca="1">VLOOKUP($L1409,Race!$A:$B,2,FALSE)</f>
        <v>White</v>
      </c>
      <c r="N1409" s="8">
        <f t="shared" ca="1" si="192"/>
        <v>19819</v>
      </c>
      <c r="O1409" s="6">
        <f t="shared" ca="1" si="193"/>
        <v>7</v>
      </c>
      <c r="P1409" s="8" t="str">
        <f ca="1">VLOOKUP($O1409,Education!$A:$B,2,FALSE)</f>
        <v>Undergraduate degree</v>
      </c>
      <c r="Q1409" s="7">
        <f ca="1" xml:space="preserve">
  IF(OR($S1409 = 5, $S1409 = 6, $S1409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09" s="7" t="str">
        <f ca="1">VLOOKUP($Q1409,Department!$A:$B,2,FALSE)</f>
        <v>Presidency</v>
      </c>
      <c r="S1409" s="6">
        <f t="shared" ca="1" si="194"/>
        <v>9</v>
      </c>
      <c r="T1409" s="7" t="str">
        <f ca="1">VLOOKUP($S1409,Role!$A:$B,2,FALSE)</f>
        <v>Intern</v>
      </c>
      <c r="U1409" s="6" t="str">
        <f t="shared" ca="1" si="195"/>
        <v/>
      </c>
      <c r="V1409" s="7" t="str">
        <f ca="1" xml:space="preserve">
IF($U1409 &lt;&gt; "",
    VLOOKUP($U1409,Level!$A:$B,2,FALSE),
    ""
)</f>
        <v/>
      </c>
      <c r="W1409" s="1">
        <f t="shared" ca="1" si="196"/>
        <v>1205</v>
      </c>
      <c r="X1409" s="12" t="str">
        <f t="shared" ca="1" si="197"/>
        <v>INSERT INTO bi4all.fac_employees (id_company_fk, id_employee_pk, flg_active, employee_name, id_gender_fk, id_race_fk, birthday, id_schooling_fk, id_department_fk, id_role_fk, id_level_fk, salary) VALUES (1, 1405, TRUE, 'Maria Luiza Rocha Vaz', 'F', 5, '05/04/1954', 7, 5, 9, NULL, 1205);</v>
      </c>
    </row>
    <row r="1410" spans="1:24" ht="14.25" customHeight="1" x14ac:dyDescent="0.2">
      <c r="A1410" s="7">
        <v>1</v>
      </c>
      <c r="B1410" s="7" t="str">
        <f>$A1410 &amp; "-"&amp;VLOOKUP($A1410,Company!$A:$B,2,FALSE)</f>
        <v>1-ACME Corporation</v>
      </c>
      <c r="C1410" s="5">
        <f t="shared" si="189"/>
        <v>1406</v>
      </c>
      <c r="D1410" s="6" t="b">
        <v>1</v>
      </c>
      <c r="E1410" s="7">
        <f ca="1">IF($C1410 = 1 + N("Presidente"),
    127,
    IF($C1410 = 2 + N("Vice-Presidente"),
        72,
        IF($C1410 = 3 + N("Secretária bilíngue"),
            13,
            RANDBETWEEN(5,COUNT(Name!$A:$A) + 1)
        )
    )
)</f>
        <v>347</v>
      </c>
      <c r="F1410" s="7" t="str">
        <f ca="1">VLOOKUP($E1410,Name!$A:$B,2,FALSE)</f>
        <v>Tomás</v>
      </c>
      <c r="G1410" s="7">
        <f ca="1" xml:space="preserve">
IF($C1410 = 1,
    0,
    RANDBETWEEN(5,COUNT('Last name'!$A:$A) + 1)
)</f>
        <v>73</v>
      </c>
      <c r="H1410" s="7" t="str">
        <f ca="1" xml:space="preserve">
IF($C1410 = 1 + N("Presidente"),
    "de Orléans e Bragança",
    VLOOKUP($G1410,'Last name'!$A:$B,2,FALSE) &amp; " " &amp; VLOOKUP(RANDBETWEEN(5,COUNT('Last name'!$A:$A) + 1),'Last name'!$A:$B,2,FALSE)
)</f>
        <v>de Oliveira Tavarez</v>
      </c>
      <c r="I1410" s="7" t="str">
        <f t="shared" ca="1" si="190"/>
        <v>Tomás de Oliveira Tavarez</v>
      </c>
      <c r="J1410" s="7" t="str">
        <f ca="1">VLOOKUP($E1410,Name!$A:$C,3,FALSE)</f>
        <v>M</v>
      </c>
      <c r="K1410" s="7" t="str">
        <f ca="1">VLOOKUP($J1410,Gender!$A:$B,2,FALSE)</f>
        <v>Male</v>
      </c>
      <c r="L1410" s="7">
        <f t="shared" ca="1" si="191"/>
        <v>5</v>
      </c>
      <c r="M1410" s="7" t="str">
        <f ca="1">VLOOKUP($L1410,Race!$A:$B,2,FALSE)</f>
        <v>White</v>
      </c>
      <c r="N1410" s="8">
        <f t="shared" ca="1" si="192"/>
        <v>30292</v>
      </c>
      <c r="O1410" s="6">
        <f t="shared" ca="1" si="193"/>
        <v>7</v>
      </c>
      <c r="P1410" s="8" t="str">
        <f ca="1">VLOOKUP($O1410,Education!$A:$B,2,FALSE)</f>
        <v>Undergraduate degree</v>
      </c>
      <c r="Q1410" s="7">
        <f ca="1" xml:space="preserve">
  IF(OR($S1410 = 5, $S1410 = 6, $S1410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10" s="7" t="str">
        <f ca="1">VLOOKUP($Q1410,Department!$A:$B,2,FALSE)</f>
        <v>Finance</v>
      </c>
      <c r="S1410" s="6">
        <f t="shared" ca="1" si="194"/>
        <v>11</v>
      </c>
      <c r="T1410" s="7" t="str">
        <f ca="1">VLOOKUP($S1410,Role!$A:$B,2,FALSE)</f>
        <v>Analyst</v>
      </c>
      <c r="U1410" s="6">
        <f t="shared" ca="1" si="195"/>
        <v>6</v>
      </c>
      <c r="V1410" s="7" t="str">
        <f ca="1" xml:space="preserve">
IF($U1410 &lt;&gt; "",
    VLOOKUP($U1410,Level!$A:$B,2,FALSE),
    ""
)</f>
        <v>Pleno</v>
      </c>
      <c r="W1410" s="1">
        <f t="shared" ca="1" si="196"/>
        <v>2500</v>
      </c>
      <c r="X1410" s="12" t="str">
        <f t="shared" ca="1" si="197"/>
        <v>INSERT INTO bi4all.fac_employees (id_company_fk, id_employee_pk, flg_active, employee_name, id_gender_fk, id_race_fk, birthday, id_schooling_fk, id_department_fk, id_role_fk, id_level_fk, salary) VALUES (1, 1406, TRUE, 'Tomás de Oliveira Tavarez', 'M', 5, '07/12/1982', 7, 7, 11, 6, 2500);</v>
      </c>
    </row>
    <row r="1411" spans="1:24" ht="14.25" customHeight="1" x14ac:dyDescent="0.2">
      <c r="A1411" s="7">
        <v>1</v>
      </c>
      <c r="B1411" s="7" t="str">
        <f>$A1411 &amp; "-"&amp;VLOOKUP($A1411,Company!$A:$B,2,FALSE)</f>
        <v>1-ACME Corporation</v>
      </c>
      <c r="C1411" s="5">
        <f t="shared" si="189"/>
        <v>1407</v>
      </c>
      <c r="D1411" s="6" t="b">
        <v>1</v>
      </c>
      <c r="E1411" s="7">
        <f ca="1">IF($C1411 = 1 + N("Presidente"),
    127,
    IF($C1411 = 2 + N("Vice-Presidente"),
        72,
        IF($C1411 = 3 + N("Secretária bilíngue"),
            13,
            RANDBETWEEN(5,COUNT(Name!$A:$A) + 1)
        )
    )
)</f>
        <v>199</v>
      </c>
      <c r="F1411" s="7" t="str">
        <f ca="1">VLOOKUP($E1411,Name!$A:$B,2,FALSE)</f>
        <v>José Francisco</v>
      </c>
      <c r="G1411" s="7">
        <f ca="1" xml:space="preserve">
IF($C1411 = 1,
    0,
    RANDBETWEEN(5,COUNT('Last name'!$A:$A) + 1)
)</f>
        <v>113</v>
      </c>
      <c r="H1411" s="7" t="str">
        <f ca="1" xml:space="preserve">
IF($C1411 = 1 + N("Presidente"),
    "de Orléans e Bragança",
    VLOOKUP($G1411,'Last name'!$A:$B,2,FALSE) &amp; " " &amp; VLOOKUP(RANDBETWEEN(5,COUNT('Last name'!$A:$A) + 1),'Last name'!$A:$B,2,FALSE)
)</f>
        <v>Luz Malafaia</v>
      </c>
      <c r="I1411" s="7" t="str">
        <f t="shared" ca="1" si="190"/>
        <v>José Francisco Luz Malafaia</v>
      </c>
      <c r="J1411" s="7" t="str">
        <f ca="1">VLOOKUP($E1411,Name!$A:$C,3,FALSE)</f>
        <v>M</v>
      </c>
      <c r="K1411" s="7" t="str">
        <f ca="1">VLOOKUP($J1411,Gender!$A:$B,2,FALSE)</f>
        <v>Male</v>
      </c>
      <c r="L1411" s="7">
        <f t="shared" ca="1" si="191"/>
        <v>5</v>
      </c>
      <c r="M1411" s="7" t="str">
        <f ca="1">VLOOKUP($L1411,Race!$A:$B,2,FALSE)</f>
        <v>White</v>
      </c>
      <c r="N1411" s="8">
        <f t="shared" ca="1" si="192"/>
        <v>21243</v>
      </c>
      <c r="O1411" s="6">
        <f t="shared" ca="1" si="193"/>
        <v>7</v>
      </c>
      <c r="P1411" s="8" t="str">
        <f ca="1">VLOOKUP($O1411,Education!$A:$B,2,FALSE)</f>
        <v>Undergraduate degree</v>
      </c>
      <c r="Q1411" s="7">
        <f ca="1" xml:space="preserve">
  IF(OR($S1411 = 5, $S1411 = 6, $S1411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11" s="7" t="str">
        <f ca="1">VLOOKUP($Q1411,Department!$A:$B,2,FALSE)</f>
        <v>Communication &amp; Marketing</v>
      </c>
      <c r="S1411" s="6">
        <f t="shared" ca="1" si="194"/>
        <v>9</v>
      </c>
      <c r="T1411" s="7" t="str">
        <f ca="1">VLOOKUP($S1411,Role!$A:$B,2,FALSE)</f>
        <v>Intern</v>
      </c>
      <c r="U1411" s="6" t="str">
        <f t="shared" ca="1" si="195"/>
        <v/>
      </c>
      <c r="V1411" s="7" t="str">
        <f ca="1" xml:space="preserve">
IF($U1411 &lt;&gt; "",
    VLOOKUP($U1411,Level!$A:$B,2,FALSE),
    ""
)</f>
        <v/>
      </c>
      <c r="W1411" s="1">
        <f t="shared" ca="1" si="196"/>
        <v>1285</v>
      </c>
      <c r="X1411" s="12" t="str">
        <f t="shared" ca="1" si="197"/>
        <v>INSERT INTO bi4all.fac_employees (id_company_fk, id_employee_pk, flg_active, employee_name, id_gender_fk, id_race_fk, birthday, id_schooling_fk, id_department_fk, id_role_fk, id_level_fk, salary) VALUES (1, 1407, TRUE, 'José Francisco Luz Malafaia', 'M', 5, '27/02/1958', 7, 11, 9, NULL, 1285);</v>
      </c>
    </row>
    <row r="1412" spans="1:24" ht="14.25" customHeight="1" x14ac:dyDescent="0.2">
      <c r="A1412" s="7">
        <v>1</v>
      </c>
      <c r="B1412" s="7" t="str">
        <f>$A1412 &amp; "-"&amp;VLOOKUP($A1412,Company!$A:$B,2,FALSE)</f>
        <v>1-ACME Corporation</v>
      </c>
      <c r="C1412" s="5">
        <f t="shared" si="189"/>
        <v>1408</v>
      </c>
      <c r="D1412" s="6" t="b">
        <v>1</v>
      </c>
      <c r="E1412" s="7">
        <f ca="1">IF($C1412 = 1 + N("Presidente"),
    127,
    IF($C1412 = 2 + N("Vice-Presidente"),
        72,
        IF($C1412 = 3 + N("Secretária bilíngue"),
            13,
            RANDBETWEEN(5,COUNT(Name!$A:$A) + 1)
        )
    )
)</f>
        <v>103</v>
      </c>
      <c r="F1412" s="7" t="str">
        <f ca="1">VLOOKUP($E1412,Name!$A:$B,2,FALSE)</f>
        <v>Danniel</v>
      </c>
      <c r="G1412" s="7">
        <f ca="1" xml:space="preserve">
IF($C1412 = 1,
    0,
    RANDBETWEEN(5,COUNT('Last name'!$A:$A) + 1)
)</f>
        <v>115</v>
      </c>
      <c r="H1412" s="7" t="str">
        <f ca="1" xml:space="preserve">
IF($C1412 = 1 + N("Presidente"),
    "de Orléans e Bragança",
    VLOOKUP($G1412,'Last name'!$A:$B,2,FALSE) &amp; " " &amp; VLOOKUP(RANDBETWEEN(5,COUNT('Last name'!$A:$A) + 1),'Last name'!$A:$B,2,FALSE)
)</f>
        <v>Madureira Vaz</v>
      </c>
      <c r="I1412" s="7" t="str">
        <f t="shared" ca="1" si="190"/>
        <v>Danniel Madureira Vaz</v>
      </c>
      <c r="J1412" s="7" t="str">
        <f ca="1">VLOOKUP($E1412,Name!$A:$C,3,FALSE)</f>
        <v>M</v>
      </c>
      <c r="K1412" s="7" t="str">
        <f ca="1">VLOOKUP($J1412,Gender!$A:$B,2,FALSE)</f>
        <v>Male</v>
      </c>
      <c r="L1412" s="7">
        <f t="shared" ca="1" si="191"/>
        <v>5</v>
      </c>
      <c r="M1412" s="7" t="str">
        <f ca="1">VLOOKUP($L1412,Race!$A:$B,2,FALSE)</f>
        <v>White</v>
      </c>
      <c r="N1412" s="8">
        <f t="shared" ca="1" si="192"/>
        <v>21600</v>
      </c>
      <c r="O1412" s="6">
        <f t="shared" ca="1" si="193"/>
        <v>7</v>
      </c>
      <c r="P1412" s="8" t="str">
        <f ca="1">VLOOKUP($O1412,Education!$A:$B,2,FALSE)</f>
        <v>Undergraduate degree</v>
      </c>
      <c r="Q1412" s="7">
        <f ca="1" xml:space="preserve">
  IF(OR($S1412 = 5, $S1412 = 6, $S1412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12" s="7" t="str">
        <f ca="1">VLOOKUP($Q1412,Department!$A:$B,2,FALSE)</f>
        <v>Commercial</v>
      </c>
      <c r="S1412" s="6">
        <f t="shared" ca="1" si="194"/>
        <v>11</v>
      </c>
      <c r="T1412" s="7" t="str">
        <f ca="1">VLOOKUP($S1412,Role!$A:$B,2,FALSE)</f>
        <v>Analyst</v>
      </c>
      <c r="U1412" s="6">
        <f t="shared" ca="1" si="195"/>
        <v>5</v>
      </c>
      <c r="V1412" s="7" t="str">
        <f ca="1" xml:space="preserve">
IF($U1412 &lt;&gt; "",
    VLOOKUP($U1412,Level!$A:$B,2,FALSE),
    ""
)</f>
        <v>Junior</v>
      </c>
      <c r="W1412" s="1">
        <f t="shared" ca="1" si="196"/>
        <v>2580</v>
      </c>
      <c r="X1412" s="12" t="str">
        <f t="shared" ca="1" si="197"/>
        <v>INSERT INTO bi4all.fac_employees (id_company_fk, id_employee_pk, flg_active, employee_name, id_gender_fk, id_race_fk, birthday, id_schooling_fk, id_department_fk, id_role_fk, id_level_fk, salary) VALUES (1, 1408, TRUE, 'Danniel Madureira Vaz', 'M', 5, '19/02/1959', 7, 9, 11, 5, 2580);</v>
      </c>
    </row>
    <row r="1413" spans="1:24" ht="14.25" customHeight="1" x14ac:dyDescent="0.2">
      <c r="A1413" s="7">
        <v>1</v>
      </c>
      <c r="B1413" s="7" t="str">
        <f>$A1413 &amp; "-"&amp;VLOOKUP($A1413,Company!$A:$B,2,FALSE)</f>
        <v>1-ACME Corporation</v>
      </c>
      <c r="C1413" s="5">
        <f t="shared" si="189"/>
        <v>1409</v>
      </c>
      <c r="D1413" s="6" t="b">
        <v>1</v>
      </c>
      <c r="E1413" s="7">
        <f ca="1">IF($C1413 = 1 + N("Presidente"),
    127,
    IF($C1413 = 2 + N("Vice-Presidente"),
        72,
        IF($C1413 = 3 + N("Secretária bilíngue"),
            13,
            RANDBETWEEN(5,COUNT(Name!$A:$A) + 1)
        )
    )
)</f>
        <v>168</v>
      </c>
      <c r="F1413" s="7" t="str">
        <f ca="1">VLOOKUP($E1413,Name!$A:$B,2,FALSE)</f>
        <v>Henry</v>
      </c>
      <c r="G1413" s="7">
        <f ca="1" xml:space="preserve">
IF($C1413 = 1,
    0,
    RANDBETWEEN(5,COUNT('Last name'!$A:$A) + 1)
)</f>
        <v>142</v>
      </c>
      <c r="H1413" s="7" t="str">
        <f ca="1" xml:space="preserve">
IF($C1413 = 1 + N("Presidente"),
    "de Orléans e Bragança",
    VLOOKUP($G1413,'Last name'!$A:$B,2,FALSE) &amp; " " &amp; VLOOKUP(RANDBETWEEN(5,COUNT('Last name'!$A:$A) + 1),'Last name'!$A:$B,2,FALSE)
)</f>
        <v>Nunes Siqueira</v>
      </c>
      <c r="I1413" s="7" t="str">
        <f t="shared" ca="1" si="190"/>
        <v>Henry Nunes Siqueira</v>
      </c>
      <c r="J1413" s="7" t="str">
        <f ca="1">VLOOKUP($E1413,Name!$A:$C,3,FALSE)</f>
        <v>M</v>
      </c>
      <c r="K1413" s="7" t="str">
        <f ca="1">VLOOKUP($J1413,Gender!$A:$B,2,FALSE)</f>
        <v>Male</v>
      </c>
      <c r="L1413" s="7">
        <f t="shared" ca="1" si="191"/>
        <v>5</v>
      </c>
      <c r="M1413" s="7" t="str">
        <f ca="1">VLOOKUP($L1413,Race!$A:$B,2,FALSE)</f>
        <v>White</v>
      </c>
      <c r="N1413" s="8">
        <f t="shared" ca="1" si="192"/>
        <v>33700</v>
      </c>
      <c r="O1413" s="6">
        <f t="shared" ca="1" si="193"/>
        <v>7</v>
      </c>
      <c r="P1413" s="8" t="str">
        <f ca="1">VLOOKUP($O1413,Education!$A:$B,2,FALSE)</f>
        <v>Undergraduate degree</v>
      </c>
      <c r="Q1413" s="7">
        <f ca="1" xml:space="preserve">
  IF(OR($S1413 = 5, $S1413 = 6, $S1413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13" s="7" t="str">
        <f ca="1">VLOOKUP($Q1413,Department!$A:$B,2,FALSE)</f>
        <v>Communication &amp; Marketing</v>
      </c>
      <c r="S1413" s="6">
        <f t="shared" ca="1" si="194"/>
        <v>10</v>
      </c>
      <c r="T1413" s="7" t="str">
        <f ca="1">VLOOKUP($S1413,Role!$A:$B,2,FALSE)</f>
        <v>Trainee</v>
      </c>
      <c r="U1413" s="6" t="str">
        <f t="shared" ca="1" si="195"/>
        <v/>
      </c>
      <c r="V1413" s="7" t="str">
        <f ca="1" xml:space="preserve">
IF($U1413 &lt;&gt; "",
    VLOOKUP($U1413,Level!$A:$B,2,FALSE),
    ""
)</f>
        <v/>
      </c>
      <c r="W1413" s="1">
        <f t="shared" ca="1" si="196"/>
        <v>1385</v>
      </c>
      <c r="X1413" s="12" t="str">
        <f t="shared" ca="1" si="197"/>
        <v>INSERT INTO bi4all.fac_employees (id_company_fk, id_employee_pk, flg_active, employee_name, id_gender_fk, id_race_fk, birthday, id_schooling_fk, id_department_fk, id_role_fk, id_level_fk, salary) VALUES (1, 1409, TRUE, 'Henry Nunes Siqueira', 'M', 5, '06/04/1992', 7, 11, 10, NULL, 1385);</v>
      </c>
    </row>
    <row r="1414" spans="1:24" ht="14.25" customHeight="1" x14ac:dyDescent="0.2">
      <c r="A1414" s="7">
        <v>1</v>
      </c>
      <c r="B1414" s="7" t="str">
        <f>$A1414 &amp; "-"&amp;VLOOKUP($A1414,Company!$A:$B,2,FALSE)</f>
        <v>1-ACME Corporation</v>
      </c>
      <c r="C1414" s="5">
        <f t="shared" ref="C1414:C1477" si="198">ROW() - 4</f>
        <v>1410</v>
      </c>
      <c r="D1414" s="6" t="b">
        <v>1</v>
      </c>
      <c r="E1414" s="7">
        <f ca="1">IF($C1414 = 1 + N("Presidente"),
    127,
    IF($C1414 = 2 + N("Vice-Presidente"),
        72,
        IF($C1414 = 3 + N("Secretária bilíngue"),
            13,
            RANDBETWEEN(5,COUNT(Name!$A:$A) + 1)
        )
    )
)</f>
        <v>130</v>
      </c>
      <c r="F1414" s="7" t="str">
        <f ca="1">VLOOKUP($E1414,Name!$A:$B,2,FALSE)</f>
        <v>Enzzo</v>
      </c>
      <c r="G1414" s="7">
        <f ca="1" xml:space="preserve">
IF($C1414 = 1,
    0,
    RANDBETWEEN(5,COUNT('Last name'!$A:$A) + 1)
)</f>
        <v>144</v>
      </c>
      <c r="H1414" s="7" t="str">
        <f ca="1" xml:space="preserve">
IF($C1414 = 1 + N("Presidente"),
    "de Orléans e Bragança",
    VLOOKUP($G1414,'Last name'!$A:$B,2,FALSE) &amp; " " &amp; VLOOKUP(RANDBETWEEN(5,COUNT('Last name'!$A:$A) + 1),'Last name'!$A:$B,2,FALSE)
)</f>
        <v>Padrão Leone</v>
      </c>
      <c r="I1414" s="7" t="str">
        <f t="shared" ref="I1414:I1477" ca="1" si="199">$F1414 &amp; " " &amp; $H1414</f>
        <v>Enzzo Padrão Leone</v>
      </c>
      <c r="J1414" s="7" t="str">
        <f ca="1">VLOOKUP($E1414,Name!$A:$C,3,FALSE)</f>
        <v>M</v>
      </c>
      <c r="K1414" s="7" t="str">
        <f ca="1">VLOOKUP($J1414,Gender!$A:$B,2,FALSE)</f>
        <v>Male</v>
      </c>
      <c r="L1414" s="7">
        <f t="shared" ref="L1414:L1477" ca="1" si="200" xml:space="preserve">
IF(AND($S1414 &gt;= 5, $S1414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6</v>
      </c>
      <c r="M1414" s="7" t="str">
        <f ca="1">VLOOKUP($L1414,Race!$A:$B,2,FALSE)</f>
        <v>Black or African American</v>
      </c>
      <c r="N1414" s="8">
        <f t="shared" ref="N1414:N1477" ca="1" si="201" xml:space="preserve">
IF($S1414 = 5 + N("CEO"),
    TODAY() - 16340,
    IF($S1414 = 8 + N("Secretary"),
        RANDBETWEEN(TODAY() - 12418.5, TODAY()-6574.5),
        IF(OR($S1414 = 7, $S1414 = 14),
            RANDBETWEEN(TODAY() - 16071, TODAY() - 8766),
            IF(OR($S1414 = 13, $S1414 = 12, $S1414 = 11),
                RANDBETWEEN(TODAY() - 27393.75, TODAY() - 12783.75),
                RANDBETWEEN(TODAY() - 27393.75, TODAY()-10957.5)
            )
        )
    )
)</f>
        <v>19587</v>
      </c>
      <c r="O1414" s="6">
        <f t="shared" ref="O1414:O1477" ca="1" si="202" xml:space="preserve">
IF(OR($S1414 = 5, $S1414 = 6) + N("Se for presidente ou vice-presidente"),
    10 + N("Doutor"),
    IF($S1414 = 7 + N("Se for diretor"),
        RANDBETWEEN(8,10) + N("Graduate school or Master’s degree or Doctorate"),
        IF($S1414 = 14 + N("If a manager"),
            RANDBETWEEN(7,9),
            IF(OR($S1414 = 13, $S1414 = 12, $S1414 = 11) + N("If coordinator or specialist or analyst"),
                RANDBETWEEN(7,8),
                7
            )
        )
    )
)</f>
        <v>7</v>
      </c>
      <c r="P1414" s="8" t="str">
        <f ca="1">VLOOKUP($O1414,Education!$A:$B,2,FALSE)</f>
        <v>Undergraduate degree</v>
      </c>
      <c r="Q1414" s="7">
        <f ca="1" xml:space="preserve">
  IF(OR($S1414 = 5, $S1414 = 6, $S1414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14" s="7" t="str">
        <f ca="1">VLOOKUP($Q1414,Department!$A:$B,2,FALSE)</f>
        <v>Human Resource</v>
      </c>
      <c r="S1414" s="6">
        <f t="shared" ref="S1414:S1477" ca="1" si="203" xml:space="preserve">
IF($C1414 = 1 + N("Se matrícula for 1"),
  5 + N("Presidente"),
  IF($C1414 = 2 + N("Se matrícula for 2"),
    6 + N("Vice-presidente"),
    IF($C1414 = 3 + N("Se matrícula for 3"),
      8 + N("Secretária bilíngue"),
      IF(AND($C1414 &gt;= 4, $C1414 &lt;=14),
        7 + N("Diretor"),
        IF(AND($C1414 &gt;= 15, $C1414 &lt;= 25),
          14 + N("Manager"),
          IF(AND($C1414 &gt;= 26, $C1414 &lt;= 36),
            13 + N("Coordinador"),
            IF(AND($C1414 &gt;= 37, $C1414 &lt;= 47),
              12 + N("Especialista"),
                IF(MOD($C1414,2) = 0,
                  11 + N("Analista"),
                  RANDBETWEEN(9,10) + N("Estagiário ou Trainee")
                )
            )
          )
        )
      )
    )
  )
)</f>
        <v>11</v>
      </c>
      <c r="T1414" s="7" t="str">
        <f ca="1">VLOOKUP($S1414,Role!$A:$B,2,FALSE)</f>
        <v>Analyst</v>
      </c>
      <c r="U1414" s="6">
        <f t="shared" ref="U1414:U1477" ca="1" si="204" xml:space="preserve">
IF($S1414 = 11 + N("Analyst"),
    RANDBETWEEN(5, 7) + N("Jr, Pleno, Sr"),
    ""
)</f>
        <v>6</v>
      </c>
      <c r="V1414" s="7" t="str">
        <f ca="1" xml:space="preserve">
IF($U1414 &lt;&gt; "",
    VLOOKUP($U1414,Level!$A:$B,2,FALSE),
    ""
)</f>
        <v>Pleno</v>
      </c>
      <c r="W1414" s="1">
        <f t="shared" ref="W1414:W1477" ca="1" si="205" xml:space="preserve">
IF($S1414 = 5 + N("Presidente"),
    27000,
    IF($S1414 = 6 + N("Vice-presidente"),
        23000,
        IF(OR($S1414 = 8, $S1414= 13, $S1414 = 12) + N("Secretária bilíngue ou coordenador ou especialista"),
            8000,
            IF($S1414 = 7 + N("Diretor"),
                15000,
                IF($S1414 = 14 + N("Gerente"),
                    12000,
                    IF($S1414 = 9 + N("Estagiário"),
                        705,
                        IF($S1414 = 10 + N("Trainee"),
                            805,
                            IF($S1414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IF($O1414 = 7,
  500,
  IF($O1414 = 8,
    1000,
    IF($O1414 = 9,
      1500,
      IF($O1414 = 10,
        2000,
        0
      )
    )
  )
)
+
N("Adicional no salário por área")
+
IF($Q1414 = 14 + N("Tecnologia da Informação"),
  120,
  IF($Q1414 = 16 + N("Vendas"),
    110,
    IF($Q1414 = 15 + N("Jurídico"),
      100,
      IF(OR($Q1414 = 8, $Q1414 = 9, $Q1414 = 11) + N("Recursos humanos ou comercial ou comunicação e marketing"),
        80,
        0
      )
    )
  )
)
+
N("Adicionando pegadinha")
+
IF(AND($Q1414 = 16, $O1414 = 9, $S1414 = 11, $U1414 = 5) + N("Se for de vendas, com mestrado, analista sênior"),
  IF($L1414 = 5,
    100,
    0
  )
  +
  IF($J1414 = "M",
    200,
    0
  ),
  0
)</f>
        <v>2580</v>
      </c>
      <c r="X1414" s="12" t="str">
        <f t="shared" ref="X1414:X1477" ca="1" si="206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$A1414  &amp; ", "   &amp;
$C1414  &amp; ", "   &amp;
$D1414  &amp; ", '"  &amp;
$I1414  &amp; "', '" &amp;
$J1414  &amp; "', "  &amp;
$L1414  &amp; ", '"  &amp;
TEXT($N1414,"dd/mm/aaaa")  &amp; "', "   &amp;
$O1414  &amp; ", "   &amp;
$Q1414  &amp; ", "   &amp;
$S1414  &amp; ", "   &amp;
IF($U1414 &lt;&gt; "", $U1414, "NULL")  &amp; ", "   &amp;
$W1414  &amp; ");"</f>
        <v>INSERT INTO bi4all.fac_employees (id_company_fk, id_employee_pk, flg_active, employee_name, id_gender_fk, id_race_fk, birthday, id_schooling_fk, id_department_fk, id_role_fk, id_level_fk, salary) VALUES (1, 1410, TRUE, 'Enzzo Padrão Leone', 'M', 6, '16/08/1953', 7, 8, 11, 6, 2580);</v>
      </c>
    </row>
    <row r="1415" spans="1:24" ht="14.25" customHeight="1" x14ac:dyDescent="0.2">
      <c r="A1415" s="7">
        <v>1</v>
      </c>
      <c r="B1415" s="7" t="str">
        <f>$A1415 &amp; "-"&amp;VLOOKUP($A1415,Company!$A:$B,2,FALSE)</f>
        <v>1-ACME Corporation</v>
      </c>
      <c r="C1415" s="5">
        <f t="shared" si="198"/>
        <v>1411</v>
      </c>
      <c r="D1415" s="6" t="b">
        <v>1</v>
      </c>
      <c r="E1415" s="7">
        <f ca="1">IF($C1415 = 1 + N("Presidente"),
    127,
    IF($C1415 = 2 + N("Vice-Presidente"),
        72,
        IF($C1415 = 3 + N("Secretária bilíngue"),
            13,
            RANDBETWEEN(5,COUNT(Name!$A:$A) + 1)
        )
    )
)</f>
        <v>338</v>
      </c>
      <c r="F1415" s="7" t="str">
        <f ca="1">VLOOKUP($E1415,Name!$A:$B,2,FALSE)</f>
        <v>Sophia</v>
      </c>
      <c r="G1415" s="7">
        <f ca="1" xml:space="preserve">
IF($C1415 = 1,
    0,
    RANDBETWEEN(5,COUNT('Last name'!$A:$A) + 1)
)</f>
        <v>78</v>
      </c>
      <c r="H1415" s="7" t="str">
        <f ca="1" xml:space="preserve">
IF($C1415 = 1 + N("Presidente"),
    "de Orléans e Bragança",
    VLOOKUP($G1415,'Last name'!$A:$B,2,FALSE) &amp; " " &amp; VLOOKUP(RANDBETWEEN(5,COUNT('Last name'!$A:$A) + 1),'Last name'!$A:$B,2,FALSE)
)</f>
        <v>Esteves Padrão</v>
      </c>
      <c r="I1415" s="7" t="str">
        <f t="shared" ca="1" si="199"/>
        <v>Sophia Esteves Padrão</v>
      </c>
      <c r="J1415" s="7" t="str">
        <f ca="1">VLOOKUP($E1415,Name!$A:$C,3,FALSE)</f>
        <v>F</v>
      </c>
      <c r="K1415" s="7" t="str">
        <f ca="1">VLOOKUP($J1415,Gender!$A:$B,2,FALSE)</f>
        <v>Female</v>
      </c>
      <c r="L1415" s="7">
        <f t="shared" ca="1" si="200"/>
        <v>5</v>
      </c>
      <c r="M1415" s="7" t="str">
        <f ca="1">VLOOKUP($L1415,Race!$A:$B,2,FALSE)</f>
        <v>White</v>
      </c>
      <c r="N1415" s="8">
        <f t="shared" ca="1" si="201"/>
        <v>29553</v>
      </c>
      <c r="O1415" s="6">
        <f t="shared" ca="1" si="202"/>
        <v>7</v>
      </c>
      <c r="P1415" s="8" t="str">
        <f ca="1">VLOOKUP($O1415,Education!$A:$B,2,FALSE)</f>
        <v>Undergraduate degree</v>
      </c>
      <c r="Q1415" s="7">
        <f ca="1" xml:space="preserve">
  IF(OR($S1415 = 5, $S1415 = 6, $S1415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15" s="7" t="str">
        <f ca="1">VLOOKUP($Q1415,Department!$A:$B,2,FALSE)</f>
        <v>Operations</v>
      </c>
      <c r="S1415" s="6">
        <f t="shared" ca="1" si="203"/>
        <v>10</v>
      </c>
      <c r="T1415" s="7" t="str">
        <f ca="1">VLOOKUP($S1415,Role!$A:$B,2,FALSE)</f>
        <v>Trainee</v>
      </c>
      <c r="U1415" s="6" t="str">
        <f t="shared" ca="1" si="204"/>
        <v/>
      </c>
      <c r="V1415" s="7" t="str">
        <f ca="1" xml:space="preserve">
IF($U1415 &lt;&gt; "",
    VLOOKUP($U1415,Level!$A:$B,2,FALSE),
    ""
)</f>
        <v/>
      </c>
      <c r="W1415" s="1">
        <f t="shared" ca="1" si="205"/>
        <v>1305</v>
      </c>
      <c r="X1415" s="12" t="str">
        <f t="shared" ca="1" si="206"/>
        <v>INSERT INTO bi4all.fac_employees (id_company_fk, id_employee_pk, flg_active, employee_name, id_gender_fk, id_race_fk, birthday, id_schooling_fk, id_department_fk, id_role_fk, id_level_fk, salary) VALUES (1, 1411, TRUE, 'Sophia Esteves Padrão', 'F', 5, '28/11/1980', 7, 10, 10, NULL, 1305);</v>
      </c>
    </row>
    <row r="1416" spans="1:24" ht="14.25" customHeight="1" x14ac:dyDescent="0.2">
      <c r="A1416" s="7">
        <v>1</v>
      </c>
      <c r="B1416" s="7" t="str">
        <f>$A1416 &amp; "-"&amp;VLOOKUP($A1416,Company!$A:$B,2,FALSE)</f>
        <v>1-ACME Corporation</v>
      </c>
      <c r="C1416" s="5">
        <f t="shared" si="198"/>
        <v>1412</v>
      </c>
      <c r="D1416" s="6" t="b">
        <v>1</v>
      </c>
      <c r="E1416" s="7">
        <f ca="1">IF($C1416 = 1 + N("Presidente"),
    127,
    IF($C1416 = 2 + N("Vice-Presidente"),
        72,
        IF($C1416 = 3 + N("Secretária bilíngue"),
            13,
            RANDBETWEEN(5,COUNT(Name!$A:$A) + 1)
        )
    )
)</f>
        <v>235</v>
      </c>
      <c r="F1416" s="7" t="str">
        <f ca="1">VLOOKUP($E1416,Name!$A:$B,2,FALSE)</f>
        <v>Luan</v>
      </c>
      <c r="G1416" s="7">
        <f ca="1" xml:space="preserve">
IF($C1416 = 1,
    0,
    RANDBETWEEN(5,COUNT('Last name'!$A:$A) + 1)
)</f>
        <v>5</v>
      </c>
      <c r="H1416" s="7" t="str">
        <f ca="1" xml:space="preserve">
IF($C1416 = 1 + N("Presidente"),
    "de Orléans e Bragança",
    VLOOKUP($G1416,'Last name'!$A:$B,2,FALSE) &amp; " " &amp; VLOOKUP(RANDBETWEEN(5,COUNT('Last name'!$A:$A) + 1),'Last name'!$A:$B,2,FALSE)
)</f>
        <v>Abranches Bianchi</v>
      </c>
      <c r="I1416" s="7" t="str">
        <f t="shared" ca="1" si="199"/>
        <v>Luan Abranches Bianchi</v>
      </c>
      <c r="J1416" s="7" t="str">
        <f ca="1">VLOOKUP($E1416,Name!$A:$C,3,FALSE)</f>
        <v>M</v>
      </c>
      <c r="K1416" s="7" t="str">
        <f ca="1">VLOOKUP($J1416,Gender!$A:$B,2,FALSE)</f>
        <v>Male</v>
      </c>
      <c r="L1416" s="7">
        <f t="shared" ca="1" si="200"/>
        <v>5</v>
      </c>
      <c r="M1416" s="7" t="str">
        <f ca="1">VLOOKUP($L1416,Race!$A:$B,2,FALSE)</f>
        <v>White</v>
      </c>
      <c r="N1416" s="8">
        <f t="shared" ca="1" si="201"/>
        <v>25151</v>
      </c>
      <c r="O1416" s="6">
        <f t="shared" ca="1" si="202"/>
        <v>8</v>
      </c>
      <c r="P1416" s="8" t="str">
        <f ca="1">VLOOKUP($O1416,Education!$A:$B,2,FALSE)</f>
        <v>Graduate school</v>
      </c>
      <c r="Q1416" s="7">
        <f ca="1" xml:space="preserve">
  IF(OR($S1416 = 5, $S1416 = 6, $S1416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16" s="7" t="str">
        <f ca="1">VLOOKUP($Q1416,Department!$A:$B,2,FALSE)</f>
        <v>Commercial</v>
      </c>
      <c r="S1416" s="6">
        <f t="shared" ca="1" si="203"/>
        <v>11</v>
      </c>
      <c r="T1416" s="7" t="str">
        <f ca="1">VLOOKUP($S1416,Role!$A:$B,2,FALSE)</f>
        <v>Analyst</v>
      </c>
      <c r="U1416" s="6">
        <f t="shared" ca="1" si="204"/>
        <v>7</v>
      </c>
      <c r="V1416" s="7" t="str">
        <f ca="1" xml:space="preserve">
IF($U1416 &lt;&gt; "",
    VLOOKUP($U1416,Level!$A:$B,2,FALSE),
    ""
)</f>
        <v>Senior</v>
      </c>
      <c r="W1416" s="1">
        <f t="shared" ca="1" si="205"/>
        <v>3080</v>
      </c>
      <c r="X1416" s="12" t="str">
        <f t="shared" ca="1" si="206"/>
        <v>INSERT INTO bi4all.fac_employees (id_company_fk, id_employee_pk, flg_active, employee_name, id_gender_fk, id_race_fk, birthday, id_schooling_fk, id_department_fk, id_role_fk, id_level_fk, salary) VALUES (1, 1412, TRUE, 'Luan Abranches Bianchi', 'M', 5, '09/11/1968', 8, 9, 11, 7, 3080);</v>
      </c>
    </row>
    <row r="1417" spans="1:24" ht="14.25" customHeight="1" x14ac:dyDescent="0.2">
      <c r="A1417" s="7">
        <v>1</v>
      </c>
      <c r="B1417" s="7" t="str">
        <f>$A1417 &amp; "-"&amp;VLOOKUP($A1417,Company!$A:$B,2,FALSE)</f>
        <v>1-ACME Corporation</v>
      </c>
      <c r="C1417" s="5">
        <f t="shared" si="198"/>
        <v>1413</v>
      </c>
      <c r="D1417" s="6" t="b">
        <v>1</v>
      </c>
      <c r="E1417" s="7">
        <f ca="1">IF($C1417 = 1 + N("Presidente"),
    127,
    IF($C1417 = 2 + N("Vice-Presidente"),
        72,
        IF($C1417 = 3 + N("Secretária bilíngue"),
            13,
            RANDBETWEEN(5,COUNT(Name!$A:$A) + 1)
        )
    )
)</f>
        <v>229</v>
      </c>
      <c r="F1417" s="7" t="str">
        <f ca="1">VLOOKUP($E1417,Name!$A:$B,2,FALSE)</f>
        <v>Liz</v>
      </c>
      <c r="G1417" s="7">
        <f ca="1" xml:space="preserve">
IF($C1417 = 1,
    0,
    RANDBETWEEN(5,COUNT('Last name'!$A:$A) + 1)
)</f>
        <v>24</v>
      </c>
      <c r="H1417" s="7" t="str">
        <f ca="1" xml:space="preserve">
IF($C1417 = 1 + N("Presidente"),
    "de Orléans e Bragança",
    VLOOKUP($G1417,'Last name'!$A:$B,2,FALSE) &amp; " " &amp; VLOOKUP(RANDBETWEEN(5,COUNT('Last name'!$A:$A) + 1),'Last name'!$A:$B,2,FALSE)
)</f>
        <v>Asvilla Nascimento</v>
      </c>
      <c r="I1417" s="7" t="str">
        <f t="shared" ca="1" si="199"/>
        <v>Liz Asvilla Nascimento</v>
      </c>
      <c r="J1417" s="7" t="str">
        <f ca="1">VLOOKUP($E1417,Name!$A:$C,3,FALSE)</f>
        <v>F</v>
      </c>
      <c r="K1417" s="7" t="str">
        <f ca="1">VLOOKUP($J1417,Gender!$A:$B,2,FALSE)</f>
        <v>Female</v>
      </c>
      <c r="L1417" s="7">
        <f t="shared" ca="1" si="200"/>
        <v>5</v>
      </c>
      <c r="M1417" s="7" t="str">
        <f ca="1">VLOOKUP($L1417,Race!$A:$B,2,FALSE)</f>
        <v>White</v>
      </c>
      <c r="N1417" s="8">
        <f t="shared" ca="1" si="201"/>
        <v>19295</v>
      </c>
      <c r="O1417" s="6">
        <f t="shared" ca="1" si="202"/>
        <v>7</v>
      </c>
      <c r="P1417" s="8" t="str">
        <f ca="1">VLOOKUP($O1417,Education!$A:$B,2,FALSE)</f>
        <v>Undergraduate degree</v>
      </c>
      <c r="Q1417" s="7">
        <f ca="1" xml:space="preserve">
  IF(OR($S1417 = 5, $S1417 = 6, $S1417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17" s="7" t="str">
        <f ca="1">VLOOKUP($Q1417,Department!$A:$B,2,FALSE)</f>
        <v>Administration</v>
      </c>
      <c r="S1417" s="6">
        <f t="shared" ca="1" si="203"/>
        <v>9</v>
      </c>
      <c r="T1417" s="7" t="str">
        <f ca="1">VLOOKUP($S1417,Role!$A:$B,2,FALSE)</f>
        <v>Intern</v>
      </c>
      <c r="U1417" s="6" t="str">
        <f t="shared" ca="1" si="204"/>
        <v/>
      </c>
      <c r="V1417" s="7" t="str">
        <f ca="1" xml:space="preserve">
IF($U1417 &lt;&gt; "",
    VLOOKUP($U1417,Level!$A:$B,2,FALSE),
    ""
)</f>
        <v/>
      </c>
      <c r="W1417" s="1">
        <f t="shared" ca="1" si="205"/>
        <v>1205</v>
      </c>
      <c r="X1417" s="12" t="str">
        <f t="shared" ca="1" si="206"/>
        <v>INSERT INTO bi4all.fac_employees (id_company_fk, id_employee_pk, flg_active, employee_name, id_gender_fk, id_race_fk, birthday, id_schooling_fk, id_department_fk, id_role_fk, id_level_fk, salary) VALUES (1, 1413, TRUE, 'Liz Asvilla Nascimento', 'F', 5, '28/10/1952', 7, 6, 9, NULL, 1205);</v>
      </c>
    </row>
    <row r="1418" spans="1:24" ht="14.25" customHeight="1" x14ac:dyDescent="0.2">
      <c r="A1418" s="7">
        <v>1</v>
      </c>
      <c r="B1418" s="7" t="str">
        <f>$A1418 &amp; "-"&amp;VLOOKUP($A1418,Company!$A:$B,2,FALSE)</f>
        <v>1-ACME Corporation</v>
      </c>
      <c r="C1418" s="5">
        <f t="shared" si="198"/>
        <v>1414</v>
      </c>
      <c r="D1418" s="6" t="b">
        <v>1</v>
      </c>
      <c r="E1418" s="7">
        <f ca="1">IF($C1418 = 1 + N("Presidente"),
    127,
    IF($C1418 = 2 + N("Vice-Presidente"),
        72,
        IF($C1418 = 3 + N("Secretária bilíngue"),
            13,
            RANDBETWEEN(5,COUNT(Name!$A:$A) + 1)
        )
    )
)</f>
        <v>282</v>
      </c>
      <c r="F1418" s="7" t="str">
        <f ca="1">VLOOKUP($E1418,Name!$A:$B,2,FALSE)</f>
        <v>Marinah</v>
      </c>
      <c r="G1418" s="7">
        <f ca="1" xml:space="preserve">
IF($C1418 = 1,
    0,
    RANDBETWEEN(5,COUNT('Last name'!$A:$A) + 1)
)</f>
        <v>9</v>
      </c>
      <c r="H1418" s="7" t="str">
        <f ca="1" xml:space="preserve">
IF($C1418 = 1 + N("Presidente"),
    "de Orléans e Bragança",
    VLOOKUP($G1418,'Last name'!$A:$B,2,FALSE) &amp; " " &amp; VLOOKUP(RANDBETWEEN(5,COUNT('Last name'!$A:$A) + 1),'Last name'!$A:$B,2,FALSE)
)</f>
        <v>Aleluia Vaz</v>
      </c>
      <c r="I1418" s="7" t="str">
        <f t="shared" ca="1" si="199"/>
        <v>Marinah Aleluia Vaz</v>
      </c>
      <c r="J1418" s="7" t="str">
        <f ca="1">VLOOKUP($E1418,Name!$A:$C,3,FALSE)</f>
        <v>F</v>
      </c>
      <c r="K1418" s="7" t="str">
        <f ca="1">VLOOKUP($J1418,Gender!$A:$B,2,FALSE)</f>
        <v>Female</v>
      </c>
      <c r="L1418" s="7">
        <f t="shared" ca="1" si="200"/>
        <v>5</v>
      </c>
      <c r="M1418" s="7" t="str">
        <f ca="1">VLOOKUP($L1418,Race!$A:$B,2,FALSE)</f>
        <v>White</v>
      </c>
      <c r="N1418" s="8">
        <f t="shared" ca="1" si="201"/>
        <v>22554</v>
      </c>
      <c r="O1418" s="6">
        <f t="shared" ca="1" si="202"/>
        <v>8</v>
      </c>
      <c r="P1418" s="8" t="str">
        <f ca="1">VLOOKUP($O1418,Education!$A:$B,2,FALSE)</f>
        <v>Graduate school</v>
      </c>
      <c r="Q1418" s="7">
        <f ca="1" xml:space="preserve">
  IF(OR($S1418 = 5, $S1418 = 6, $S1418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18" s="7" t="str">
        <f ca="1">VLOOKUP($Q1418,Department!$A:$B,2,FALSE)</f>
        <v>Finance</v>
      </c>
      <c r="S1418" s="6">
        <f t="shared" ca="1" si="203"/>
        <v>11</v>
      </c>
      <c r="T1418" s="7" t="str">
        <f ca="1">VLOOKUP($S1418,Role!$A:$B,2,FALSE)</f>
        <v>Analyst</v>
      </c>
      <c r="U1418" s="6">
        <f t="shared" ca="1" si="204"/>
        <v>5</v>
      </c>
      <c r="V1418" s="7" t="str">
        <f ca="1" xml:space="preserve">
IF($U1418 &lt;&gt; "",
    VLOOKUP($U1418,Level!$A:$B,2,FALSE),
    ""
)</f>
        <v>Junior</v>
      </c>
      <c r="W1418" s="1">
        <f t="shared" ca="1" si="205"/>
        <v>3000</v>
      </c>
      <c r="X1418" s="12" t="str">
        <f t="shared" ca="1" si="206"/>
        <v>INSERT INTO bi4all.fac_employees (id_company_fk, id_employee_pk, flg_active, employee_name, id_gender_fk, id_race_fk, birthday, id_schooling_fk, id_department_fk, id_role_fk, id_level_fk, salary) VALUES (1, 1414, TRUE, 'Marinah Aleluia Vaz', 'F', 5, '30/09/1961', 8, 7, 11, 5, 3000);</v>
      </c>
    </row>
    <row r="1419" spans="1:24" ht="14.25" customHeight="1" x14ac:dyDescent="0.2">
      <c r="A1419" s="7">
        <v>1</v>
      </c>
      <c r="B1419" s="7" t="str">
        <f>$A1419 &amp; "-"&amp;VLOOKUP($A1419,Company!$A:$B,2,FALSE)</f>
        <v>1-ACME Corporation</v>
      </c>
      <c r="C1419" s="5">
        <f t="shared" si="198"/>
        <v>1415</v>
      </c>
      <c r="D1419" s="6" t="b">
        <v>1</v>
      </c>
      <c r="E1419" s="7">
        <f ca="1">IF($C1419 = 1 + N("Presidente"),
    127,
    IF($C1419 = 2 + N("Vice-Presidente"),
        72,
        IF($C1419 = 3 + N("Secretária bilíngue"),
            13,
            RANDBETWEEN(5,COUNT(Name!$A:$A) + 1)
        )
    )
)</f>
        <v>124</v>
      </c>
      <c r="F1419" s="7" t="str">
        <f ca="1">VLOOKUP($E1419,Name!$A:$B,2,FALSE)</f>
        <v>Emilly</v>
      </c>
      <c r="G1419" s="7">
        <f ca="1" xml:space="preserve">
IF($C1419 = 1,
    0,
    RANDBETWEEN(5,COUNT('Last name'!$A:$A) + 1)
)</f>
        <v>15</v>
      </c>
      <c r="H1419" s="7" t="str">
        <f ca="1" xml:space="preserve">
IF($C1419 = 1 + N("Presidente"),
    "de Orléans e Bragança",
    VLOOKUP($G1419,'Last name'!$A:$B,2,FALSE) &amp; " " &amp; VLOOKUP(RANDBETWEEN(5,COUNT('Last name'!$A:$A) + 1),'Last name'!$A:$B,2,FALSE)
)</f>
        <v>Alvim Alencar</v>
      </c>
      <c r="I1419" s="7" t="str">
        <f t="shared" ca="1" si="199"/>
        <v>Emilly Alvim Alencar</v>
      </c>
      <c r="J1419" s="7" t="str">
        <f ca="1">VLOOKUP($E1419,Name!$A:$C,3,FALSE)</f>
        <v>F</v>
      </c>
      <c r="K1419" s="7" t="str">
        <f ca="1">VLOOKUP($J1419,Gender!$A:$B,2,FALSE)</f>
        <v>Female</v>
      </c>
      <c r="L1419" s="7">
        <f t="shared" ca="1" si="200"/>
        <v>7</v>
      </c>
      <c r="M1419" s="7" t="str">
        <f ca="1">VLOOKUP($L1419,Race!$A:$B,2,FALSE)</f>
        <v>Hispanic or Latino</v>
      </c>
      <c r="N1419" s="8">
        <f t="shared" ca="1" si="201"/>
        <v>18733</v>
      </c>
      <c r="O1419" s="6">
        <f t="shared" ca="1" si="202"/>
        <v>7</v>
      </c>
      <c r="P1419" s="8" t="str">
        <f ca="1">VLOOKUP($O1419,Education!$A:$B,2,FALSE)</f>
        <v>Undergraduate degree</v>
      </c>
      <c r="Q1419" s="7">
        <f ca="1" xml:space="preserve">
  IF(OR($S1419 = 5, $S1419 = 6, $S1419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19" s="7" t="str">
        <f ca="1">VLOOKUP($Q1419,Department!$A:$B,2,FALSE)</f>
        <v>Audit</v>
      </c>
      <c r="S1419" s="6">
        <f t="shared" ca="1" si="203"/>
        <v>10</v>
      </c>
      <c r="T1419" s="7" t="str">
        <f ca="1">VLOOKUP($S1419,Role!$A:$B,2,FALSE)</f>
        <v>Trainee</v>
      </c>
      <c r="U1419" s="6" t="str">
        <f t="shared" ca="1" si="204"/>
        <v/>
      </c>
      <c r="V1419" s="7" t="str">
        <f ca="1" xml:space="preserve">
IF($U1419 &lt;&gt; "",
    VLOOKUP($U1419,Level!$A:$B,2,FALSE),
    ""
)</f>
        <v/>
      </c>
      <c r="W1419" s="1">
        <f t="shared" ca="1" si="205"/>
        <v>1305</v>
      </c>
      <c r="X1419" s="12" t="str">
        <f t="shared" ca="1" si="206"/>
        <v>INSERT INTO bi4all.fac_employees (id_company_fk, id_employee_pk, flg_active, employee_name, id_gender_fk, id_race_fk, birthday, id_schooling_fk, id_department_fk, id_role_fk, id_level_fk, salary) VALUES (1, 1415, TRUE, 'Emilly Alvim Alencar', 'F', 7, '15/04/1951', 7, 13, 10, NULL, 1305);</v>
      </c>
    </row>
    <row r="1420" spans="1:24" ht="14.25" customHeight="1" x14ac:dyDescent="0.2">
      <c r="A1420" s="7">
        <v>1</v>
      </c>
      <c r="B1420" s="7" t="str">
        <f>$A1420 &amp; "-"&amp;VLOOKUP($A1420,Company!$A:$B,2,FALSE)</f>
        <v>1-ACME Corporation</v>
      </c>
      <c r="C1420" s="5">
        <f t="shared" si="198"/>
        <v>1416</v>
      </c>
      <c r="D1420" s="6" t="b">
        <v>1</v>
      </c>
      <c r="E1420" s="7">
        <f ca="1">IF($C1420 = 1 + N("Presidente"),
    127,
    IF($C1420 = 2 + N("Vice-Presidente"),
        72,
        IF($C1420 = 3 + N("Secretária bilíngue"),
            13,
            RANDBETWEEN(5,COUNT(Name!$A:$A) + 1)
        )
    )
)</f>
        <v>161</v>
      </c>
      <c r="F1420" s="7" t="str">
        <f ca="1">VLOOKUP($E1420,Name!$A:$B,2,FALSE)</f>
        <v>Heitor</v>
      </c>
      <c r="G1420" s="7">
        <f ca="1" xml:space="preserve">
IF($C1420 = 1,
    0,
    RANDBETWEEN(5,COUNT('Last name'!$A:$A) + 1)
)</f>
        <v>10</v>
      </c>
      <c r="H1420" s="7" t="str">
        <f ca="1" xml:space="preserve">
IF($C1420 = 1 + N("Presidente"),
    "de Orléans e Bragança",
    VLOOKUP($G1420,'Last name'!$A:$B,2,FALSE) &amp; " " &amp; VLOOKUP(RANDBETWEEN(5,COUNT('Last name'!$A:$A) + 1),'Last name'!$A:$B,2,FALSE)
)</f>
        <v>Alencar Azeredo</v>
      </c>
      <c r="I1420" s="7" t="str">
        <f t="shared" ca="1" si="199"/>
        <v>Heitor Alencar Azeredo</v>
      </c>
      <c r="J1420" s="7" t="str">
        <f ca="1">VLOOKUP($E1420,Name!$A:$C,3,FALSE)</f>
        <v>M</v>
      </c>
      <c r="K1420" s="7" t="str">
        <f ca="1">VLOOKUP($J1420,Gender!$A:$B,2,FALSE)</f>
        <v>Male</v>
      </c>
      <c r="L1420" s="7">
        <f t="shared" ca="1" si="200"/>
        <v>5</v>
      </c>
      <c r="M1420" s="7" t="str">
        <f ca="1">VLOOKUP($L1420,Race!$A:$B,2,FALSE)</f>
        <v>White</v>
      </c>
      <c r="N1420" s="8">
        <f t="shared" ca="1" si="201"/>
        <v>24328</v>
      </c>
      <c r="O1420" s="6">
        <f t="shared" ca="1" si="202"/>
        <v>7</v>
      </c>
      <c r="P1420" s="8" t="str">
        <f ca="1">VLOOKUP($O1420,Education!$A:$B,2,FALSE)</f>
        <v>Undergraduate degree</v>
      </c>
      <c r="Q1420" s="7">
        <f ca="1" xml:space="preserve">
  IF(OR($S1420 = 5, $S1420 = 6, $S1420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20" s="7" t="str">
        <f ca="1">VLOOKUP($Q1420,Department!$A:$B,2,FALSE)</f>
        <v>Finance</v>
      </c>
      <c r="S1420" s="6">
        <f t="shared" ca="1" si="203"/>
        <v>11</v>
      </c>
      <c r="T1420" s="7" t="str">
        <f ca="1">VLOOKUP($S1420,Role!$A:$B,2,FALSE)</f>
        <v>Analyst</v>
      </c>
      <c r="U1420" s="6">
        <f t="shared" ca="1" si="204"/>
        <v>7</v>
      </c>
      <c r="V1420" s="7" t="str">
        <f ca="1" xml:space="preserve">
IF($U1420 &lt;&gt; "",
    VLOOKUP($U1420,Level!$A:$B,2,FALSE),
    ""
)</f>
        <v>Senior</v>
      </c>
      <c r="W1420" s="1">
        <f t="shared" ca="1" si="205"/>
        <v>2500</v>
      </c>
      <c r="X1420" s="12" t="str">
        <f t="shared" ca="1" si="206"/>
        <v>INSERT INTO bi4all.fac_employees (id_company_fk, id_employee_pk, flg_active, employee_name, id_gender_fk, id_race_fk, birthday, id_schooling_fk, id_department_fk, id_role_fk, id_level_fk, salary) VALUES (1, 1416, TRUE, 'Heitor Alencar Azeredo', 'M', 5, '09/08/1966', 7, 7, 11, 7, 2500);</v>
      </c>
    </row>
    <row r="1421" spans="1:24" ht="14.25" customHeight="1" x14ac:dyDescent="0.2">
      <c r="A1421" s="7">
        <v>1</v>
      </c>
      <c r="B1421" s="7" t="str">
        <f>$A1421 &amp; "-"&amp;VLOOKUP($A1421,Company!$A:$B,2,FALSE)</f>
        <v>1-ACME Corporation</v>
      </c>
      <c r="C1421" s="5">
        <f t="shared" si="198"/>
        <v>1417</v>
      </c>
      <c r="D1421" s="6" t="b">
        <v>1</v>
      </c>
      <c r="E1421" s="7">
        <f ca="1">IF($C1421 = 1 + N("Presidente"),
    127,
    IF($C1421 = 2 + N("Vice-Presidente"),
        72,
        IF($C1421 = 3 + N("Secretária bilíngue"),
            13,
            RANDBETWEEN(5,COUNT(Name!$A:$A) + 1)
        )
    )
)</f>
        <v>287</v>
      </c>
      <c r="F1421" s="7" t="str">
        <f ca="1">VLOOKUP($E1421,Name!$A:$B,2,FALSE)</f>
        <v>Matheus</v>
      </c>
      <c r="G1421" s="7">
        <f ca="1" xml:space="preserve">
IF($C1421 = 1,
    0,
    RANDBETWEEN(5,COUNT('Last name'!$A:$A) + 1)
)</f>
        <v>189</v>
      </c>
      <c r="H1421" s="7" t="str">
        <f ca="1" xml:space="preserve">
IF($C1421 = 1 + N("Presidente"),
    "de Orléans e Bragança",
    VLOOKUP($G1421,'Last name'!$A:$B,2,FALSE) &amp; " " &amp; VLOOKUP(RANDBETWEEN(5,COUNT('Last name'!$A:$A) + 1),'Last name'!$A:$B,2,FALSE)
)</f>
        <v>Teixeira Barbieri</v>
      </c>
      <c r="I1421" s="7" t="str">
        <f t="shared" ca="1" si="199"/>
        <v>Matheus Teixeira Barbieri</v>
      </c>
      <c r="J1421" s="7" t="str">
        <f ca="1">VLOOKUP($E1421,Name!$A:$C,3,FALSE)</f>
        <v>M</v>
      </c>
      <c r="K1421" s="7" t="str">
        <f ca="1">VLOOKUP($J1421,Gender!$A:$B,2,FALSE)</f>
        <v>Male</v>
      </c>
      <c r="L1421" s="7">
        <f t="shared" ca="1" si="200"/>
        <v>6</v>
      </c>
      <c r="M1421" s="7" t="str">
        <f ca="1">VLOOKUP($L1421,Race!$A:$B,2,FALSE)</f>
        <v>Black or African American</v>
      </c>
      <c r="N1421" s="8">
        <f t="shared" ca="1" si="201"/>
        <v>17774</v>
      </c>
      <c r="O1421" s="6">
        <f t="shared" ca="1" si="202"/>
        <v>7</v>
      </c>
      <c r="P1421" s="8" t="str">
        <f ca="1">VLOOKUP($O1421,Education!$A:$B,2,FALSE)</f>
        <v>Undergraduate degree</v>
      </c>
      <c r="Q1421" s="7">
        <f ca="1" xml:space="preserve">
  IF(OR($S1421 = 5, $S1421 = 6, $S1421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21" s="7" t="str">
        <f ca="1">VLOOKUP($Q1421,Department!$A:$B,2,FALSE)</f>
        <v>Human Resource</v>
      </c>
      <c r="S1421" s="6">
        <f t="shared" ca="1" si="203"/>
        <v>9</v>
      </c>
      <c r="T1421" s="7" t="str">
        <f ca="1">VLOOKUP($S1421,Role!$A:$B,2,FALSE)</f>
        <v>Intern</v>
      </c>
      <c r="U1421" s="6" t="str">
        <f t="shared" ca="1" si="204"/>
        <v/>
      </c>
      <c r="V1421" s="7" t="str">
        <f ca="1" xml:space="preserve">
IF($U1421 &lt;&gt; "",
    VLOOKUP($U1421,Level!$A:$B,2,FALSE),
    ""
)</f>
        <v/>
      </c>
      <c r="W1421" s="1">
        <f t="shared" ca="1" si="205"/>
        <v>1285</v>
      </c>
      <c r="X1421" s="12" t="str">
        <f t="shared" ca="1" si="206"/>
        <v>INSERT INTO bi4all.fac_employees (id_company_fk, id_employee_pk, flg_active, employee_name, id_gender_fk, id_race_fk, birthday, id_schooling_fk, id_department_fk, id_role_fk, id_level_fk, salary) VALUES (1, 1417, TRUE, 'Matheus Teixeira Barbieri', 'M', 6, '29/08/1948', 7, 8, 9, NULL, 1285);</v>
      </c>
    </row>
    <row r="1422" spans="1:24" ht="14.25" customHeight="1" x14ac:dyDescent="0.2">
      <c r="A1422" s="7">
        <v>1</v>
      </c>
      <c r="B1422" s="7" t="str">
        <f>$A1422 &amp; "-"&amp;VLOOKUP($A1422,Company!$A:$B,2,FALSE)</f>
        <v>1-ACME Corporation</v>
      </c>
      <c r="C1422" s="5">
        <f t="shared" si="198"/>
        <v>1418</v>
      </c>
      <c r="D1422" s="6" t="b">
        <v>1</v>
      </c>
      <c r="E1422" s="7">
        <f ca="1">IF($C1422 = 1 + N("Presidente"),
    127,
    IF($C1422 = 2 + N("Vice-Presidente"),
        72,
        IF($C1422 = 3 + N("Secretária bilíngue"),
            13,
            RANDBETWEEN(5,COUNT(Name!$A:$A) + 1)
        )
    )
)</f>
        <v>239</v>
      </c>
      <c r="F1422" s="7" t="str">
        <f ca="1">VLOOKUP($E1422,Name!$A:$B,2,FALSE)</f>
        <v>Lucas Gabriel</v>
      </c>
      <c r="G1422" s="7">
        <f ca="1" xml:space="preserve">
IF($C1422 = 1,
    0,
    RANDBETWEEN(5,COUNT('Last name'!$A:$A) + 1)
)</f>
        <v>165</v>
      </c>
      <c r="H1422" s="7" t="str">
        <f ca="1" xml:space="preserve">
IF($C1422 = 1 + N("Presidente"),
    "de Orléans e Bragança",
    VLOOKUP($G1422,'Last name'!$A:$B,2,FALSE) &amp; " " &amp; VLOOKUP(RANDBETWEEN(5,COUNT('Last name'!$A:$A) + 1),'Last name'!$A:$B,2,FALSE)
)</f>
        <v>Rocha Moraes</v>
      </c>
      <c r="I1422" s="7" t="str">
        <f t="shared" ca="1" si="199"/>
        <v>Lucas Gabriel Rocha Moraes</v>
      </c>
      <c r="J1422" s="7" t="str">
        <f ca="1">VLOOKUP($E1422,Name!$A:$C,3,FALSE)</f>
        <v>M</v>
      </c>
      <c r="K1422" s="7" t="str">
        <f ca="1">VLOOKUP($J1422,Gender!$A:$B,2,FALSE)</f>
        <v>Male</v>
      </c>
      <c r="L1422" s="7">
        <f t="shared" ca="1" si="200"/>
        <v>5</v>
      </c>
      <c r="M1422" s="7" t="str">
        <f ca="1">VLOOKUP($L1422,Race!$A:$B,2,FALSE)</f>
        <v>White</v>
      </c>
      <c r="N1422" s="8">
        <f t="shared" ca="1" si="201"/>
        <v>20241</v>
      </c>
      <c r="O1422" s="6">
        <f t="shared" ca="1" si="202"/>
        <v>8</v>
      </c>
      <c r="P1422" s="8" t="str">
        <f ca="1">VLOOKUP($O1422,Education!$A:$B,2,FALSE)</f>
        <v>Graduate school</v>
      </c>
      <c r="Q1422" s="7">
        <f ca="1" xml:space="preserve">
  IF(OR($S1422 = 5, $S1422 = 6, $S1422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22" s="7" t="str">
        <f ca="1">VLOOKUP($Q1422,Department!$A:$B,2,FALSE)</f>
        <v>Audit</v>
      </c>
      <c r="S1422" s="6">
        <f t="shared" ca="1" si="203"/>
        <v>11</v>
      </c>
      <c r="T1422" s="7" t="str">
        <f ca="1">VLOOKUP($S1422,Role!$A:$B,2,FALSE)</f>
        <v>Analyst</v>
      </c>
      <c r="U1422" s="6">
        <f t="shared" ca="1" si="204"/>
        <v>7</v>
      </c>
      <c r="V1422" s="7" t="str">
        <f ca="1" xml:space="preserve">
IF($U1422 &lt;&gt; "",
    VLOOKUP($U1422,Level!$A:$B,2,FALSE),
    ""
)</f>
        <v>Senior</v>
      </c>
      <c r="W1422" s="1">
        <f t="shared" ca="1" si="205"/>
        <v>3000</v>
      </c>
      <c r="X1422" s="12" t="str">
        <f t="shared" ca="1" si="206"/>
        <v>INSERT INTO bi4all.fac_employees (id_company_fk, id_employee_pk, flg_active, employee_name, id_gender_fk, id_race_fk, birthday, id_schooling_fk, id_department_fk, id_role_fk, id_level_fk, salary) VALUES (1, 1418, TRUE, 'Lucas Gabriel Rocha Moraes', 'M', 5, '01/06/1955', 8, 13, 11, 7, 3000);</v>
      </c>
    </row>
    <row r="1423" spans="1:24" ht="14.25" customHeight="1" x14ac:dyDescent="0.2">
      <c r="A1423" s="7">
        <v>1</v>
      </c>
      <c r="B1423" s="7" t="str">
        <f>$A1423 &amp; "-"&amp;VLOOKUP($A1423,Company!$A:$B,2,FALSE)</f>
        <v>1-ACME Corporation</v>
      </c>
      <c r="C1423" s="5">
        <f t="shared" si="198"/>
        <v>1419</v>
      </c>
      <c r="D1423" s="6" t="b">
        <v>1</v>
      </c>
      <c r="E1423" s="7">
        <f ca="1">IF($C1423 = 1 + N("Presidente"),
    127,
    IF($C1423 = 2 + N("Vice-Presidente"),
        72,
        IF($C1423 = 3 + N("Secretária bilíngue"),
            13,
            RANDBETWEEN(5,COUNT(Name!$A:$A) + 1)
        )
    )
)</f>
        <v>312</v>
      </c>
      <c r="F1423" s="7" t="str">
        <f ca="1">VLOOKUP($E1423,Name!$A:$B,2,FALSE)</f>
        <v>Otávio</v>
      </c>
      <c r="G1423" s="7">
        <f ca="1" xml:space="preserve">
IF($C1423 = 1,
    0,
    RANDBETWEEN(5,COUNT('Last name'!$A:$A) + 1)
)</f>
        <v>17</v>
      </c>
      <c r="H1423" s="7" t="str">
        <f ca="1" xml:space="preserve">
IF($C1423 = 1 + N("Presidente"),
    "de Orléans e Bragança",
    VLOOKUP($G1423,'Last name'!$A:$B,2,FALSE) &amp; " " &amp; VLOOKUP(RANDBETWEEN(5,COUNT('Last name'!$A:$A) + 1),'Last name'!$A:$B,2,FALSE)
)</f>
        <v>Andrade Pinto</v>
      </c>
      <c r="I1423" s="7" t="str">
        <f t="shared" ca="1" si="199"/>
        <v>Otávio Andrade Pinto</v>
      </c>
      <c r="J1423" s="7" t="str">
        <f ca="1">VLOOKUP($E1423,Name!$A:$C,3,FALSE)</f>
        <v>M</v>
      </c>
      <c r="K1423" s="7" t="str">
        <f ca="1">VLOOKUP($J1423,Gender!$A:$B,2,FALSE)</f>
        <v>Male</v>
      </c>
      <c r="L1423" s="7">
        <f t="shared" ca="1" si="200"/>
        <v>5</v>
      </c>
      <c r="M1423" s="7" t="str">
        <f ca="1">VLOOKUP($L1423,Race!$A:$B,2,FALSE)</f>
        <v>White</v>
      </c>
      <c r="N1423" s="8">
        <f t="shared" ca="1" si="201"/>
        <v>24170</v>
      </c>
      <c r="O1423" s="6">
        <f t="shared" ca="1" si="202"/>
        <v>7</v>
      </c>
      <c r="P1423" s="8" t="str">
        <f ca="1">VLOOKUP($O1423,Education!$A:$B,2,FALSE)</f>
        <v>Undergraduate degree</v>
      </c>
      <c r="Q1423" s="7">
        <f ca="1" xml:space="preserve">
  IF(OR($S1423 = 5, $S1423 = 6, $S1423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23" s="7" t="str">
        <f ca="1">VLOOKUP($Q1423,Department!$A:$B,2,FALSE)</f>
        <v>Finance</v>
      </c>
      <c r="S1423" s="6">
        <f t="shared" ca="1" si="203"/>
        <v>9</v>
      </c>
      <c r="T1423" s="7" t="str">
        <f ca="1">VLOOKUP($S1423,Role!$A:$B,2,FALSE)</f>
        <v>Intern</v>
      </c>
      <c r="U1423" s="6" t="str">
        <f t="shared" ca="1" si="204"/>
        <v/>
      </c>
      <c r="V1423" s="7" t="str">
        <f ca="1" xml:space="preserve">
IF($U1423 &lt;&gt; "",
    VLOOKUP($U1423,Level!$A:$B,2,FALSE),
    ""
)</f>
        <v/>
      </c>
      <c r="W1423" s="1">
        <f t="shared" ca="1" si="205"/>
        <v>1205</v>
      </c>
      <c r="X1423" s="12" t="str">
        <f t="shared" ca="1" si="206"/>
        <v>INSERT INTO bi4all.fac_employees (id_company_fk, id_employee_pk, flg_active, employee_name, id_gender_fk, id_race_fk, birthday, id_schooling_fk, id_department_fk, id_role_fk, id_level_fk, salary) VALUES (1, 1419, TRUE, 'Otávio Andrade Pinto', 'M', 5, '04/03/1966', 7, 7, 9, NULL, 1205);</v>
      </c>
    </row>
    <row r="1424" spans="1:24" ht="14.25" customHeight="1" x14ac:dyDescent="0.2">
      <c r="A1424" s="7">
        <v>1</v>
      </c>
      <c r="B1424" s="7" t="str">
        <f>$A1424 &amp; "-"&amp;VLOOKUP($A1424,Company!$A:$B,2,FALSE)</f>
        <v>1-ACME Corporation</v>
      </c>
      <c r="C1424" s="5">
        <f t="shared" si="198"/>
        <v>1420</v>
      </c>
      <c r="D1424" s="6" t="b">
        <v>1</v>
      </c>
      <c r="E1424" s="7">
        <f ca="1">IF($C1424 = 1 + N("Presidente"),
    127,
    IF($C1424 = 2 + N("Vice-Presidente"),
        72,
        IF($C1424 = 3 + N("Secretária bilíngue"),
            13,
            RANDBETWEEN(5,COUNT(Name!$A:$A) + 1)
        )
    )
)</f>
        <v>345</v>
      </c>
      <c r="F1424" s="7" t="str">
        <f ca="1">VLOOKUP($E1424,Name!$A:$B,2,FALSE)</f>
        <v>Tiago</v>
      </c>
      <c r="G1424" s="7">
        <f ca="1" xml:space="preserve">
IF($C1424 = 1,
    0,
    RANDBETWEEN(5,COUNT('Last name'!$A:$A) + 1)
)</f>
        <v>84</v>
      </c>
      <c r="H1424" s="7" t="str">
        <f ca="1" xml:space="preserve">
IF($C1424 = 1 + N("Presidente"),
    "de Orléans e Bragança",
    VLOOKUP($G1424,'Last name'!$A:$B,2,FALSE) &amp; " " &amp; VLOOKUP(RANDBETWEEN(5,COUNT('Last name'!$A:$A) + 1),'Last name'!$A:$B,2,FALSE)
)</f>
        <v>Fernandes Asvilla</v>
      </c>
      <c r="I1424" s="7" t="str">
        <f t="shared" ca="1" si="199"/>
        <v>Tiago Fernandes Asvilla</v>
      </c>
      <c r="J1424" s="7" t="str">
        <f ca="1">VLOOKUP($E1424,Name!$A:$C,3,FALSE)</f>
        <v>M</v>
      </c>
      <c r="K1424" s="7" t="str">
        <f ca="1">VLOOKUP($J1424,Gender!$A:$B,2,FALSE)</f>
        <v>Male</v>
      </c>
      <c r="L1424" s="7">
        <f t="shared" ca="1" si="200"/>
        <v>5</v>
      </c>
      <c r="M1424" s="7" t="str">
        <f ca="1">VLOOKUP($L1424,Race!$A:$B,2,FALSE)</f>
        <v>White</v>
      </c>
      <c r="N1424" s="8">
        <f t="shared" ca="1" si="201"/>
        <v>19572</v>
      </c>
      <c r="O1424" s="6">
        <f t="shared" ca="1" si="202"/>
        <v>8</v>
      </c>
      <c r="P1424" s="8" t="str">
        <f ca="1">VLOOKUP($O1424,Education!$A:$B,2,FALSE)</f>
        <v>Graduate school</v>
      </c>
      <c r="Q1424" s="7">
        <f ca="1" xml:space="preserve">
  IF(OR($S1424 = 5, $S1424 = 6, $S1424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24" s="7" t="str">
        <f ca="1">VLOOKUP($Q1424,Department!$A:$B,2,FALSE)</f>
        <v>Administration</v>
      </c>
      <c r="S1424" s="6">
        <f t="shared" ca="1" si="203"/>
        <v>11</v>
      </c>
      <c r="T1424" s="7" t="str">
        <f ca="1">VLOOKUP($S1424,Role!$A:$B,2,FALSE)</f>
        <v>Analyst</v>
      </c>
      <c r="U1424" s="6">
        <f t="shared" ca="1" si="204"/>
        <v>6</v>
      </c>
      <c r="V1424" s="7" t="str">
        <f ca="1" xml:space="preserve">
IF($U1424 &lt;&gt; "",
    VLOOKUP($U1424,Level!$A:$B,2,FALSE),
    ""
)</f>
        <v>Pleno</v>
      </c>
      <c r="W1424" s="1">
        <f t="shared" ca="1" si="205"/>
        <v>3000</v>
      </c>
      <c r="X1424" s="12" t="str">
        <f t="shared" ca="1" si="206"/>
        <v>INSERT INTO bi4all.fac_employees (id_company_fk, id_employee_pk, flg_active, employee_name, id_gender_fk, id_race_fk, birthday, id_schooling_fk, id_department_fk, id_role_fk, id_level_fk, salary) VALUES (1, 1420, TRUE, 'Tiago Fernandes Asvilla', 'M', 5, '01/08/1953', 8, 6, 11, 6, 3000);</v>
      </c>
    </row>
    <row r="1425" spans="1:24" ht="14.25" customHeight="1" x14ac:dyDescent="0.2">
      <c r="A1425" s="7">
        <v>1</v>
      </c>
      <c r="B1425" s="7" t="str">
        <f>$A1425 &amp; "-"&amp;VLOOKUP($A1425,Company!$A:$B,2,FALSE)</f>
        <v>1-ACME Corporation</v>
      </c>
      <c r="C1425" s="5">
        <f t="shared" si="198"/>
        <v>1421</v>
      </c>
      <c r="D1425" s="6" t="b">
        <v>1</v>
      </c>
      <c r="E1425" s="7">
        <f ca="1">IF($C1425 = 1 + N("Presidente"),
    127,
    IF($C1425 = 2 + N("Vice-Presidente"),
        72,
        IF($C1425 = 3 + N("Secretária bilíngue"),
            13,
            RANDBETWEEN(5,COUNT(Name!$A:$A) + 1)
        )
    )
)</f>
        <v>177</v>
      </c>
      <c r="F1425" s="7" t="str">
        <f ca="1">VLOOKUP($E1425,Name!$A:$B,2,FALSE)</f>
        <v>Isabelly</v>
      </c>
      <c r="G1425" s="7">
        <f ca="1" xml:space="preserve">
IF($C1425 = 1,
    0,
    RANDBETWEEN(5,COUNT('Last name'!$A:$A) + 1)
)</f>
        <v>84</v>
      </c>
      <c r="H1425" s="7" t="str">
        <f ca="1" xml:space="preserve">
IF($C1425 = 1 + N("Presidente"),
    "de Orléans e Bragança",
    VLOOKUP($G1425,'Last name'!$A:$B,2,FALSE) &amp; " " &amp; VLOOKUP(RANDBETWEEN(5,COUNT('Last name'!$A:$A) + 1),'Last name'!$A:$B,2,FALSE)
)</f>
        <v>Fernandes Monti</v>
      </c>
      <c r="I1425" s="7" t="str">
        <f t="shared" ca="1" si="199"/>
        <v>Isabelly Fernandes Monti</v>
      </c>
      <c r="J1425" s="7" t="str">
        <f ca="1">VLOOKUP($E1425,Name!$A:$C,3,FALSE)</f>
        <v>F</v>
      </c>
      <c r="K1425" s="7" t="str">
        <f ca="1">VLOOKUP($J1425,Gender!$A:$B,2,FALSE)</f>
        <v>Female</v>
      </c>
      <c r="L1425" s="7">
        <f t="shared" ca="1" si="200"/>
        <v>8</v>
      </c>
      <c r="M1425" s="7" t="str">
        <f ca="1">VLOOKUP($L1425,Race!$A:$B,2,FALSE)</f>
        <v>Asian</v>
      </c>
      <c r="N1425" s="8">
        <f t="shared" ca="1" si="201"/>
        <v>19486</v>
      </c>
      <c r="O1425" s="6">
        <f t="shared" ca="1" si="202"/>
        <v>7</v>
      </c>
      <c r="P1425" s="8" t="str">
        <f ca="1">VLOOKUP($O1425,Education!$A:$B,2,FALSE)</f>
        <v>Undergraduate degree</v>
      </c>
      <c r="Q1425" s="7">
        <f ca="1" xml:space="preserve">
  IF(OR($S1425 = 5, $S1425 = 6, $S1425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25" s="7" t="str">
        <f ca="1">VLOOKUP($Q1425,Department!$A:$B,2,FALSE)</f>
        <v>Controlling</v>
      </c>
      <c r="S1425" s="6">
        <f t="shared" ca="1" si="203"/>
        <v>9</v>
      </c>
      <c r="T1425" s="7" t="str">
        <f ca="1">VLOOKUP($S1425,Role!$A:$B,2,FALSE)</f>
        <v>Intern</v>
      </c>
      <c r="U1425" s="6" t="str">
        <f t="shared" ca="1" si="204"/>
        <v/>
      </c>
      <c r="V1425" s="7" t="str">
        <f ca="1" xml:space="preserve">
IF($U1425 &lt;&gt; "",
    VLOOKUP($U1425,Level!$A:$B,2,FALSE),
    ""
)</f>
        <v/>
      </c>
      <c r="W1425" s="1">
        <f t="shared" ca="1" si="205"/>
        <v>1205</v>
      </c>
      <c r="X1425" s="12" t="str">
        <f t="shared" ca="1" si="206"/>
        <v>INSERT INTO bi4all.fac_employees (id_company_fk, id_employee_pk, flg_active, employee_name, id_gender_fk, id_race_fk, birthday, id_schooling_fk, id_department_fk, id_role_fk, id_level_fk, salary) VALUES (1, 1421, TRUE, 'Isabelly Fernandes Monti', 'F', 8, '07/05/1953', 7, 12, 9, NULL, 1205);</v>
      </c>
    </row>
    <row r="1426" spans="1:24" ht="14.25" customHeight="1" x14ac:dyDescent="0.2">
      <c r="A1426" s="7">
        <v>1</v>
      </c>
      <c r="B1426" s="7" t="str">
        <f>$A1426 &amp; "-"&amp;VLOOKUP($A1426,Company!$A:$B,2,FALSE)</f>
        <v>1-ACME Corporation</v>
      </c>
      <c r="C1426" s="5">
        <f t="shared" si="198"/>
        <v>1422</v>
      </c>
      <c r="D1426" s="6" t="b">
        <v>1</v>
      </c>
      <c r="E1426" s="7">
        <f ca="1">IF($C1426 = 1 + N("Presidente"),
    127,
    IF($C1426 = 2 + N("Vice-Presidente"),
        72,
        IF($C1426 = 3 + N("Secretária bilíngue"),
            13,
            RANDBETWEEN(5,COUNT(Name!$A:$A) + 1)
        )
    )
)</f>
        <v>266</v>
      </c>
      <c r="F1426" s="7" t="str">
        <f ca="1">VLOOKUP($E1426,Name!$A:$B,2,FALSE)</f>
        <v>Maria Helena</v>
      </c>
      <c r="G1426" s="7">
        <f ca="1" xml:space="preserve">
IF($C1426 = 1,
    0,
    RANDBETWEEN(5,COUNT('Last name'!$A:$A) + 1)
)</f>
        <v>39</v>
      </c>
      <c r="H1426" s="7" t="str">
        <f ca="1" xml:space="preserve">
IF($C1426 = 1 + N("Presidente"),
    "de Orléans e Bragança",
    VLOOKUP($G1426,'Last name'!$A:$B,2,FALSE) &amp; " " &amp; VLOOKUP(RANDBETWEEN(5,COUNT('Last name'!$A:$A) + 1),'Last name'!$A:$B,2,FALSE)
)</f>
        <v>Bianchi Araújo</v>
      </c>
      <c r="I1426" s="7" t="str">
        <f t="shared" ca="1" si="199"/>
        <v>Maria Helena Bianchi Araújo</v>
      </c>
      <c r="J1426" s="7" t="str">
        <f ca="1">VLOOKUP($E1426,Name!$A:$C,3,FALSE)</f>
        <v>F</v>
      </c>
      <c r="K1426" s="7" t="str">
        <f ca="1">VLOOKUP($J1426,Gender!$A:$B,2,FALSE)</f>
        <v>Female</v>
      </c>
      <c r="L1426" s="7">
        <f t="shared" ca="1" si="200"/>
        <v>5</v>
      </c>
      <c r="M1426" s="7" t="str">
        <f ca="1">VLOOKUP($L1426,Race!$A:$B,2,FALSE)</f>
        <v>White</v>
      </c>
      <c r="N1426" s="8">
        <f t="shared" ca="1" si="201"/>
        <v>18331</v>
      </c>
      <c r="O1426" s="6">
        <f t="shared" ca="1" si="202"/>
        <v>7</v>
      </c>
      <c r="P1426" s="8" t="str">
        <f ca="1">VLOOKUP($O1426,Education!$A:$B,2,FALSE)</f>
        <v>Undergraduate degree</v>
      </c>
      <c r="Q1426" s="7">
        <f ca="1" xml:space="preserve">
  IF(OR($S1426 = 5, $S1426 = 6, $S1426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26" s="7" t="str">
        <f ca="1">VLOOKUP($Q1426,Department!$A:$B,2,FALSE)</f>
        <v>Human Resource</v>
      </c>
      <c r="S1426" s="6">
        <f t="shared" ca="1" si="203"/>
        <v>11</v>
      </c>
      <c r="T1426" s="7" t="str">
        <f ca="1">VLOOKUP($S1426,Role!$A:$B,2,FALSE)</f>
        <v>Analyst</v>
      </c>
      <c r="U1426" s="6">
        <f t="shared" ca="1" si="204"/>
        <v>7</v>
      </c>
      <c r="V1426" s="7" t="str">
        <f ca="1" xml:space="preserve">
IF($U1426 &lt;&gt; "",
    VLOOKUP($U1426,Level!$A:$B,2,FALSE),
    ""
)</f>
        <v>Senior</v>
      </c>
      <c r="W1426" s="1">
        <f t="shared" ca="1" si="205"/>
        <v>2580</v>
      </c>
      <c r="X1426" s="12" t="str">
        <f t="shared" ca="1" si="206"/>
        <v>INSERT INTO bi4all.fac_employees (id_company_fk, id_employee_pk, flg_active, employee_name, id_gender_fk, id_race_fk, birthday, id_schooling_fk, id_department_fk, id_role_fk, id_level_fk, salary) VALUES (1, 1422, TRUE, 'Maria Helena Bianchi Araújo', 'F', 5, '09/03/1950', 7, 8, 11, 7, 2580);</v>
      </c>
    </row>
    <row r="1427" spans="1:24" ht="14.25" customHeight="1" x14ac:dyDescent="0.2">
      <c r="A1427" s="7">
        <v>1</v>
      </c>
      <c r="B1427" s="7" t="str">
        <f>$A1427 &amp; "-"&amp;VLOOKUP($A1427,Company!$A:$B,2,FALSE)</f>
        <v>1-ACME Corporation</v>
      </c>
      <c r="C1427" s="5">
        <f t="shared" si="198"/>
        <v>1423</v>
      </c>
      <c r="D1427" s="6" t="b">
        <v>1</v>
      </c>
      <c r="E1427" s="7">
        <f ca="1">IF($C1427 = 1 + N("Presidente"),
    127,
    IF($C1427 = 2 + N("Vice-Presidente"),
        72,
        IF($C1427 = 3 + N("Secretária bilíngue"),
            13,
            RANDBETWEEN(5,COUNT(Name!$A:$A) + 1)
        )
    )
)</f>
        <v>109</v>
      </c>
      <c r="F1427" s="7" t="str">
        <f ca="1">VLOOKUP($E1427,Name!$A:$B,2,FALSE)</f>
        <v>Davi Luiz</v>
      </c>
      <c r="G1427" s="7">
        <f ca="1" xml:space="preserve">
IF($C1427 = 1,
    0,
    RANDBETWEEN(5,COUNT('Last name'!$A:$A) + 1)
)</f>
        <v>35</v>
      </c>
      <c r="H1427" s="7" t="str">
        <f ca="1" xml:space="preserve">
IF($C1427 = 1 + N("Presidente"),
    "de Orléans e Bragança",
    VLOOKUP($G1427,'Last name'!$A:$B,2,FALSE) &amp; " " &amp; VLOOKUP(RANDBETWEEN(5,COUNT('Last name'!$A:$A) + 1),'Last name'!$A:$B,2,FALSE)
)</f>
        <v>Barroso Botelho</v>
      </c>
      <c r="I1427" s="7" t="str">
        <f t="shared" ca="1" si="199"/>
        <v>Davi Luiz Barroso Botelho</v>
      </c>
      <c r="J1427" s="7" t="str">
        <f ca="1">VLOOKUP($E1427,Name!$A:$C,3,FALSE)</f>
        <v>M</v>
      </c>
      <c r="K1427" s="7" t="str">
        <f ca="1">VLOOKUP($J1427,Gender!$A:$B,2,FALSE)</f>
        <v>Male</v>
      </c>
      <c r="L1427" s="7">
        <f t="shared" ca="1" si="200"/>
        <v>5</v>
      </c>
      <c r="M1427" s="7" t="str">
        <f ca="1">VLOOKUP($L1427,Race!$A:$B,2,FALSE)</f>
        <v>White</v>
      </c>
      <c r="N1427" s="8">
        <f t="shared" ca="1" si="201"/>
        <v>30848</v>
      </c>
      <c r="O1427" s="6">
        <f t="shared" ca="1" si="202"/>
        <v>7</v>
      </c>
      <c r="P1427" s="8" t="str">
        <f ca="1">VLOOKUP($O1427,Education!$A:$B,2,FALSE)</f>
        <v>Undergraduate degree</v>
      </c>
      <c r="Q1427" s="7">
        <f ca="1" xml:space="preserve">
  IF(OR($S1427 = 5, $S1427 = 6, $S1427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27" s="7" t="str">
        <f ca="1">VLOOKUP($Q1427,Department!$A:$B,2,FALSE)</f>
        <v>Commercial</v>
      </c>
      <c r="S1427" s="6">
        <f t="shared" ca="1" si="203"/>
        <v>10</v>
      </c>
      <c r="T1427" s="7" t="str">
        <f ca="1">VLOOKUP($S1427,Role!$A:$B,2,FALSE)</f>
        <v>Trainee</v>
      </c>
      <c r="U1427" s="6" t="str">
        <f t="shared" ca="1" si="204"/>
        <v/>
      </c>
      <c r="V1427" s="7" t="str">
        <f ca="1" xml:space="preserve">
IF($U1427 &lt;&gt; "",
    VLOOKUP($U1427,Level!$A:$B,2,FALSE),
    ""
)</f>
        <v/>
      </c>
      <c r="W1427" s="1">
        <f t="shared" ca="1" si="205"/>
        <v>1385</v>
      </c>
      <c r="X1427" s="12" t="str">
        <f t="shared" ca="1" si="206"/>
        <v>INSERT INTO bi4all.fac_employees (id_company_fk, id_employee_pk, flg_active, employee_name, id_gender_fk, id_race_fk, birthday, id_schooling_fk, id_department_fk, id_role_fk, id_level_fk, salary) VALUES (1, 1423, TRUE, 'Davi Luiz Barroso Botelho', 'M', 5, '15/06/1984', 7, 9, 10, NULL, 1385);</v>
      </c>
    </row>
    <row r="1428" spans="1:24" ht="14.25" customHeight="1" x14ac:dyDescent="0.2">
      <c r="A1428" s="7">
        <v>1</v>
      </c>
      <c r="B1428" s="7" t="str">
        <f>$A1428 &amp; "-"&amp;VLOOKUP($A1428,Company!$A:$B,2,FALSE)</f>
        <v>1-ACME Corporation</v>
      </c>
      <c r="C1428" s="5">
        <f t="shared" si="198"/>
        <v>1424</v>
      </c>
      <c r="D1428" s="6" t="b">
        <v>1</v>
      </c>
      <c r="E1428" s="7">
        <f ca="1">IF($C1428 = 1 + N("Presidente"),
    127,
    IF($C1428 = 2 + N("Vice-Presidente"),
        72,
        IF($C1428 = 3 + N("Secretária bilíngue"),
            13,
            RANDBETWEEN(5,COUNT(Name!$A:$A) + 1)
        )
    )
)</f>
        <v>202</v>
      </c>
      <c r="F1428" s="7" t="str">
        <f ca="1">VLOOKUP($E1428,Name!$A:$B,2,FALSE)</f>
        <v>Júlia Clara</v>
      </c>
      <c r="G1428" s="7">
        <f ca="1" xml:space="preserve">
IF($C1428 = 1,
    0,
    RANDBETWEEN(5,COUNT('Last name'!$A:$A) + 1)
)</f>
        <v>30</v>
      </c>
      <c r="H1428" s="7" t="str">
        <f ca="1" xml:space="preserve">
IF($C1428 = 1 + N("Presidente"),
    "de Orléans e Bragança",
    VLOOKUP($G1428,'Last name'!$A:$B,2,FALSE) &amp; " " &amp; VLOOKUP(RANDBETWEEN(5,COUNT('Last name'!$A:$A) + 1),'Last name'!$A:$B,2,FALSE)
)</f>
        <v>Barbieri Cardozo</v>
      </c>
      <c r="I1428" s="7" t="str">
        <f t="shared" ca="1" si="199"/>
        <v>Júlia Clara Barbieri Cardozo</v>
      </c>
      <c r="J1428" s="7" t="str">
        <f ca="1">VLOOKUP($E1428,Name!$A:$C,3,FALSE)</f>
        <v>F</v>
      </c>
      <c r="K1428" s="7" t="str">
        <f ca="1">VLOOKUP($J1428,Gender!$A:$B,2,FALSE)</f>
        <v>Female</v>
      </c>
      <c r="L1428" s="7">
        <f t="shared" ca="1" si="200"/>
        <v>6</v>
      </c>
      <c r="M1428" s="7" t="str">
        <f ca="1">VLOOKUP($L1428,Race!$A:$B,2,FALSE)</f>
        <v>Black or African American</v>
      </c>
      <c r="N1428" s="8">
        <f t="shared" ca="1" si="201"/>
        <v>28085</v>
      </c>
      <c r="O1428" s="6">
        <f t="shared" ca="1" si="202"/>
        <v>7</v>
      </c>
      <c r="P1428" s="8" t="str">
        <f ca="1">VLOOKUP($O1428,Education!$A:$B,2,FALSE)</f>
        <v>Undergraduate degree</v>
      </c>
      <c r="Q1428" s="7">
        <f ca="1" xml:space="preserve">
  IF(OR($S1428 = 5, $S1428 = 6, $S1428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28" s="7" t="str">
        <f ca="1">VLOOKUP($Q1428,Department!$A:$B,2,FALSE)</f>
        <v>Presidency</v>
      </c>
      <c r="S1428" s="6">
        <f t="shared" ca="1" si="203"/>
        <v>11</v>
      </c>
      <c r="T1428" s="7" t="str">
        <f ca="1">VLOOKUP($S1428,Role!$A:$B,2,FALSE)</f>
        <v>Analyst</v>
      </c>
      <c r="U1428" s="6">
        <f t="shared" ca="1" si="204"/>
        <v>7</v>
      </c>
      <c r="V1428" s="7" t="str">
        <f ca="1" xml:space="preserve">
IF($U1428 &lt;&gt; "",
    VLOOKUP($U1428,Level!$A:$B,2,FALSE),
    ""
)</f>
        <v>Senior</v>
      </c>
      <c r="W1428" s="1">
        <f t="shared" ca="1" si="205"/>
        <v>2500</v>
      </c>
      <c r="X1428" s="12" t="str">
        <f t="shared" ca="1" si="206"/>
        <v>INSERT INTO bi4all.fac_employees (id_company_fk, id_employee_pk, flg_active, employee_name, id_gender_fk, id_race_fk, birthday, id_schooling_fk, id_department_fk, id_role_fk, id_level_fk, salary) VALUES (1, 1424, TRUE, 'Júlia Clara Barbieri Cardozo', 'F', 6, '21/11/1976', 7, 5, 11, 7, 2500);</v>
      </c>
    </row>
    <row r="1429" spans="1:24" ht="14.25" customHeight="1" x14ac:dyDescent="0.2">
      <c r="A1429" s="7">
        <v>1</v>
      </c>
      <c r="B1429" s="7" t="str">
        <f>$A1429 &amp; "-"&amp;VLOOKUP($A1429,Company!$A:$B,2,FALSE)</f>
        <v>1-ACME Corporation</v>
      </c>
      <c r="C1429" s="5">
        <f t="shared" si="198"/>
        <v>1425</v>
      </c>
      <c r="D1429" s="6" t="b">
        <v>1</v>
      </c>
      <c r="E1429" s="7">
        <f ca="1">IF($C1429 = 1 + N("Presidente"),
    127,
    IF($C1429 = 2 + N("Vice-Presidente"),
        72,
        IF($C1429 = 3 + N("Secretária bilíngue"),
            13,
            RANDBETWEEN(5,COUNT(Name!$A:$A) + 1)
        )
    )
)</f>
        <v>267</v>
      </c>
      <c r="F1429" s="7" t="str">
        <f ca="1">VLOOKUP($E1429,Name!$A:$B,2,FALSE)</f>
        <v>Maria Heloísa</v>
      </c>
      <c r="G1429" s="7">
        <f ca="1" xml:space="preserve">
IF($C1429 = 1,
    0,
    RANDBETWEEN(5,COUNT('Last name'!$A:$A) + 1)
)</f>
        <v>61</v>
      </c>
      <c r="H1429" s="7" t="str">
        <f ca="1" xml:space="preserve">
IF($C1429 = 1 + N("Presidente"),
    "de Orléans e Bragança",
    VLOOKUP($G1429,'Last name'!$A:$B,2,FALSE) &amp; " " &amp; VLOOKUP(RANDBETWEEN(5,COUNT('Last name'!$A:$A) + 1),'Last name'!$A:$B,2,FALSE)
)</f>
        <v>Caruso Andrade</v>
      </c>
      <c r="I1429" s="7" t="str">
        <f t="shared" ca="1" si="199"/>
        <v>Maria Heloísa Caruso Andrade</v>
      </c>
      <c r="J1429" s="7" t="str">
        <f ca="1">VLOOKUP($E1429,Name!$A:$C,3,FALSE)</f>
        <v>F</v>
      </c>
      <c r="K1429" s="7" t="str">
        <f ca="1">VLOOKUP($J1429,Gender!$A:$B,2,FALSE)</f>
        <v>Female</v>
      </c>
      <c r="L1429" s="7">
        <f t="shared" ca="1" si="200"/>
        <v>5</v>
      </c>
      <c r="M1429" s="7" t="str">
        <f ca="1">VLOOKUP($L1429,Race!$A:$B,2,FALSE)</f>
        <v>White</v>
      </c>
      <c r="N1429" s="8">
        <f t="shared" ca="1" si="201"/>
        <v>29048</v>
      </c>
      <c r="O1429" s="6">
        <f t="shared" ca="1" si="202"/>
        <v>7</v>
      </c>
      <c r="P1429" s="8" t="str">
        <f ca="1">VLOOKUP($O1429,Education!$A:$B,2,FALSE)</f>
        <v>Undergraduate degree</v>
      </c>
      <c r="Q1429" s="7">
        <f ca="1" xml:space="preserve">
  IF(OR($S1429 = 5, $S1429 = 6, $S1429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29" s="7" t="str">
        <f ca="1">VLOOKUP($Q1429,Department!$A:$B,2,FALSE)</f>
        <v>Communication &amp; Marketing</v>
      </c>
      <c r="S1429" s="6">
        <f t="shared" ca="1" si="203"/>
        <v>10</v>
      </c>
      <c r="T1429" s="7" t="str">
        <f ca="1">VLOOKUP($S1429,Role!$A:$B,2,FALSE)</f>
        <v>Trainee</v>
      </c>
      <c r="U1429" s="6" t="str">
        <f t="shared" ca="1" si="204"/>
        <v/>
      </c>
      <c r="V1429" s="7" t="str">
        <f ca="1" xml:space="preserve">
IF($U1429 &lt;&gt; "",
    VLOOKUP($U1429,Level!$A:$B,2,FALSE),
    ""
)</f>
        <v/>
      </c>
      <c r="W1429" s="1">
        <f t="shared" ca="1" si="205"/>
        <v>1385</v>
      </c>
      <c r="X1429" s="12" t="str">
        <f t="shared" ca="1" si="206"/>
        <v>INSERT INTO bi4all.fac_employees (id_company_fk, id_employee_pk, flg_active, employee_name, id_gender_fk, id_race_fk, birthday, id_schooling_fk, id_department_fk, id_role_fk, id_level_fk, salary) VALUES (1, 1425, TRUE, 'Maria Heloísa Caruso Andrade', 'F', 5, '12/07/1979', 7, 11, 10, NULL, 1385);</v>
      </c>
    </row>
    <row r="1430" spans="1:24" ht="14.25" customHeight="1" x14ac:dyDescent="0.2">
      <c r="A1430" s="7">
        <v>1</v>
      </c>
      <c r="B1430" s="7" t="str">
        <f>$A1430 &amp; "-"&amp;VLOOKUP($A1430,Company!$A:$B,2,FALSE)</f>
        <v>1-ACME Corporation</v>
      </c>
      <c r="C1430" s="5">
        <f t="shared" si="198"/>
        <v>1426</v>
      </c>
      <c r="D1430" s="6" t="b">
        <v>1</v>
      </c>
      <c r="E1430" s="7">
        <f ca="1">IF($C1430 = 1 + N("Presidente"),
    127,
    IF($C1430 = 2 + N("Vice-Presidente"),
        72,
        IF($C1430 = 3 + N("Secretária bilíngue"),
            13,
            RANDBETWEEN(5,COUNT(Name!$A:$A) + 1)
        )
    )
)</f>
        <v>220</v>
      </c>
      <c r="F1430" s="7" t="str">
        <f ca="1">VLOOKUP($E1430,Name!$A:$B,2,FALSE)</f>
        <v>Laura</v>
      </c>
      <c r="G1430" s="7">
        <f ca="1" xml:space="preserve">
IF($C1430 = 1,
    0,
    RANDBETWEEN(5,COUNT('Last name'!$A:$A) + 1)
)</f>
        <v>110</v>
      </c>
      <c r="H1430" s="7" t="str">
        <f ca="1" xml:space="preserve">
IF($C1430 = 1 + N("Presidente"),
    "de Orléans e Bragança",
    VLOOKUP($G1430,'Last name'!$A:$B,2,FALSE) &amp; " " &amp; VLOOKUP(RANDBETWEEN(5,COUNT('Last name'!$A:$A) + 1),'Last name'!$A:$B,2,FALSE)
)</f>
        <v>Lombardi Aragão</v>
      </c>
      <c r="I1430" s="7" t="str">
        <f t="shared" ca="1" si="199"/>
        <v>Laura Lombardi Aragão</v>
      </c>
      <c r="J1430" s="7" t="str">
        <f ca="1">VLOOKUP($E1430,Name!$A:$C,3,FALSE)</f>
        <v>F</v>
      </c>
      <c r="K1430" s="7" t="str">
        <f ca="1">VLOOKUP($J1430,Gender!$A:$B,2,FALSE)</f>
        <v>Female</v>
      </c>
      <c r="L1430" s="7">
        <f t="shared" ca="1" si="200"/>
        <v>7</v>
      </c>
      <c r="M1430" s="7" t="str">
        <f ca="1">VLOOKUP($L1430,Race!$A:$B,2,FALSE)</f>
        <v>Hispanic or Latino</v>
      </c>
      <c r="N1430" s="8">
        <f t="shared" ca="1" si="201"/>
        <v>22863</v>
      </c>
      <c r="O1430" s="6">
        <f t="shared" ca="1" si="202"/>
        <v>8</v>
      </c>
      <c r="P1430" s="8" t="str">
        <f ca="1">VLOOKUP($O1430,Education!$A:$B,2,FALSE)</f>
        <v>Graduate school</v>
      </c>
      <c r="Q1430" s="7">
        <f ca="1" xml:space="preserve">
  IF(OR($S1430 = 5, $S1430 = 6, $S1430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30" s="7" t="str">
        <f ca="1">VLOOKUP($Q1430,Department!$A:$B,2,FALSE)</f>
        <v>Finance</v>
      </c>
      <c r="S1430" s="6">
        <f t="shared" ca="1" si="203"/>
        <v>11</v>
      </c>
      <c r="T1430" s="7" t="str">
        <f ca="1">VLOOKUP($S1430,Role!$A:$B,2,FALSE)</f>
        <v>Analyst</v>
      </c>
      <c r="U1430" s="6">
        <f t="shared" ca="1" si="204"/>
        <v>5</v>
      </c>
      <c r="V1430" s="7" t="str">
        <f ca="1" xml:space="preserve">
IF($U1430 &lt;&gt; "",
    VLOOKUP($U1430,Level!$A:$B,2,FALSE),
    ""
)</f>
        <v>Junior</v>
      </c>
      <c r="W1430" s="1">
        <f t="shared" ca="1" si="205"/>
        <v>3000</v>
      </c>
      <c r="X1430" s="12" t="str">
        <f t="shared" ca="1" si="206"/>
        <v>INSERT INTO bi4all.fac_employees (id_company_fk, id_employee_pk, flg_active, employee_name, id_gender_fk, id_race_fk, birthday, id_schooling_fk, id_department_fk, id_role_fk, id_level_fk, salary) VALUES (1, 1426, TRUE, 'Laura Lombardi Aragão', 'F', 7, '05/08/1962', 8, 7, 11, 5, 3000);</v>
      </c>
    </row>
    <row r="1431" spans="1:24" ht="14.25" customHeight="1" x14ac:dyDescent="0.2">
      <c r="A1431" s="7">
        <v>1</v>
      </c>
      <c r="B1431" s="7" t="str">
        <f>$A1431 &amp; "-"&amp;VLOOKUP($A1431,Company!$A:$B,2,FALSE)</f>
        <v>1-ACME Corporation</v>
      </c>
      <c r="C1431" s="5">
        <f t="shared" si="198"/>
        <v>1427</v>
      </c>
      <c r="D1431" s="6" t="b">
        <v>1</v>
      </c>
      <c r="E1431" s="7">
        <f ca="1">IF($C1431 = 1 + N("Presidente"),
    127,
    IF($C1431 = 2 + N("Vice-Presidente"),
        72,
        IF($C1431 = 3 + N("Secretária bilíngue"),
            13,
            RANDBETWEEN(5,COUNT(Name!$A:$A) + 1)
        )
    )
)</f>
        <v>313</v>
      </c>
      <c r="F1431" s="7" t="str">
        <f ca="1">VLOOKUP($E1431,Name!$A:$B,2,FALSE)</f>
        <v>Pablo</v>
      </c>
      <c r="G1431" s="7">
        <f ca="1" xml:space="preserve">
IF($C1431 = 1,
    0,
    RANDBETWEEN(5,COUNT('Last name'!$A:$A) + 1)
)</f>
        <v>103</v>
      </c>
      <c r="H1431" s="7" t="str">
        <f ca="1" xml:space="preserve">
IF($C1431 = 1 + N("Presidente"),
    "de Orléans e Bragança",
    VLOOKUP($G1431,'Last name'!$A:$B,2,FALSE) &amp; " " &amp; VLOOKUP(RANDBETWEEN(5,COUNT('Last name'!$A:$A) + 1),'Last name'!$A:$B,2,FALSE)
)</f>
        <v>Holanda Gonçalves</v>
      </c>
      <c r="I1431" s="7" t="str">
        <f t="shared" ca="1" si="199"/>
        <v>Pablo Holanda Gonçalves</v>
      </c>
      <c r="J1431" s="7" t="str">
        <f ca="1">VLOOKUP($E1431,Name!$A:$C,3,FALSE)</f>
        <v>M</v>
      </c>
      <c r="K1431" s="7" t="str">
        <f ca="1">VLOOKUP($J1431,Gender!$A:$B,2,FALSE)</f>
        <v>Male</v>
      </c>
      <c r="L1431" s="7">
        <f t="shared" ca="1" si="200"/>
        <v>5</v>
      </c>
      <c r="M1431" s="7" t="str">
        <f ca="1">VLOOKUP($L1431,Race!$A:$B,2,FALSE)</f>
        <v>White</v>
      </c>
      <c r="N1431" s="8">
        <f t="shared" ca="1" si="201"/>
        <v>24381</v>
      </c>
      <c r="O1431" s="6">
        <f t="shared" ca="1" si="202"/>
        <v>7</v>
      </c>
      <c r="P1431" s="8" t="str">
        <f ca="1">VLOOKUP($O1431,Education!$A:$B,2,FALSE)</f>
        <v>Undergraduate degree</v>
      </c>
      <c r="Q1431" s="7">
        <f ca="1" xml:space="preserve">
  IF(OR($S1431 = 5, $S1431 = 6, $S1431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31" s="7" t="str">
        <f ca="1">VLOOKUP($Q1431,Department!$A:$B,2,FALSE)</f>
        <v>Human Resource</v>
      </c>
      <c r="S1431" s="6">
        <f t="shared" ca="1" si="203"/>
        <v>10</v>
      </c>
      <c r="T1431" s="7" t="str">
        <f ca="1">VLOOKUP($S1431,Role!$A:$B,2,FALSE)</f>
        <v>Trainee</v>
      </c>
      <c r="U1431" s="6" t="str">
        <f t="shared" ca="1" si="204"/>
        <v/>
      </c>
      <c r="V1431" s="7" t="str">
        <f ca="1" xml:space="preserve">
IF($U1431 &lt;&gt; "",
    VLOOKUP($U1431,Level!$A:$B,2,FALSE),
    ""
)</f>
        <v/>
      </c>
      <c r="W1431" s="1">
        <f t="shared" ca="1" si="205"/>
        <v>1385</v>
      </c>
      <c r="X1431" s="12" t="str">
        <f t="shared" ca="1" si="206"/>
        <v>INSERT INTO bi4all.fac_employees (id_company_fk, id_employee_pk, flg_active, employee_name, id_gender_fk, id_race_fk, birthday, id_schooling_fk, id_department_fk, id_role_fk, id_level_fk, salary) VALUES (1, 1427, TRUE, 'Pablo Holanda Gonçalves', 'M', 5, '01/10/1966', 7, 8, 10, NULL, 1385);</v>
      </c>
    </row>
    <row r="1432" spans="1:24" ht="14.25" customHeight="1" x14ac:dyDescent="0.2">
      <c r="A1432" s="7">
        <v>1</v>
      </c>
      <c r="B1432" s="7" t="str">
        <f>$A1432 &amp; "-"&amp;VLOOKUP($A1432,Company!$A:$B,2,FALSE)</f>
        <v>1-ACME Corporation</v>
      </c>
      <c r="C1432" s="5">
        <f t="shared" si="198"/>
        <v>1428</v>
      </c>
      <c r="D1432" s="6" t="b">
        <v>1</v>
      </c>
      <c r="E1432" s="7">
        <f ca="1">IF($C1432 = 1 + N("Presidente"),
    127,
    IF($C1432 = 2 + N("Vice-Presidente"),
        72,
        IF($C1432 = 3 + N("Secretária bilíngue"),
            13,
            RANDBETWEEN(5,COUNT(Name!$A:$A) + 1)
        )
    )
)</f>
        <v>248</v>
      </c>
      <c r="F1432" s="7" t="str">
        <f ca="1">VLOOKUP($E1432,Name!$A:$B,2,FALSE)</f>
        <v>Luiza</v>
      </c>
      <c r="G1432" s="7">
        <f ca="1" xml:space="preserve">
IF($C1432 = 1,
    0,
    RANDBETWEEN(5,COUNT('Last name'!$A:$A) + 1)
)</f>
        <v>150</v>
      </c>
      <c r="H1432" s="7" t="str">
        <f ca="1" xml:space="preserve">
IF($C1432 = 1 + N("Presidente"),
    "de Orléans e Bragança",
    VLOOKUP($G1432,'Last name'!$A:$B,2,FALSE) &amp; " " &amp; VLOOKUP(RANDBETWEEN(5,COUNT('Last name'!$A:$A) + 1),'Last name'!$A:$B,2,FALSE)
)</f>
        <v>Pellegrini Caminha</v>
      </c>
      <c r="I1432" s="7" t="str">
        <f t="shared" ca="1" si="199"/>
        <v>Luiza Pellegrini Caminha</v>
      </c>
      <c r="J1432" s="7" t="str">
        <f ca="1">VLOOKUP($E1432,Name!$A:$C,3,FALSE)</f>
        <v>F</v>
      </c>
      <c r="K1432" s="7" t="str">
        <f ca="1">VLOOKUP($J1432,Gender!$A:$B,2,FALSE)</f>
        <v>Female</v>
      </c>
      <c r="L1432" s="7">
        <f t="shared" ca="1" si="200"/>
        <v>5</v>
      </c>
      <c r="M1432" s="7" t="str">
        <f ca="1">VLOOKUP($L1432,Race!$A:$B,2,FALSE)</f>
        <v>White</v>
      </c>
      <c r="N1432" s="8">
        <f t="shared" ca="1" si="201"/>
        <v>20731</v>
      </c>
      <c r="O1432" s="6">
        <f t="shared" ca="1" si="202"/>
        <v>7</v>
      </c>
      <c r="P1432" s="8" t="str">
        <f ca="1">VLOOKUP($O1432,Education!$A:$B,2,FALSE)</f>
        <v>Undergraduate degree</v>
      </c>
      <c r="Q1432" s="7">
        <f ca="1" xml:space="preserve">
  IF(OR($S1432 = 5, $S1432 = 6, $S1432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32" s="7" t="str">
        <f ca="1">VLOOKUP($Q1432,Department!$A:$B,2,FALSE)</f>
        <v>Finance</v>
      </c>
      <c r="S1432" s="6">
        <f t="shared" ca="1" si="203"/>
        <v>11</v>
      </c>
      <c r="T1432" s="7" t="str">
        <f ca="1">VLOOKUP($S1432,Role!$A:$B,2,FALSE)</f>
        <v>Analyst</v>
      </c>
      <c r="U1432" s="6">
        <f t="shared" ca="1" si="204"/>
        <v>5</v>
      </c>
      <c r="V1432" s="7" t="str">
        <f ca="1" xml:space="preserve">
IF($U1432 &lt;&gt; "",
    VLOOKUP($U1432,Level!$A:$B,2,FALSE),
    ""
)</f>
        <v>Junior</v>
      </c>
      <c r="W1432" s="1">
        <f t="shared" ca="1" si="205"/>
        <v>2500</v>
      </c>
      <c r="X1432" s="12" t="str">
        <f t="shared" ca="1" si="206"/>
        <v>INSERT INTO bi4all.fac_employees (id_company_fk, id_employee_pk, flg_active, employee_name, id_gender_fk, id_race_fk, birthday, id_schooling_fk, id_department_fk, id_role_fk, id_level_fk, salary) VALUES (1, 1428, TRUE, 'Luiza Pellegrini Caminha', 'F', 5, '03/10/1956', 7, 7, 11, 5, 2500);</v>
      </c>
    </row>
    <row r="1433" spans="1:24" ht="14.25" customHeight="1" x14ac:dyDescent="0.2">
      <c r="A1433" s="7">
        <v>1</v>
      </c>
      <c r="B1433" s="7" t="str">
        <f>$A1433 &amp; "-"&amp;VLOOKUP($A1433,Company!$A:$B,2,FALSE)</f>
        <v>1-ACME Corporation</v>
      </c>
      <c r="C1433" s="5">
        <f t="shared" si="198"/>
        <v>1429</v>
      </c>
      <c r="D1433" s="6" t="b">
        <v>1</v>
      </c>
      <c r="E1433" s="7">
        <f ca="1">IF($C1433 = 1 + N("Presidente"),
    127,
    IF($C1433 = 2 + N("Vice-Presidente"),
        72,
        IF($C1433 = 3 + N("Secretária bilíngue"),
            13,
            RANDBETWEEN(5,COUNT(Name!$A:$A) + 1)
        )
    )
)</f>
        <v>107</v>
      </c>
      <c r="F1433" s="7" t="str">
        <f ca="1">VLOOKUP($E1433,Name!$A:$B,2,FALSE)</f>
        <v>Davi Lucca</v>
      </c>
      <c r="G1433" s="7">
        <f ca="1" xml:space="preserve">
IF($C1433 = 1,
    0,
    RANDBETWEEN(5,COUNT('Last name'!$A:$A) + 1)
)</f>
        <v>126</v>
      </c>
      <c r="H1433" s="7" t="str">
        <f ca="1" xml:space="preserve">
IF($C1433 = 1 + N("Presidente"),
    "de Orléans e Bragança",
    VLOOKUP($G1433,'Last name'!$A:$B,2,FALSE) &amp; " " &amp; VLOOKUP(RANDBETWEEN(5,COUNT('Last name'!$A:$A) + 1),'Last name'!$A:$B,2,FALSE)
)</f>
        <v>Mello Gouveia</v>
      </c>
      <c r="I1433" s="7" t="str">
        <f t="shared" ca="1" si="199"/>
        <v>Davi Lucca Mello Gouveia</v>
      </c>
      <c r="J1433" s="7" t="str">
        <f ca="1">VLOOKUP($E1433,Name!$A:$C,3,FALSE)</f>
        <v>M</v>
      </c>
      <c r="K1433" s="7" t="str">
        <f ca="1">VLOOKUP($J1433,Gender!$A:$B,2,FALSE)</f>
        <v>Male</v>
      </c>
      <c r="L1433" s="7">
        <f t="shared" ca="1" si="200"/>
        <v>5</v>
      </c>
      <c r="M1433" s="7" t="str">
        <f ca="1">VLOOKUP($L1433,Race!$A:$B,2,FALSE)</f>
        <v>White</v>
      </c>
      <c r="N1433" s="8">
        <f t="shared" ca="1" si="201"/>
        <v>25748</v>
      </c>
      <c r="O1433" s="6">
        <f t="shared" ca="1" si="202"/>
        <v>7</v>
      </c>
      <c r="P1433" s="8" t="str">
        <f ca="1">VLOOKUP($O1433,Education!$A:$B,2,FALSE)</f>
        <v>Undergraduate degree</v>
      </c>
      <c r="Q1433" s="7">
        <f ca="1" xml:space="preserve">
  IF(OR($S1433 = 5, $S1433 = 6, $S1433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33" s="7" t="str">
        <f ca="1">VLOOKUP($Q1433,Department!$A:$B,2,FALSE)</f>
        <v>Operations</v>
      </c>
      <c r="S1433" s="6">
        <f t="shared" ca="1" si="203"/>
        <v>9</v>
      </c>
      <c r="T1433" s="7" t="str">
        <f ca="1">VLOOKUP($S1433,Role!$A:$B,2,FALSE)</f>
        <v>Intern</v>
      </c>
      <c r="U1433" s="6" t="str">
        <f t="shared" ca="1" si="204"/>
        <v/>
      </c>
      <c r="V1433" s="7" t="str">
        <f ca="1" xml:space="preserve">
IF($U1433 &lt;&gt; "",
    VLOOKUP($U1433,Level!$A:$B,2,FALSE),
    ""
)</f>
        <v/>
      </c>
      <c r="W1433" s="1">
        <f t="shared" ca="1" si="205"/>
        <v>1205</v>
      </c>
      <c r="X1433" s="12" t="str">
        <f t="shared" ca="1" si="206"/>
        <v>INSERT INTO bi4all.fac_employees (id_company_fk, id_employee_pk, flg_active, employee_name, id_gender_fk, id_race_fk, birthday, id_schooling_fk, id_department_fk, id_role_fk, id_level_fk, salary) VALUES (1, 1429, TRUE, 'Davi Lucca Mello Gouveia', 'M', 5, '29/06/1970', 7, 10, 9, NULL, 1205);</v>
      </c>
    </row>
    <row r="1434" spans="1:24" ht="14.25" customHeight="1" x14ac:dyDescent="0.2">
      <c r="A1434" s="7">
        <v>1</v>
      </c>
      <c r="B1434" s="7" t="str">
        <f>$A1434 &amp; "-"&amp;VLOOKUP($A1434,Company!$A:$B,2,FALSE)</f>
        <v>1-ACME Corporation</v>
      </c>
      <c r="C1434" s="5">
        <f t="shared" si="198"/>
        <v>1430</v>
      </c>
      <c r="D1434" s="6" t="b">
        <v>1</v>
      </c>
      <c r="E1434" s="7">
        <f ca="1">IF($C1434 = 1 + N("Presidente"),
    127,
    IF($C1434 = 2 + N("Vice-Presidente"),
        72,
        IF($C1434 = 3 + N("Secretária bilíngue"),
            13,
            RANDBETWEEN(5,COUNT(Name!$A:$A) + 1)
        )
    )
)</f>
        <v>343</v>
      </c>
      <c r="F1434" s="7" t="str">
        <f ca="1">VLOOKUP($E1434,Name!$A:$B,2,FALSE)</f>
        <v>Thiago</v>
      </c>
      <c r="G1434" s="7">
        <f ca="1" xml:space="preserve">
IF($C1434 = 1,
    0,
    RANDBETWEEN(5,COUNT('Last name'!$A:$A) + 1)
)</f>
        <v>142</v>
      </c>
      <c r="H1434" s="7" t="str">
        <f ca="1" xml:space="preserve">
IF($C1434 = 1 + N("Presidente"),
    "de Orléans e Bragança",
    VLOOKUP($G1434,'Last name'!$A:$B,2,FALSE) &amp; " " &amp; VLOOKUP(RANDBETWEEN(5,COUNT('Last name'!$A:$A) + 1),'Last name'!$A:$B,2,FALSE)
)</f>
        <v>Nunes Borba</v>
      </c>
      <c r="I1434" s="7" t="str">
        <f t="shared" ca="1" si="199"/>
        <v>Thiago Nunes Borba</v>
      </c>
      <c r="J1434" s="7" t="str">
        <f ca="1">VLOOKUP($E1434,Name!$A:$C,3,FALSE)</f>
        <v>M</v>
      </c>
      <c r="K1434" s="7" t="str">
        <f ca="1">VLOOKUP($J1434,Gender!$A:$B,2,FALSE)</f>
        <v>Male</v>
      </c>
      <c r="L1434" s="7">
        <f t="shared" ca="1" si="200"/>
        <v>5</v>
      </c>
      <c r="M1434" s="7" t="str">
        <f ca="1">VLOOKUP($L1434,Race!$A:$B,2,FALSE)</f>
        <v>White</v>
      </c>
      <c r="N1434" s="8">
        <f t="shared" ca="1" si="201"/>
        <v>28581</v>
      </c>
      <c r="O1434" s="6">
        <f t="shared" ca="1" si="202"/>
        <v>7</v>
      </c>
      <c r="P1434" s="8" t="str">
        <f ca="1">VLOOKUP($O1434,Education!$A:$B,2,FALSE)</f>
        <v>Undergraduate degree</v>
      </c>
      <c r="Q1434" s="7">
        <f ca="1" xml:space="preserve">
  IF(OR($S1434 = 5, $S1434 = 6, $S1434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34" s="7" t="str">
        <f ca="1">VLOOKUP($Q1434,Department!$A:$B,2,FALSE)</f>
        <v>Presidency</v>
      </c>
      <c r="S1434" s="6">
        <f t="shared" ca="1" si="203"/>
        <v>11</v>
      </c>
      <c r="T1434" s="7" t="str">
        <f ca="1">VLOOKUP($S1434,Role!$A:$B,2,FALSE)</f>
        <v>Analyst</v>
      </c>
      <c r="U1434" s="6">
        <f t="shared" ca="1" si="204"/>
        <v>6</v>
      </c>
      <c r="V1434" s="7" t="str">
        <f ca="1" xml:space="preserve">
IF($U1434 &lt;&gt; "",
    VLOOKUP($U1434,Level!$A:$B,2,FALSE),
    ""
)</f>
        <v>Pleno</v>
      </c>
      <c r="W1434" s="1">
        <f t="shared" ca="1" si="205"/>
        <v>2500</v>
      </c>
      <c r="X1434" s="12" t="str">
        <f t="shared" ca="1" si="206"/>
        <v>INSERT INTO bi4all.fac_employees (id_company_fk, id_employee_pk, flg_active, employee_name, id_gender_fk, id_race_fk, birthday, id_schooling_fk, id_department_fk, id_role_fk, id_level_fk, salary) VALUES (1, 1430, TRUE, 'Thiago Nunes Borba', 'M', 5, '01/04/1978', 7, 5, 11, 6, 2500);</v>
      </c>
    </row>
    <row r="1435" spans="1:24" ht="14.25" customHeight="1" x14ac:dyDescent="0.2">
      <c r="A1435" s="7">
        <v>1</v>
      </c>
      <c r="B1435" s="7" t="str">
        <f>$A1435 &amp; "-"&amp;VLOOKUP($A1435,Company!$A:$B,2,FALSE)</f>
        <v>1-ACME Corporation</v>
      </c>
      <c r="C1435" s="5">
        <f t="shared" si="198"/>
        <v>1431</v>
      </c>
      <c r="D1435" s="6" t="b">
        <v>1</v>
      </c>
      <c r="E1435" s="7">
        <f ca="1">IF($C1435 = 1 + N("Presidente"),
    127,
    IF($C1435 = 2 + N("Vice-Presidente"),
        72,
        IF($C1435 = 3 + N("Secretária bilíngue"),
            13,
            RANDBETWEEN(5,COUNT(Name!$A:$A) + 1)
        )
    )
)</f>
        <v>162</v>
      </c>
      <c r="F1435" s="7" t="str">
        <f ca="1">VLOOKUP($E1435,Name!$A:$B,2,FALSE)</f>
        <v>Helena</v>
      </c>
      <c r="G1435" s="7">
        <f ca="1" xml:space="preserve">
IF($C1435 = 1,
    0,
    RANDBETWEEN(5,COUNT('Last name'!$A:$A) + 1)
)</f>
        <v>22</v>
      </c>
      <c r="H1435" s="7" t="str">
        <f ca="1" xml:space="preserve">
IF($C1435 = 1 + N("Presidente"),
    "de Orléans e Bragança",
    VLOOKUP($G1435,'Last name'!$A:$B,2,FALSE) &amp; " " &amp; VLOOKUP(RANDBETWEEN(5,COUNT('Last name'!$A:$A) + 1),'Last name'!$A:$B,2,FALSE)
)</f>
        <v>Araújo Giordano</v>
      </c>
      <c r="I1435" s="7" t="str">
        <f t="shared" ca="1" si="199"/>
        <v>Helena Araújo Giordano</v>
      </c>
      <c r="J1435" s="7" t="str">
        <f ca="1">VLOOKUP($E1435,Name!$A:$C,3,FALSE)</f>
        <v>F</v>
      </c>
      <c r="K1435" s="7" t="str">
        <f ca="1">VLOOKUP($J1435,Gender!$A:$B,2,FALSE)</f>
        <v>Female</v>
      </c>
      <c r="L1435" s="7">
        <f t="shared" ca="1" si="200"/>
        <v>6</v>
      </c>
      <c r="M1435" s="7" t="str">
        <f ca="1">VLOOKUP($L1435,Race!$A:$B,2,FALSE)</f>
        <v>Black or African American</v>
      </c>
      <c r="N1435" s="8">
        <f t="shared" ca="1" si="201"/>
        <v>24649</v>
      </c>
      <c r="O1435" s="6">
        <f t="shared" ca="1" si="202"/>
        <v>7</v>
      </c>
      <c r="P1435" s="8" t="str">
        <f ca="1">VLOOKUP($O1435,Education!$A:$B,2,FALSE)</f>
        <v>Undergraduate degree</v>
      </c>
      <c r="Q1435" s="7">
        <f ca="1" xml:space="preserve">
  IF(OR($S1435 = 5, $S1435 = 6, $S1435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35" s="7" t="str">
        <f ca="1">VLOOKUP($Q1435,Department!$A:$B,2,FALSE)</f>
        <v>Communication &amp; Marketing</v>
      </c>
      <c r="S1435" s="6">
        <f t="shared" ca="1" si="203"/>
        <v>9</v>
      </c>
      <c r="T1435" s="7" t="str">
        <f ca="1">VLOOKUP($S1435,Role!$A:$B,2,FALSE)</f>
        <v>Intern</v>
      </c>
      <c r="U1435" s="6" t="str">
        <f t="shared" ca="1" si="204"/>
        <v/>
      </c>
      <c r="V1435" s="7" t="str">
        <f ca="1" xml:space="preserve">
IF($U1435 &lt;&gt; "",
    VLOOKUP($U1435,Level!$A:$B,2,FALSE),
    ""
)</f>
        <v/>
      </c>
      <c r="W1435" s="1">
        <f t="shared" ca="1" si="205"/>
        <v>1285</v>
      </c>
      <c r="X1435" s="12" t="str">
        <f t="shared" ca="1" si="206"/>
        <v>INSERT INTO bi4all.fac_employees (id_company_fk, id_employee_pk, flg_active, employee_name, id_gender_fk, id_race_fk, birthday, id_schooling_fk, id_department_fk, id_role_fk, id_level_fk, salary) VALUES (1, 1431, TRUE, 'Helena Araújo Giordano', 'F', 6, '26/06/1967', 7, 11, 9, NULL, 1285);</v>
      </c>
    </row>
    <row r="1436" spans="1:24" ht="14.25" customHeight="1" x14ac:dyDescent="0.2">
      <c r="A1436" s="7">
        <v>1</v>
      </c>
      <c r="B1436" s="7" t="str">
        <f>$A1436 &amp; "-"&amp;VLOOKUP($A1436,Company!$A:$B,2,FALSE)</f>
        <v>1-ACME Corporation</v>
      </c>
      <c r="C1436" s="5">
        <f t="shared" si="198"/>
        <v>1432</v>
      </c>
      <c r="D1436" s="6" t="b">
        <v>1</v>
      </c>
      <c r="E1436" s="7">
        <f ca="1">IF($C1436 = 1 + N("Presidente"),
    127,
    IF($C1436 = 2 + N("Vice-Presidente"),
        72,
        IF($C1436 = 3 + N("Secretária bilíngue"),
            13,
            RANDBETWEEN(5,COUNT(Name!$A:$A) + 1)
        )
    )
)</f>
        <v>130</v>
      </c>
      <c r="F1436" s="7" t="str">
        <f ca="1">VLOOKUP($E1436,Name!$A:$B,2,FALSE)</f>
        <v>Enzzo</v>
      </c>
      <c r="G1436" s="7">
        <f ca="1" xml:space="preserve">
IF($C1436 = 1,
    0,
    RANDBETWEEN(5,COUNT('Last name'!$A:$A) + 1)
)</f>
        <v>145</v>
      </c>
      <c r="H1436" s="7" t="str">
        <f ca="1" xml:space="preserve">
IF($C1436 = 1 + N("Presidente"),
    "de Orléans e Bragança",
    VLOOKUP($G1436,'Last name'!$A:$B,2,FALSE) &amp; " " &amp; VLOOKUP(RANDBETWEEN(5,COUNT('Last name'!$A:$A) + 1),'Last name'!$A:$B,2,FALSE)
)</f>
        <v>Pasquim Santana</v>
      </c>
      <c r="I1436" s="7" t="str">
        <f t="shared" ca="1" si="199"/>
        <v>Enzzo Pasquim Santana</v>
      </c>
      <c r="J1436" s="7" t="str">
        <f ca="1">VLOOKUP($E1436,Name!$A:$C,3,FALSE)</f>
        <v>M</v>
      </c>
      <c r="K1436" s="7" t="str">
        <f ca="1">VLOOKUP($J1436,Gender!$A:$B,2,FALSE)</f>
        <v>Male</v>
      </c>
      <c r="L1436" s="7">
        <f t="shared" ca="1" si="200"/>
        <v>5</v>
      </c>
      <c r="M1436" s="7" t="str">
        <f ca="1">VLOOKUP($L1436,Race!$A:$B,2,FALSE)</f>
        <v>White</v>
      </c>
      <c r="N1436" s="8">
        <f t="shared" ca="1" si="201"/>
        <v>25440</v>
      </c>
      <c r="O1436" s="6">
        <f t="shared" ca="1" si="202"/>
        <v>8</v>
      </c>
      <c r="P1436" s="8" t="str">
        <f ca="1">VLOOKUP($O1436,Education!$A:$B,2,FALSE)</f>
        <v>Graduate school</v>
      </c>
      <c r="Q1436" s="7">
        <f ca="1" xml:space="preserve">
  IF(OR($S1436 = 5, $S1436 = 6, $S1436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36" s="7" t="str">
        <f ca="1">VLOOKUP($Q1436,Department!$A:$B,2,FALSE)</f>
        <v>Administration</v>
      </c>
      <c r="S1436" s="6">
        <f t="shared" ca="1" si="203"/>
        <v>11</v>
      </c>
      <c r="T1436" s="7" t="str">
        <f ca="1">VLOOKUP($S1436,Role!$A:$B,2,FALSE)</f>
        <v>Analyst</v>
      </c>
      <c r="U1436" s="6">
        <f t="shared" ca="1" si="204"/>
        <v>7</v>
      </c>
      <c r="V1436" s="7" t="str">
        <f ca="1" xml:space="preserve">
IF($U1436 &lt;&gt; "",
    VLOOKUP($U1436,Level!$A:$B,2,FALSE),
    ""
)</f>
        <v>Senior</v>
      </c>
      <c r="W1436" s="1">
        <f t="shared" ca="1" si="205"/>
        <v>3000</v>
      </c>
      <c r="X1436" s="12" t="str">
        <f t="shared" ca="1" si="206"/>
        <v>INSERT INTO bi4all.fac_employees (id_company_fk, id_employee_pk, flg_active, employee_name, id_gender_fk, id_race_fk, birthday, id_schooling_fk, id_department_fk, id_role_fk, id_level_fk, salary) VALUES (1, 1432, TRUE, 'Enzzo Pasquim Santana', 'M', 5, '25/08/1969', 8, 6, 11, 7, 3000);</v>
      </c>
    </row>
    <row r="1437" spans="1:24" ht="14.25" customHeight="1" x14ac:dyDescent="0.2">
      <c r="A1437" s="7">
        <v>1</v>
      </c>
      <c r="B1437" s="7" t="str">
        <f>$A1437 &amp; "-"&amp;VLOOKUP($A1437,Company!$A:$B,2,FALSE)</f>
        <v>1-ACME Corporation</v>
      </c>
      <c r="C1437" s="5">
        <f t="shared" si="198"/>
        <v>1433</v>
      </c>
      <c r="D1437" s="6" t="b">
        <v>1</v>
      </c>
      <c r="E1437" s="7">
        <f ca="1">IF($C1437 = 1 + N("Presidente"),
    127,
    IF($C1437 = 2 + N("Vice-Presidente"),
        72,
        IF($C1437 = 3 + N("Secretária bilíngue"),
            13,
            RANDBETWEEN(5,COUNT(Name!$A:$A) + 1)
        )
    )
)</f>
        <v>33</v>
      </c>
      <c r="F1437" s="7" t="str">
        <f ca="1">VLOOKUP($E1437,Name!$A:$B,2,FALSE)</f>
        <v>Ana Lívia</v>
      </c>
      <c r="G1437" s="7">
        <f ca="1" xml:space="preserve">
IF($C1437 = 1,
    0,
    RANDBETWEEN(5,COUNT('Last name'!$A:$A) + 1)
)</f>
        <v>170</v>
      </c>
      <c r="H1437" s="7" t="str">
        <f ca="1" xml:space="preserve">
IF($C1437 = 1 + N("Presidente"),
    "de Orléans e Bragança",
    VLOOKUP($G1437,'Last name'!$A:$B,2,FALSE) &amp; " " &amp; VLOOKUP(RANDBETWEEN(5,COUNT('Last name'!$A:$A) + 1),'Last name'!$A:$B,2,FALSE)
)</f>
        <v>Sá Gonçalves</v>
      </c>
      <c r="I1437" s="7" t="str">
        <f t="shared" ca="1" si="199"/>
        <v>Ana Lívia Sá Gonçalves</v>
      </c>
      <c r="J1437" s="7" t="str">
        <f ca="1">VLOOKUP($E1437,Name!$A:$C,3,FALSE)</f>
        <v>F</v>
      </c>
      <c r="K1437" s="7" t="str">
        <f ca="1">VLOOKUP($J1437,Gender!$A:$B,2,FALSE)</f>
        <v>Female</v>
      </c>
      <c r="L1437" s="7">
        <f t="shared" ca="1" si="200"/>
        <v>5</v>
      </c>
      <c r="M1437" s="7" t="str">
        <f ca="1">VLOOKUP($L1437,Race!$A:$B,2,FALSE)</f>
        <v>White</v>
      </c>
      <c r="N1437" s="8">
        <f t="shared" ca="1" si="201"/>
        <v>30470</v>
      </c>
      <c r="O1437" s="6">
        <f t="shared" ca="1" si="202"/>
        <v>7</v>
      </c>
      <c r="P1437" s="8" t="str">
        <f ca="1">VLOOKUP($O1437,Education!$A:$B,2,FALSE)</f>
        <v>Undergraduate degree</v>
      </c>
      <c r="Q1437" s="7">
        <f ca="1" xml:space="preserve">
  IF(OR($S1437 = 5, $S1437 = 6, $S1437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37" s="7" t="str">
        <f ca="1">VLOOKUP($Q1437,Department!$A:$B,2,FALSE)</f>
        <v>Operations</v>
      </c>
      <c r="S1437" s="6">
        <f t="shared" ca="1" si="203"/>
        <v>10</v>
      </c>
      <c r="T1437" s="7" t="str">
        <f ca="1">VLOOKUP($S1437,Role!$A:$B,2,FALSE)</f>
        <v>Trainee</v>
      </c>
      <c r="U1437" s="6" t="str">
        <f t="shared" ca="1" si="204"/>
        <v/>
      </c>
      <c r="V1437" s="7" t="str">
        <f ca="1" xml:space="preserve">
IF($U1437 &lt;&gt; "",
    VLOOKUP($U1437,Level!$A:$B,2,FALSE),
    ""
)</f>
        <v/>
      </c>
      <c r="W1437" s="1">
        <f t="shared" ca="1" si="205"/>
        <v>1305</v>
      </c>
      <c r="X1437" s="12" t="str">
        <f t="shared" ca="1" si="206"/>
        <v>INSERT INTO bi4all.fac_employees (id_company_fk, id_employee_pk, flg_active, employee_name, id_gender_fk, id_race_fk, birthday, id_schooling_fk, id_department_fk, id_role_fk, id_level_fk, salary) VALUES (1, 1433, TRUE, 'Ana Lívia Sá Gonçalves', 'F', 5, '03/06/1983', 7, 10, 10, NULL, 1305);</v>
      </c>
    </row>
    <row r="1438" spans="1:24" ht="14.25" customHeight="1" x14ac:dyDescent="0.2">
      <c r="A1438" s="7">
        <v>1</v>
      </c>
      <c r="B1438" s="7" t="str">
        <f>$A1438 &amp; "-"&amp;VLOOKUP($A1438,Company!$A:$B,2,FALSE)</f>
        <v>1-ACME Corporation</v>
      </c>
      <c r="C1438" s="5">
        <f t="shared" si="198"/>
        <v>1434</v>
      </c>
      <c r="D1438" s="6" t="b">
        <v>1</v>
      </c>
      <c r="E1438" s="7">
        <f ca="1">IF($C1438 = 1 + N("Presidente"),
    127,
    IF($C1438 = 2 + N("Vice-Presidente"),
        72,
        IF($C1438 = 3 + N("Secretária bilíngue"),
            13,
            RANDBETWEEN(5,COUNT(Name!$A:$A) + 1)
        )
    )
)</f>
        <v>287</v>
      </c>
      <c r="F1438" s="7" t="str">
        <f ca="1">VLOOKUP($E1438,Name!$A:$B,2,FALSE)</f>
        <v>Matheus</v>
      </c>
      <c r="G1438" s="7">
        <f ca="1" xml:space="preserve">
IF($C1438 = 1,
    0,
    RANDBETWEEN(5,COUNT('Last name'!$A:$A) + 1)
)</f>
        <v>53</v>
      </c>
      <c r="H1438" s="7" t="str">
        <f ca="1" xml:space="preserve">
IF($C1438 = 1 + N("Presidente"),
    "de Orléans e Bragança",
    VLOOKUP($G1438,'Last name'!$A:$B,2,FALSE) &amp; " " &amp; VLOOKUP(RANDBETWEEN(5,COUNT('Last name'!$A:$A) + 1),'Last name'!$A:$B,2,FALSE)
)</f>
        <v>Camargo Dantas</v>
      </c>
      <c r="I1438" s="7" t="str">
        <f t="shared" ca="1" si="199"/>
        <v>Matheus Camargo Dantas</v>
      </c>
      <c r="J1438" s="7" t="str">
        <f ca="1">VLOOKUP($E1438,Name!$A:$C,3,FALSE)</f>
        <v>M</v>
      </c>
      <c r="K1438" s="7" t="str">
        <f ca="1">VLOOKUP($J1438,Gender!$A:$B,2,FALSE)</f>
        <v>Male</v>
      </c>
      <c r="L1438" s="7">
        <f t="shared" ca="1" si="200"/>
        <v>5</v>
      </c>
      <c r="M1438" s="7" t="str">
        <f ca="1">VLOOKUP($L1438,Race!$A:$B,2,FALSE)</f>
        <v>White</v>
      </c>
      <c r="N1438" s="8">
        <f t="shared" ca="1" si="201"/>
        <v>21510</v>
      </c>
      <c r="O1438" s="6">
        <f t="shared" ca="1" si="202"/>
        <v>7</v>
      </c>
      <c r="P1438" s="8" t="str">
        <f ca="1">VLOOKUP($O1438,Education!$A:$B,2,FALSE)</f>
        <v>Undergraduate degree</v>
      </c>
      <c r="Q1438" s="7">
        <f ca="1" xml:space="preserve">
  IF(OR($S1438 = 5, $S1438 = 6, $S1438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38" s="7" t="str">
        <f ca="1">VLOOKUP($Q1438,Department!$A:$B,2,FALSE)</f>
        <v>Commercial</v>
      </c>
      <c r="S1438" s="6">
        <f t="shared" ca="1" si="203"/>
        <v>11</v>
      </c>
      <c r="T1438" s="7" t="str">
        <f ca="1">VLOOKUP($S1438,Role!$A:$B,2,FALSE)</f>
        <v>Analyst</v>
      </c>
      <c r="U1438" s="6">
        <f t="shared" ca="1" si="204"/>
        <v>7</v>
      </c>
      <c r="V1438" s="7" t="str">
        <f ca="1" xml:space="preserve">
IF($U1438 &lt;&gt; "",
    VLOOKUP($U1438,Level!$A:$B,2,FALSE),
    ""
)</f>
        <v>Senior</v>
      </c>
      <c r="W1438" s="1">
        <f t="shared" ca="1" si="205"/>
        <v>2580</v>
      </c>
      <c r="X1438" s="12" t="str">
        <f t="shared" ca="1" si="206"/>
        <v>INSERT INTO bi4all.fac_employees (id_company_fk, id_employee_pk, flg_active, employee_name, id_gender_fk, id_race_fk, birthday, id_schooling_fk, id_department_fk, id_role_fk, id_level_fk, salary) VALUES (1, 1434, TRUE, 'Matheus Camargo Dantas', 'M', 5, '21/11/1958', 7, 9, 11, 7, 2580);</v>
      </c>
    </row>
    <row r="1439" spans="1:24" ht="14.25" customHeight="1" x14ac:dyDescent="0.2">
      <c r="A1439" s="7">
        <v>1</v>
      </c>
      <c r="B1439" s="7" t="str">
        <f>$A1439 &amp; "-"&amp;VLOOKUP($A1439,Company!$A:$B,2,FALSE)</f>
        <v>1-ACME Corporation</v>
      </c>
      <c r="C1439" s="5">
        <f t="shared" si="198"/>
        <v>1435</v>
      </c>
      <c r="D1439" s="6" t="b">
        <v>1</v>
      </c>
      <c r="E1439" s="7">
        <f ca="1">IF($C1439 = 1 + N("Presidente"),
    127,
    IF($C1439 = 2 + N("Vice-Presidente"),
        72,
        IF($C1439 = 3 + N("Secretária bilíngue"),
            13,
            RANDBETWEEN(5,COUNT(Name!$A:$A) + 1)
        )
    )
)</f>
        <v>281</v>
      </c>
      <c r="F1439" s="7" t="str">
        <f ca="1">VLOOKUP($E1439,Name!$A:$B,2,FALSE)</f>
        <v>Marina</v>
      </c>
      <c r="G1439" s="7">
        <f ca="1" xml:space="preserve">
IF($C1439 = 1,
    0,
    RANDBETWEEN(5,COUNT('Last name'!$A:$A) + 1)
)</f>
        <v>16</v>
      </c>
      <c r="H1439" s="7" t="str">
        <f ca="1" xml:space="preserve">
IF($C1439 = 1 + N("Presidente"),
    "de Orléans e Bragança",
    VLOOKUP($G1439,'Last name'!$A:$B,2,FALSE) &amp; " " &amp; VLOOKUP(RANDBETWEEN(5,COUNT('Last name'!$A:$A) + 1),'Last name'!$A:$B,2,FALSE)
)</f>
        <v>Amor Caminha</v>
      </c>
      <c r="I1439" s="7" t="str">
        <f t="shared" ca="1" si="199"/>
        <v>Marina Amor Caminha</v>
      </c>
      <c r="J1439" s="7" t="str">
        <f ca="1">VLOOKUP($E1439,Name!$A:$C,3,FALSE)</f>
        <v>F</v>
      </c>
      <c r="K1439" s="7" t="str">
        <f ca="1">VLOOKUP($J1439,Gender!$A:$B,2,FALSE)</f>
        <v>Female</v>
      </c>
      <c r="L1439" s="7">
        <f t="shared" ca="1" si="200"/>
        <v>5</v>
      </c>
      <c r="M1439" s="7" t="str">
        <f ca="1">VLOOKUP($L1439,Race!$A:$B,2,FALSE)</f>
        <v>White</v>
      </c>
      <c r="N1439" s="8">
        <f t="shared" ca="1" si="201"/>
        <v>18084</v>
      </c>
      <c r="O1439" s="6">
        <f t="shared" ca="1" si="202"/>
        <v>7</v>
      </c>
      <c r="P1439" s="8" t="str">
        <f ca="1">VLOOKUP($O1439,Education!$A:$B,2,FALSE)</f>
        <v>Undergraduate degree</v>
      </c>
      <c r="Q1439" s="7">
        <f ca="1" xml:space="preserve">
  IF(OR($S1439 = 5, $S1439 = 6, $S1439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39" s="7" t="str">
        <f ca="1">VLOOKUP($Q1439,Department!$A:$B,2,FALSE)</f>
        <v>Controlling</v>
      </c>
      <c r="S1439" s="6">
        <f t="shared" ca="1" si="203"/>
        <v>9</v>
      </c>
      <c r="T1439" s="7" t="str">
        <f ca="1">VLOOKUP($S1439,Role!$A:$B,2,FALSE)</f>
        <v>Intern</v>
      </c>
      <c r="U1439" s="6" t="str">
        <f t="shared" ca="1" si="204"/>
        <v/>
      </c>
      <c r="V1439" s="7" t="str">
        <f ca="1" xml:space="preserve">
IF($U1439 &lt;&gt; "",
    VLOOKUP($U1439,Level!$A:$B,2,FALSE),
    ""
)</f>
        <v/>
      </c>
      <c r="W1439" s="1">
        <f t="shared" ca="1" si="205"/>
        <v>1205</v>
      </c>
      <c r="X1439" s="12" t="str">
        <f t="shared" ca="1" si="206"/>
        <v>INSERT INTO bi4all.fac_employees (id_company_fk, id_employee_pk, flg_active, employee_name, id_gender_fk, id_race_fk, birthday, id_schooling_fk, id_department_fk, id_role_fk, id_level_fk, salary) VALUES (1, 1435, TRUE, 'Marina Amor Caminha', 'F', 5, '05/07/1949', 7, 12, 9, NULL, 1205);</v>
      </c>
    </row>
    <row r="1440" spans="1:24" ht="14.25" customHeight="1" x14ac:dyDescent="0.2">
      <c r="A1440" s="7">
        <v>1</v>
      </c>
      <c r="B1440" s="7" t="str">
        <f>$A1440 &amp; "-"&amp;VLOOKUP($A1440,Company!$A:$B,2,FALSE)</f>
        <v>1-ACME Corporation</v>
      </c>
      <c r="C1440" s="5">
        <f t="shared" si="198"/>
        <v>1436</v>
      </c>
      <c r="D1440" s="6" t="b">
        <v>1</v>
      </c>
      <c r="E1440" s="7">
        <f ca="1">IF($C1440 = 1 + N("Presidente"),
    127,
    IF($C1440 = 2 + N("Vice-Presidente"),
        72,
        IF($C1440 = 3 + N("Secretária bilíngue"),
            13,
            RANDBETWEEN(5,COUNT(Name!$A:$A) + 1)
        )
    )
)</f>
        <v>7</v>
      </c>
      <c r="F1440" s="7" t="str">
        <f ca="1">VLOOKUP($E1440,Name!$A:$B,2,FALSE)</f>
        <v>Adelaide</v>
      </c>
      <c r="G1440" s="7">
        <f ca="1" xml:space="preserve">
IF($C1440 = 1,
    0,
    RANDBETWEEN(5,COUNT('Last name'!$A:$A) + 1)
)</f>
        <v>161</v>
      </c>
      <c r="H1440" s="7" t="str">
        <f ca="1" xml:space="preserve">
IF($C1440 = 1 + N("Presidente"),
    "de Orléans e Bragança",
    VLOOKUP($G1440,'Last name'!$A:$B,2,FALSE) &amp; " " &amp; VLOOKUP(RANDBETWEEN(5,COUNT('Last name'!$A:$A) + 1),'Last name'!$A:$B,2,FALSE)
)</f>
        <v>Ribeiro Fernandes</v>
      </c>
      <c r="I1440" s="7" t="str">
        <f t="shared" ca="1" si="199"/>
        <v>Adelaide Ribeiro Fernandes</v>
      </c>
      <c r="J1440" s="7" t="str">
        <f ca="1">VLOOKUP($E1440,Name!$A:$C,3,FALSE)</f>
        <v>F</v>
      </c>
      <c r="K1440" s="7" t="str">
        <f ca="1">VLOOKUP($J1440,Gender!$A:$B,2,FALSE)</f>
        <v>Female</v>
      </c>
      <c r="L1440" s="7">
        <f t="shared" ca="1" si="200"/>
        <v>5</v>
      </c>
      <c r="M1440" s="7" t="str">
        <f ca="1">VLOOKUP($L1440,Race!$A:$B,2,FALSE)</f>
        <v>White</v>
      </c>
      <c r="N1440" s="8">
        <f t="shared" ca="1" si="201"/>
        <v>20453</v>
      </c>
      <c r="O1440" s="6">
        <f t="shared" ca="1" si="202"/>
        <v>8</v>
      </c>
      <c r="P1440" s="8" t="str">
        <f ca="1">VLOOKUP($O1440,Education!$A:$B,2,FALSE)</f>
        <v>Graduate school</v>
      </c>
      <c r="Q1440" s="7">
        <f ca="1" xml:space="preserve">
  IF(OR($S1440 = 5, $S1440 = 6, $S1440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40" s="7" t="str">
        <f ca="1">VLOOKUP($Q1440,Department!$A:$B,2,FALSE)</f>
        <v>Operations</v>
      </c>
      <c r="S1440" s="6">
        <f t="shared" ca="1" si="203"/>
        <v>11</v>
      </c>
      <c r="T1440" s="7" t="str">
        <f ca="1">VLOOKUP($S1440,Role!$A:$B,2,FALSE)</f>
        <v>Analyst</v>
      </c>
      <c r="U1440" s="6">
        <f t="shared" ca="1" si="204"/>
        <v>7</v>
      </c>
      <c r="V1440" s="7" t="str">
        <f ca="1" xml:space="preserve">
IF($U1440 &lt;&gt; "",
    VLOOKUP($U1440,Level!$A:$B,2,FALSE),
    ""
)</f>
        <v>Senior</v>
      </c>
      <c r="W1440" s="1">
        <f t="shared" ca="1" si="205"/>
        <v>3000</v>
      </c>
      <c r="X1440" s="12" t="str">
        <f t="shared" ca="1" si="206"/>
        <v>INSERT INTO bi4all.fac_employees (id_company_fk, id_employee_pk, flg_active, employee_name, id_gender_fk, id_race_fk, birthday, id_schooling_fk, id_department_fk, id_role_fk, id_level_fk, salary) VALUES (1, 1436, TRUE, 'Adelaide Ribeiro Fernandes', 'F', 5, '30/12/1955', 8, 10, 11, 7, 3000);</v>
      </c>
    </row>
    <row r="1441" spans="1:24" ht="14.25" customHeight="1" x14ac:dyDescent="0.2">
      <c r="A1441" s="7">
        <v>1</v>
      </c>
      <c r="B1441" s="7" t="str">
        <f>$A1441 &amp; "-"&amp;VLOOKUP($A1441,Company!$A:$B,2,FALSE)</f>
        <v>1-ACME Corporation</v>
      </c>
      <c r="C1441" s="5">
        <f t="shared" si="198"/>
        <v>1437</v>
      </c>
      <c r="D1441" s="6" t="b">
        <v>1</v>
      </c>
      <c r="E1441" s="7">
        <f ca="1">IF($C1441 = 1 + N("Presidente"),
    127,
    IF($C1441 = 2 + N("Vice-Presidente"),
        72,
        IF($C1441 = 3 + N("Secretária bilíngue"),
            13,
            RANDBETWEEN(5,COUNT(Name!$A:$A) + 1)
        )
    )
)</f>
        <v>175</v>
      </c>
      <c r="F1441" s="7" t="str">
        <f ca="1">VLOOKUP($E1441,Name!$A:$B,2,FALSE)</f>
        <v>Isabella</v>
      </c>
      <c r="G1441" s="7">
        <f ca="1" xml:space="preserve">
IF($C1441 = 1,
    0,
    RANDBETWEEN(5,COUNT('Last name'!$A:$A) + 1)
)</f>
        <v>81</v>
      </c>
      <c r="H1441" s="7" t="str">
        <f ca="1" xml:space="preserve">
IF($C1441 = 1 + N("Presidente"),
    "de Orléans e Bragança",
    VLOOKUP($G1441,'Last name'!$A:$B,2,FALSE) &amp; " " &amp; VLOOKUP(RANDBETWEEN(5,COUNT('Last name'!$A:$A) + 1),'Last name'!$A:$B,2,FALSE)
)</f>
        <v>Farias Luz</v>
      </c>
      <c r="I1441" s="7" t="str">
        <f t="shared" ca="1" si="199"/>
        <v>Isabella Farias Luz</v>
      </c>
      <c r="J1441" s="7" t="str">
        <f ca="1">VLOOKUP($E1441,Name!$A:$C,3,FALSE)</f>
        <v>F</v>
      </c>
      <c r="K1441" s="7" t="str">
        <f ca="1">VLOOKUP($J1441,Gender!$A:$B,2,FALSE)</f>
        <v>Female</v>
      </c>
      <c r="L1441" s="7">
        <f t="shared" ca="1" si="200"/>
        <v>7</v>
      </c>
      <c r="M1441" s="7" t="str">
        <f ca="1">VLOOKUP($L1441,Race!$A:$B,2,FALSE)</f>
        <v>Hispanic or Latino</v>
      </c>
      <c r="N1441" s="8">
        <f t="shared" ca="1" si="201"/>
        <v>30904</v>
      </c>
      <c r="O1441" s="6">
        <f t="shared" ca="1" si="202"/>
        <v>7</v>
      </c>
      <c r="P1441" s="8" t="str">
        <f ca="1">VLOOKUP($O1441,Education!$A:$B,2,FALSE)</f>
        <v>Undergraduate degree</v>
      </c>
      <c r="Q1441" s="7">
        <f ca="1" xml:space="preserve">
  IF(OR($S1441 = 5, $S1441 = 6, $S1441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41" s="7" t="str">
        <f ca="1">VLOOKUP($Q1441,Department!$A:$B,2,FALSE)</f>
        <v>Human Resource</v>
      </c>
      <c r="S1441" s="6">
        <f t="shared" ca="1" si="203"/>
        <v>9</v>
      </c>
      <c r="T1441" s="7" t="str">
        <f ca="1">VLOOKUP($S1441,Role!$A:$B,2,FALSE)</f>
        <v>Intern</v>
      </c>
      <c r="U1441" s="6" t="str">
        <f t="shared" ca="1" si="204"/>
        <v/>
      </c>
      <c r="V1441" s="7" t="str">
        <f ca="1" xml:space="preserve">
IF($U1441 &lt;&gt; "",
    VLOOKUP($U1441,Level!$A:$B,2,FALSE),
    ""
)</f>
        <v/>
      </c>
      <c r="W1441" s="1">
        <f t="shared" ca="1" si="205"/>
        <v>1285</v>
      </c>
      <c r="X1441" s="12" t="str">
        <f t="shared" ca="1" si="206"/>
        <v>INSERT INTO bi4all.fac_employees (id_company_fk, id_employee_pk, flg_active, employee_name, id_gender_fk, id_race_fk, birthday, id_schooling_fk, id_department_fk, id_role_fk, id_level_fk, salary) VALUES (1, 1437, TRUE, 'Isabella Farias Luz', 'F', 7, '10/08/1984', 7, 8, 9, NULL, 1285);</v>
      </c>
    </row>
    <row r="1442" spans="1:24" ht="14.25" customHeight="1" x14ac:dyDescent="0.2">
      <c r="A1442" s="7">
        <v>1</v>
      </c>
      <c r="B1442" s="7" t="str">
        <f>$A1442 &amp; "-"&amp;VLOOKUP($A1442,Company!$A:$B,2,FALSE)</f>
        <v>1-ACME Corporation</v>
      </c>
      <c r="C1442" s="5">
        <f t="shared" si="198"/>
        <v>1438</v>
      </c>
      <c r="D1442" s="6" t="b">
        <v>1</v>
      </c>
      <c r="E1442" s="7">
        <f ca="1">IF($C1442 = 1 + N("Presidente"),
    127,
    IF($C1442 = 2 + N("Vice-Presidente"),
        72,
        IF($C1442 = 3 + N("Secretária bilíngue"),
            13,
            RANDBETWEEN(5,COUNT(Name!$A:$A) + 1)
        )
    )
)</f>
        <v>39</v>
      </c>
      <c r="F1442" s="7" t="str">
        <f ca="1">VLOOKUP($E1442,Name!$A:$B,2,FALSE)</f>
        <v>Ananda</v>
      </c>
      <c r="G1442" s="7">
        <f ca="1" xml:space="preserve">
IF($C1442 = 1,
    0,
    RANDBETWEEN(5,COUNT('Last name'!$A:$A) + 1)
)</f>
        <v>39</v>
      </c>
      <c r="H1442" s="7" t="str">
        <f ca="1" xml:space="preserve">
IF($C1442 = 1 + N("Presidente"),
    "de Orléans e Bragança",
    VLOOKUP($G1442,'Last name'!$A:$B,2,FALSE) &amp; " " &amp; VLOOKUP(RANDBETWEEN(5,COUNT('Last name'!$A:$A) + 1),'Last name'!$A:$B,2,FALSE)
)</f>
        <v>Bianchi Battaglia</v>
      </c>
      <c r="I1442" s="7" t="str">
        <f t="shared" ca="1" si="199"/>
        <v>Ananda Bianchi Battaglia</v>
      </c>
      <c r="J1442" s="7" t="str">
        <f ca="1">VLOOKUP($E1442,Name!$A:$C,3,FALSE)</f>
        <v>F</v>
      </c>
      <c r="K1442" s="7" t="str">
        <f ca="1">VLOOKUP($J1442,Gender!$A:$B,2,FALSE)</f>
        <v>Female</v>
      </c>
      <c r="L1442" s="7">
        <f t="shared" ca="1" si="200"/>
        <v>6</v>
      </c>
      <c r="M1442" s="7" t="str">
        <f ca="1">VLOOKUP($L1442,Race!$A:$B,2,FALSE)</f>
        <v>Black or African American</v>
      </c>
      <c r="N1442" s="8">
        <f t="shared" ca="1" si="201"/>
        <v>19239</v>
      </c>
      <c r="O1442" s="6">
        <f t="shared" ca="1" si="202"/>
        <v>7</v>
      </c>
      <c r="P1442" s="8" t="str">
        <f ca="1">VLOOKUP($O1442,Education!$A:$B,2,FALSE)</f>
        <v>Undergraduate degree</v>
      </c>
      <c r="Q1442" s="7">
        <f ca="1" xml:space="preserve">
  IF(OR($S1442 = 5, $S1442 = 6, $S1442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42" s="7" t="str">
        <f ca="1">VLOOKUP($Q1442,Department!$A:$B,2,FALSE)</f>
        <v>Audit</v>
      </c>
      <c r="S1442" s="6">
        <f t="shared" ca="1" si="203"/>
        <v>11</v>
      </c>
      <c r="T1442" s="7" t="str">
        <f ca="1">VLOOKUP($S1442,Role!$A:$B,2,FALSE)</f>
        <v>Analyst</v>
      </c>
      <c r="U1442" s="6">
        <f t="shared" ca="1" si="204"/>
        <v>5</v>
      </c>
      <c r="V1442" s="7" t="str">
        <f ca="1" xml:space="preserve">
IF($U1442 &lt;&gt; "",
    VLOOKUP($U1442,Level!$A:$B,2,FALSE),
    ""
)</f>
        <v>Junior</v>
      </c>
      <c r="W1442" s="1">
        <f t="shared" ca="1" si="205"/>
        <v>2500</v>
      </c>
      <c r="X1442" s="12" t="str">
        <f t="shared" ca="1" si="206"/>
        <v>INSERT INTO bi4all.fac_employees (id_company_fk, id_employee_pk, flg_active, employee_name, id_gender_fk, id_race_fk, birthday, id_schooling_fk, id_department_fk, id_role_fk, id_level_fk, salary) VALUES (1, 1438, TRUE, 'Ananda Bianchi Battaglia', 'F', 6, '02/09/1952', 7, 13, 11, 5, 2500);</v>
      </c>
    </row>
    <row r="1443" spans="1:24" ht="14.25" customHeight="1" x14ac:dyDescent="0.2">
      <c r="A1443" s="7">
        <v>1</v>
      </c>
      <c r="B1443" s="7" t="str">
        <f>$A1443 &amp; "-"&amp;VLOOKUP($A1443,Company!$A:$B,2,FALSE)</f>
        <v>1-ACME Corporation</v>
      </c>
      <c r="C1443" s="5">
        <f t="shared" si="198"/>
        <v>1439</v>
      </c>
      <c r="D1443" s="6" t="b">
        <v>1</v>
      </c>
      <c r="E1443" s="7">
        <f ca="1">IF($C1443 = 1 + N("Presidente"),
    127,
    IF($C1443 = 2 + N("Vice-Presidente"),
        72,
        IF($C1443 = 3 + N("Secretária bilíngue"),
            13,
            RANDBETWEEN(5,COUNT(Name!$A:$A) + 1)
        )
    )
)</f>
        <v>201</v>
      </c>
      <c r="F1443" s="7" t="str">
        <f ca="1">VLOOKUP($E1443,Name!$A:$B,2,FALSE)</f>
        <v>Júlia</v>
      </c>
      <c r="G1443" s="7">
        <f ca="1" xml:space="preserve">
IF($C1443 = 1,
    0,
    RANDBETWEEN(5,COUNT('Last name'!$A:$A) + 1)
)</f>
        <v>10</v>
      </c>
      <c r="H1443" s="7" t="str">
        <f ca="1" xml:space="preserve">
IF($C1443 = 1 + N("Presidente"),
    "de Orléans e Bragança",
    VLOOKUP($G1443,'Last name'!$A:$B,2,FALSE) &amp; " " &amp; VLOOKUP(RANDBETWEEN(5,COUNT('Last name'!$A:$A) + 1),'Last name'!$A:$B,2,FALSE)
)</f>
        <v>Alencar Souza</v>
      </c>
      <c r="I1443" s="7" t="str">
        <f t="shared" ca="1" si="199"/>
        <v>Júlia Alencar Souza</v>
      </c>
      <c r="J1443" s="7" t="str">
        <f ca="1">VLOOKUP($E1443,Name!$A:$C,3,FALSE)</f>
        <v>F</v>
      </c>
      <c r="K1443" s="7" t="str">
        <f ca="1">VLOOKUP($J1443,Gender!$A:$B,2,FALSE)</f>
        <v>Female</v>
      </c>
      <c r="L1443" s="7">
        <f t="shared" ca="1" si="200"/>
        <v>5</v>
      </c>
      <c r="M1443" s="7" t="str">
        <f ca="1">VLOOKUP($L1443,Race!$A:$B,2,FALSE)</f>
        <v>White</v>
      </c>
      <c r="N1443" s="8">
        <f t="shared" ca="1" si="201"/>
        <v>23959</v>
      </c>
      <c r="O1443" s="6">
        <f t="shared" ca="1" si="202"/>
        <v>7</v>
      </c>
      <c r="P1443" s="8" t="str">
        <f ca="1">VLOOKUP($O1443,Education!$A:$B,2,FALSE)</f>
        <v>Undergraduate degree</v>
      </c>
      <c r="Q1443" s="7">
        <f ca="1" xml:space="preserve">
  IF(OR($S1443 = 5, $S1443 = 6, $S1443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43" s="7" t="str">
        <f ca="1">VLOOKUP($Q1443,Department!$A:$B,2,FALSE)</f>
        <v>Communication &amp; Marketing</v>
      </c>
      <c r="S1443" s="6">
        <f t="shared" ca="1" si="203"/>
        <v>10</v>
      </c>
      <c r="T1443" s="7" t="str">
        <f ca="1">VLOOKUP($S1443,Role!$A:$B,2,FALSE)</f>
        <v>Trainee</v>
      </c>
      <c r="U1443" s="6" t="str">
        <f t="shared" ca="1" si="204"/>
        <v/>
      </c>
      <c r="V1443" s="7" t="str">
        <f ca="1" xml:space="preserve">
IF($U1443 &lt;&gt; "",
    VLOOKUP($U1443,Level!$A:$B,2,FALSE),
    ""
)</f>
        <v/>
      </c>
      <c r="W1443" s="1">
        <f t="shared" ca="1" si="205"/>
        <v>1385</v>
      </c>
      <c r="X1443" s="12" t="str">
        <f t="shared" ca="1" si="206"/>
        <v>INSERT INTO bi4all.fac_employees (id_company_fk, id_employee_pk, flg_active, employee_name, id_gender_fk, id_race_fk, birthday, id_schooling_fk, id_department_fk, id_role_fk, id_level_fk, salary) VALUES (1, 1439, TRUE, 'Júlia Alencar Souza', 'F', 5, '05/08/1965', 7, 11, 10, NULL, 1385);</v>
      </c>
    </row>
    <row r="1444" spans="1:24" ht="14.25" customHeight="1" x14ac:dyDescent="0.2">
      <c r="A1444" s="7">
        <v>1</v>
      </c>
      <c r="B1444" s="7" t="str">
        <f>$A1444 &amp; "-"&amp;VLOOKUP($A1444,Company!$A:$B,2,FALSE)</f>
        <v>1-ACME Corporation</v>
      </c>
      <c r="C1444" s="5">
        <f t="shared" si="198"/>
        <v>1440</v>
      </c>
      <c r="D1444" s="6" t="b">
        <v>1</v>
      </c>
      <c r="E1444" s="7">
        <f ca="1">IF($C1444 = 1 + N("Presidente"),
    127,
    IF($C1444 = 2 + N("Vice-Presidente"),
        72,
        IF($C1444 = 3 + N("Secretária bilíngue"),
            13,
            RANDBETWEEN(5,COUNT(Name!$A:$A) + 1)
        )
    )
)</f>
        <v>312</v>
      </c>
      <c r="F1444" s="7" t="str">
        <f ca="1">VLOOKUP($E1444,Name!$A:$B,2,FALSE)</f>
        <v>Otávio</v>
      </c>
      <c r="G1444" s="7">
        <f ca="1" xml:space="preserve">
IF($C1444 = 1,
    0,
    RANDBETWEEN(5,COUNT('Last name'!$A:$A) + 1)
)</f>
        <v>153</v>
      </c>
      <c r="H1444" s="7" t="str">
        <f ca="1" xml:space="preserve">
IF($C1444 = 1 + N("Presidente"),
    "de Orléans e Bragança",
    VLOOKUP($G1444,'Last name'!$A:$B,2,FALSE) &amp; " " &amp; VLOOKUP(RANDBETWEEN(5,COUNT('Last name'!$A:$A) + 1),'Last name'!$A:$B,2,FALSE)
)</f>
        <v>Pimentel Ramos</v>
      </c>
      <c r="I1444" s="7" t="str">
        <f t="shared" ca="1" si="199"/>
        <v>Otávio Pimentel Ramos</v>
      </c>
      <c r="J1444" s="7" t="str">
        <f ca="1">VLOOKUP($E1444,Name!$A:$C,3,FALSE)</f>
        <v>M</v>
      </c>
      <c r="K1444" s="7" t="str">
        <f ca="1">VLOOKUP($J1444,Gender!$A:$B,2,FALSE)</f>
        <v>Male</v>
      </c>
      <c r="L1444" s="7">
        <f t="shared" ca="1" si="200"/>
        <v>8</v>
      </c>
      <c r="M1444" s="7" t="str">
        <f ca="1">VLOOKUP($L1444,Race!$A:$B,2,FALSE)</f>
        <v>Asian</v>
      </c>
      <c r="N1444" s="8">
        <f t="shared" ca="1" si="201"/>
        <v>24784</v>
      </c>
      <c r="O1444" s="6">
        <f t="shared" ca="1" si="202"/>
        <v>7</v>
      </c>
      <c r="P1444" s="8" t="str">
        <f ca="1">VLOOKUP($O1444,Education!$A:$B,2,FALSE)</f>
        <v>Undergraduate degree</v>
      </c>
      <c r="Q1444" s="7">
        <f ca="1" xml:space="preserve">
  IF(OR($S1444 = 5, $S1444 = 6, $S1444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44" s="7" t="str">
        <f ca="1">VLOOKUP($Q1444,Department!$A:$B,2,FALSE)</f>
        <v>Administration</v>
      </c>
      <c r="S1444" s="6">
        <f t="shared" ca="1" si="203"/>
        <v>11</v>
      </c>
      <c r="T1444" s="7" t="str">
        <f ca="1">VLOOKUP($S1444,Role!$A:$B,2,FALSE)</f>
        <v>Analyst</v>
      </c>
      <c r="U1444" s="6">
        <f t="shared" ca="1" si="204"/>
        <v>5</v>
      </c>
      <c r="V1444" s="7" t="str">
        <f ca="1" xml:space="preserve">
IF($U1444 &lt;&gt; "",
    VLOOKUP($U1444,Level!$A:$B,2,FALSE),
    ""
)</f>
        <v>Junior</v>
      </c>
      <c r="W1444" s="1">
        <f t="shared" ca="1" si="205"/>
        <v>2500</v>
      </c>
      <c r="X1444" s="12" t="str">
        <f t="shared" ca="1" si="206"/>
        <v>INSERT INTO bi4all.fac_employees (id_company_fk, id_employee_pk, flg_active, employee_name, id_gender_fk, id_race_fk, birthday, id_schooling_fk, id_department_fk, id_role_fk, id_level_fk, salary) VALUES (1, 1440, TRUE, 'Otávio Pimentel Ramos', 'M', 8, '08/11/1967', 7, 6, 11, 5, 2500);</v>
      </c>
    </row>
    <row r="1445" spans="1:24" ht="14.25" customHeight="1" x14ac:dyDescent="0.2">
      <c r="A1445" s="7">
        <v>1</v>
      </c>
      <c r="B1445" s="7" t="str">
        <f>$A1445 &amp; "-"&amp;VLOOKUP($A1445,Company!$A:$B,2,FALSE)</f>
        <v>1-ACME Corporation</v>
      </c>
      <c r="C1445" s="5">
        <f t="shared" si="198"/>
        <v>1441</v>
      </c>
      <c r="D1445" s="6" t="b">
        <v>1</v>
      </c>
      <c r="E1445" s="7">
        <f ca="1">IF($C1445 = 1 + N("Presidente"),
    127,
    IF($C1445 = 2 + N("Vice-Presidente"),
        72,
        IF($C1445 = 3 + N("Secretária bilíngue"),
            13,
            RANDBETWEEN(5,COUNT(Name!$A:$A) + 1)
        )
    )
)</f>
        <v>349</v>
      </c>
      <c r="F1445" s="7" t="str">
        <f ca="1">VLOOKUP($E1445,Name!$A:$B,2,FALSE)</f>
        <v>Valentina</v>
      </c>
      <c r="G1445" s="7">
        <f ca="1" xml:space="preserve">
IF($C1445 = 1,
    0,
    RANDBETWEEN(5,COUNT('Last name'!$A:$A) + 1)
)</f>
        <v>21</v>
      </c>
      <c r="H1445" s="7" t="str">
        <f ca="1" xml:space="preserve">
IF($C1445 = 1 + N("Presidente"),
    "de Orléans e Bragança",
    VLOOKUP($G1445,'Last name'!$A:$B,2,FALSE) &amp; " " &amp; VLOOKUP(RANDBETWEEN(5,COUNT('Last name'!$A:$A) + 1),'Last name'!$A:$B,2,FALSE)
)</f>
        <v>Aragão Machado</v>
      </c>
      <c r="I1445" s="7" t="str">
        <f t="shared" ca="1" si="199"/>
        <v>Valentina Aragão Machado</v>
      </c>
      <c r="J1445" s="7" t="str">
        <f ca="1">VLOOKUP($E1445,Name!$A:$C,3,FALSE)</f>
        <v>F</v>
      </c>
      <c r="K1445" s="7" t="str">
        <f ca="1">VLOOKUP($J1445,Gender!$A:$B,2,FALSE)</f>
        <v>Female</v>
      </c>
      <c r="L1445" s="7">
        <f t="shared" ca="1" si="200"/>
        <v>5</v>
      </c>
      <c r="M1445" s="7" t="str">
        <f ca="1">VLOOKUP($L1445,Race!$A:$B,2,FALSE)</f>
        <v>White</v>
      </c>
      <c r="N1445" s="8">
        <f t="shared" ca="1" si="201"/>
        <v>33278</v>
      </c>
      <c r="O1445" s="6">
        <f t="shared" ca="1" si="202"/>
        <v>7</v>
      </c>
      <c r="P1445" s="8" t="str">
        <f ca="1">VLOOKUP($O1445,Education!$A:$B,2,FALSE)</f>
        <v>Undergraduate degree</v>
      </c>
      <c r="Q1445" s="7">
        <f ca="1" xml:space="preserve">
  IF(OR($S1445 = 5, $S1445 = 6, $S1445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45" s="7" t="str">
        <f ca="1">VLOOKUP($Q1445,Department!$A:$B,2,FALSE)</f>
        <v>Administration</v>
      </c>
      <c r="S1445" s="6">
        <f t="shared" ca="1" si="203"/>
        <v>10</v>
      </c>
      <c r="T1445" s="7" t="str">
        <f ca="1">VLOOKUP($S1445,Role!$A:$B,2,FALSE)</f>
        <v>Trainee</v>
      </c>
      <c r="U1445" s="6" t="str">
        <f t="shared" ca="1" si="204"/>
        <v/>
      </c>
      <c r="V1445" s="7" t="str">
        <f ca="1" xml:space="preserve">
IF($U1445 &lt;&gt; "",
    VLOOKUP($U1445,Level!$A:$B,2,FALSE),
    ""
)</f>
        <v/>
      </c>
      <c r="W1445" s="1">
        <f t="shared" ca="1" si="205"/>
        <v>1305</v>
      </c>
      <c r="X1445" s="12" t="str">
        <f t="shared" ca="1" si="206"/>
        <v>INSERT INTO bi4all.fac_employees (id_company_fk, id_employee_pk, flg_active, employee_name, id_gender_fk, id_race_fk, birthday, id_schooling_fk, id_department_fk, id_role_fk, id_level_fk, salary) VALUES (1, 1441, TRUE, 'Valentina Aragão Machado', 'F', 5, '09/02/1991', 7, 6, 10, NULL, 1305);</v>
      </c>
    </row>
    <row r="1446" spans="1:24" ht="14.25" customHeight="1" x14ac:dyDescent="0.2">
      <c r="A1446" s="7">
        <v>1</v>
      </c>
      <c r="B1446" s="7" t="str">
        <f>$A1446 &amp; "-"&amp;VLOOKUP($A1446,Company!$A:$B,2,FALSE)</f>
        <v>1-ACME Corporation</v>
      </c>
      <c r="C1446" s="5">
        <f t="shared" si="198"/>
        <v>1442</v>
      </c>
      <c r="D1446" s="6" t="b">
        <v>1</v>
      </c>
      <c r="E1446" s="7">
        <f ca="1">IF($C1446 = 1 + N("Presidente"),
    127,
    IF($C1446 = 2 + N("Vice-Presidente"),
        72,
        IF($C1446 = 3 + N("Secretária bilíngue"),
            13,
            RANDBETWEEN(5,COUNT(Name!$A:$A) + 1)
        )
    )
)</f>
        <v>261</v>
      </c>
      <c r="F1446" s="7" t="str">
        <f ca="1">VLOOKUP($E1446,Name!$A:$B,2,FALSE)</f>
        <v>Maria Clara</v>
      </c>
      <c r="G1446" s="7">
        <f ca="1" xml:space="preserve">
IF($C1446 = 1,
    0,
    RANDBETWEEN(5,COUNT('Last name'!$A:$A) + 1)
)</f>
        <v>17</v>
      </c>
      <c r="H1446" s="7" t="str">
        <f ca="1" xml:space="preserve">
IF($C1446 = 1 + N("Presidente"),
    "de Orléans e Bragança",
    VLOOKUP($G1446,'Last name'!$A:$B,2,FALSE) &amp; " " &amp; VLOOKUP(RANDBETWEEN(5,COUNT('Last name'!$A:$A) + 1),'Last name'!$A:$B,2,FALSE)
)</f>
        <v>Andrade Frois</v>
      </c>
      <c r="I1446" s="7" t="str">
        <f t="shared" ca="1" si="199"/>
        <v>Maria Clara Andrade Frois</v>
      </c>
      <c r="J1446" s="7" t="str">
        <f ca="1">VLOOKUP($E1446,Name!$A:$C,3,FALSE)</f>
        <v>F</v>
      </c>
      <c r="K1446" s="7" t="str">
        <f ca="1">VLOOKUP($J1446,Gender!$A:$B,2,FALSE)</f>
        <v>Female</v>
      </c>
      <c r="L1446" s="7">
        <f t="shared" ca="1" si="200"/>
        <v>5</v>
      </c>
      <c r="M1446" s="7" t="str">
        <f ca="1">VLOOKUP($L1446,Race!$A:$B,2,FALSE)</f>
        <v>White</v>
      </c>
      <c r="N1446" s="8">
        <f t="shared" ca="1" si="201"/>
        <v>21371</v>
      </c>
      <c r="O1446" s="6">
        <f t="shared" ca="1" si="202"/>
        <v>7</v>
      </c>
      <c r="P1446" s="8" t="str">
        <f ca="1">VLOOKUP($O1446,Education!$A:$B,2,FALSE)</f>
        <v>Undergraduate degree</v>
      </c>
      <c r="Q1446" s="7">
        <f ca="1" xml:space="preserve">
  IF(OR($S1446 = 5, $S1446 = 6, $S1446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46" s="7" t="str">
        <f ca="1">VLOOKUP($Q1446,Department!$A:$B,2,FALSE)</f>
        <v>Controlling</v>
      </c>
      <c r="S1446" s="6">
        <f t="shared" ca="1" si="203"/>
        <v>11</v>
      </c>
      <c r="T1446" s="7" t="str">
        <f ca="1">VLOOKUP($S1446,Role!$A:$B,2,FALSE)</f>
        <v>Analyst</v>
      </c>
      <c r="U1446" s="6">
        <f t="shared" ca="1" si="204"/>
        <v>7</v>
      </c>
      <c r="V1446" s="7" t="str">
        <f ca="1" xml:space="preserve">
IF($U1446 &lt;&gt; "",
    VLOOKUP($U1446,Level!$A:$B,2,FALSE),
    ""
)</f>
        <v>Senior</v>
      </c>
      <c r="W1446" s="1">
        <f t="shared" ca="1" si="205"/>
        <v>2500</v>
      </c>
      <c r="X1446" s="12" t="str">
        <f t="shared" ca="1" si="206"/>
        <v>INSERT INTO bi4all.fac_employees (id_company_fk, id_employee_pk, flg_active, employee_name, id_gender_fk, id_race_fk, birthday, id_schooling_fk, id_department_fk, id_role_fk, id_level_fk, salary) VALUES (1, 1442, TRUE, 'Maria Clara Andrade Frois', 'F', 5, '05/07/1958', 7, 12, 11, 7, 2500);</v>
      </c>
    </row>
    <row r="1447" spans="1:24" ht="14.25" customHeight="1" x14ac:dyDescent="0.2">
      <c r="A1447" s="7">
        <v>1</v>
      </c>
      <c r="B1447" s="7" t="str">
        <f>$A1447 &amp; "-"&amp;VLOOKUP($A1447,Company!$A:$B,2,FALSE)</f>
        <v>1-ACME Corporation</v>
      </c>
      <c r="C1447" s="5">
        <f t="shared" si="198"/>
        <v>1443</v>
      </c>
      <c r="D1447" s="6" t="b">
        <v>1</v>
      </c>
      <c r="E1447" s="7">
        <f ca="1">IF($C1447 = 1 + N("Presidente"),
    127,
    IF($C1447 = 2 + N("Vice-Presidente"),
        72,
        IF($C1447 = 3 + N("Secretária bilíngue"),
            13,
            RANDBETWEEN(5,COUNT(Name!$A:$A) + 1)
        )
    )
)</f>
        <v>362</v>
      </c>
      <c r="F1447" s="7" t="str">
        <f ca="1">VLOOKUP($E1447,Name!$A:$B,2,FALSE)</f>
        <v>Wilian</v>
      </c>
      <c r="G1447" s="7">
        <f ca="1" xml:space="preserve">
IF($C1447 = 1,
    0,
    RANDBETWEEN(5,COUNT('Last name'!$A:$A) + 1)
)</f>
        <v>91</v>
      </c>
      <c r="H1447" s="7" t="str">
        <f ca="1" xml:space="preserve">
IF($C1447 = 1 + N("Presidente"),
    "de Orléans e Bragança",
    VLOOKUP($G1447,'Last name'!$A:$B,2,FALSE) &amp; " " &amp; VLOOKUP(RANDBETWEEN(5,COUNT('Last name'!$A:$A) + 1),'Last name'!$A:$B,2,FALSE)
)</f>
        <v>Frasão Marino</v>
      </c>
      <c r="I1447" s="7" t="str">
        <f t="shared" ca="1" si="199"/>
        <v>Wilian Frasão Marino</v>
      </c>
      <c r="J1447" s="7" t="str">
        <f ca="1">VLOOKUP($E1447,Name!$A:$C,3,FALSE)</f>
        <v>M</v>
      </c>
      <c r="K1447" s="7" t="str">
        <f ca="1">VLOOKUP($J1447,Gender!$A:$B,2,FALSE)</f>
        <v>Male</v>
      </c>
      <c r="L1447" s="7">
        <f t="shared" ca="1" si="200"/>
        <v>5</v>
      </c>
      <c r="M1447" s="7" t="str">
        <f ca="1">VLOOKUP($L1447,Race!$A:$B,2,FALSE)</f>
        <v>White</v>
      </c>
      <c r="N1447" s="8">
        <f t="shared" ca="1" si="201"/>
        <v>18230</v>
      </c>
      <c r="O1447" s="6">
        <f t="shared" ca="1" si="202"/>
        <v>7</v>
      </c>
      <c r="P1447" s="8" t="str">
        <f ca="1">VLOOKUP($O1447,Education!$A:$B,2,FALSE)</f>
        <v>Undergraduate degree</v>
      </c>
      <c r="Q1447" s="7">
        <f ca="1" xml:space="preserve">
  IF(OR($S1447 = 5, $S1447 = 6, $S1447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47" s="7" t="str">
        <f ca="1">VLOOKUP($Q1447,Department!$A:$B,2,FALSE)</f>
        <v>Controlling</v>
      </c>
      <c r="S1447" s="6">
        <f t="shared" ca="1" si="203"/>
        <v>10</v>
      </c>
      <c r="T1447" s="7" t="str">
        <f ca="1">VLOOKUP($S1447,Role!$A:$B,2,FALSE)</f>
        <v>Trainee</v>
      </c>
      <c r="U1447" s="6" t="str">
        <f t="shared" ca="1" si="204"/>
        <v/>
      </c>
      <c r="V1447" s="7" t="str">
        <f ca="1" xml:space="preserve">
IF($U1447 &lt;&gt; "",
    VLOOKUP($U1447,Level!$A:$B,2,FALSE),
    ""
)</f>
        <v/>
      </c>
      <c r="W1447" s="1">
        <f t="shared" ca="1" si="205"/>
        <v>1305</v>
      </c>
      <c r="X1447" s="12" t="str">
        <f t="shared" ca="1" si="206"/>
        <v>INSERT INTO bi4all.fac_employees (id_company_fk, id_employee_pk, flg_active, employee_name, id_gender_fk, id_race_fk, birthday, id_schooling_fk, id_department_fk, id_role_fk, id_level_fk, salary) VALUES (1, 1443, TRUE, 'Wilian Frasão Marino', 'M', 5, '28/11/1949', 7, 12, 10, NULL, 1305);</v>
      </c>
    </row>
    <row r="1448" spans="1:24" ht="14.25" customHeight="1" x14ac:dyDescent="0.2">
      <c r="A1448" s="7">
        <v>1</v>
      </c>
      <c r="B1448" s="7" t="str">
        <f>$A1448 &amp; "-"&amp;VLOOKUP($A1448,Company!$A:$B,2,FALSE)</f>
        <v>1-ACME Corporation</v>
      </c>
      <c r="C1448" s="5">
        <f t="shared" si="198"/>
        <v>1444</v>
      </c>
      <c r="D1448" s="6" t="b">
        <v>1</v>
      </c>
      <c r="E1448" s="7">
        <f ca="1">IF($C1448 = 1 + N("Presidente"),
    127,
    IF($C1448 = 2 + N("Vice-Presidente"),
        72,
        IF($C1448 = 3 + N("Secretária bilíngue"),
            13,
            RANDBETWEEN(5,COUNT(Name!$A:$A) + 1)
        )
    )
)</f>
        <v>188</v>
      </c>
      <c r="F1448" s="7" t="str">
        <f ca="1">VLOOKUP($E1448,Name!$A:$B,2,FALSE)</f>
        <v>João Lucas</v>
      </c>
      <c r="G1448" s="7">
        <f ca="1" xml:space="preserve">
IF($C1448 = 1,
    0,
    RANDBETWEEN(5,COUNT('Last name'!$A:$A) + 1)
)</f>
        <v>154</v>
      </c>
      <c r="H1448" s="7" t="str">
        <f ca="1" xml:space="preserve">
IF($C1448 = 1 + N("Presidente"),
    "de Orléans e Bragança",
    VLOOKUP($G1448,'Last name'!$A:$B,2,FALSE) &amp; " " &amp; VLOOKUP(RANDBETWEEN(5,COUNT('Last name'!$A:$A) + 1),'Last name'!$A:$B,2,FALSE)
)</f>
        <v>Pinheiro Junqueira</v>
      </c>
      <c r="I1448" s="7" t="str">
        <f t="shared" ca="1" si="199"/>
        <v>João Lucas Pinheiro Junqueira</v>
      </c>
      <c r="J1448" s="7" t="str">
        <f ca="1">VLOOKUP($E1448,Name!$A:$C,3,FALSE)</f>
        <v>M</v>
      </c>
      <c r="K1448" s="7" t="str">
        <f ca="1">VLOOKUP($J1448,Gender!$A:$B,2,FALSE)</f>
        <v>Male</v>
      </c>
      <c r="L1448" s="7">
        <f t="shared" ca="1" si="200"/>
        <v>5</v>
      </c>
      <c r="M1448" s="7" t="str">
        <f ca="1">VLOOKUP($L1448,Race!$A:$B,2,FALSE)</f>
        <v>White</v>
      </c>
      <c r="N1448" s="8">
        <f t="shared" ca="1" si="201"/>
        <v>20859</v>
      </c>
      <c r="O1448" s="6">
        <f t="shared" ca="1" si="202"/>
        <v>8</v>
      </c>
      <c r="P1448" s="8" t="str">
        <f ca="1">VLOOKUP($O1448,Education!$A:$B,2,FALSE)</f>
        <v>Graduate school</v>
      </c>
      <c r="Q1448" s="7">
        <f ca="1" xml:space="preserve">
  IF(OR($S1448 = 5, $S1448 = 6, $S1448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48" s="7" t="str">
        <f ca="1">VLOOKUP($Q1448,Department!$A:$B,2,FALSE)</f>
        <v>Human Resource</v>
      </c>
      <c r="S1448" s="6">
        <f t="shared" ca="1" si="203"/>
        <v>11</v>
      </c>
      <c r="T1448" s="7" t="str">
        <f ca="1">VLOOKUP($S1448,Role!$A:$B,2,FALSE)</f>
        <v>Analyst</v>
      </c>
      <c r="U1448" s="6">
        <f t="shared" ca="1" si="204"/>
        <v>5</v>
      </c>
      <c r="V1448" s="7" t="str">
        <f ca="1" xml:space="preserve">
IF($U1448 &lt;&gt; "",
    VLOOKUP($U1448,Level!$A:$B,2,FALSE),
    ""
)</f>
        <v>Junior</v>
      </c>
      <c r="W1448" s="1">
        <f t="shared" ca="1" si="205"/>
        <v>3080</v>
      </c>
      <c r="X1448" s="12" t="str">
        <f t="shared" ca="1" si="206"/>
        <v>INSERT INTO bi4all.fac_employees (id_company_fk, id_employee_pk, flg_active, employee_name, id_gender_fk, id_race_fk, birthday, id_schooling_fk, id_department_fk, id_role_fk, id_level_fk, salary) VALUES (1, 1444, TRUE, 'João Lucas Pinheiro Junqueira', 'M', 5, '08/02/1957', 8, 8, 11, 5, 3080);</v>
      </c>
    </row>
    <row r="1449" spans="1:24" ht="14.25" customHeight="1" x14ac:dyDescent="0.2">
      <c r="A1449" s="7">
        <v>1</v>
      </c>
      <c r="B1449" s="7" t="str">
        <f>$A1449 &amp; "-"&amp;VLOOKUP($A1449,Company!$A:$B,2,FALSE)</f>
        <v>1-ACME Corporation</v>
      </c>
      <c r="C1449" s="5">
        <f t="shared" si="198"/>
        <v>1445</v>
      </c>
      <c r="D1449" s="6" t="b">
        <v>1</v>
      </c>
      <c r="E1449" s="7">
        <f ca="1">IF($C1449 = 1 + N("Presidente"),
    127,
    IF($C1449 = 2 + N("Vice-Presidente"),
        72,
        IF($C1449 = 3 + N("Secretária bilíngue"),
            13,
            RANDBETWEEN(5,COUNT(Name!$A:$A) + 1)
        )
    )
)</f>
        <v>174</v>
      </c>
      <c r="F1449" s="7" t="str">
        <f ca="1">VLOOKUP($E1449,Name!$A:$B,2,FALSE)</f>
        <v>Isabel</v>
      </c>
      <c r="G1449" s="7">
        <f ca="1" xml:space="preserve">
IF($C1449 = 1,
    0,
    RANDBETWEEN(5,COUNT('Last name'!$A:$A) + 1)
)</f>
        <v>192</v>
      </c>
      <c r="H1449" s="7" t="str">
        <f ca="1" xml:space="preserve">
IF($C1449 = 1 + N("Presidente"),
    "de Orléans e Bragança",
    VLOOKUP($G1449,'Last name'!$A:$B,2,FALSE) &amp; " " &amp; VLOOKUP(RANDBETWEEN(5,COUNT('Last name'!$A:$A) + 1),'Last name'!$A:$B,2,FALSE)
)</f>
        <v>Vaz Aragão</v>
      </c>
      <c r="I1449" s="7" t="str">
        <f t="shared" ca="1" si="199"/>
        <v>Isabel Vaz Aragão</v>
      </c>
      <c r="J1449" s="7" t="str">
        <f ca="1">VLOOKUP($E1449,Name!$A:$C,3,FALSE)</f>
        <v>F</v>
      </c>
      <c r="K1449" s="7" t="str">
        <f ca="1">VLOOKUP($J1449,Gender!$A:$B,2,FALSE)</f>
        <v>Female</v>
      </c>
      <c r="L1449" s="7">
        <f t="shared" ca="1" si="200"/>
        <v>6</v>
      </c>
      <c r="M1449" s="7" t="str">
        <f ca="1">VLOOKUP($L1449,Race!$A:$B,2,FALSE)</f>
        <v>Black or African American</v>
      </c>
      <c r="N1449" s="8">
        <f t="shared" ca="1" si="201"/>
        <v>30737</v>
      </c>
      <c r="O1449" s="6">
        <f t="shared" ca="1" si="202"/>
        <v>7</v>
      </c>
      <c r="P1449" s="8" t="str">
        <f ca="1">VLOOKUP($O1449,Education!$A:$B,2,FALSE)</f>
        <v>Undergraduate degree</v>
      </c>
      <c r="Q1449" s="7">
        <f ca="1" xml:space="preserve">
  IF(OR($S1449 = 5, $S1449 = 6, $S1449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49" s="7" t="str">
        <f ca="1">VLOOKUP($Q1449,Department!$A:$B,2,FALSE)</f>
        <v>Controlling</v>
      </c>
      <c r="S1449" s="6">
        <f t="shared" ca="1" si="203"/>
        <v>10</v>
      </c>
      <c r="T1449" s="7" t="str">
        <f ca="1">VLOOKUP($S1449,Role!$A:$B,2,FALSE)</f>
        <v>Trainee</v>
      </c>
      <c r="U1449" s="6" t="str">
        <f t="shared" ca="1" si="204"/>
        <v/>
      </c>
      <c r="V1449" s="7" t="str">
        <f ca="1" xml:space="preserve">
IF($U1449 &lt;&gt; "",
    VLOOKUP($U1449,Level!$A:$B,2,FALSE),
    ""
)</f>
        <v/>
      </c>
      <c r="W1449" s="1">
        <f t="shared" ca="1" si="205"/>
        <v>1305</v>
      </c>
      <c r="X1449" s="12" t="str">
        <f t="shared" ca="1" si="206"/>
        <v>INSERT INTO bi4all.fac_employees (id_company_fk, id_employee_pk, flg_active, employee_name, id_gender_fk, id_race_fk, birthday, id_schooling_fk, id_department_fk, id_role_fk, id_level_fk, salary) VALUES (1, 1445, TRUE, 'Isabel Vaz Aragão', 'F', 6, '25/02/1984', 7, 12, 10, NULL, 1305);</v>
      </c>
    </row>
    <row r="1450" spans="1:24" ht="14.25" customHeight="1" x14ac:dyDescent="0.2">
      <c r="A1450" s="7">
        <v>1</v>
      </c>
      <c r="B1450" s="7" t="str">
        <f>$A1450 &amp; "-"&amp;VLOOKUP($A1450,Company!$A:$B,2,FALSE)</f>
        <v>1-ACME Corporation</v>
      </c>
      <c r="C1450" s="5">
        <f t="shared" si="198"/>
        <v>1446</v>
      </c>
      <c r="D1450" s="6" t="b">
        <v>1</v>
      </c>
      <c r="E1450" s="7">
        <f ca="1">IF($C1450 = 1 + N("Presidente"),
    127,
    IF($C1450 = 2 + N("Vice-Presidente"),
        72,
        IF($C1450 = 3 + N("Secretária bilíngue"),
            13,
            RANDBETWEEN(5,COUNT(Name!$A:$A) + 1)
        )
    )
)</f>
        <v>93</v>
      </c>
      <c r="F1450" s="7" t="str">
        <f ca="1">VLOOKUP($E1450,Name!$A:$B,2,FALSE)</f>
        <v>César</v>
      </c>
      <c r="G1450" s="7">
        <f ca="1" xml:space="preserve">
IF($C1450 = 1,
    0,
    RANDBETWEEN(5,COUNT('Last name'!$A:$A) + 1)
)</f>
        <v>19</v>
      </c>
      <c r="H1450" s="7" t="str">
        <f ca="1" xml:space="preserve">
IF($C1450 = 1 + N("Presidente"),
    "de Orléans e Bragança",
    VLOOKUP($G1450,'Last name'!$A:$B,2,FALSE) &amp; " " &amp; VLOOKUP(RANDBETWEEN(5,COUNT('Last name'!$A:$A) + 1),'Last name'!$A:$B,2,FALSE)
)</f>
        <v>Anjos Andrioli</v>
      </c>
      <c r="I1450" s="7" t="str">
        <f t="shared" ca="1" si="199"/>
        <v>César Anjos Andrioli</v>
      </c>
      <c r="J1450" s="7" t="str">
        <f ca="1">VLOOKUP($E1450,Name!$A:$C,3,FALSE)</f>
        <v>M</v>
      </c>
      <c r="K1450" s="7" t="str">
        <f ca="1">VLOOKUP($J1450,Gender!$A:$B,2,FALSE)</f>
        <v>Male</v>
      </c>
      <c r="L1450" s="7">
        <f t="shared" ca="1" si="200"/>
        <v>5</v>
      </c>
      <c r="M1450" s="7" t="str">
        <f ca="1">VLOOKUP($L1450,Race!$A:$B,2,FALSE)</f>
        <v>White</v>
      </c>
      <c r="N1450" s="8">
        <f t="shared" ca="1" si="201"/>
        <v>18912</v>
      </c>
      <c r="O1450" s="6">
        <f t="shared" ca="1" si="202"/>
        <v>8</v>
      </c>
      <c r="P1450" s="8" t="str">
        <f ca="1">VLOOKUP($O1450,Education!$A:$B,2,FALSE)</f>
        <v>Graduate school</v>
      </c>
      <c r="Q1450" s="7">
        <f ca="1" xml:space="preserve">
  IF(OR($S1450 = 5, $S1450 = 6, $S1450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50" s="7" t="str">
        <f ca="1">VLOOKUP($Q1450,Department!$A:$B,2,FALSE)</f>
        <v>Communication &amp; Marketing</v>
      </c>
      <c r="S1450" s="6">
        <f t="shared" ca="1" si="203"/>
        <v>11</v>
      </c>
      <c r="T1450" s="7" t="str">
        <f ca="1">VLOOKUP($S1450,Role!$A:$B,2,FALSE)</f>
        <v>Analyst</v>
      </c>
      <c r="U1450" s="6">
        <f t="shared" ca="1" si="204"/>
        <v>5</v>
      </c>
      <c r="V1450" s="7" t="str">
        <f ca="1" xml:space="preserve">
IF($U1450 &lt;&gt; "",
    VLOOKUP($U1450,Level!$A:$B,2,FALSE),
    ""
)</f>
        <v>Junior</v>
      </c>
      <c r="W1450" s="1">
        <f t="shared" ca="1" si="205"/>
        <v>3080</v>
      </c>
      <c r="X1450" s="12" t="str">
        <f t="shared" ca="1" si="206"/>
        <v>INSERT INTO bi4all.fac_employees (id_company_fk, id_employee_pk, flg_active, employee_name, id_gender_fk, id_race_fk, birthday, id_schooling_fk, id_department_fk, id_role_fk, id_level_fk, salary) VALUES (1, 1446, TRUE, 'César Anjos Andrioli', 'M', 5, '11/10/1951', 8, 11, 11, 5, 3080);</v>
      </c>
    </row>
    <row r="1451" spans="1:24" ht="14.25" customHeight="1" x14ac:dyDescent="0.2">
      <c r="A1451" s="7">
        <v>1</v>
      </c>
      <c r="B1451" s="7" t="str">
        <f>$A1451 &amp; "-"&amp;VLOOKUP($A1451,Company!$A:$B,2,FALSE)</f>
        <v>1-ACME Corporation</v>
      </c>
      <c r="C1451" s="5">
        <f t="shared" si="198"/>
        <v>1447</v>
      </c>
      <c r="D1451" s="6" t="b">
        <v>1</v>
      </c>
      <c r="E1451" s="7">
        <f ca="1">IF($C1451 = 1 + N("Presidente"),
    127,
    IF($C1451 = 2 + N("Vice-Presidente"),
        72,
        IF($C1451 = 3 + N("Secretária bilíngue"),
            13,
            RANDBETWEEN(5,COUNT(Name!$A:$A) + 1)
        )
    )
)</f>
        <v>337</v>
      </c>
      <c r="F1451" s="7" t="str">
        <f ca="1">VLOOKUP($E1451,Name!$A:$B,2,FALSE)</f>
        <v>Sarah</v>
      </c>
      <c r="G1451" s="7">
        <f ca="1" xml:space="preserve">
IF($C1451 = 1,
    0,
    RANDBETWEEN(5,COUNT('Last name'!$A:$A) + 1)
)</f>
        <v>87</v>
      </c>
      <c r="H1451" s="7" t="str">
        <f ca="1" xml:space="preserve">
IF($C1451 = 1 + N("Presidente"),
    "de Orléans e Bragança",
    VLOOKUP($G1451,'Last name'!$A:$B,2,FALSE) &amp; " " &amp; VLOOKUP(RANDBETWEEN(5,COUNT('Last name'!$A:$A) + 1),'Last name'!$A:$B,2,FALSE)
)</f>
        <v>Ferrari Caminha</v>
      </c>
      <c r="I1451" s="7" t="str">
        <f t="shared" ca="1" si="199"/>
        <v>Sarah Ferrari Caminha</v>
      </c>
      <c r="J1451" s="7" t="str">
        <f ca="1">VLOOKUP($E1451,Name!$A:$C,3,FALSE)</f>
        <v>F</v>
      </c>
      <c r="K1451" s="7" t="str">
        <f ca="1">VLOOKUP($J1451,Gender!$A:$B,2,FALSE)</f>
        <v>Female</v>
      </c>
      <c r="L1451" s="7">
        <f t="shared" ca="1" si="200"/>
        <v>5</v>
      </c>
      <c r="M1451" s="7" t="str">
        <f ca="1">VLOOKUP($L1451,Race!$A:$B,2,FALSE)</f>
        <v>White</v>
      </c>
      <c r="N1451" s="8">
        <f t="shared" ca="1" si="201"/>
        <v>28511</v>
      </c>
      <c r="O1451" s="6">
        <f t="shared" ca="1" si="202"/>
        <v>7</v>
      </c>
      <c r="P1451" s="8" t="str">
        <f ca="1">VLOOKUP($O1451,Education!$A:$B,2,FALSE)</f>
        <v>Undergraduate degree</v>
      </c>
      <c r="Q1451" s="7">
        <f ca="1" xml:space="preserve">
  IF(OR($S1451 = 5, $S1451 = 6, $S1451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51" s="7" t="str">
        <f ca="1">VLOOKUP($Q1451,Department!$A:$B,2,FALSE)</f>
        <v>Commercial</v>
      </c>
      <c r="S1451" s="6">
        <f t="shared" ca="1" si="203"/>
        <v>9</v>
      </c>
      <c r="T1451" s="7" t="str">
        <f ca="1">VLOOKUP($S1451,Role!$A:$B,2,FALSE)</f>
        <v>Intern</v>
      </c>
      <c r="U1451" s="6" t="str">
        <f t="shared" ca="1" si="204"/>
        <v/>
      </c>
      <c r="V1451" s="7" t="str">
        <f ca="1" xml:space="preserve">
IF($U1451 &lt;&gt; "",
    VLOOKUP($U1451,Level!$A:$B,2,FALSE),
    ""
)</f>
        <v/>
      </c>
      <c r="W1451" s="1">
        <f t="shared" ca="1" si="205"/>
        <v>1285</v>
      </c>
      <c r="X1451" s="12" t="str">
        <f t="shared" ca="1" si="206"/>
        <v>INSERT INTO bi4all.fac_employees (id_company_fk, id_employee_pk, flg_active, employee_name, id_gender_fk, id_race_fk, birthday, id_schooling_fk, id_department_fk, id_role_fk, id_level_fk, salary) VALUES (1, 1447, TRUE, 'Sarah Ferrari Caminha', 'F', 5, '21/01/1978', 7, 9, 9, NULL, 1285);</v>
      </c>
    </row>
    <row r="1452" spans="1:24" ht="14.25" customHeight="1" x14ac:dyDescent="0.2">
      <c r="A1452" s="7">
        <v>1</v>
      </c>
      <c r="B1452" s="7" t="str">
        <f>$A1452 &amp; "-"&amp;VLOOKUP($A1452,Company!$A:$B,2,FALSE)</f>
        <v>1-ACME Corporation</v>
      </c>
      <c r="C1452" s="5">
        <f t="shared" si="198"/>
        <v>1448</v>
      </c>
      <c r="D1452" s="6" t="b">
        <v>1</v>
      </c>
      <c r="E1452" s="7">
        <f ca="1">IF($C1452 = 1 + N("Presidente"),
    127,
    IF($C1452 = 2 + N("Vice-Presidente"),
        72,
        IF($C1452 = 3 + N("Secretária bilíngue"),
            13,
            RANDBETWEEN(5,COUNT(Name!$A:$A) + 1)
        )
    )
)</f>
        <v>210</v>
      </c>
      <c r="F1452" s="7" t="str">
        <f ca="1">VLOOKUP($E1452,Name!$A:$B,2,FALSE)</f>
        <v>Kauã</v>
      </c>
      <c r="G1452" s="7">
        <f ca="1" xml:space="preserve">
IF($C1452 = 1,
    0,
    RANDBETWEEN(5,COUNT('Last name'!$A:$A) + 1)
)</f>
        <v>185</v>
      </c>
      <c r="H1452" s="7" t="str">
        <f ca="1" xml:space="preserve">
IF($C1452 = 1 + N("Presidente"),
    "de Orléans e Bragança",
    VLOOKUP($G1452,'Last name'!$A:$B,2,FALSE) &amp; " " &amp; VLOOKUP(RANDBETWEEN(5,COUNT('Last name'!$A:$A) + 1),'Last name'!$A:$B,2,FALSE)
)</f>
        <v>Sousa Pereira</v>
      </c>
      <c r="I1452" s="7" t="str">
        <f t="shared" ca="1" si="199"/>
        <v>Kauã Sousa Pereira</v>
      </c>
      <c r="J1452" s="7" t="str">
        <f ca="1">VLOOKUP($E1452,Name!$A:$C,3,FALSE)</f>
        <v>M</v>
      </c>
      <c r="K1452" s="7" t="str">
        <f ca="1">VLOOKUP($J1452,Gender!$A:$B,2,FALSE)</f>
        <v>Male</v>
      </c>
      <c r="L1452" s="7">
        <f t="shared" ca="1" si="200"/>
        <v>7</v>
      </c>
      <c r="M1452" s="7" t="str">
        <f ca="1">VLOOKUP($L1452,Race!$A:$B,2,FALSE)</f>
        <v>Hispanic or Latino</v>
      </c>
      <c r="N1452" s="8">
        <f t="shared" ca="1" si="201"/>
        <v>19432</v>
      </c>
      <c r="O1452" s="6">
        <f t="shared" ca="1" si="202"/>
        <v>7</v>
      </c>
      <c r="P1452" s="8" t="str">
        <f ca="1">VLOOKUP($O1452,Education!$A:$B,2,FALSE)</f>
        <v>Undergraduate degree</v>
      </c>
      <c r="Q1452" s="7">
        <f ca="1" xml:space="preserve">
  IF(OR($S1452 = 5, $S1452 = 6, $S1452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52" s="7" t="str">
        <f ca="1">VLOOKUP($Q1452,Department!$A:$B,2,FALSE)</f>
        <v>Human Resource</v>
      </c>
      <c r="S1452" s="6">
        <f t="shared" ca="1" si="203"/>
        <v>11</v>
      </c>
      <c r="T1452" s="7" t="str">
        <f ca="1">VLOOKUP($S1452,Role!$A:$B,2,FALSE)</f>
        <v>Analyst</v>
      </c>
      <c r="U1452" s="6">
        <f t="shared" ca="1" si="204"/>
        <v>5</v>
      </c>
      <c r="V1452" s="7" t="str">
        <f ca="1" xml:space="preserve">
IF($U1452 &lt;&gt; "",
    VLOOKUP($U1452,Level!$A:$B,2,FALSE),
    ""
)</f>
        <v>Junior</v>
      </c>
      <c r="W1452" s="1">
        <f t="shared" ca="1" si="205"/>
        <v>2580</v>
      </c>
      <c r="X1452" s="12" t="str">
        <f t="shared" ca="1" si="206"/>
        <v>INSERT INTO bi4all.fac_employees (id_company_fk, id_employee_pk, flg_active, employee_name, id_gender_fk, id_race_fk, birthday, id_schooling_fk, id_department_fk, id_role_fk, id_level_fk, salary) VALUES (1, 1448, TRUE, 'Kauã Sousa Pereira', 'M', 7, '14/03/1953', 7, 8, 11, 5, 2580);</v>
      </c>
    </row>
    <row r="1453" spans="1:24" ht="14.25" customHeight="1" x14ac:dyDescent="0.2">
      <c r="A1453" s="7">
        <v>1</v>
      </c>
      <c r="B1453" s="7" t="str">
        <f>$A1453 &amp; "-"&amp;VLOOKUP($A1453,Company!$A:$B,2,FALSE)</f>
        <v>1-ACME Corporation</v>
      </c>
      <c r="C1453" s="5">
        <f t="shared" si="198"/>
        <v>1449</v>
      </c>
      <c r="D1453" s="6" t="b">
        <v>1</v>
      </c>
      <c r="E1453" s="7">
        <f ca="1">IF($C1453 = 1 + N("Presidente"),
    127,
    IF($C1453 = 2 + N("Vice-Presidente"),
        72,
        IF($C1453 = 3 + N("Secretária bilíngue"),
            13,
            RANDBETWEEN(5,COUNT(Name!$A:$A) + 1)
        )
    )
)</f>
        <v>95</v>
      </c>
      <c r="F1453" s="7" t="str">
        <f ca="1">VLOOKUP($E1453,Name!$A:$B,2,FALSE)</f>
        <v>Clarice</v>
      </c>
      <c r="G1453" s="7">
        <f ca="1" xml:space="preserve">
IF($C1453 = 1,
    0,
    RANDBETWEEN(5,COUNT('Last name'!$A:$A) + 1)
)</f>
        <v>11</v>
      </c>
      <c r="H1453" s="7" t="str">
        <f ca="1" xml:space="preserve">
IF($C1453 = 1 + N("Presidente"),
    "de Orléans e Bragança",
    VLOOKUP($G1453,'Last name'!$A:$B,2,FALSE) &amp; " " &amp; VLOOKUP(RANDBETWEEN(5,COUNT('Last name'!$A:$A) + 1),'Last name'!$A:$B,2,FALSE)
)</f>
        <v>Almeida Furtado</v>
      </c>
      <c r="I1453" s="7" t="str">
        <f t="shared" ca="1" si="199"/>
        <v>Clarice Almeida Furtado</v>
      </c>
      <c r="J1453" s="7" t="str">
        <f ca="1">VLOOKUP($E1453,Name!$A:$C,3,FALSE)</f>
        <v>F</v>
      </c>
      <c r="K1453" s="7" t="str">
        <f ca="1">VLOOKUP($J1453,Gender!$A:$B,2,FALSE)</f>
        <v>Female</v>
      </c>
      <c r="L1453" s="7">
        <f t="shared" ca="1" si="200"/>
        <v>5</v>
      </c>
      <c r="M1453" s="7" t="str">
        <f ca="1">VLOOKUP($L1453,Race!$A:$B,2,FALSE)</f>
        <v>White</v>
      </c>
      <c r="N1453" s="8">
        <f t="shared" ca="1" si="201"/>
        <v>26617</v>
      </c>
      <c r="O1453" s="6">
        <f t="shared" ca="1" si="202"/>
        <v>7</v>
      </c>
      <c r="P1453" s="8" t="str">
        <f ca="1">VLOOKUP($O1453,Education!$A:$B,2,FALSE)</f>
        <v>Undergraduate degree</v>
      </c>
      <c r="Q1453" s="7">
        <f ca="1" xml:space="preserve">
  IF(OR($S1453 = 5, $S1453 = 6, $S1453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53" s="7" t="str">
        <f ca="1">VLOOKUP($Q1453,Department!$A:$B,2,FALSE)</f>
        <v>Communication &amp; Marketing</v>
      </c>
      <c r="S1453" s="6">
        <f t="shared" ca="1" si="203"/>
        <v>9</v>
      </c>
      <c r="T1453" s="7" t="str">
        <f ca="1">VLOOKUP($S1453,Role!$A:$B,2,FALSE)</f>
        <v>Intern</v>
      </c>
      <c r="U1453" s="6" t="str">
        <f t="shared" ca="1" si="204"/>
        <v/>
      </c>
      <c r="V1453" s="7" t="str">
        <f ca="1" xml:space="preserve">
IF($U1453 &lt;&gt; "",
    VLOOKUP($U1453,Level!$A:$B,2,FALSE),
    ""
)</f>
        <v/>
      </c>
      <c r="W1453" s="1">
        <f t="shared" ca="1" si="205"/>
        <v>1285</v>
      </c>
      <c r="X1453" s="12" t="str">
        <f t="shared" ca="1" si="206"/>
        <v>INSERT INTO bi4all.fac_employees (id_company_fk, id_employee_pk, flg_active, employee_name, id_gender_fk, id_race_fk, birthday, id_schooling_fk, id_department_fk, id_role_fk, id_level_fk, salary) VALUES (1, 1449, TRUE, 'Clarice Almeida Furtado', 'F', 5, '14/11/1972', 7, 11, 9, NULL, 1285);</v>
      </c>
    </row>
    <row r="1454" spans="1:24" ht="14.25" customHeight="1" x14ac:dyDescent="0.2">
      <c r="A1454" s="7">
        <v>1</v>
      </c>
      <c r="B1454" s="7" t="str">
        <f>$A1454 &amp; "-"&amp;VLOOKUP($A1454,Company!$A:$B,2,FALSE)</f>
        <v>1-ACME Corporation</v>
      </c>
      <c r="C1454" s="5">
        <f t="shared" si="198"/>
        <v>1450</v>
      </c>
      <c r="D1454" s="6" t="b">
        <v>1</v>
      </c>
      <c r="E1454" s="7">
        <f ca="1">IF($C1454 = 1 + N("Presidente"),
    127,
    IF($C1454 = 2 + N("Vice-Presidente"),
        72,
        IF($C1454 = 3 + N("Secretária bilíngue"),
            13,
            RANDBETWEEN(5,COUNT(Name!$A:$A) + 1)
        )
    )
)</f>
        <v>334</v>
      </c>
      <c r="F1454" s="7" t="str">
        <f ca="1">VLOOKUP($E1454,Name!$A:$B,2,FALSE)</f>
        <v>Ryan</v>
      </c>
      <c r="G1454" s="7">
        <f ca="1" xml:space="preserve">
IF($C1454 = 1,
    0,
    RANDBETWEEN(5,COUNT('Last name'!$A:$A) + 1)
)</f>
        <v>116</v>
      </c>
      <c r="H1454" s="7" t="str">
        <f ca="1" xml:space="preserve">
IF($C1454 = 1 + N("Presidente"),
    "de Orléans e Bragança",
    VLOOKUP($G1454,'Last name'!$A:$B,2,FALSE) &amp; " " &amp; VLOOKUP(RANDBETWEEN(5,COUNT('Last name'!$A:$A) + 1),'Last name'!$A:$B,2,FALSE)
)</f>
        <v>Malafaia Alves</v>
      </c>
      <c r="I1454" s="7" t="str">
        <f t="shared" ca="1" si="199"/>
        <v>Ryan Malafaia Alves</v>
      </c>
      <c r="J1454" s="7" t="str">
        <f ca="1">VLOOKUP($E1454,Name!$A:$C,3,FALSE)</f>
        <v>M</v>
      </c>
      <c r="K1454" s="7" t="str">
        <f ca="1">VLOOKUP($J1454,Gender!$A:$B,2,FALSE)</f>
        <v>Male</v>
      </c>
      <c r="L1454" s="7">
        <f t="shared" ca="1" si="200"/>
        <v>5</v>
      </c>
      <c r="M1454" s="7" t="str">
        <f ca="1">VLOOKUP($L1454,Race!$A:$B,2,FALSE)</f>
        <v>White</v>
      </c>
      <c r="N1454" s="8">
        <f t="shared" ca="1" si="201"/>
        <v>31513</v>
      </c>
      <c r="O1454" s="6">
        <f t="shared" ca="1" si="202"/>
        <v>7</v>
      </c>
      <c r="P1454" s="8" t="str">
        <f ca="1">VLOOKUP($O1454,Education!$A:$B,2,FALSE)</f>
        <v>Undergraduate degree</v>
      </c>
      <c r="Q1454" s="7">
        <f ca="1" xml:space="preserve">
  IF(OR($S1454 = 5, $S1454 = 6, $S1454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54" s="7" t="str">
        <f ca="1">VLOOKUP($Q1454,Department!$A:$B,2,FALSE)</f>
        <v>Human Resource</v>
      </c>
      <c r="S1454" s="6">
        <f t="shared" ca="1" si="203"/>
        <v>11</v>
      </c>
      <c r="T1454" s="7" t="str">
        <f ca="1">VLOOKUP($S1454,Role!$A:$B,2,FALSE)</f>
        <v>Analyst</v>
      </c>
      <c r="U1454" s="6">
        <f t="shared" ca="1" si="204"/>
        <v>5</v>
      </c>
      <c r="V1454" s="7" t="str">
        <f ca="1" xml:space="preserve">
IF($U1454 &lt;&gt; "",
    VLOOKUP($U1454,Level!$A:$B,2,FALSE),
    ""
)</f>
        <v>Junior</v>
      </c>
      <c r="W1454" s="1">
        <f t="shared" ca="1" si="205"/>
        <v>2580</v>
      </c>
      <c r="X1454" s="12" t="str">
        <f t="shared" ca="1" si="206"/>
        <v>INSERT INTO bi4all.fac_employees (id_company_fk, id_employee_pk, flg_active, employee_name, id_gender_fk, id_race_fk, birthday, id_schooling_fk, id_department_fk, id_role_fk, id_level_fk, salary) VALUES (1, 1450, TRUE, 'Ryan Malafaia Alves', 'M', 5, '11/04/1986', 7, 8, 11, 5, 2580);</v>
      </c>
    </row>
    <row r="1455" spans="1:24" ht="14.25" customHeight="1" x14ac:dyDescent="0.2">
      <c r="A1455" s="7">
        <v>1</v>
      </c>
      <c r="B1455" s="7" t="str">
        <f>$A1455 &amp; "-"&amp;VLOOKUP($A1455,Company!$A:$B,2,FALSE)</f>
        <v>1-ACME Corporation</v>
      </c>
      <c r="C1455" s="5">
        <f t="shared" si="198"/>
        <v>1451</v>
      </c>
      <c r="D1455" s="6" t="b">
        <v>1</v>
      </c>
      <c r="E1455" s="7">
        <f ca="1">IF($C1455 = 1 + N("Presidente"),
    127,
    IF($C1455 = 2 + N("Vice-Presidente"),
        72,
        IF($C1455 = 3 + N("Secretária bilíngue"),
            13,
            RANDBETWEEN(5,COUNT(Name!$A:$A) + 1)
        )
    )
)</f>
        <v>141</v>
      </c>
      <c r="F1455" s="7" t="str">
        <f ca="1">VLOOKUP($E1455,Name!$A:$B,2,FALSE)</f>
        <v>Filipe</v>
      </c>
      <c r="G1455" s="7">
        <f ca="1" xml:space="preserve">
IF($C1455 = 1,
    0,
    RANDBETWEEN(5,COUNT('Last name'!$A:$A) + 1)
)</f>
        <v>37</v>
      </c>
      <c r="H1455" s="7" t="str">
        <f ca="1" xml:space="preserve">
IF($C1455 = 1 + N("Presidente"),
    "de Orléans e Bragança",
    VLOOKUP($G1455,'Last name'!$A:$B,2,FALSE) &amp; " " &amp; VLOOKUP(RANDBETWEEN(5,COUNT('Last name'!$A:$A) + 1),'Last name'!$A:$B,2,FALSE)
)</f>
        <v>Battaglia Araújo</v>
      </c>
      <c r="I1455" s="7" t="str">
        <f t="shared" ca="1" si="199"/>
        <v>Filipe Battaglia Araújo</v>
      </c>
      <c r="J1455" s="7" t="str">
        <f ca="1">VLOOKUP($E1455,Name!$A:$C,3,FALSE)</f>
        <v>M</v>
      </c>
      <c r="K1455" s="7" t="str">
        <f ca="1">VLOOKUP($J1455,Gender!$A:$B,2,FALSE)</f>
        <v>Male</v>
      </c>
      <c r="L1455" s="7">
        <f t="shared" ca="1" si="200"/>
        <v>5</v>
      </c>
      <c r="M1455" s="7" t="str">
        <f ca="1">VLOOKUP($L1455,Race!$A:$B,2,FALSE)</f>
        <v>White</v>
      </c>
      <c r="N1455" s="8">
        <f t="shared" ca="1" si="201"/>
        <v>18849</v>
      </c>
      <c r="O1455" s="6">
        <f t="shared" ca="1" si="202"/>
        <v>7</v>
      </c>
      <c r="P1455" s="8" t="str">
        <f ca="1">VLOOKUP($O1455,Education!$A:$B,2,FALSE)</f>
        <v>Undergraduate degree</v>
      </c>
      <c r="Q1455" s="7">
        <f ca="1" xml:space="preserve">
  IF(OR($S1455 = 5, $S1455 = 6, $S1455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55" s="7" t="str">
        <f ca="1">VLOOKUP($Q1455,Department!$A:$B,2,FALSE)</f>
        <v>Finance</v>
      </c>
      <c r="S1455" s="6">
        <f t="shared" ca="1" si="203"/>
        <v>9</v>
      </c>
      <c r="T1455" s="7" t="str">
        <f ca="1">VLOOKUP($S1455,Role!$A:$B,2,FALSE)</f>
        <v>Intern</v>
      </c>
      <c r="U1455" s="6" t="str">
        <f t="shared" ca="1" si="204"/>
        <v/>
      </c>
      <c r="V1455" s="7" t="str">
        <f ca="1" xml:space="preserve">
IF($U1455 &lt;&gt; "",
    VLOOKUP($U1455,Level!$A:$B,2,FALSE),
    ""
)</f>
        <v/>
      </c>
      <c r="W1455" s="1">
        <f t="shared" ca="1" si="205"/>
        <v>1205</v>
      </c>
      <c r="X1455" s="12" t="str">
        <f t="shared" ca="1" si="206"/>
        <v>INSERT INTO bi4all.fac_employees (id_company_fk, id_employee_pk, flg_active, employee_name, id_gender_fk, id_race_fk, birthday, id_schooling_fk, id_department_fk, id_role_fk, id_level_fk, salary) VALUES (1, 1451, TRUE, 'Filipe Battaglia Araújo', 'M', 5, '09/08/1951', 7, 7, 9, NULL, 1205);</v>
      </c>
    </row>
    <row r="1456" spans="1:24" ht="14.25" customHeight="1" x14ac:dyDescent="0.2">
      <c r="A1456" s="7">
        <v>1</v>
      </c>
      <c r="B1456" s="7" t="str">
        <f>$A1456 &amp; "-"&amp;VLOOKUP($A1456,Company!$A:$B,2,FALSE)</f>
        <v>1-ACME Corporation</v>
      </c>
      <c r="C1456" s="5">
        <f t="shared" si="198"/>
        <v>1452</v>
      </c>
      <c r="D1456" s="6" t="b">
        <v>1</v>
      </c>
      <c r="E1456" s="7">
        <f ca="1">IF($C1456 = 1 + N("Presidente"),
    127,
    IF($C1456 = 2 + N("Vice-Presidente"),
        72,
        IF($C1456 = 3 + N("Secretária bilíngue"),
            13,
            RANDBETWEEN(5,COUNT(Name!$A:$A) + 1)
        )
    )
)</f>
        <v>230</v>
      </c>
      <c r="F1456" s="7" t="str">
        <f ca="1">VLOOKUP($E1456,Name!$A:$B,2,FALSE)</f>
        <v>Lorena</v>
      </c>
      <c r="G1456" s="7">
        <f ca="1" xml:space="preserve">
IF($C1456 = 1,
    0,
    RANDBETWEEN(5,COUNT('Last name'!$A:$A) + 1)
)</f>
        <v>50</v>
      </c>
      <c r="H1456" s="7" t="str">
        <f ca="1" xml:space="preserve">
IF($C1456 = 1 + N("Presidente"),
    "de Orléans e Bragança",
    VLOOKUP($G1456,'Last name'!$A:$B,2,FALSE) &amp; " " &amp; VLOOKUP(RANDBETWEEN(5,COUNT('Last name'!$A:$A) + 1),'Last name'!$A:$B,2,FALSE)
)</f>
        <v>Cabral Costa</v>
      </c>
      <c r="I1456" s="7" t="str">
        <f t="shared" ca="1" si="199"/>
        <v>Lorena Cabral Costa</v>
      </c>
      <c r="J1456" s="7" t="str">
        <f ca="1">VLOOKUP($E1456,Name!$A:$C,3,FALSE)</f>
        <v>F</v>
      </c>
      <c r="K1456" s="7" t="str">
        <f ca="1">VLOOKUP($J1456,Gender!$A:$B,2,FALSE)</f>
        <v>Female</v>
      </c>
      <c r="L1456" s="7">
        <f t="shared" ca="1" si="200"/>
        <v>6</v>
      </c>
      <c r="M1456" s="7" t="str">
        <f ca="1">VLOOKUP($L1456,Race!$A:$B,2,FALSE)</f>
        <v>Black or African American</v>
      </c>
      <c r="N1456" s="8">
        <f t="shared" ca="1" si="201"/>
        <v>18529</v>
      </c>
      <c r="O1456" s="6">
        <f t="shared" ca="1" si="202"/>
        <v>8</v>
      </c>
      <c r="P1456" s="8" t="str">
        <f ca="1">VLOOKUP($O1456,Education!$A:$B,2,FALSE)</f>
        <v>Graduate school</v>
      </c>
      <c r="Q1456" s="7">
        <f ca="1" xml:space="preserve">
  IF(OR($S1456 = 5, $S1456 = 6, $S1456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56" s="7" t="str">
        <f ca="1">VLOOKUP($Q1456,Department!$A:$B,2,FALSE)</f>
        <v>Presidency</v>
      </c>
      <c r="S1456" s="6">
        <f t="shared" ca="1" si="203"/>
        <v>11</v>
      </c>
      <c r="T1456" s="7" t="str">
        <f ca="1">VLOOKUP($S1456,Role!$A:$B,2,FALSE)</f>
        <v>Analyst</v>
      </c>
      <c r="U1456" s="6">
        <f t="shared" ca="1" si="204"/>
        <v>6</v>
      </c>
      <c r="V1456" s="7" t="str">
        <f ca="1" xml:space="preserve">
IF($U1456 &lt;&gt; "",
    VLOOKUP($U1456,Level!$A:$B,2,FALSE),
    ""
)</f>
        <v>Pleno</v>
      </c>
      <c r="W1456" s="1">
        <f t="shared" ca="1" si="205"/>
        <v>3000</v>
      </c>
      <c r="X1456" s="12" t="str">
        <f t="shared" ca="1" si="206"/>
        <v>INSERT INTO bi4all.fac_employees (id_company_fk, id_employee_pk, flg_active, employee_name, id_gender_fk, id_race_fk, birthday, id_schooling_fk, id_department_fk, id_role_fk, id_level_fk, salary) VALUES (1, 1452, TRUE, 'Lorena Cabral Costa', 'F', 6, '23/09/1950', 8, 5, 11, 6, 3000);</v>
      </c>
    </row>
    <row r="1457" spans="1:24" ht="14.25" customHeight="1" x14ac:dyDescent="0.2">
      <c r="A1457" s="7">
        <v>1</v>
      </c>
      <c r="B1457" s="7" t="str">
        <f>$A1457 &amp; "-"&amp;VLOOKUP($A1457,Company!$A:$B,2,FALSE)</f>
        <v>1-ACME Corporation</v>
      </c>
      <c r="C1457" s="5">
        <f t="shared" si="198"/>
        <v>1453</v>
      </c>
      <c r="D1457" s="6" t="b">
        <v>1</v>
      </c>
      <c r="E1457" s="7">
        <f ca="1">IF($C1457 = 1 + N("Presidente"),
    127,
    IF($C1457 = 2 + N("Vice-Presidente"),
        72,
        IF($C1457 = 3 + N("Secretária bilíngue"),
            13,
            RANDBETWEEN(5,COUNT(Name!$A:$A) + 1)
        )
    )
)</f>
        <v>153</v>
      </c>
      <c r="F1457" s="7" t="str">
        <f ca="1">VLOOKUP($E1457,Name!$A:$B,2,FALSE)</f>
        <v>Giovana</v>
      </c>
      <c r="G1457" s="7">
        <f ca="1" xml:space="preserve">
IF($C1457 = 1,
    0,
    RANDBETWEEN(5,COUNT('Last name'!$A:$A) + 1)
)</f>
        <v>192</v>
      </c>
      <c r="H1457" s="7" t="str">
        <f ca="1" xml:space="preserve">
IF($C1457 = 1 + N("Presidente"),
    "de Orléans e Bragança",
    VLOOKUP($G1457,'Last name'!$A:$B,2,FALSE) &amp; " " &amp; VLOOKUP(RANDBETWEEN(5,COUNT('Last name'!$A:$A) + 1),'Last name'!$A:$B,2,FALSE)
)</f>
        <v>Vaz Esposito</v>
      </c>
      <c r="I1457" s="7" t="str">
        <f t="shared" ca="1" si="199"/>
        <v>Giovana Vaz Esposito</v>
      </c>
      <c r="J1457" s="7" t="str">
        <f ca="1">VLOOKUP($E1457,Name!$A:$C,3,FALSE)</f>
        <v>F</v>
      </c>
      <c r="K1457" s="7" t="str">
        <f ca="1">VLOOKUP($J1457,Gender!$A:$B,2,FALSE)</f>
        <v>Female</v>
      </c>
      <c r="L1457" s="7">
        <f t="shared" ca="1" si="200"/>
        <v>5</v>
      </c>
      <c r="M1457" s="7" t="str">
        <f ca="1">VLOOKUP($L1457,Race!$A:$B,2,FALSE)</f>
        <v>White</v>
      </c>
      <c r="N1457" s="8">
        <f t="shared" ca="1" si="201"/>
        <v>32990</v>
      </c>
      <c r="O1457" s="6">
        <f t="shared" ca="1" si="202"/>
        <v>7</v>
      </c>
      <c r="P1457" s="8" t="str">
        <f ca="1">VLOOKUP($O1457,Education!$A:$B,2,FALSE)</f>
        <v>Undergraduate degree</v>
      </c>
      <c r="Q1457" s="7">
        <f ca="1" xml:space="preserve">
  IF(OR($S1457 = 5, $S1457 = 6, $S1457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57" s="7" t="str">
        <f ca="1">VLOOKUP($Q1457,Department!$A:$B,2,FALSE)</f>
        <v>Audit</v>
      </c>
      <c r="S1457" s="6">
        <f t="shared" ca="1" si="203"/>
        <v>10</v>
      </c>
      <c r="T1457" s="7" t="str">
        <f ca="1">VLOOKUP($S1457,Role!$A:$B,2,FALSE)</f>
        <v>Trainee</v>
      </c>
      <c r="U1457" s="6" t="str">
        <f t="shared" ca="1" si="204"/>
        <v/>
      </c>
      <c r="V1457" s="7" t="str">
        <f ca="1" xml:space="preserve">
IF($U1457 &lt;&gt; "",
    VLOOKUP($U1457,Level!$A:$B,2,FALSE),
    ""
)</f>
        <v/>
      </c>
      <c r="W1457" s="1">
        <f t="shared" ca="1" si="205"/>
        <v>1305</v>
      </c>
      <c r="X1457" s="12" t="str">
        <f t="shared" ca="1" si="206"/>
        <v>INSERT INTO bi4all.fac_employees (id_company_fk, id_employee_pk, flg_active, employee_name, id_gender_fk, id_race_fk, birthday, id_schooling_fk, id_department_fk, id_role_fk, id_level_fk, salary) VALUES (1, 1453, TRUE, 'Giovana Vaz Esposito', 'F', 5, '27/04/1990', 7, 13, 10, NULL, 1305);</v>
      </c>
    </row>
    <row r="1458" spans="1:24" ht="14.25" customHeight="1" x14ac:dyDescent="0.2">
      <c r="A1458" s="7">
        <v>1</v>
      </c>
      <c r="B1458" s="7" t="str">
        <f>$A1458 &amp; "-"&amp;VLOOKUP($A1458,Company!$A:$B,2,FALSE)</f>
        <v>1-ACME Corporation</v>
      </c>
      <c r="C1458" s="5">
        <f t="shared" si="198"/>
        <v>1454</v>
      </c>
      <c r="D1458" s="6" t="b">
        <v>1</v>
      </c>
      <c r="E1458" s="7">
        <f ca="1">IF($C1458 = 1 + N("Presidente"),
    127,
    IF($C1458 = 2 + N("Vice-Presidente"),
        72,
        IF($C1458 = 3 + N("Secretária bilíngue"),
            13,
            RANDBETWEEN(5,COUNT(Name!$A:$A) + 1)
        )
    )
)</f>
        <v>311</v>
      </c>
      <c r="F1458" s="7" t="str">
        <f ca="1">VLOOKUP($E1458,Name!$A:$B,2,FALSE)</f>
        <v>Olívia</v>
      </c>
      <c r="G1458" s="7">
        <f ca="1" xml:space="preserve">
IF($C1458 = 1,
    0,
    RANDBETWEEN(5,COUNT('Last name'!$A:$A) + 1)
)</f>
        <v>107</v>
      </c>
      <c r="H1458" s="7" t="str">
        <f ca="1" xml:space="preserve">
IF($C1458 = 1 + N("Presidente"),
    "de Orléans e Bragança",
    VLOOKUP($G1458,'Last name'!$A:$B,2,FALSE) &amp; " " &amp; VLOOKUP(RANDBETWEEN(5,COUNT('Last name'!$A:$A) + 1),'Last name'!$A:$B,2,FALSE)
)</f>
        <v>Leite Romano</v>
      </c>
      <c r="I1458" s="7" t="str">
        <f t="shared" ca="1" si="199"/>
        <v>Olívia Leite Romano</v>
      </c>
      <c r="J1458" s="7" t="str">
        <f ca="1">VLOOKUP($E1458,Name!$A:$C,3,FALSE)</f>
        <v>F</v>
      </c>
      <c r="K1458" s="7" t="str">
        <f ca="1">VLOOKUP($J1458,Gender!$A:$B,2,FALSE)</f>
        <v>Female</v>
      </c>
      <c r="L1458" s="7">
        <f t="shared" ca="1" si="200"/>
        <v>5</v>
      </c>
      <c r="M1458" s="7" t="str">
        <f ca="1">VLOOKUP($L1458,Race!$A:$B,2,FALSE)</f>
        <v>White</v>
      </c>
      <c r="N1458" s="8">
        <f t="shared" ca="1" si="201"/>
        <v>22997</v>
      </c>
      <c r="O1458" s="6">
        <f t="shared" ca="1" si="202"/>
        <v>8</v>
      </c>
      <c r="P1458" s="8" t="str">
        <f ca="1">VLOOKUP($O1458,Education!$A:$B,2,FALSE)</f>
        <v>Graduate school</v>
      </c>
      <c r="Q1458" s="7">
        <f ca="1" xml:space="preserve">
  IF(OR($S1458 = 5, $S1458 = 6, $S1458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58" s="7" t="str">
        <f ca="1">VLOOKUP($Q1458,Department!$A:$B,2,FALSE)</f>
        <v>Human Resource</v>
      </c>
      <c r="S1458" s="6">
        <f t="shared" ca="1" si="203"/>
        <v>11</v>
      </c>
      <c r="T1458" s="7" t="str">
        <f ca="1">VLOOKUP($S1458,Role!$A:$B,2,FALSE)</f>
        <v>Analyst</v>
      </c>
      <c r="U1458" s="6">
        <f t="shared" ca="1" si="204"/>
        <v>6</v>
      </c>
      <c r="V1458" s="7" t="str">
        <f ca="1" xml:space="preserve">
IF($U1458 &lt;&gt; "",
    VLOOKUP($U1458,Level!$A:$B,2,FALSE),
    ""
)</f>
        <v>Pleno</v>
      </c>
      <c r="W1458" s="1">
        <f t="shared" ca="1" si="205"/>
        <v>3080</v>
      </c>
      <c r="X1458" s="12" t="str">
        <f t="shared" ca="1" si="206"/>
        <v>INSERT INTO bi4all.fac_employees (id_company_fk, id_employee_pk, flg_active, employee_name, id_gender_fk, id_race_fk, birthday, id_schooling_fk, id_department_fk, id_role_fk, id_level_fk, salary) VALUES (1, 1454, TRUE, 'Olívia Leite Romano', 'F', 5, '17/12/1962', 8, 8, 11, 6, 3080);</v>
      </c>
    </row>
    <row r="1459" spans="1:24" ht="14.25" customHeight="1" x14ac:dyDescent="0.2">
      <c r="A1459" s="7">
        <v>1</v>
      </c>
      <c r="B1459" s="7" t="str">
        <f>$A1459 &amp; "-"&amp;VLOOKUP($A1459,Company!$A:$B,2,FALSE)</f>
        <v>1-ACME Corporation</v>
      </c>
      <c r="C1459" s="5">
        <f t="shared" si="198"/>
        <v>1455</v>
      </c>
      <c r="D1459" s="6" t="b">
        <v>1</v>
      </c>
      <c r="E1459" s="7">
        <f ca="1">IF($C1459 = 1 + N("Presidente"),
    127,
    IF($C1459 = 2 + N("Vice-Presidente"),
        72,
        IF($C1459 = 3 + N("Secretária bilíngue"),
            13,
            RANDBETWEEN(5,COUNT(Name!$A:$A) + 1)
        )
    )
)</f>
        <v>257</v>
      </c>
      <c r="F1459" s="7" t="str">
        <f ca="1">VLOOKUP($E1459,Name!$A:$B,2,FALSE)</f>
        <v>Maria</v>
      </c>
      <c r="G1459" s="7">
        <f ca="1" xml:space="preserve">
IF($C1459 = 1,
    0,
    RANDBETWEEN(5,COUNT('Last name'!$A:$A) + 1)
)</f>
        <v>91</v>
      </c>
      <c r="H1459" s="7" t="str">
        <f ca="1" xml:space="preserve">
IF($C1459 = 1 + N("Presidente"),
    "de Orléans e Bragança",
    VLOOKUP($G1459,'Last name'!$A:$B,2,FALSE) &amp; " " &amp; VLOOKUP(RANDBETWEEN(5,COUNT('Last name'!$A:$A) + 1),'Last name'!$A:$B,2,FALSE)
)</f>
        <v>Frasão Brasão</v>
      </c>
      <c r="I1459" s="7" t="str">
        <f t="shared" ca="1" si="199"/>
        <v>Maria Frasão Brasão</v>
      </c>
      <c r="J1459" s="7" t="str">
        <f ca="1">VLOOKUP($E1459,Name!$A:$C,3,FALSE)</f>
        <v>F</v>
      </c>
      <c r="K1459" s="7" t="str">
        <f ca="1">VLOOKUP($J1459,Gender!$A:$B,2,FALSE)</f>
        <v>Female</v>
      </c>
      <c r="L1459" s="7">
        <f t="shared" ca="1" si="200"/>
        <v>5</v>
      </c>
      <c r="M1459" s="7" t="str">
        <f ca="1">VLOOKUP($L1459,Race!$A:$B,2,FALSE)</f>
        <v>White</v>
      </c>
      <c r="N1459" s="8">
        <f t="shared" ca="1" si="201"/>
        <v>22254</v>
      </c>
      <c r="O1459" s="6">
        <f t="shared" ca="1" si="202"/>
        <v>7</v>
      </c>
      <c r="P1459" s="8" t="str">
        <f ca="1">VLOOKUP($O1459,Education!$A:$B,2,FALSE)</f>
        <v>Undergraduate degree</v>
      </c>
      <c r="Q1459" s="7">
        <f ca="1" xml:space="preserve">
  IF(OR($S1459 = 5, $S1459 = 6, $S1459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59" s="7" t="str">
        <f ca="1">VLOOKUP($Q1459,Department!$A:$B,2,FALSE)</f>
        <v>Audit</v>
      </c>
      <c r="S1459" s="6">
        <f t="shared" ca="1" si="203"/>
        <v>9</v>
      </c>
      <c r="T1459" s="7" t="str">
        <f ca="1">VLOOKUP($S1459,Role!$A:$B,2,FALSE)</f>
        <v>Intern</v>
      </c>
      <c r="U1459" s="6" t="str">
        <f t="shared" ca="1" si="204"/>
        <v/>
      </c>
      <c r="V1459" s="7" t="str">
        <f ca="1" xml:space="preserve">
IF($U1459 &lt;&gt; "",
    VLOOKUP($U1459,Level!$A:$B,2,FALSE),
    ""
)</f>
        <v/>
      </c>
      <c r="W1459" s="1">
        <f t="shared" ca="1" si="205"/>
        <v>1205</v>
      </c>
      <c r="X1459" s="12" t="str">
        <f t="shared" ca="1" si="206"/>
        <v>INSERT INTO bi4all.fac_employees (id_company_fk, id_employee_pk, flg_active, employee_name, id_gender_fk, id_race_fk, birthday, id_schooling_fk, id_department_fk, id_role_fk, id_level_fk, salary) VALUES (1, 1455, TRUE, 'Maria Frasão Brasão', 'F', 5, '04/12/1960', 7, 13, 9, NULL, 1205);</v>
      </c>
    </row>
    <row r="1460" spans="1:24" ht="14.25" customHeight="1" x14ac:dyDescent="0.2">
      <c r="A1460" s="7">
        <v>1</v>
      </c>
      <c r="B1460" s="7" t="str">
        <f>$A1460 &amp; "-"&amp;VLOOKUP($A1460,Company!$A:$B,2,FALSE)</f>
        <v>1-ACME Corporation</v>
      </c>
      <c r="C1460" s="5">
        <f t="shared" si="198"/>
        <v>1456</v>
      </c>
      <c r="D1460" s="6" t="b">
        <v>1</v>
      </c>
      <c r="E1460" s="7">
        <f ca="1">IF($C1460 = 1 + N("Presidente"),
    127,
    IF($C1460 = 2 + N("Vice-Presidente"),
        72,
        IF($C1460 = 3 + N("Secretária bilíngue"),
            13,
            RANDBETWEEN(5,COUNT(Name!$A:$A) + 1)
        )
    )
)</f>
        <v>35</v>
      </c>
      <c r="F1460" s="7" t="str">
        <f ca="1">VLOOKUP($E1460,Name!$A:$B,2,FALSE)</f>
        <v>Ana Luiza</v>
      </c>
      <c r="G1460" s="7">
        <f ca="1" xml:space="preserve">
IF($C1460 = 1,
    0,
    RANDBETWEEN(5,COUNT('Last name'!$A:$A) + 1)
)</f>
        <v>11</v>
      </c>
      <c r="H1460" s="7" t="str">
        <f ca="1" xml:space="preserve">
IF($C1460 = 1 + N("Presidente"),
    "de Orléans e Bragança",
    VLOOKUP($G1460,'Last name'!$A:$B,2,FALSE) &amp; " " &amp; VLOOKUP(RANDBETWEEN(5,COUNT('Last name'!$A:$A) + 1),'Last name'!$A:$B,2,FALSE)
)</f>
        <v>Almeida Alves</v>
      </c>
      <c r="I1460" s="7" t="str">
        <f t="shared" ca="1" si="199"/>
        <v>Ana Luiza Almeida Alves</v>
      </c>
      <c r="J1460" s="7" t="str">
        <f ca="1">VLOOKUP($E1460,Name!$A:$C,3,FALSE)</f>
        <v>F</v>
      </c>
      <c r="K1460" s="7" t="str">
        <f ca="1">VLOOKUP($J1460,Gender!$A:$B,2,FALSE)</f>
        <v>Female</v>
      </c>
      <c r="L1460" s="7">
        <f t="shared" ca="1" si="200"/>
        <v>5</v>
      </c>
      <c r="M1460" s="7" t="str">
        <f ca="1">VLOOKUP($L1460,Race!$A:$B,2,FALSE)</f>
        <v>White</v>
      </c>
      <c r="N1460" s="8">
        <f t="shared" ca="1" si="201"/>
        <v>25556</v>
      </c>
      <c r="O1460" s="6">
        <f t="shared" ca="1" si="202"/>
        <v>7</v>
      </c>
      <c r="P1460" s="8" t="str">
        <f ca="1">VLOOKUP($O1460,Education!$A:$B,2,FALSE)</f>
        <v>Undergraduate degree</v>
      </c>
      <c r="Q1460" s="7">
        <f ca="1" xml:space="preserve">
  IF(OR($S1460 = 5, $S1460 = 6, $S1460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60" s="7" t="str">
        <f ca="1">VLOOKUP($Q1460,Department!$A:$B,2,FALSE)</f>
        <v>Controlling</v>
      </c>
      <c r="S1460" s="6">
        <f t="shared" ca="1" si="203"/>
        <v>11</v>
      </c>
      <c r="T1460" s="7" t="str">
        <f ca="1">VLOOKUP($S1460,Role!$A:$B,2,FALSE)</f>
        <v>Analyst</v>
      </c>
      <c r="U1460" s="6">
        <f t="shared" ca="1" si="204"/>
        <v>5</v>
      </c>
      <c r="V1460" s="7" t="str">
        <f ca="1" xml:space="preserve">
IF($U1460 &lt;&gt; "",
    VLOOKUP($U1460,Level!$A:$B,2,FALSE),
    ""
)</f>
        <v>Junior</v>
      </c>
      <c r="W1460" s="1">
        <f t="shared" ca="1" si="205"/>
        <v>2500</v>
      </c>
      <c r="X1460" s="12" t="str">
        <f t="shared" ca="1" si="206"/>
        <v>INSERT INTO bi4all.fac_employees (id_company_fk, id_employee_pk, flg_active, employee_name, id_gender_fk, id_race_fk, birthday, id_schooling_fk, id_department_fk, id_role_fk, id_level_fk, salary) VALUES (1, 1456, TRUE, 'Ana Luiza Almeida Alves', 'F', 5, '19/12/1969', 7, 12, 11, 5, 2500);</v>
      </c>
    </row>
    <row r="1461" spans="1:24" ht="14.25" customHeight="1" x14ac:dyDescent="0.2">
      <c r="A1461" s="7">
        <v>1</v>
      </c>
      <c r="B1461" s="7" t="str">
        <f>$A1461 &amp; "-"&amp;VLOOKUP($A1461,Company!$A:$B,2,FALSE)</f>
        <v>1-ACME Corporation</v>
      </c>
      <c r="C1461" s="5">
        <f t="shared" si="198"/>
        <v>1457</v>
      </c>
      <c r="D1461" s="6" t="b">
        <v>1</v>
      </c>
      <c r="E1461" s="7">
        <f ca="1">IF($C1461 = 1 + N("Presidente"),
    127,
    IF($C1461 = 2 + N("Vice-Presidente"),
        72,
        IF($C1461 = 3 + N("Secretária bilíngue"),
            13,
            RANDBETWEEN(5,COUNT(Name!$A:$A) + 1)
        )
    )
)</f>
        <v>41</v>
      </c>
      <c r="F1461" s="7" t="str">
        <f ca="1">VLOOKUP($E1461,Name!$A:$B,2,FALSE)</f>
        <v>Ane Caroline</v>
      </c>
      <c r="G1461" s="7">
        <f ca="1" xml:space="preserve">
IF($C1461 = 1,
    0,
    RANDBETWEEN(5,COUNT('Last name'!$A:$A) + 1)
)</f>
        <v>150</v>
      </c>
      <c r="H1461" s="7" t="str">
        <f ca="1" xml:space="preserve">
IF($C1461 = 1 + N("Presidente"),
    "de Orléans e Bragança",
    VLOOKUP($G1461,'Last name'!$A:$B,2,FALSE) &amp; " " &amp; VLOOKUP(RANDBETWEEN(5,COUNT('Last name'!$A:$A) + 1),'Last name'!$A:$B,2,FALSE)
)</f>
        <v>Pellegrini Lopes</v>
      </c>
      <c r="I1461" s="7" t="str">
        <f t="shared" ca="1" si="199"/>
        <v>Ane Caroline Pellegrini Lopes</v>
      </c>
      <c r="J1461" s="7" t="str">
        <f ca="1">VLOOKUP($E1461,Name!$A:$C,3,FALSE)</f>
        <v>F</v>
      </c>
      <c r="K1461" s="7" t="str">
        <f ca="1">VLOOKUP($J1461,Gender!$A:$B,2,FALSE)</f>
        <v>Female</v>
      </c>
      <c r="L1461" s="7">
        <f t="shared" ca="1" si="200"/>
        <v>5</v>
      </c>
      <c r="M1461" s="7" t="str">
        <f ca="1">VLOOKUP($L1461,Race!$A:$B,2,FALSE)</f>
        <v>White</v>
      </c>
      <c r="N1461" s="8">
        <f t="shared" ca="1" si="201"/>
        <v>24483</v>
      </c>
      <c r="O1461" s="6">
        <f t="shared" ca="1" si="202"/>
        <v>7</v>
      </c>
      <c r="P1461" s="8" t="str">
        <f ca="1">VLOOKUP($O1461,Education!$A:$B,2,FALSE)</f>
        <v>Undergraduate degree</v>
      </c>
      <c r="Q1461" s="7">
        <f ca="1" xml:space="preserve">
  IF(OR($S1461 = 5, $S1461 = 6, $S1461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61" s="7" t="str">
        <f ca="1">VLOOKUP($Q1461,Department!$A:$B,2,FALSE)</f>
        <v>Finance</v>
      </c>
      <c r="S1461" s="6">
        <f t="shared" ca="1" si="203"/>
        <v>9</v>
      </c>
      <c r="T1461" s="7" t="str">
        <f ca="1">VLOOKUP($S1461,Role!$A:$B,2,FALSE)</f>
        <v>Intern</v>
      </c>
      <c r="U1461" s="6" t="str">
        <f t="shared" ca="1" si="204"/>
        <v/>
      </c>
      <c r="V1461" s="7" t="str">
        <f ca="1" xml:space="preserve">
IF($U1461 &lt;&gt; "",
    VLOOKUP($U1461,Level!$A:$B,2,FALSE),
    ""
)</f>
        <v/>
      </c>
      <c r="W1461" s="1">
        <f t="shared" ca="1" si="205"/>
        <v>1205</v>
      </c>
      <c r="X1461" s="12" t="str">
        <f t="shared" ca="1" si="206"/>
        <v>INSERT INTO bi4all.fac_employees (id_company_fk, id_employee_pk, flg_active, employee_name, id_gender_fk, id_race_fk, birthday, id_schooling_fk, id_department_fk, id_role_fk, id_level_fk, salary) VALUES (1, 1457, TRUE, 'Ane Caroline Pellegrini Lopes', 'F', 5, '11/01/1967', 7, 7, 9, NULL, 1205);</v>
      </c>
    </row>
    <row r="1462" spans="1:24" ht="14.25" customHeight="1" x14ac:dyDescent="0.2">
      <c r="A1462" s="7">
        <v>1</v>
      </c>
      <c r="B1462" s="7" t="str">
        <f>$A1462 &amp; "-"&amp;VLOOKUP($A1462,Company!$A:$B,2,FALSE)</f>
        <v>1-ACME Corporation</v>
      </c>
      <c r="C1462" s="5">
        <f t="shared" si="198"/>
        <v>1458</v>
      </c>
      <c r="D1462" s="6" t="b">
        <v>1</v>
      </c>
      <c r="E1462" s="7">
        <f ca="1">IF($C1462 = 1 + N("Presidente"),
    127,
    IF($C1462 = 2 + N("Vice-Presidente"),
        72,
        IF($C1462 = 3 + N("Secretária bilíngue"),
            13,
            RANDBETWEEN(5,COUNT(Name!$A:$A) + 1)
        )
    )
)</f>
        <v>91</v>
      </c>
      <c r="F1462" s="7" t="str">
        <f ca="1">VLOOKUP($E1462,Name!$A:$B,2,FALSE)</f>
        <v>Cecilia</v>
      </c>
      <c r="G1462" s="7">
        <f ca="1" xml:space="preserve">
IF($C1462 = 1,
    0,
    RANDBETWEEN(5,COUNT('Last name'!$A:$A) + 1)
)</f>
        <v>177</v>
      </c>
      <c r="H1462" s="7" t="str">
        <f ca="1" xml:space="preserve">
IF($C1462 = 1 + N("Presidente"),
    "de Orléans e Bragança",
    VLOOKUP($G1462,'Last name'!$A:$B,2,FALSE) &amp; " " &amp; VLOOKUP(RANDBETWEEN(5,COUNT('Last name'!$A:$A) + 1),'Last name'!$A:$B,2,FALSE)
)</f>
        <v>Saragoça Sá</v>
      </c>
      <c r="I1462" s="7" t="str">
        <f t="shared" ca="1" si="199"/>
        <v>Cecilia Saragoça Sá</v>
      </c>
      <c r="J1462" s="7" t="str">
        <f ca="1">VLOOKUP($E1462,Name!$A:$C,3,FALSE)</f>
        <v>F</v>
      </c>
      <c r="K1462" s="7" t="str">
        <f ca="1">VLOOKUP($J1462,Gender!$A:$B,2,FALSE)</f>
        <v>Female</v>
      </c>
      <c r="L1462" s="7">
        <f t="shared" ca="1" si="200"/>
        <v>5</v>
      </c>
      <c r="M1462" s="7" t="str">
        <f ca="1">VLOOKUP($L1462,Race!$A:$B,2,FALSE)</f>
        <v>White</v>
      </c>
      <c r="N1462" s="8">
        <f t="shared" ca="1" si="201"/>
        <v>18724</v>
      </c>
      <c r="O1462" s="6">
        <f t="shared" ca="1" si="202"/>
        <v>7</v>
      </c>
      <c r="P1462" s="8" t="str">
        <f ca="1">VLOOKUP($O1462,Education!$A:$B,2,FALSE)</f>
        <v>Undergraduate degree</v>
      </c>
      <c r="Q1462" s="7">
        <f ca="1" xml:space="preserve">
  IF(OR($S1462 = 5, $S1462 = 6, $S1462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62" s="7" t="str">
        <f ca="1">VLOOKUP($Q1462,Department!$A:$B,2,FALSE)</f>
        <v>Finance</v>
      </c>
      <c r="S1462" s="6">
        <f t="shared" ca="1" si="203"/>
        <v>11</v>
      </c>
      <c r="T1462" s="7" t="str">
        <f ca="1">VLOOKUP($S1462,Role!$A:$B,2,FALSE)</f>
        <v>Analyst</v>
      </c>
      <c r="U1462" s="6">
        <f t="shared" ca="1" si="204"/>
        <v>7</v>
      </c>
      <c r="V1462" s="7" t="str">
        <f ca="1" xml:space="preserve">
IF($U1462 &lt;&gt; "",
    VLOOKUP($U1462,Level!$A:$B,2,FALSE),
    ""
)</f>
        <v>Senior</v>
      </c>
      <c r="W1462" s="1">
        <f t="shared" ca="1" si="205"/>
        <v>2500</v>
      </c>
      <c r="X1462" s="12" t="str">
        <f t="shared" ca="1" si="206"/>
        <v>INSERT INTO bi4all.fac_employees (id_company_fk, id_employee_pk, flg_active, employee_name, id_gender_fk, id_race_fk, birthday, id_schooling_fk, id_department_fk, id_role_fk, id_level_fk, salary) VALUES (1, 1458, TRUE, 'Cecilia Saragoça Sá', 'F', 5, '06/04/1951', 7, 7, 11, 7, 2500);</v>
      </c>
    </row>
    <row r="1463" spans="1:24" ht="14.25" customHeight="1" x14ac:dyDescent="0.2">
      <c r="A1463" s="7">
        <v>1</v>
      </c>
      <c r="B1463" s="7" t="str">
        <f>$A1463 &amp; "-"&amp;VLOOKUP($A1463,Company!$A:$B,2,FALSE)</f>
        <v>1-ACME Corporation</v>
      </c>
      <c r="C1463" s="5">
        <f t="shared" si="198"/>
        <v>1459</v>
      </c>
      <c r="D1463" s="6" t="b">
        <v>1</v>
      </c>
      <c r="E1463" s="7">
        <f ca="1">IF($C1463 = 1 + N("Presidente"),
    127,
    IF($C1463 = 2 + N("Vice-Presidente"),
        72,
        IF($C1463 = 3 + N("Secretária bilíngue"),
            13,
            RANDBETWEEN(5,COUNT(Name!$A:$A) + 1)
        )
    )
)</f>
        <v>195</v>
      </c>
      <c r="F1463" s="7" t="str">
        <f ca="1">VLOOKUP($E1463,Name!$A:$B,2,FALSE)</f>
        <v>Joaquim</v>
      </c>
      <c r="G1463" s="7">
        <f ca="1" xml:space="preserve">
IF($C1463 = 1,
    0,
    RANDBETWEEN(5,COUNT('Last name'!$A:$A) + 1)
)</f>
        <v>39</v>
      </c>
      <c r="H1463" s="7" t="str">
        <f ca="1" xml:space="preserve">
IF($C1463 = 1 + N("Presidente"),
    "de Orléans e Bragança",
    VLOOKUP($G1463,'Last name'!$A:$B,2,FALSE) &amp; " " &amp; VLOOKUP(RANDBETWEEN(5,COUNT('Last name'!$A:$A) + 1),'Last name'!$A:$B,2,FALSE)
)</f>
        <v>Bianchi Martins</v>
      </c>
      <c r="I1463" s="7" t="str">
        <f t="shared" ca="1" si="199"/>
        <v>Joaquim Bianchi Martins</v>
      </c>
      <c r="J1463" s="7" t="str">
        <f ca="1">VLOOKUP($E1463,Name!$A:$C,3,FALSE)</f>
        <v>M</v>
      </c>
      <c r="K1463" s="7" t="str">
        <f ca="1">VLOOKUP($J1463,Gender!$A:$B,2,FALSE)</f>
        <v>Male</v>
      </c>
      <c r="L1463" s="7">
        <f t="shared" ca="1" si="200"/>
        <v>8</v>
      </c>
      <c r="M1463" s="7" t="str">
        <f ca="1">VLOOKUP($L1463,Race!$A:$B,2,FALSE)</f>
        <v>Asian</v>
      </c>
      <c r="N1463" s="8">
        <f t="shared" ca="1" si="201"/>
        <v>20920</v>
      </c>
      <c r="O1463" s="6">
        <f t="shared" ca="1" si="202"/>
        <v>7</v>
      </c>
      <c r="P1463" s="8" t="str">
        <f ca="1">VLOOKUP($O1463,Education!$A:$B,2,FALSE)</f>
        <v>Undergraduate degree</v>
      </c>
      <c r="Q1463" s="7">
        <f ca="1" xml:space="preserve">
  IF(OR($S1463 = 5, $S1463 = 6, $S1463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63" s="7" t="str">
        <f ca="1">VLOOKUP($Q1463,Department!$A:$B,2,FALSE)</f>
        <v>Operations</v>
      </c>
      <c r="S1463" s="6">
        <f t="shared" ca="1" si="203"/>
        <v>10</v>
      </c>
      <c r="T1463" s="7" t="str">
        <f ca="1">VLOOKUP($S1463,Role!$A:$B,2,FALSE)</f>
        <v>Trainee</v>
      </c>
      <c r="U1463" s="6" t="str">
        <f t="shared" ca="1" si="204"/>
        <v/>
      </c>
      <c r="V1463" s="7" t="str">
        <f ca="1" xml:space="preserve">
IF($U1463 &lt;&gt; "",
    VLOOKUP($U1463,Level!$A:$B,2,FALSE),
    ""
)</f>
        <v/>
      </c>
      <c r="W1463" s="1">
        <f t="shared" ca="1" si="205"/>
        <v>1305</v>
      </c>
      <c r="X1463" s="12" t="str">
        <f t="shared" ca="1" si="206"/>
        <v>INSERT INTO bi4all.fac_employees (id_company_fk, id_employee_pk, flg_active, employee_name, id_gender_fk, id_race_fk, birthday, id_schooling_fk, id_department_fk, id_role_fk, id_level_fk, salary) VALUES (1, 1459, TRUE, 'Joaquim Bianchi Martins', 'M', 8, '10/04/1957', 7, 10, 10, NULL, 1305);</v>
      </c>
    </row>
    <row r="1464" spans="1:24" ht="14.25" customHeight="1" x14ac:dyDescent="0.2">
      <c r="A1464" s="7">
        <v>1</v>
      </c>
      <c r="B1464" s="7" t="str">
        <f>$A1464 &amp; "-"&amp;VLOOKUP($A1464,Company!$A:$B,2,FALSE)</f>
        <v>1-ACME Corporation</v>
      </c>
      <c r="C1464" s="5">
        <f t="shared" si="198"/>
        <v>1460</v>
      </c>
      <c r="D1464" s="6" t="b">
        <v>1</v>
      </c>
      <c r="E1464" s="7">
        <f ca="1">IF($C1464 = 1 + N("Presidente"),
    127,
    IF($C1464 = 2 + N("Vice-Presidente"),
        72,
        IF($C1464 = 3 + N("Secretária bilíngue"),
            13,
            RANDBETWEEN(5,COUNT(Name!$A:$A) + 1)
        )
    )
)</f>
        <v>322</v>
      </c>
      <c r="F1464" s="7" t="str">
        <f ca="1">VLOOKUP($E1464,Name!$A:$B,2,FALSE)</f>
        <v>Pietro</v>
      </c>
      <c r="G1464" s="7">
        <f ca="1" xml:space="preserve">
IF($C1464 = 1,
    0,
    RANDBETWEEN(5,COUNT('Last name'!$A:$A) + 1)
)</f>
        <v>23</v>
      </c>
      <c r="H1464" s="7" t="str">
        <f ca="1" xml:space="preserve">
IF($C1464 = 1 + N("Presidente"),
    "de Orléans e Bragança",
    VLOOKUP($G1464,'Last name'!$A:$B,2,FALSE) &amp; " " &amp; VLOOKUP(RANDBETWEEN(5,COUNT('Last name'!$A:$A) + 1),'Last name'!$A:$B,2,FALSE)
)</f>
        <v>Arruda Marino</v>
      </c>
      <c r="I1464" s="7" t="str">
        <f t="shared" ca="1" si="199"/>
        <v>Pietro Arruda Marino</v>
      </c>
      <c r="J1464" s="7" t="str">
        <f ca="1">VLOOKUP($E1464,Name!$A:$C,3,FALSE)</f>
        <v>M</v>
      </c>
      <c r="K1464" s="7" t="str">
        <f ca="1">VLOOKUP($J1464,Gender!$A:$B,2,FALSE)</f>
        <v>Male</v>
      </c>
      <c r="L1464" s="7">
        <f t="shared" ca="1" si="200"/>
        <v>5</v>
      </c>
      <c r="M1464" s="7" t="str">
        <f ca="1">VLOOKUP($L1464,Race!$A:$B,2,FALSE)</f>
        <v>White</v>
      </c>
      <c r="N1464" s="8">
        <f t="shared" ca="1" si="201"/>
        <v>30579</v>
      </c>
      <c r="O1464" s="6">
        <f t="shared" ca="1" si="202"/>
        <v>8</v>
      </c>
      <c r="P1464" s="8" t="str">
        <f ca="1">VLOOKUP($O1464,Education!$A:$B,2,FALSE)</f>
        <v>Graduate school</v>
      </c>
      <c r="Q1464" s="7">
        <f ca="1" xml:space="preserve">
  IF(OR($S1464 = 5, $S1464 = 6, $S1464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64" s="7" t="str">
        <f ca="1">VLOOKUP($Q1464,Department!$A:$B,2,FALSE)</f>
        <v>Presidency</v>
      </c>
      <c r="S1464" s="6">
        <f t="shared" ca="1" si="203"/>
        <v>11</v>
      </c>
      <c r="T1464" s="7" t="str">
        <f ca="1">VLOOKUP($S1464,Role!$A:$B,2,FALSE)</f>
        <v>Analyst</v>
      </c>
      <c r="U1464" s="6">
        <f t="shared" ca="1" si="204"/>
        <v>5</v>
      </c>
      <c r="V1464" s="7" t="str">
        <f ca="1" xml:space="preserve">
IF($U1464 &lt;&gt; "",
    VLOOKUP($U1464,Level!$A:$B,2,FALSE),
    ""
)</f>
        <v>Junior</v>
      </c>
      <c r="W1464" s="1">
        <f t="shared" ca="1" si="205"/>
        <v>3000</v>
      </c>
      <c r="X1464" s="12" t="str">
        <f t="shared" ca="1" si="206"/>
        <v>INSERT INTO bi4all.fac_employees (id_company_fk, id_employee_pk, flg_active, employee_name, id_gender_fk, id_race_fk, birthday, id_schooling_fk, id_department_fk, id_role_fk, id_level_fk, salary) VALUES (1, 1460, TRUE, 'Pietro Arruda Marino', 'M', 5, '20/09/1983', 8, 5, 11, 5, 3000);</v>
      </c>
    </row>
    <row r="1465" spans="1:24" ht="14.25" customHeight="1" x14ac:dyDescent="0.2">
      <c r="A1465" s="7">
        <v>1</v>
      </c>
      <c r="B1465" s="7" t="str">
        <f>$A1465 &amp; "-"&amp;VLOOKUP($A1465,Company!$A:$B,2,FALSE)</f>
        <v>1-ACME Corporation</v>
      </c>
      <c r="C1465" s="5">
        <f t="shared" si="198"/>
        <v>1461</v>
      </c>
      <c r="D1465" s="6" t="b">
        <v>1</v>
      </c>
      <c r="E1465" s="7">
        <f ca="1">IF($C1465 = 1 + N("Presidente"),
    127,
    IF($C1465 = 2 + N("Vice-Presidente"),
        72,
        IF($C1465 = 3 + N("Secretária bilíngue"),
            13,
            RANDBETWEEN(5,COUNT(Name!$A:$A) + 1)
        )
    )
)</f>
        <v>304</v>
      </c>
      <c r="F1465" s="7" t="str">
        <f ca="1">VLOOKUP($E1465,Name!$A:$B,2,FALSE)</f>
        <v>Natanael</v>
      </c>
      <c r="G1465" s="7">
        <f ca="1" xml:space="preserve">
IF($C1465 = 1,
    0,
    RANDBETWEEN(5,COUNT('Last name'!$A:$A) + 1)
)</f>
        <v>153</v>
      </c>
      <c r="H1465" s="7" t="str">
        <f ca="1" xml:space="preserve">
IF($C1465 = 1 + N("Presidente"),
    "de Orléans e Bragança",
    VLOOKUP($G1465,'Last name'!$A:$B,2,FALSE) &amp; " " &amp; VLOOKUP(RANDBETWEEN(5,COUNT('Last name'!$A:$A) + 1),'Last name'!$A:$B,2,FALSE)
)</f>
        <v>Pimentel Gouveia</v>
      </c>
      <c r="I1465" s="7" t="str">
        <f t="shared" ca="1" si="199"/>
        <v>Natanael Pimentel Gouveia</v>
      </c>
      <c r="J1465" s="7" t="str">
        <f ca="1">VLOOKUP($E1465,Name!$A:$C,3,FALSE)</f>
        <v>M</v>
      </c>
      <c r="K1465" s="7" t="str">
        <f ca="1">VLOOKUP($J1465,Gender!$A:$B,2,FALSE)</f>
        <v>Male</v>
      </c>
      <c r="L1465" s="7">
        <f t="shared" ca="1" si="200"/>
        <v>5</v>
      </c>
      <c r="M1465" s="7" t="str">
        <f ca="1">VLOOKUP($L1465,Race!$A:$B,2,FALSE)</f>
        <v>White</v>
      </c>
      <c r="N1465" s="8">
        <f t="shared" ca="1" si="201"/>
        <v>18363</v>
      </c>
      <c r="O1465" s="6">
        <f t="shared" ca="1" si="202"/>
        <v>7</v>
      </c>
      <c r="P1465" s="8" t="str">
        <f ca="1">VLOOKUP($O1465,Education!$A:$B,2,FALSE)</f>
        <v>Undergraduate degree</v>
      </c>
      <c r="Q1465" s="7">
        <f ca="1" xml:space="preserve">
  IF(OR($S1465 = 5, $S1465 = 6, $S1465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65" s="7" t="str">
        <f ca="1">VLOOKUP($Q1465,Department!$A:$B,2,FALSE)</f>
        <v>Operations</v>
      </c>
      <c r="S1465" s="6">
        <f t="shared" ca="1" si="203"/>
        <v>10</v>
      </c>
      <c r="T1465" s="7" t="str">
        <f ca="1">VLOOKUP($S1465,Role!$A:$B,2,FALSE)</f>
        <v>Trainee</v>
      </c>
      <c r="U1465" s="6" t="str">
        <f t="shared" ca="1" si="204"/>
        <v/>
      </c>
      <c r="V1465" s="7" t="str">
        <f ca="1" xml:space="preserve">
IF($U1465 &lt;&gt; "",
    VLOOKUP($U1465,Level!$A:$B,2,FALSE),
    ""
)</f>
        <v/>
      </c>
      <c r="W1465" s="1">
        <f t="shared" ca="1" si="205"/>
        <v>1305</v>
      </c>
      <c r="X1465" s="12" t="str">
        <f t="shared" ca="1" si="206"/>
        <v>INSERT INTO bi4all.fac_employees (id_company_fk, id_employee_pk, flg_active, employee_name, id_gender_fk, id_race_fk, birthday, id_schooling_fk, id_department_fk, id_role_fk, id_level_fk, salary) VALUES (1, 1461, TRUE, 'Natanael Pimentel Gouveia', 'M', 5, '10/04/1950', 7, 10, 10, NULL, 1305);</v>
      </c>
    </row>
    <row r="1466" spans="1:24" ht="14.25" customHeight="1" x14ac:dyDescent="0.2">
      <c r="A1466" s="7">
        <v>1</v>
      </c>
      <c r="B1466" s="7" t="str">
        <f>$A1466 &amp; "-"&amp;VLOOKUP($A1466,Company!$A:$B,2,FALSE)</f>
        <v>1-ACME Corporation</v>
      </c>
      <c r="C1466" s="5">
        <f t="shared" si="198"/>
        <v>1462</v>
      </c>
      <c r="D1466" s="6" t="b">
        <v>1</v>
      </c>
      <c r="E1466" s="7">
        <f ca="1">IF($C1466 = 1 + N("Presidente"),
    127,
    IF($C1466 = 2 + N("Vice-Presidente"),
        72,
        IF($C1466 = 3 + N("Secretária bilíngue"),
            13,
            RANDBETWEEN(5,COUNT(Name!$A:$A) + 1)
        )
    )
)</f>
        <v>170</v>
      </c>
      <c r="F1466" s="7" t="str">
        <f ca="1">VLOOKUP($E1466,Name!$A:$B,2,FALSE)</f>
        <v>Iara</v>
      </c>
      <c r="G1466" s="7">
        <f ca="1" xml:space="preserve">
IF($C1466 = 1,
    0,
    RANDBETWEEN(5,COUNT('Last name'!$A:$A) + 1)
)</f>
        <v>113</v>
      </c>
      <c r="H1466" s="7" t="str">
        <f ca="1" xml:space="preserve">
IF($C1466 = 1 + N("Presidente"),
    "de Orléans e Bragança",
    VLOOKUP($G1466,'Last name'!$A:$B,2,FALSE) &amp; " " &amp; VLOOKUP(RANDBETWEEN(5,COUNT('Last name'!$A:$A) + 1),'Last name'!$A:$B,2,FALSE)
)</f>
        <v>Luz Coelho</v>
      </c>
      <c r="I1466" s="7" t="str">
        <f t="shared" ca="1" si="199"/>
        <v>Iara Luz Coelho</v>
      </c>
      <c r="J1466" s="7" t="str">
        <f ca="1">VLOOKUP($E1466,Name!$A:$C,3,FALSE)</f>
        <v>F</v>
      </c>
      <c r="K1466" s="7" t="str">
        <f ca="1">VLOOKUP($J1466,Gender!$A:$B,2,FALSE)</f>
        <v>Female</v>
      </c>
      <c r="L1466" s="7">
        <f t="shared" ca="1" si="200"/>
        <v>5</v>
      </c>
      <c r="M1466" s="7" t="str">
        <f ca="1">VLOOKUP($L1466,Race!$A:$B,2,FALSE)</f>
        <v>White</v>
      </c>
      <c r="N1466" s="8">
        <f t="shared" ca="1" si="201"/>
        <v>26358</v>
      </c>
      <c r="O1466" s="6">
        <f t="shared" ca="1" si="202"/>
        <v>8</v>
      </c>
      <c r="P1466" s="8" t="str">
        <f ca="1">VLOOKUP($O1466,Education!$A:$B,2,FALSE)</f>
        <v>Graduate school</v>
      </c>
      <c r="Q1466" s="7">
        <f ca="1" xml:space="preserve">
  IF(OR($S1466 = 5, $S1466 = 6, $S1466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66" s="7" t="str">
        <f ca="1">VLOOKUP($Q1466,Department!$A:$B,2,FALSE)</f>
        <v>Controlling</v>
      </c>
      <c r="S1466" s="6">
        <f t="shared" ca="1" si="203"/>
        <v>11</v>
      </c>
      <c r="T1466" s="7" t="str">
        <f ca="1">VLOOKUP($S1466,Role!$A:$B,2,FALSE)</f>
        <v>Analyst</v>
      </c>
      <c r="U1466" s="6">
        <f t="shared" ca="1" si="204"/>
        <v>6</v>
      </c>
      <c r="V1466" s="7" t="str">
        <f ca="1" xml:space="preserve">
IF($U1466 &lt;&gt; "",
    VLOOKUP($U1466,Level!$A:$B,2,FALSE),
    ""
)</f>
        <v>Pleno</v>
      </c>
      <c r="W1466" s="1">
        <f t="shared" ca="1" si="205"/>
        <v>3000</v>
      </c>
      <c r="X1466" s="12" t="str">
        <f t="shared" ca="1" si="206"/>
        <v>INSERT INTO bi4all.fac_employees (id_company_fk, id_employee_pk, flg_active, employee_name, id_gender_fk, id_race_fk, birthday, id_schooling_fk, id_department_fk, id_role_fk, id_level_fk, salary) VALUES (1, 1462, TRUE, 'Iara Luz Coelho', 'F', 5, '29/02/1972', 8, 12, 11, 6, 3000);</v>
      </c>
    </row>
    <row r="1467" spans="1:24" ht="14.25" customHeight="1" x14ac:dyDescent="0.2">
      <c r="A1467" s="7">
        <v>1</v>
      </c>
      <c r="B1467" s="7" t="str">
        <f>$A1467 &amp; "-"&amp;VLOOKUP($A1467,Company!$A:$B,2,FALSE)</f>
        <v>1-ACME Corporation</v>
      </c>
      <c r="C1467" s="5">
        <f t="shared" si="198"/>
        <v>1463</v>
      </c>
      <c r="D1467" s="6" t="b">
        <v>1</v>
      </c>
      <c r="E1467" s="7">
        <f ca="1">IF($C1467 = 1 + N("Presidente"),
    127,
    IF($C1467 = 2 + N("Vice-Presidente"),
        72,
        IF($C1467 = 3 + N("Secretária bilíngue"),
            13,
            RANDBETWEEN(5,COUNT(Name!$A:$A) + 1)
        )
    )
)</f>
        <v>361</v>
      </c>
      <c r="F1467" s="7" t="str">
        <f ca="1">VLOOKUP($E1467,Name!$A:$B,2,FALSE)</f>
        <v>Wagner</v>
      </c>
      <c r="G1467" s="7">
        <f ca="1" xml:space="preserve">
IF($C1467 = 1,
    0,
    RANDBETWEEN(5,COUNT('Last name'!$A:$A) + 1)
)</f>
        <v>20</v>
      </c>
      <c r="H1467" s="7" t="str">
        <f ca="1" xml:space="preserve">
IF($C1467 = 1 + N("Presidente"),
    "de Orléans e Bragança",
    VLOOKUP($G1467,'Last name'!$A:$B,2,FALSE) &amp; " " &amp; VLOOKUP(RANDBETWEEN(5,COUNT('Last name'!$A:$A) + 1),'Last name'!$A:$B,2,FALSE)
)</f>
        <v>Anunciação Longo</v>
      </c>
      <c r="I1467" s="7" t="str">
        <f t="shared" ca="1" si="199"/>
        <v>Wagner Anunciação Longo</v>
      </c>
      <c r="J1467" s="7" t="str">
        <f ca="1">VLOOKUP($E1467,Name!$A:$C,3,FALSE)</f>
        <v>M</v>
      </c>
      <c r="K1467" s="7" t="str">
        <f ca="1">VLOOKUP($J1467,Gender!$A:$B,2,FALSE)</f>
        <v>Male</v>
      </c>
      <c r="L1467" s="7">
        <f t="shared" ca="1" si="200"/>
        <v>5</v>
      </c>
      <c r="M1467" s="7" t="str">
        <f ca="1">VLOOKUP($L1467,Race!$A:$B,2,FALSE)</f>
        <v>White</v>
      </c>
      <c r="N1467" s="8">
        <f t="shared" ca="1" si="201"/>
        <v>28358</v>
      </c>
      <c r="O1467" s="6">
        <f t="shared" ca="1" si="202"/>
        <v>7</v>
      </c>
      <c r="P1467" s="8" t="str">
        <f ca="1">VLOOKUP($O1467,Education!$A:$B,2,FALSE)</f>
        <v>Undergraduate degree</v>
      </c>
      <c r="Q1467" s="7">
        <f ca="1" xml:space="preserve">
  IF(OR($S1467 = 5, $S1467 = 6, $S1467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67" s="7" t="str">
        <f ca="1">VLOOKUP($Q1467,Department!$A:$B,2,FALSE)</f>
        <v>Presidency</v>
      </c>
      <c r="S1467" s="6">
        <f t="shared" ca="1" si="203"/>
        <v>10</v>
      </c>
      <c r="T1467" s="7" t="str">
        <f ca="1">VLOOKUP($S1467,Role!$A:$B,2,FALSE)</f>
        <v>Trainee</v>
      </c>
      <c r="U1467" s="6" t="str">
        <f t="shared" ca="1" si="204"/>
        <v/>
      </c>
      <c r="V1467" s="7" t="str">
        <f ca="1" xml:space="preserve">
IF($U1467 &lt;&gt; "",
    VLOOKUP($U1467,Level!$A:$B,2,FALSE),
    ""
)</f>
        <v/>
      </c>
      <c r="W1467" s="1">
        <f t="shared" ca="1" si="205"/>
        <v>1305</v>
      </c>
      <c r="X1467" s="12" t="str">
        <f t="shared" ca="1" si="206"/>
        <v>INSERT INTO bi4all.fac_employees (id_company_fk, id_employee_pk, flg_active, employee_name, id_gender_fk, id_race_fk, birthday, id_schooling_fk, id_department_fk, id_role_fk, id_level_fk, salary) VALUES (1, 1463, TRUE, 'Wagner Anunciação Longo', 'M', 5, '21/08/1977', 7, 5, 10, NULL, 1305);</v>
      </c>
    </row>
    <row r="1468" spans="1:24" ht="14.25" customHeight="1" x14ac:dyDescent="0.2">
      <c r="A1468" s="7">
        <v>1</v>
      </c>
      <c r="B1468" s="7" t="str">
        <f>$A1468 &amp; "-"&amp;VLOOKUP($A1468,Company!$A:$B,2,FALSE)</f>
        <v>1-ACME Corporation</v>
      </c>
      <c r="C1468" s="5">
        <f t="shared" si="198"/>
        <v>1464</v>
      </c>
      <c r="D1468" s="6" t="b">
        <v>1</v>
      </c>
      <c r="E1468" s="7">
        <f ca="1">IF($C1468 = 1 + N("Presidente"),
    127,
    IF($C1468 = 2 + N("Vice-Presidente"),
        72,
        IF($C1468 = 3 + N("Secretária bilíngue"),
            13,
            RANDBETWEEN(5,COUNT(Name!$A:$A) + 1)
        )
    )
)</f>
        <v>281</v>
      </c>
      <c r="F1468" s="7" t="str">
        <f ca="1">VLOOKUP($E1468,Name!$A:$B,2,FALSE)</f>
        <v>Marina</v>
      </c>
      <c r="G1468" s="7">
        <f ca="1" xml:space="preserve">
IF($C1468 = 1,
    0,
    RANDBETWEEN(5,COUNT('Last name'!$A:$A) + 1)
)</f>
        <v>170</v>
      </c>
      <c r="H1468" s="7" t="str">
        <f ca="1" xml:space="preserve">
IF($C1468 = 1 + N("Presidente"),
    "de Orléans e Bragança",
    VLOOKUP($G1468,'Last name'!$A:$B,2,FALSE) &amp; " " &amp; VLOOKUP(RANDBETWEEN(5,COUNT('Last name'!$A:$A) + 1),'Last name'!$A:$B,2,FALSE)
)</f>
        <v>Sá de Oliveira</v>
      </c>
      <c r="I1468" s="7" t="str">
        <f t="shared" ca="1" si="199"/>
        <v>Marina Sá de Oliveira</v>
      </c>
      <c r="J1468" s="7" t="str">
        <f ca="1">VLOOKUP($E1468,Name!$A:$C,3,FALSE)</f>
        <v>F</v>
      </c>
      <c r="K1468" s="7" t="str">
        <f ca="1">VLOOKUP($J1468,Gender!$A:$B,2,FALSE)</f>
        <v>Female</v>
      </c>
      <c r="L1468" s="7">
        <f t="shared" ca="1" si="200"/>
        <v>5</v>
      </c>
      <c r="M1468" s="7" t="str">
        <f ca="1">VLOOKUP($L1468,Race!$A:$B,2,FALSE)</f>
        <v>White</v>
      </c>
      <c r="N1468" s="8">
        <f t="shared" ca="1" si="201"/>
        <v>22074</v>
      </c>
      <c r="O1468" s="6">
        <f t="shared" ca="1" si="202"/>
        <v>7</v>
      </c>
      <c r="P1468" s="8" t="str">
        <f ca="1">VLOOKUP($O1468,Education!$A:$B,2,FALSE)</f>
        <v>Undergraduate degree</v>
      </c>
      <c r="Q1468" s="7">
        <f ca="1" xml:space="preserve">
  IF(OR($S1468 = 5, $S1468 = 6, $S1468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68" s="7" t="str">
        <f ca="1">VLOOKUP($Q1468,Department!$A:$B,2,FALSE)</f>
        <v>Finance</v>
      </c>
      <c r="S1468" s="6">
        <f t="shared" ca="1" si="203"/>
        <v>11</v>
      </c>
      <c r="T1468" s="7" t="str">
        <f ca="1">VLOOKUP($S1468,Role!$A:$B,2,FALSE)</f>
        <v>Analyst</v>
      </c>
      <c r="U1468" s="6">
        <f t="shared" ca="1" si="204"/>
        <v>6</v>
      </c>
      <c r="V1468" s="7" t="str">
        <f ca="1" xml:space="preserve">
IF($U1468 &lt;&gt; "",
    VLOOKUP($U1468,Level!$A:$B,2,FALSE),
    ""
)</f>
        <v>Pleno</v>
      </c>
      <c r="W1468" s="1">
        <f t="shared" ca="1" si="205"/>
        <v>2500</v>
      </c>
      <c r="X1468" s="12" t="str">
        <f t="shared" ca="1" si="206"/>
        <v>INSERT INTO bi4all.fac_employees (id_company_fk, id_employee_pk, flg_active, employee_name, id_gender_fk, id_race_fk, birthday, id_schooling_fk, id_department_fk, id_role_fk, id_level_fk, salary) VALUES (1, 1464, TRUE, 'Marina Sá de Oliveira', 'F', 5, '07/06/1960', 7, 7, 11, 6, 2500);</v>
      </c>
    </row>
    <row r="1469" spans="1:24" ht="14.25" customHeight="1" x14ac:dyDescent="0.2">
      <c r="A1469" s="7">
        <v>1</v>
      </c>
      <c r="B1469" s="7" t="str">
        <f>$A1469 &amp; "-"&amp;VLOOKUP($A1469,Company!$A:$B,2,FALSE)</f>
        <v>1-ACME Corporation</v>
      </c>
      <c r="C1469" s="5">
        <f t="shared" si="198"/>
        <v>1465</v>
      </c>
      <c r="D1469" s="6" t="b">
        <v>1</v>
      </c>
      <c r="E1469" s="7">
        <f ca="1">IF($C1469 = 1 + N("Presidente"),
    127,
    IF($C1469 = 2 + N("Vice-Presidente"),
        72,
        IF($C1469 = 3 + N("Secretária bilíngue"),
            13,
            RANDBETWEEN(5,COUNT(Name!$A:$A) + 1)
        )
    )
)</f>
        <v>118</v>
      </c>
      <c r="F1469" s="7" t="str">
        <f ca="1">VLOOKUP($E1469,Name!$A:$B,2,FALSE)</f>
        <v>Eliezer</v>
      </c>
      <c r="G1469" s="7">
        <f ca="1" xml:space="preserve">
IF($C1469 = 1,
    0,
    RANDBETWEEN(5,COUNT('Last name'!$A:$A) + 1)
)</f>
        <v>104</v>
      </c>
      <c r="H1469" s="7" t="str">
        <f ca="1" xml:space="preserve">
IF($C1469 = 1 + N("Presidente"),
    "de Orléans e Bragança",
    VLOOKUP($G1469,'Last name'!$A:$B,2,FALSE) &amp; " " &amp; VLOOKUP(RANDBETWEEN(5,COUNT('Last name'!$A:$A) + 1),'Last name'!$A:$B,2,FALSE)
)</f>
        <v>Ildelfonso Cardoso</v>
      </c>
      <c r="I1469" s="7" t="str">
        <f t="shared" ca="1" si="199"/>
        <v>Eliezer Ildelfonso Cardoso</v>
      </c>
      <c r="J1469" s="7" t="str">
        <f ca="1">VLOOKUP($E1469,Name!$A:$C,3,FALSE)</f>
        <v>M</v>
      </c>
      <c r="K1469" s="7" t="str">
        <f ca="1">VLOOKUP($J1469,Gender!$A:$B,2,FALSE)</f>
        <v>Male</v>
      </c>
      <c r="L1469" s="7">
        <f t="shared" ca="1" si="200"/>
        <v>5</v>
      </c>
      <c r="M1469" s="7" t="str">
        <f ca="1">VLOOKUP($L1469,Race!$A:$B,2,FALSE)</f>
        <v>White</v>
      </c>
      <c r="N1469" s="8">
        <f t="shared" ca="1" si="201"/>
        <v>20450</v>
      </c>
      <c r="O1469" s="6">
        <f t="shared" ca="1" si="202"/>
        <v>7</v>
      </c>
      <c r="P1469" s="8" t="str">
        <f ca="1">VLOOKUP($O1469,Education!$A:$B,2,FALSE)</f>
        <v>Undergraduate degree</v>
      </c>
      <c r="Q1469" s="7">
        <f ca="1" xml:space="preserve">
  IF(OR($S1469 = 5, $S1469 = 6, $S1469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69" s="7" t="str">
        <f ca="1">VLOOKUP($Q1469,Department!$A:$B,2,FALSE)</f>
        <v>Administration</v>
      </c>
      <c r="S1469" s="6">
        <f t="shared" ca="1" si="203"/>
        <v>9</v>
      </c>
      <c r="T1469" s="7" t="str">
        <f ca="1">VLOOKUP($S1469,Role!$A:$B,2,FALSE)</f>
        <v>Intern</v>
      </c>
      <c r="U1469" s="6" t="str">
        <f t="shared" ca="1" si="204"/>
        <v/>
      </c>
      <c r="V1469" s="7" t="str">
        <f ca="1" xml:space="preserve">
IF($U1469 &lt;&gt; "",
    VLOOKUP($U1469,Level!$A:$B,2,FALSE),
    ""
)</f>
        <v/>
      </c>
      <c r="W1469" s="1">
        <f t="shared" ca="1" si="205"/>
        <v>1205</v>
      </c>
      <c r="X1469" s="12" t="str">
        <f t="shared" ca="1" si="206"/>
        <v>INSERT INTO bi4all.fac_employees (id_company_fk, id_employee_pk, flg_active, employee_name, id_gender_fk, id_race_fk, birthday, id_schooling_fk, id_department_fk, id_role_fk, id_level_fk, salary) VALUES (1, 1465, TRUE, 'Eliezer Ildelfonso Cardoso', 'M', 5, '27/12/1955', 7, 6, 9, NULL, 1205);</v>
      </c>
    </row>
    <row r="1470" spans="1:24" ht="14.25" customHeight="1" x14ac:dyDescent="0.2">
      <c r="A1470" s="7">
        <v>1</v>
      </c>
      <c r="B1470" s="7" t="str">
        <f>$A1470 &amp; "-"&amp;VLOOKUP($A1470,Company!$A:$B,2,FALSE)</f>
        <v>1-ACME Corporation</v>
      </c>
      <c r="C1470" s="5">
        <f t="shared" si="198"/>
        <v>1466</v>
      </c>
      <c r="D1470" s="6" t="b">
        <v>1</v>
      </c>
      <c r="E1470" s="7">
        <f ca="1">IF($C1470 = 1 + N("Presidente"),
    127,
    IF($C1470 = 2 + N("Vice-Presidente"),
        72,
        IF($C1470 = 3 + N("Secretária bilíngue"),
            13,
            RANDBETWEEN(5,COUNT(Name!$A:$A) + 1)
        )
    )
)</f>
        <v>156</v>
      </c>
      <c r="F1470" s="7" t="str">
        <f ca="1">VLOOKUP($E1470,Name!$A:$B,2,FALSE)</f>
        <v>Glória Maria</v>
      </c>
      <c r="G1470" s="7">
        <f ca="1" xml:space="preserve">
IF($C1470 = 1,
    0,
    RANDBETWEEN(5,COUNT('Last name'!$A:$A) + 1)
)</f>
        <v>122</v>
      </c>
      <c r="H1470" s="7" t="str">
        <f ca="1" xml:space="preserve">
IF($C1470 = 1 + N("Presidente"),
    "de Orléans e Bragança",
    VLOOKUP($G1470,'Last name'!$A:$B,2,FALSE) &amp; " " &amp; VLOOKUP(RANDBETWEEN(5,COUNT('Last name'!$A:$A) + 1),'Last name'!$A:$B,2,FALSE)
)</f>
        <v>Martini Arruda</v>
      </c>
      <c r="I1470" s="7" t="str">
        <f t="shared" ca="1" si="199"/>
        <v>Glória Maria Martini Arruda</v>
      </c>
      <c r="J1470" s="7" t="str">
        <f ca="1">VLOOKUP($E1470,Name!$A:$C,3,FALSE)</f>
        <v>F</v>
      </c>
      <c r="K1470" s="7" t="str">
        <f ca="1">VLOOKUP($J1470,Gender!$A:$B,2,FALSE)</f>
        <v>Female</v>
      </c>
      <c r="L1470" s="7">
        <f t="shared" ca="1" si="200"/>
        <v>6</v>
      </c>
      <c r="M1470" s="7" t="str">
        <f ca="1">VLOOKUP($L1470,Race!$A:$B,2,FALSE)</f>
        <v>Black or African American</v>
      </c>
      <c r="N1470" s="8">
        <f t="shared" ca="1" si="201"/>
        <v>21884</v>
      </c>
      <c r="O1470" s="6">
        <f t="shared" ca="1" si="202"/>
        <v>8</v>
      </c>
      <c r="P1470" s="8" t="str">
        <f ca="1">VLOOKUP($O1470,Education!$A:$B,2,FALSE)</f>
        <v>Graduate school</v>
      </c>
      <c r="Q1470" s="7">
        <f ca="1" xml:space="preserve">
  IF(OR($S1470 = 5, $S1470 = 6, $S1470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70" s="7" t="str">
        <f ca="1">VLOOKUP($Q1470,Department!$A:$B,2,FALSE)</f>
        <v>Finance</v>
      </c>
      <c r="S1470" s="6">
        <f t="shared" ca="1" si="203"/>
        <v>11</v>
      </c>
      <c r="T1470" s="7" t="str">
        <f ca="1">VLOOKUP($S1470,Role!$A:$B,2,FALSE)</f>
        <v>Analyst</v>
      </c>
      <c r="U1470" s="6">
        <f t="shared" ca="1" si="204"/>
        <v>6</v>
      </c>
      <c r="V1470" s="7" t="str">
        <f ca="1" xml:space="preserve">
IF($U1470 &lt;&gt; "",
    VLOOKUP($U1470,Level!$A:$B,2,FALSE),
    ""
)</f>
        <v>Pleno</v>
      </c>
      <c r="W1470" s="1">
        <f t="shared" ca="1" si="205"/>
        <v>3000</v>
      </c>
      <c r="X1470" s="12" t="str">
        <f t="shared" ca="1" si="206"/>
        <v>INSERT INTO bi4all.fac_employees (id_company_fk, id_employee_pk, flg_active, employee_name, id_gender_fk, id_race_fk, birthday, id_schooling_fk, id_department_fk, id_role_fk, id_level_fk, salary) VALUES (1, 1466, TRUE, 'Glória Maria Martini Arruda', 'F', 6, '30/11/1959', 8, 7, 11, 6, 3000);</v>
      </c>
    </row>
    <row r="1471" spans="1:24" ht="14.25" customHeight="1" x14ac:dyDescent="0.2">
      <c r="A1471" s="7">
        <v>1</v>
      </c>
      <c r="B1471" s="7" t="str">
        <f>$A1471 &amp; "-"&amp;VLOOKUP($A1471,Company!$A:$B,2,FALSE)</f>
        <v>1-ACME Corporation</v>
      </c>
      <c r="C1471" s="5">
        <f t="shared" si="198"/>
        <v>1467</v>
      </c>
      <c r="D1471" s="6" t="b">
        <v>1</v>
      </c>
      <c r="E1471" s="7">
        <f ca="1">IF($C1471 = 1 + N("Presidente"),
    127,
    IF($C1471 = 2 + N("Vice-Presidente"),
        72,
        IF($C1471 = 3 + N("Secretária bilíngue"),
            13,
            RANDBETWEEN(5,COUNT(Name!$A:$A) + 1)
        )
    )
)</f>
        <v>342</v>
      </c>
      <c r="F1471" s="7" t="str">
        <f ca="1">VLOOKUP($E1471,Name!$A:$B,2,FALSE)</f>
        <v>Théo</v>
      </c>
      <c r="G1471" s="7">
        <f ca="1" xml:space="preserve">
IF($C1471 = 1,
    0,
    RANDBETWEEN(5,COUNT('Last name'!$A:$A) + 1)
)</f>
        <v>126</v>
      </c>
      <c r="H1471" s="7" t="str">
        <f ca="1" xml:space="preserve">
IF($C1471 = 1 + N("Presidente"),
    "de Orléans e Bragança",
    VLOOKUP($G1471,'Last name'!$A:$B,2,FALSE) &amp; " " &amp; VLOOKUP(RANDBETWEEN(5,COUNT('Last name'!$A:$A) + 1),'Last name'!$A:$B,2,FALSE)
)</f>
        <v>Mello sobrenome</v>
      </c>
      <c r="I1471" s="7" t="str">
        <f t="shared" ca="1" si="199"/>
        <v>Théo Mello sobrenome</v>
      </c>
      <c r="J1471" s="7" t="str">
        <f ca="1">VLOOKUP($E1471,Name!$A:$C,3,FALSE)</f>
        <v>M</v>
      </c>
      <c r="K1471" s="7" t="str">
        <f ca="1">VLOOKUP($J1471,Gender!$A:$B,2,FALSE)</f>
        <v>Male</v>
      </c>
      <c r="L1471" s="7">
        <f t="shared" ca="1" si="200"/>
        <v>5</v>
      </c>
      <c r="M1471" s="7" t="str">
        <f ca="1">VLOOKUP($L1471,Race!$A:$B,2,FALSE)</f>
        <v>White</v>
      </c>
      <c r="N1471" s="8">
        <f t="shared" ca="1" si="201"/>
        <v>19870</v>
      </c>
      <c r="O1471" s="6">
        <f t="shared" ca="1" si="202"/>
        <v>7</v>
      </c>
      <c r="P1471" s="8" t="str">
        <f ca="1">VLOOKUP($O1471,Education!$A:$B,2,FALSE)</f>
        <v>Undergraduate degree</v>
      </c>
      <c r="Q1471" s="7">
        <f ca="1" xml:space="preserve">
  IF(OR($S1471 = 5, $S1471 = 6, $S1471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71" s="7" t="str">
        <f ca="1">VLOOKUP($Q1471,Department!$A:$B,2,FALSE)</f>
        <v>Finance</v>
      </c>
      <c r="S1471" s="6">
        <f t="shared" ca="1" si="203"/>
        <v>10</v>
      </c>
      <c r="T1471" s="7" t="str">
        <f ca="1">VLOOKUP($S1471,Role!$A:$B,2,FALSE)</f>
        <v>Trainee</v>
      </c>
      <c r="U1471" s="6" t="str">
        <f t="shared" ca="1" si="204"/>
        <v/>
      </c>
      <c r="V1471" s="7" t="str">
        <f ca="1" xml:space="preserve">
IF($U1471 &lt;&gt; "",
    VLOOKUP($U1471,Level!$A:$B,2,FALSE),
    ""
)</f>
        <v/>
      </c>
      <c r="W1471" s="1">
        <f t="shared" ca="1" si="205"/>
        <v>1305</v>
      </c>
      <c r="X1471" s="12" t="str">
        <f t="shared" ca="1" si="206"/>
        <v>INSERT INTO bi4all.fac_employees (id_company_fk, id_employee_pk, flg_active, employee_name, id_gender_fk, id_race_fk, birthday, id_schooling_fk, id_department_fk, id_role_fk, id_level_fk, salary) VALUES (1, 1467, TRUE, 'Théo Mello sobrenome', 'M', 5, '26/05/1954', 7, 7, 10, NULL, 1305);</v>
      </c>
    </row>
    <row r="1472" spans="1:24" ht="14.25" customHeight="1" x14ac:dyDescent="0.2">
      <c r="A1472" s="7">
        <v>1</v>
      </c>
      <c r="B1472" s="7" t="str">
        <f>$A1472 &amp; "-"&amp;VLOOKUP($A1472,Company!$A:$B,2,FALSE)</f>
        <v>1-ACME Corporation</v>
      </c>
      <c r="C1472" s="5">
        <f t="shared" si="198"/>
        <v>1468</v>
      </c>
      <c r="D1472" s="6" t="b">
        <v>1</v>
      </c>
      <c r="E1472" s="7">
        <f ca="1">IF($C1472 = 1 + N("Presidente"),
    127,
    IF($C1472 = 2 + N("Vice-Presidente"),
        72,
        IF($C1472 = 3 + N("Secretária bilíngue"),
            13,
            RANDBETWEEN(5,COUNT(Name!$A:$A) + 1)
        )
    )
)</f>
        <v>335</v>
      </c>
      <c r="F1472" s="7" t="str">
        <f ca="1">VLOOKUP($E1472,Name!$A:$B,2,FALSE)</f>
        <v>Sammuel</v>
      </c>
      <c r="G1472" s="7">
        <f ca="1" xml:space="preserve">
IF($C1472 = 1,
    0,
    RANDBETWEEN(5,COUNT('Last name'!$A:$A) + 1)
)</f>
        <v>100</v>
      </c>
      <c r="H1472" s="7" t="str">
        <f ca="1" xml:space="preserve">
IF($C1472 = 1 + N("Presidente"),
    "de Orléans e Bragança",
    VLOOKUP($G1472,'Last name'!$A:$B,2,FALSE) &amp; " " &amp; VLOOKUP(RANDBETWEEN(5,COUNT('Last name'!$A:$A) + 1),'Last name'!$A:$B,2,FALSE)
)</f>
        <v>Gonçalves Barros</v>
      </c>
      <c r="I1472" s="7" t="str">
        <f t="shared" ca="1" si="199"/>
        <v>Sammuel Gonçalves Barros</v>
      </c>
      <c r="J1472" s="7" t="str">
        <f ca="1">VLOOKUP($E1472,Name!$A:$C,3,FALSE)</f>
        <v>M</v>
      </c>
      <c r="K1472" s="7" t="str">
        <f ca="1">VLOOKUP($J1472,Gender!$A:$B,2,FALSE)</f>
        <v>Male</v>
      </c>
      <c r="L1472" s="7">
        <f t="shared" ca="1" si="200"/>
        <v>5</v>
      </c>
      <c r="M1472" s="7" t="str">
        <f ca="1">VLOOKUP($L1472,Race!$A:$B,2,FALSE)</f>
        <v>White</v>
      </c>
      <c r="N1472" s="8">
        <f t="shared" ca="1" si="201"/>
        <v>31639</v>
      </c>
      <c r="O1472" s="6">
        <f t="shared" ca="1" si="202"/>
        <v>8</v>
      </c>
      <c r="P1472" s="8" t="str">
        <f ca="1">VLOOKUP($O1472,Education!$A:$B,2,FALSE)</f>
        <v>Graduate school</v>
      </c>
      <c r="Q1472" s="7">
        <f ca="1" xml:space="preserve">
  IF(OR($S1472 = 5, $S1472 = 6, $S1472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72" s="7" t="str">
        <f ca="1">VLOOKUP($Q1472,Department!$A:$B,2,FALSE)</f>
        <v>Human Resource</v>
      </c>
      <c r="S1472" s="6">
        <f t="shared" ca="1" si="203"/>
        <v>11</v>
      </c>
      <c r="T1472" s="7" t="str">
        <f ca="1">VLOOKUP($S1472,Role!$A:$B,2,FALSE)</f>
        <v>Analyst</v>
      </c>
      <c r="U1472" s="6">
        <f t="shared" ca="1" si="204"/>
        <v>5</v>
      </c>
      <c r="V1472" s="7" t="str">
        <f ca="1" xml:space="preserve">
IF($U1472 &lt;&gt; "",
    VLOOKUP($U1472,Level!$A:$B,2,FALSE),
    ""
)</f>
        <v>Junior</v>
      </c>
      <c r="W1472" s="1">
        <f t="shared" ca="1" si="205"/>
        <v>3080</v>
      </c>
      <c r="X1472" s="12" t="str">
        <f t="shared" ca="1" si="206"/>
        <v>INSERT INTO bi4all.fac_employees (id_company_fk, id_employee_pk, flg_active, employee_name, id_gender_fk, id_race_fk, birthday, id_schooling_fk, id_department_fk, id_role_fk, id_level_fk, salary) VALUES (1, 1468, TRUE, 'Sammuel Gonçalves Barros', 'M', 5, '15/08/1986', 8, 8, 11, 5, 3080);</v>
      </c>
    </row>
    <row r="1473" spans="1:24" ht="14.25" customHeight="1" x14ac:dyDescent="0.2">
      <c r="A1473" s="7">
        <v>1</v>
      </c>
      <c r="B1473" s="7" t="str">
        <f>$A1473 &amp; "-"&amp;VLOOKUP($A1473,Company!$A:$B,2,FALSE)</f>
        <v>1-ACME Corporation</v>
      </c>
      <c r="C1473" s="5">
        <f t="shared" si="198"/>
        <v>1469</v>
      </c>
      <c r="D1473" s="6" t="b">
        <v>1</v>
      </c>
      <c r="E1473" s="7">
        <f ca="1">IF($C1473 = 1 + N("Presidente"),
    127,
    IF($C1473 = 2 + N("Vice-Presidente"),
        72,
        IF($C1473 = 3 + N("Secretária bilíngue"),
            13,
            RANDBETWEEN(5,COUNT(Name!$A:$A) + 1)
        )
    )
)</f>
        <v>120</v>
      </c>
      <c r="F1473" s="7" t="str">
        <f ca="1">VLOOKUP($E1473,Name!$A:$B,2,FALSE)</f>
        <v>Eliza</v>
      </c>
      <c r="G1473" s="7">
        <f ca="1" xml:space="preserve">
IF($C1473 = 1,
    0,
    RANDBETWEEN(5,COUNT('Last name'!$A:$A) + 1)
)</f>
        <v>124</v>
      </c>
      <c r="H1473" s="7" t="str">
        <f ca="1" xml:space="preserve">
IF($C1473 = 1 + N("Presidente"),
    "de Orléans e Bragança",
    VLOOKUP($G1473,'Last name'!$A:$B,2,FALSE) &amp; " " &amp; VLOOKUP(RANDBETWEEN(5,COUNT('Last name'!$A:$A) + 1),'Last name'!$A:$B,2,FALSE)
)</f>
        <v>Mazza Mendes</v>
      </c>
      <c r="I1473" s="7" t="str">
        <f t="shared" ca="1" si="199"/>
        <v>Eliza Mazza Mendes</v>
      </c>
      <c r="J1473" s="7" t="str">
        <f ca="1">VLOOKUP($E1473,Name!$A:$C,3,FALSE)</f>
        <v>F</v>
      </c>
      <c r="K1473" s="7" t="str">
        <f ca="1">VLOOKUP($J1473,Gender!$A:$B,2,FALSE)</f>
        <v>Female</v>
      </c>
      <c r="L1473" s="7">
        <f t="shared" ca="1" si="200"/>
        <v>5</v>
      </c>
      <c r="M1473" s="7" t="str">
        <f ca="1">VLOOKUP($L1473,Race!$A:$B,2,FALSE)</f>
        <v>White</v>
      </c>
      <c r="N1473" s="8">
        <f t="shared" ca="1" si="201"/>
        <v>22437</v>
      </c>
      <c r="O1473" s="6">
        <f t="shared" ca="1" si="202"/>
        <v>7</v>
      </c>
      <c r="P1473" s="8" t="str">
        <f ca="1">VLOOKUP($O1473,Education!$A:$B,2,FALSE)</f>
        <v>Undergraduate degree</v>
      </c>
      <c r="Q1473" s="7">
        <f ca="1" xml:space="preserve">
  IF(OR($S1473 = 5, $S1473 = 6, $S1473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73" s="7" t="str">
        <f ca="1">VLOOKUP($Q1473,Department!$A:$B,2,FALSE)</f>
        <v>Presidency</v>
      </c>
      <c r="S1473" s="6">
        <f t="shared" ca="1" si="203"/>
        <v>10</v>
      </c>
      <c r="T1473" s="7" t="str">
        <f ca="1">VLOOKUP($S1473,Role!$A:$B,2,FALSE)</f>
        <v>Trainee</v>
      </c>
      <c r="U1473" s="6" t="str">
        <f t="shared" ca="1" si="204"/>
        <v/>
      </c>
      <c r="V1473" s="7" t="str">
        <f ca="1" xml:space="preserve">
IF($U1473 &lt;&gt; "",
    VLOOKUP($U1473,Level!$A:$B,2,FALSE),
    ""
)</f>
        <v/>
      </c>
      <c r="W1473" s="1">
        <f t="shared" ca="1" si="205"/>
        <v>1305</v>
      </c>
      <c r="X1473" s="12" t="str">
        <f t="shared" ca="1" si="206"/>
        <v>INSERT INTO bi4all.fac_employees (id_company_fk, id_employee_pk, flg_active, employee_name, id_gender_fk, id_race_fk, birthday, id_schooling_fk, id_department_fk, id_role_fk, id_level_fk, salary) VALUES (1, 1469, TRUE, 'Eliza Mazza Mendes', 'F', 5, '05/06/1961', 7, 5, 10, NULL, 1305);</v>
      </c>
    </row>
    <row r="1474" spans="1:24" ht="14.25" customHeight="1" x14ac:dyDescent="0.2">
      <c r="A1474" s="7">
        <v>1</v>
      </c>
      <c r="B1474" s="7" t="str">
        <f>$A1474 &amp; "-"&amp;VLOOKUP($A1474,Company!$A:$B,2,FALSE)</f>
        <v>1-ACME Corporation</v>
      </c>
      <c r="C1474" s="5">
        <f t="shared" si="198"/>
        <v>1470</v>
      </c>
      <c r="D1474" s="6" t="b">
        <v>1</v>
      </c>
      <c r="E1474" s="7">
        <f ca="1">IF($C1474 = 1 + N("Presidente"),
    127,
    IF($C1474 = 2 + N("Vice-Presidente"),
        72,
        IF($C1474 = 3 + N("Secretária bilíngue"),
            13,
            RANDBETWEEN(5,COUNT(Name!$A:$A) + 1)
        )
    )
)</f>
        <v>62</v>
      </c>
      <c r="F1474" s="7" t="str">
        <f ca="1">VLOOKUP($E1474,Name!$A:$B,2,FALSE)</f>
        <v>Aurora</v>
      </c>
      <c r="G1474" s="7">
        <f ca="1" xml:space="preserve">
IF($C1474 = 1,
    0,
    RANDBETWEEN(5,COUNT('Last name'!$A:$A) + 1)
)</f>
        <v>172</v>
      </c>
      <c r="H1474" s="7" t="str">
        <f ca="1" xml:space="preserve">
IF($C1474 = 1 + N("Presidente"),
    "de Orléans e Bragança",
    VLOOKUP($G1474,'Last name'!$A:$B,2,FALSE) &amp; " " &amp; VLOOKUP(RANDBETWEEN(5,COUNT('Last name'!$A:$A) + 1),'Last name'!$A:$B,2,FALSE)
)</f>
        <v>Salvador Vaz</v>
      </c>
      <c r="I1474" s="7" t="str">
        <f t="shared" ca="1" si="199"/>
        <v>Aurora Salvador Vaz</v>
      </c>
      <c r="J1474" s="7" t="str">
        <f ca="1">VLOOKUP($E1474,Name!$A:$C,3,FALSE)</f>
        <v>F</v>
      </c>
      <c r="K1474" s="7" t="str">
        <f ca="1">VLOOKUP($J1474,Gender!$A:$B,2,FALSE)</f>
        <v>Female</v>
      </c>
      <c r="L1474" s="7">
        <f t="shared" ca="1" si="200"/>
        <v>7</v>
      </c>
      <c r="M1474" s="7" t="str">
        <f ca="1">VLOOKUP($L1474,Race!$A:$B,2,FALSE)</f>
        <v>Hispanic or Latino</v>
      </c>
      <c r="N1474" s="8">
        <f t="shared" ca="1" si="201"/>
        <v>27635</v>
      </c>
      <c r="O1474" s="6">
        <f t="shared" ca="1" si="202"/>
        <v>8</v>
      </c>
      <c r="P1474" s="8" t="str">
        <f ca="1">VLOOKUP($O1474,Education!$A:$B,2,FALSE)</f>
        <v>Graduate school</v>
      </c>
      <c r="Q1474" s="7">
        <f ca="1" xml:space="preserve">
  IF(OR($S1474 = 5, $S1474 = 6, $S1474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74" s="7" t="str">
        <f ca="1">VLOOKUP($Q1474,Department!$A:$B,2,FALSE)</f>
        <v>Administration</v>
      </c>
      <c r="S1474" s="6">
        <f t="shared" ca="1" si="203"/>
        <v>11</v>
      </c>
      <c r="T1474" s="7" t="str">
        <f ca="1">VLOOKUP($S1474,Role!$A:$B,2,FALSE)</f>
        <v>Analyst</v>
      </c>
      <c r="U1474" s="6">
        <f t="shared" ca="1" si="204"/>
        <v>7</v>
      </c>
      <c r="V1474" s="7" t="str">
        <f ca="1" xml:space="preserve">
IF($U1474 &lt;&gt; "",
    VLOOKUP($U1474,Level!$A:$B,2,FALSE),
    ""
)</f>
        <v>Senior</v>
      </c>
      <c r="W1474" s="1">
        <f t="shared" ca="1" si="205"/>
        <v>3000</v>
      </c>
      <c r="X1474" s="12" t="str">
        <f t="shared" ca="1" si="206"/>
        <v>INSERT INTO bi4all.fac_employees (id_company_fk, id_employee_pk, flg_active, employee_name, id_gender_fk, id_race_fk, birthday, id_schooling_fk, id_department_fk, id_role_fk, id_level_fk, salary) VALUES (1, 1470, TRUE, 'Aurora Salvador Vaz', 'F', 7, '29/08/1975', 8, 6, 11, 7, 3000);</v>
      </c>
    </row>
    <row r="1475" spans="1:24" ht="14.25" customHeight="1" x14ac:dyDescent="0.2">
      <c r="A1475" s="7">
        <v>1</v>
      </c>
      <c r="B1475" s="7" t="str">
        <f>$A1475 &amp; "-"&amp;VLOOKUP($A1475,Company!$A:$B,2,FALSE)</f>
        <v>1-ACME Corporation</v>
      </c>
      <c r="C1475" s="5">
        <f t="shared" si="198"/>
        <v>1471</v>
      </c>
      <c r="D1475" s="6" t="b">
        <v>1</v>
      </c>
      <c r="E1475" s="7">
        <f ca="1">IF($C1475 = 1 + N("Presidente"),
    127,
    IF($C1475 = 2 + N("Vice-Presidente"),
        72,
        IF($C1475 = 3 + N("Secretária bilíngue"),
            13,
            RANDBETWEEN(5,COUNT(Name!$A:$A) + 1)
        )
    )
)</f>
        <v>131</v>
      </c>
      <c r="F1475" s="7" t="str">
        <f ca="1">VLOOKUP($E1475,Name!$A:$B,2,FALSE)</f>
        <v>Erick</v>
      </c>
      <c r="G1475" s="7">
        <f ca="1" xml:space="preserve">
IF($C1475 = 1,
    0,
    RANDBETWEEN(5,COUNT('Last name'!$A:$A) + 1)
)</f>
        <v>54</v>
      </c>
      <c r="H1475" s="7" t="str">
        <f ca="1" xml:space="preserve">
IF($C1475 = 1 + N("Presidente"),
    "de Orléans e Bragança",
    VLOOKUP($G1475,'Last name'!$A:$B,2,FALSE) &amp; " " &amp; VLOOKUP(RANDBETWEEN(5,COUNT('Last name'!$A:$A) + 1),'Last name'!$A:$B,2,FALSE)
)</f>
        <v>Caminha Lombardi</v>
      </c>
      <c r="I1475" s="7" t="str">
        <f t="shared" ca="1" si="199"/>
        <v>Erick Caminha Lombardi</v>
      </c>
      <c r="J1475" s="7" t="str">
        <f ca="1">VLOOKUP($E1475,Name!$A:$C,3,FALSE)</f>
        <v>M</v>
      </c>
      <c r="K1475" s="7" t="str">
        <f ca="1">VLOOKUP($J1475,Gender!$A:$B,2,FALSE)</f>
        <v>Male</v>
      </c>
      <c r="L1475" s="7">
        <f t="shared" ca="1" si="200"/>
        <v>5</v>
      </c>
      <c r="M1475" s="7" t="str">
        <f ca="1">VLOOKUP($L1475,Race!$A:$B,2,FALSE)</f>
        <v>White</v>
      </c>
      <c r="N1475" s="8">
        <f t="shared" ca="1" si="201"/>
        <v>25328</v>
      </c>
      <c r="O1475" s="6">
        <f t="shared" ca="1" si="202"/>
        <v>7</v>
      </c>
      <c r="P1475" s="8" t="str">
        <f ca="1">VLOOKUP($O1475,Education!$A:$B,2,FALSE)</f>
        <v>Undergraduate degree</v>
      </c>
      <c r="Q1475" s="7">
        <f ca="1" xml:space="preserve">
  IF(OR($S1475 = 5, $S1475 = 6, $S1475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75" s="7" t="str">
        <f ca="1">VLOOKUP($Q1475,Department!$A:$B,2,FALSE)</f>
        <v>Audit</v>
      </c>
      <c r="S1475" s="6">
        <f t="shared" ca="1" si="203"/>
        <v>10</v>
      </c>
      <c r="T1475" s="7" t="str">
        <f ca="1">VLOOKUP($S1475,Role!$A:$B,2,FALSE)</f>
        <v>Trainee</v>
      </c>
      <c r="U1475" s="6" t="str">
        <f t="shared" ca="1" si="204"/>
        <v/>
      </c>
      <c r="V1475" s="7" t="str">
        <f ca="1" xml:space="preserve">
IF($U1475 &lt;&gt; "",
    VLOOKUP($U1475,Level!$A:$B,2,FALSE),
    ""
)</f>
        <v/>
      </c>
      <c r="W1475" s="1">
        <f t="shared" ca="1" si="205"/>
        <v>1305</v>
      </c>
      <c r="X1475" s="12" t="str">
        <f t="shared" ca="1" si="206"/>
        <v>INSERT INTO bi4all.fac_employees (id_company_fk, id_employee_pk, flg_active, employee_name, id_gender_fk, id_race_fk, birthday, id_schooling_fk, id_department_fk, id_role_fk, id_level_fk, salary) VALUES (1, 1471, TRUE, 'Erick Caminha Lombardi', 'M', 5, '05/05/1969', 7, 13, 10, NULL, 1305);</v>
      </c>
    </row>
    <row r="1476" spans="1:24" ht="14.25" customHeight="1" x14ac:dyDescent="0.2">
      <c r="A1476" s="7">
        <v>1</v>
      </c>
      <c r="B1476" s="7" t="str">
        <f>$A1476 &amp; "-"&amp;VLOOKUP($A1476,Company!$A:$B,2,FALSE)</f>
        <v>1-ACME Corporation</v>
      </c>
      <c r="C1476" s="5">
        <f t="shared" si="198"/>
        <v>1472</v>
      </c>
      <c r="D1476" s="6" t="b">
        <v>1</v>
      </c>
      <c r="E1476" s="7">
        <f ca="1">IF($C1476 = 1 + N("Presidente"),
    127,
    IF($C1476 = 2 + N("Vice-Presidente"),
        72,
        IF($C1476 = 3 + N("Secretária bilíngue"),
            13,
            RANDBETWEEN(5,COUNT(Name!$A:$A) + 1)
        )
    )
)</f>
        <v>289</v>
      </c>
      <c r="F1476" s="7" t="str">
        <f ca="1">VLOOKUP($E1476,Name!$A:$B,2,FALSE)</f>
        <v>Maya</v>
      </c>
      <c r="G1476" s="7">
        <f ca="1" xml:space="preserve">
IF($C1476 = 1,
    0,
    RANDBETWEEN(5,COUNT('Last name'!$A:$A) + 1)
)</f>
        <v>52</v>
      </c>
      <c r="H1476" s="7" t="str">
        <f ca="1" xml:space="preserve">
IF($C1476 = 1 + N("Presidente"),
    "de Orléans e Bragança",
    VLOOKUP($G1476,'Last name'!$A:$B,2,FALSE) &amp; " " &amp; VLOOKUP(RANDBETWEEN(5,COUNT('Last name'!$A:$A) + 1),'Last name'!$A:$B,2,FALSE)
)</f>
        <v>Camacho Mello</v>
      </c>
      <c r="I1476" s="7" t="str">
        <f t="shared" ca="1" si="199"/>
        <v>Maya Camacho Mello</v>
      </c>
      <c r="J1476" s="7" t="str">
        <f ca="1">VLOOKUP($E1476,Name!$A:$C,3,FALSE)</f>
        <v>F</v>
      </c>
      <c r="K1476" s="7" t="str">
        <f ca="1">VLOOKUP($J1476,Gender!$A:$B,2,FALSE)</f>
        <v>Female</v>
      </c>
      <c r="L1476" s="7">
        <f t="shared" ca="1" si="200"/>
        <v>5</v>
      </c>
      <c r="M1476" s="7" t="str">
        <f ca="1">VLOOKUP($L1476,Race!$A:$B,2,FALSE)</f>
        <v>White</v>
      </c>
      <c r="N1476" s="8">
        <f t="shared" ca="1" si="201"/>
        <v>24953</v>
      </c>
      <c r="O1476" s="6">
        <f t="shared" ca="1" si="202"/>
        <v>7</v>
      </c>
      <c r="P1476" s="8" t="str">
        <f ca="1">VLOOKUP($O1476,Education!$A:$B,2,FALSE)</f>
        <v>Undergraduate degree</v>
      </c>
      <c r="Q1476" s="7">
        <f ca="1" xml:space="preserve">
  IF(OR($S1476 = 5, $S1476 = 6, $S1476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76" s="7" t="str">
        <f ca="1">VLOOKUP($Q1476,Department!$A:$B,2,FALSE)</f>
        <v>Presidency</v>
      </c>
      <c r="S1476" s="6">
        <f t="shared" ca="1" si="203"/>
        <v>11</v>
      </c>
      <c r="T1476" s="7" t="str">
        <f ca="1">VLOOKUP($S1476,Role!$A:$B,2,FALSE)</f>
        <v>Analyst</v>
      </c>
      <c r="U1476" s="6">
        <f t="shared" ca="1" si="204"/>
        <v>7</v>
      </c>
      <c r="V1476" s="7" t="str">
        <f ca="1" xml:space="preserve">
IF($U1476 &lt;&gt; "",
    VLOOKUP($U1476,Level!$A:$B,2,FALSE),
    ""
)</f>
        <v>Senior</v>
      </c>
      <c r="W1476" s="1">
        <f t="shared" ca="1" si="205"/>
        <v>2500</v>
      </c>
      <c r="X1476" s="12" t="str">
        <f t="shared" ca="1" si="206"/>
        <v>INSERT INTO bi4all.fac_employees (id_company_fk, id_employee_pk, flg_active, employee_name, id_gender_fk, id_race_fk, birthday, id_schooling_fk, id_department_fk, id_role_fk, id_level_fk, salary) VALUES (1, 1472, TRUE, 'Maya Camacho Mello', 'F', 5, '25/04/1968', 7, 5, 11, 7, 2500);</v>
      </c>
    </row>
    <row r="1477" spans="1:24" ht="14.25" customHeight="1" x14ac:dyDescent="0.2">
      <c r="A1477" s="7">
        <v>1</v>
      </c>
      <c r="B1477" s="7" t="str">
        <f>$A1477 &amp; "-"&amp;VLOOKUP($A1477,Company!$A:$B,2,FALSE)</f>
        <v>1-ACME Corporation</v>
      </c>
      <c r="C1477" s="5">
        <f t="shared" si="198"/>
        <v>1473</v>
      </c>
      <c r="D1477" s="6" t="b">
        <v>1</v>
      </c>
      <c r="E1477" s="7">
        <f ca="1">IF($C1477 = 1 + N("Presidente"),
    127,
    IF($C1477 = 2 + N("Vice-Presidente"),
        72,
        IF($C1477 = 3 + N("Secretária bilíngue"),
            13,
            RANDBETWEEN(5,COUNT(Name!$A:$A) + 1)
        )
    )
)</f>
        <v>42</v>
      </c>
      <c r="F1477" s="7" t="str">
        <f ca="1">VLOOKUP($E1477,Name!$A:$B,2,FALSE)</f>
        <v>Ângelo</v>
      </c>
      <c r="G1477" s="7">
        <f ca="1" xml:space="preserve">
IF($C1477 = 1,
    0,
    RANDBETWEEN(5,COUNT('Last name'!$A:$A) + 1)
)</f>
        <v>109</v>
      </c>
      <c r="H1477" s="7" t="str">
        <f ca="1" xml:space="preserve">
IF($C1477 = 1 + N("Presidente"),
    "de Orléans e Bragança",
    VLOOKUP($G1477,'Last name'!$A:$B,2,FALSE) &amp; " " &amp; VLOOKUP(RANDBETWEEN(5,COUNT('Last name'!$A:$A) + 1),'Last name'!$A:$B,2,FALSE)
)</f>
        <v>Lima Peçanha</v>
      </c>
      <c r="I1477" s="7" t="str">
        <f t="shared" ca="1" si="199"/>
        <v>Ângelo Lima Peçanha</v>
      </c>
      <c r="J1477" s="7" t="str">
        <f ca="1">VLOOKUP($E1477,Name!$A:$C,3,FALSE)</f>
        <v>M</v>
      </c>
      <c r="K1477" s="7" t="str">
        <f ca="1">VLOOKUP($J1477,Gender!$A:$B,2,FALSE)</f>
        <v>Male</v>
      </c>
      <c r="L1477" s="7">
        <f t="shared" ca="1" si="200"/>
        <v>6</v>
      </c>
      <c r="M1477" s="7" t="str">
        <f ca="1">VLOOKUP($L1477,Race!$A:$B,2,FALSE)</f>
        <v>Black or African American</v>
      </c>
      <c r="N1477" s="8">
        <f t="shared" ca="1" si="201"/>
        <v>21360</v>
      </c>
      <c r="O1477" s="6">
        <f t="shared" ca="1" si="202"/>
        <v>7</v>
      </c>
      <c r="P1477" s="8" t="str">
        <f ca="1">VLOOKUP($O1477,Education!$A:$B,2,FALSE)</f>
        <v>Undergraduate degree</v>
      </c>
      <c r="Q1477" s="7">
        <f ca="1" xml:space="preserve">
  IF(OR($S1477 = 5, $S1477 = 6, $S1477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77" s="7" t="str">
        <f ca="1">VLOOKUP($Q1477,Department!$A:$B,2,FALSE)</f>
        <v>Controlling</v>
      </c>
      <c r="S1477" s="6">
        <f t="shared" ca="1" si="203"/>
        <v>10</v>
      </c>
      <c r="T1477" s="7" t="str">
        <f ca="1">VLOOKUP($S1477,Role!$A:$B,2,FALSE)</f>
        <v>Trainee</v>
      </c>
      <c r="U1477" s="6" t="str">
        <f t="shared" ca="1" si="204"/>
        <v/>
      </c>
      <c r="V1477" s="7" t="str">
        <f ca="1" xml:space="preserve">
IF($U1477 &lt;&gt; "",
    VLOOKUP($U1477,Level!$A:$B,2,FALSE),
    ""
)</f>
        <v/>
      </c>
      <c r="W1477" s="1">
        <f t="shared" ca="1" si="205"/>
        <v>1305</v>
      </c>
      <c r="X1477" s="12" t="str">
        <f t="shared" ca="1" si="206"/>
        <v>INSERT INTO bi4all.fac_employees (id_company_fk, id_employee_pk, flg_active, employee_name, id_gender_fk, id_race_fk, birthday, id_schooling_fk, id_department_fk, id_role_fk, id_level_fk, salary) VALUES (1, 1473, TRUE, 'Ângelo Lima Peçanha', 'M', 6, '24/06/1958', 7, 12, 10, NULL, 1305);</v>
      </c>
    </row>
    <row r="1478" spans="1:24" ht="14.25" customHeight="1" x14ac:dyDescent="0.2">
      <c r="A1478" s="7">
        <v>1</v>
      </c>
      <c r="B1478" s="7" t="str">
        <f>$A1478 &amp; "-"&amp;VLOOKUP($A1478,Company!$A:$B,2,FALSE)</f>
        <v>1-ACME Corporation</v>
      </c>
      <c r="C1478" s="5">
        <f t="shared" ref="C1478:C1541" si="207">ROW() - 4</f>
        <v>1474</v>
      </c>
      <c r="D1478" s="6" t="b">
        <v>1</v>
      </c>
      <c r="E1478" s="7">
        <f ca="1">IF($C1478 = 1 + N("Presidente"),
    127,
    IF($C1478 = 2 + N("Vice-Presidente"),
        72,
        IF($C1478 = 3 + N("Secretária bilíngue"),
            13,
            RANDBETWEEN(5,COUNT(Name!$A:$A) + 1)
        )
    )
)</f>
        <v>339</v>
      </c>
      <c r="F1478" s="7" t="str">
        <f ca="1">VLOOKUP($E1478,Name!$A:$B,2,FALSE)</f>
        <v>Sophie</v>
      </c>
      <c r="G1478" s="7">
        <f ca="1" xml:space="preserve">
IF($C1478 = 1,
    0,
    RANDBETWEEN(5,COUNT('Last name'!$A:$A) + 1)
)</f>
        <v>182</v>
      </c>
      <c r="H1478" s="7" t="str">
        <f ca="1" xml:space="preserve">
IF($C1478 = 1 + N("Presidente"),
    "de Orléans e Bragança",
    VLOOKUP($G1478,'Last name'!$A:$B,2,FALSE) &amp; " " &amp; VLOOKUP(RANDBETWEEN(5,COUNT('Last name'!$A:$A) + 1),'Last name'!$A:$B,2,FALSE)
)</f>
        <v>Siqueira Pedroso</v>
      </c>
      <c r="I1478" s="7" t="str">
        <f t="shared" ref="I1478:I1541" ca="1" si="208">$F1478 &amp; " " &amp; $H1478</f>
        <v>Sophie Siqueira Pedroso</v>
      </c>
      <c r="J1478" s="7" t="str">
        <f ca="1">VLOOKUP($E1478,Name!$A:$C,3,FALSE)</f>
        <v>F</v>
      </c>
      <c r="K1478" s="7" t="str">
        <f ca="1">VLOOKUP($J1478,Gender!$A:$B,2,FALSE)</f>
        <v>Female</v>
      </c>
      <c r="L1478" s="7">
        <f t="shared" ref="L1478:L1541" ca="1" si="209" xml:space="preserve">
IF(AND($S1478 &gt;= 5, $S1478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478" s="7" t="str">
        <f ca="1">VLOOKUP($L1478,Race!$A:$B,2,FALSE)</f>
        <v>White</v>
      </c>
      <c r="N1478" s="8">
        <f t="shared" ref="N1478:N1541" ca="1" si="210" xml:space="preserve">
IF($S1478 = 5 + N("CEO"),
    TODAY() - 16340,
    IF($S1478 = 8 + N("Secretary"),
        RANDBETWEEN(TODAY() - 12418.5, TODAY()-6574.5),
        IF(OR($S1478 = 7, $S1478 = 14),
            RANDBETWEEN(TODAY() - 16071, TODAY() - 8766),
            IF(OR($S1478 = 13, $S1478 = 12, $S1478 = 11),
                RANDBETWEEN(TODAY() - 27393.75, TODAY() - 12783.75),
                RANDBETWEEN(TODAY() - 27393.75, TODAY()-10957.5)
            )
        )
    )
)</f>
        <v>24639</v>
      </c>
      <c r="O1478" s="6">
        <f t="shared" ref="O1478:O1541" ca="1" si="211" xml:space="preserve">
IF(OR($S1478 = 5, $S1478 = 6) + N("Se for presidente ou vice-presidente"),
    10 + N("Doutor"),
    IF($S1478 = 7 + N("Se for diretor"),
        RANDBETWEEN(8,10) + N("Graduate school or Master’s degree or Doctorate"),
        IF($S1478 = 14 + N("If a manager"),
            RANDBETWEEN(7,9),
            IF(OR($S1478 = 13, $S1478 = 12, $S1478 = 11) + N("If coordinator or specialist or analyst"),
                RANDBETWEEN(7,8),
                7
            )
        )
    )
)</f>
        <v>8</v>
      </c>
      <c r="P1478" s="8" t="str">
        <f ca="1">VLOOKUP($O1478,Education!$A:$B,2,FALSE)</f>
        <v>Graduate school</v>
      </c>
      <c r="Q1478" s="7">
        <f ca="1" xml:space="preserve">
  IF(OR($S1478 = 5, $S1478 = 6, $S1478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78" s="7" t="str">
        <f ca="1">VLOOKUP($Q1478,Department!$A:$B,2,FALSE)</f>
        <v>Controlling</v>
      </c>
      <c r="S1478" s="6">
        <f t="shared" ref="S1478:S1541" ca="1" si="212" xml:space="preserve">
IF($C1478 = 1 + N("Se matrícula for 1"),
  5 + N("Presidente"),
  IF($C1478 = 2 + N("Se matrícula for 2"),
    6 + N("Vice-presidente"),
    IF($C1478 = 3 + N("Se matrícula for 3"),
      8 + N("Secretária bilíngue"),
      IF(AND($C1478 &gt;= 4, $C1478 &lt;=14),
        7 + N("Diretor"),
        IF(AND($C1478 &gt;= 15, $C1478 &lt;= 25),
          14 + N("Manager"),
          IF(AND($C1478 &gt;= 26, $C1478 &lt;= 36),
            13 + N("Coordinador"),
            IF(AND($C1478 &gt;= 37, $C1478 &lt;= 47),
              12 + N("Especialista"),
                IF(MOD($C1478,2) = 0,
                  11 + N("Analista"),
                  RANDBETWEEN(9,10) + N("Estagiário ou Trainee")
                )
            )
          )
        )
      )
    )
  )
)</f>
        <v>11</v>
      </c>
      <c r="T1478" s="7" t="str">
        <f ca="1">VLOOKUP($S1478,Role!$A:$B,2,FALSE)</f>
        <v>Analyst</v>
      </c>
      <c r="U1478" s="6">
        <f t="shared" ref="U1478:U1541" ca="1" si="213" xml:space="preserve">
IF($S1478 = 11 + N("Analyst"),
    RANDBETWEEN(5, 7) + N("Jr, Pleno, Sr"),
    ""
)</f>
        <v>5</v>
      </c>
      <c r="V1478" s="7" t="str">
        <f ca="1" xml:space="preserve">
IF($U1478 &lt;&gt; "",
    VLOOKUP($U1478,Level!$A:$B,2,FALSE),
    ""
)</f>
        <v>Junior</v>
      </c>
      <c r="W1478" s="1">
        <f t="shared" ref="W1478:W1541" ca="1" si="214" xml:space="preserve">
IF($S1478 = 5 + N("Presidente"),
    27000,
    IF($S1478 = 6 + N("Vice-presidente"),
        23000,
        IF(OR($S1478 = 8, $S1478= 13, $S1478 = 12) + N("Secretária bilíngue ou coordenador ou especialista"),
            8000,
            IF($S1478 = 7 + N("Diretor"),
                15000,
                IF($S1478 = 14 + N("Gerente"),
                    12000,
                    IF($S1478 = 9 + N("Estagiário"),
                        705,
                        IF($S1478 = 10 + N("Trainee"),
                            805,
                            IF($S1478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IF($O1478 = 7,
  500,
  IF($O1478 = 8,
    1000,
    IF($O1478 = 9,
      1500,
      IF($O1478 = 10,
        2000,
        0
      )
    )
  )
)
+
N("Adicional no salário por área")
+
IF($Q1478 = 14 + N("Tecnologia da Informação"),
  120,
  IF($Q1478 = 16 + N("Vendas"),
    110,
    IF($Q1478 = 15 + N("Jurídico"),
      100,
      IF(OR($Q1478 = 8, $Q1478 = 9, $Q1478 = 11) + N("Recursos humanos ou comercial ou comunicação e marketing"),
        80,
        0
      )
    )
  )
)
+
N("Adicionando pegadinha")
+
IF(AND($Q1478 = 16, $O1478 = 9, $S1478 = 11, $U1478 = 5) + N("Se for de vendas, com mestrado, analista sênior"),
  IF($L1478 = 5,
    100,
    0
  )
  +
  IF($J1478 = "M",
    200,
    0
  ),
  0
)</f>
        <v>3000</v>
      </c>
      <c r="X1478" s="12" t="str">
        <f t="shared" ref="X1478:X1541" ca="1" si="215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$A1478  &amp; ", "   &amp;
$C1478  &amp; ", "   &amp;
$D1478  &amp; ", '"  &amp;
$I1478  &amp; "', '" &amp;
$J1478  &amp; "', "  &amp;
$L1478  &amp; ", '"  &amp;
TEXT($N1478,"dd/mm/aaaa")  &amp; "', "   &amp;
$O1478  &amp; ", "   &amp;
$Q1478  &amp; ", "   &amp;
$S1478  &amp; ", "   &amp;
IF($U1478 &lt;&gt; "", $U1478, "NULL")  &amp; ", "   &amp;
$W1478  &amp; ");"</f>
        <v>INSERT INTO bi4all.fac_employees (id_company_fk, id_employee_pk, flg_active, employee_name, id_gender_fk, id_race_fk, birthday, id_schooling_fk, id_department_fk, id_role_fk, id_level_fk, salary) VALUES (1, 1474, TRUE, 'Sophie Siqueira Pedroso', 'F', 5, '16/06/1967', 8, 12, 11, 5, 3000);</v>
      </c>
    </row>
    <row r="1479" spans="1:24" ht="14.25" customHeight="1" x14ac:dyDescent="0.2">
      <c r="A1479" s="7">
        <v>1</v>
      </c>
      <c r="B1479" s="7" t="str">
        <f>$A1479 &amp; "-"&amp;VLOOKUP($A1479,Company!$A:$B,2,FALSE)</f>
        <v>1-ACME Corporation</v>
      </c>
      <c r="C1479" s="5">
        <f t="shared" si="207"/>
        <v>1475</v>
      </c>
      <c r="D1479" s="6" t="b">
        <v>1</v>
      </c>
      <c r="E1479" s="7">
        <f ca="1">IF($C1479 = 1 + N("Presidente"),
    127,
    IF($C1479 = 2 + N("Vice-Presidente"),
        72,
        IF($C1479 = 3 + N("Secretária bilíngue"),
            13,
            RANDBETWEEN(5,COUNT(Name!$A:$A) + 1)
        )
    )
)</f>
        <v>220</v>
      </c>
      <c r="F1479" s="7" t="str">
        <f ca="1">VLOOKUP($E1479,Name!$A:$B,2,FALSE)</f>
        <v>Laura</v>
      </c>
      <c r="G1479" s="7">
        <f ca="1" xml:space="preserve">
IF($C1479 = 1,
    0,
    RANDBETWEEN(5,COUNT('Last name'!$A:$A) + 1)
)</f>
        <v>61</v>
      </c>
      <c r="H1479" s="7" t="str">
        <f ca="1" xml:space="preserve">
IF($C1479 = 1 + N("Presidente"),
    "de Orléans e Bragança",
    VLOOKUP($G1479,'Last name'!$A:$B,2,FALSE) &amp; " " &amp; VLOOKUP(RANDBETWEEN(5,COUNT('Last name'!$A:$A) + 1),'Last name'!$A:$B,2,FALSE)
)</f>
        <v>Caruso Rocha</v>
      </c>
      <c r="I1479" s="7" t="str">
        <f t="shared" ca="1" si="208"/>
        <v>Laura Caruso Rocha</v>
      </c>
      <c r="J1479" s="7" t="str">
        <f ca="1">VLOOKUP($E1479,Name!$A:$C,3,FALSE)</f>
        <v>F</v>
      </c>
      <c r="K1479" s="7" t="str">
        <f ca="1">VLOOKUP($J1479,Gender!$A:$B,2,FALSE)</f>
        <v>Female</v>
      </c>
      <c r="L1479" s="7">
        <f t="shared" ca="1" si="209"/>
        <v>5</v>
      </c>
      <c r="M1479" s="7" t="str">
        <f ca="1">VLOOKUP($L1479,Race!$A:$B,2,FALSE)</f>
        <v>White</v>
      </c>
      <c r="N1479" s="8">
        <f t="shared" ca="1" si="210"/>
        <v>25257</v>
      </c>
      <c r="O1479" s="6">
        <f t="shared" ca="1" si="211"/>
        <v>7</v>
      </c>
      <c r="P1479" s="8" t="str">
        <f ca="1">VLOOKUP($O1479,Education!$A:$B,2,FALSE)</f>
        <v>Undergraduate degree</v>
      </c>
      <c r="Q1479" s="7">
        <f ca="1" xml:space="preserve">
  IF(OR($S1479 = 5, $S1479 = 6, $S1479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79" s="7" t="str">
        <f ca="1">VLOOKUP($Q1479,Department!$A:$B,2,FALSE)</f>
        <v>Presidency</v>
      </c>
      <c r="S1479" s="6">
        <f t="shared" ca="1" si="212"/>
        <v>9</v>
      </c>
      <c r="T1479" s="7" t="str">
        <f ca="1">VLOOKUP($S1479,Role!$A:$B,2,FALSE)</f>
        <v>Intern</v>
      </c>
      <c r="U1479" s="6" t="str">
        <f t="shared" ca="1" si="213"/>
        <v/>
      </c>
      <c r="V1479" s="7" t="str">
        <f ca="1" xml:space="preserve">
IF($U1479 &lt;&gt; "",
    VLOOKUP($U1479,Level!$A:$B,2,FALSE),
    ""
)</f>
        <v/>
      </c>
      <c r="W1479" s="1">
        <f t="shared" ca="1" si="214"/>
        <v>1205</v>
      </c>
      <c r="X1479" s="12" t="str">
        <f t="shared" ca="1" si="215"/>
        <v>INSERT INTO bi4all.fac_employees (id_company_fk, id_employee_pk, flg_active, employee_name, id_gender_fk, id_race_fk, birthday, id_schooling_fk, id_department_fk, id_role_fk, id_level_fk, salary) VALUES (1, 1475, TRUE, 'Laura Caruso Rocha', 'F', 5, '23/02/1969', 7, 5, 9, NULL, 1205);</v>
      </c>
    </row>
    <row r="1480" spans="1:24" ht="14.25" customHeight="1" x14ac:dyDescent="0.2">
      <c r="A1480" s="7">
        <v>1</v>
      </c>
      <c r="B1480" s="7" t="str">
        <f>$A1480 &amp; "-"&amp;VLOOKUP($A1480,Company!$A:$B,2,FALSE)</f>
        <v>1-ACME Corporation</v>
      </c>
      <c r="C1480" s="5">
        <f t="shared" si="207"/>
        <v>1476</v>
      </c>
      <c r="D1480" s="6" t="b">
        <v>1</v>
      </c>
      <c r="E1480" s="7">
        <f ca="1">IF($C1480 = 1 + N("Presidente"),
    127,
    IF($C1480 = 2 + N("Vice-Presidente"),
        72,
        IF($C1480 = 3 + N("Secretária bilíngue"),
            13,
            RANDBETWEEN(5,COUNT(Name!$A:$A) + 1)
        )
    )
)</f>
        <v>273</v>
      </c>
      <c r="F1480" s="7" t="str">
        <f ca="1">VLOOKUP($E1480,Name!$A:$B,2,FALSE)</f>
        <v>Maria Sophia</v>
      </c>
      <c r="G1480" s="7">
        <f ca="1" xml:space="preserve">
IF($C1480 = 1,
    0,
    RANDBETWEEN(5,COUNT('Last name'!$A:$A) + 1)
)</f>
        <v>32</v>
      </c>
      <c r="H1480" s="7" t="str">
        <f ca="1" xml:space="preserve">
IF($C1480 = 1 + N("Presidente"),
    "de Orléans e Bragança",
    VLOOKUP($G1480,'Last name'!$A:$B,2,FALSE) &amp; " " &amp; VLOOKUP(RANDBETWEEN(5,COUNT('Last name'!$A:$A) + 1),'Last name'!$A:$B,2,FALSE)
)</f>
        <v>Barboza Barros</v>
      </c>
      <c r="I1480" s="7" t="str">
        <f t="shared" ca="1" si="208"/>
        <v>Maria Sophia Barboza Barros</v>
      </c>
      <c r="J1480" s="7" t="str">
        <f ca="1">VLOOKUP($E1480,Name!$A:$C,3,FALSE)</f>
        <v>F</v>
      </c>
      <c r="K1480" s="7" t="str">
        <f ca="1">VLOOKUP($J1480,Gender!$A:$B,2,FALSE)</f>
        <v>Female</v>
      </c>
      <c r="L1480" s="7">
        <f t="shared" ca="1" si="209"/>
        <v>5</v>
      </c>
      <c r="M1480" s="7" t="str">
        <f ca="1">VLOOKUP($L1480,Race!$A:$B,2,FALSE)</f>
        <v>White</v>
      </c>
      <c r="N1480" s="8">
        <f t="shared" ca="1" si="210"/>
        <v>22865</v>
      </c>
      <c r="O1480" s="6">
        <f t="shared" ca="1" si="211"/>
        <v>8</v>
      </c>
      <c r="P1480" s="8" t="str">
        <f ca="1">VLOOKUP($O1480,Education!$A:$B,2,FALSE)</f>
        <v>Graduate school</v>
      </c>
      <c r="Q1480" s="7">
        <f ca="1" xml:space="preserve">
  IF(OR($S1480 = 5, $S1480 = 6, $S1480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80" s="7" t="str">
        <f ca="1">VLOOKUP($Q1480,Department!$A:$B,2,FALSE)</f>
        <v>Administration</v>
      </c>
      <c r="S1480" s="6">
        <f t="shared" ca="1" si="212"/>
        <v>11</v>
      </c>
      <c r="T1480" s="7" t="str">
        <f ca="1">VLOOKUP($S1480,Role!$A:$B,2,FALSE)</f>
        <v>Analyst</v>
      </c>
      <c r="U1480" s="6">
        <f t="shared" ca="1" si="213"/>
        <v>7</v>
      </c>
      <c r="V1480" s="7" t="str">
        <f ca="1" xml:space="preserve">
IF($U1480 &lt;&gt; "",
    VLOOKUP($U1480,Level!$A:$B,2,FALSE),
    ""
)</f>
        <v>Senior</v>
      </c>
      <c r="W1480" s="1">
        <f t="shared" ca="1" si="214"/>
        <v>3000</v>
      </c>
      <c r="X1480" s="12" t="str">
        <f t="shared" ca="1" si="215"/>
        <v>INSERT INTO bi4all.fac_employees (id_company_fk, id_employee_pk, flg_active, employee_name, id_gender_fk, id_race_fk, birthday, id_schooling_fk, id_department_fk, id_role_fk, id_level_fk, salary) VALUES (1, 1476, TRUE, 'Maria Sophia Barboza Barros', 'F', 5, '07/08/1962', 8, 6, 11, 7, 3000);</v>
      </c>
    </row>
    <row r="1481" spans="1:24" ht="14.25" customHeight="1" x14ac:dyDescent="0.2">
      <c r="A1481" s="7">
        <v>1</v>
      </c>
      <c r="B1481" s="7" t="str">
        <f>$A1481 &amp; "-"&amp;VLOOKUP($A1481,Company!$A:$B,2,FALSE)</f>
        <v>1-ACME Corporation</v>
      </c>
      <c r="C1481" s="5">
        <f t="shared" si="207"/>
        <v>1477</v>
      </c>
      <c r="D1481" s="6" t="b">
        <v>1</v>
      </c>
      <c r="E1481" s="7">
        <f ca="1">IF($C1481 = 1 + N("Presidente"),
    127,
    IF($C1481 = 2 + N("Vice-Presidente"),
        72,
        IF($C1481 = 3 + N("Secretária bilíngue"),
            13,
            RANDBETWEEN(5,COUNT(Name!$A:$A) + 1)
        )
    )
)</f>
        <v>182</v>
      </c>
      <c r="F1481" s="7" t="str">
        <f ca="1">VLOOKUP($E1481,Name!$A:$B,2,FALSE)</f>
        <v>Joana</v>
      </c>
      <c r="G1481" s="7">
        <f ca="1" xml:space="preserve">
IF($C1481 = 1,
    0,
    RANDBETWEEN(5,COUNT('Last name'!$A:$A) + 1)
)</f>
        <v>46</v>
      </c>
      <c r="H1481" s="7" t="str">
        <f ca="1" xml:space="preserve">
IF($C1481 = 1 + N("Presidente"),
    "de Orléans e Bragança",
    VLOOKUP($G1481,'Last name'!$A:$B,2,FALSE) &amp; " " &amp; VLOOKUP(RANDBETWEEN(5,COUNT('Last name'!$A:$A) + 1),'Last name'!$A:$B,2,FALSE)
)</f>
        <v>Bragança Malafaia</v>
      </c>
      <c r="I1481" s="7" t="str">
        <f t="shared" ca="1" si="208"/>
        <v>Joana Bragança Malafaia</v>
      </c>
      <c r="J1481" s="7" t="str">
        <f ca="1">VLOOKUP($E1481,Name!$A:$C,3,FALSE)</f>
        <v>F</v>
      </c>
      <c r="K1481" s="7" t="str">
        <f ca="1">VLOOKUP($J1481,Gender!$A:$B,2,FALSE)</f>
        <v>Female</v>
      </c>
      <c r="L1481" s="7">
        <f t="shared" ca="1" si="209"/>
        <v>5</v>
      </c>
      <c r="M1481" s="7" t="str">
        <f ca="1">VLOOKUP($L1481,Race!$A:$B,2,FALSE)</f>
        <v>White</v>
      </c>
      <c r="N1481" s="8">
        <f t="shared" ca="1" si="210"/>
        <v>20071</v>
      </c>
      <c r="O1481" s="6">
        <f t="shared" ca="1" si="211"/>
        <v>7</v>
      </c>
      <c r="P1481" s="8" t="str">
        <f ca="1">VLOOKUP($O1481,Education!$A:$B,2,FALSE)</f>
        <v>Undergraduate degree</v>
      </c>
      <c r="Q1481" s="7">
        <f ca="1" xml:space="preserve">
  IF(OR($S1481 = 5, $S1481 = 6, $S1481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81" s="7" t="str">
        <f ca="1">VLOOKUP($Q1481,Department!$A:$B,2,FALSE)</f>
        <v>Finance</v>
      </c>
      <c r="S1481" s="6">
        <f t="shared" ca="1" si="212"/>
        <v>9</v>
      </c>
      <c r="T1481" s="7" t="str">
        <f ca="1">VLOOKUP($S1481,Role!$A:$B,2,FALSE)</f>
        <v>Intern</v>
      </c>
      <c r="U1481" s="6" t="str">
        <f t="shared" ca="1" si="213"/>
        <v/>
      </c>
      <c r="V1481" s="7" t="str">
        <f ca="1" xml:space="preserve">
IF($U1481 &lt;&gt; "",
    VLOOKUP($U1481,Level!$A:$B,2,FALSE),
    ""
)</f>
        <v/>
      </c>
      <c r="W1481" s="1">
        <f t="shared" ca="1" si="214"/>
        <v>1205</v>
      </c>
      <c r="X1481" s="12" t="str">
        <f t="shared" ca="1" si="215"/>
        <v>INSERT INTO bi4all.fac_employees (id_company_fk, id_employee_pk, flg_active, employee_name, id_gender_fk, id_race_fk, birthday, id_schooling_fk, id_department_fk, id_role_fk, id_level_fk, salary) VALUES (1, 1477, TRUE, 'Joana Bragança Malafaia', 'F', 5, '13/12/1954', 7, 7, 9, NULL, 1205);</v>
      </c>
    </row>
    <row r="1482" spans="1:24" ht="14.25" customHeight="1" x14ac:dyDescent="0.2">
      <c r="A1482" s="7">
        <v>1</v>
      </c>
      <c r="B1482" s="7" t="str">
        <f>$A1482 &amp; "-"&amp;VLOOKUP($A1482,Company!$A:$B,2,FALSE)</f>
        <v>1-ACME Corporation</v>
      </c>
      <c r="C1482" s="5">
        <f t="shared" si="207"/>
        <v>1478</v>
      </c>
      <c r="D1482" s="6" t="b">
        <v>1</v>
      </c>
      <c r="E1482" s="7">
        <f ca="1">IF($C1482 = 1 + N("Presidente"),
    127,
    IF($C1482 = 2 + N("Vice-Presidente"),
        72,
        IF($C1482 = 3 + N("Secretária bilíngue"),
            13,
            RANDBETWEEN(5,COUNT(Name!$A:$A) + 1)
        )
    )
)</f>
        <v>26</v>
      </c>
      <c r="F1482" s="7" t="str">
        <f ca="1">VLOOKUP($E1482,Name!$A:$B,2,FALSE)</f>
        <v>Ana Beatriz</v>
      </c>
      <c r="G1482" s="7">
        <f ca="1" xml:space="preserve">
IF($C1482 = 1,
    0,
    RANDBETWEEN(5,COUNT('Last name'!$A:$A) + 1)
)</f>
        <v>19</v>
      </c>
      <c r="H1482" s="7" t="str">
        <f ca="1" xml:space="preserve">
IF($C1482 = 1 + N("Presidente"),
    "de Orléans e Bragança",
    VLOOKUP($G1482,'Last name'!$A:$B,2,FALSE) &amp; " " &amp; VLOOKUP(RANDBETWEEN(5,COUNT('Last name'!$A:$A) + 1),'Last name'!$A:$B,2,FALSE)
)</f>
        <v>Anjos Azeredo</v>
      </c>
      <c r="I1482" s="7" t="str">
        <f t="shared" ca="1" si="208"/>
        <v>Ana Beatriz Anjos Azeredo</v>
      </c>
      <c r="J1482" s="7" t="str">
        <f ca="1">VLOOKUP($E1482,Name!$A:$C,3,FALSE)</f>
        <v>F</v>
      </c>
      <c r="K1482" s="7" t="str">
        <f ca="1">VLOOKUP($J1482,Gender!$A:$B,2,FALSE)</f>
        <v>Female</v>
      </c>
      <c r="L1482" s="7">
        <f t="shared" ca="1" si="209"/>
        <v>8</v>
      </c>
      <c r="M1482" s="7" t="str">
        <f ca="1">VLOOKUP($L1482,Race!$A:$B,2,FALSE)</f>
        <v>Asian</v>
      </c>
      <c r="N1482" s="8">
        <f t="shared" ca="1" si="210"/>
        <v>20194</v>
      </c>
      <c r="O1482" s="6">
        <f t="shared" ca="1" si="211"/>
        <v>8</v>
      </c>
      <c r="P1482" s="8" t="str">
        <f ca="1">VLOOKUP($O1482,Education!$A:$B,2,FALSE)</f>
        <v>Graduate school</v>
      </c>
      <c r="Q1482" s="7">
        <f ca="1" xml:space="preserve">
  IF(OR($S1482 = 5, $S1482 = 6, $S1482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482" s="7" t="str">
        <f ca="1">VLOOKUP($Q1482,Department!$A:$B,2,FALSE)</f>
        <v>Presidency</v>
      </c>
      <c r="S1482" s="6">
        <f t="shared" ca="1" si="212"/>
        <v>11</v>
      </c>
      <c r="T1482" s="7" t="str">
        <f ca="1">VLOOKUP($S1482,Role!$A:$B,2,FALSE)</f>
        <v>Analyst</v>
      </c>
      <c r="U1482" s="6">
        <f t="shared" ca="1" si="213"/>
        <v>5</v>
      </c>
      <c r="V1482" s="7" t="str">
        <f ca="1" xml:space="preserve">
IF($U1482 &lt;&gt; "",
    VLOOKUP($U1482,Level!$A:$B,2,FALSE),
    ""
)</f>
        <v>Junior</v>
      </c>
      <c r="W1482" s="1">
        <f t="shared" ca="1" si="214"/>
        <v>3000</v>
      </c>
      <c r="X1482" s="12" t="str">
        <f t="shared" ca="1" si="215"/>
        <v>INSERT INTO bi4all.fac_employees (id_company_fk, id_employee_pk, flg_active, employee_name, id_gender_fk, id_race_fk, birthday, id_schooling_fk, id_department_fk, id_role_fk, id_level_fk, salary) VALUES (1, 1478, TRUE, 'Ana Beatriz Anjos Azeredo', 'F', 8, '15/04/1955', 8, 5, 11, 5, 3000);</v>
      </c>
    </row>
    <row r="1483" spans="1:24" ht="14.25" customHeight="1" x14ac:dyDescent="0.2">
      <c r="A1483" s="7">
        <v>1</v>
      </c>
      <c r="B1483" s="7" t="str">
        <f>$A1483 &amp; "-"&amp;VLOOKUP($A1483,Company!$A:$B,2,FALSE)</f>
        <v>1-ACME Corporation</v>
      </c>
      <c r="C1483" s="5">
        <f t="shared" si="207"/>
        <v>1479</v>
      </c>
      <c r="D1483" s="6" t="b">
        <v>1</v>
      </c>
      <c r="E1483" s="7">
        <f ca="1">IF($C1483 = 1 + N("Presidente"),
    127,
    IF($C1483 = 2 + N("Vice-Presidente"),
        72,
        IF($C1483 = 3 + N("Secretária bilíngue"),
            13,
            RANDBETWEEN(5,COUNT(Name!$A:$A) + 1)
        )
    )
)</f>
        <v>221</v>
      </c>
      <c r="F1483" s="7" t="str">
        <f ca="1">VLOOKUP($E1483,Name!$A:$B,2,FALSE)</f>
        <v>Lavínia</v>
      </c>
      <c r="G1483" s="7">
        <f ca="1" xml:space="preserve">
IF($C1483 = 1,
    0,
    RANDBETWEEN(5,COUNT('Last name'!$A:$A) + 1)
)</f>
        <v>177</v>
      </c>
      <c r="H1483" s="7" t="str">
        <f ca="1" xml:space="preserve">
IF($C1483 = 1 + N("Presidente"),
    "de Orléans e Bragança",
    VLOOKUP($G1483,'Last name'!$A:$B,2,FALSE) &amp; " " &amp; VLOOKUP(RANDBETWEEN(5,COUNT('Last name'!$A:$A) + 1),'Last name'!$A:$B,2,FALSE)
)</f>
        <v>Saragoça Sacramento</v>
      </c>
      <c r="I1483" s="7" t="str">
        <f t="shared" ca="1" si="208"/>
        <v>Lavínia Saragoça Sacramento</v>
      </c>
      <c r="J1483" s="7" t="str">
        <f ca="1">VLOOKUP($E1483,Name!$A:$C,3,FALSE)</f>
        <v>F</v>
      </c>
      <c r="K1483" s="7" t="str">
        <f ca="1">VLOOKUP($J1483,Gender!$A:$B,2,FALSE)</f>
        <v>Female</v>
      </c>
      <c r="L1483" s="7">
        <f t="shared" ca="1" si="209"/>
        <v>5</v>
      </c>
      <c r="M1483" s="7" t="str">
        <f ca="1">VLOOKUP($L1483,Race!$A:$B,2,FALSE)</f>
        <v>White</v>
      </c>
      <c r="N1483" s="8">
        <f t="shared" ca="1" si="210"/>
        <v>31066</v>
      </c>
      <c r="O1483" s="6">
        <f t="shared" ca="1" si="211"/>
        <v>7</v>
      </c>
      <c r="P1483" s="8" t="str">
        <f ca="1">VLOOKUP($O1483,Education!$A:$B,2,FALSE)</f>
        <v>Undergraduate degree</v>
      </c>
      <c r="Q1483" s="7">
        <f ca="1" xml:space="preserve">
  IF(OR($S1483 = 5, $S1483 = 6, $S1483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83" s="7" t="str">
        <f ca="1">VLOOKUP($Q1483,Department!$A:$B,2,FALSE)</f>
        <v>Controlling</v>
      </c>
      <c r="S1483" s="6">
        <f t="shared" ca="1" si="212"/>
        <v>10</v>
      </c>
      <c r="T1483" s="7" t="str">
        <f ca="1">VLOOKUP($S1483,Role!$A:$B,2,FALSE)</f>
        <v>Trainee</v>
      </c>
      <c r="U1483" s="6" t="str">
        <f t="shared" ca="1" si="213"/>
        <v/>
      </c>
      <c r="V1483" s="7" t="str">
        <f ca="1" xml:space="preserve">
IF($U1483 &lt;&gt; "",
    VLOOKUP($U1483,Level!$A:$B,2,FALSE),
    ""
)</f>
        <v/>
      </c>
      <c r="W1483" s="1">
        <f t="shared" ca="1" si="214"/>
        <v>1305</v>
      </c>
      <c r="X1483" s="12" t="str">
        <f t="shared" ca="1" si="215"/>
        <v>INSERT INTO bi4all.fac_employees (id_company_fk, id_employee_pk, flg_active, employee_name, id_gender_fk, id_race_fk, birthday, id_schooling_fk, id_department_fk, id_role_fk, id_level_fk, salary) VALUES (1, 1479, TRUE, 'Lavínia Saragoça Sacramento', 'F', 5, '19/01/1985', 7, 12, 10, NULL, 1305);</v>
      </c>
    </row>
    <row r="1484" spans="1:24" ht="14.25" customHeight="1" x14ac:dyDescent="0.2">
      <c r="A1484" s="7">
        <v>1</v>
      </c>
      <c r="B1484" s="7" t="str">
        <f>$A1484 &amp; "-"&amp;VLOOKUP($A1484,Company!$A:$B,2,FALSE)</f>
        <v>1-ACME Corporation</v>
      </c>
      <c r="C1484" s="5">
        <f t="shared" si="207"/>
        <v>1480</v>
      </c>
      <c r="D1484" s="6" t="b">
        <v>1</v>
      </c>
      <c r="E1484" s="7">
        <f ca="1">IF($C1484 = 1 + N("Presidente"),
    127,
    IF($C1484 = 2 + N("Vice-Presidente"),
        72,
        IF($C1484 = 3 + N("Secretária bilíngue"),
            13,
            RANDBETWEEN(5,COUNT(Name!$A:$A) + 1)
        )
    )
)</f>
        <v>180</v>
      </c>
      <c r="F1484" s="7" t="str">
        <f ca="1">VLOOKUP($E1484,Name!$A:$B,2,FALSE)</f>
        <v>Isis</v>
      </c>
      <c r="G1484" s="7">
        <f ca="1" xml:space="preserve">
IF($C1484 = 1,
    0,
    RANDBETWEEN(5,COUNT('Last name'!$A:$A) + 1)
)</f>
        <v>64</v>
      </c>
      <c r="H1484" s="7" t="str">
        <f ca="1" xml:space="preserve">
IF($C1484 = 1 + N("Presidente"),
    "de Orléans e Bragança",
    VLOOKUP($G1484,'Last name'!$A:$B,2,FALSE) &amp; " " &amp; VLOOKUP(RANDBETWEEN(5,COUNT('Last name'!$A:$A) + 1),'Last name'!$A:$B,2,FALSE)
)</f>
        <v>Chaves Duarte</v>
      </c>
      <c r="I1484" s="7" t="str">
        <f t="shared" ca="1" si="208"/>
        <v>Isis Chaves Duarte</v>
      </c>
      <c r="J1484" s="7" t="str">
        <f ca="1">VLOOKUP($E1484,Name!$A:$C,3,FALSE)</f>
        <v>F</v>
      </c>
      <c r="K1484" s="7" t="str">
        <f ca="1">VLOOKUP($J1484,Gender!$A:$B,2,FALSE)</f>
        <v>Female</v>
      </c>
      <c r="L1484" s="7">
        <f t="shared" ca="1" si="209"/>
        <v>6</v>
      </c>
      <c r="M1484" s="7" t="str">
        <f ca="1">VLOOKUP($L1484,Race!$A:$B,2,FALSE)</f>
        <v>Black or African American</v>
      </c>
      <c r="N1484" s="8">
        <f t="shared" ca="1" si="210"/>
        <v>30274</v>
      </c>
      <c r="O1484" s="6">
        <f t="shared" ca="1" si="211"/>
        <v>7</v>
      </c>
      <c r="P1484" s="8" t="str">
        <f ca="1">VLOOKUP($O1484,Education!$A:$B,2,FALSE)</f>
        <v>Undergraduate degree</v>
      </c>
      <c r="Q1484" s="7">
        <f ca="1" xml:space="preserve">
  IF(OR($S1484 = 5, $S1484 = 6, $S1484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84" s="7" t="str">
        <f ca="1">VLOOKUP($Q1484,Department!$A:$B,2,FALSE)</f>
        <v>Communication &amp; Marketing</v>
      </c>
      <c r="S1484" s="6">
        <f t="shared" ca="1" si="212"/>
        <v>11</v>
      </c>
      <c r="T1484" s="7" t="str">
        <f ca="1">VLOOKUP($S1484,Role!$A:$B,2,FALSE)</f>
        <v>Analyst</v>
      </c>
      <c r="U1484" s="6">
        <f t="shared" ca="1" si="213"/>
        <v>5</v>
      </c>
      <c r="V1484" s="7" t="str">
        <f ca="1" xml:space="preserve">
IF($U1484 &lt;&gt; "",
    VLOOKUP($U1484,Level!$A:$B,2,FALSE),
    ""
)</f>
        <v>Junior</v>
      </c>
      <c r="W1484" s="1">
        <f t="shared" ca="1" si="214"/>
        <v>2580</v>
      </c>
      <c r="X1484" s="12" t="str">
        <f t="shared" ca="1" si="215"/>
        <v>INSERT INTO bi4all.fac_employees (id_company_fk, id_employee_pk, flg_active, employee_name, id_gender_fk, id_race_fk, birthday, id_schooling_fk, id_department_fk, id_role_fk, id_level_fk, salary) VALUES (1, 1480, TRUE, 'Isis Chaves Duarte', 'F', 6, '19/11/1982', 7, 11, 11, 5, 2580);</v>
      </c>
    </row>
    <row r="1485" spans="1:24" ht="14.25" customHeight="1" x14ac:dyDescent="0.2">
      <c r="A1485" s="7">
        <v>1</v>
      </c>
      <c r="B1485" s="7" t="str">
        <f>$A1485 &amp; "-"&amp;VLOOKUP($A1485,Company!$A:$B,2,FALSE)</f>
        <v>1-ACME Corporation</v>
      </c>
      <c r="C1485" s="5">
        <f t="shared" si="207"/>
        <v>1481</v>
      </c>
      <c r="D1485" s="6" t="b">
        <v>1</v>
      </c>
      <c r="E1485" s="7">
        <f ca="1">IF($C1485 = 1 + N("Presidente"),
    127,
    IF($C1485 = 2 + N("Vice-Presidente"),
        72,
        IF($C1485 = 3 + N("Secretária bilíngue"),
            13,
            RANDBETWEEN(5,COUNT(Name!$A:$A) + 1)
        )
    )
)</f>
        <v>197</v>
      </c>
      <c r="F1485" s="7" t="str">
        <f ca="1">VLOOKUP($E1485,Name!$A:$B,2,FALSE)</f>
        <v>José</v>
      </c>
      <c r="G1485" s="7">
        <f ca="1" xml:space="preserve">
IF($C1485 = 1,
    0,
    RANDBETWEEN(5,COUNT('Last name'!$A:$A) + 1)
)</f>
        <v>57</v>
      </c>
      <c r="H1485" s="7" t="str">
        <f ca="1" xml:space="preserve">
IF($C1485 = 1 + N("Presidente"),
    "de Orléans e Bragança",
    VLOOKUP($G1485,'Last name'!$A:$B,2,FALSE) &amp; " " &amp; VLOOKUP(RANDBETWEEN(5,COUNT('Last name'!$A:$A) + 1),'Last name'!$A:$B,2,FALSE)
)</f>
        <v>Cândido Gallo</v>
      </c>
      <c r="I1485" s="7" t="str">
        <f t="shared" ca="1" si="208"/>
        <v>José Cândido Gallo</v>
      </c>
      <c r="J1485" s="7" t="str">
        <f ca="1">VLOOKUP($E1485,Name!$A:$C,3,FALSE)</f>
        <v>M</v>
      </c>
      <c r="K1485" s="7" t="str">
        <f ca="1">VLOOKUP($J1485,Gender!$A:$B,2,FALSE)</f>
        <v>Male</v>
      </c>
      <c r="L1485" s="7">
        <f t="shared" ca="1" si="209"/>
        <v>7</v>
      </c>
      <c r="M1485" s="7" t="str">
        <f ca="1">VLOOKUP($L1485,Race!$A:$B,2,FALSE)</f>
        <v>Hispanic or Latino</v>
      </c>
      <c r="N1485" s="8">
        <f t="shared" ca="1" si="210"/>
        <v>29904</v>
      </c>
      <c r="O1485" s="6">
        <f t="shared" ca="1" si="211"/>
        <v>7</v>
      </c>
      <c r="P1485" s="8" t="str">
        <f ca="1">VLOOKUP($O1485,Education!$A:$B,2,FALSE)</f>
        <v>Undergraduate degree</v>
      </c>
      <c r="Q1485" s="7">
        <f ca="1" xml:space="preserve">
  IF(OR($S1485 = 5, $S1485 = 6, $S1485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85" s="7" t="str">
        <f ca="1">VLOOKUP($Q1485,Department!$A:$B,2,FALSE)</f>
        <v>Finance</v>
      </c>
      <c r="S1485" s="6">
        <f t="shared" ca="1" si="212"/>
        <v>10</v>
      </c>
      <c r="T1485" s="7" t="str">
        <f ca="1">VLOOKUP($S1485,Role!$A:$B,2,FALSE)</f>
        <v>Trainee</v>
      </c>
      <c r="U1485" s="6" t="str">
        <f t="shared" ca="1" si="213"/>
        <v/>
      </c>
      <c r="V1485" s="7" t="str">
        <f ca="1" xml:space="preserve">
IF($U1485 &lt;&gt; "",
    VLOOKUP($U1485,Level!$A:$B,2,FALSE),
    ""
)</f>
        <v/>
      </c>
      <c r="W1485" s="1">
        <f t="shared" ca="1" si="214"/>
        <v>1305</v>
      </c>
      <c r="X1485" s="12" t="str">
        <f t="shared" ca="1" si="215"/>
        <v>INSERT INTO bi4all.fac_employees (id_company_fk, id_employee_pk, flg_active, employee_name, id_gender_fk, id_race_fk, birthday, id_schooling_fk, id_department_fk, id_role_fk, id_level_fk, salary) VALUES (1, 1481, TRUE, 'José Cândido Gallo', 'M', 7, '14/11/1981', 7, 7, 10, NULL, 1305);</v>
      </c>
    </row>
    <row r="1486" spans="1:24" ht="14.25" customHeight="1" x14ac:dyDescent="0.2">
      <c r="A1486" s="7">
        <v>1</v>
      </c>
      <c r="B1486" s="7" t="str">
        <f>$A1486 &amp; "-"&amp;VLOOKUP($A1486,Company!$A:$B,2,FALSE)</f>
        <v>1-ACME Corporation</v>
      </c>
      <c r="C1486" s="5">
        <f t="shared" si="207"/>
        <v>1482</v>
      </c>
      <c r="D1486" s="6" t="b">
        <v>1</v>
      </c>
      <c r="E1486" s="7">
        <f ca="1">IF($C1486 = 1 + N("Presidente"),
    127,
    IF($C1486 = 2 + N("Vice-Presidente"),
        72,
        IF($C1486 = 3 + N("Secretária bilíngue"),
            13,
            RANDBETWEEN(5,COUNT(Name!$A:$A) + 1)
        )
    )
)</f>
        <v>61</v>
      </c>
      <c r="F1486" s="7" t="str">
        <f ca="1">VLOOKUP($E1486,Name!$A:$B,2,FALSE)</f>
        <v>Augusto</v>
      </c>
      <c r="G1486" s="7">
        <f ca="1" xml:space="preserve">
IF($C1486 = 1,
    0,
    RANDBETWEEN(5,COUNT('Last name'!$A:$A) + 1)
)</f>
        <v>115</v>
      </c>
      <c r="H1486" s="7" t="str">
        <f ca="1" xml:space="preserve">
IF($C1486 = 1 + N("Presidente"),
    "de Orléans e Bragança",
    VLOOKUP($G1486,'Last name'!$A:$B,2,FALSE) &amp; " " &amp; VLOOKUP(RANDBETWEEN(5,COUNT('Last name'!$A:$A) + 1),'Last name'!$A:$B,2,FALSE)
)</f>
        <v>Madureira Alvarenga</v>
      </c>
      <c r="I1486" s="7" t="str">
        <f t="shared" ca="1" si="208"/>
        <v>Augusto Madureira Alvarenga</v>
      </c>
      <c r="J1486" s="7" t="str">
        <f ca="1">VLOOKUP($E1486,Name!$A:$C,3,FALSE)</f>
        <v>M</v>
      </c>
      <c r="K1486" s="7" t="str">
        <f ca="1">VLOOKUP($J1486,Gender!$A:$B,2,FALSE)</f>
        <v>Male</v>
      </c>
      <c r="L1486" s="7">
        <f t="shared" ca="1" si="209"/>
        <v>5</v>
      </c>
      <c r="M1486" s="7" t="str">
        <f ca="1">VLOOKUP($L1486,Race!$A:$B,2,FALSE)</f>
        <v>White</v>
      </c>
      <c r="N1486" s="8">
        <f t="shared" ca="1" si="210"/>
        <v>27868</v>
      </c>
      <c r="O1486" s="6">
        <f t="shared" ca="1" si="211"/>
        <v>8</v>
      </c>
      <c r="P1486" s="8" t="str">
        <f ca="1">VLOOKUP($O1486,Education!$A:$B,2,FALSE)</f>
        <v>Graduate school</v>
      </c>
      <c r="Q1486" s="7">
        <f ca="1" xml:space="preserve">
  IF(OR($S1486 = 5, $S1486 = 6, $S1486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86" s="7" t="str">
        <f ca="1">VLOOKUP($Q1486,Department!$A:$B,2,FALSE)</f>
        <v>Communication &amp; Marketing</v>
      </c>
      <c r="S1486" s="6">
        <f t="shared" ca="1" si="212"/>
        <v>11</v>
      </c>
      <c r="T1486" s="7" t="str">
        <f ca="1">VLOOKUP($S1486,Role!$A:$B,2,FALSE)</f>
        <v>Analyst</v>
      </c>
      <c r="U1486" s="6">
        <f t="shared" ca="1" si="213"/>
        <v>5</v>
      </c>
      <c r="V1486" s="7" t="str">
        <f ca="1" xml:space="preserve">
IF($U1486 &lt;&gt; "",
    VLOOKUP($U1486,Level!$A:$B,2,FALSE),
    ""
)</f>
        <v>Junior</v>
      </c>
      <c r="W1486" s="1">
        <f t="shared" ca="1" si="214"/>
        <v>3080</v>
      </c>
      <c r="X1486" s="12" t="str">
        <f t="shared" ca="1" si="215"/>
        <v>INSERT INTO bi4all.fac_employees (id_company_fk, id_employee_pk, flg_active, employee_name, id_gender_fk, id_race_fk, birthday, id_schooling_fk, id_department_fk, id_role_fk, id_level_fk, salary) VALUES (1, 1482, TRUE, 'Augusto Madureira Alvarenga', 'M', 5, '18/04/1976', 8, 11, 11, 5, 3080);</v>
      </c>
    </row>
    <row r="1487" spans="1:24" ht="14.25" customHeight="1" x14ac:dyDescent="0.2">
      <c r="A1487" s="7">
        <v>1</v>
      </c>
      <c r="B1487" s="7" t="str">
        <f>$A1487 &amp; "-"&amp;VLOOKUP($A1487,Company!$A:$B,2,FALSE)</f>
        <v>1-ACME Corporation</v>
      </c>
      <c r="C1487" s="5">
        <f t="shared" si="207"/>
        <v>1483</v>
      </c>
      <c r="D1487" s="6" t="b">
        <v>1</v>
      </c>
      <c r="E1487" s="7">
        <f ca="1">IF($C1487 = 1 + N("Presidente"),
    127,
    IF($C1487 = 2 + N("Vice-Presidente"),
        72,
        IF($C1487 = 3 + N("Secretária bilíngue"),
            13,
            RANDBETWEEN(5,COUNT(Name!$A:$A) + 1)
        )
    )
)</f>
        <v>191</v>
      </c>
      <c r="F1487" s="7" t="str">
        <f ca="1">VLOOKUP($E1487,Name!$A:$B,2,FALSE)</f>
        <v>João Paulo</v>
      </c>
      <c r="G1487" s="7">
        <f ca="1" xml:space="preserve">
IF($C1487 = 1,
    0,
    RANDBETWEEN(5,COUNT('Last name'!$A:$A) + 1)
)</f>
        <v>33</v>
      </c>
      <c r="H1487" s="7" t="str">
        <f ca="1" xml:space="preserve">
IF($C1487 = 1 + N("Presidente"),
    "de Orléans e Bragança",
    VLOOKUP($G1487,'Last name'!$A:$B,2,FALSE) &amp; " " &amp; VLOOKUP(RANDBETWEEN(5,COUNT('Last name'!$A:$A) + 1),'Last name'!$A:$B,2,FALSE)
)</f>
        <v>Barreto Negrão</v>
      </c>
      <c r="I1487" s="7" t="str">
        <f t="shared" ca="1" si="208"/>
        <v>João Paulo Barreto Negrão</v>
      </c>
      <c r="J1487" s="7" t="str">
        <f ca="1">VLOOKUP($E1487,Name!$A:$C,3,FALSE)</f>
        <v>M</v>
      </c>
      <c r="K1487" s="7" t="str">
        <f ca="1">VLOOKUP($J1487,Gender!$A:$B,2,FALSE)</f>
        <v>Male</v>
      </c>
      <c r="L1487" s="7">
        <f t="shared" ca="1" si="209"/>
        <v>5</v>
      </c>
      <c r="M1487" s="7" t="str">
        <f ca="1">VLOOKUP($L1487,Race!$A:$B,2,FALSE)</f>
        <v>White</v>
      </c>
      <c r="N1487" s="8">
        <f t="shared" ca="1" si="210"/>
        <v>24716</v>
      </c>
      <c r="O1487" s="6">
        <f t="shared" ca="1" si="211"/>
        <v>7</v>
      </c>
      <c r="P1487" s="8" t="str">
        <f ca="1">VLOOKUP($O1487,Education!$A:$B,2,FALSE)</f>
        <v>Undergraduate degree</v>
      </c>
      <c r="Q1487" s="7">
        <f ca="1" xml:space="preserve">
  IF(OR($S1487 = 5, $S1487 = 6, $S1487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87" s="7" t="str">
        <f ca="1">VLOOKUP($Q1487,Department!$A:$B,2,FALSE)</f>
        <v>Audit</v>
      </c>
      <c r="S1487" s="6">
        <f t="shared" ca="1" si="212"/>
        <v>10</v>
      </c>
      <c r="T1487" s="7" t="str">
        <f ca="1">VLOOKUP($S1487,Role!$A:$B,2,FALSE)</f>
        <v>Trainee</v>
      </c>
      <c r="U1487" s="6" t="str">
        <f t="shared" ca="1" si="213"/>
        <v/>
      </c>
      <c r="V1487" s="7" t="str">
        <f ca="1" xml:space="preserve">
IF($U1487 &lt;&gt; "",
    VLOOKUP($U1487,Level!$A:$B,2,FALSE),
    ""
)</f>
        <v/>
      </c>
      <c r="W1487" s="1">
        <f t="shared" ca="1" si="214"/>
        <v>1305</v>
      </c>
      <c r="X1487" s="12" t="str">
        <f t="shared" ca="1" si="215"/>
        <v>INSERT INTO bi4all.fac_employees (id_company_fk, id_employee_pk, flg_active, employee_name, id_gender_fk, id_race_fk, birthday, id_schooling_fk, id_department_fk, id_role_fk, id_level_fk, salary) VALUES (1, 1483, TRUE, 'João Paulo Barreto Negrão', 'M', 5, '01/09/1967', 7, 13, 10, NULL, 1305);</v>
      </c>
    </row>
    <row r="1488" spans="1:24" ht="14.25" customHeight="1" x14ac:dyDescent="0.2">
      <c r="A1488" s="7">
        <v>1</v>
      </c>
      <c r="B1488" s="7" t="str">
        <f>$A1488 &amp; "-"&amp;VLOOKUP($A1488,Company!$A:$B,2,FALSE)</f>
        <v>1-ACME Corporation</v>
      </c>
      <c r="C1488" s="5">
        <f t="shared" si="207"/>
        <v>1484</v>
      </c>
      <c r="D1488" s="6" t="b">
        <v>1</v>
      </c>
      <c r="E1488" s="7">
        <f ca="1">IF($C1488 = 1 + N("Presidente"),
    127,
    IF($C1488 = 2 + N("Vice-Presidente"),
        72,
        IF($C1488 = 3 + N("Secretária bilíngue"),
            13,
            RANDBETWEEN(5,COUNT(Name!$A:$A) + 1)
        )
    )
)</f>
        <v>53</v>
      </c>
      <c r="F1488" s="7" t="str">
        <f ca="1">VLOOKUP($E1488,Name!$A:$B,2,FALSE)</f>
        <v>Aquiles</v>
      </c>
      <c r="G1488" s="7">
        <f ca="1" xml:space="preserve">
IF($C1488 = 1,
    0,
    RANDBETWEEN(5,COUNT('Last name'!$A:$A) + 1)
)</f>
        <v>59</v>
      </c>
      <c r="H1488" s="7" t="str">
        <f ca="1" xml:space="preserve">
IF($C1488 = 1 + N("Presidente"),
    "de Orléans e Bragança",
    VLOOKUP($G1488,'Last name'!$A:$B,2,FALSE) &amp; " " &amp; VLOOKUP(RANDBETWEEN(5,COUNT('Last name'!$A:$A) + 1),'Last name'!$A:$B,2,FALSE)
)</f>
        <v>Cardozo Leitão</v>
      </c>
      <c r="I1488" s="7" t="str">
        <f t="shared" ca="1" si="208"/>
        <v>Aquiles Cardozo Leitão</v>
      </c>
      <c r="J1488" s="7" t="str">
        <f ca="1">VLOOKUP($E1488,Name!$A:$C,3,FALSE)</f>
        <v>M</v>
      </c>
      <c r="K1488" s="7" t="str">
        <f ca="1">VLOOKUP($J1488,Gender!$A:$B,2,FALSE)</f>
        <v>Male</v>
      </c>
      <c r="L1488" s="7">
        <f t="shared" ca="1" si="209"/>
        <v>5</v>
      </c>
      <c r="M1488" s="7" t="str">
        <f ca="1">VLOOKUP($L1488,Race!$A:$B,2,FALSE)</f>
        <v>White</v>
      </c>
      <c r="N1488" s="8">
        <f t="shared" ca="1" si="210"/>
        <v>22174</v>
      </c>
      <c r="O1488" s="6">
        <f t="shared" ca="1" si="211"/>
        <v>7</v>
      </c>
      <c r="P1488" s="8" t="str">
        <f ca="1">VLOOKUP($O1488,Education!$A:$B,2,FALSE)</f>
        <v>Undergraduate degree</v>
      </c>
      <c r="Q1488" s="7">
        <f ca="1" xml:space="preserve">
  IF(OR($S1488 = 5, $S1488 = 6, $S1488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88" s="7" t="str">
        <f ca="1">VLOOKUP($Q1488,Department!$A:$B,2,FALSE)</f>
        <v>Administration</v>
      </c>
      <c r="S1488" s="6">
        <f t="shared" ca="1" si="212"/>
        <v>11</v>
      </c>
      <c r="T1488" s="7" t="str">
        <f ca="1">VLOOKUP($S1488,Role!$A:$B,2,FALSE)</f>
        <v>Analyst</v>
      </c>
      <c r="U1488" s="6">
        <f t="shared" ca="1" si="213"/>
        <v>5</v>
      </c>
      <c r="V1488" s="7" t="str">
        <f ca="1" xml:space="preserve">
IF($U1488 &lt;&gt; "",
    VLOOKUP($U1488,Level!$A:$B,2,FALSE),
    ""
)</f>
        <v>Junior</v>
      </c>
      <c r="W1488" s="1">
        <f t="shared" ca="1" si="214"/>
        <v>2500</v>
      </c>
      <c r="X1488" s="12" t="str">
        <f t="shared" ca="1" si="215"/>
        <v>INSERT INTO bi4all.fac_employees (id_company_fk, id_employee_pk, flg_active, employee_name, id_gender_fk, id_race_fk, birthday, id_schooling_fk, id_department_fk, id_role_fk, id_level_fk, salary) VALUES (1, 1484, TRUE, 'Aquiles Cardozo Leitão', 'M', 5, '15/09/1960', 7, 6, 11, 5, 2500);</v>
      </c>
    </row>
    <row r="1489" spans="1:24" ht="14.25" customHeight="1" x14ac:dyDescent="0.2">
      <c r="A1489" s="7">
        <v>1</v>
      </c>
      <c r="B1489" s="7" t="str">
        <f>$A1489 &amp; "-"&amp;VLOOKUP($A1489,Company!$A:$B,2,FALSE)</f>
        <v>1-ACME Corporation</v>
      </c>
      <c r="C1489" s="5">
        <f t="shared" si="207"/>
        <v>1485</v>
      </c>
      <c r="D1489" s="6" t="b">
        <v>1</v>
      </c>
      <c r="E1489" s="7">
        <f ca="1">IF($C1489 = 1 + N("Presidente"),
    127,
    IF($C1489 = 2 + N("Vice-Presidente"),
        72,
        IF($C1489 = 3 + N("Secretária bilíngue"),
            13,
            RANDBETWEEN(5,COUNT(Name!$A:$A) + 1)
        )
    )
)</f>
        <v>11</v>
      </c>
      <c r="F1489" s="7" t="str">
        <f ca="1">VLOOKUP($E1489,Name!$A:$B,2,FALSE)</f>
        <v>Agatha</v>
      </c>
      <c r="G1489" s="7">
        <f ca="1" xml:space="preserve">
IF($C1489 = 1,
    0,
    RANDBETWEEN(5,COUNT('Last name'!$A:$A) + 1)
)</f>
        <v>19</v>
      </c>
      <c r="H1489" s="7" t="str">
        <f ca="1" xml:space="preserve">
IF($C1489 = 1 + N("Presidente"),
    "de Orléans e Bragança",
    VLOOKUP($G1489,'Last name'!$A:$B,2,FALSE) &amp; " " &amp; VLOOKUP(RANDBETWEEN(5,COUNT('Last name'!$A:$A) + 1),'Last name'!$A:$B,2,FALSE)
)</f>
        <v>Anjos Pimenta</v>
      </c>
      <c r="I1489" s="7" t="str">
        <f t="shared" ca="1" si="208"/>
        <v>Agatha Anjos Pimenta</v>
      </c>
      <c r="J1489" s="7" t="str">
        <f ca="1">VLOOKUP($E1489,Name!$A:$C,3,FALSE)</f>
        <v>F</v>
      </c>
      <c r="K1489" s="7" t="str">
        <f ca="1">VLOOKUP($J1489,Gender!$A:$B,2,FALSE)</f>
        <v>Female</v>
      </c>
      <c r="L1489" s="7">
        <f t="shared" ca="1" si="209"/>
        <v>5</v>
      </c>
      <c r="M1489" s="7" t="str">
        <f ca="1">VLOOKUP($L1489,Race!$A:$B,2,FALSE)</f>
        <v>White</v>
      </c>
      <c r="N1489" s="8">
        <f t="shared" ca="1" si="210"/>
        <v>24307</v>
      </c>
      <c r="O1489" s="6">
        <f t="shared" ca="1" si="211"/>
        <v>7</v>
      </c>
      <c r="P1489" s="8" t="str">
        <f ca="1">VLOOKUP($O1489,Education!$A:$B,2,FALSE)</f>
        <v>Undergraduate degree</v>
      </c>
      <c r="Q1489" s="7">
        <f ca="1" xml:space="preserve">
  IF(OR($S1489 = 5, $S1489 = 6, $S1489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89" s="7" t="str">
        <f ca="1">VLOOKUP($Q1489,Department!$A:$B,2,FALSE)</f>
        <v>Commercial</v>
      </c>
      <c r="S1489" s="6">
        <f t="shared" ca="1" si="212"/>
        <v>10</v>
      </c>
      <c r="T1489" s="7" t="str">
        <f ca="1">VLOOKUP($S1489,Role!$A:$B,2,FALSE)</f>
        <v>Trainee</v>
      </c>
      <c r="U1489" s="6" t="str">
        <f t="shared" ca="1" si="213"/>
        <v/>
      </c>
      <c r="V1489" s="7" t="str">
        <f ca="1" xml:space="preserve">
IF($U1489 &lt;&gt; "",
    VLOOKUP($U1489,Level!$A:$B,2,FALSE),
    ""
)</f>
        <v/>
      </c>
      <c r="W1489" s="1">
        <f t="shared" ca="1" si="214"/>
        <v>1385</v>
      </c>
      <c r="X1489" s="12" t="str">
        <f t="shared" ca="1" si="215"/>
        <v>INSERT INTO bi4all.fac_employees (id_company_fk, id_employee_pk, flg_active, employee_name, id_gender_fk, id_race_fk, birthday, id_schooling_fk, id_department_fk, id_role_fk, id_level_fk, salary) VALUES (1, 1485, TRUE, 'Agatha Anjos Pimenta', 'F', 5, '19/07/1966', 7, 9, 10, NULL, 1385);</v>
      </c>
    </row>
    <row r="1490" spans="1:24" ht="14.25" customHeight="1" x14ac:dyDescent="0.2">
      <c r="A1490" s="7">
        <v>1</v>
      </c>
      <c r="B1490" s="7" t="str">
        <f>$A1490 &amp; "-"&amp;VLOOKUP($A1490,Company!$A:$B,2,FALSE)</f>
        <v>1-ACME Corporation</v>
      </c>
      <c r="C1490" s="5">
        <f t="shared" si="207"/>
        <v>1486</v>
      </c>
      <c r="D1490" s="6" t="b">
        <v>1</v>
      </c>
      <c r="E1490" s="7">
        <f ca="1">IF($C1490 = 1 + N("Presidente"),
    127,
    IF($C1490 = 2 + N("Vice-Presidente"),
        72,
        IF($C1490 = 3 + N("Secretária bilíngue"),
            13,
            RANDBETWEEN(5,COUNT(Name!$A:$A) + 1)
        )
    )
)</f>
        <v>219</v>
      </c>
      <c r="F1490" s="7" t="str">
        <f ca="1">VLOOKUP($E1490,Name!$A:$B,2,FALSE)</f>
        <v>Larissa</v>
      </c>
      <c r="G1490" s="7">
        <f ca="1" xml:space="preserve">
IF($C1490 = 1,
    0,
    RANDBETWEEN(5,COUNT('Last name'!$A:$A) + 1)
)</f>
        <v>171</v>
      </c>
      <c r="H1490" s="7" t="str">
        <f ca="1" xml:space="preserve">
IF($C1490 = 1 + N("Presidente"),
    "de Orléans e Bragança",
    VLOOKUP($G1490,'Last name'!$A:$B,2,FALSE) &amp; " " &amp; VLOOKUP(RANDBETWEEN(5,COUNT('Last name'!$A:$A) + 1),'Last name'!$A:$B,2,FALSE)
)</f>
        <v>Sacramento Sacramento</v>
      </c>
      <c r="I1490" s="7" t="str">
        <f t="shared" ca="1" si="208"/>
        <v>Larissa Sacramento Sacramento</v>
      </c>
      <c r="J1490" s="7" t="str">
        <f ca="1">VLOOKUP($E1490,Name!$A:$C,3,FALSE)</f>
        <v>F</v>
      </c>
      <c r="K1490" s="7" t="str">
        <f ca="1">VLOOKUP($J1490,Gender!$A:$B,2,FALSE)</f>
        <v>Female</v>
      </c>
      <c r="L1490" s="7">
        <f t="shared" ca="1" si="209"/>
        <v>5</v>
      </c>
      <c r="M1490" s="7" t="str">
        <f ca="1">VLOOKUP($L1490,Race!$A:$B,2,FALSE)</f>
        <v>White</v>
      </c>
      <c r="N1490" s="8">
        <f t="shared" ca="1" si="210"/>
        <v>27505</v>
      </c>
      <c r="O1490" s="6">
        <f t="shared" ca="1" si="211"/>
        <v>7</v>
      </c>
      <c r="P1490" s="8" t="str">
        <f ca="1">VLOOKUP($O1490,Education!$A:$B,2,FALSE)</f>
        <v>Undergraduate degree</v>
      </c>
      <c r="Q1490" s="7">
        <f ca="1" xml:space="preserve">
  IF(OR($S1490 = 5, $S1490 = 6, $S1490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490" s="7" t="str">
        <f ca="1">VLOOKUP($Q1490,Department!$A:$B,2,FALSE)</f>
        <v>Administration</v>
      </c>
      <c r="S1490" s="6">
        <f t="shared" ca="1" si="212"/>
        <v>11</v>
      </c>
      <c r="T1490" s="7" t="str">
        <f ca="1">VLOOKUP($S1490,Role!$A:$B,2,FALSE)</f>
        <v>Analyst</v>
      </c>
      <c r="U1490" s="6">
        <f t="shared" ca="1" si="213"/>
        <v>6</v>
      </c>
      <c r="V1490" s="7" t="str">
        <f ca="1" xml:space="preserve">
IF($U1490 &lt;&gt; "",
    VLOOKUP($U1490,Level!$A:$B,2,FALSE),
    ""
)</f>
        <v>Pleno</v>
      </c>
      <c r="W1490" s="1">
        <f t="shared" ca="1" si="214"/>
        <v>2500</v>
      </c>
      <c r="X1490" s="12" t="str">
        <f t="shared" ca="1" si="215"/>
        <v>INSERT INTO bi4all.fac_employees (id_company_fk, id_employee_pk, flg_active, employee_name, id_gender_fk, id_race_fk, birthday, id_schooling_fk, id_department_fk, id_role_fk, id_level_fk, salary) VALUES (1, 1486, TRUE, 'Larissa Sacramento Sacramento', 'F', 5, '21/04/1975', 7, 6, 11, 6, 2500);</v>
      </c>
    </row>
    <row r="1491" spans="1:24" ht="14.25" customHeight="1" x14ac:dyDescent="0.2">
      <c r="A1491" s="7">
        <v>1</v>
      </c>
      <c r="B1491" s="7" t="str">
        <f>$A1491 &amp; "-"&amp;VLOOKUP($A1491,Company!$A:$B,2,FALSE)</f>
        <v>1-ACME Corporation</v>
      </c>
      <c r="C1491" s="5">
        <f t="shared" si="207"/>
        <v>1487</v>
      </c>
      <c r="D1491" s="6" t="b">
        <v>1</v>
      </c>
      <c r="E1491" s="7">
        <f ca="1">IF($C1491 = 1 + N("Presidente"),
    127,
    IF($C1491 = 2 + N("Vice-Presidente"),
        72,
        IF($C1491 = 3 + N("Secretária bilíngue"),
            13,
            RANDBETWEEN(5,COUNT(Name!$A:$A) + 1)
        )
    )
)</f>
        <v>311</v>
      </c>
      <c r="F1491" s="7" t="str">
        <f ca="1">VLOOKUP($E1491,Name!$A:$B,2,FALSE)</f>
        <v>Olívia</v>
      </c>
      <c r="G1491" s="7">
        <f ca="1" xml:space="preserve">
IF($C1491 = 1,
    0,
    RANDBETWEEN(5,COUNT('Last name'!$A:$A) + 1)
)</f>
        <v>51</v>
      </c>
      <c r="H1491" s="7" t="str">
        <f ca="1" xml:space="preserve">
IF($C1491 = 1 + N("Presidente"),
    "de Orléans e Bragança",
    VLOOKUP($G1491,'Last name'!$A:$B,2,FALSE) &amp; " " &amp; VLOOKUP(RANDBETWEEN(5,COUNT('Last name'!$A:$A) + 1),'Last name'!$A:$B,2,FALSE)
)</f>
        <v>Café Ricci</v>
      </c>
      <c r="I1491" s="7" t="str">
        <f t="shared" ca="1" si="208"/>
        <v>Olívia Café Ricci</v>
      </c>
      <c r="J1491" s="7" t="str">
        <f ca="1">VLOOKUP($E1491,Name!$A:$C,3,FALSE)</f>
        <v>F</v>
      </c>
      <c r="K1491" s="7" t="str">
        <f ca="1">VLOOKUP($J1491,Gender!$A:$B,2,FALSE)</f>
        <v>Female</v>
      </c>
      <c r="L1491" s="7">
        <f t="shared" ca="1" si="209"/>
        <v>6</v>
      </c>
      <c r="M1491" s="7" t="str">
        <f ca="1">VLOOKUP($L1491,Race!$A:$B,2,FALSE)</f>
        <v>Black or African American</v>
      </c>
      <c r="N1491" s="8">
        <f t="shared" ca="1" si="210"/>
        <v>21029</v>
      </c>
      <c r="O1491" s="6">
        <f t="shared" ca="1" si="211"/>
        <v>7</v>
      </c>
      <c r="P1491" s="8" t="str">
        <f ca="1">VLOOKUP($O1491,Education!$A:$B,2,FALSE)</f>
        <v>Undergraduate degree</v>
      </c>
      <c r="Q1491" s="7">
        <f ca="1" xml:space="preserve">
  IF(OR($S1491 = 5, $S1491 = 6, $S1491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91" s="7" t="str">
        <f ca="1">VLOOKUP($Q1491,Department!$A:$B,2,FALSE)</f>
        <v>Commercial</v>
      </c>
      <c r="S1491" s="6">
        <f t="shared" ca="1" si="212"/>
        <v>10</v>
      </c>
      <c r="T1491" s="7" t="str">
        <f ca="1">VLOOKUP($S1491,Role!$A:$B,2,FALSE)</f>
        <v>Trainee</v>
      </c>
      <c r="U1491" s="6" t="str">
        <f t="shared" ca="1" si="213"/>
        <v/>
      </c>
      <c r="V1491" s="7" t="str">
        <f ca="1" xml:space="preserve">
IF($U1491 &lt;&gt; "",
    VLOOKUP($U1491,Level!$A:$B,2,FALSE),
    ""
)</f>
        <v/>
      </c>
      <c r="W1491" s="1">
        <f t="shared" ca="1" si="214"/>
        <v>1385</v>
      </c>
      <c r="X1491" s="12" t="str">
        <f t="shared" ca="1" si="215"/>
        <v>INSERT INTO bi4all.fac_employees (id_company_fk, id_employee_pk, flg_active, employee_name, id_gender_fk, id_race_fk, birthday, id_schooling_fk, id_department_fk, id_role_fk, id_level_fk, salary) VALUES (1, 1487, TRUE, 'Olívia Café Ricci', 'F', 6, '28/07/1957', 7, 9, 10, NULL, 1385);</v>
      </c>
    </row>
    <row r="1492" spans="1:24" ht="14.25" customHeight="1" x14ac:dyDescent="0.2">
      <c r="A1492" s="7">
        <v>1</v>
      </c>
      <c r="B1492" s="7" t="str">
        <f>$A1492 &amp; "-"&amp;VLOOKUP($A1492,Company!$A:$B,2,FALSE)</f>
        <v>1-ACME Corporation</v>
      </c>
      <c r="C1492" s="5">
        <f t="shared" si="207"/>
        <v>1488</v>
      </c>
      <c r="D1492" s="6" t="b">
        <v>1</v>
      </c>
      <c r="E1492" s="7">
        <f ca="1">IF($C1492 = 1 + N("Presidente"),
    127,
    IF($C1492 = 2 + N("Vice-Presidente"),
        72,
        IF($C1492 = 3 + N("Secretária bilíngue"),
            13,
            RANDBETWEEN(5,COUNT(Name!$A:$A) + 1)
        )
    )
)</f>
        <v>148</v>
      </c>
      <c r="F1492" s="7" t="str">
        <f ca="1">VLOOKUP($E1492,Name!$A:$B,2,FALSE)</f>
        <v>Frankin</v>
      </c>
      <c r="G1492" s="7">
        <f ca="1" xml:space="preserve">
IF($C1492 = 1,
    0,
    RANDBETWEEN(5,COUNT('Last name'!$A:$A) + 1)
)</f>
        <v>121</v>
      </c>
      <c r="H1492" s="7" t="str">
        <f ca="1" xml:space="preserve">
IF($C1492 = 1 + N("Presidente"),
    "de Orléans e Bragança",
    VLOOKUP($G1492,'Last name'!$A:$B,2,FALSE) &amp; " " &amp; VLOOKUP(RANDBETWEEN(5,COUNT('Last name'!$A:$A) + 1),'Last name'!$A:$B,2,FALSE)
)</f>
        <v>Martinelli Serra</v>
      </c>
      <c r="I1492" s="7" t="str">
        <f t="shared" ca="1" si="208"/>
        <v>Frankin Martinelli Serra</v>
      </c>
      <c r="J1492" s="7" t="str">
        <f ca="1">VLOOKUP($E1492,Name!$A:$C,3,FALSE)</f>
        <v>M</v>
      </c>
      <c r="K1492" s="7" t="str">
        <f ca="1">VLOOKUP($J1492,Gender!$A:$B,2,FALSE)</f>
        <v>Male</v>
      </c>
      <c r="L1492" s="7">
        <f t="shared" ca="1" si="209"/>
        <v>5</v>
      </c>
      <c r="M1492" s="7" t="str">
        <f ca="1">VLOOKUP($L1492,Race!$A:$B,2,FALSE)</f>
        <v>White</v>
      </c>
      <c r="N1492" s="8">
        <f t="shared" ca="1" si="210"/>
        <v>24275</v>
      </c>
      <c r="O1492" s="6">
        <f t="shared" ca="1" si="211"/>
        <v>8</v>
      </c>
      <c r="P1492" s="8" t="str">
        <f ca="1">VLOOKUP($O1492,Education!$A:$B,2,FALSE)</f>
        <v>Graduate school</v>
      </c>
      <c r="Q1492" s="7">
        <f ca="1" xml:space="preserve">
  IF(OR($S1492 = 5, $S1492 = 6, $S1492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92" s="7" t="str">
        <f ca="1">VLOOKUP($Q1492,Department!$A:$B,2,FALSE)</f>
        <v>Finance</v>
      </c>
      <c r="S1492" s="6">
        <f t="shared" ca="1" si="212"/>
        <v>11</v>
      </c>
      <c r="T1492" s="7" t="str">
        <f ca="1">VLOOKUP($S1492,Role!$A:$B,2,FALSE)</f>
        <v>Analyst</v>
      </c>
      <c r="U1492" s="6">
        <f t="shared" ca="1" si="213"/>
        <v>6</v>
      </c>
      <c r="V1492" s="7" t="str">
        <f ca="1" xml:space="preserve">
IF($U1492 &lt;&gt; "",
    VLOOKUP($U1492,Level!$A:$B,2,FALSE),
    ""
)</f>
        <v>Pleno</v>
      </c>
      <c r="W1492" s="1">
        <f t="shared" ca="1" si="214"/>
        <v>3000</v>
      </c>
      <c r="X1492" s="12" t="str">
        <f t="shared" ca="1" si="215"/>
        <v>INSERT INTO bi4all.fac_employees (id_company_fk, id_employee_pk, flg_active, employee_name, id_gender_fk, id_race_fk, birthday, id_schooling_fk, id_department_fk, id_role_fk, id_level_fk, salary) VALUES (1, 1488, TRUE, 'Frankin Martinelli Serra', 'M', 5, '17/06/1966', 8, 7, 11, 6, 3000);</v>
      </c>
    </row>
    <row r="1493" spans="1:24" ht="14.25" customHeight="1" x14ac:dyDescent="0.2">
      <c r="A1493" s="7">
        <v>1</v>
      </c>
      <c r="B1493" s="7" t="str">
        <f>$A1493 &amp; "-"&amp;VLOOKUP($A1493,Company!$A:$B,2,FALSE)</f>
        <v>1-ACME Corporation</v>
      </c>
      <c r="C1493" s="5">
        <f t="shared" si="207"/>
        <v>1489</v>
      </c>
      <c r="D1493" s="6" t="b">
        <v>1</v>
      </c>
      <c r="E1493" s="7">
        <f ca="1">IF($C1493 = 1 + N("Presidente"),
    127,
    IF($C1493 = 2 + N("Vice-Presidente"),
        72,
        IF($C1493 = 3 + N("Secretária bilíngue"),
            13,
            RANDBETWEEN(5,COUNT(Name!$A:$A) + 1)
        )
    )
)</f>
        <v>235</v>
      </c>
      <c r="F1493" s="7" t="str">
        <f ca="1">VLOOKUP($E1493,Name!$A:$B,2,FALSE)</f>
        <v>Luan</v>
      </c>
      <c r="G1493" s="7">
        <f ca="1" xml:space="preserve">
IF($C1493 = 1,
    0,
    RANDBETWEEN(5,COUNT('Last name'!$A:$A) + 1)
)</f>
        <v>90</v>
      </c>
      <c r="H1493" s="7" t="str">
        <f ca="1" xml:space="preserve">
IF($C1493 = 1 + N("Presidente"),
    "de Orléans e Bragança",
    VLOOKUP($G1493,'Last name'!$A:$B,2,FALSE) &amp; " " &amp; VLOOKUP(RANDBETWEEN(5,COUNT('Last name'!$A:$A) + 1),'Last name'!$A:$B,2,FALSE)
)</f>
        <v>Fontana Negrão</v>
      </c>
      <c r="I1493" s="7" t="str">
        <f t="shared" ca="1" si="208"/>
        <v>Luan Fontana Negrão</v>
      </c>
      <c r="J1493" s="7" t="str">
        <f ca="1">VLOOKUP($E1493,Name!$A:$C,3,FALSE)</f>
        <v>M</v>
      </c>
      <c r="K1493" s="7" t="str">
        <f ca="1">VLOOKUP($J1493,Gender!$A:$B,2,FALSE)</f>
        <v>Male</v>
      </c>
      <c r="L1493" s="7">
        <f t="shared" ca="1" si="209"/>
        <v>5</v>
      </c>
      <c r="M1493" s="7" t="str">
        <f ca="1">VLOOKUP($L1493,Race!$A:$B,2,FALSE)</f>
        <v>White</v>
      </c>
      <c r="N1493" s="8">
        <f t="shared" ca="1" si="210"/>
        <v>25347</v>
      </c>
      <c r="O1493" s="6">
        <f t="shared" ca="1" si="211"/>
        <v>7</v>
      </c>
      <c r="P1493" s="8" t="str">
        <f ca="1">VLOOKUP($O1493,Education!$A:$B,2,FALSE)</f>
        <v>Undergraduate degree</v>
      </c>
      <c r="Q1493" s="7">
        <f ca="1" xml:space="preserve">
  IF(OR($S1493 = 5, $S1493 = 6, $S1493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493" s="7" t="str">
        <f ca="1">VLOOKUP($Q1493,Department!$A:$B,2,FALSE)</f>
        <v>Audit</v>
      </c>
      <c r="S1493" s="6">
        <f t="shared" ca="1" si="212"/>
        <v>10</v>
      </c>
      <c r="T1493" s="7" t="str">
        <f ca="1">VLOOKUP($S1493,Role!$A:$B,2,FALSE)</f>
        <v>Trainee</v>
      </c>
      <c r="U1493" s="6" t="str">
        <f t="shared" ca="1" si="213"/>
        <v/>
      </c>
      <c r="V1493" s="7" t="str">
        <f ca="1" xml:space="preserve">
IF($U1493 &lt;&gt; "",
    VLOOKUP($U1493,Level!$A:$B,2,FALSE),
    ""
)</f>
        <v/>
      </c>
      <c r="W1493" s="1">
        <f t="shared" ca="1" si="214"/>
        <v>1305</v>
      </c>
      <c r="X1493" s="12" t="str">
        <f t="shared" ca="1" si="215"/>
        <v>INSERT INTO bi4all.fac_employees (id_company_fk, id_employee_pk, flg_active, employee_name, id_gender_fk, id_race_fk, birthday, id_schooling_fk, id_department_fk, id_role_fk, id_level_fk, salary) VALUES (1, 1489, TRUE, 'Luan Fontana Negrão', 'M', 5, '24/05/1969', 7, 13, 10, NULL, 1305);</v>
      </c>
    </row>
    <row r="1494" spans="1:24" ht="14.25" customHeight="1" x14ac:dyDescent="0.2">
      <c r="A1494" s="7">
        <v>1</v>
      </c>
      <c r="B1494" s="7" t="str">
        <f>$A1494 &amp; "-"&amp;VLOOKUP($A1494,Company!$A:$B,2,FALSE)</f>
        <v>1-ACME Corporation</v>
      </c>
      <c r="C1494" s="5">
        <f t="shared" si="207"/>
        <v>1490</v>
      </c>
      <c r="D1494" s="6" t="b">
        <v>1</v>
      </c>
      <c r="E1494" s="7">
        <f ca="1">IF($C1494 = 1 + N("Presidente"),
    127,
    IF($C1494 = 2 + N("Vice-Presidente"),
        72,
        IF($C1494 = 3 + N("Secretária bilíngue"),
            13,
            RANDBETWEEN(5,COUNT(Name!$A:$A) + 1)
        )
    )
)</f>
        <v>115</v>
      </c>
      <c r="F1494" s="7" t="str">
        <f ca="1">VLOOKUP($E1494,Name!$A:$B,2,FALSE)</f>
        <v>Dulce</v>
      </c>
      <c r="G1494" s="7">
        <f ca="1" xml:space="preserve">
IF($C1494 = 1,
    0,
    RANDBETWEEN(5,COUNT('Last name'!$A:$A) + 1)
)</f>
        <v>21</v>
      </c>
      <c r="H1494" s="7" t="str">
        <f ca="1" xml:space="preserve">
IF($C1494 = 1 + N("Presidente"),
    "de Orléans e Bragança",
    VLOOKUP($G1494,'Last name'!$A:$B,2,FALSE) &amp; " " &amp; VLOOKUP(RANDBETWEEN(5,COUNT('Last name'!$A:$A) + 1),'Last name'!$A:$B,2,FALSE)
)</f>
        <v>Aragão Marino</v>
      </c>
      <c r="I1494" s="7" t="str">
        <f t="shared" ca="1" si="208"/>
        <v>Dulce Aragão Marino</v>
      </c>
      <c r="J1494" s="7" t="str">
        <f ca="1">VLOOKUP($E1494,Name!$A:$C,3,FALSE)</f>
        <v>F</v>
      </c>
      <c r="K1494" s="7" t="str">
        <f ca="1">VLOOKUP($J1494,Gender!$A:$B,2,FALSE)</f>
        <v>Female</v>
      </c>
      <c r="L1494" s="7">
        <f t="shared" ca="1" si="209"/>
        <v>5</v>
      </c>
      <c r="M1494" s="7" t="str">
        <f ca="1">VLOOKUP($L1494,Race!$A:$B,2,FALSE)</f>
        <v>White</v>
      </c>
      <c r="N1494" s="8">
        <f t="shared" ca="1" si="210"/>
        <v>18570</v>
      </c>
      <c r="O1494" s="6">
        <f t="shared" ca="1" si="211"/>
        <v>7</v>
      </c>
      <c r="P1494" s="8" t="str">
        <f ca="1">VLOOKUP($O1494,Education!$A:$B,2,FALSE)</f>
        <v>Undergraduate degree</v>
      </c>
      <c r="Q1494" s="7">
        <f ca="1" xml:space="preserve">
  IF(OR($S1494 = 5, $S1494 = 6, $S1494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494" s="7" t="str">
        <f ca="1">VLOOKUP($Q1494,Department!$A:$B,2,FALSE)</f>
        <v>Commercial</v>
      </c>
      <c r="S1494" s="6">
        <f t="shared" ca="1" si="212"/>
        <v>11</v>
      </c>
      <c r="T1494" s="7" t="str">
        <f ca="1">VLOOKUP($S1494,Role!$A:$B,2,FALSE)</f>
        <v>Analyst</v>
      </c>
      <c r="U1494" s="6">
        <f t="shared" ca="1" si="213"/>
        <v>5</v>
      </c>
      <c r="V1494" s="7" t="str">
        <f ca="1" xml:space="preserve">
IF($U1494 &lt;&gt; "",
    VLOOKUP($U1494,Level!$A:$B,2,FALSE),
    ""
)</f>
        <v>Junior</v>
      </c>
      <c r="W1494" s="1">
        <f t="shared" ca="1" si="214"/>
        <v>2580</v>
      </c>
      <c r="X1494" s="12" t="str">
        <f t="shared" ca="1" si="215"/>
        <v>INSERT INTO bi4all.fac_employees (id_company_fk, id_employee_pk, flg_active, employee_name, id_gender_fk, id_race_fk, birthday, id_schooling_fk, id_department_fk, id_role_fk, id_level_fk, salary) VALUES (1, 1490, TRUE, 'Dulce Aragão Marino', 'F', 5, '03/11/1950', 7, 9, 11, 5, 2580);</v>
      </c>
    </row>
    <row r="1495" spans="1:24" ht="14.25" customHeight="1" x14ac:dyDescent="0.2">
      <c r="A1495" s="7">
        <v>1</v>
      </c>
      <c r="B1495" s="7" t="str">
        <f>$A1495 &amp; "-"&amp;VLOOKUP($A1495,Company!$A:$B,2,FALSE)</f>
        <v>1-ACME Corporation</v>
      </c>
      <c r="C1495" s="5">
        <f t="shared" si="207"/>
        <v>1491</v>
      </c>
      <c r="D1495" s="6" t="b">
        <v>1</v>
      </c>
      <c r="E1495" s="7">
        <f ca="1">IF($C1495 = 1 + N("Presidente"),
    127,
    IF($C1495 = 2 + N("Vice-Presidente"),
        72,
        IF($C1495 = 3 + N("Secretária bilíngue"),
            13,
            RANDBETWEEN(5,COUNT(Name!$A:$A) + 1)
        )
    )
)</f>
        <v>99</v>
      </c>
      <c r="F1495" s="7" t="str">
        <f ca="1">VLOOKUP($E1495,Name!$A:$B,2,FALSE)</f>
        <v>Cloe</v>
      </c>
      <c r="G1495" s="7">
        <f ca="1" xml:space="preserve">
IF($C1495 = 1,
    0,
    RANDBETWEEN(5,COUNT('Last name'!$A:$A) + 1)
)</f>
        <v>121</v>
      </c>
      <c r="H1495" s="7" t="str">
        <f ca="1" xml:space="preserve">
IF($C1495 = 1 + N("Presidente"),
    "de Orléans e Bragança",
    VLOOKUP($G1495,'Last name'!$A:$B,2,FALSE) &amp; " " &amp; VLOOKUP(RANDBETWEEN(5,COUNT('Last name'!$A:$A) + 1),'Last name'!$A:$B,2,FALSE)
)</f>
        <v>Martinelli Cardoso</v>
      </c>
      <c r="I1495" s="7" t="str">
        <f t="shared" ca="1" si="208"/>
        <v>Cloe Martinelli Cardoso</v>
      </c>
      <c r="J1495" s="7" t="str">
        <f ca="1">VLOOKUP($E1495,Name!$A:$C,3,FALSE)</f>
        <v>F</v>
      </c>
      <c r="K1495" s="7" t="str">
        <f ca="1">VLOOKUP($J1495,Gender!$A:$B,2,FALSE)</f>
        <v>Female</v>
      </c>
      <c r="L1495" s="7">
        <f t="shared" ca="1" si="209"/>
        <v>5</v>
      </c>
      <c r="M1495" s="7" t="str">
        <f ca="1">VLOOKUP($L1495,Race!$A:$B,2,FALSE)</f>
        <v>White</v>
      </c>
      <c r="N1495" s="8">
        <f t="shared" ca="1" si="210"/>
        <v>24315</v>
      </c>
      <c r="O1495" s="6">
        <f t="shared" ca="1" si="211"/>
        <v>7</v>
      </c>
      <c r="P1495" s="8" t="str">
        <f ca="1">VLOOKUP($O1495,Education!$A:$B,2,FALSE)</f>
        <v>Undergraduate degree</v>
      </c>
      <c r="Q1495" s="7">
        <f ca="1" xml:space="preserve">
  IF(OR($S1495 = 5, $S1495 = 6, $S1495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495" s="7" t="str">
        <f ca="1">VLOOKUP($Q1495,Department!$A:$B,2,FALSE)</f>
        <v>Operations</v>
      </c>
      <c r="S1495" s="6">
        <f t="shared" ca="1" si="212"/>
        <v>10</v>
      </c>
      <c r="T1495" s="7" t="str">
        <f ca="1">VLOOKUP($S1495,Role!$A:$B,2,FALSE)</f>
        <v>Trainee</v>
      </c>
      <c r="U1495" s="6" t="str">
        <f t="shared" ca="1" si="213"/>
        <v/>
      </c>
      <c r="V1495" s="7" t="str">
        <f ca="1" xml:space="preserve">
IF($U1495 &lt;&gt; "",
    VLOOKUP($U1495,Level!$A:$B,2,FALSE),
    ""
)</f>
        <v/>
      </c>
      <c r="W1495" s="1">
        <f t="shared" ca="1" si="214"/>
        <v>1305</v>
      </c>
      <c r="X1495" s="12" t="str">
        <f t="shared" ca="1" si="215"/>
        <v>INSERT INTO bi4all.fac_employees (id_company_fk, id_employee_pk, flg_active, employee_name, id_gender_fk, id_race_fk, birthday, id_schooling_fk, id_department_fk, id_role_fk, id_level_fk, salary) VALUES (1, 1491, TRUE, 'Cloe Martinelli Cardoso', 'F', 5, '27/07/1966', 7, 10, 10, NULL, 1305);</v>
      </c>
    </row>
    <row r="1496" spans="1:24" ht="14.25" customHeight="1" x14ac:dyDescent="0.2">
      <c r="A1496" s="7">
        <v>1</v>
      </c>
      <c r="B1496" s="7" t="str">
        <f>$A1496 &amp; "-"&amp;VLOOKUP($A1496,Company!$A:$B,2,FALSE)</f>
        <v>1-ACME Corporation</v>
      </c>
      <c r="C1496" s="5">
        <f t="shared" si="207"/>
        <v>1492</v>
      </c>
      <c r="D1496" s="6" t="b">
        <v>1</v>
      </c>
      <c r="E1496" s="7">
        <f ca="1">IF($C1496 = 1 + N("Presidente"),
    127,
    IF($C1496 = 2 + N("Vice-Presidente"),
        72,
        IF($C1496 = 3 + N("Secretária bilíngue"),
            13,
            RANDBETWEEN(5,COUNT(Name!$A:$A) + 1)
        )
    )
)</f>
        <v>220</v>
      </c>
      <c r="F1496" s="7" t="str">
        <f ca="1">VLOOKUP($E1496,Name!$A:$B,2,FALSE)</f>
        <v>Laura</v>
      </c>
      <c r="G1496" s="7">
        <f ca="1" xml:space="preserve">
IF($C1496 = 1,
    0,
    RANDBETWEEN(5,COUNT('Last name'!$A:$A) + 1)
)</f>
        <v>44</v>
      </c>
      <c r="H1496" s="7" t="str">
        <f ca="1" xml:space="preserve">
IF($C1496 = 1 + N("Presidente"),
    "de Orléans e Bragança",
    VLOOKUP($G1496,'Last name'!$A:$B,2,FALSE) &amp; " " &amp; VLOOKUP(RANDBETWEEN(5,COUNT('Last name'!$A:$A) + 1),'Last name'!$A:$B,2,FALSE)
)</f>
        <v>Botelho Oliveira</v>
      </c>
      <c r="I1496" s="7" t="str">
        <f t="shared" ca="1" si="208"/>
        <v>Laura Botelho Oliveira</v>
      </c>
      <c r="J1496" s="7" t="str">
        <f ca="1">VLOOKUP($E1496,Name!$A:$C,3,FALSE)</f>
        <v>F</v>
      </c>
      <c r="K1496" s="7" t="str">
        <f ca="1">VLOOKUP($J1496,Gender!$A:$B,2,FALSE)</f>
        <v>Female</v>
      </c>
      <c r="L1496" s="7">
        <f t="shared" ca="1" si="209"/>
        <v>7</v>
      </c>
      <c r="M1496" s="7" t="str">
        <f ca="1">VLOOKUP($L1496,Race!$A:$B,2,FALSE)</f>
        <v>Hispanic or Latino</v>
      </c>
      <c r="N1496" s="8">
        <f t="shared" ca="1" si="210"/>
        <v>22632</v>
      </c>
      <c r="O1496" s="6">
        <f t="shared" ca="1" si="211"/>
        <v>7</v>
      </c>
      <c r="P1496" s="8" t="str">
        <f ca="1">VLOOKUP($O1496,Education!$A:$B,2,FALSE)</f>
        <v>Undergraduate degree</v>
      </c>
      <c r="Q1496" s="7">
        <f ca="1" xml:space="preserve">
  IF(OR($S1496 = 5, $S1496 = 6, $S1496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496" s="7" t="str">
        <f ca="1">VLOOKUP($Q1496,Department!$A:$B,2,FALSE)</f>
        <v>Controlling</v>
      </c>
      <c r="S1496" s="6">
        <f t="shared" ca="1" si="212"/>
        <v>11</v>
      </c>
      <c r="T1496" s="7" t="str">
        <f ca="1">VLOOKUP($S1496,Role!$A:$B,2,FALSE)</f>
        <v>Analyst</v>
      </c>
      <c r="U1496" s="6">
        <f t="shared" ca="1" si="213"/>
        <v>7</v>
      </c>
      <c r="V1496" s="7" t="str">
        <f ca="1" xml:space="preserve">
IF($U1496 &lt;&gt; "",
    VLOOKUP($U1496,Level!$A:$B,2,FALSE),
    ""
)</f>
        <v>Senior</v>
      </c>
      <c r="W1496" s="1">
        <f t="shared" ca="1" si="214"/>
        <v>2500</v>
      </c>
      <c r="X1496" s="12" t="str">
        <f t="shared" ca="1" si="215"/>
        <v>INSERT INTO bi4all.fac_employees (id_company_fk, id_employee_pk, flg_active, employee_name, id_gender_fk, id_race_fk, birthday, id_schooling_fk, id_department_fk, id_role_fk, id_level_fk, salary) VALUES (1, 1492, TRUE, 'Laura Botelho Oliveira', 'F', 7, '17/12/1961', 7, 12, 11, 7, 2500);</v>
      </c>
    </row>
    <row r="1497" spans="1:24" ht="14.25" customHeight="1" x14ac:dyDescent="0.2">
      <c r="A1497" s="7">
        <v>1</v>
      </c>
      <c r="B1497" s="7" t="str">
        <f>$A1497 &amp; "-"&amp;VLOOKUP($A1497,Company!$A:$B,2,FALSE)</f>
        <v>1-ACME Corporation</v>
      </c>
      <c r="C1497" s="5">
        <f t="shared" si="207"/>
        <v>1493</v>
      </c>
      <c r="D1497" s="6" t="b">
        <v>1</v>
      </c>
      <c r="E1497" s="7">
        <f ca="1">IF($C1497 = 1 + N("Presidente"),
    127,
    IF($C1497 = 2 + N("Vice-Presidente"),
        72,
        IF($C1497 = 3 + N("Secretária bilíngue"),
            13,
            RANDBETWEEN(5,COUNT(Name!$A:$A) + 1)
        )
    )
)</f>
        <v>337</v>
      </c>
      <c r="F1497" s="7" t="str">
        <f ca="1">VLOOKUP($E1497,Name!$A:$B,2,FALSE)</f>
        <v>Sarah</v>
      </c>
      <c r="G1497" s="7">
        <f ca="1" xml:space="preserve">
IF($C1497 = 1,
    0,
    RANDBETWEEN(5,COUNT('Last name'!$A:$A) + 1)
)</f>
        <v>39</v>
      </c>
      <c r="H1497" s="7" t="str">
        <f ca="1" xml:space="preserve">
IF($C1497 = 1 + N("Presidente"),
    "de Orléans e Bragança",
    VLOOKUP($G1497,'Last name'!$A:$B,2,FALSE) &amp; " " &amp; VLOOKUP(RANDBETWEEN(5,COUNT('Last name'!$A:$A) + 1),'Last name'!$A:$B,2,FALSE)
)</f>
        <v>Bianchi Dantas</v>
      </c>
      <c r="I1497" s="7" t="str">
        <f t="shared" ca="1" si="208"/>
        <v>Sarah Bianchi Dantas</v>
      </c>
      <c r="J1497" s="7" t="str">
        <f ca="1">VLOOKUP($E1497,Name!$A:$C,3,FALSE)</f>
        <v>F</v>
      </c>
      <c r="K1497" s="7" t="str">
        <f ca="1">VLOOKUP($J1497,Gender!$A:$B,2,FALSE)</f>
        <v>Female</v>
      </c>
      <c r="L1497" s="7">
        <f t="shared" ca="1" si="209"/>
        <v>5</v>
      </c>
      <c r="M1497" s="7" t="str">
        <f ca="1">VLOOKUP($L1497,Race!$A:$B,2,FALSE)</f>
        <v>White</v>
      </c>
      <c r="N1497" s="8">
        <f t="shared" ca="1" si="210"/>
        <v>32073</v>
      </c>
      <c r="O1497" s="6">
        <f t="shared" ca="1" si="211"/>
        <v>7</v>
      </c>
      <c r="P1497" s="8" t="str">
        <f ca="1">VLOOKUP($O1497,Education!$A:$B,2,FALSE)</f>
        <v>Undergraduate degree</v>
      </c>
      <c r="Q1497" s="7">
        <f ca="1" xml:space="preserve">
  IF(OR($S1497 = 5, $S1497 = 6, $S1497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497" s="7" t="str">
        <f ca="1">VLOOKUP($Q1497,Department!$A:$B,2,FALSE)</f>
        <v>Finance</v>
      </c>
      <c r="S1497" s="6">
        <f t="shared" ca="1" si="212"/>
        <v>10</v>
      </c>
      <c r="T1497" s="7" t="str">
        <f ca="1">VLOOKUP($S1497,Role!$A:$B,2,FALSE)</f>
        <v>Trainee</v>
      </c>
      <c r="U1497" s="6" t="str">
        <f t="shared" ca="1" si="213"/>
        <v/>
      </c>
      <c r="V1497" s="7" t="str">
        <f ca="1" xml:space="preserve">
IF($U1497 &lt;&gt; "",
    VLOOKUP($U1497,Level!$A:$B,2,FALSE),
    ""
)</f>
        <v/>
      </c>
      <c r="W1497" s="1">
        <f t="shared" ca="1" si="214"/>
        <v>1305</v>
      </c>
      <c r="X1497" s="12" t="str">
        <f t="shared" ca="1" si="215"/>
        <v>INSERT INTO bi4all.fac_employees (id_company_fk, id_employee_pk, flg_active, employee_name, id_gender_fk, id_race_fk, birthday, id_schooling_fk, id_department_fk, id_role_fk, id_level_fk, salary) VALUES (1, 1493, TRUE, 'Sarah Bianchi Dantas', 'F', 5, '23/10/1987', 7, 7, 10, NULL, 1305);</v>
      </c>
    </row>
    <row r="1498" spans="1:24" ht="14.25" customHeight="1" x14ac:dyDescent="0.2">
      <c r="A1498" s="7">
        <v>1</v>
      </c>
      <c r="B1498" s="7" t="str">
        <f>$A1498 &amp; "-"&amp;VLOOKUP($A1498,Company!$A:$B,2,FALSE)</f>
        <v>1-ACME Corporation</v>
      </c>
      <c r="C1498" s="5">
        <f t="shared" si="207"/>
        <v>1494</v>
      </c>
      <c r="D1498" s="6" t="b">
        <v>1</v>
      </c>
      <c r="E1498" s="7">
        <f ca="1">IF($C1498 = 1 + N("Presidente"),
    127,
    IF($C1498 = 2 + N("Vice-Presidente"),
        72,
        IF($C1498 = 3 + N("Secretária bilíngue"),
            13,
            RANDBETWEEN(5,COUNT(Name!$A:$A) + 1)
        )
    )
)</f>
        <v>62</v>
      </c>
      <c r="F1498" s="7" t="str">
        <f ca="1">VLOOKUP($E1498,Name!$A:$B,2,FALSE)</f>
        <v>Aurora</v>
      </c>
      <c r="G1498" s="7">
        <f ca="1" xml:space="preserve">
IF($C1498 = 1,
    0,
    RANDBETWEEN(5,COUNT('Last name'!$A:$A) + 1)
)</f>
        <v>89</v>
      </c>
      <c r="H1498" s="7" t="str">
        <f ca="1" xml:space="preserve">
IF($C1498 = 1 + N("Presidente"),
    "de Orléans e Bragança",
    VLOOKUP($G1498,'Last name'!$A:$B,2,FALSE) &amp; " " &amp; VLOOKUP(RANDBETWEEN(5,COUNT('Last name'!$A:$A) + 1),'Last name'!$A:$B,2,FALSE)
)</f>
        <v>Figo Russo</v>
      </c>
      <c r="I1498" s="7" t="str">
        <f t="shared" ca="1" si="208"/>
        <v>Aurora Figo Russo</v>
      </c>
      <c r="J1498" s="7" t="str">
        <f ca="1">VLOOKUP($E1498,Name!$A:$C,3,FALSE)</f>
        <v>F</v>
      </c>
      <c r="K1498" s="7" t="str">
        <f ca="1">VLOOKUP($J1498,Gender!$A:$B,2,FALSE)</f>
        <v>Female</v>
      </c>
      <c r="L1498" s="7">
        <f t="shared" ca="1" si="209"/>
        <v>6</v>
      </c>
      <c r="M1498" s="7" t="str">
        <f ca="1">VLOOKUP($L1498,Race!$A:$B,2,FALSE)</f>
        <v>Black or African American</v>
      </c>
      <c r="N1498" s="8">
        <f t="shared" ca="1" si="210"/>
        <v>21257</v>
      </c>
      <c r="O1498" s="6">
        <f t="shared" ca="1" si="211"/>
        <v>8</v>
      </c>
      <c r="P1498" s="8" t="str">
        <f ca="1">VLOOKUP($O1498,Education!$A:$B,2,FALSE)</f>
        <v>Graduate school</v>
      </c>
      <c r="Q1498" s="7">
        <f ca="1" xml:space="preserve">
  IF(OR($S1498 = 5, $S1498 = 6, $S1498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498" s="7" t="str">
        <f ca="1">VLOOKUP($Q1498,Department!$A:$B,2,FALSE)</f>
        <v>Communication &amp; Marketing</v>
      </c>
      <c r="S1498" s="6">
        <f t="shared" ca="1" si="212"/>
        <v>11</v>
      </c>
      <c r="T1498" s="7" t="str">
        <f ca="1">VLOOKUP($S1498,Role!$A:$B,2,FALSE)</f>
        <v>Analyst</v>
      </c>
      <c r="U1498" s="6">
        <f t="shared" ca="1" si="213"/>
        <v>7</v>
      </c>
      <c r="V1498" s="7" t="str">
        <f ca="1" xml:space="preserve">
IF($U1498 &lt;&gt; "",
    VLOOKUP($U1498,Level!$A:$B,2,FALSE),
    ""
)</f>
        <v>Senior</v>
      </c>
      <c r="W1498" s="1">
        <f t="shared" ca="1" si="214"/>
        <v>3080</v>
      </c>
      <c r="X1498" s="12" t="str">
        <f t="shared" ca="1" si="215"/>
        <v>INSERT INTO bi4all.fac_employees (id_company_fk, id_employee_pk, flg_active, employee_name, id_gender_fk, id_race_fk, birthday, id_schooling_fk, id_department_fk, id_role_fk, id_level_fk, salary) VALUES (1, 1494, TRUE, 'Aurora Figo Russo', 'F', 6, '13/03/1958', 8, 11, 11, 7, 3080);</v>
      </c>
    </row>
    <row r="1499" spans="1:24" ht="14.25" customHeight="1" x14ac:dyDescent="0.2">
      <c r="A1499" s="7">
        <v>1</v>
      </c>
      <c r="B1499" s="7" t="str">
        <f>$A1499 &amp; "-"&amp;VLOOKUP($A1499,Company!$A:$B,2,FALSE)</f>
        <v>1-ACME Corporation</v>
      </c>
      <c r="C1499" s="5">
        <f t="shared" si="207"/>
        <v>1495</v>
      </c>
      <c r="D1499" s="6" t="b">
        <v>1</v>
      </c>
      <c r="E1499" s="7">
        <f ca="1">IF($C1499 = 1 + N("Presidente"),
    127,
    IF($C1499 = 2 + N("Vice-Presidente"),
        72,
        IF($C1499 = 3 + N("Secretária bilíngue"),
            13,
            RANDBETWEEN(5,COUNT(Name!$A:$A) + 1)
        )
    )
)</f>
        <v>258</v>
      </c>
      <c r="F1499" s="7" t="str">
        <f ca="1">VLOOKUP($E1499,Name!$A:$B,2,FALSE)</f>
        <v>Maria Alice</v>
      </c>
      <c r="G1499" s="7">
        <f ca="1" xml:space="preserve">
IF($C1499 = 1,
    0,
    RANDBETWEEN(5,COUNT('Last name'!$A:$A) + 1)
)</f>
        <v>53</v>
      </c>
      <c r="H1499" s="7" t="str">
        <f ca="1" xml:space="preserve">
IF($C1499 = 1 + N("Presidente"),
    "de Orléans e Bragança",
    VLOOKUP($G1499,'Last name'!$A:$B,2,FALSE) &amp; " " &amp; VLOOKUP(RANDBETWEEN(5,COUNT('Last name'!$A:$A) + 1),'Last name'!$A:$B,2,FALSE)
)</f>
        <v>Camargo Barros</v>
      </c>
      <c r="I1499" s="7" t="str">
        <f t="shared" ca="1" si="208"/>
        <v>Maria Alice Camargo Barros</v>
      </c>
      <c r="J1499" s="7" t="str">
        <f ca="1">VLOOKUP($E1499,Name!$A:$C,3,FALSE)</f>
        <v>F</v>
      </c>
      <c r="K1499" s="7" t="str">
        <f ca="1">VLOOKUP($J1499,Gender!$A:$B,2,FALSE)</f>
        <v>Female</v>
      </c>
      <c r="L1499" s="7">
        <f t="shared" ca="1" si="209"/>
        <v>5</v>
      </c>
      <c r="M1499" s="7" t="str">
        <f ca="1">VLOOKUP($L1499,Race!$A:$B,2,FALSE)</f>
        <v>White</v>
      </c>
      <c r="N1499" s="8">
        <f t="shared" ca="1" si="210"/>
        <v>23937</v>
      </c>
      <c r="O1499" s="6">
        <f t="shared" ca="1" si="211"/>
        <v>7</v>
      </c>
      <c r="P1499" s="8" t="str">
        <f ca="1">VLOOKUP($O1499,Education!$A:$B,2,FALSE)</f>
        <v>Undergraduate degree</v>
      </c>
      <c r="Q1499" s="7">
        <f ca="1" xml:space="preserve">
  IF(OR($S1499 = 5, $S1499 = 6, $S1499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499" s="7" t="str">
        <f ca="1">VLOOKUP($Q1499,Department!$A:$B,2,FALSE)</f>
        <v>Human Resource</v>
      </c>
      <c r="S1499" s="6">
        <f t="shared" ca="1" si="212"/>
        <v>9</v>
      </c>
      <c r="T1499" s="7" t="str">
        <f ca="1">VLOOKUP($S1499,Role!$A:$B,2,FALSE)</f>
        <v>Intern</v>
      </c>
      <c r="U1499" s="6" t="str">
        <f t="shared" ca="1" si="213"/>
        <v/>
      </c>
      <c r="V1499" s="7" t="str">
        <f ca="1" xml:space="preserve">
IF($U1499 &lt;&gt; "",
    VLOOKUP($U1499,Level!$A:$B,2,FALSE),
    ""
)</f>
        <v/>
      </c>
      <c r="W1499" s="1">
        <f t="shared" ca="1" si="214"/>
        <v>1285</v>
      </c>
      <c r="X1499" s="12" t="str">
        <f t="shared" ca="1" si="215"/>
        <v>INSERT INTO bi4all.fac_employees (id_company_fk, id_employee_pk, flg_active, employee_name, id_gender_fk, id_race_fk, birthday, id_schooling_fk, id_department_fk, id_role_fk, id_level_fk, salary) VALUES (1, 1495, TRUE, 'Maria Alice Camargo Barros', 'F', 5, '14/07/1965', 7, 8, 9, NULL, 1285);</v>
      </c>
    </row>
    <row r="1500" spans="1:24" ht="14.25" customHeight="1" x14ac:dyDescent="0.2">
      <c r="A1500" s="7">
        <v>1</v>
      </c>
      <c r="B1500" s="7" t="str">
        <f>$A1500 &amp; "-"&amp;VLOOKUP($A1500,Company!$A:$B,2,FALSE)</f>
        <v>1-ACME Corporation</v>
      </c>
      <c r="C1500" s="5">
        <f t="shared" si="207"/>
        <v>1496</v>
      </c>
      <c r="D1500" s="6" t="b">
        <v>1</v>
      </c>
      <c r="E1500" s="7">
        <f ca="1">IF($C1500 = 1 + N("Presidente"),
    127,
    IF($C1500 = 2 + N("Vice-Presidente"),
        72,
        IF($C1500 = 3 + N("Secretária bilíngue"),
            13,
            RANDBETWEEN(5,COUNT(Name!$A:$A) + 1)
        )
    )
)</f>
        <v>173</v>
      </c>
      <c r="F1500" s="7" t="str">
        <f ca="1">VLOOKUP($E1500,Name!$A:$B,2,FALSE)</f>
        <v>Isaac</v>
      </c>
      <c r="G1500" s="7">
        <f ca="1" xml:space="preserve">
IF($C1500 = 1,
    0,
    RANDBETWEEN(5,COUNT('Last name'!$A:$A) + 1)
)</f>
        <v>7</v>
      </c>
      <c r="H1500" s="7" t="str">
        <f ca="1" xml:space="preserve">
IF($C1500 = 1 + N("Presidente"),
    "de Orléans e Bragança",
    VLOOKUP($G1500,'Last name'!$A:$B,2,FALSE) &amp; " " &amp; VLOOKUP(RANDBETWEEN(5,COUNT('Last name'!$A:$A) + 1),'Last name'!$A:$B,2,FALSE)
)</f>
        <v>Albuquerque Moura</v>
      </c>
      <c r="I1500" s="7" t="str">
        <f t="shared" ca="1" si="208"/>
        <v>Isaac Albuquerque Moura</v>
      </c>
      <c r="J1500" s="7" t="str">
        <f ca="1">VLOOKUP($E1500,Name!$A:$C,3,FALSE)</f>
        <v>M</v>
      </c>
      <c r="K1500" s="7" t="str">
        <f ca="1">VLOOKUP($J1500,Gender!$A:$B,2,FALSE)</f>
        <v>Male</v>
      </c>
      <c r="L1500" s="7">
        <f t="shared" ca="1" si="209"/>
        <v>5</v>
      </c>
      <c r="M1500" s="7" t="str">
        <f ca="1">VLOOKUP($L1500,Race!$A:$B,2,FALSE)</f>
        <v>White</v>
      </c>
      <c r="N1500" s="8">
        <f t="shared" ca="1" si="210"/>
        <v>29268</v>
      </c>
      <c r="O1500" s="6">
        <f t="shared" ca="1" si="211"/>
        <v>7</v>
      </c>
      <c r="P1500" s="8" t="str">
        <f ca="1">VLOOKUP($O1500,Education!$A:$B,2,FALSE)</f>
        <v>Undergraduate degree</v>
      </c>
      <c r="Q1500" s="7">
        <f ca="1" xml:space="preserve">
  IF(OR($S1500 = 5, $S1500 = 6, $S1500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00" s="7" t="str">
        <f ca="1">VLOOKUP($Q1500,Department!$A:$B,2,FALSE)</f>
        <v>Operations</v>
      </c>
      <c r="S1500" s="6">
        <f t="shared" ca="1" si="212"/>
        <v>11</v>
      </c>
      <c r="T1500" s="7" t="str">
        <f ca="1">VLOOKUP($S1500,Role!$A:$B,2,FALSE)</f>
        <v>Analyst</v>
      </c>
      <c r="U1500" s="6">
        <f t="shared" ca="1" si="213"/>
        <v>6</v>
      </c>
      <c r="V1500" s="7" t="str">
        <f ca="1" xml:space="preserve">
IF($U1500 &lt;&gt; "",
    VLOOKUP($U1500,Level!$A:$B,2,FALSE),
    ""
)</f>
        <v>Pleno</v>
      </c>
      <c r="W1500" s="1">
        <f t="shared" ca="1" si="214"/>
        <v>2500</v>
      </c>
      <c r="X1500" s="12" t="str">
        <f t="shared" ca="1" si="215"/>
        <v>INSERT INTO bi4all.fac_employees (id_company_fk, id_employee_pk, flg_active, employee_name, id_gender_fk, id_race_fk, birthday, id_schooling_fk, id_department_fk, id_role_fk, id_level_fk, salary) VALUES (1, 1496, TRUE, 'Isaac Albuquerque Moura', 'M', 5, '17/02/1980', 7, 10, 11, 6, 2500);</v>
      </c>
    </row>
    <row r="1501" spans="1:24" ht="14.25" customHeight="1" x14ac:dyDescent="0.2">
      <c r="A1501" s="7">
        <v>1</v>
      </c>
      <c r="B1501" s="7" t="str">
        <f>$A1501 &amp; "-"&amp;VLOOKUP($A1501,Company!$A:$B,2,FALSE)</f>
        <v>1-ACME Corporation</v>
      </c>
      <c r="C1501" s="5">
        <f t="shared" si="207"/>
        <v>1497</v>
      </c>
      <c r="D1501" s="6" t="b">
        <v>1</v>
      </c>
      <c r="E1501" s="7">
        <f ca="1">IF($C1501 = 1 + N("Presidente"),
    127,
    IF($C1501 = 2 + N("Vice-Presidente"),
        72,
        IF($C1501 = 3 + N("Secretária bilíngue"),
            13,
            RANDBETWEEN(5,COUNT(Name!$A:$A) + 1)
        )
    )
)</f>
        <v>177</v>
      </c>
      <c r="F1501" s="7" t="str">
        <f ca="1">VLOOKUP($E1501,Name!$A:$B,2,FALSE)</f>
        <v>Isabelly</v>
      </c>
      <c r="G1501" s="7">
        <f ca="1" xml:space="preserve">
IF($C1501 = 1,
    0,
    RANDBETWEEN(5,COUNT('Last name'!$A:$A) + 1)
)</f>
        <v>8</v>
      </c>
      <c r="H1501" s="7" t="str">
        <f ca="1" xml:space="preserve">
IF($C1501 = 1 + N("Presidente"),
    "de Orléans e Bragança",
    VLOOKUP($G1501,'Last name'!$A:$B,2,FALSE) &amp; " " &amp; VLOOKUP(RANDBETWEEN(5,COUNT('Last name'!$A:$A) + 1),'Last name'!$A:$B,2,FALSE)
)</f>
        <v>Alcantara Chaves</v>
      </c>
      <c r="I1501" s="7" t="str">
        <f t="shared" ca="1" si="208"/>
        <v>Isabelly Alcantara Chaves</v>
      </c>
      <c r="J1501" s="7" t="str">
        <f ca="1">VLOOKUP($E1501,Name!$A:$C,3,FALSE)</f>
        <v>F</v>
      </c>
      <c r="K1501" s="7" t="str">
        <f ca="1">VLOOKUP($J1501,Gender!$A:$B,2,FALSE)</f>
        <v>Female</v>
      </c>
      <c r="L1501" s="7">
        <f t="shared" ca="1" si="209"/>
        <v>8</v>
      </c>
      <c r="M1501" s="7" t="str">
        <f ca="1">VLOOKUP($L1501,Race!$A:$B,2,FALSE)</f>
        <v>Asian</v>
      </c>
      <c r="N1501" s="8">
        <f t="shared" ca="1" si="210"/>
        <v>21956</v>
      </c>
      <c r="O1501" s="6">
        <f t="shared" ca="1" si="211"/>
        <v>7</v>
      </c>
      <c r="P1501" s="8" t="str">
        <f ca="1">VLOOKUP($O1501,Education!$A:$B,2,FALSE)</f>
        <v>Undergraduate degree</v>
      </c>
      <c r="Q1501" s="7">
        <f ca="1" xml:space="preserve">
  IF(OR($S1501 = 5, $S1501 = 6, $S1501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01" s="7" t="str">
        <f ca="1">VLOOKUP($Q1501,Department!$A:$B,2,FALSE)</f>
        <v>Audit</v>
      </c>
      <c r="S1501" s="6">
        <f t="shared" ca="1" si="212"/>
        <v>10</v>
      </c>
      <c r="T1501" s="7" t="str">
        <f ca="1">VLOOKUP($S1501,Role!$A:$B,2,FALSE)</f>
        <v>Trainee</v>
      </c>
      <c r="U1501" s="6" t="str">
        <f t="shared" ca="1" si="213"/>
        <v/>
      </c>
      <c r="V1501" s="7" t="str">
        <f ca="1" xml:space="preserve">
IF($U1501 &lt;&gt; "",
    VLOOKUP($U1501,Level!$A:$B,2,FALSE),
    ""
)</f>
        <v/>
      </c>
      <c r="W1501" s="1">
        <f t="shared" ca="1" si="214"/>
        <v>1305</v>
      </c>
      <c r="X1501" s="12" t="str">
        <f t="shared" ca="1" si="215"/>
        <v>INSERT INTO bi4all.fac_employees (id_company_fk, id_employee_pk, flg_active, employee_name, id_gender_fk, id_race_fk, birthday, id_schooling_fk, id_department_fk, id_role_fk, id_level_fk, salary) VALUES (1, 1497, TRUE, 'Isabelly Alcantara Chaves', 'F', 8, '10/02/1960', 7, 13, 10, NULL, 1305);</v>
      </c>
    </row>
    <row r="1502" spans="1:24" ht="14.25" customHeight="1" x14ac:dyDescent="0.2">
      <c r="A1502" s="7">
        <v>1</v>
      </c>
      <c r="B1502" s="7" t="str">
        <f>$A1502 &amp; "-"&amp;VLOOKUP($A1502,Company!$A:$B,2,FALSE)</f>
        <v>1-ACME Corporation</v>
      </c>
      <c r="C1502" s="5">
        <f t="shared" si="207"/>
        <v>1498</v>
      </c>
      <c r="D1502" s="6" t="b">
        <v>1</v>
      </c>
      <c r="E1502" s="7">
        <f ca="1">IF($C1502 = 1 + N("Presidente"),
    127,
    IF($C1502 = 2 + N("Vice-Presidente"),
        72,
        IF($C1502 = 3 + N("Secretária bilíngue"),
            13,
            RANDBETWEEN(5,COUNT(Name!$A:$A) + 1)
        )
    )
)</f>
        <v>172</v>
      </c>
      <c r="F1502" s="7" t="str">
        <f ca="1">VLOOKUP($E1502,Name!$A:$B,2,FALSE)</f>
        <v>Isa</v>
      </c>
      <c r="G1502" s="7">
        <f ca="1" xml:space="preserve">
IF($C1502 = 1,
    0,
    RANDBETWEEN(5,COUNT('Last name'!$A:$A) + 1)
)</f>
        <v>87</v>
      </c>
      <c r="H1502" s="7" t="str">
        <f ca="1" xml:space="preserve">
IF($C1502 = 1 + N("Presidente"),
    "de Orléans e Bragança",
    VLOOKUP($G1502,'Last name'!$A:$B,2,FALSE) &amp; " " &amp; VLOOKUP(RANDBETWEEN(5,COUNT('Last name'!$A:$A) + 1),'Last name'!$A:$B,2,FALSE)
)</f>
        <v>Ferrari Furtado</v>
      </c>
      <c r="I1502" s="7" t="str">
        <f t="shared" ca="1" si="208"/>
        <v>Isa Ferrari Furtado</v>
      </c>
      <c r="J1502" s="7" t="str">
        <f ca="1">VLOOKUP($E1502,Name!$A:$C,3,FALSE)</f>
        <v>F</v>
      </c>
      <c r="K1502" s="7" t="str">
        <f ca="1">VLOOKUP($J1502,Gender!$A:$B,2,FALSE)</f>
        <v>Female</v>
      </c>
      <c r="L1502" s="7">
        <f t="shared" ca="1" si="209"/>
        <v>5</v>
      </c>
      <c r="M1502" s="7" t="str">
        <f ca="1">VLOOKUP($L1502,Race!$A:$B,2,FALSE)</f>
        <v>White</v>
      </c>
      <c r="N1502" s="8">
        <f t="shared" ca="1" si="210"/>
        <v>23673</v>
      </c>
      <c r="O1502" s="6">
        <f t="shared" ca="1" si="211"/>
        <v>8</v>
      </c>
      <c r="P1502" s="8" t="str">
        <f ca="1">VLOOKUP($O1502,Education!$A:$B,2,FALSE)</f>
        <v>Graduate school</v>
      </c>
      <c r="Q1502" s="7">
        <f ca="1" xml:space="preserve">
  IF(OR($S1502 = 5, $S1502 = 6, $S1502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02" s="7" t="str">
        <f ca="1">VLOOKUP($Q1502,Department!$A:$B,2,FALSE)</f>
        <v>Commercial</v>
      </c>
      <c r="S1502" s="6">
        <f t="shared" ca="1" si="212"/>
        <v>11</v>
      </c>
      <c r="T1502" s="7" t="str">
        <f ca="1">VLOOKUP($S1502,Role!$A:$B,2,FALSE)</f>
        <v>Analyst</v>
      </c>
      <c r="U1502" s="6">
        <f t="shared" ca="1" si="213"/>
        <v>7</v>
      </c>
      <c r="V1502" s="7" t="str">
        <f ca="1" xml:space="preserve">
IF($U1502 &lt;&gt; "",
    VLOOKUP($U1502,Level!$A:$B,2,FALSE),
    ""
)</f>
        <v>Senior</v>
      </c>
      <c r="W1502" s="1">
        <f t="shared" ca="1" si="214"/>
        <v>3080</v>
      </c>
      <c r="X1502" s="12" t="str">
        <f t="shared" ca="1" si="215"/>
        <v>INSERT INTO bi4all.fac_employees (id_company_fk, id_employee_pk, flg_active, employee_name, id_gender_fk, id_race_fk, birthday, id_schooling_fk, id_department_fk, id_role_fk, id_level_fk, salary) VALUES (1, 1498, TRUE, 'Isa Ferrari Furtado', 'F', 5, '23/10/1964', 8, 9, 11, 7, 3080);</v>
      </c>
    </row>
    <row r="1503" spans="1:24" ht="14.25" customHeight="1" x14ac:dyDescent="0.2">
      <c r="A1503" s="7">
        <v>1</v>
      </c>
      <c r="B1503" s="7" t="str">
        <f>$A1503 &amp; "-"&amp;VLOOKUP($A1503,Company!$A:$B,2,FALSE)</f>
        <v>1-ACME Corporation</v>
      </c>
      <c r="C1503" s="5">
        <f t="shared" si="207"/>
        <v>1499</v>
      </c>
      <c r="D1503" s="6" t="b">
        <v>1</v>
      </c>
      <c r="E1503" s="7">
        <f ca="1">IF($C1503 = 1 + N("Presidente"),
    127,
    IF($C1503 = 2 + N("Vice-Presidente"),
        72,
        IF($C1503 = 3 + N("Secretária bilíngue"),
            13,
            RANDBETWEEN(5,COUNT(Name!$A:$A) + 1)
        )
    )
)</f>
        <v>244</v>
      </c>
      <c r="F1503" s="7" t="str">
        <f ca="1">VLOOKUP($E1503,Name!$A:$B,2,FALSE)</f>
        <v>Luiz Gustavo</v>
      </c>
      <c r="G1503" s="7">
        <f ca="1" xml:space="preserve">
IF($C1503 = 1,
    0,
    RANDBETWEEN(5,COUNT('Last name'!$A:$A) + 1)
)</f>
        <v>93</v>
      </c>
      <c r="H1503" s="7" t="str">
        <f ca="1" xml:space="preserve">
IF($C1503 = 1 + N("Presidente"),
    "de Orléans e Bragança",
    VLOOKUP($G1503,'Last name'!$A:$B,2,FALSE) &amp; " " &amp; VLOOKUP(RANDBETWEEN(5,COUNT('Last name'!$A:$A) + 1),'Last name'!$A:$B,2,FALSE)
)</f>
        <v>Frois Seixas</v>
      </c>
      <c r="I1503" s="7" t="str">
        <f t="shared" ca="1" si="208"/>
        <v>Luiz Gustavo Frois Seixas</v>
      </c>
      <c r="J1503" s="7" t="str">
        <f ca="1">VLOOKUP($E1503,Name!$A:$C,3,FALSE)</f>
        <v>M</v>
      </c>
      <c r="K1503" s="7" t="str">
        <f ca="1">VLOOKUP($J1503,Gender!$A:$B,2,FALSE)</f>
        <v>Male</v>
      </c>
      <c r="L1503" s="7">
        <f t="shared" ca="1" si="209"/>
        <v>5</v>
      </c>
      <c r="M1503" s="7" t="str">
        <f ca="1">VLOOKUP($L1503,Race!$A:$B,2,FALSE)</f>
        <v>White</v>
      </c>
      <c r="N1503" s="8">
        <f t="shared" ca="1" si="210"/>
        <v>30032</v>
      </c>
      <c r="O1503" s="6">
        <f t="shared" ca="1" si="211"/>
        <v>7</v>
      </c>
      <c r="P1503" s="8" t="str">
        <f ca="1">VLOOKUP($O1503,Education!$A:$B,2,FALSE)</f>
        <v>Undergraduate degree</v>
      </c>
      <c r="Q1503" s="7">
        <f ca="1" xml:space="preserve">
  IF(OR($S1503 = 5, $S1503 = 6, $S1503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03" s="7" t="str">
        <f ca="1">VLOOKUP($Q1503,Department!$A:$B,2,FALSE)</f>
        <v>Human Resource</v>
      </c>
      <c r="S1503" s="6">
        <f t="shared" ca="1" si="212"/>
        <v>9</v>
      </c>
      <c r="T1503" s="7" t="str">
        <f ca="1">VLOOKUP($S1503,Role!$A:$B,2,FALSE)</f>
        <v>Intern</v>
      </c>
      <c r="U1503" s="6" t="str">
        <f t="shared" ca="1" si="213"/>
        <v/>
      </c>
      <c r="V1503" s="7" t="str">
        <f ca="1" xml:space="preserve">
IF($U1503 &lt;&gt; "",
    VLOOKUP($U1503,Level!$A:$B,2,FALSE),
    ""
)</f>
        <v/>
      </c>
      <c r="W1503" s="1">
        <f t="shared" ca="1" si="214"/>
        <v>1285</v>
      </c>
      <c r="X1503" s="12" t="str">
        <f t="shared" ca="1" si="215"/>
        <v>INSERT INTO bi4all.fac_employees (id_company_fk, id_employee_pk, flg_active, employee_name, id_gender_fk, id_race_fk, birthday, id_schooling_fk, id_department_fk, id_role_fk, id_level_fk, salary) VALUES (1, 1499, TRUE, 'Luiz Gustavo Frois Seixas', 'M', 5, '22/03/1982', 7, 8, 9, NULL, 1285);</v>
      </c>
    </row>
    <row r="1504" spans="1:24" ht="14.25" customHeight="1" x14ac:dyDescent="0.2">
      <c r="A1504" s="7">
        <v>1</v>
      </c>
      <c r="B1504" s="7" t="str">
        <f>$A1504 &amp; "-"&amp;VLOOKUP($A1504,Company!$A:$B,2,FALSE)</f>
        <v>1-ACME Corporation</v>
      </c>
      <c r="C1504" s="5">
        <f t="shared" si="207"/>
        <v>1500</v>
      </c>
      <c r="D1504" s="6" t="b">
        <v>1</v>
      </c>
      <c r="E1504" s="7">
        <f ca="1">IF($C1504 = 1 + N("Presidente"),
    127,
    IF($C1504 = 2 + N("Vice-Presidente"),
        72,
        IF($C1504 = 3 + N("Secretária bilíngue"),
            13,
            RANDBETWEEN(5,COUNT(Name!$A:$A) + 1)
        )
    )
)</f>
        <v>314</v>
      </c>
      <c r="F1504" s="7" t="str">
        <f ca="1">VLOOKUP($E1504,Name!$A:$B,2,FALSE)</f>
        <v>Paloma</v>
      </c>
      <c r="G1504" s="7">
        <f ca="1" xml:space="preserve">
IF($C1504 = 1,
    0,
    RANDBETWEEN(5,COUNT('Last name'!$A:$A) + 1)
)</f>
        <v>68</v>
      </c>
      <c r="H1504" s="7" t="str">
        <f ca="1" xml:space="preserve">
IF($C1504 = 1 + N("Presidente"),
    "de Orléans e Bragança",
    VLOOKUP($G1504,'Last name'!$A:$B,2,FALSE) &amp; " " &amp; VLOOKUP(RANDBETWEEN(5,COUNT('Last name'!$A:$A) + 1),'Last name'!$A:$B,2,FALSE)
)</f>
        <v>Costa Aleluia</v>
      </c>
      <c r="I1504" s="7" t="str">
        <f t="shared" ca="1" si="208"/>
        <v>Paloma Costa Aleluia</v>
      </c>
      <c r="J1504" s="7" t="str">
        <f ca="1">VLOOKUP($E1504,Name!$A:$C,3,FALSE)</f>
        <v>F</v>
      </c>
      <c r="K1504" s="7" t="str">
        <f ca="1">VLOOKUP($J1504,Gender!$A:$B,2,FALSE)</f>
        <v>Female</v>
      </c>
      <c r="L1504" s="7">
        <f t="shared" ca="1" si="209"/>
        <v>5</v>
      </c>
      <c r="M1504" s="7" t="str">
        <f ca="1">VLOOKUP($L1504,Race!$A:$B,2,FALSE)</f>
        <v>White</v>
      </c>
      <c r="N1504" s="8">
        <f t="shared" ca="1" si="210"/>
        <v>30949</v>
      </c>
      <c r="O1504" s="6">
        <f t="shared" ca="1" si="211"/>
        <v>8</v>
      </c>
      <c r="P1504" s="8" t="str">
        <f ca="1">VLOOKUP($O1504,Education!$A:$B,2,FALSE)</f>
        <v>Graduate school</v>
      </c>
      <c r="Q1504" s="7">
        <f ca="1" xml:space="preserve">
  IF(OR($S1504 = 5, $S1504 = 6, $S1504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04" s="7" t="str">
        <f ca="1">VLOOKUP($Q1504,Department!$A:$B,2,FALSE)</f>
        <v>Presidency</v>
      </c>
      <c r="S1504" s="6">
        <f t="shared" ca="1" si="212"/>
        <v>11</v>
      </c>
      <c r="T1504" s="7" t="str">
        <f ca="1">VLOOKUP($S1504,Role!$A:$B,2,FALSE)</f>
        <v>Analyst</v>
      </c>
      <c r="U1504" s="6">
        <f t="shared" ca="1" si="213"/>
        <v>5</v>
      </c>
      <c r="V1504" s="7" t="str">
        <f ca="1" xml:space="preserve">
IF($U1504 &lt;&gt; "",
    VLOOKUP($U1504,Level!$A:$B,2,FALSE),
    ""
)</f>
        <v>Junior</v>
      </c>
      <c r="W1504" s="1">
        <f t="shared" ca="1" si="214"/>
        <v>3000</v>
      </c>
      <c r="X1504" s="12" t="str">
        <f t="shared" ca="1" si="215"/>
        <v>INSERT INTO bi4all.fac_employees (id_company_fk, id_employee_pk, flg_active, employee_name, id_gender_fk, id_race_fk, birthday, id_schooling_fk, id_department_fk, id_role_fk, id_level_fk, salary) VALUES (1, 1500, TRUE, 'Paloma Costa Aleluia', 'F', 5, '24/09/1984', 8, 5, 11, 5, 3000);</v>
      </c>
    </row>
    <row r="1505" spans="1:24" ht="14.25" customHeight="1" x14ac:dyDescent="0.2">
      <c r="A1505" s="7">
        <v>1</v>
      </c>
      <c r="B1505" s="7" t="str">
        <f>$A1505 &amp; "-"&amp;VLOOKUP($A1505,Company!$A:$B,2,FALSE)</f>
        <v>1-ACME Corporation</v>
      </c>
      <c r="C1505" s="5">
        <f t="shared" si="207"/>
        <v>1501</v>
      </c>
      <c r="D1505" s="6" t="b">
        <v>1</v>
      </c>
      <c r="E1505" s="7">
        <f ca="1">IF($C1505 = 1 + N("Presidente"),
    127,
    IF($C1505 = 2 + N("Vice-Presidente"),
        72,
        IF($C1505 = 3 + N("Secretária bilíngue"),
            13,
            RANDBETWEEN(5,COUNT(Name!$A:$A) + 1)
        )
    )
)</f>
        <v>117</v>
      </c>
      <c r="F1505" s="7" t="str">
        <f ca="1">VLOOKUP($E1505,Name!$A:$B,2,FALSE)</f>
        <v>Eduardo</v>
      </c>
      <c r="G1505" s="7">
        <f ca="1" xml:space="preserve">
IF($C1505 = 1,
    0,
    RANDBETWEEN(5,COUNT('Last name'!$A:$A) + 1)
)</f>
        <v>146</v>
      </c>
      <c r="H1505" s="7" t="str">
        <f ca="1" xml:space="preserve">
IF($C1505 = 1 + N("Presidente"),
    "de Orléans e Bragança",
    VLOOKUP($G1505,'Last name'!$A:$B,2,FALSE) &amp; " " &amp; VLOOKUP(RANDBETWEEN(5,COUNT('Last name'!$A:$A) + 1),'Last name'!$A:$B,2,FALSE)
)</f>
        <v>Paulista Ferrari</v>
      </c>
      <c r="I1505" s="7" t="str">
        <f t="shared" ca="1" si="208"/>
        <v>Eduardo Paulista Ferrari</v>
      </c>
      <c r="J1505" s="7" t="str">
        <f ca="1">VLOOKUP($E1505,Name!$A:$C,3,FALSE)</f>
        <v>M</v>
      </c>
      <c r="K1505" s="7" t="str">
        <f ca="1">VLOOKUP($J1505,Gender!$A:$B,2,FALSE)</f>
        <v>Male</v>
      </c>
      <c r="L1505" s="7">
        <f t="shared" ca="1" si="209"/>
        <v>6</v>
      </c>
      <c r="M1505" s="7" t="str">
        <f ca="1">VLOOKUP($L1505,Race!$A:$B,2,FALSE)</f>
        <v>Black or African American</v>
      </c>
      <c r="N1505" s="8">
        <f t="shared" ca="1" si="210"/>
        <v>30039</v>
      </c>
      <c r="O1505" s="6">
        <f t="shared" ca="1" si="211"/>
        <v>7</v>
      </c>
      <c r="P1505" s="8" t="str">
        <f ca="1">VLOOKUP($O1505,Education!$A:$B,2,FALSE)</f>
        <v>Undergraduate degree</v>
      </c>
      <c r="Q1505" s="7">
        <f ca="1" xml:space="preserve">
  IF(OR($S1505 = 5, $S1505 = 6, $S1505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05" s="7" t="str">
        <f ca="1">VLOOKUP($Q1505,Department!$A:$B,2,FALSE)</f>
        <v>Controlling</v>
      </c>
      <c r="S1505" s="6">
        <f t="shared" ca="1" si="212"/>
        <v>10</v>
      </c>
      <c r="T1505" s="7" t="str">
        <f ca="1">VLOOKUP($S1505,Role!$A:$B,2,FALSE)</f>
        <v>Trainee</v>
      </c>
      <c r="U1505" s="6" t="str">
        <f t="shared" ca="1" si="213"/>
        <v/>
      </c>
      <c r="V1505" s="7" t="str">
        <f ca="1" xml:space="preserve">
IF($U1505 &lt;&gt; "",
    VLOOKUP($U1505,Level!$A:$B,2,FALSE),
    ""
)</f>
        <v/>
      </c>
      <c r="W1505" s="1">
        <f t="shared" ca="1" si="214"/>
        <v>1305</v>
      </c>
      <c r="X1505" s="12" t="str">
        <f t="shared" ca="1" si="215"/>
        <v>INSERT INTO bi4all.fac_employees (id_company_fk, id_employee_pk, flg_active, employee_name, id_gender_fk, id_race_fk, birthday, id_schooling_fk, id_department_fk, id_role_fk, id_level_fk, salary) VALUES (1, 1501, TRUE, 'Eduardo Paulista Ferrari', 'M', 6, '29/03/1982', 7, 12, 10, NULL, 1305);</v>
      </c>
    </row>
    <row r="1506" spans="1:24" ht="14.25" customHeight="1" x14ac:dyDescent="0.2">
      <c r="A1506" s="7">
        <v>1</v>
      </c>
      <c r="B1506" s="7" t="str">
        <f>$A1506 &amp; "-"&amp;VLOOKUP($A1506,Company!$A:$B,2,FALSE)</f>
        <v>1-ACME Corporation</v>
      </c>
      <c r="C1506" s="5">
        <f t="shared" si="207"/>
        <v>1502</v>
      </c>
      <c r="D1506" s="6" t="b">
        <v>1</v>
      </c>
      <c r="E1506" s="7">
        <f ca="1">IF($C1506 = 1 + N("Presidente"),
    127,
    IF($C1506 = 2 + N("Vice-Presidente"),
        72,
        IF($C1506 = 3 + N("Secretária bilíngue"),
            13,
            RANDBETWEEN(5,COUNT(Name!$A:$A) + 1)
        )
    )
)</f>
        <v>99</v>
      </c>
      <c r="F1506" s="7" t="str">
        <f ca="1">VLOOKUP($E1506,Name!$A:$B,2,FALSE)</f>
        <v>Cloe</v>
      </c>
      <c r="G1506" s="7">
        <f ca="1" xml:space="preserve">
IF($C1506 = 1,
    0,
    RANDBETWEEN(5,COUNT('Last name'!$A:$A) + 1)
)</f>
        <v>139</v>
      </c>
      <c r="H1506" s="7" t="str">
        <f ca="1" xml:space="preserve">
IF($C1506 = 1 + N("Presidente"),
    "de Orléans e Bragança",
    VLOOKUP($G1506,'Last name'!$A:$B,2,FALSE) &amp; " " &amp; VLOOKUP(RANDBETWEEN(5,COUNT('Last name'!$A:$A) + 1),'Last name'!$A:$B,2,FALSE)
)</f>
        <v>Negrão Farina</v>
      </c>
      <c r="I1506" s="7" t="str">
        <f t="shared" ca="1" si="208"/>
        <v>Cloe Negrão Farina</v>
      </c>
      <c r="J1506" s="7" t="str">
        <f ca="1">VLOOKUP($E1506,Name!$A:$C,3,FALSE)</f>
        <v>F</v>
      </c>
      <c r="K1506" s="7" t="str">
        <f ca="1">VLOOKUP($J1506,Gender!$A:$B,2,FALSE)</f>
        <v>Female</v>
      </c>
      <c r="L1506" s="7">
        <f t="shared" ca="1" si="209"/>
        <v>5</v>
      </c>
      <c r="M1506" s="7" t="str">
        <f ca="1">VLOOKUP($L1506,Race!$A:$B,2,FALSE)</f>
        <v>White</v>
      </c>
      <c r="N1506" s="8">
        <f t="shared" ca="1" si="210"/>
        <v>27592</v>
      </c>
      <c r="O1506" s="6">
        <f t="shared" ca="1" si="211"/>
        <v>7</v>
      </c>
      <c r="P1506" s="8" t="str">
        <f ca="1">VLOOKUP($O1506,Education!$A:$B,2,FALSE)</f>
        <v>Undergraduate degree</v>
      </c>
      <c r="Q1506" s="7">
        <f ca="1" xml:space="preserve">
  IF(OR($S1506 = 5, $S1506 = 6, $S1506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06" s="7" t="str">
        <f ca="1">VLOOKUP($Q1506,Department!$A:$B,2,FALSE)</f>
        <v>Controlling</v>
      </c>
      <c r="S1506" s="6">
        <f t="shared" ca="1" si="212"/>
        <v>11</v>
      </c>
      <c r="T1506" s="7" t="str">
        <f ca="1">VLOOKUP($S1506,Role!$A:$B,2,FALSE)</f>
        <v>Analyst</v>
      </c>
      <c r="U1506" s="6">
        <f t="shared" ca="1" si="213"/>
        <v>6</v>
      </c>
      <c r="V1506" s="7" t="str">
        <f ca="1" xml:space="preserve">
IF($U1506 &lt;&gt; "",
    VLOOKUP($U1506,Level!$A:$B,2,FALSE),
    ""
)</f>
        <v>Pleno</v>
      </c>
      <c r="W1506" s="1">
        <f t="shared" ca="1" si="214"/>
        <v>2500</v>
      </c>
      <c r="X1506" s="12" t="str">
        <f t="shared" ca="1" si="215"/>
        <v>INSERT INTO bi4all.fac_employees (id_company_fk, id_employee_pk, flg_active, employee_name, id_gender_fk, id_race_fk, birthday, id_schooling_fk, id_department_fk, id_role_fk, id_level_fk, salary) VALUES (1, 1502, TRUE, 'Cloe Negrão Farina', 'F', 5, '17/07/1975', 7, 12, 11, 6, 2500);</v>
      </c>
    </row>
    <row r="1507" spans="1:24" ht="14.25" customHeight="1" x14ac:dyDescent="0.2">
      <c r="A1507" s="7">
        <v>1</v>
      </c>
      <c r="B1507" s="7" t="str">
        <f>$A1507 &amp; "-"&amp;VLOOKUP($A1507,Company!$A:$B,2,FALSE)</f>
        <v>1-ACME Corporation</v>
      </c>
      <c r="C1507" s="5">
        <f t="shared" si="207"/>
        <v>1503</v>
      </c>
      <c r="D1507" s="6" t="b">
        <v>1</v>
      </c>
      <c r="E1507" s="7">
        <f ca="1">IF($C1507 = 1 + N("Presidente"),
    127,
    IF($C1507 = 2 + N("Vice-Presidente"),
        72,
        IF($C1507 = 3 + N("Secretária bilíngue"),
            13,
            RANDBETWEEN(5,COUNT(Name!$A:$A) + 1)
        )
    )
)</f>
        <v>304</v>
      </c>
      <c r="F1507" s="7" t="str">
        <f ca="1">VLOOKUP($E1507,Name!$A:$B,2,FALSE)</f>
        <v>Natanael</v>
      </c>
      <c r="G1507" s="7">
        <f ca="1" xml:space="preserve">
IF($C1507 = 1,
    0,
    RANDBETWEEN(5,COUNT('Last name'!$A:$A) + 1)
)</f>
        <v>103</v>
      </c>
      <c r="H1507" s="7" t="str">
        <f ca="1" xml:space="preserve">
IF($C1507 = 1 + N("Presidente"),
    "de Orléans e Bragança",
    VLOOKUP($G1507,'Last name'!$A:$B,2,FALSE) &amp; " " &amp; VLOOKUP(RANDBETWEEN(5,COUNT('Last name'!$A:$A) + 1),'Last name'!$A:$B,2,FALSE)
)</f>
        <v>Holanda Soares</v>
      </c>
      <c r="I1507" s="7" t="str">
        <f t="shared" ca="1" si="208"/>
        <v>Natanael Holanda Soares</v>
      </c>
      <c r="J1507" s="7" t="str">
        <f ca="1">VLOOKUP($E1507,Name!$A:$C,3,FALSE)</f>
        <v>M</v>
      </c>
      <c r="K1507" s="7" t="str">
        <f ca="1">VLOOKUP($J1507,Gender!$A:$B,2,FALSE)</f>
        <v>Male</v>
      </c>
      <c r="L1507" s="7">
        <f t="shared" ca="1" si="209"/>
        <v>7</v>
      </c>
      <c r="M1507" s="7" t="str">
        <f ca="1">VLOOKUP($L1507,Race!$A:$B,2,FALSE)</f>
        <v>Hispanic or Latino</v>
      </c>
      <c r="N1507" s="8">
        <f t="shared" ca="1" si="210"/>
        <v>23975</v>
      </c>
      <c r="O1507" s="6">
        <f t="shared" ca="1" si="211"/>
        <v>7</v>
      </c>
      <c r="P1507" s="8" t="str">
        <f ca="1">VLOOKUP($O1507,Education!$A:$B,2,FALSE)</f>
        <v>Undergraduate degree</v>
      </c>
      <c r="Q1507" s="7">
        <f ca="1" xml:space="preserve">
  IF(OR($S1507 = 5, $S1507 = 6, $S1507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07" s="7" t="str">
        <f ca="1">VLOOKUP($Q1507,Department!$A:$B,2,FALSE)</f>
        <v>Controlling</v>
      </c>
      <c r="S1507" s="6">
        <f t="shared" ca="1" si="212"/>
        <v>9</v>
      </c>
      <c r="T1507" s="7" t="str">
        <f ca="1">VLOOKUP($S1507,Role!$A:$B,2,FALSE)</f>
        <v>Intern</v>
      </c>
      <c r="U1507" s="6" t="str">
        <f t="shared" ca="1" si="213"/>
        <v/>
      </c>
      <c r="V1507" s="7" t="str">
        <f ca="1" xml:space="preserve">
IF($U1507 &lt;&gt; "",
    VLOOKUP($U1507,Level!$A:$B,2,FALSE),
    ""
)</f>
        <v/>
      </c>
      <c r="W1507" s="1">
        <f t="shared" ca="1" si="214"/>
        <v>1205</v>
      </c>
      <c r="X1507" s="12" t="str">
        <f t="shared" ca="1" si="215"/>
        <v>INSERT INTO bi4all.fac_employees (id_company_fk, id_employee_pk, flg_active, employee_name, id_gender_fk, id_race_fk, birthday, id_schooling_fk, id_department_fk, id_role_fk, id_level_fk, salary) VALUES (1, 1503, TRUE, 'Natanael Holanda Soares', 'M', 7, '21/08/1965', 7, 12, 9, NULL, 1205);</v>
      </c>
    </row>
    <row r="1508" spans="1:24" ht="14.25" customHeight="1" x14ac:dyDescent="0.2">
      <c r="A1508" s="7">
        <v>1</v>
      </c>
      <c r="B1508" s="7" t="str">
        <f>$A1508 &amp; "-"&amp;VLOOKUP($A1508,Company!$A:$B,2,FALSE)</f>
        <v>1-ACME Corporation</v>
      </c>
      <c r="C1508" s="5">
        <f t="shared" si="207"/>
        <v>1504</v>
      </c>
      <c r="D1508" s="6" t="b">
        <v>1</v>
      </c>
      <c r="E1508" s="7">
        <f ca="1">IF($C1508 = 1 + N("Presidente"),
    127,
    IF($C1508 = 2 + N("Vice-Presidente"),
        72,
        IF($C1508 = 3 + N("Secretária bilíngue"),
            13,
            RANDBETWEEN(5,COUNT(Name!$A:$A) + 1)
        )
    )
)</f>
        <v>319</v>
      </c>
      <c r="F1508" s="7" t="str">
        <f ca="1">VLOOKUP($E1508,Name!$A:$B,2,FALSE)</f>
        <v>Pedro Miguel</v>
      </c>
      <c r="G1508" s="7">
        <f ca="1" xml:space="preserve">
IF($C1508 = 1,
    0,
    RANDBETWEEN(5,COUNT('Last name'!$A:$A) + 1)
)</f>
        <v>20</v>
      </c>
      <c r="H1508" s="7" t="str">
        <f ca="1" xml:space="preserve">
IF($C1508 = 1 + N("Presidente"),
    "de Orléans e Bragança",
    VLOOKUP($G1508,'Last name'!$A:$B,2,FALSE) &amp; " " &amp; VLOOKUP(RANDBETWEEN(5,COUNT('Last name'!$A:$A) + 1),'Last name'!$A:$B,2,FALSE)
)</f>
        <v>Anunciação Santos</v>
      </c>
      <c r="I1508" s="7" t="str">
        <f t="shared" ca="1" si="208"/>
        <v>Pedro Miguel Anunciação Santos</v>
      </c>
      <c r="J1508" s="7" t="str">
        <f ca="1">VLOOKUP($E1508,Name!$A:$C,3,FALSE)</f>
        <v>M</v>
      </c>
      <c r="K1508" s="7" t="str">
        <f ca="1">VLOOKUP($J1508,Gender!$A:$B,2,FALSE)</f>
        <v>Male</v>
      </c>
      <c r="L1508" s="7">
        <f t="shared" ca="1" si="209"/>
        <v>5</v>
      </c>
      <c r="M1508" s="7" t="str">
        <f ca="1">VLOOKUP($L1508,Race!$A:$B,2,FALSE)</f>
        <v>White</v>
      </c>
      <c r="N1508" s="8">
        <f t="shared" ca="1" si="210"/>
        <v>21325</v>
      </c>
      <c r="O1508" s="6">
        <f t="shared" ca="1" si="211"/>
        <v>8</v>
      </c>
      <c r="P1508" s="8" t="str">
        <f ca="1">VLOOKUP($O1508,Education!$A:$B,2,FALSE)</f>
        <v>Graduate school</v>
      </c>
      <c r="Q1508" s="7">
        <f ca="1" xml:space="preserve">
  IF(OR($S1508 = 5, $S1508 = 6, $S1508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08" s="7" t="str">
        <f ca="1">VLOOKUP($Q1508,Department!$A:$B,2,FALSE)</f>
        <v>Operations</v>
      </c>
      <c r="S1508" s="6">
        <f t="shared" ca="1" si="212"/>
        <v>11</v>
      </c>
      <c r="T1508" s="7" t="str">
        <f ca="1">VLOOKUP($S1508,Role!$A:$B,2,FALSE)</f>
        <v>Analyst</v>
      </c>
      <c r="U1508" s="6">
        <f t="shared" ca="1" si="213"/>
        <v>6</v>
      </c>
      <c r="V1508" s="7" t="str">
        <f ca="1" xml:space="preserve">
IF($U1508 &lt;&gt; "",
    VLOOKUP($U1508,Level!$A:$B,2,FALSE),
    ""
)</f>
        <v>Pleno</v>
      </c>
      <c r="W1508" s="1">
        <f t="shared" ca="1" si="214"/>
        <v>3000</v>
      </c>
      <c r="X1508" s="12" t="str">
        <f t="shared" ca="1" si="215"/>
        <v>INSERT INTO bi4all.fac_employees (id_company_fk, id_employee_pk, flg_active, employee_name, id_gender_fk, id_race_fk, birthday, id_schooling_fk, id_department_fk, id_role_fk, id_level_fk, salary) VALUES (1, 1504, TRUE, 'Pedro Miguel Anunciação Santos', 'M', 5, '20/05/1958', 8, 10, 11, 6, 3000);</v>
      </c>
    </row>
    <row r="1509" spans="1:24" ht="14.25" customHeight="1" x14ac:dyDescent="0.2">
      <c r="A1509" s="7">
        <v>1</v>
      </c>
      <c r="B1509" s="7" t="str">
        <f>$A1509 &amp; "-"&amp;VLOOKUP($A1509,Company!$A:$B,2,FALSE)</f>
        <v>1-ACME Corporation</v>
      </c>
      <c r="C1509" s="5">
        <f t="shared" si="207"/>
        <v>1505</v>
      </c>
      <c r="D1509" s="6" t="b">
        <v>1</v>
      </c>
      <c r="E1509" s="7">
        <f ca="1">IF($C1509 = 1 + N("Presidente"),
    127,
    IF($C1509 = 2 + N("Vice-Presidente"),
        72,
        IF($C1509 = 3 + N("Secretária bilíngue"),
            13,
            RANDBETWEEN(5,COUNT(Name!$A:$A) + 1)
        )
    )
)</f>
        <v>152</v>
      </c>
      <c r="F1509" s="7" t="str">
        <f ca="1">VLOOKUP($E1509,Name!$A:$B,2,FALSE)</f>
        <v>Gael</v>
      </c>
      <c r="G1509" s="7">
        <f ca="1" xml:space="preserve">
IF($C1509 = 1,
    0,
    RANDBETWEEN(5,COUNT('Last name'!$A:$A) + 1)
)</f>
        <v>151</v>
      </c>
      <c r="H1509" s="7" t="str">
        <f ca="1" xml:space="preserve">
IF($C1509 = 1 + N("Presidente"),
    "de Orléans e Bragança",
    VLOOKUP($G1509,'Last name'!$A:$B,2,FALSE) &amp; " " &amp; VLOOKUP(RANDBETWEEN(5,COUNT('Last name'!$A:$A) + 1),'Last name'!$A:$B,2,FALSE)
)</f>
        <v>Pereira Frois</v>
      </c>
      <c r="I1509" s="7" t="str">
        <f t="shared" ca="1" si="208"/>
        <v>Gael Pereira Frois</v>
      </c>
      <c r="J1509" s="7" t="str">
        <f ca="1">VLOOKUP($E1509,Name!$A:$C,3,FALSE)</f>
        <v>M</v>
      </c>
      <c r="K1509" s="7" t="str">
        <f ca="1">VLOOKUP($J1509,Gender!$A:$B,2,FALSE)</f>
        <v>Male</v>
      </c>
      <c r="L1509" s="7">
        <f t="shared" ca="1" si="209"/>
        <v>5</v>
      </c>
      <c r="M1509" s="7" t="str">
        <f ca="1">VLOOKUP($L1509,Race!$A:$B,2,FALSE)</f>
        <v>White</v>
      </c>
      <c r="N1509" s="8">
        <f t="shared" ca="1" si="210"/>
        <v>26875</v>
      </c>
      <c r="O1509" s="6">
        <f t="shared" ca="1" si="211"/>
        <v>7</v>
      </c>
      <c r="P1509" s="8" t="str">
        <f ca="1">VLOOKUP($O1509,Education!$A:$B,2,FALSE)</f>
        <v>Undergraduate degree</v>
      </c>
      <c r="Q1509" s="7">
        <f ca="1" xml:space="preserve">
  IF(OR($S1509 = 5, $S1509 = 6, $S1509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09" s="7" t="str">
        <f ca="1">VLOOKUP($Q1509,Department!$A:$B,2,FALSE)</f>
        <v>Commercial</v>
      </c>
      <c r="S1509" s="6">
        <f t="shared" ca="1" si="212"/>
        <v>9</v>
      </c>
      <c r="T1509" s="7" t="str">
        <f ca="1">VLOOKUP($S1509,Role!$A:$B,2,FALSE)</f>
        <v>Intern</v>
      </c>
      <c r="U1509" s="6" t="str">
        <f t="shared" ca="1" si="213"/>
        <v/>
      </c>
      <c r="V1509" s="7" t="str">
        <f ca="1" xml:space="preserve">
IF($U1509 &lt;&gt; "",
    VLOOKUP($U1509,Level!$A:$B,2,FALSE),
    ""
)</f>
        <v/>
      </c>
      <c r="W1509" s="1">
        <f t="shared" ca="1" si="214"/>
        <v>1285</v>
      </c>
      <c r="X1509" s="12" t="str">
        <f t="shared" ca="1" si="215"/>
        <v>INSERT INTO bi4all.fac_employees (id_company_fk, id_employee_pk, flg_active, employee_name, id_gender_fk, id_race_fk, birthday, id_schooling_fk, id_department_fk, id_role_fk, id_level_fk, salary) VALUES (1, 1505, TRUE, 'Gael Pereira Frois', 'M', 5, '30/07/1973', 7, 9, 9, NULL, 1285);</v>
      </c>
    </row>
    <row r="1510" spans="1:24" ht="14.25" customHeight="1" x14ac:dyDescent="0.2">
      <c r="A1510" s="7">
        <v>1</v>
      </c>
      <c r="B1510" s="7" t="str">
        <f>$A1510 &amp; "-"&amp;VLOOKUP($A1510,Company!$A:$B,2,FALSE)</f>
        <v>1-ACME Corporation</v>
      </c>
      <c r="C1510" s="5">
        <f t="shared" si="207"/>
        <v>1506</v>
      </c>
      <c r="D1510" s="6" t="b">
        <v>1</v>
      </c>
      <c r="E1510" s="7">
        <f ca="1">IF($C1510 = 1 + N("Presidente"),
    127,
    IF($C1510 = 2 + N("Vice-Presidente"),
        72,
        IF($C1510 = 3 + N("Secretária bilíngue"),
            13,
            RANDBETWEEN(5,COUNT(Name!$A:$A) + 1)
        )
    )
)</f>
        <v>307</v>
      </c>
      <c r="F1510" s="7" t="str">
        <f ca="1">VLOOKUP($E1510,Name!$A:$B,2,FALSE)</f>
        <v>Nicole</v>
      </c>
      <c r="G1510" s="7">
        <f ca="1" xml:space="preserve">
IF($C1510 = 1,
    0,
    RANDBETWEEN(5,COUNT('Last name'!$A:$A) + 1)
)</f>
        <v>169</v>
      </c>
      <c r="H1510" s="7" t="str">
        <f ca="1" xml:space="preserve">
IF($C1510 = 1 + N("Presidente"),
    "de Orléans e Bragança",
    VLOOKUP($G1510,'Last name'!$A:$B,2,FALSE) &amp; " " &amp; VLOOKUP(RANDBETWEEN(5,COUNT('Last name'!$A:$A) + 1),'Last name'!$A:$B,2,FALSE)
)</f>
        <v>Russo Leone</v>
      </c>
      <c r="I1510" s="7" t="str">
        <f t="shared" ca="1" si="208"/>
        <v>Nicole Russo Leone</v>
      </c>
      <c r="J1510" s="7" t="str">
        <f ca="1">VLOOKUP($E1510,Name!$A:$C,3,FALSE)</f>
        <v>F</v>
      </c>
      <c r="K1510" s="7" t="str">
        <f ca="1">VLOOKUP($J1510,Gender!$A:$B,2,FALSE)</f>
        <v>Female</v>
      </c>
      <c r="L1510" s="7">
        <f t="shared" ca="1" si="209"/>
        <v>5</v>
      </c>
      <c r="M1510" s="7" t="str">
        <f ca="1">VLOOKUP($L1510,Race!$A:$B,2,FALSE)</f>
        <v>White</v>
      </c>
      <c r="N1510" s="8">
        <f t="shared" ca="1" si="210"/>
        <v>22921</v>
      </c>
      <c r="O1510" s="6">
        <f t="shared" ca="1" si="211"/>
        <v>7</v>
      </c>
      <c r="P1510" s="8" t="str">
        <f ca="1">VLOOKUP($O1510,Education!$A:$B,2,FALSE)</f>
        <v>Undergraduate degree</v>
      </c>
      <c r="Q1510" s="7">
        <f ca="1" xml:space="preserve">
  IF(OR($S1510 = 5, $S1510 = 6, $S1510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10" s="7" t="str">
        <f ca="1">VLOOKUP($Q1510,Department!$A:$B,2,FALSE)</f>
        <v>Commercial</v>
      </c>
      <c r="S1510" s="6">
        <f t="shared" ca="1" si="212"/>
        <v>11</v>
      </c>
      <c r="T1510" s="7" t="str">
        <f ca="1">VLOOKUP($S1510,Role!$A:$B,2,FALSE)</f>
        <v>Analyst</v>
      </c>
      <c r="U1510" s="6">
        <f t="shared" ca="1" si="213"/>
        <v>5</v>
      </c>
      <c r="V1510" s="7" t="str">
        <f ca="1" xml:space="preserve">
IF($U1510 &lt;&gt; "",
    VLOOKUP($U1510,Level!$A:$B,2,FALSE),
    ""
)</f>
        <v>Junior</v>
      </c>
      <c r="W1510" s="1">
        <f t="shared" ca="1" si="214"/>
        <v>2580</v>
      </c>
      <c r="X1510" s="12" t="str">
        <f t="shared" ca="1" si="215"/>
        <v>INSERT INTO bi4all.fac_employees (id_company_fk, id_employee_pk, flg_active, employee_name, id_gender_fk, id_race_fk, birthday, id_schooling_fk, id_department_fk, id_role_fk, id_level_fk, salary) VALUES (1, 1506, TRUE, 'Nicole Russo Leone', 'F', 5, '02/10/1962', 7, 9, 11, 5, 2580);</v>
      </c>
    </row>
    <row r="1511" spans="1:24" ht="14.25" customHeight="1" x14ac:dyDescent="0.2">
      <c r="A1511" s="7">
        <v>1</v>
      </c>
      <c r="B1511" s="7" t="str">
        <f>$A1511 &amp; "-"&amp;VLOOKUP($A1511,Company!$A:$B,2,FALSE)</f>
        <v>1-ACME Corporation</v>
      </c>
      <c r="C1511" s="5">
        <f t="shared" si="207"/>
        <v>1507</v>
      </c>
      <c r="D1511" s="6" t="b">
        <v>1</v>
      </c>
      <c r="E1511" s="7">
        <f ca="1">IF($C1511 = 1 + N("Presidente"),
    127,
    IF($C1511 = 2 + N("Vice-Presidente"),
        72,
        IF($C1511 = 3 + N("Secretária bilíngue"),
            13,
            RANDBETWEEN(5,COUNT(Name!$A:$A) + 1)
        )
    )
)</f>
        <v>14</v>
      </c>
      <c r="F1511" s="7" t="str">
        <f ca="1">VLOOKUP($E1511,Name!$A:$B,2,FALSE)</f>
        <v>Alexander</v>
      </c>
      <c r="G1511" s="7">
        <f ca="1" xml:space="preserve">
IF($C1511 = 1,
    0,
    RANDBETWEEN(5,COUNT('Last name'!$A:$A) + 1)
)</f>
        <v>108</v>
      </c>
      <c r="H1511" s="7" t="str">
        <f ca="1" xml:space="preserve">
IF($C1511 = 1 + N("Presidente"),
    "de Orléans e Bragança",
    VLOOKUP($G1511,'Last name'!$A:$B,2,FALSE) &amp; " " &amp; VLOOKUP(RANDBETWEEN(5,COUNT('Last name'!$A:$A) + 1),'Last name'!$A:$B,2,FALSE)
)</f>
        <v>Leone Pasquim</v>
      </c>
      <c r="I1511" s="7" t="str">
        <f t="shared" ca="1" si="208"/>
        <v>Alexander Leone Pasquim</v>
      </c>
      <c r="J1511" s="7" t="str">
        <f ca="1">VLOOKUP($E1511,Name!$A:$C,3,FALSE)</f>
        <v>M</v>
      </c>
      <c r="K1511" s="7" t="str">
        <f ca="1">VLOOKUP($J1511,Gender!$A:$B,2,FALSE)</f>
        <v>Male</v>
      </c>
      <c r="L1511" s="7">
        <f t="shared" ca="1" si="209"/>
        <v>5</v>
      </c>
      <c r="M1511" s="7" t="str">
        <f ca="1">VLOOKUP($L1511,Race!$A:$B,2,FALSE)</f>
        <v>White</v>
      </c>
      <c r="N1511" s="8">
        <f t="shared" ca="1" si="210"/>
        <v>23078</v>
      </c>
      <c r="O1511" s="6">
        <f t="shared" ca="1" si="211"/>
        <v>7</v>
      </c>
      <c r="P1511" s="8" t="str">
        <f ca="1">VLOOKUP($O1511,Education!$A:$B,2,FALSE)</f>
        <v>Undergraduate degree</v>
      </c>
      <c r="Q1511" s="7">
        <f ca="1" xml:space="preserve">
  IF(OR($S1511 = 5, $S1511 = 6, $S1511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11" s="7" t="str">
        <f ca="1">VLOOKUP($Q1511,Department!$A:$B,2,FALSE)</f>
        <v>Human Resource</v>
      </c>
      <c r="S1511" s="6">
        <f t="shared" ca="1" si="212"/>
        <v>10</v>
      </c>
      <c r="T1511" s="7" t="str">
        <f ca="1">VLOOKUP($S1511,Role!$A:$B,2,FALSE)</f>
        <v>Trainee</v>
      </c>
      <c r="U1511" s="6" t="str">
        <f t="shared" ca="1" si="213"/>
        <v/>
      </c>
      <c r="V1511" s="7" t="str">
        <f ca="1" xml:space="preserve">
IF($U1511 &lt;&gt; "",
    VLOOKUP($U1511,Level!$A:$B,2,FALSE),
    ""
)</f>
        <v/>
      </c>
      <c r="W1511" s="1">
        <f t="shared" ca="1" si="214"/>
        <v>1385</v>
      </c>
      <c r="X1511" s="12" t="str">
        <f t="shared" ca="1" si="215"/>
        <v>INSERT INTO bi4all.fac_employees (id_company_fk, id_employee_pk, flg_active, employee_name, id_gender_fk, id_race_fk, birthday, id_schooling_fk, id_department_fk, id_role_fk, id_level_fk, salary) VALUES (1, 1507, TRUE, 'Alexander Leone Pasquim', 'M', 5, '08/03/1963', 7, 8, 10, NULL, 1385);</v>
      </c>
    </row>
    <row r="1512" spans="1:24" ht="14.25" customHeight="1" x14ac:dyDescent="0.2">
      <c r="A1512" s="7">
        <v>1</v>
      </c>
      <c r="B1512" s="7" t="str">
        <f>$A1512 &amp; "-"&amp;VLOOKUP($A1512,Company!$A:$B,2,FALSE)</f>
        <v>1-ACME Corporation</v>
      </c>
      <c r="C1512" s="5">
        <f t="shared" si="207"/>
        <v>1508</v>
      </c>
      <c r="D1512" s="6" t="b">
        <v>1</v>
      </c>
      <c r="E1512" s="7">
        <f ca="1">IF($C1512 = 1 + N("Presidente"),
    127,
    IF($C1512 = 2 + N("Vice-Presidente"),
        72,
        IF($C1512 = 3 + N("Secretária bilíngue"),
            13,
            RANDBETWEEN(5,COUNT(Name!$A:$A) + 1)
        )
    )
)</f>
        <v>39</v>
      </c>
      <c r="F1512" s="7" t="str">
        <f ca="1">VLOOKUP($E1512,Name!$A:$B,2,FALSE)</f>
        <v>Ananda</v>
      </c>
      <c r="G1512" s="7">
        <f ca="1" xml:space="preserve">
IF($C1512 = 1,
    0,
    RANDBETWEEN(5,COUNT('Last name'!$A:$A) + 1)
)</f>
        <v>132</v>
      </c>
      <c r="H1512" s="7" t="str">
        <f ca="1" xml:space="preserve">
IF($C1512 = 1 + N("Presidente"),
    "de Orléans e Bragança",
    VLOOKUP($G1512,'Last name'!$A:$B,2,FALSE) &amp; " " &amp; VLOOKUP(RANDBETWEEN(5,COUNT('Last name'!$A:$A) + 1),'Last name'!$A:$B,2,FALSE)
)</f>
        <v>Moraes Rodrigues</v>
      </c>
      <c r="I1512" s="7" t="str">
        <f t="shared" ca="1" si="208"/>
        <v>Ananda Moraes Rodrigues</v>
      </c>
      <c r="J1512" s="7" t="str">
        <f ca="1">VLOOKUP($E1512,Name!$A:$C,3,FALSE)</f>
        <v>F</v>
      </c>
      <c r="K1512" s="7" t="str">
        <f ca="1">VLOOKUP($J1512,Gender!$A:$B,2,FALSE)</f>
        <v>Female</v>
      </c>
      <c r="L1512" s="7">
        <f t="shared" ca="1" si="209"/>
        <v>6</v>
      </c>
      <c r="M1512" s="7" t="str">
        <f ca="1">VLOOKUP($L1512,Race!$A:$B,2,FALSE)</f>
        <v>Black or African American</v>
      </c>
      <c r="N1512" s="8">
        <f t="shared" ca="1" si="210"/>
        <v>17573</v>
      </c>
      <c r="O1512" s="6">
        <f t="shared" ca="1" si="211"/>
        <v>8</v>
      </c>
      <c r="P1512" s="8" t="str">
        <f ca="1">VLOOKUP($O1512,Education!$A:$B,2,FALSE)</f>
        <v>Graduate school</v>
      </c>
      <c r="Q1512" s="7">
        <f ca="1" xml:space="preserve">
  IF(OR($S1512 = 5, $S1512 = 6, $S1512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12" s="7" t="str">
        <f ca="1">VLOOKUP($Q1512,Department!$A:$B,2,FALSE)</f>
        <v>Finance</v>
      </c>
      <c r="S1512" s="6">
        <f t="shared" ca="1" si="212"/>
        <v>11</v>
      </c>
      <c r="T1512" s="7" t="str">
        <f ca="1">VLOOKUP($S1512,Role!$A:$B,2,FALSE)</f>
        <v>Analyst</v>
      </c>
      <c r="U1512" s="6">
        <f t="shared" ca="1" si="213"/>
        <v>5</v>
      </c>
      <c r="V1512" s="7" t="str">
        <f ca="1" xml:space="preserve">
IF($U1512 &lt;&gt; "",
    VLOOKUP($U1512,Level!$A:$B,2,FALSE),
    ""
)</f>
        <v>Junior</v>
      </c>
      <c r="W1512" s="1">
        <f t="shared" ca="1" si="214"/>
        <v>3000</v>
      </c>
      <c r="X1512" s="12" t="str">
        <f t="shared" ca="1" si="215"/>
        <v>INSERT INTO bi4all.fac_employees (id_company_fk, id_employee_pk, flg_active, employee_name, id_gender_fk, id_race_fk, birthday, id_schooling_fk, id_department_fk, id_role_fk, id_level_fk, salary) VALUES (1, 1508, TRUE, 'Ananda Moraes Rodrigues', 'F', 6, '10/02/1948', 8, 7, 11, 5, 3000);</v>
      </c>
    </row>
    <row r="1513" spans="1:24" ht="14.25" customHeight="1" x14ac:dyDescent="0.2">
      <c r="A1513" s="7">
        <v>1</v>
      </c>
      <c r="B1513" s="7" t="str">
        <f>$A1513 &amp; "-"&amp;VLOOKUP($A1513,Company!$A:$B,2,FALSE)</f>
        <v>1-ACME Corporation</v>
      </c>
      <c r="C1513" s="5">
        <f t="shared" si="207"/>
        <v>1509</v>
      </c>
      <c r="D1513" s="6" t="b">
        <v>1</v>
      </c>
      <c r="E1513" s="7">
        <f ca="1">IF($C1513 = 1 + N("Presidente"),
    127,
    IF($C1513 = 2 + N("Vice-Presidente"),
        72,
        IF($C1513 = 3 + N("Secretária bilíngue"),
            13,
            RANDBETWEEN(5,COUNT(Name!$A:$A) + 1)
        )
    )
)</f>
        <v>239</v>
      </c>
      <c r="F1513" s="7" t="str">
        <f ca="1">VLOOKUP($E1513,Name!$A:$B,2,FALSE)</f>
        <v>Lucas Gabriel</v>
      </c>
      <c r="G1513" s="7">
        <f ca="1" xml:space="preserve">
IF($C1513 = 1,
    0,
    RANDBETWEEN(5,COUNT('Last name'!$A:$A) + 1)
)</f>
        <v>92</v>
      </c>
      <c r="H1513" s="7" t="str">
        <f ca="1" xml:space="preserve">
IF($C1513 = 1 + N("Presidente"),
    "de Orléans e Bragança",
    VLOOKUP($G1513,'Last name'!$A:$B,2,FALSE) &amp; " " &amp; VLOOKUP(RANDBETWEEN(5,COUNT('Last name'!$A:$A) + 1),'Last name'!$A:$B,2,FALSE)
)</f>
        <v>Freitas Machado</v>
      </c>
      <c r="I1513" s="7" t="str">
        <f t="shared" ca="1" si="208"/>
        <v>Lucas Gabriel Freitas Machado</v>
      </c>
      <c r="J1513" s="7" t="str">
        <f ca="1">VLOOKUP($E1513,Name!$A:$C,3,FALSE)</f>
        <v>M</v>
      </c>
      <c r="K1513" s="7" t="str">
        <f ca="1">VLOOKUP($J1513,Gender!$A:$B,2,FALSE)</f>
        <v>Male</v>
      </c>
      <c r="L1513" s="7">
        <f t="shared" ca="1" si="209"/>
        <v>5</v>
      </c>
      <c r="M1513" s="7" t="str">
        <f ca="1">VLOOKUP($L1513,Race!$A:$B,2,FALSE)</f>
        <v>White</v>
      </c>
      <c r="N1513" s="8">
        <f t="shared" ca="1" si="210"/>
        <v>27982</v>
      </c>
      <c r="O1513" s="6">
        <f t="shared" ca="1" si="211"/>
        <v>7</v>
      </c>
      <c r="P1513" s="8" t="str">
        <f ca="1">VLOOKUP($O1513,Education!$A:$B,2,FALSE)</f>
        <v>Undergraduate degree</v>
      </c>
      <c r="Q1513" s="7">
        <f ca="1" xml:space="preserve">
  IF(OR($S1513 = 5, $S1513 = 6, $S1513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13" s="7" t="str">
        <f ca="1">VLOOKUP($Q1513,Department!$A:$B,2,FALSE)</f>
        <v>Human Resource</v>
      </c>
      <c r="S1513" s="6">
        <f t="shared" ca="1" si="212"/>
        <v>10</v>
      </c>
      <c r="T1513" s="7" t="str">
        <f ca="1">VLOOKUP($S1513,Role!$A:$B,2,FALSE)</f>
        <v>Trainee</v>
      </c>
      <c r="U1513" s="6" t="str">
        <f t="shared" ca="1" si="213"/>
        <v/>
      </c>
      <c r="V1513" s="7" t="str">
        <f ca="1" xml:space="preserve">
IF($U1513 &lt;&gt; "",
    VLOOKUP($U1513,Level!$A:$B,2,FALSE),
    ""
)</f>
        <v/>
      </c>
      <c r="W1513" s="1">
        <f t="shared" ca="1" si="214"/>
        <v>1385</v>
      </c>
      <c r="X1513" s="12" t="str">
        <f t="shared" ca="1" si="215"/>
        <v>INSERT INTO bi4all.fac_employees (id_company_fk, id_employee_pk, flg_active, employee_name, id_gender_fk, id_race_fk, birthday, id_schooling_fk, id_department_fk, id_role_fk, id_level_fk, salary) VALUES (1, 1509, TRUE, 'Lucas Gabriel Freitas Machado', 'M', 5, '10/08/1976', 7, 8, 10, NULL, 1385);</v>
      </c>
    </row>
    <row r="1514" spans="1:24" ht="14.25" customHeight="1" x14ac:dyDescent="0.2">
      <c r="A1514" s="7">
        <v>1</v>
      </c>
      <c r="B1514" s="7" t="str">
        <f>$A1514 &amp; "-"&amp;VLOOKUP($A1514,Company!$A:$B,2,FALSE)</f>
        <v>1-ACME Corporation</v>
      </c>
      <c r="C1514" s="5">
        <f t="shared" si="207"/>
        <v>1510</v>
      </c>
      <c r="D1514" s="6" t="b">
        <v>1</v>
      </c>
      <c r="E1514" s="7">
        <f ca="1">IF($C1514 = 1 + N("Presidente"),
    127,
    IF($C1514 = 2 + N("Vice-Presidente"),
        72,
        IF($C1514 = 3 + N("Secretária bilíngue"),
            13,
            RANDBETWEEN(5,COUNT(Name!$A:$A) + 1)
        )
    )
)</f>
        <v>248</v>
      </c>
      <c r="F1514" s="7" t="str">
        <f ca="1">VLOOKUP($E1514,Name!$A:$B,2,FALSE)</f>
        <v>Luiza</v>
      </c>
      <c r="G1514" s="7">
        <f ca="1" xml:space="preserve">
IF($C1514 = 1,
    0,
    RANDBETWEEN(5,COUNT('Last name'!$A:$A) + 1)
)</f>
        <v>166</v>
      </c>
      <c r="H1514" s="7" t="str">
        <f ca="1" xml:space="preserve">
IF($C1514 = 1 + N("Presidente"),
    "de Orléans e Bragança",
    VLOOKUP($G1514,'Last name'!$A:$B,2,FALSE) &amp; " " &amp; VLOOKUP(RANDBETWEEN(5,COUNT('Last name'!$A:$A) + 1),'Last name'!$A:$B,2,FALSE)
)</f>
        <v>Rodrigues Santoro</v>
      </c>
      <c r="I1514" s="7" t="str">
        <f t="shared" ca="1" si="208"/>
        <v>Luiza Rodrigues Santoro</v>
      </c>
      <c r="J1514" s="7" t="str">
        <f ca="1">VLOOKUP($E1514,Name!$A:$C,3,FALSE)</f>
        <v>F</v>
      </c>
      <c r="K1514" s="7" t="str">
        <f ca="1">VLOOKUP($J1514,Gender!$A:$B,2,FALSE)</f>
        <v>Female</v>
      </c>
      <c r="L1514" s="7">
        <f t="shared" ca="1" si="209"/>
        <v>5</v>
      </c>
      <c r="M1514" s="7" t="str">
        <f ca="1">VLOOKUP($L1514,Race!$A:$B,2,FALSE)</f>
        <v>White</v>
      </c>
      <c r="N1514" s="8">
        <f t="shared" ca="1" si="210"/>
        <v>20687</v>
      </c>
      <c r="O1514" s="6">
        <f t="shared" ca="1" si="211"/>
        <v>7</v>
      </c>
      <c r="P1514" s="8" t="str">
        <f ca="1">VLOOKUP($O1514,Education!$A:$B,2,FALSE)</f>
        <v>Undergraduate degree</v>
      </c>
      <c r="Q1514" s="7">
        <f ca="1" xml:space="preserve">
  IF(OR($S1514 = 5, $S1514 = 6, $S1514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14" s="7" t="str">
        <f ca="1">VLOOKUP($Q1514,Department!$A:$B,2,FALSE)</f>
        <v>Audit</v>
      </c>
      <c r="S1514" s="6">
        <f t="shared" ca="1" si="212"/>
        <v>11</v>
      </c>
      <c r="T1514" s="7" t="str">
        <f ca="1">VLOOKUP($S1514,Role!$A:$B,2,FALSE)</f>
        <v>Analyst</v>
      </c>
      <c r="U1514" s="6">
        <f t="shared" ca="1" si="213"/>
        <v>7</v>
      </c>
      <c r="V1514" s="7" t="str">
        <f ca="1" xml:space="preserve">
IF($U1514 &lt;&gt; "",
    VLOOKUP($U1514,Level!$A:$B,2,FALSE),
    ""
)</f>
        <v>Senior</v>
      </c>
      <c r="W1514" s="1">
        <f t="shared" ca="1" si="214"/>
        <v>2500</v>
      </c>
      <c r="X1514" s="12" t="str">
        <f t="shared" ca="1" si="215"/>
        <v>INSERT INTO bi4all.fac_employees (id_company_fk, id_employee_pk, flg_active, employee_name, id_gender_fk, id_race_fk, birthday, id_schooling_fk, id_department_fk, id_role_fk, id_level_fk, salary) VALUES (1, 1510, TRUE, 'Luiza Rodrigues Santoro', 'F', 5, '20/08/1956', 7, 13, 11, 7, 2500);</v>
      </c>
    </row>
    <row r="1515" spans="1:24" ht="14.25" customHeight="1" x14ac:dyDescent="0.2">
      <c r="A1515" s="7">
        <v>1</v>
      </c>
      <c r="B1515" s="7" t="str">
        <f>$A1515 &amp; "-"&amp;VLOOKUP($A1515,Company!$A:$B,2,FALSE)</f>
        <v>1-ACME Corporation</v>
      </c>
      <c r="C1515" s="5">
        <f t="shared" si="207"/>
        <v>1511</v>
      </c>
      <c r="D1515" s="6" t="b">
        <v>1</v>
      </c>
      <c r="E1515" s="7">
        <f ca="1">IF($C1515 = 1 + N("Presidente"),
    127,
    IF($C1515 = 2 + N("Vice-Presidente"),
        72,
        IF($C1515 = 3 + N("Secretária bilíngue"),
            13,
            RANDBETWEEN(5,COUNT(Name!$A:$A) + 1)
        )
    )
)</f>
        <v>34</v>
      </c>
      <c r="F1515" s="7" t="str">
        <f ca="1">VLOOKUP($E1515,Name!$A:$B,2,FALSE)</f>
        <v>Ana Liz</v>
      </c>
      <c r="G1515" s="7">
        <f ca="1" xml:space="preserve">
IF($C1515 = 1,
    0,
    RANDBETWEEN(5,COUNT('Last name'!$A:$A) + 1)
)</f>
        <v>57</v>
      </c>
      <c r="H1515" s="7" t="str">
        <f ca="1" xml:space="preserve">
IF($C1515 = 1 + N("Presidente"),
    "de Orléans e Bragança",
    VLOOKUP($G1515,'Last name'!$A:$B,2,FALSE) &amp; " " &amp; VLOOKUP(RANDBETWEEN(5,COUNT('Last name'!$A:$A) + 1),'Last name'!$A:$B,2,FALSE)
)</f>
        <v>Cândido Moreira</v>
      </c>
      <c r="I1515" s="7" t="str">
        <f t="shared" ca="1" si="208"/>
        <v>Ana Liz Cândido Moreira</v>
      </c>
      <c r="J1515" s="7" t="str">
        <f ca="1">VLOOKUP($E1515,Name!$A:$C,3,FALSE)</f>
        <v>F</v>
      </c>
      <c r="K1515" s="7" t="str">
        <f ca="1">VLOOKUP($J1515,Gender!$A:$B,2,FALSE)</f>
        <v>Female</v>
      </c>
      <c r="L1515" s="7">
        <f t="shared" ca="1" si="209"/>
        <v>5</v>
      </c>
      <c r="M1515" s="7" t="str">
        <f ca="1">VLOOKUP($L1515,Race!$A:$B,2,FALSE)</f>
        <v>White</v>
      </c>
      <c r="N1515" s="8">
        <f t="shared" ca="1" si="210"/>
        <v>28984</v>
      </c>
      <c r="O1515" s="6">
        <f t="shared" ca="1" si="211"/>
        <v>7</v>
      </c>
      <c r="P1515" s="8" t="str">
        <f ca="1">VLOOKUP($O1515,Education!$A:$B,2,FALSE)</f>
        <v>Undergraduate degree</v>
      </c>
      <c r="Q1515" s="7">
        <f ca="1" xml:space="preserve">
  IF(OR($S1515 = 5, $S1515 = 6, $S1515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15" s="7" t="str">
        <f ca="1">VLOOKUP($Q1515,Department!$A:$B,2,FALSE)</f>
        <v>Administration</v>
      </c>
      <c r="S1515" s="6">
        <f t="shared" ca="1" si="212"/>
        <v>9</v>
      </c>
      <c r="T1515" s="7" t="str">
        <f ca="1">VLOOKUP($S1515,Role!$A:$B,2,FALSE)</f>
        <v>Intern</v>
      </c>
      <c r="U1515" s="6" t="str">
        <f t="shared" ca="1" si="213"/>
        <v/>
      </c>
      <c r="V1515" s="7" t="str">
        <f ca="1" xml:space="preserve">
IF($U1515 &lt;&gt; "",
    VLOOKUP($U1515,Level!$A:$B,2,FALSE),
    ""
)</f>
        <v/>
      </c>
      <c r="W1515" s="1">
        <f t="shared" ca="1" si="214"/>
        <v>1205</v>
      </c>
      <c r="X1515" s="12" t="str">
        <f t="shared" ca="1" si="215"/>
        <v>INSERT INTO bi4all.fac_employees (id_company_fk, id_employee_pk, flg_active, employee_name, id_gender_fk, id_race_fk, birthday, id_schooling_fk, id_department_fk, id_role_fk, id_level_fk, salary) VALUES (1, 1511, TRUE, 'Ana Liz Cândido Moreira', 'F', 5, '09/05/1979', 7, 6, 9, NULL, 1205);</v>
      </c>
    </row>
    <row r="1516" spans="1:24" ht="14.25" customHeight="1" x14ac:dyDescent="0.2">
      <c r="A1516" s="7">
        <v>1</v>
      </c>
      <c r="B1516" s="7" t="str">
        <f>$A1516 &amp; "-"&amp;VLOOKUP($A1516,Company!$A:$B,2,FALSE)</f>
        <v>1-ACME Corporation</v>
      </c>
      <c r="C1516" s="5">
        <f t="shared" si="207"/>
        <v>1512</v>
      </c>
      <c r="D1516" s="6" t="b">
        <v>1</v>
      </c>
      <c r="E1516" s="7">
        <f ca="1">IF($C1516 = 1 + N("Presidente"),
    127,
    IF($C1516 = 2 + N("Vice-Presidente"),
        72,
        IF($C1516 = 3 + N("Secretária bilíngue"),
            13,
            RANDBETWEEN(5,COUNT(Name!$A:$A) + 1)
        )
    )
)</f>
        <v>118</v>
      </c>
      <c r="F1516" s="7" t="str">
        <f ca="1">VLOOKUP($E1516,Name!$A:$B,2,FALSE)</f>
        <v>Eliezer</v>
      </c>
      <c r="G1516" s="7">
        <f ca="1" xml:space="preserve">
IF($C1516 = 1,
    0,
    RANDBETWEEN(5,COUNT('Last name'!$A:$A) + 1)
)</f>
        <v>127</v>
      </c>
      <c r="H1516" s="7" t="str">
        <f ca="1" xml:space="preserve">
IF($C1516 = 1 + N("Presidente"),
    "de Orléans e Bragança",
    VLOOKUP($G1516,'Last name'!$A:$B,2,FALSE) &amp; " " &amp; VLOOKUP(RANDBETWEEN(5,COUNT('Last name'!$A:$A) + 1),'Last name'!$A:$B,2,FALSE)
)</f>
        <v>Melo Russo</v>
      </c>
      <c r="I1516" s="7" t="str">
        <f t="shared" ca="1" si="208"/>
        <v>Eliezer Melo Russo</v>
      </c>
      <c r="J1516" s="7" t="str">
        <f ca="1">VLOOKUP($E1516,Name!$A:$C,3,FALSE)</f>
        <v>M</v>
      </c>
      <c r="K1516" s="7" t="str">
        <f ca="1">VLOOKUP($J1516,Gender!$A:$B,2,FALSE)</f>
        <v>Male</v>
      </c>
      <c r="L1516" s="7">
        <f t="shared" ca="1" si="209"/>
        <v>5</v>
      </c>
      <c r="M1516" s="7" t="str">
        <f ca="1">VLOOKUP($L1516,Race!$A:$B,2,FALSE)</f>
        <v>White</v>
      </c>
      <c r="N1516" s="8">
        <f t="shared" ca="1" si="210"/>
        <v>26962</v>
      </c>
      <c r="O1516" s="6">
        <f t="shared" ca="1" si="211"/>
        <v>7</v>
      </c>
      <c r="P1516" s="8" t="str">
        <f ca="1">VLOOKUP($O1516,Education!$A:$B,2,FALSE)</f>
        <v>Undergraduate degree</v>
      </c>
      <c r="Q1516" s="7">
        <f ca="1" xml:space="preserve">
  IF(OR($S1516 = 5, $S1516 = 6, $S1516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16" s="7" t="str">
        <f ca="1">VLOOKUP($Q1516,Department!$A:$B,2,FALSE)</f>
        <v>Operations</v>
      </c>
      <c r="S1516" s="6">
        <f t="shared" ca="1" si="212"/>
        <v>11</v>
      </c>
      <c r="T1516" s="7" t="str">
        <f ca="1">VLOOKUP($S1516,Role!$A:$B,2,FALSE)</f>
        <v>Analyst</v>
      </c>
      <c r="U1516" s="6">
        <f t="shared" ca="1" si="213"/>
        <v>7</v>
      </c>
      <c r="V1516" s="7" t="str">
        <f ca="1" xml:space="preserve">
IF($U1516 &lt;&gt; "",
    VLOOKUP($U1516,Level!$A:$B,2,FALSE),
    ""
)</f>
        <v>Senior</v>
      </c>
      <c r="W1516" s="1">
        <f t="shared" ca="1" si="214"/>
        <v>2500</v>
      </c>
      <c r="X1516" s="12" t="str">
        <f t="shared" ca="1" si="215"/>
        <v>INSERT INTO bi4all.fac_employees (id_company_fk, id_employee_pk, flg_active, employee_name, id_gender_fk, id_race_fk, birthday, id_schooling_fk, id_department_fk, id_role_fk, id_level_fk, salary) VALUES (1, 1512, TRUE, 'Eliezer Melo Russo', 'M', 5, '25/10/1973', 7, 10, 11, 7, 2500);</v>
      </c>
    </row>
    <row r="1517" spans="1:24" ht="14.25" customHeight="1" x14ac:dyDescent="0.2">
      <c r="A1517" s="7">
        <v>1</v>
      </c>
      <c r="B1517" s="7" t="str">
        <f>$A1517 &amp; "-"&amp;VLOOKUP($A1517,Company!$A:$B,2,FALSE)</f>
        <v>1-ACME Corporation</v>
      </c>
      <c r="C1517" s="5">
        <f t="shared" si="207"/>
        <v>1513</v>
      </c>
      <c r="D1517" s="6" t="b">
        <v>1</v>
      </c>
      <c r="E1517" s="7">
        <f ca="1">IF($C1517 = 1 + N("Presidente"),
    127,
    IF($C1517 = 2 + N("Vice-Presidente"),
        72,
        IF($C1517 = 3 + N("Secretária bilíngue"),
            13,
            RANDBETWEEN(5,COUNT(Name!$A:$A) + 1)
        )
    )
)</f>
        <v>96</v>
      </c>
      <c r="F1517" s="7" t="str">
        <f ca="1">VLOOKUP($E1517,Name!$A:$B,2,FALSE)</f>
        <v>Clarisse</v>
      </c>
      <c r="G1517" s="7">
        <f ca="1" xml:space="preserve">
IF($C1517 = 1,
    0,
    RANDBETWEEN(5,COUNT('Last name'!$A:$A) + 1)
)</f>
        <v>114</v>
      </c>
      <c r="H1517" s="7" t="str">
        <f ca="1" xml:space="preserve">
IF($C1517 = 1 + N("Presidente"),
    "de Orléans e Bragança",
    VLOOKUP($G1517,'Last name'!$A:$B,2,FALSE) &amp; " " &amp; VLOOKUP(RANDBETWEEN(5,COUNT('Last name'!$A:$A) + 1),'Last name'!$A:$B,2,FALSE)
)</f>
        <v>Machado Araújo</v>
      </c>
      <c r="I1517" s="7" t="str">
        <f t="shared" ca="1" si="208"/>
        <v>Clarisse Machado Araújo</v>
      </c>
      <c r="J1517" s="7" t="str">
        <f ca="1">VLOOKUP($E1517,Name!$A:$C,3,FALSE)</f>
        <v>F</v>
      </c>
      <c r="K1517" s="7" t="str">
        <f ca="1">VLOOKUP($J1517,Gender!$A:$B,2,FALSE)</f>
        <v>Female</v>
      </c>
      <c r="L1517" s="7">
        <f t="shared" ca="1" si="209"/>
        <v>5</v>
      </c>
      <c r="M1517" s="7" t="str">
        <f ca="1">VLOOKUP($L1517,Race!$A:$B,2,FALSE)</f>
        <v>White</v>
      </c>
      <c r="N1517" s="8">
        <f t="shared" ca="1" si="210"/>
        <v>24260</v>
      </c>
      <c r="O1517" s="6">
        <f t="shared" ca="1" si="211"/>
        <v>7</v>
      </c>
      <c r="P1517" s="8" t="str">
        <f ca="1">VLOOKUP($O1517,Education!$A:$B,2,FALSE)</f>
        <v>Undergraduate degree</v>
      </c>
      <c r="Q1517" s="7">
        <f ca="1" xml:space="preserve">
  IF(OR($S1517 = 5, $S1517 = 6, $S1517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17" s="7" t="str">
        <f ca="1">VLOOKUP($Q1517,Department!$A:$B,2,FALSE)</f>
        <v>Controlling</v>
      </c>
      <c r="S1517" s="6">
        <f t="shared" ca="1" si="212"/>
        <v>10</v>
      </c>
      <c r="T1517" s="7" t="str">
        <f ca="1">VLOOKUP($S1517,Role!$A:$B,2,FALSE)</f>
        <v>Trainee</v>
      </c>
      <c r="U1517" s="6" t="str">
        <f t="shared" ca="1" si="213"/>
        <v/>
      </c>
      <c r="V1517" s="7" t="str">
        <f ca="1" xml:space="preserve">
IF($U1517 &lt;&gt; "",
    VLOOKUP($U1517,Level!$A:$B,2,FALSE),
    ""
)</f>
        <v/>
      </c>
      <c r="W1517" s="1">
        <f t="shared" ca="1" si="214"/>
        <v>1305</v>
      </c>
      <c r="X1517" s="12" t="str">
        <f t="shared" ca="1" si="215"/>
        <v>INSERT INTO bi4all.fac_employees (id_company_fk, id_employee_pk, flg_active, employee_name, id_gender_fk, id_race_fk, birthday, id_schooling_fk, id_department_fk, id_role_fk, id_level_fk, salary) VALUES (1, 1513, TRUE, 'Clarisse Machado Araújo', 'F', 5, '02/06/1966', 7, 12, 10, NULL, 1305);</v>
      </c>
    </row>
    <row r="1518" spans="1:24" ht="14.25" customHeight="1" x14ac:dyDescent="0.2">
      <c r="A1518" s="7">
        <v>1</v>
      </c>
      <c r="B1518" s="7" t="str">
        <f>$A1518 &amp; "-"&amp;VLOOKUP($A1518,Company!$A:$B,2,FALSE)</f>
        <v>1-ACME Corporation</v>
      </c>
      <c r="C1518" s="5">
        <f t="shared" si="207"/>
        <v>1514</v>
      </c>
      <c r="D1518" s="6" t="b">
        <v>1</v>
      </c>
      <c r="E1518" s="7">
        <f ca="1">IF($C1518 = 1 + N("Presidente"),
    127,
    IF($C1518 = 2 + N("Vice-Presidente"),
        72,
        IF($C1518 = 3 + N("Secretária bilíngue"),
            13,
            RANDBETWEEN(5,COUNT(Name!$A:$A) + 1)
        )
    )
)</f>
        <v>234</v>
      </c>
      <c r="F1518" s="7" t="str">
        <f ca="1">VLOOKUP($E1518,Name!$A:$B,2,FALSE)</f>
        <v>Louise</v>
      </c>
      <c r="G1518" s="7">
        <f ca="1" xml:space="preserve">
IF($C1518 = 1,
    0,
    RANDBETWEEN(5,COUNT('Last name'!$A:$A) + 1)
)</f>
        <v>53</v>
      </c>
      <c r="H1518" s="7" t="str">
        <f ca="1" xml:space="preserve">
IF($C1518 = 1 + N("Presidente"),
    "de Orléans e Bragança",
    VLOOKUP($G1518,'Last name'!$A:$B,2,FALSE) &amp; " " &amp; VLOOKUP(RANDBETWEEN(5,COUNT('Last name'!$A:$A) + 1),'Last name'!$A:$B,2,FALSE)
)</f>
        <v>Camargo Dantas</v>
      </c>
      <c r="I1518" s="7" t="str">
        <f t="shared" ca="1" si="208"/>
        <v>Louise Camargo Dantas</v>
      </c>
      <c r="J1518" s="7" t="str">
        <f ca="1">VLOOKUP($E1518,Name!$A:$C,3,FALSE)</f>
        <v>F</v>
      </c>
      <c r="K1518" s="7" t="str">
        <f ca="1">VLOOKUP($J1518,Gender!$A:$B,2,FALSE)</f>
        <v>Female</v>
      </c>
      <c r="L1518" s="7">
        <f t="shared" ca="1" si="209"/>
        <v>7</v>
      </c>
      <c r="M1518" s="7" t="str">
        <f ca="1">VLOOKUP($L1518,Race!$A:$B,2,FALSE)</f>
        <v>Hispanic or Latino</v>
      </c>
      <c r="N1518" s="8">
        <f t="shared" ca="1" si="210"/>
        <v>20806</v>
      </c>
      <c r="O1518" s="6">
        <f t="shared" ca="1" si="211"/>
        <v>7</v>
      </c>
      <c r="P1518" s="8" t="str">
        <f ca="1">VLOOKUP($O1518,Education!$A:$B,2,FALSE)</f>
        <v>Undergraduate degree</v>
      </c>
      <c r="Q1518" s="7">
        <f ca="1" xml:space="preserve">
  IF(OR($S1518 = 5, $S1518 = 6, $S1518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18" s="7" t="str">
        <f ca="1">VLOOKUP($Q1518,Department!$A:$B,2,FALSE)</f>
        <v>Audit</v>
      </c>
      <c r="S1518" s="6">
        <f t="shared" ca="1" si="212"/>
        <v>11</v>
      </c>
      <c r="T1518" s="7" t="str">
        <f ca="1">VLOOKUP($S1518,Role!$A:$B,2,FALSE)</f>
        <v>Analyst</v>
      </c>
      <c r="U1518" s="6">
        <f t="shared" ca="1" si="213"/>
        <v>7</v>
      </c>
      <c r="V1518" s="7" t="str">
        <f ca="1" xml:space="preserve">
IF($U1518 &lt;&gt; "",
    VLOOKUP($U1518,Level!$A:$B,2,FALSE),
    ""
)</f>
        <v>Senior</v>
      </c>
      <c r="W1518" s="1">
        <f t="shared" ca="1" si="214"/>
        <v>2500</v>
      </c>
      <c r="X1518" s="12" t="str">
        <f t="shared" ca="1" si="215"/>
        <v>INSERT INTO bi4all.fac_employees (id_company_fk, id_employee_pk, flg_active, employee_name, id_gender_fk, id_race_fk, birthday, id_schooling_fk, id_department_fk, id_role_fk, id_level_fk, salary) VALUES (1, 1514, TRUE, 'Louise Camargo Dantas', 'F', 7, '17/12/1956', 7, 13, 11, 7, 2500);</v>
      </c>
    </row>
    <row r="1519" spans="1:24" ht="14.25" customHeight="1" x14ac:dyDescent="0.2">
      <c r="A1519" s="7">
        <v>1</v>
      </c>
      <c r="B1519" s="7" t="str">
        <f>$A1519 &amp; "-"&amp;VLOOKUP($A1519,Company!$A:$B,2,FALSE)</f>
        <v>1-ACME Corporation</v>
      </c>
      <c r="C1519" s="5">
        <f t="shared" si="207"/>
        <v>1515</v>
      </c>
      <c r="D1519" s="6" t="b">
        <v>1</v>
      </c>
      <c r="E1519" s="7">
        <f ca="1">IF($C1519 = 1 + N("Presidente"),
    127,
    IF($C1519 = 2 + N("Vice-Presidente"),
        72,
        IF($C1519 = 3 + N("Secretária bilíngue"),
            13,
            RANDBETWEEN(5,COUNT(Name!$A:$A) + 1)
        )
    )
)</f>
        <v>7</v>
      </c>
      <c r="F1519" s="7" t="str">
        <f ca="1">VLOOKUP($E1519,Name!$A:$B,2,FALSE)</f>
        <v>Adelaide</v>
      </c>
      <c r="G1519" s="7">
        <f ca="1" xml:space="preserve">
IF($C1519 = 1,
    0,
    RANDBETWEEN(5,COUNT('Last name'!$A:$A) + 1)
)</f>
        <v>55</v>
      </c>
      <c r="H1519" s="7" t="str">
        <f ca="1" xml:space="preserve">
IF($C1519 = 1 + N("Presidente"),
    "de Orléans e Bragança",
    VLOOKUP($G1519,'Last name'!$A:$B,2,FALSE) &amp; " " &amp; VLOOKUP(RANDBETWEEN(5,COUNT('Last name'!$A:$A) + 1),'Last name'!$A:$B,2,FALSE)
)</f>
        <v>Camões Abranches</v>
      </c>
      <c r="I1519" s="7" t="str">
        <f t="shared" ca="1" si="208"/>
        <v>Adelaide Camões Abranches</v>
      </c>
      <c r="J1519" s="7" t="str">
        <f ca="1">VLOOKUP($E1519,Name!$A:$C,3,FALSE)</f>
        <v>F</v>
      </c>
      <c r="K1519" s="7" t="str">
        <f ca="1">VLOOKUP($J1519,Gender!$A:$B,2,FALSE)</f>
        <v>Female</v>
      </c>
      <c r="L1519" s="7">
        <f t="shared" ca="1" si="209"/>
        <v>6</v>
      </c>
      <c r="M1519" s="7" t="str">
        <f ca="1">VLOOKUP($L1519,Race!$A:$B,2,FALSE)</f>
        <v>Black or African American</v>
      </c>
      <c r="N1519" s="8">
        <f t="shared" ca="1" si="210"/>
        <v>29509</v>
      </c>
      <c r="O1519" s="6">
        <f t="shared" ca="1" si="211"/>
        <v>7</v>
      </c>
      <c r="P1519" s="8" t="str">
        <f ca="1">VLOOKUP($O1519,Education!$A:$B,2,FALSE)</f>
        <v>Undergraduate degree</v>
      </c>
      <c r="Q1519" s="7">
        <f ca="1" xml:space="preserve">
  IF(OR($S1519 = 5, $S1519 = 6, $S1519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19" s="7" t="str">
        <f ca="1">VLOOKUP($Q1519,Department!$A:$B,2,FALSE)</f>
        <v>Administration</v>
      </c>
      <c r="S1519" s="6">
        <f t="shared" ca="1" si="212"/>
        <v>10</v>
      </c>
      <c r="T1519" s="7" t="str">
        <f ca="1">VLOOKUP($S1519,Role!$A:$B,2,FALSE)</f>
        <v>Trainee</v>
      </c>
      <c r="U1519" s="6" t="str">
        <f t="shared" ca="1" si="213"/>
        <v/>
      </c>
      <c r="V1519" s="7" t="str">
        <f ca="1" xml:space="preserve">
IF($U1519 &lt;&gt; "",
    VLOOKUP($U1519,Level!$A:$B,2,FALSE),
    ""
)</f>
        <v/>
      </c>
      <c r="W1519" s="1">
        <f t="shared" ca="1" si="214"/>
        <v>1305</v>
      </c>
      <c r="X1519" s="12" t="str">
        <f t="shared" ca="1" si="215"/>
        <v>INSERT INTO bi4all.fac_employees (id_company_fk, id_employee_pk, flg_active, employee_name, id_gender_fk, id_race_fk, birthday, id_schooling_fk, id_department_fk, id_role_fk, id_level_fk, salary) VALUES (1, 1515, TRUE, 'Adelaide Camões Abranches', 'F', 6, '15/10/1980', 7, 6, 10, NULL, 1305);</v>
      </c>
    </row>
    <row r="1520" spans="1:24" ht="14.25" customHeight="1" x14ac:dyDescent="0.2">
      <c r="A1520" s="7">
        <v>1</v>
      </c>
      <c r="B1520" s="7" t="str">
        <f>$A1520 &amp; "-"&amp;VLOOKUP($A1520,Company!$A:$B,2,FALSE)</f>
        <v>1-ACME Corporation</v>
      </c>
      <c r="C1520" s="5">
        <f t="shared" si="207"/>
        <v>1516</v>
      </c>
      <c r="D1520" s="6" t="b">
        <v>1</v>
      </c>
      <c r="E1520" s="7">
        <f ca="1">IF($C1520 = 1 + N("Presidente"),
    127,
    IF($C1520 = 2 + N("Vice-Presidente"),
        72,
        IF($C1520 = 3 + N("Secretária bilíngue"),
            13,
            RANDBETWEEN(5,COUNT(Name!$A:$A) + 1)
        )
    )
)</f>
        <v>107</v>
      </c>
      <c r="F1520" s="7" t="str">
        <f ca="1">VLOOKUP($E1520,Name!$A:$B,2,FALSE)</f>
        <v>Davi Lucca</v>
      </c>
      <c r="G1520" s="7">
        <f ca="1" xml:space="preserve">
IF($C1520 = 1,
    0,
    RANDBETWEEN(5,COUNT('Last name'!$A:$A) + 1)
)</f>
        <v>5</v>
      </c>
      <c r="H1520" s="7" t="str">
        <f ca="1" xml:space="preserve">
IF($C1520 = 1 + N("Presidente"),
    "de Orléans e Bragança",
    VLOOKUP($G1520,'Last name'!$A:$B,2,FALSE) &amp; " " &amp; VLOOKUP(RANDBETWEEN(5,COUNT('Last name'!$A:$A) + 1),'Last name'!$A:$B,2,FALSE)
)</f>
        <v>Abranches Marino</v>
      </c>
      <c r="I1520" s="7" t="str">
        <f t="shared" ca="1" si="208"/>
        <v>Davi Lucca Abranches Marino</v>
      </c>
      <c r="J1520" s="7" t="str">
        <f ca="1">VLOOKUP($E1520,Name!$A:$C,3,FALSE)</f>
        <v>M</v>
      </c>
      <c r="K1520" s="7" t="str">
        <f ca="1">VLOOKUP($J1520,Gender!$A:$B,2,FALSE)</f>
        <v>Male</v>
      </c>
      <c r="L1520" s="7">
        <f t="shared" ca="1" si="209"/>
        <v>8</v>
      </c>
      <c r="M1520" s="7" t="str">
        <f ca="1">VLOOKUP($L1520,Race!$A:$B,2,FALSE)</f>
        <v>Asian</v>
      </c>
      <c r="N1520" s="8">
        <f t="shared" ca="1" si="210"/>
        <v>20813</v>
      </c>
      <c r="O1520" s="6">
        <f t="shared" ca="1" si="211"/>
        <v>8</v>
      </c>
      <c r="P1520" s="8" t="str">
        <f ca="1">VLOOKUP($O1520,Education!$A:$B,2,FALSE)</f>
        <v>Graduate school</v>
      </c>
      <c r="Q1520" s="7">
        <f ca="1" xml:space="preserve">
  IF(OR($S1520 = 5, $S1520 = 6, $S1520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20" s="7" t="str">
        <f ca="1">VLOOKUP($Q1520,Department!$A:$B,2,FALSE)</f>
        <v>Human Resource</v>
      </c>
      <c r="S1520" s="6">
        <f t="shared" ca="1" si="212"/>
        <v>11</v>
      </c>
      <c r="T1520" s="7" t="str">
        <f ca="1">VLOOKUP($S1520,Role!$A:$B,2,FALSE)</f>
        <v>Analyst</v>
      </c>
      <c r="U1520" s="6">
        <f t="shared" ca="1" si="213"/>
        <v>5</v>
      </c>
      <c r="V1520" s="7" t="str">
        <f ca="1" xml:space="preserve">
IF($U1520 &lt;&gt; "",
    VLOOKUP($U1520,Level!$A:$B,2,FALSE),
    ""
)</f>
        <v>Junior</v>
      </c>
      <c r="W1520" s="1">
        <f t="shared" ca="1" si="214"/>
        <v>3080</v>
      </c>
      <c r="X1520" s="12" t="str">
        <f t="shared" ca="1" si="215"/>
        <v>INSERT INTO bi4all.fac_employees (id_company_fk, id_employee_pk, flg_active, employee_name, id_gender_fk, id_race_fk, birthday, id_schooling_fk, id_department_fk, id_role_fk, id_level_fk, salary) VALUES (1, 1516, TRUE, 'Davi Lucca Abranches Marino', 'M', 8, '24/12/1956', 8, 8, 11, 5, 3080);</v>
      </c>
    </row>
    <row r="1521" spans="1:24" ht="14.25" customHeight="1" x14ac:dyDescent="0.2">
      <c r="A1521" s="7">
        <v>1</v>
      </c>
      <c r="B1521" s="7" t="str">
        <f>$A1521 &amp; "-"&amp;VLOOKUP($A1521,Company!$A:$B,2,FALSE)</f>
        <v>1-ACME Corporation</v>
      </c>
      <c r="C1521" s="5">
        <f t="shared" si="207"/>
        <v>1517</v>
      </c>
      <c r="D1521" s="6" t="b">
        <v>1</v>
      </c>
      <c r="E1521" s="7">
        <f ca="1">IF($C1521 = 1 + N("Presidente"),
    127,
    IF($C1521 = 2 + N("Vice-Presidente"),
        72,
        IF($C1521 = 3 + N("Secretária bilíngue"),
            13,
            RANDBETWEEN(5,COUNT(Name!$A:$A) + 1)
        )
    )
)</f>
        <v>232</v>
      </c>
      <c r="F1521" s="7" t="str">
        <f ca="1">VLOOKUP($E1521,Name!$A:$B,2,FALSE)</f>
        <v>Lorenzo</v>
      </c>
      <c r="G1521" s="7">
        <f ca="1" xml:space="preserve">
IF($C1521 = 1,
    0,
    RANDBETWEEN(5,COUNT('Last name'!$A:$A) + 1)
)</f>
        <v>81</v>
      </c>
      <c r="H1521" s="7" t="str">
        <f ca="1" xml:space="preserve">
IF($C1521 = 1 + N("Presidente"),
    "de Orléans e Bragança",
    VLOOKUP($G1521,'Last name'!$A:$B,2,FALSE) &amp; " " &amp; VLOOKUP(RANDBETWEEN(5,COUNT('Last name'!$A:$A) + 1),'Last name'!$A:$B,2,FALSE)
)</f>
        <v>Farias Pasquim</v>
      </c>
      <c r="I1521" s="7" t="str">
        <f t="shared" ca="1" si="208"/>
        <v>Lorenzo Farias Pasquim</v>
      </c>
      <c r="J1521" s="7" t="str">
        <f ca="1">VLOOKUP($E1521,Name!$A:$C,3,FALSE)</f>
        <v>M</v>
      </c>
      <c r="K1521" s="7" t="str">
        <f ca="1">VLOOKUP($J1521,Gender!$A:$B,2,FALSE)</f>
        <v>Male</v>
      </c>
      <c r="L1521" s="7">
        <f t="shared" ca="1" si="209"/>
        <v>5</v>
      </c>
      <c r="M1521" s="7" t="str">
        <f ca="1">VLOOKUP($L1521,Race!$A:$B,2,FALSE)</f>
        <v>White</v>
      </c>
      <c r="N1521" s="8">
        <f t="shared" ca="1" si="210"/>
        <v>18771</v>
      </c>
      <c r="O1521" s="6">
        <f t="shared" ca="1" si="211"/>
        <v>7</v>
      </c>
      <c r="P1521" s="8" t="str">
        <f ca="1">VLOOKUP($O1521,Education!$A:$B,2,FALSE)</f>
        <v>Undergraduate degree</v>
      </c>
      <c r="Q1521" s="7">
        <f ca="1" xml:space="preserve">
  IF(OR($S1521 = 5, $S1521 = 6, $S1521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21" s="7" t="str">
        <f ca="1">VLOOKUP($Q1521,Department!$A:$B,2,FALSE)</f>
        <v>Operations</v>
      </c>
      <c r="S1521" s="6">
        <f t="shared" ca="1" si="212"/>
        <v>10</v>
      </c>
      <c r="T1521" s="7" t="str">
        <f ca="1">VLOOKUP($S1521,Role!$A:$B,2,FALSE)</f>
        <v>Trainee</v>
      </c>
      <c r="U1521" s="6" t="str">
        <f t="shared" ca="1" si="213"/>
        <v/>
      </c>
      <c r="V1521" s="7" t="str">
        <f ca="1" xml:space="preserve">
IF($U1521 &lt;&gt; "",
    VLOOKUP($U1521,Level!$A:$B,2,FALSE),
    ""
)</f>
        <v/>
      </c>
      <c r="W1521" s="1">
        <f t="shared" ca="1" si="214"/>
        <v>1305</v>
      </c>
      <c r="X1521" s="12" t="str">
        <f t="shared" ca="1" si="215"/>
        <v>INSERT INTO bi4all.fac_employees (id_company_fk, id_employee_pk, flg_active, employee_name, id_gender_fk, id_race_fk, birthday, id_schooling_fk, id_department_fk, id_role_fk, id_level_fk, salary) VALUES (1, 1517, TRUE, 'Lorenzo Farias Pasquim', 'M', 5, '23/05/1951', 7, 10, 10, NULL, 1305);</v>
      </c>
    </row>
    <row r="1522" spans="1:24" ht="14.25" customHeight="1" x14ac:dyDescent="0.2">
      <c r="A1522" s="7">
        <v>1</v>
      </c>
      <c r="B1522" s="7" t="str">
        <f>$A1522 &amp; "-"&amp;VLOOKUP($A1522,Company!$A:$B,2,FALSE)</f>
        <v>1-ACME Corporation</v>
      </c>
      <c r="C1522" s="5">
        <f t="shared" si="207"/>
        <v>1518</v>
      </c>
      <c r="D1522" s="6" t="b">
        <v>1</v>
      </c>
      <c r="E1522" s="7">
        <f ca="1">IF($C1522 = 1 + N("Presidente"),
    127,
    IF($C1522 = 2 + N("Vice-Presidente"),
        72,
        IF($C1522 = 3 + N("Secretária bilíngue"),
            13,
            RANDBETWEEN(5,COUNT(Name!$A:$A) + 1)
        )
    )
)</f>
        <v>99</v>
      </c>
      <c r="F1522" s="7" t="str">
        <f ca="1">VLOOKUP($E1522,Name!$A:$B,2,FALSE)</f>
        <v>Cloe</v>
      </c>
      <c r="G1522" s="7">
        <f ca="1" xml:space="preserve">
IF($C1522 = 1,
    0,
    RANDBETWEEN(5,COUNT('Last name'!$A:$A) + 1)
)</f>
        <v>67</v>
      </c>
      <c r="H1522" s="7" t="str">
        <f ca="1" xml:space="preserve">
IF($C1522 = 1 + N("Presidente"),
    "de Orléans e Bragança",
    VLOOKUP($G1522,'Last name'!$A:$B,2,FALSE) &amp; " " &amp; VLOOKUP(RANDBETWEEN(5,COUNT('Last name'!$A:$A) + 1),'Last name'!$A:$B,2,FALSE)
)</f>
        <v>Conti Chaves</v>
      </c>
      <c r="I1522" s="7" t="str">
        <f t="shared" ca="1" si="208"/>
        <v>Cloe Conti Chaves</v>
      </c>
      <c r="J1522" s="7" t="str">
        <f ca="1">VLOOKUP($E1522,Name!$A:$C,3,FALSE)</f>
        <v>F</v>
      </c>
      <c r="K1522" s="7" t="str">
        <f ca="1">VLOOKUP($J1522,Gender!$A:$B,2,FALSE)</f>
        <v>Female</v>
      </c>
      <c r="L1522" s="7">
        <f t="shared" ca="1" si="209"/>
        <v>5</v>
      </c>
      <c r="M1522" s="7" t="str">
        <f ca="1">VLOOKUP($L1522,Race!$A:$B,2,FALSE)</f>
        <v>White</v>
      </c>
      <c r="N1522" s="8">
        <f t="shared" ca="1" si="210"/>
        <v>26089</v>
      </c>
      <c r="O1522" s="6">
        <f t="shared" ca="1" si="211"/>
        <v>8</v>
      </c>
      <c r="P1522" s="8" t="str">
        <f ca="1">VLOOKUP($O1522,Education!$A:$B,2,FALSE)</f>
        <v>Graduate school</v>
      </c>
      <c r="Q1522" s="7">
        <f ca="1" xml:space="preserve">
  IF(OR($S1522 = 5, $S1522 = 6, $S1522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22" s="7" t="str">
        <f ca="1">VLOOKUP($Q1522,Department!$A:$B,2,FALSE)</f>
        <v>Audit</v>
      </c>
      <c r="S1522" s="6">
        <f t="shared" ca="1" si="212"/>
        <v>11</v>
      </c>
      <c r="T1522" s="7" t="str">
        <f ca="1">VLOOKUP($S1522,Role!$A:$B,2,FALSE)</f>
        <v>Analyst</v>
      </c>
      <c r="U1522" s="6">
        <f t="shared" ca="1" si="213"/>
        <v>6</v>
      </c>
      <c r="V1522" s="7" t="str">
        <f ca="1" xml:space="preserve">
IF($U1522 &lt;&gt; "",
    VLOOKUP($U1522,Level!$A:$B,2,FALSE),
    ""
)</f>
        <v>Pleno</v>
      </c>
      <c r="W1522" s="1">
        <f t="shared" ca="1" si="214"/>
        <v>3000</v>
      </c>
      <c r="X1522" s="12" t="str">
        <f t="shared" ca="1" si="215"/>
        <v>INSERT INTO bi4all.fac_employees (id_company_fk, id_employee_pk, flg_active, employee_name, id_gender_fk, id_race_fk, birthday, id_schooling_fk, id_department_fk, id_role_fk, id_level_fk, salary) VALUES (1, 1518, TRUE, 'Cloe Conti Chaves', 'F', 5, '05/06/1971', 8, 13, 11, 6, 3000);</v>
      </c>
    </row>
    <row r="1523" spans="1:24" ht="14.25" customHeight="1" x14ac:dyDescent="0.2">
      <c r="A1523" s="7">
        <v>1</v>
      </c>
      <c r="B1523" s="7" t="str">
        <f>$A1523 &amp; "-"&amp;VLOOKUP($A1523,Company!$A:$B,2,FALSE)</f>
        <v>1-ACME Corporation</v>
      </c>
      <c r="C1523" s="5">
        <f t="shared" si="207"/>
        <v>1519</v>
      </c>
      <c r="D1523" s="6" t="b">
        <v>1</v>
      </c>
      <c r="E1523" s="7">
        <f ca="1">IF($C1523 = 1 + N("Presidente"),
    127,
    IF($C1523 = 2 + N("Vice-Presidente"),
        72,
        IF($C1523 = 3 + N("Secretária bilíngue"),
            13,
            RANDBETWEEN(5,COUNT(Name!$A:$A) + 1)
        )
    )
)</f>
        <v>253</v>
      </c>
      <c r="F1523" s="7" t="str">
        <f ca="1">VLOOKUP($E1523,Name!$A:$B,2,FALSE)</f>
        <v>Malu</v>
      </c>
      <c r="G1523" s="7">
        <f ca="1" xml:space="preserve">
IF($C1523 = 1,
    0,
    RANDBETWEEN(5,COUNT('Last name'!$A:$A) + 1)
)</f>
        <v>108</v>
      </c>
      <c r="H1523" s="7" t="str">
        <f ca="1" xml:space="preserve">
IF($C1523 = 1 + N("Presidente"),
    "de Orléans e Bragança",
    VLOOKUP($G1523,'Last name'!$A:$B,2,FALSE) &amp; " " &amp; VLOOKUP(RANDBETWEEN(5,COUNT('Last name'!$A:$A) + 1),'Last name'!$A:$B,2,FALSE)
)</f>
        <v>Leone Caminha</v>
      </c>
      <c r="I1523" s="7" t="str">
        <f t="shared" ca="1" si="208"/>
        <v>Malu Leone Caminha</v>
      </c>
      <c r="J1523" s="7" t="str">
        <f ca="1">VLOOKUP($E1523,Name!$A:$C,3,FALSE)</f>
        <v>F</v>
      </c>
      <c r="K1523" s="7" t="str">
        <f ca="1">VLOOKUP($J1523,Gender!$A:$B,2,FALSE)</f>
        <v>Female</v>
      </c>
      <c r="L1523" s="7">
        <f t="shared" ca="1" si="209"/>
        <v>5</v>
      </c>
      <c r="M1523" s="7" t="str">
        <f ca="1">VLOOKUP($L1523,Race!$A:$B,2,FALSE)</f>
        <v>White</v>
      </c>
      <c r="N1523" s="8">
        <f t="shared" ca="1" si="210"/>
        <v>21516</v>
      </c>
      <c r="O1523" s="6">
        <f t="shared" ca="1" si="211"/>
        <v>7</v>
      </c>
      <c r="P1523" s="8" t="str">
        <f ca="1">VLOOKUP($O1523,Education!$A:$B,2,FALSE)</f>
        <v>Undergraduate degree</v>
      </c>
      <c r="Q1523" s="7">
        <f ca="1" xml:space="preserve">
  IF(OR($S1523 = 5, $S1523 = 6, $S1523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23" s="7" t="str">
        <f ca="1">VLOOKUP($Q1523,Department!$A:$B,2,FALSE)</f>
        <v>Administration</v>
      </c>
      <c r="S1523" s="6">
        <f t="shared" ca="1" si="212"/>
        <v>10</v>
      </c>
      <c r="T1523" s="7" t="str">
        <f ca="1">VLOOKUP($S1523,Role!$A:$B,2,FALSE)</f>
        <v>Trainee</v>
      </c>
      <c r="U1523" s="6" t="str">
        <f t="shared" ca="1" si="213"/>
        <v/>
      </c>
      <c r="V1523" s="7" t="str">
        <f ca="1" xml:space="preserve">
IF($U1523 &lt;&gt; "",
    VLOOKUP($U1523,Level!$A:$B,2,FALSE),
    ""
)</f>
        <v/>
      </c>
      <c r="W1523" s="1">
        <f t="shared" ca="1" si="214"/>
        <v>1305</v>
      </c>
      <c r="X1523" s="12" t="str">
        <f t="shared" ca="1" si="215"/>
        <v>INSERT INTO bi4all.fac_employees (id_company_fk, id_employee_pk, flg_active, employee_name, id_gender_fk, id_race_fk, birthday, id_schooling_fk, id_department_fk, id_role_fk, id_level_fk, salary) VALUES (1, 1519, TRUE, 'Malu Leone Caminha', 'F', 5, '27/11/1958', 7, 6, 10, NULL, 1305);</v>
      </c>
    </row>
    <row r="1524" spans="1:24" ht="14.25" customHeight="1" x14ac:dyDescent="0.2">
      <c r="A1524" s="7">
        <v>1</v>
      </c>
      <c r="B1524" s="7" t="str">
        <f>$A1524 &amp; "-"&amp;VLOOKUP($A1524,Company!$A:$B,2,FALSE)</f>
        <v>1-ACME Corporation</v>
      </c>
      <c r="C1524" s="5">
        <f t="shared" si="207"/>
        <v>1520</v>
      </c>
      <c r="D1524" s="6" t="b">
        <v>1</v>
      </c>
      <c r="E1524" s="7">
        <f ca="1">IF($C1524 = 1 + N("Presidente"),
    127,
    IF($C1524 = 2 + N("Vice-Presidente"),
        72,
        IF($C1524 = 3 + N("Secretária bilíngue"),
            13,
            RANDBETWEEN(5,COUNT(Name!$A:$A) + 1)
        )
    )
)</f>
        <v>152</v>
      </c>
      <c r="F1524" s="7" t="str">
        <f ca="1">VLOOKUP($E1524,Name!$A:$B,2,FALSE)</f>
        <v>Gael</v>
      </c>
      <c r="G1524" s="7">
        <f ca="1" xml:space="preserve">
IF($C1524 = 1,
    0,
    RANDBETWEEN(5,COUNT('Last name'!$A:$A) + 1)
)</f>
        <v>56</v>
      </c>
      <c r="H1524" s="7" t="str">
        <f ca="1" xml:space="preserve">
IF($C1524 = 1 + N("Presidente"),
    "de Orléans e Bragança",
    VLOOKUP($G1524,'Last name'!$A:$B,2,FALSE) &amp; " " &amp; VLOOKUP(RANDBETWEEN(5,COUNT('Last name'!$A:$A) + 1),'Last name'!$A:$B,2,FALSE)
)</f>
        <v>Campos Cândido</v>
      </c>
      <c r="I1524" s="7" t="str">
        <f t="shared" ca="1" si="208"/>
        <v>Gael Campos Cândido</v>
      </c>
      <c r="J1524" s="7" t="str">
        <f ca="1">VLOOKUP($E1524,Name!$A:$C,3,FALSE)</f>
        <v>M</v>
      </c>
      <c r="K1524" s="7" t="str">
        <f ca="1">VLOOKUP($J1524,Gender!$A:$B,2,FALSE)</f>
        <v>Male</v>
      </c>
      <c r="L1524" s="7">
        <f t="shared" ca="1" si="209"/>
        <v>5</v>
      </c>
      <c r="M1524" s="7" t="str">
        <f ca="1">VLOOKUP($L1524,Race!$A:$B,2,FALSE)</f>
        <v>White</v>
      </c>
      <c r="N1524" s="8">
        <f t="shared" ca="1" si="210"/>
        <v>29822</v>
      </c>
      <c r="O1524" s="6">
        <f t="shared" ca="1" si="211"/>
        <v>7</v>
      </c>
      <c r="P1524" s="8" t="str">
        <f ca="1">VLOOKUP($O1524,Education!$A:$B,2,FALSE)</f>
        <v>Undergraduate degree</v>
      </c>
      <c r="Q1524" s="7">
        <f ca="1" xml:space="preserve">
  IF(OR($S1524 = 5, $S1524 = 6, $S1524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24" s="7" t="str">
        <f ca="1">VLOOKUP($Q1524,Department!$A:$B,2,FALSE)</f>
        <v>Commercial</v>
      </c>
      <c r="S1524" s="6">
        <f t="shared" ca="1" si="212"/>
        <v>11</v>
      </c>
      <c r="T1524" s="7" t="str">
        <f ca="1">VLOOKUP($S1524,Role!$A:$B,2,FALSE)</f>
        <v>Analyst</v>
      </c>
      <c r="U1524" s="6">
        <f t="shared" ca="1" si="213"/>
        <v>7</v>
      </c>
      <c r="V1524" s="7" t="str">
        <f ca="1" xml:space="preserve">
IF($U1524 &lt;&gt; "",
    VLOOKUP($U1524,Level!$A:$B,2,FALSE),
    ""
)</f>
        <v>Senior</v>
      </c>
      <c r="W1524" s="1">
        <f t="shared" ca="1" si="214"/>
        <v>2580</v>
      </c>
      <c r="X1524" s="12" t="str">
        <f t="shared" ca="1" si="215"/>
        <v>INSERT INTO bi4all.fac_employees (id_company_fk, id_employee_pk, flg_active, employee_name, id_gender_fk, id_race_fk, birthday, id_schooling_fk, id_department_fk, id_role_fk, id_level_fk, salary) VALUES (1, 1520, TRUE, 'Gael Campos Cândido', 'M', 5, '24/08/1981', 7, 9, 11, 7, 2580);</v>
      </c>
    </row>
    <row r="1525" spans="1:24" ht="14.25" customHeight="1" x14ac:dyDescent="0.2">
      <c r="A1525" s="7">
        <v>1</v>
      </c>
      <c r="B1525" s="7" t="str">
        <f>$A1525 &amp; "-"&amp;VLOOKUP($A1525,Company!$A:$B,2,FALSE)</f>
        <v>1-ACME Corporation</v>
      </c>
      <c r="C1525" s="5">
        <f t="shared" si="207"/>
        <v>1521</v>
      </c>
      <c r="D1525" s="6" t="b">
        <v>1</v>
      </c>
      <c r="E1525" s="7">
        <f ca="1">IF($C1525 = 1 + N("Presidente"),
    127,
    IF($C1525 = 2 + N("Vice-Presidente"),
        72,
        IF($C1525 = 3 + N("Secretária bilíngue"),
            13,
            RANDBETWEEN(5,COUNT(Name!$A:$A) + 1)
        )
    )
)</f>
        <v>255</v>
      </c>
      <c r="F1525" s="7" t="str">
        <f ca="1">VLOOKUP($E1525,Name!$A:$B,2,FALSE)</f>
        <v>Manuela</v>
      </c>
      <c r="G1525" s="7">
        <f ca="1" xml:space="preserve">
IF($C1525 = 1,
    0,
    RANDBETWEEN(5,COUNT('Last name'!$A:$A) + 1)
)</f>
        <v>108</v>
      </c>
      <c r="H1525" s="7" t="str">
        <f ca="1" xml:space="preserve">
IF($C1525 = 1 + N("Presidente"),
    "de Orléans e Bragança",
    VLOOKUP($G1525,'Last name'!$A:$B,2,FALSE) &amp; " " &amp; VLOOKUP(RANDBETWEEN(5,COUNT('Last name'!$A:$A) + 1),'Last name'!$A:$B,2,FALSE)
)</f>
        <v>Leone Costatini</v>
      </c>
      <c r="I1525" s="7" t="str">
        <f t="shared" ca="1" si="208"/>
        <v>Manuela Leone Costatini</v>
      </c>
      <c r="J1525" s="7" t="str">
        <f ca="1">VLOOKUP($E1525,Name!$A:$C,3,FALSE)</f>
        <v>F</v>
      </c>
      <c r="K1525" s="7" t="str">
        <f ca="1">VLOOKUP($J1525,Gender!$A:$B,2,FALSE)</f>
        <v>Female</v>
      </c>
      <c r="L1525" s="7">
        <f t="shared" ca="1" si="209"/>
        <v>5</v>
      </c>
      <c r="M1525" s="7" t="str">
        <f ca="1">VLOOKUP($L1525,Race!$A:$B,2,FALSE)</f>
        <v>White</v>
      </c>
      <c r="N1525" s="8">
        <f t="shared" ca="1" si="210"/>
        <v>20475</v>
      </c>
      <c r="O1525" s="6">
        <f t="shared" ca="1" si="211"/>
        <v>7</v>
      </c>
      <c r="P1525" s="8" t="str">
        <f ca="1">VLOOKUP($O1525,Education!$A:$B,2,FALSE)</f>
        <v>Undergraduate degree</v>
      </c>
      <c r="Q1525" s="7">
        <f ca="1" xml:space="preserve">
  IF(OR($S1525 = 5, $S1525 = 6, $S1525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25" s="7" t="str">
        <f ca="1">VLOOKUP($Q1525,Department!$A:$B,2,FALSE)</f>
        <v>Human Resource</v>
      </c>
      <c r="S1525" s="6">
        <f t="shared" ca="1" si="212"/>
        <v>10</v>
      </c>
      <c r="T1525" s="7" t="str">
        <f ca="1">VLOOKUP($S1525,Role!$A:$B,2,FALSE)</f>
        <v>Trainee</v>
      </c>
      <c r="U1525" s="6" t="str">
        <f t="shared" ca="1" si="213"/>
        <v/>
      </c>
      <c r="V1525" s="7" t="str">
        <f ca="1" xml:space="preserve">
IF($U1525 &lt;&gt; "",
    VLOOKUP($U1525,Level!$A:$B,2,FALSE),
    ""
)</f>
        <v/>
      </c>
      <c r="W1525" s="1">
        <f t="shared" ca="1" si="214"/>
        <v>1385</v>
      </c>
      <c r="X1525" s="12" t="str">
        <f t="shared" ca="1" si="215"/>
        <v>INSERT INTO bi4all.fac_employees (id_company_fk, id_employee_pk, flg_active, employee_name, id_gender_fk, id_race_fk, birthday, id_schooling_fk, id_department_fk, id_role_fk, id_level_fk, salary) VALUES (1, 1521, TRUE, 'Manuela Leone Costatini', 'F', 5, '21/01/1956', 7, 8, 10, NULL, 1385);</v>
      </c>
    </row>
    <row r="1526" spans="1:24" ht="14.25" customHeight="1" x14ac:dyDescent="0.2">
      <c r="A1526" s="7">
        <v>1</v>
      </c>
      <c r="B1526" s="7" t="str">
        <f>$A1526 &amp; "-"&amp;VLOOKUP($A1526,Company!$A:$B,2,FALSE)</f>
        <v>1-ACME Corporation</v>
      </c>
      <c r="C1526" s="5">
        <f t="shared" si="207"/>
        <v>1522</v>
      </c>
      <c r="D1526" s="6" t="b">
        <v>1</v>
      </c>
      <c r="E1526" s="7">
        <f ca="1">IF($C1526 = 1 + N("Presidente"),
    127,
    IF($C1526 = 2 + N("Vice-Presidente"),
        72,
        IF($C1526 = 3 + N("Secretária bilíngue"),
            13,
            RANDBETWEEN(5,COUNT(Name!$A:$A) + 1)
        )
    )
)</f>
        <v>41</v>
      </c>
      <c r="F1526" s="7" t="str">
        <f ca="1">VLOOKUP($E1526,Name!$A:$B,2,FALSE)</f>
        <v>Ane Caroline</v>
      </c>
      <c r="G1526" s="7">
        <f ca="1" xml:space="preserve">
IF($C1526 = 1,
    0,
    RANDBETWEEN(5,COUNT('Last name'!$A:$A) + 1)
)</f>
        <v>137</v>
      </c>
      <c r="H1526" s="7" t="str">
        <f ca="1" xml:space="preserve">
IF($C1526 = 1 + N("Presidente"),
    "de Orléans e Bragança",
    VLOOKUP($G1526,'Last name'!$A:$B,2,FALSE) &amp; " " &amp; VLOOKUP(RANDBETWEEN(5,COUNT('Last name'!$A:$A) + 1),'Last name'!$A:$B,2,FALSE)
)</f>
        <v>Moura Rossi</v>
      </c>
      <c r="I1526" s="7" t="str">
        <f t="shared" ca="1" si="208"/>
        <v>Ane Caroline Moura Rossi</v>
      </c>
      <c r="J1526" s="7" t="str">
        <f ca="1">VLOOKUP($E1526,Name!$A:$C,3,FALSE)</f>
        <v>F</v>
      </c>
      <c r="K1526" s="7" t="str">
        <f ca="1">VLOOKUP($J1526,Gender!$A:$B,2,FALSE)</f>
        <v>Female</v>
      </c>
      <c r="L1526" s="7">
        <f t="shared" ca="1" si="209"/>
        <v>6</v>
      </c>
      <c r="M1526" s="7" t="str">
        <f ca="1">VLOOKUP($L1526,Race!$A:$B,2,FALSE)</f>
        <v>Black or African American</v>
      </c>
      <c r="N1526" s="8">
        <f t="shared" ca="1" si="210"/>
        <v>19274</v>
      </c>
      <c r="O1526" s="6">
        <f t="shared" ca="1" si="211"/>
        <v>7</v>
      </c>
      <c r="P1526" s="8" t="str">
        <f ca="1">VLOOKUP($O1526,Education!$A:$B,2,FALSE)</f>
        <v>Undergraduate degree</v>
      </c>
      <c r="Q1526" s="7">
        <f ca="1" xml:space="preserve">
  IF(OR($S1526 = 5, $S1526 = 6, $S1526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26" s="7" t="str">
        <f ca="1">VLOOKUP($Q1526,Department!$A:$B,2,FALSE)</f>
        <v>Controlling</v>
      </c>
      <c r="S1526" s="6">
        <f t="shared" ca="1" si="212"/>
        <v>11</v>
      </c>
      <c r="T1526" s="7" t="str">
        <f ca="1">VLOOKUP($S1526,Role!$A:$B,2,FALSE)</f>
        <v>Analyst</v>
      </c>
      <c r="U1526" s="6">
        <f t="shared" ca="1" si="213"/>
        <v>6</v>
      </c>
      <c r="V1526" s="7" t="str">
        <f ca="1" xml:space="preserve">
IF($U1526 &lt;&gt; "",
    VLOOKUP($U1526,Level!$A:$B,2,FALSE),
    ""
)</f>
        <v>Pleno</v>
      </c>
      <c r="W1526" s="1">
        <f t="shared" ca="1" si="214"/>
        <v>2500</v>
      </c>
      <c r="X1526" s="12" t="str">
        <f t="shared" ca="1" si="215"/>
        <v>INSERT INTO bi4all.fac_employees (id_company_fk, id_employee_pk, flg_active, employee_name, id_gender_fk, id_race_fk, birthday, id_schooling_fk, id_department_fk, id_role_fk, id_level_fk, salary) VALUES (1, 1522, TRUE, 'Ane Caroline Moura Rossi', 'F', 6, '07/10/1952', 7, 12, 11, 6, 2500);</v>
      </c>
    </row>
    <row r="1527" spans="1:24" ht="14.25" customHeight="1" x14ac:dyDescent="0.2">
      <c r="A1527" s="7">
        <v>1</v>
      </c>
      <c r="B1527" s="7" t="str">
        <f>$A1527 &amp; "-"&amp;VLOOKUP($A1527,Company!$A:$B,2,FALSE)</f>
        <v>1-ACME Corporation</v>
      </c>
      <c r="C1527" s="5">
        <f t="shared" si="207"/>
        <v>1523</v>
      </c>
      <c r="D1527" s="6" t="b">
        <v>1</v>
      </c>
      <c r="E1527" s="7">
        <f ca="1">IF($C1527 = 1 + N("Presidente"),
    127,
    IF($C1527 = 2 + N("Vice-Presidente"),
        72,
        IF($C1527 = 3 + N("Secretária bilíngue"),
            13,
            RANDBETWEEN(5,COUNT(Name!$A:$A) + 1)
        )
    )
)</f>
        <v>171</v>
      </c>
      <c r="F1527" s="7" t="str">
        <f ca="1">VLOOKUP($E1527,Name!$A:$B,2,FALSE)</f>
        <v>Íris</v>
      </c>
      <c r="G1527" s="7">
        <f ca="1" xml:space="preserve">
IF($C1527 = 1,
    0,
    RANDBETWEEN(5,COUNT('Last name'!$A:$A) + 1)
)</f>
        <v>159</v>
      </c>
      <c r="H1527" s="7" t="str">
        <f ca="1" xml:space="preserve">
IF($C1527 = 1 + N("Presidente"),
    "de Orléans e Bragança",
    VLOOKUP($G1527,'Last name'!$A:$B,2,FALSE) &amp; " " &amp; VLOOKUP(RANDBETWEEN(5,COUNT('Last name'!$A:$A) + 1),'Last name'!$A:$B,2,FALSE)
)</f>
        <v>Reis Saragoça</v>
      </c>
      <c r="I1527" s="7" t="str">
        <f t="shared" ca="1" si="208"/>
        <v>Íris Reis Saragoça</v>
      </c>
      <c r="J1527" s="7" t="str">
        <f ca="1">VLOOKUP($E1527,Name!$A:$C,3,FALSE)</f>
        <v>F</v>
      </c>
      <c r="K1527" s="7" t="str">
        <f ca="1">VLOOKUP($J1527,Gender!$A:$B,2,FALSE)</f>
        <v>Female</v>
      </c>
      <c r="L1527" s="7">
        <f t="shared" ca="1" si="209"/>
        <v>5</v>
      </c>
      <c r="M1527" s="7" t="str">
        <f ca="1">VLOOKUP($L1527,Race!$A:$B,2,FALSE)</f>
        <v>White</v>
      </c>
      <c r="N1527" s="8">
        <f t="shared" ca="1" si="210"/>
        <v>22000</v>
      </c>
      <c r="O1527" s="6">
        <f t="shared" ca="1" si="211"/>
        <v>7</v>
      </c>
      <c r="P1527" s="8" t="str">
        <f ca="1">VLOOKUP($O1527,Education!$A:$B,2,FALSE)</f>
        <v>Undergraduate degree</v>
      </c>
      <c r="Q1527" s="7">
        <f ca="1" xml:space="preserve">
  IF(OR($S1527 = 5, $S1527 = 6, $S1527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27" s="7" t="str">
        <f ca="1">VLOOKUP($Q1527,Department!$A:$B,2,FALSE)</f>
        <v>Presidency</v>
      </c>
      <c r="S1527" s="6">
        <f t="shared" ca="1" si="212"/>
        <v>9</v>
      </c>
      <c r="T1527" s="7" t="str">
        <f ca="1">VLOOKUP($S1527,Role!$A:$B,2,FALSE)</f>
        <v>Intern</v>
      </c>
      <c r="U1527" s="6" t="str">
        <f t="shared" ca="1" si="213"/>
        <v/>
      </c>
      <c r="V1527" s="7" t="str">
        <f ca="1" xml:space="preserve">
IF($U1527 &lt;&gt; "",
    VLOOKUP($U1527,Level!$A:$B,2,FALSE),
    ""
)</f>
        <v/>
      </c>
      <c r="W1527" s="1">
        <f t="shared" ca="1" si="214"/>
        <v>1205</v>
      </c>
      <c r="X1527" s="12" t="str">
        <f t="shared" ca="1" si="215"/>
        <v>INSERT INTO bi4all.fac_employees (id_company_fk, id_employee_pk, flg_active, employee_name, id_gender_fk, id_race_fk, birthday, id_schooling_fk, id_department_fk, id_role_fk, id_level_fk, salary) VALUES (1, 1523, TRUE, 'Íris Reis Saragoça', 'F', 5, '25/03/1960', 7, 5, 9, NULL, 1205);</v>
      </c>
    </row>
    <row r="1528" spans="1:24" ht="14.25" customHeight="1" x14ac:dyDescent="0.2">
      <c r="A1528" s="7">
        <v>1</v>
      </c>
      <c r="B1528" s="7" t="str">
        <f>$A1528 &amp; "-"&amp;VLOOKUP($A1528,Company!$A:$B,2,FALSE)</f>
        <v>1-ACME Corporation</v>
      </c>
      <c r="C1528" s="5">
        <f t="shared" si="207"/>
        <v>1524</v>
      </c>
      <c r="D1528" s="6" t="b">
        <v>1</v>
      </c>
      <c r="E1528" s="7">
        <f ca="1">IF($C1528 = 1 + N("Presidente"),
    127,
    IF($C1528 = 2 + N("Vice-Presidente"),
        72,
        IF($C1528 = 3 + N("Secretária bilíngue"),
            13,
            RANDBETWEEN(5,COUNT(Name!$A:$A) + 1)
        )
    )
)</f>
        <v>260</v>
      </c>
      <c r="F1528" s="7" t="str">
        <f ca="1">VLOOKUP($E1528,Name!$A:$B,2,FALSE)</f>
        <v>Maria Cecília</v>
      </c>
      <c r="G1528" s="7">
        <f ca="1" xml:space="preserve">
IF($C1528 = 1,
    0,
    RANDBETWEEN(5,COUNT('Last name'!$A:$A) + 1)
)</f>
        <v>135</v>
      </c>
      <c r="H1528" s="7" t="str">
        <f ca="1" xml:space="preserve">
IF($C1528 = 1 + N("Presidente"),
    "de Orléans e Bragança",
    VLOOKUP($G1528,'Last name'!$A:$B,2,FALSE) &amp; " " &amp; VLOOKUP(RANDBETWEEN(5,COUNT('Last name'!$A:$A) + 1),'Last name'!$A:$B,2,FALSE)
)</f>
        <v>Moreira Furtado</v>
      </c>
      <c r="I1528" s="7" t="str">
        <f t="shared" ca="1" si="208"/>
        <v>Maria Cecília Moreira Furtado</v>
      </c>
      <c r="J1528" s="7" t="str">
        <f ca="1">VLOOKUP($E1528,Name!$A:$C,3,FALSE)</f>
        <v>F</v>
      </c>
      <c r="K1528" s="7" t="str">
        <f ca="1">VLOOKUP($J1528,Gender!$A:$B,2,FALSE)</f>
        <v>Female</v>
      </c>
      <c r="L1528" s="7">
        <f t="shared" ca="1" si="209"/>
        <v>5</v>
      </c>
      <c r="M1528" s="7" t="str">
        <f ca="1">VLOOKUP($L1528,Race!$A:$B,2,FALSE)</f>
        <v>White</v>
      </c>
      <c r="N1528" s="8">
        <f t="shared" ca="1" si="210"/>
        <v>29283</v>
      </c>
      <c r="O1528" s="6">
        <f t="shared" ca="1" si="211"/>
        <v>8</v>
      </c>
      <c r="P1528" s="8" t="str">
        <f ca="1">VLOOKUP($O1528,Education!$A:$B,2,FALSE)</f>
        <v>Graduate school</v>
      </c>
      <c r="Q1528" s="7">
        <f ca="1" xml:space="preserve">
  IF(OR($S1528 = 5, $S1528 = 6, $S1528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28" s="7" t="str">
        <f ca="1">VLOOKUP($Q1528,Department!$A:$B,2,FALSE)</f>
        <v>Audit</v>
      </c>
      <c r="S1528" s="6">
        <f t="shared" ca="1" si="212"/>
        <v>11</v>
      </c>
      <c r="T1528" s="7" t="str">
        <f ca="1">VLOOKUP($S1528,Role!$A:$B,2,FALSE)</f>
        <v>Analyst</v>
      </c>
      <c r="U1528" s="6">
        <f t="shared" ca="1" si="213"/>
        <v>5</v>
      </c>
      <c r="V1528" s="7" t="str">
        <f ca="1" xml:space="preserve">
IF($U1528 &lt;&gt; "",
    VLOOKUP($U1528,Level!$A:$B,2,FALSE),
    ""
)</f>
        <v>Junior</v>
      </c>
      <c r="W1528" s="1">
        <f t="shared" ca="1" si="214"/>
        <v>3000</v>
      </c>
      <c r="X1528" s="12" t="str">
        <f t="shared" ca="1" si="215"/>
        <v>INSERT INTO bi4all.fac_employees (id_company_fk, id_employee_pk, flg_active, employee_name, id_gender_fk, id_race_fk, birthday, id_schooling_fk, id_department_fk, id_role_fk, id_level_fk, salary) VALUES (1, 1524, TRUE, 'Maria Cecília Moreira Furtado', 'F', 5, '03/03/1980', 8, 13, 11, 5, 3000);</v>
      </c>
    </row>
    <row r="1529" spans="1:24" ht="14.25" customHeight="1" x14ac:dyDescent="0.2">
      <c r="A1529" s="7">
        <v>1</v>
      </c>
      <c r="B1529" s="7" t="str">
        <f>$A1529 &amp; "-"&amp;VLOOKUP($A1529,Company!$A:$B,2,FALSE)</f>
        <v>1-ACME Corporation</v>
      </c>
      <c r="C1529" s="5">
        <f t="shared" si="207"/>
        <v>1525</v>
      </c>
      <c r="D1529" s="6" t="b">
        <v>1</v>
      </c>
      <c r="E1529" s="7">
        <f ca="1">IF($C1529 = 1 + N("Presidente"),
    127,
    IF($C1529 = 2 + N("Vice-Presidente"),
        72,
        IF($C1529 = 3 + N("Secretária bilíngue"),
            13,
            RANDBETWEEN(5,COUNT(Name!$A:$A) + 1)
        )
    )
)</f>
        <v>17</v>
      </c>
      <c r="F1529" s="7" t="str">
        <f ca="1">VLOOKUP($E1529,Name!$A:$B,2,FALSE)</f>
        <v>Alicia</v>
      </c>
      <c r="G1529" s="7">
        <f ca="1" xml:space="preserve">
IF($C1529 = 1,
    0,
    RANDBETWEEN(5,COUNT('Last name'!$A:$A) + 1)
)</f>
        <v>10</v>
      </c>
      <c r="H1529" s="7" t="str">
        <f ca="1" xml:space="preserve">
IF($C1529 = 1 + N("Presidente"),
    "de Orléans e Bragança",
    VLOOKUP($G1529,'Last name'!$A:$B,2,FALSE) &amp; " " &amp; VLOOKUP(RANDBETWEEN(5,COUNT('Last name'!$A:$A) + 1),'Last name'!$A:$B,2,FALSE)
)</f>
        <v>Alencar Brasil</v>
      </c>
      <c r="I1529" s="7" t="str">
        <f t="shared" ca="1" si="208"/>
        <v>Alicia Alencar Brasil</v>
      </c>
      <c r="J1529" s="7" t="str">
        <f ca="1">VLOOKUP($E1529,Name!$A:$C,3,FALSE)</f>
        <v>F</v>
      </c>
      <c r="K1529" s="7" t="str">
        <f ca="1">VLOOKUP($J1529,Gender!$A:$B,2,FALSE)</f>
        <v>Female</v>
      </c>
      <c r="L1529" s="7">
        <f t="shared" ca="1" si="209"/>
        <v>7</v>
      </c>
      <c r="M1529" s="7" t="str">
        <f ca="1">VLOOKUP($L1529,Race!$A:$B,2,FALSE)</f>
        <v>Hispanic or Latino</v>
      </c>
      <c r="N1529" s="8">
        <f t="shared" ca="1" si="210"/>
        <v>19560</v>
      </c>
      <c r="O1529" s="6">
        <f t="shared" ca="1" si="211"/>
        <v>7</v>
      </c>
      <c r="P1529" s="8" t="str">
        <f ca="1">VLOOKUP($O1529,Education!$A:$B,2,FALSE)</f>
        <v>Undergraduate degree</v>
      </c>
      <c r="Q1529" s="7">
        <f ca="1" xml:space="preserve">
  IF(OR($S1529 = 5, $S1529 = 6, $S1529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29" s="7" t="str">
        <f ca="1">VLOOKUP($Q1529,Department!$A:$B,2,FALSE)</f>
        <v>Operations</v>
      </c>
      <c r="S1529" s="6">
        <f t="shared" ca="1" si="212"/>
        <v>9</v>
      </c>
      <c r="T1529" s="7" t="str">
        <f ca="1">VLOOKUP($S1529,Role!$A:$B,2,FALSE)</f>
        <v>Intern</v>
      </c>
      <c r="U1529" s="6" t="str">
        <f t="shared" ca="1" si="213"/>
        <v/>
      </c>
      <c r="V1529" s="7" t="str">
        <f ca="1" xml:space="preserve">
IF($U1529 &lt;&gt; "",
    VLOOKUP($U1529,Level!$A:$B,2,FALSE),
    ""
)</f>
        <v/>
      </c>
      <c r="W1529" s="1">
        <f t="shared" ca="1" si="214"/>
        <v>1205</v>
      </c>
      <c r="X1529" s="12" t="str">
        <f t="shared" ca="1" si="215"/>
        <v>INSERT INTO bi4all.fac_employees (id_company_fk, id_employee_pk, flg_active, employee_name, id_gender_fk, id_race_fk, birthday, id_schooling_fk, id_department_fk, id_role_fk, id_level_fk, salary) VALUES (1, 1525, TRUE, 'Alicia Alencar Brasil', 'F', 7, '20/07/1953', 7, 10, 9, NULL, 1205);</v>
      </c>
    </row>
    <row r="1530" spans="1:24" ht="14.25" customHeight="1" x14ac:dyDescent="0.2">
      <c r="A1530" s="7">
        <v>1</v>
      </c>
      <c r="B1530" s="7" t="str">
        <f>$A1530 &amp; "-"&amp;VLOOKUP($A1530,Company!$A:$B,2,FALSE)</f>
        <v>1-ACME Corporation</v>
      </c>
      <c r="C1530" s="5">
        <f t="shared" si="207"/>
        <v>1526</v>
      </c>
      <c r="D1530" s="6" t="b">
        <v>1</v>
      </c>
      <c r="E1530" s="7">
        <f ca="1">IF($C1530 = 1 + N("Presidente"),
    127,
    IF($C1530 = 2 + N("Vice-Presidente"),
        72,
        IF($C1530 = 3 + N("Secretária bilíngue"),
            13,
            RANDBETWEEN(5,COUNT(Name!$A:$A) + 1)
        )
    )
)</f>
        <v>88</v>
      </c>
      <c r="F1530" s="7" t="str">
        <f ca="1">VLOOKUP($E1530,Name!$A:$B,2,FALSE)</f>
        <v>Catarina</v>
      </c>
      <c r="G1530" s="7">
        <f ca="1" xml:space="preserve">
IF($C1530 = 1,
    0,
    RANDBETWEEN(5,COUNT('Last name'!$A:$A) + 1)
)</f>
        <v>109</v>
      </c>
      <c r="H1530" s="7" t="str">
        <f ca="1" xml:space="preserve">
IF($C1530 = 1 + N("Presidente"),
    "de Orléans e Bragança",
    VLOOKUP($G1530,'Last name'!$A:$B,2,FALSE) &amp; " " &amp; VLOOKUP(RANDBETWEEN(5,COUNT('Last name'!$A:$A) + 1),'Last name'!$A:$B,2,FALSE)
)</f>
        <v>Lima Vaz</v>
      </c>
      <c r="I1530" s="7" t="str">
        <f t="shared" ca="1" si="208"/>
        <v>Catarina Lima Vaz</v>
      </c>
      <c r="J1530" s="7" t="str">
        <f ca="1">VLOOKUP($E1530,Name!$A:$C,3,FALSE)</f>
        <v>F</v>
      </c>
      <c r="K1530" s="7" t="str">
        <f ca="1">VLOOKUP($J1530,Gender!$A:$B,2,FALSE)</f>
        <v>Female</v>
      </c>
      <c r="L1530" s="7">
        <f t="shared" ca="1" si="209"/>
        <v>5</v>
      </c>
      <c r="M1530" s="7" t="str">
        <f ca="1">VLOOKUP($L1530,Race!$A:$B,2,FALSE)</f>
        <v>White</v>
      </c>
      <c r="N1530" s="8">
        <f t="shared" ca="1" si="210"/>
        <v>20681</v>
      </c>
      <c r="O1530" s="6">
        <f t="shared" ca="1" si="211"/>
        <v>8</v>
      </c>
      <c r="P1530" s="8" t="str">
        <f ca="1">VLOOKUP($O1530,Education!$A:$B,2,FALSE)</f>
        <v>Graduate school</v>
      </c>
      <c r="Q1530" s="7">
        <f ca="1" xml:space="preserve">
  IF(OR($S1530 = 5, $S1530 = 6, $S1530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30" s="7" t="str">
        <f ca="1">VLOOKUP($Q1530,Department!$A:$B,2,FALSE)</f>
        <v>Administration</v>
      </c>
      <c r="S1530" s="6">
        <f t="shared" ca="1" si="212"/>
        <v>11</v>
      </c>
      <c r="T1530" s="7" t="str">
        <f ca="1">VLOOKUP($S1530,Role!$A:$B,2,FALSE)</f>
        <v>Analyst</v>
      </c>
      <c r="U1530" s="6">
        <f t="shared" ca="1" si="213"/>
        <v>5</v>
      </c>
      <c r="V1530" s="7" t="str">
        <f ca="1" xml:space="preserve">
IF($U1530 &lt;&gt; "",
    VLOOKUP($U1530,Level!$A:$B,2,FALSE),
    ""
)</f>
        <v>Junior</v>
      </c>
      <c r="W1530" s="1">
        <f t="shared" ca="1" si="214"/>
        <v>3000</v>
      </c>
      <c r="X1530" s="12" t="str">
        <f t="shared" ca="1" si="215"/>
        <v>INSERT INTO bi4all.fac_employees (id_company_fk, id_employee_pk, flg_active, employee_name, id_gender_fk, id_race_fk, birthday, id_schooling_fk, id_department_fk, id_role_fk, id_level_fk, salary) VALUES (1, 1526, TRUE, 'Catarina Lima Vaz', 'F', 5, '14/08/1956', 8, 6, 11, 5, 3000);</v>
      </c>
    </row>
    <row r="1531" spans="1:24" ht="14.25" customHeight="1" x14ac:dyDescent="0.2">
      <c r="A1531" s="7">
        <v>1</v>
      </c>
      <c r="B1531" s="7" t="str">
        <f>$A1531 &amp; "-"&amp;VLOOKUP($A1531,Company!$A:$B,2,FALSE)</f>
        <v>1-ACME Corporation</v>
      </c>
      <c r="C1531" s="5">
        <f t="shared" si="207"/>
        <v>1527</v>
      </c>
      <c r="D1531" s="6" t="b">
        <v>1</v>
      </c>
      <c r="E1531" s="7">
        <f ca="1">IF($C1531 = 1 + N("Presidente"),
    127,
    IF($C1531 = 2 + N("Vice-Presidente"),
        72,
        IF($C1531 = 3 + N("Secretária bilíngue"),
            13,
            RANDBETWEEN(5,COUNT(Name!$A:$A) + 1)
        )
    )
)</f>
        <v>272</v>
      </c>
      <c r="F1531" s="7" t="str">
        <f ca="1">VLOOKUP($E1531,Name!$A:$B,2,FALSE)</f>
        <v>Maria Madalena</v>
      </c>
      <c r="G1531" s="7">
        <f ca="1" xml:space="preserve">
IF($C1531 = 1,
    0,
    RANDBETWEEN(5,COUNT('Last name'!$A:$A) + 1)
)</f>
        <v>84</v>
      </c>
      <c r="H1531" s="7" t="str">
        <f ca="1" xml:space="preserve">
IF($C1531 = 1 + N("Presidente"),
    "de Orléans e Bragança",
    VLOOKUP($G1531,'Last name'!$A:$B,2,FALSE) &amp; " " &amp; VLOOKUP(RANDBETWEEN(5,COUNT('Last name'!$A:$A) + 1),'Last name'!$A:$B,2,FALSE)
)</f>
        <v>Fernandes Duarte</v>
      </c>
      <c r="I1531" s="7" t="str">
        <f t="shared" ca="1" si="208"/>
        <v>Maria Madalena Fernandes Duarte</v>
      </c>
      <c r="J1531" s="7" t="str">
        <f ca="1">VLOOKUP($E1531,Name!$A:$C,3,FALSE)</f>
        <v>F</v>
      </c>
      <c r="K1531" s="7" t="str">
        <f ca="1">VLOOKUP($J1531,Gender!$A:$B,2,FALSE)</f>
        <v>Female</v>
      </c>
      <c r="L1531" s="7">
        <f t="shared" ca="1" si="209"/>
        <v>5</v>
      </c>
      <c r="M1531" s="7" t="str">
        <f ca="1">VLOOKUP($L1531,Race!$A:$B,2,FALSE)</f>
        <v>White</v>
      </c>
      <c r="N1531" s="8">
        <f t="shared" ca="1" si="210"/>
        <v>21629</v>
      </c>
      <c r="O1531" s="6">
        <f t="shared" ca="1" si="211"/>
        <v>7</v>
      </c>
      <c r="P1531" s="8" t="str">
        <f ca="1">VLOOKUP($O1531,Education!$A:$B,2,FALSE)</f>
        <v>Undergraduate degree</v>
      </c>
      <c r="Q1531" s="7">
        <f ca="1" xml:space="preserve">
  IF(OR($S1531 = 5, $S1531 = 6, $S1531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31" s="7" t="str">
        <f ca="1">VLOOKUP($Q1531,Department!$A:$B,2,FALSE)</f>
        <v>Administration</v>
      </c>
      <c r="S1531" s="6">
        <f t="shared" ca="1" si="212"/>
        <v>9</v>
      </c>
      <c r="T1531" s="7" t="str">
        <f ca="1">VLOOKUP($S1531,Role!$A:$B,2,FALSE)</f>
        <v>Intern</v>
      </c>
      <c r="U1531" s="6" t="str">
        <f t="shared" ca="1" si="213"/>
        <v/>
      </c>
      <c r="V1531" s="7" t="str">
        <f ca="1" xml:space="preserve">
IF($U1531 &lt;&gt; "",
    VLOOKUP($U1531,Level!$A:$B,2,FALSE),
    ""
)</f>
        <v/>
      </c>
      <c r="W1531" s="1">
        <f t="shared" ca="1" si="214"/>
        <v>1205</v>
      </c>
      <c r="X1531" s="12" t="str">
        <f t="shared" ca="1" si="215"/>
        <v>INSERT INTO bi4all.fac_employees (id_company_fk, id_employee_pk, flg_active, employee_name, id_gender_fk, id_race_fk, birthday, id_schooling_fk, id_department_fk, id_role_fk, id_level_fk, salary) VALUES (1, 1527, TRUE, 'Maria Madalena Fernandes Duarte', 'F', 5, '20/03/1959', 7, 6, 9, NULL, 1205);</v>
      </c>
    </row>
    <row r="1532" spans="1:24" ht="14.25" customHeight="1" x14ac:dyDescent="0.2">
      <c r="A1532" s="7">
        <v>1</v>
      </c>
      <c r="B1532" s="7" t="str">
        <f>$A1532 &amp; "-"&amp;VLOOKUP($A1532,Company!$A:$B,2,FALSE)</f>
        <v>1-ACME Corporation</v>
      </c>
      <c r="C1532" s="5">
        <f t="shared" si="207"/>
        <v>1528</v>
      </c>
      <c r="D1532" s="6" t="b">
        <v>1</v>
      </c>
      <c r="E1532" s="7">
        <f ca="1">IF($C1532 = 1 + N("Presidente"),
    127,
    IF($C1532 = 2 + N("Vice-Presidente"),
        72,
        IF($C1532 = 3 + N("Secretária bilíngue"),
            13,
            RANDBETWEEN(5,COUNT(Name!$A:$A) + 1)
        )
    )
)</f>
        <v>325</v>
      </c>
      <c r="F1532" s="7" t="str">
        <f ca="1">VLOOKUP($E1532,Name!$A:$B,2,FALSE)</f>
        <v>Rafaela</v>
      </c>
      <c r="G1532" s="7">
        <f ca="1" xml:space="preserve">
IF($C1532 = 1,
    0,
    RANDBETWEEN(5,COUNT('Last name'!$A:$A) + 1)
)</f>
        <v>13</v>
      </c>
      <c r="H1532" s="7" t="str">
        <f ca="1" xml:space="preserve">
IF($C1532 = 1 + N("Presidente"),
    "de Orléans e Bragança",
    VLOOKUP($G1532,'Last name'!$A:$B,2,FALSE) &amp; " " &amp; VLOOKUP(RANDBETWEEN(5,COUNT('Last name'!$A:$A) + 1),'Last name'!$A:$B,2,FALSE)
)</f>
        <v>Alvarenga Monteiro</v>
      </c>
      <c r="I1532" s="7" t="str">
        <f t="shared" ca="1" si="208"/>
        <v>Rafaela Alvarenga Monteiro</v>
      </c>
      <c r="J1532" s="7" t="str">
        <f ca="1">VLOOKUP($E1532,Name!$A:$C,3,FALSE)</f>
        <v>F</v>
      </c>
      <c r="K1532" s="7" t="str">
        <f ca="1">VLOOKUP($J1532,Gender!$A:$B,2,FALSE)</f>
        <v>Female</v>
      </c>
      <c r="L1532" s="7">
        <f t="shared" ca="1" si="209"/>
        <v>9</v>
      </c>
      <c r="M1532" s="7" t="str">
        <f ca="1">VLOOKUP($L1532,Race!$A:$B,2,FALSE)</f>
        <v>American Indian or Alaska Native</v>
      </c>
      <c r="N1532" s="8">
        <f t="shared" ca="1" si="210"/>
        <v>30315</v>
      </c>
      <c r="O1532" s="6">
        <f t="shared" ca="1" si="211"/>
        <v>7</v>
      </c>
      <c r="P1532" s="8" t="str">
        <f ca="1">VLOOKUP($O1532,Education!$A:$B,2,FALSE)</f>
        <v>Undergraduate degree</v>
      </c>
      <c r="Q1532" s="7">
        <f ca="1" xml:space="preserve">
  IF(OR($S1532 = 5, $S1532 = 6, $S1532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32" s="7" t="str">
        <f ca="1">VLOOKUP($Q1532,Department!$A:$B,2,FALSE)</f>
        <v>Communication &amp; Marketing</v>
      </c>
      <c r="S1532" s="6">
        <f t="shared" ca="1" si="212"/>
        <v>11</v>
      </c>
      <c r="T1532" s="7" t="str">
        <f ca="1">VLOOKUP($S1532,Role!$A:$B,2,FALSE)</f>
        <v>Analyst</v>
      </c>
      <c r="U1532" s="6">
        <f t="shared" ca="1" si="213"/>
        <v>6</v>
      </c>
      <c r="V1532" s="7" t="str">
        <f ca="1" xml:space="preserve">
IF($U1532 &lt;&gt; "",
    VLOOKUP($U1532,Level!$A:$B,2,FALSE),
    ""
)</f>
        <v>Pleno</v>
      </c>
      <c r="W1532" s="1">
        <f t="shared" ca="1" si="214"/>
        <v>2580</v>
      </c>
      <c r="X1532" s="12" t="str">
        <f t="shared" ca="1" si="215"/>
        <v>INSERT INTO bi4all.fac_employees (id_company_fk, id_employee_pk, flg_active, employee_name, id_gender_fk, id_race_fk, birthday, id_schooling_fk, id_department_fk, id_role_fk, id_level_fk, salary) VALUES (1, 1528, TRUE, 'Rafaela Alvarenga Monteiro', 'F', 9, '30/12/1982', 7, 11, 11, 6, 2580);</v>
      </c>
    </row>
    <row r="1533" spans="1:24" ht="14.25" customHeight="1" x14ac:dyDescent="0.2">
      <c r="A1533" s="7">
        <v>1</v>
      </c>
      <c r="B1533" s="7" t="str">
        <f>$A1533 &amp; "-"&amp;VLOOKUP($A1533,Company!$A:$B,2,FALSE)</f>
        <v>1-ACME Corporation</v>
      </c>
      <c r="C1533" s="5">
        <f t="shared" si="207"/>
        <v>1529</v>
      </c>
      <c r="D1533" s="6" t="b">
        <v>1</v>
      </c>
      <c r="E1533" s="7">
        <f ca="1">IF($C1533 = 1 + N("Presidente"),
    127,
    IF($C1533 = 2 + N("Vice-Presidente"),
        72,
        IF($C1533 = 3 + N("Secretária bilíngue"),
            13,
            RANDBETWEEN(5,COUNT(Name!$A:$A) + 1)
        )
    )
)</f>
        <v>102</v>
      </c>
      <c r="F1533" s="7" t="str">
        <f ca="1">VLOOKUP($E1533,Name!$A:$B,2,FALSE)</f>
        <v>Danilo</v>
      </c>
      <c r="G1533" s="7">
        <f ca="1" xml:space="preserve">
IF($C1533 = 1,
    0,
    RANDBETWEEN(5,COUNT('Last name'!$A:$A) + 1)
)</f>
        <v>93</v>
      </c>
      <c r="H1533" s="7" t="str">
        <f ca="1" xml:space="preserve">
IF($C1533 = 1 + N("Presidente"),
    "de Orléans e Bragança",
    VLOOKUP($G1533,'Last name'!$A:$B,2,FALSE) &amp; " " &amp; VLOOKUP(RANDBETWEEN(5,COUNT('Last name'!$A:$A) + 1),'Last name'!$A:$B,2,FALSE)
)</f>
        <v>Frois Badu</v>
      </c>
      <c r="I1533" s="7" t="str">
        <f t="shared" ca="1" si="208"/>
        <v>Danilo Frois Badu</v>
      </c>
      <c r="J1533" s="7" t="str">
        <f ca="1">VLOOKUP($E1533,Name!$A:$C,3,FALSE)</f>
        <v>M</v>
      </c>
      <c r="K1533" s="7" t="str">
        <f ca="1">VLOOKUP($J1533,Gender!$A:$B,2,FALSE)</f>
        <v>Male</v>
      </c>
      <c r="L1533" s="7">
        <f t="shared" ca="1" si="209"/>
        <v>6</v>
      </c>
      <c r="M1533" s="7" t="str">
        <f ca="1">VLOOKUP($L1533,Race!$A:$B,2,FALSE)</f>
        <v>Black or African American</v>
      </c>
      <c r="N1533" s="8">
        <f t="shared" ca="1" si="210"/>
        <v>19794</v>
      </c>
      <c r="O1533" s="6">
        <f t="shared" ca="1" si="211"/>
        <v>7</v>
      </c>
      <c r="P1533" s="8" t="str">
        <f ca="1">VLOOKUP($O1533,Education!$A:$B,2,FALSE)</f>
        <v>Undergraduate degree</v>
      </c>
      <c r="Q1533" s="7">
        <f ca="1" xml:space="preserve">
  IF(OR($S1533 = 5, $S1533 = 6, $S1533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33" s="7" t="str">
        <f ca="1">VLOOKUP($Q1533,Department!$A:$B,2,FALSE)</f>
        <v>Commercial</v>
      </c>
      <c r="S1533" s="6">
        <f t="shared" ca="1" si="212"/>
        <v>10</v>
      </c>
      <c r="T1533" s="7" t="str">
        <f ca="1">VLOOKUP($S1533,Role!$A:$B,2,FALSE)</f>
        <v>Trainee</v>
      </c>
      <c r="U1533" s="6" t="str">
        <f t="shared" ca="1" si="213"/>
        <v/>
      </c>
      <c r="V1533" s="7" t="str">
        <f ca="1" xml:space="preserve">
IF($U1533 &lt;&gt; "",
    VLOOKUP($U1533,Level!$A:$B,2,FALSE),
    ""
)</f>
        <v/>
      </c>
      <c r="W1533" s="1">
        <f t="shared" ca="1" si="214"/>
        <v>1385</v>
      </c>
      <c r="X1533" s="12" t="str">
        <f t="shared" ca="1" si="215"/>
        <v>INSERT INTO bi4all.fac_employees (id_company_fk, id_employee_pk, flg_active, employee_name, id_gender_fk, id_race_fk, birthday, id_schooling_fk, id_department_fk, id_role_fk, id_level_fk, salary) VALUES (1, 1529, TRUE, 'Danilo Frois Badu', 'M', 6, '11/03/1954', 7, 9, 10, NULL, 1385);</v>
      </c>
    </row>
    <row r="1534" spans="1:24" ht="14.25" customHeight="1" x14ac:dyDescent="0.2">
      <c r="A1534" s="7">
        <v>1</v>
      </c>
      <c r="B1534" s="7" t="str">
        <f>$A1534 &amp; "-"&amp;VLOOKUP($A1534,Company!$A:$B,2,FALSE)</f>
        <v>1-ACME Corporation</v>
      </c>
      <c r="C1534" s="5">
        <f t="shared" si="207"/>
        <v>1530</v>
      </c>
      <c r="D1534" s="6" t="b">
        <v>1</v>
      </c>
      <c r="E1534" s="7">
        <f ca="1">IF($C1534 = 1 + N("Presidente"),
    127,
    IF($C1534 = 2 + N("Vice-Presidente"),
        72,
        IF($C1534 = 3 + N("Secretária bilíngue"),
            13,
            RANDBETWEEN(5,COUNT(Name!$A:$A) + 1)
        )
    )
)</f>
        <v>59</v>
      </c>
      <c r="F1534" s="7" t="str">
        <f ca="1">VLOOKUP($E1534,Name!$A:$B,2,FALSE)</f>
        <v>Artur</v>
      </c>
      <c r="G1534" s="7">
        <f ca="1" xml:space="preserve">
IF($C1534 = 1,
    0,
    RANDBETWEEN(5,COUNT('Last name'!$A:$A) + 1)
)</f>
        <v>70</v>
      </c>
      <c r="H1534" s="7" t="str">
        <f ca="1" xml:space="preserve">
IF($C1534 = 1 + N("Presidente"),
    "de Orléans e Bragança",
    VLOOKUP($G1534,'Last name'!$A:$B,2,FALSE) &amp; " " &amp; VLOOKUP(RANDBETWEEN(5,COUNT('Last name'!$A:$A) + 1),'Last name'!$A:$B,2,FALSE)
)</f>
        <v>Cunha Alcantara</v>
      </c>
      <c r="I1534" s="7" t="str">
        <f t="shared" ca="1" si="208"/>
        <v>Artur Cunha Alcantara</v>
      </c>
      <c r="J1534" s="7" t="str">
        <f ca="1">VLOOKUP($E1534,Name!$A:$C,3,FALSE)</f>
        <v>M</v>
      </c>
      <c r="K1534" s="7" t="str">
        <f ca="1">VLOOKUP($J1534,Gender!$A:$B,2,FALSE)</f>
        <v>Male</v>
      </c>
      <c r="L1534" s="7">
        <f t="shared" ca="1" si="209"/>
        <v>5</v>
      </c>
      <c r="M1534" s="7" t="str">
        <f ca="1">VLOOKUP($L1534,Race!$A:$B,2,FALSE)</f>
        <v>White</v>
      </c>
      <c r="N1534" s="8">
        <f t="shared" ca="1" si="210"/>
        <v>23108</v>
      </c>
      <c r="O1534" s="6">
        <f t="shared" ca="1" si="211"/>
        <v>8</v>
      </c>
      <c r="P1534" s="8" t="str">
        <f ca="1">VLOOKUP($O1534,Education!$A:$B,2,FALSE)</f>
        <v>Graduate school</v>
      </c>
      <c r="Q1534" s="7">
        <f ca="1" xml:space="preserve">
  IF(OR($S1534 = 5, $S1534 = 6, $S1534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34" s="7" t="str">
        <f ca="1">VLOOKUP($Q1534,Department!$A:$B,2,FALSE)</f>
        <v>Administration</v>
      </c>
      <c r="S1534" s="6">
        <f t="shared" ca="1" si="212"/>
        <v>11</v>
      </c>
      <c r="T1534" s="7" t="str">
        <f ca="1">VLOOKUP($S1534,Role!$A:$B,2,FALSE)</f>
        <v>Analyst</v>
      </c>
      <c r="U1534" s="6">
        <f t="shared" ca="1" si="213"/>
        <v>7</v>
      </c>
      <c r="V1534" s="7" t="str">
        <f ca="1" xml:space="preserve">
IF($U1534 &lt;&gt; "",
    VLOOKUP($U1534,Level!$A:$B,2,FALSE),
    ""
)</f>
        <v>Senior</v>
      </c>
      <c r="W1534" s="1">
        <f t="shared" ca="1" si="214"/>
        <v>3000</v>
      </c>
      <c r="X1534" s="12" t="str">
        <f t="shared" ca="1" si="215"/>
        <v>INSERT INTO bi4all.fac_employees (id_company_fk, id_employee_pk, flg_active, employee_name, id_gender_fk, id_race_fk, birthday, id_schooling_fk, id_department_fk, id_role_fk, id_level_fk, salary) VALUES (1, 1530, TRUE, 'Artur Cunha Alcantara', 'M', 5, '07/04/1963', 8, 6, 11, 7, 3000);</v>
      </c>
    </row>
    <row r="1535" spans="1:24" ht="14.25" customHeight="1" x14ac:dyDescent="0.2">
      <c r="A1535" s="7">
        <v>1</v>
      </c>
      <c r="B1535" s="7" t="str">
        <f>$A1535 &amp; "-"&amp;VLOOKUP($A1535,Company!$A:$B,2,FALSE)</f>
        <v>1-ACME Corporation</v>
      </c>
      <c r="C1535" s="5">
        <f t="shared" si="207"/>
        <v>1531</v>
      </c>
      <c r="D1535" s="6" t="b">
        <v>1</v>
      </c>
      <c r="E1535" s="7">
        <f ca="1">IF($C1535 = 1 + N("Presidente"),
    127,
    IF($C1535 = 2 + N("Vice-Presidente"),
        72,
        IF($C1535 = 3 + N("Secretária bilíngue"),
            13,
            RANDBETWEEN(5,COUNT(Name!$A:$A) + 1)
        )
    )
)</f>
        <v>194</v>
      </c>
      <c r="F1535" s="7" t="str">
        <f ca="1">VLOOKUP($E1535,Name!$A:$B,2,FALSE)</f>
        <v>João Vitor</v>
      </c>
      <c r="G1535" s="7">
        <f ca="1" xml:space="preserve">
IF($C1535 = 1,
    0,
    RANDBETWEEN(5,COUNT('Last name'!$A:$A) + 1)
)</f>
        <v>183</v>
      </c>
      <c r="H1535" s="7" t="str">
        <f ca="1" xml:space="preserve">
IF($C1535 = 1 + N("Presidente"),
    "de Orléans e Bragança",
    VLOOKUP($G1535,'Last name'!$A:$B,2,FALSE) &amp; " " &amp; VLOOKUP(RANDBETWEEN(5,COUNT('Last name'!$A:$A) + 1),'Last name'!$A:$B,2,FALSE)
)</f>
        <v>Soares Café</v>
      </c>
      <c r="I1535" s="7" t="str">
        <f t="shared" ca="1" si="208"/>
        <v>João Vitor Soares Café</v>
      </c>
      <c r="J1535" s="7" t="str">
        <f ca="1">VLOOKUP($E1535,Name!$A:$C,3,FALSE)</f>
        <v>M</v>
      </c>
      <c r="K1535" s="7" t="str">
        <f ca="1">VLOOKUP($J1535,Gender!$A:$B,2,FALSE)</f>
        <v>Male</v>
      </c>
      <c r="L1535" s="7">
        <f t="shared" ca="1" si="209"/>
        <v>5</v>
      </c>
      <c r="M1535" s="7" t="str">
        <f ca="1">VLOOKUP($L1535,Race!$A:$B,2,FALSE)</f>
        <v>White</v>
      </c>
      <c r="N1535" s="8">
        <f t="shared" ca="1" si="210"/>
        <v>17823</v>
      </c>
      <c r="O1535" s="6">
        <f t="shared" ca="1" si="211"/>
        <v>7</v>
      </c>
      <c r="P1535" s="8" t="str">
        <f ca="1">VLOOKUP($O1535,Education!$A:$B,2,FALSE)</f>
        <v>Undergraduate degree</v>
      </c>
      <c r="Q1535" s="7">
        <f ca="1" xml:space="preserve">
  IF(OR($S1535 = 5, $S1535 = 6, $S1535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35" s="7" t="str">
        <f ca="1">VLOOKUP($Q1535,Department!$A:$B,2,FALSE)</f>
        <v>Commercial</v>
      </c>
      <c r="S1535" s="6">
        <f t="shared" ca="1" si="212"/>
        <v>9</v>
      </c>
      <c r="T1535" s="7" t="str">
        <f ca="1">VLOOKUP($S1535,Role!$A:$B,2,FALSE)</f>
        <v>Intern</v>
      </c>
      <c r="U1535" s="6" t="str">
        <f t="shared" ca="1" si="213"/>
        <v/>
      </c>
      <c r="V1535" s="7" t="str">
        <f ca="1" xml:space="preserve">
IF($U1535 &lt;&gt; "",
    VLOOKUP($U1535,Level!$A:$B,2,FALSE),
    ""
)</f>
        <v/>
      </c>
      <c r="W1535" s="1">
        <f t="shared" ca="1" si="214"/>
        <v>1285</v>
      </c>
      <c r="X1535" s="12" t="str">
        <f t="shared" ca="1" si="215"/>
        <v>INSERT INTO bi4all.fac_employees (id_company_fk, id_employee_pk, flg_active, employee_name, id_gender_fk, id_race_fk, birthday, id_schooling_fk, id_department_fk, id_role_fk, id_level_fk, salary) VALUES (1, 1531, TRUE, 'João Vitor Soares Café', 'M', 5, '17/10/1948', 7, 9, 9, NULL, 1285);</v>
      </c>
    </row>
    <row r="1536" spans="1:24" ht="14.25" customHeight="1" x14ac:dyDescent="0.2">
      <c r="A1536" s="7">
        <v>1</v>
      </c>
      <c r="B1536" s="7" t="str">
        <f>$A1536 &amp; "-"&amp;VLOOKUP($A1536,Company!$A:$B,2,FALSE)</f>
        <v>1-ACME Corporation</v>
      </c>
      <c r="C1536" s="5">
        <f t="shared" si="207"/>
        <v>1532</v>
      </c>
      <c r="D1536" s="6" t="b">
        <v>1</v>
      </c>
      <c r="E1536" s="7">
        <f ca="1">IF($C1536 = 1 + N("Presidente"),
    127,
    IF($C1536 = 2 + N("Vice-Presidente"),
        72,
        IF($C1536 = 3 + N("Secretária bilíngue"),
            13,
            RANDBETWEEN(5,COUNT(Name!$A:$A) + 1)
        )
    )
)</f>
        <v>184</v>
      </c>
      <c r="F1536" s="7" t="str">
        <f ca="1">VLOOKUP($E1536,Name!$A:$B,2,FALSE)</f>
        <v>Joanna</v>
      </c>
      <c r="G1536" s="7">
        <f ca="1" xml:space="preserve">
IF($C1536 = 1,
    0,
    RANDBETWEEN(5,COUNT('Last name'!$A:$A) + 1)
)</f>
        <v>133</v>
      </c>
      <c r="H1536" s="7" t="str">
        <f ca="1" xml:space="preserve">
IF($C1536 = 1 + N("Presidente"),
    "de Orléans e Bragança",
    VLOOKUP($G1536,'Last name'!$A:$B,2,FALSE) &amp; " " &amp; VLOOKUP(RANDBETWEEN(5,COUNT('Last name'!$A:$A) + 1),'Last name'!$A:$B,2,FALSE)
)</f>
        <v>Morais Nunes</v>
      </c>
      <c r="I1536" s="7" t="str">
        <f t="shared" ca="1" si="208"/>
        <v>Joanna Morais Nunes</v>
      </c>
      <c r="J1536" s="7" t="str">
        <f ca="1">VLOOKUP($E1536,Name!$A:$C,3,FALSE)</f>
        <v>F</v>
      </c>
      <c r="K1536" s="7" t="str">
        <f ca="1">VLOOKUP($J1536,Gender!$A:$B,2,FALSE)</f>
        <v>Female</v>
      </c>
      <c r="L1536" s="7">
        <f t="shared" ca="1" si="209"/>
        <v>5</v>
      </c>
      <c r="M1536" s="7" t="str">
        <f ca="1">VLOOKUP($L1536,Race!$A:$B,2,FALSE)</f>
        <v>White</v>
      </c>
      <c r="N1536" s="8">
        <f t="shared" ca="1" si="210"/>
        <v>31192</v>
      </c>
      <c r="O1536" s="6">
        <f t="shared" ca="1" si="211"/>
        <v>7</v>
      </c>
      <c r="P1536" s="8" t="str">
        <f ca="1">VLOOKUP($O1536,Education!$A:$B,2,FALSE)</f>
        <v>Undergraduate degree</v>
      </c>
      <c r="Q1536" s="7">
        <f ca="1" xml:space="preserve">
  IF(OR($S1536 = 5, $S1536 = 6, $S1536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36" s="7" t="str">
        <f ca="1">VLOOKUP($Q1536,Department!$A:$B,2,FALSE)</f>
        <v>Commercial</v>
      </c>
      <c r="S1536" s="6">
        <f t="shared" ca="1" si="212"/>
        <v>11</v>
      </c>
      <c r="T1536" s="7" t="str">
        <f ca="1">VLOOKUP($S1536,Role!$A:$B,2,FALSE)</f>
        <v>Analyst</v>
      </c>
      <c r="U1536" s="6">
        <f t="shared" ca="1" si="213"/>
        <v>7</v>
      </c>
      <c r="V1536" s="7" t="str">
        <f ca="1" xml:space="preserve">
IF($U1536 &lt;&gt; "",
    VLOOKUP($U1536,Level!$A:$B,2,FALSE),
    ""
)</f>
        <v>Senior</v>
      </c>
      <c r="W1536" s="1">
        <f t="shared" ca="1" si="214"/>
        <v>2580</v>
      </c>
      <c r="X1536" s="12" t="str">
        <f t="shared" ca="1" si="215"/>
        <v>INSERT INTO bi4all.fac_employees (id_company_fk, id_employee_pk, flg_active, employee_name, id_gender_fk, id_race_fk, birthday, id_schooling_fk, id_department_fk, id_role_fk, id_level_fk, salary) VALUES (1, 1532, TRUE, 'Joanna Morais Nunes', 'F', 5, '25/05/1985', 7, 9, 11, 7, 2580);</v>
      </c>
    </row>
    <row r="1537" spans="1:24" ht="14.25" customHeight="1" x14ac:dyDescent="0.2">
      <c r="A1537" s="7">
        <v>1</v>
      </c>
      <c r="B1537" s="7" t="str">
        <f>$A1537 &amp; "-"&amp;VLOOKUP($A1537,Company!$A:$B,2,FALSE)</f>
        <v>1-ACME Corporation</v>
      </c>
      <c r="C1537" s="5">
        <f t="shared" si="207"/>
        <v>1533</v>
      </c>
      <c r="D1537" s="6" t="b">
        <v>1</v>
      </c>
      <c r="E1537" s="7">
        <f ca="1">IF($C1537 = 1 + N("Presidente"),
    127,
    IF($C1537 = 2 + N("Vice-Presidente"),
        72,
        IF($C1537 = 3 + N("Secretária bilíngue"),
            13,
            RANDBETWEEN(5,COUNT(Name!$A:$A) + 1)
        )
    )
)</f>
        <v>120</v>
      </c>
      <c r="F1537" s="7" t="str">
        <f ca="1">VLOOKUP($E1537,Name!$A:$B,2,FALSE)</f>
        <v>Eliza</v>
      </c>
      <c r="G1537" s="7">
        <f ca="1" xml:space="preserve">
IF($C1537 = 1,
    0,
    RANDBETWEEN(5,COUNT('Last name'!$A:$A) + 1)
)</f>
        <v>165</v>
      </c>
      <c r="H1537" s="7" t="str">
        <f ca="1" xml:space="preserve">
IF($C1537 = 1 + N("Presidente"),
    "de Orléans e Bragança",
    VLOOKUP($G1537,'Last name'!$A:$B,2,FALSE) &amp; " " &amp; VLOOKUP(RANDBETWEEN(5,COUNT('Last name'!$A:$A) + 1),'Last name'!$A:$B,2,FALSE)
)</f>
        <v>Rocha Aragão</v>
      </c>
      <c r="I1537" s="7" t="str">
        <f t="shared" ca="1" si="208"/>
        <v>Eliza Rocha Aragão</v>
      </c>
      <c r="J1537" s="7" t="str">
        <f ca="1">VLOOKUP($E1537,Name!$A:$C,3,FALSE)</f>
        <v>F</v>
      </c>
      <c r="K1537" s="7" t="str">
        <f ca="1">VLOOKUP($J1537,Gender!$A:$B,2,FALSE)</f>
        <v>Female</v>
      </c>
      <c r="L1537" s="7">
        <f t="shared" ca="1" si="209"/>
        <v>5</v>
      </c>
      <c r="M1537" s="7" t="str">
        <f ca="1">VLOOKUP($L1537,Race!$A:$B,2,FALSE)</f>
        <v>White</v>
      </c>
      <c r="N1537" s="8">
        <f t="shared" ca="1" si="210"/>
        <v>23276</v>
      </c>
      <c r="O1537" s="6">
        <f t="shared" ca="1" si="211"/>
        <v>7</v>
      </c>
      <c r="P1537" s="8" t="str">
        <f ca="1">VLOOKUP($O1537,Education!$A:$B,2,FALSE)</f>
        <v>Undergraduate degree</v>
      </c>
      <c r="Q1537" s="7">
        <f ca="1" xml:space="preserve">
  IF(OR($S1537 = 5, $S1537 = 6, $S1537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37" s="7" t="str">
        <f ca="1">VLOOKUP($Q1537,Department!$A:$B,2,FALSE)</f>
        <v>Commercial</v>
      </c>
      <c r="S1537" s="6">
        <f t="shared" ca="1" si="212"/>
        <v>10</v>
      </c>
      <c r="T1537" s="7" t="str">
        <f ca="1">VLOOKUP($S1537,Role!$A:$B,2,FALSE)</f>
        <v>Trainee</v>
      </c>
      <c r="U1537" s="6" t="str">
        <f t="shared" ca="1" si="213"/>
        <v/>
      </c>
      <c r="V1537" s="7" t="str">
        <f ca="1" xml:space="preserve">
IF($U1537 &lt;&gt; "",
    VLOOKUP($U1537,Level!$A:$B,2,FALSE),
    ""
)</f>
        <v/>
      </c>
      <c r="W1537" s="1">
        <f t="shared" ca="1" si="214"/>
        <v>1385</v>
      </c>
      <c r="X1537" s="12" t="str">
        <f t="shared" ca="1" si="215"/>
        <v>INSERT INTO bi4all.fac_employees (id_company_fk, id_employee_pk, flg_active, employee_name, id_gender_fk, id_race_fk, birthday, id_schooling_fk, id_department_fk, id_role_fk, id_level_fk, salary) VALUES (1, 1533, TRUE, 'Eliza Rocha Aragão', 'F', 5, '22/09/1963', 7, 9, 10, NULL, 1385);</v>
      </c>
    </row>
    <row r="1538" spans="1:24" ht="14.25" customHeight="1" x14ac:dyDescent="0.2">
      <c r="A1538" s="7">
        <v>1</v>
      </c>
      <c r="B1538" s="7" t="str">
        <f>$A1538 &amp; "-"&amp;VLOOKUP($A1538,Company!$A:$B,2,FALSE)</f>
        <v>1-ACME Corporation</v>
      </c>
      <c r="C1538" s="5">
        <f t="shared" si="207"/>
        <v>1534</v>
      </c>
      <c r="D1538" s="6" t="b">
        <v>1</v>
      </c>
      <c r="E1538" s="7">
        <f ca="1">IF($C1538 = 1 + N("Presidente"),
    127,
    IF($C1538 = 2 + N("Vice-Presidente"),
        72,
        IF($C1538 = 3 + N("Secretária bilíngue"),
            13,
            RANDBETWEEN(5,COUNT(Name!$A:$A) + 1)
        )
    )
)</f>
        <v>120</v>
      </c>
      <c r="F1538" s="7" t="str">
        <f ca="1">VLOOKUP($E1538,Name!$A:$B,2,FALSE)</f>
        <v>Eliza</v>
      </c>
      <c r="G1538" s="7">
        <f ca="1" xml:space="preserve">
IF($C1538 = 1,
    0,
    RANDBETWEEN(5,COUNT('Last name'!$A:$A) + 1)
)</f>
        <v>7</v>
      </c>
      <c r="H1538" s="7" t="str">
        <f ca="1" xml:space="preserve">
IF($C1538 = 1 + N("Presidente"),
    "de Orléans e Bragança",
    VLOOKUP($G1538,'Last name'!$A:$B,2,FALSE) &amp; " " &amp; VLOOKUP(RANDBETWEEN(5,COUNT('Last name'!$A:$A) + 1),'Last name'!$A:$B,2,FALSE)
)</f>
        <v>Albuquerque Longo</v>
      </c>
      <c r="I1538" s="7" t="str">
        <f t="shared" ca="1" si="208"/>
        <v>Eliza Albuquerque Longo</v>
      </c>
      <c r="J1538" s="7" t="str">
        <f ca="1">VLOOKUP($E1538,Name!$A:$C,3,FALSE)</f>
        <v>F</v>
      </c>
      <c r="K1538" s="7" t="str">
        <f ca="1">VLOOKUP($J1538,Gender!$A:$B,2,FALSE)</f>
        <v>Female</v>
      </c>
      <c r="L1538" s="7">
        <f t="shared" ca="1" si="209"/>
        <v>5</v>
      </c>
      <c r="M1538" s="7" t="str">
        <f ca="1">VLOOKUP($L1538,Race!$A:$B,2,FALSE)</f>
        <v>White</v>
      </c>
      <c r="N1538" s="8">
        <f t="shared" ca="1" si="210"/>
        <v>19676</v>
      </c>
      <c r="O1538" s="6">
        <f t="shared" ca="1" si="211"/>
        <v>8</v>
      </c>
      <c r="P1538" s="8" t="str">
        <f ca="1">VLOOKUP($O1538,Education!$A:$B,2,FALSE)</f>
        <v>Graduate school</v>
      </c>
      <c r="Q1538" s="7">
        <f ca="1" xml:space="preserve">
  IF(OR($S1538 = 5, $S1538 = 6, $S1538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38" s="7" t="str">
        <f ca="1">VLOOKUP($Q1538,Department!$A:$B,2,FALSE)</f>
        <v>Communication &amp; Marketing</v>
      </c>
      <c r="S1538" s="6">
        <f t="shared" ca="1" si="212"/>
        <v>11</v>
      </c>
      <c r="T1538" s="7" t="str">
        <f ca="1">VLOOKUP($S1538,Role!$A:$B,2,FALSE)</f>
        <v>Analyst</v>
      </c>
      <c r="U1538" s="6">
        <f t="shared" ca="1" si="213"/>
        <v>7</v>
      </c>
      <c r="V1538" s="7" t="str">
        <f ca="1" xml:space="preserve">
IF($U1538 &lt;&gt; "",
    VLOOKUP($U1538,Level!$A:$B,2,FALSE),
    ""
)</f>
        <v>Senior</v>
      </c>
      <c r="W1538" s="1">
        <f t="shared" ca="1" si="214"/>
        <v>3080</v>
      </c>
      <c r="X1538" s="12" t="str">
        <f t="shared" ca="1" si="215"/>
        <v>INSERT INTO bi4all.fac_employees (id_company_fk, id_employee_pk, flg_active, employee_name, id_gender_fk, id_race_fk, birthday, id_schooling_fk, id_department_fk, id_role_fk, id_level_fk, salary) VALUES (1, 1534, TRUE, 'Eliza Albuquerque Longo', 'F', 5, '13/11/1953', 8, 11, 11, 7, 3080);</v>
      </c>
    </row>
    <row r="1539" spans="1:24" ht="14.25" customHeight="1" x14ac:dyDescent="0.2">
      <c r="A1539" s="7">
        <v>1</v>
      </c>
      <c r="B1539" s="7" t="str">
        <f>$A1539 &amp; "-"&amp;VLOOKUP($A1539,Company!$A:$B,2,FALSE)</f>
        <v>1-ACME Corporation</v>
      </c>
      <c r="C1539" s="5">
        <f t="shared" si="207"/>
        <v>1535</v>
      </c>
      <c r="D1539" s="6" t="b">
        <v>1</v>
      </c>
      <c r="E1539" s="7">
        <f ca="1">IF($C1539 = 1 + N("Presidente"),
    127,
    IF($C1539 = 2 + N("Vice-Presidente"),
        72,
        IF($C1539 = 3 + N("Secretária bilíngue"),
            13,
            RANDBETWEEN(5,COUNT(Name!$A:$A) + 1)
        )
    )
)</f>
        <v>327</v>
      </c>
      <c r="F1539" s="7" t="str">
        <f ca="1">VLOOKUP($E1539,Name!$A:$B,2,FALSE)</f>
        <v>Raquel</v>
      </c>
      <c r="G1539" s="7">
        <f ca="1" xml:space="preserve">
IF($C1539 = 1,
    0,
    RANDBETWEEN(5,COUNT('Last name'!$A:$A) + 1)
)</f>
        <v>67</v>
      </c>
      <c r="H1539" s="7" t="str">
        <f ca="1" xml:space="preserve">
IF($C1539 = 1 + N("Presidente"),
    "de Orléans e Bragança",
    VLOOKUP($G1539,'Last name'!$A:$B,2,FALSE) &amp; " " &amp; VLOOKUP(RANDBETWEEN(5,COUNT('Last name'!$A:$A) + 1),'Last name'!$A:$B,2,FALSE)
)</f>
        <v>Conti Faro</v>
      </c>
      <c r="I1539" s="7" t="str">
        <f t="shared" ca="1" si="208"/>
        <v>Raquel Conti Faro</v>
      </c>
      <c r="J1539" s="7" t="str">
        <f ca="1">VLOOKUP($E1539,Name!$A:$C,3,FALSE)</f>
        <v>F</v>
      </c>
      <c r="K1539" s="7" t="str">
        <f ca="1">VLOOKUP($J1539,Gender!$A:$B,2,FALSE)</f>
        <v>Female</v>
      </c>
      <c r="L1539" s="7">
        <f t="shared" ca="1" si="209"/>
        <v>8</v>
      </c>
      <c r="M1539" s="7" t="str">
        <f ca="1">VLOOKUP($L1539,Race!$A:$B,2,FALSE)</f>
        <v>Asian</v>
      </c>
      <c r="N1539" s="8">
        <f t="shared" ca="1" si="210"/>
        <v>20924</v>
      </c>
      <c r="O1539" s="6">
        <f t="shared" ca="1" si="211"/>
        <v>7</v>
      </c>
      <c r="P1539" s="8" t="str">
        <f ca="1">VLOOKUP($O1539,Education!$A:$B,2,FALSE)</f>
        <v>Undergraduate degree</v>
      </c>
      <c r="Q1539" s="7">
        <f ca="1" xml:space="preserve">
  IF(OR($S1539 = 5, $S1539 = 6, $S1539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39" s="7" t="str">
        <f ca="1">VLOOKUP($Q1539,Department!$A:$B,2,FALSE)</f>
        <v>Commercial</v>
      </c>
      <c r="S1539" s="6">
        <f t="shared" ca="1" si="212"/>
        <v>10</v>
      </c>
      <c r="T1539" s="7" t="str">
        <f ca="1">VLOOKUP($S1539,Role!$A:$B,2,FALSE)</f>
        <v>Trainee</v>
      </c>
      <c r="U1539" s="6" t="str">
        <f t="shared" ca="1" si="213"/>
        <v/>
      </c>
      <c r="V1539" s="7" t="str">
        <f ca="1" xml:space="preserve">
IF($U1539 &lt;&gt; "",
    VLOOKUP($U1539,Level!$A:$B,2,FALSE),
    ""
)</f>
        <v/>
      </c>
      <c r="W1539" s="1">
        <f t="shared" ca="1" si="214"/>
        <v>1385</v>
      </c>
      <c r="X1539" s="12" t="str">
        <f t="shared" ca="1" si="215"/>
        <v>INSERT INTO bi4all.fac_employees (id_company_fk, id_employee_pk, flg_active, employee_name, id_gender_fk, id_race_fk, birthday, id_schooling_fk, id_department_fk, id_role_fk, id_level_fk, salary) VALUES (1, 1535, TRUE, 'Raquel Conti Faro', 'F', 8, '14/04/1957', 7, 9, 10, NULL, 1385);</v>
      </c>
    </row>
    <row r="1540" spans="1:24" ht="14.25" customHeight="1" x14ac:dyDescent="0.2">
      <c r="A1540" s="7">
        <v>1</v>
      </c>
      <c r="B1540" s="7" t="str">
        <f>$A1540 &amp; "-"&amp;VLOOKUP($A1540,Company!$A:$B,2,FALSE)</f>
        <v>1-ACME Corporation</v>
      </c>
      <c r="C1540" s="5">
        <f t="shared" si="207"/>
        <v>1536</v>
      </c>
      <c r="D1540" s="6" t="b">
        <v>1</v>
      </c>
      <c r="E1540" s="7">
        <f ca="1">IF($C1540 = 1 + N("Presidente"),
    127,
    IF($C1540 = 2 + N("Vice-Presidente"),
        72,
        IF($C1540 = 3 + N("Secretária bilíngue"),
            13,
            RANDBETWEEN(5,COUNT(Name!$A:$A) + 1)
        )
    )
)</f>
        <v>32</v>
      </c>
      <c r="F1540" s="7" t="str">
        <f ca="1">VLOOKUP($E1540,Name!$A:$B,2,FALSE)</f>
        <v>Ana Laura</v>
      </c>
      <c r="G1540" s="7">
        <f ca="1" xml:space="preserve">
IF($C1540 = 1,
    0,
    RANDBETWEEN(5,COUNT('Last name'!$A:$A) + 1)
)</f>
        <v>178</v>
      </c>
      <c r="H1540" s="7" t="str">
        <f ca="1" xml:space="preserve">
IF($C1540 = 1 + N("Presidente"),
    "de Orléans e Bragança",
    VLOOKUP($G1540,'Last name'!$A:$B,2,FALSE) &amp; " " &amp; VLOOKUP(RANDBETWEEN(5,COUNT('Last name'!$A:$A) + 1),'Last name'!$A:$B,2,FALSE)
)</f>
        <v>Seixas Faro</v>
      </c>
      <c r="I1540" s="7" t="str">
        <f t="shared" ca="1" si="208"/>
        <v>Ana Laura Seixas Faro</v>
      </c>
      <c r="J1540" s="7" t="str">
        <f ca="1">VLOOKUP($E1540,Name!$A:$C,3,FALSE)</f>
        <v>F</v>
      </c>
      <c r="K1540" s="7" t="str">
        <f ca="1">VLOOKUP($J1540,Gender!$A:$B,2,FALSE)</f>
        <v>Female</v>
      </c>
      <c r="L1540" s="7">
        <f t="shared" ca="1" si="209"/>
        <v>7</v>
      </c>
      <c r="M1540" s="7" t="str">
        <f ca="1">VLOOKUP($L1540,Race!$A:$B,2,FALSE)</f>
        <v>Hispanic or Latino</v>
      </c>
      <c r="N1540" s="8">
        <f t="shared" ca="1" si="210"/>
        <v>31618</v>
      </c>
      <c r="O1540" s="6">
        <f t="shared" ca="1" si="211"/>
        <v>7</v>
      </c>
      <c r="P1540" s="8" t="str">
        <f ca="1">VLOOKUP($O1540,Education!$A:$B,2,FALSE)</f>
        <v>Undergraduate degree</v>
      </c>
      <c r="Q1540" s="7">
        <f ca="1" xml:space="preserve">
  IF(OR($S1540 = 5, $S1540 = 6, $S1540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40" s="7" t="str">
        <f ca="1">VLOOKUP($Q1540,Department!$A:$B,2,FALSE)</f>
        <v>Administration</v>
      </c>
      <c r="S1540" s="6">
        <f t="shared" ca="1" si="212"/>
        <v>11</v>
      </c>
      <c r="T1540" s="7" t="str">
        <f ca="1">VLOOKUP($S1540,Role!$A:$B,2,FALSE)</f>
        <v>Analyst</v>
      </c>
      <c r="U1540" s="6">
        <f t="shared" ca="1" si="213"/>
        <v>7</v>
      </c>
      <c r="V1540" s="7" t="str">
        <f ca="1" xml:space="preserve">
IF($U1540 &lt;&gt; "",
    VLOOKUP($U1540,Level!$A:$B,2,FALSE),
    ""
)</f>
        <v>Senior</v>
      </c>
      <c r="W1540" s="1">
        <f t="shared" ca="1" si="214"/>
        <v>2500</v>
      </c>
      <c r="X1540" s="12" t="str">
        <f t="shared" ca="1" si="215"/>
        <v>INSERT INTO bi4all.fac_employees (id_company_fk, id_employee_pk, flg_active, employee_name, id_gender_fk, id_race_fk, birthday, id_schooling_fk, id_department_fk, id_role_fk, id_level_fk, salary) VALUES (1, 1536, TRUE, 'Ana Laura Seixas Faro', 'F', 7, '25/07/1986', 7, 6, 11, 7, 2500);</v>
      </c>
    </row>
    <row r="1541" spans="1:24" ht="14.25" customHeight="1" x14ac:dyDescent="0.2">
      <c r="A1541" s="7">
        <v>1</v>
      </c>
      <c r="B1541" s="7" t="str">
        <f>$A1541 &amp; "-"&amp;VLOOKUP($A1541,Company!$A:$B,2,FALSE)</f>
        <v>1-ACME Corporation</v>
      </c>
      <c r="C1541" s="5">
        <f t="shared" si="207"/>
        <v>1537</v>
      </c>
      <c r="D1541" s="6" t="b">
        <v>1</v>
      </c>
      <c r="E1541" s="7">
        <f ca="1">IF($C1541 = 1 + N("Presidente"),
    127,
    IF($C1541 = 2 + N("Vice-Presidente"),
        72,
        IF($C1541 = 3 + N("Secretária bilíngue"),
            13,
            RANDBETWEEN(5,COUNT(Name!$A:$A) + 1)
        )
    )
)</f>
        <v>291</v>
      </c>
      <c r="F1541" s="7" t="str">
        <f ca="1">VLOOKUP($E1541,Name!$A:$B,2,FALSE)</f>
        <v>Melyssa</v>
      </c>
      <c r="G1541" s="7">
        <f ca="1" xml:space="preserve">
IF($C1541 = 1,
    0,
    RANDBETWEEN(5,COUNT('Last name'!$A:$A) + 1)
)</f>
        <v>152</v>
      </c>
      <c r="H1541" s="7" t="str">
        <f ca="1" xml:space="preserve">
IF($C1541 = 1 + N("Presidente"),
    "de Orléans e Bragança",
    VLOOKUP($G1541,'Last name'!$A:$B,2,FALSE) &amp; " " &amp; VLOOKUP(RANDBETWEEN(5,COUNT('Last name'!$A:$A) + 1),'Last name'!$A:$B,2,FALSE)
)</f>
        <v>Pimenta Abranches</v>
      </c>
      <c r="I1541" s="7" t="str">
        <f t="shared" ca="1" si="208"/>
        <v>Melyssa Pimenta Abranches</v>
      </c>
      <c r="J1541" s="7" t="str">
        <f ca="1">VLOOKUP($E1541,Name!$A:$C,3,FALSE)</f>
        <v>F</v>
      </c>
      <c r="K1541" s="7" t="str">
        <f ca="1">VLOOKUP($J1541,Gender!$A:$B,2,FALSE)</f>
        <v>Female</v>
      </c>
      <c r="L1541" s="7">
        <f t="shared" ca="1" si="209"/>
        <v>5</v>
      </c>
      <c r="M1541" s="7" t="str">
        <f ca="1">VLOOKUP($L1541,Race!$A:$B,2,FALSE)</f>
        <v>White</v>
      </c>
      <c r="N1541" s="8">
        <f t="shared" ca="1" si="210"/>
        <v>32513</v>
      </c>
      <c r="O1541" s="6">
        <f t="shared" ca="1" si="211"/>
        <v>7</v>
      </c>
      <c r="P1541" s="8" t="str">
        <f ca="1">VLOOKUP($O1541,Education!$A:$B,2,FALSE)</f>
        <v>Undergraduate degree</v>
      </c>
      <c r="Q1541" s="7">
        <f ca="1" xml:space="preserve">
  IF(OR($S1541 = 5, $S1541 = 6, $S1541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41" s="7" t="str">
        <f ca="1">VLOOKUP($Q1541,Department!$A:$B,2,FALSE)</f>
        <v>Administration</v>
      </c>
      <c r="S1541" s="6">
        <f t="shared" ca="1" si="212"/>
        <v>10</v>
      </c>
      <c r="T1541" s="7" t="str">
        <f ca="1">VLOOKUP($S1541,Role!$A:$B,2,FALSE)</f>
        <v>Trainee</v>
      </c>
      <c r="U1541" s="6" t="str">
        <f t="shared" ca="1" si="213"/>
        <v/>
      </c>
      <c r="V1541" s="7" t="str">
        <f ca="1" xml:space="preserve">
IF($U1541 &lt;&gt; "",
    VLOOKUP($U1541,Level!$A:$B,2,FALSE),
    ""
)</f>
        <v/>
      </c>
      <c r="W1541" s="1">
        <f t="shared" ca="1" si="214"/>
        <v>1305</v>
      </c>
      <c r="X1541" s="12" t="str">
        <f t="shared" ca="1" si="215"/>
        <v>INSERT INTO bi4all.fac_employees (id_company_fk, id_employee_pk, flg_active, employee_name, id_gender_fk, id_race_fk, birthday, id_schooling_fk, id_department_fk, id_role_fk, id_level_fk, salary) VALUES (1, 1537, TRUE, 'Melyssa Pimenta Abranches', 'F', 5, '05/01/1989', 7, 6, 10, NULL, 1305);</v>
      </c>
    </row>
    <row r="1542" spans="1:24" ht="14.25" customHeight="1" x14ac:dyDescent="0.2">
      <c r="A1542" s="7">
        <v>1</v>
      </c>
      <c r="B1542" s="7" t="str">
        <f>$A1542 &amp; "-"&amp;VLOOKUP($A1542,Company!$A:$B,2,FALSE)</f>
        <v>1-ACME Corporation</v>
      </c>
      <c r="C1542" s="5">
        <f t="shared" ref="C1542:C1605" si="216">ROW() - 4</f>
        <v>1538</v>
      </c>
      <c r="D1542" s="6" t="b">
        <v>1</v>
      </c>
      <c r="E1542" s="7">
        <f ca="1">IF($C1542 = 1 + N("Presidente"),
    127,
    IF($C1542 = 2 + N("Vice-Presidente"),
        72,
        IF($C1542 = 3 + N("Secretária bilíngue"),
            13,
            RANDBETWEEN(5,COUNT(Name!$A:$A) + 1)
        )
    )
)</f>
        <v>45</v>
      </c>
      <c r="F1542" s="7" t="str">
        <f ca="1">VLOOKUP($E1542,Name!$A:$B,2,FALSE)</f>
        <v>Anna Carolinna</v>
      </c>
      <c r="G1542" s="7">
        <f ca="1" xml:space="preserve">
IF($C1542 = 1,
    0,
    RANDBETWEEN(5,COUNT('Last name'!$A:$A) + 1)
)</f>
        <v>100</v>
      </c>
      <c r="H1542" s="7" t="str">
        <f ca="1" xml:space="preserve">
IF($C1542 = 1 + N("Presidente"),
    "de Orléans e Bragança",
    VLOOKUP($G1542,'Last name'!$A:$B,2,FALSE) &amp; " " &amp; VLOOKUP(RANDBETWEEN(5,COUNT('Last name'!$A:$A) + 1),'Last name'!$A:$B,2,FALSE)
)</f>
        <v>Gonçalves Marques</v>
      </c>
      <c r="I1542" s="7" t="str">
        <f t="shared" ref="I1542:I1605" ca="1" si="217">$F1542 &amp; " " &amp; $H1542</f>
        <v>Anna Carolinna Gonçalves Marques</v>
      </c>
      <c r="J1542" s="7" t="str">
        <f ca="1">VLOOKUP($E1542,Name!$A:$C,3,FALSE)</f>
        <v>F</v>
      </c>
      <c r="K1542" s="7" t="str">
        <f ca="1">VLOOKUP($J1542,Gender!$A:$B,2,FALSE)</f>
        <v>Female</v>
      </c>
      <c r="L1542" s="7">
        <f t="shared" ref="L1542:L1605" ca="1" si="218" xml:space="preserve">
IF(AND($S1542 &gt;= 5, $S1542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542" s="7" t="str">
        <f ca="1">VLOOKUP($L1542,Race!$A:$B,2,FALSE)</f>
        <v>White</v>
      </c>
      <c r="N1542" s="8">
        <f t="shared" ref="N1542:N1605" ca="1" si="219" xml:space="preserve">
IF($S1542 = 5 + N("CEO"),
    TODAY() - 16340,
    IF($S1542 = 8 + N("Secretary"),
        RANDBETWEEN(TODAY() - 12418.5, TODAY()-6574.5),
        IF(OR($S1542 = 7, $S1542 = 14),
            RANDBETWEEN(TODAY() - 16071, TODAY() - 8766),
            IF(OR($S1542 = 13, $S1542 = 12, $S1542 = 11),
                RANDBETWEEN(TODAY() - 27393.75, TODAY() - 12783.75),
                RANDBETWEEN(TODAY() - 27393.75, TODAY()-10957.5)
            )
        )
    )
)</f>
        <v>26970</v>
      </c>
      <c r="O1542" s="6">
        <f t="shared" ref="O1542:O1605" ca="1" si="220" xml:space="preserve">
IF(OR($S1542 = 5, $S1542 = 6) + N("Se for presidente ou vice-presidente"),
    10 + N("Doutor"),
    IF($S1542 = 7 + N("Se for diretor"),
        RANDBETWEEN(8,10) + N("Graduate school or Master’s degree or Doctorate"),
        IF($S1542 = 14 + N("If a manager"),
            RANDBETWEEN(7,9),
            IF(OR($S1542 = 13, $S1542 = 12, $S1542 = 11) + N("If coordinator or specialist or analyst"),
                RANDBETWEEN(7,8),
                7
            )
        )
    )
)</f>
        <v>7</v>
      </c>
      <c r="P1542" s="8" t="str">
        <f ca="1">VLOOKUP($O1542,Education!$A:$B,2,FALSE)</f>
        <v>Undergraduate degree</v>
      </c>
      <c r="Q1542" s="7">
        <f ca="1" xml:space="preserve">
  IF(OR($S1542 = 5, $S1542 = 6, $S1542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42" s="7" t="str">
        <f ca="1">VLOOKUP($Q1542,Department!$A:$B,2,FALSE)</f>
        <v>Audit</v>
      </c>
      <c r="S1542" s="6">
        <f t="shared" ref="S1542:S1605" ca="1" si="221" xml:space="preserve">
IF($C1542 = 1 + N("Se matrícula for 1"),
  5 + N("Presidente"),
  IF($C1542 = 2 + N("Se matrícula for 2"),
    6 + N("Vice-presidente"),
    IF($C1542 = 3 + N("Se matrícula for 3"),
      8 + N("Secretária bilíngue"),
      IF(AND($C1542 &gt;= 4, $C1542 &lt;=14),
        7 + N("Diretor"),
        IF(AND($C1542 &gt;= 15, $C1542 &lt;= 25),
          14 + N("Manager"),
          IF(AND($C1542 &gt;= 26, $C1542 &lt;= 36),
            13 + N("Coordinador"),
            IF(AND($C1542 &gt;= 37, $C1542 &lt;= 47),
              12 + N("Especialista"),
                IF(MOD($C1542,2) = 0,
                  11 + N("Analista"),
                  RANDBETWEEN(9,10) + N("Estagiário ou Trainee")
                )
            )
          )
        )
      )
    )
  )
)</f>
        <v>11</v>
      </c>
      <c r="T1542" s="7" t="str">
        <f ca="1">VLOOKUP($S1542,Role!$A:$B,2,FALSE)</f>
        <v>Analyst</v>
      </c>
      <c r="U1542" s="6">
        <f t="shared" ref="U1542:U1605" ca="1" si="222" xml:space="preserve">
IF($S1542 = 11 + N("Analyst"),
    RANDBETWEEN(5, 7) + N("Jr, Pleno, Sr"),
    ""
)</f>
        <v>6</v>
      </c>
      <c r="V1542" s="7" t="str">
        <f ca="1" xml:space="preserve">
IF($U1542 &lt;&gt; "",
    VLOOKUP($U1542,Level!$A:$B,2,FALSE),
    ""
)</f>
        <v>Pleno</v>
      </c>
      <c r="W1542" s="1">
        <f t="shared" ref="W1542:W1605" ca="1" si="223" xml:space="preserve">
IF($S1542 = 5 + N("Presidente"),
    27000,
    IF($S1542 = 6 + N("Vice-presidente"),
        23000,
        IF(OR($S1542 = 8, $S1542= 13, $S1542 = 12) + N("Secretária bilíngue ou coordenador ou especialista"),
            8000,
            IF($S1542 = 7 + N("Diretor"),
                15000,
                IF($S1542 = 14 + N("Gerente"),
                    12000,
                    IF($S1542 = 9 + N("Estagiário"),
                        705,
                        IF($S1542 = 10 + N("Trainee"),
                            805,
                            IF($S1542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IF($O1542 = 7,
  500,
  IF($O1542 = 8,
    1000,
    IF($O1542 = 9,
      1500,
      IF($O1542 = 10,
        2000,
        0
      )
    )
  )
)
+
N("Adicional no salário por área")
+
IF($Q1542 = 14 + N("Tecnologia da Informação"),
  120,
  IF($Q1542 = 16 + N("Vendas"),
    110,
    IF($Q1542 = 15 + N("Jurídico"),
      100,
      IF(OR($Q1542 = 8, $Q1542 = 9, $Q1542 = 11) + N("Recursos humanos ou comercial ou comunicação e marketing"),
        80,
        0
      )
    )
  )
)
+
N("Adicionando pegadinha")
+
IF(AND($Q1542 = 16, $O1542 = 9, $S1542 = 11, $U1542 = 5) + N("Se for de vendas, com mestrado, analista sênior"),
  IF($L1542 = 5,
    100,
    0
  )
  +
  IF($J1542 = "M",
    200,
    0
  ),
  0
)</f>
        <v>2500</v>
      </c>
      <c r="X1542" s="12" t="str">
        <f t="shared" ref="X1542:X1605" ca="1" si="224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$A1542  &amp; ", "   &amp;
$C1542  &amp; ", "   &amp;
$D1542  &amp; ", '"  &amp;
$I1542  &amp; "', '" &amp;
$J1542  &amp; "', "  &amp;
$L1542  &amp; ", '"  &amp;
TEXT($N1542,"dd/mm/aaaa")  &amp; "', "   &amp;
$O1542  &amp; ", "   &amp;
$Q1542  &amp; ", "   &amp;
$S1542  &amp; ", "   &amp;
IF($U1542 &lt;&gt; "", $U1542, "NULL")  &amp; ", "   &amp;
$W1542  &amp; ");"</f>
        <v>INSERT INTO bi4all.fac_employees (id_company_fk, id_employee_pk, flg_active, employee_name, id_gender_fk, id_race_fk, birthday, id_schooling_fk, id_department_fk, id_role_fk, id_level_fk, salary) VALUES (1, 1538, TRUE, 'Anna Carolinna Gonçalves Marques', 'F', 5, '02/11/1973', 7, 13, 11, 6, 2500);</v>
      </c>
    </row>
    <row r="1543" spans="1:24" ht="14.25" customHeight="1" x14ac:dyDescent="0.2">
      <c r="A1543" s="7">
        <v>1</v>
      </c>
      <c r="B1543" s="7" t="str">
        <f>$A1543 &amp; "-"&amp;VLOOKUP($A1543,Company!$A:$B,2,FALSE)</f>
        <v>1-ACME Corporation</v>
      </c>
      <c r="C1543" s="5">
        <f t="shared" si="216"/>
        <v>1539</v>
      </c>
      <c r="D1543" s="6" t="b">
        <v>1</v>
      </c>
      <c r="E1543" s="7">
        <f ca="1">IF($C1543 = 1 + N("Presidente"),
    127,
    IF($C1543 = 2 + N("Vice-Presidente"),
        72,
        IF($C1543 = 3 + N("Secretária bilíngue"),
            13,
            RANDBETWEEN(5,COUNT(Name!$A:$A) + 1)
        )
    )
)</f>
        <v>288</v>
      </c>
      <c r="F1543" s="7" t="str">
        <f ca="1">VLOOKUP($E1543,Name!$A:$B,2,FALSE)</f>
        <v>Matheus Bruno</v>
      </c>
      <c r="G1543" s="7">
        <f ca="1" xml:space="preserve">
IF($C1543 = 1,
    0,
    RANDBETWEEN(5,COUNT('Last name'!$A:$A) + 1)
)</f>
        <v>16</v>
      </c>
      <c r="H1543" s="7" t="str">
        <f ca="1" xml:space="preserve">
IF($C1543 = 1 + N("Presidente"),
    "de Orléans e Bragança",
    VLOOKUP($G1543,'Last name'!$A:$B,2,FALSE) &amp; " " &amp; VLOOKUP(RANDBETWEEN(5,COUNT('Last name'!$A:$A) + 1),'Last name'!$A:$B,2,FALSE)
)</f>
        <v>Amor Andrioli</v>
      </c>
      <c r="I1543" s="7" t="str">
        <f t="shared" ca="1" si="217"/>
        <v>Matheus Bruno Amor Andrioli</v>
      </c>
      <c r="J1543" s="7" t="str">
        <f ca="1">VLOOKUP($E1543,Name!$A:$C,3,FALSE)</f>
        <v>M</v>
      </c>
      <c r="K1543" s="7" t="str">
        <f ca="1">VLOOKUP($J1543,Gender!$A:$B,2,FALSE)</f>
        <v>Male</v>
      </c>
      <c r="L1543" s="7">
        <f t="shared" ca="1" si="218"/>
        <v>5</v>
      </c>
      <c r="M1543" s="7" t="str">
        <f ca="1">VLOOKUP($L1543,Race!$A:$B,2,FALSE)</f>
        <v>White</v>
      </c>
      <c r="N1543" s="8">
        <f t="shared" ca="1" si="219"/>
        <v>28005</v>
      </c>
      <c r="O1543" s="6">
        <f t="shared" ca="1" si="220"/>
        <v>7</v>
      </c>
      <c r="P1543" s="8" t="str">
        <f ca="1">VLOOKUP($O1543,Education!$A:$B,2,FALSE)</f>
        <v>Undergraduate degree</v>
      </c>
      <c r="Q1543" s="7">
        <f ca="1" xml:space="preserve">
  IF(OR($S1543 = 5, $S1543 = 6, $S1543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43" s="7" t="str">
        <f ca="1">VLOOKUP($Q1543,Department!$A:$B,2,FALSE)</f>
        <v>Administration</v>
      </c>
      <c r="S1543" s="6">
        <f t="shared" ca="1" si="221"/>
        <v>9</v>
      </c>
      <c r="T1543" s="7" t="str">
        <f ca="1">VLOOKUP($S1543,Role!$A:$B,2,FALSE)</f>
        <v>Intern</v>
      </c>
      <c r="U1543" s="6" t="str">
        <f t="shared" ca="1" si="222"/>
        <v/>
      </c>
      <c r="V1543" s="7" t="str">
        <f ca="1" xml:space="preserve">
IF($U1543 &lt;&gt; "",
    VLOOKUP($U1543,Level!$A:$B,2,FALSE),
    ""
)</f>
        <v/>
      </c>
      <c r="W1543" s="1">
        <f t="shared" ca="1" si="223"/>
        <v>1205</v>
      </c>
      <c r="X1543" s="12" t="str">
        <f t="shared" ca="1" si="224"/>
        <v>INSERT INTO bi4all.fac_employees (id_company_fk, id_employee_pk, flg_active, employee_name, id_gender_fk, id_race_fk, birthday, id_schooling_fk, id_department_fk, id_role_fk, id_level_fk, salary) VALUES (1, 1539, TRUE, 'Matheus Bruno Amor Andrioli', 'M', 5, '02/09/1976', 7, 6, 9, NULL, 1205);</v>
      </c>
    </row>
    <row r="1544" spans="1:24" ht="14.25" customHeight="1" x14ac:dyDescent="0.2">
      <c r="A1544" s="7">
        <v>1</v>
      </c>
      <c r="B1544" s="7" t="str">
        <f>$A1544 &amp; "-"&amp;VLOOKUP($A1544,Company!$A:$B,2,FALSE)</f>
        <v>1-ACME Corporation</v>
      </c>
      <c r="C1544" s="5">
        <f t="shared" si="216"/>
        <v>1540</v>
      </c>
      <c r="D1544" s="6" t="b">
        <v>1</v>
      </c>
      <c r="E1544" s="7">
        <f ca="1">IF($C1544 = 1 + N("Presidente"),
    127,
    IF($C1544 = 2 + N("Vice-Presidente"),
        72,
        IF($C1544 = 3 + N("Secretária bilíngue"),
            13,
            RANDBETWEEN(5,COUNT(Name!$A:$A) + 1)
        )
    )
)</f>
        <v>347</v>
      </c>
      <c r="F1544" s="7" t="str">
        <f ca="1">VLOOKUP($E1544,Name!$A:$B,2,FALSE)</f>
        <v>Tomás</v>
      </c>
      <c r="G1544" s="7">
        <f ca="1" xml:space="preserve">
IF($C1544 = 1,
    0,
    RANDBETWEEN(5,COUNT('Last name'!$A:$A) + 1)
)</f>
        <v>64</v>
      </c>
      <c r="H1544" s="7" t="str">
        <f ca="1" xml:space="preserve">
IF($C1544 = 1 + N("Presidente"),
    "de Orléans e Bragança",
    VLOOKUP($G1544,'Last name'!$A:$B,2,FALSE) &amp; " " &amp; VLOOKUP(RANDBETWEEN(5,COUNT('Last name'!$A:$A) + 1),'Last name'!$A:$B,2,FALSE)
)</f>
        <v>Chaves Braga</v>
      </c>
      <c r="I1544" s="7" t="str">
        <f t="shared" ca="1" si="217"/>
        <v>Tomás Chaves Braga</v>
      </c>
      <c r="J1544" s="7" t="str">
        <f ca="1">VLOOKUP($E1544,Name!$A:$C,3,FALSE)</f>
        <v>M</v>
      </c>
      <c r="K1544" s="7" t="str">
        <f ca="1">VLOOKUP($J1544,Gender!$A:$B,2,FALSE)</f>
        <v>Male</v>
      </c>
      <c r="L1544" s="7">
        <f t="shared" ca="1" si="218"/>
        <v>5</v>
      </c>
      <c r="M1544" s="7" t="str">
        <f ca="1">VLOOKUP($L1544,Race!$A:$B,2,FALSE)</f>
        <v>White</v>
      </c>
      <c r="N1544" s="8">
        <f t="shared" ca="1" si="219"/>
        <v>18478</v>
      </c>
      <c r="O1544" s="6">
        <f t="shared" ca="1" si="220"/>
        <v>8</v>
      </c>
      <c r="P1544" s="8" t="str">
        <f ca="1">VLOOKUP($O1544,Education!$A:$B,2,FALSE)</f>
        <v>Graduate school</v>
      </c>
      <c r="Q1544" s="7">
        <f ca="1" xml:space="preserve">
  IF(OR($S1544 = 5, $S1544 = 6, $S1544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44" s="7" t="str">
        <f ca="1">VLOOKUP($Q1544,Department!$A:$B,2,FALSE)</f>
        <v>Finance</v>
      </c>
      <c r="S1544" s="6">
        <f t="shared" ca="1" si="221"/>
        <v>11</v>
      </c>
      <c r="T1544" s="7" t="str">
        <f ca="1">VLOOKUP($S1544,Role!$A:$B,2,FALSE)</f>
        <v>Analyst</v>
      </c>
      <c r="U1544" s="6">
        <f t="shared" ca="1" si="222"/>
        <v>7</v>
      </c>
      <c r="V1544" s="7" t="str">
        <f ca="1" xml:space="preserve">
IF($U1544 &lt;&gt; "",
    VLOOKUP($U1544,Level!$A:$B,2,FALSE),
    ""
)</f>
        <v>Senior</v>
      </c>
      <c r="W1544" s="1">
        <f t="shared" ca="1" si="223"/>
        <v>3000</v>
      </c>
      <c r="X1544" s="12" t="str">
        <f t="shared" ca="1" si="224"/>
        <v>INSERT INTO bi4all.fac_employees (id_company_fk, id_employee_pk, flg_active, employee_name, id_gender_fk, id_race_fk, birthday, id_schooling_fk, id_department_fk, id_role_fk, id_level_fk, salary) VALUES (1, 1540, TRUE, 'Tomás Chaves Braga', 'M', 5, '03/08/1950', 8, 7, 11, 7, 3000);</v>
      </c>
    </row>
    <row r="1545" spans="1:24" ht="14.25" customHeight="1" x14ac:dyDescent="0.2">
      <c r="A1545" s="7">
        <v>1</v>
      </c>
      <c r="B1545" s="7" t="str">
        <f>$A1545 &amp; "-"&amp;VLOOKUP($A1545,Company!$A:$B,2,FALSE)</f>
        <v>1-ACME Corporation</v>
      </c>
      <c r="C1545" s="5">
        <f t="shared" si="216"/>
        <v>1541</v>
      </c>
      <c r="D1545" s="6" t="b">
        <v>1</v>
      </c>
      <c r="E1545" s="7">
        <f ca="1">IF($C1545 = 1 + N("Presidente"),
    127,
    IF($C1545 = 2 + N("Vice-Presidente"),
        72,
        IF($C1545 = 3 + N("Secretária bilíngue"),
            13,
            RANDBETWEEN(5,COUNT(Name!$A:$A) + 1)
        )
    )
)</f>
        <v>359</v>
      </c>
      <c r="F1545" s="7" t="str">
        <f ca="1">VLOOKUP($E1545,Name!$A:$B,2,FALSE)</f>
        <v>Vitor</v>
      </c>
      <c r="G1545" s="7">
        <f ca="1" xml:space="preserve">
IF($C1545 = 1,
    0,
    RANDBETWEEN(5,COUNT('Last name'!$A:$A) + 1)
)</f>
        <v>80</v>
      </c>
      <c r="H1545" s="7" t="str">
        <f ca="1" xml:space="preserve">
IF($C1545 = 1 + N("Presidente"),
    "de Orléans e Bragança",
    VLOOKUP($G1545,'Last name'!$A:$B,2,FALSE) &amp; " " &amp; VLOOKUP(RANDBETWEEN(5,COUNT('Last name'!$A:$A) + 1),'Last name'!$A:$B,2,FALSE)
)</f>
        <v>Faria Seixas</v>
      </c>
      <c r="I1545" s="7" t="str">
        <f t="shared" ca="1" si="217"/>
        <v>Vitor Faria Seixas</v>
      </c>
      <c r="J1545" s="7" t="str">
        <f ca="1">VLOOKUP($E1545,Name!$A:$C,3,FALSE)</f>
        <v>M</v>
      </c>
      <c r="K1545" s="7" t="str">
        <f ca="1">VLOOKUP($J1545,Gender!$A:$B,2,FALSE)</f>
        <v>Male</v>
      </c>
      <c r="L1545" s="7">
        <f t="shared" ca="1" si="218"/>
        <v>5</v>
      </c>
      <c r="M1545" s="7" t="str">
        <f ca="1">VLOOKUP($L1545,Race!$A:$B,2,FALSE)</f>
        <v>White</v>
      </c>
      <c r="N1545" s="8">
        <f t="shared" ca="1" si="219"/>
        <v>23112</v>
      </c>
      <c r="O1545" s="6">
        <f t="shared" ca="1" si="220"/>
        <v>7</v>
      </c>
      <c r="P1545" s="8" t="str">
        <f ca="1">VLOOKUP($O1545,Education!$A:$B,2,FALSE)</f>
        <v>Undergraduate degree</v>
      </c>
      <c r="Q1545" s="7">
        <f ca="1" xml:space="preserve">
  IF(OR($S1545 = 5, $S1545 = 6, $S1545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45" s="7" t="str">
        <f ca="1">VLOOKUP($Q1545,Department!$A:$B,2,FALSE)</f>
        <v>Commercial</v>
      </c>
      <c r="S1545" s="6">
        <f t="shared" ca="1" si="221"/>
        <v>10</v>
      </c>
      <c r="T1545" s="7" t="str">
        <f ca="1">VLOOKUP($S1545,Role!$A:$B,2,FALSE)</f>
        <v>Trainee</v>
      </c>
      <c r="U1545" s="6" t="str">
        <f t="shared" ca="1" si="222"/>
        <v/>
      </c>
      <c r="V1545" s="7" t="str">
        <f ca="1" xml:space="preserve">
IF($U1545 &lt;&gt; "",
    VLOOKUP($U1545,Level!$A:$B,2,FALSE),
    ""
)</f>
        <v/>
      </c>
      <c r="W1545" s="1">
        <f t="shared" ca="1" si="223"/>
        <v>1385</v>
      </c>
      <c r="X1545" s="12" t="str">
        <f t="shared" ca="1" si="224"/>
        <v>INSERT INTO bi4all.fac_employees (id_company_fk, id_employee_pk, flg_active, employee_name, id_gender_fk, id_race_fk, birthday, id_schooling_fk, id_department_fk, id_role_fk, id_level_fk, salary) VALUES (1, 1541, TRUE, 'Vitor Faria Seixas', 'M', 5, '11/04/1963', 7, 9, 10, NULL, 1385);</v>
      </c>
    </row>
    <row r="1546" spans="1:24" ht="14.25" customHeight="1" x14ac:dyDescent="0.2">
      <c r="A1546" s="7">
        <v>1</v>
      </c>
      <c r="B1546" s="7" t="str">
        <f>$A1546 &amp; "-"&amp;VLOOKUP($A1546,Company!$A:$B,2,FALSE)</f>
        <v>1-ACME Corporation</v>
      </c>
      <c r="C1546" s="5">
        <f t="shared" si="216"/>
        <v>1542</v>
      </c>
      <c r="D1546" s="6" t="b">
        <v>1</v>
      </c>
      <c r="E1546" s="7">
        <f ca="1">IF($C1546 = 1 + N("Presidente"),
    127,
    IF($C1546 = 2 + N("Vice-Presidente"),
        72,
        IF($C1546 = 3 + N("Secretária bilíngue"),
            13,
            RANDBETWEEN(5,COUNT(Name!$A:$A) + 1)
        )
    )
)</f>
        <v>58</v>
      </c>
      <c r="F1546" s="7" t="str">
        <f ca="1">VLOOKUP($E1546,Name!$A:$B,2,FALSE)</f>
        <v>Arthur Miguel</v>
      </c>
      <c r="G1546" s="7">
        <f ca="1" xml:space="preserve">
IF($C1546 = 1,
    0,
    RANDBETWEEN(5,COUNT('Last name'!$A:$A) + 1)
)</f>
        <v>178</v>
      </c>
      <c r="H1546" s="7" t="str">
        <f ca="1" xml:space="preserve">
IF($C1546 = 1 + N("Presidente"),
    "de Orléans e Bragança",
    VLOOKUP($G1546,'Last name'!$A:$B,2,FALSE) &amp; " " &amp; VLOOKUP(RANDBETWEEN(5,COUNT('Last name'!$A:$A) + 1),'Last name'!$A:$B,2,FALSE)
)</f>
        <v>Seixas Giordano</v>
      </c>
      <c r="I1546" s="7" t="str">
        <f t="shared" ca="1" si="217"/>
        <v>Arthur Miguel Seixas Giordano</v>
      </c>
      <c r="J1546" s="7" t="str">
        <f ca="1">VLOOKUP($E1546,Name!$A:$C,3,FALSE)</f>
        <v>M</v>
      </c>
      <c r="K1546" s="7" t="str">
        <f ca="1">VLOOKUP($J1546,Gender!$A:$B,2,FALSE)</f>
        <v>Male</v>
      </c>
      <c r="L1546" s="7">
        <f t="shared" ca="1" si="218"/>
        <v>5</v>
      </c>
      <c r="M1546" s="7" t="str">
        <f ca="1">VLOOKUP($L1546,Race!$A:$B,2,FALSE)</f>
        <v>White</v>
      </c>
      <c r="N1546" s="8">
        <f t="shared" ca="1" si="219"/>
        <v>19823</v>
      </c>
      <c r="O1546" s="6">
        <f t="shared" ca="1" si="220"/>
        <v>8</v>
      </c>
      <c r="P1546" s="8" t="str">
        <f ca="1">VLOOKUP($O1546,Education!$A:$B,2,FALSE)</f>
        <v>Graduate school</v>
      </c>
      <c r="Q1546" s="7">
        <f ca="1" xml:space="preserve">
  IF(OR($S1546 = 5, $S1546 = 6, $S1546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46" s="7" t="str">
        <f ca="1">VLOOKUP($Q1546,Department!$A:$B,2,FALSE)</f>
        <v>Administration</v>
      </c>
      <c r="S1546" s="6">
        <f t="shared" ca="1" si="221"/>
        <v>11</v>
      </c>
      <c r="T1546" s="7" t="str">
        <f ca="1">VLOOKUP($S1546,Role!$A:$B,2,FALSE)</f>
        <v>Analyst</v>
      </c>
      <c r="U1546" s="6">
        <f t="shared" ca="1" si="222"/>
        <v>7</v>
      </c>
      <c r="V1546" s="7" t="str">
        <f ca="1" xml:space="preserve">
IF($U1546 &lt;&gt; "",
    VLOOKUP($U1546,Level!$A:$B,2,FALSE),
    ""
)</f>
        <v>Senior</v>
      </c>
      <c r="W1546" s="1">
        <f t="shared" ca="1" si="223"/>
        <v>3000</v>
      </c>
      <c r="X1546" s="12" t="str">
        <f t="shared" ca="1" si="224"/>
        <v>INSERT INTO bi4all.fac_employees (id_company_fk, id_employee_pk, flg_active, employee_name, id_gender_fk, id_race_fk, birthday, id_schooling_fk, id_department_fk, id_role_fk, id_level_fk, salary) VALUES (1, 1542, TRUE, 'Arthur Miguel Seixas Giordano', 'M', 5, '09/04/1954', 8, 6, 11, 7, 3000);</v>
      </c>
    </row>
    <row r="1547" spans="1:24" ht="14.25" customHeight="1" x14ac:dyDescent="0.2">
      <c r="A1547" s="7">
        <v>1</v>
      </c>
      <c r="B1547" s="7" t="str">
        <f>$A1547 &amp; "-"&amp;VLOOKUP($A1547,Company!$A:$B,2,FALSE)</f>
        <v>1-ACME Corporation</v>
      </c>
      <c r="C1547" s="5">
        <f t="shared" si="216"/>
        <v>1543</v>
      </c>
      <c r="D1547" s="6" t="b">
        <v>1</v>
      </c>
      <c r="E1547" s="7">
        <f ca="1">IF($C1547 = 1 + N("Presidente"),
    127,
    IF($C1547 = 2 + N("Vice-Presidente"),
        72,
        IF($C1547 = 3 + N("Secretária bilíngue"),
            13,
            RANDBETWEEN(5,COUNT(Name!$A:$A) + 1)
        )
    )
)</f>
        <v>188</v>
      </c>
      <c r="F1547" s="7" t="str">
        <f ca="1">VLOOKUP($E1547,Name!$A:$B,2,FALSE)</f>
        <v>João Lucas</v>
      </c>
      <c r="G1547" s="7">
        <f ca="1" xml:space="preserve">
IF($C1547 = 1,
    0,
    RANDBETWEEN(5,COUNT('Last name'!$A:$A) + 1)
)</f>
        <v>91</v>
      </c>
      <c r="H1547" s="7" t="str">
        <f ca="1" xml:space="preserve">
IF($C1547 = 1 + N("Presidente"),
    "de Orléans e Bragança",
    VLOOKUP($G1547,'Last name'!$A:$B,2,FALSE) &amp; " " &amp; VLOOKUP(RANDBETWEEN(5,COUNT('Last name'!$A:$A) + 1),'Last name'!$A:$B,2,FALSE)
)</f>
        <v>Frasão Evangelista</v>
      </c>
      <c r="I1547" s="7" t="str">
        <f t="shared" ca="1" si="217"/>
        <v>João Lucas Frasão Evangelista</v>
      </c>
      <c r="J1547" s="7" t="str">
        <f ca="1">VLOOKUP($E1547,Name!$A:$C,3,FALSE)</f>
        <v>M</v>
      </c>
      <c r="K1547" s="7" t="str">
        <f ca="1">VLOOKUP($J1547,Gender!$A:$B,2,FALSE)</f>
        <v>Male</v>
      </c>
      <c r="L1547" s="7">
        <f t="shared" ca="1" si="218"/>
        <v>6</v>
      </c>
      <c r="M1547" s="7" t="str">
        <f ca="1">VLOOKUP($L1547,Race!$A:$B,2,FALSE)</f>
        <v>Black or African American</v>
      </c>
      <c r="N1547" s="8">
        <f t="shared" ca="1" si="219"/>
        <v>24455</v>
      </c>
      <c r="O1547" s="6">
        <f t="shared" ca="1" si="220"/>
        <v>7</v>
      </c>
      <c r="P1547" s="8" t="str">
        <f ca="1">VLOOKUP($O1547,Education!$A:$B,2,FALSE)</f>
        <v>Undergraduate degree</v>
      </c>
      <c r="Q1547" s="7">
        <f ca="1" xml:space="preserve">
  IF(OR($S1547 = 5, $S1547 = 6, $S1547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47" s="7" t="str">
        <f ca="1">VLOOKUP($Q1547,Department!$A:$B,2,FALSE)</f>
        <v>Audit</v>
      </c>
      <c r="S1547" s="6">
        <f t="shared" ca="1" si="221"/>
        <v>10</v>
      </c>
      <c r="T1547" s="7" t="str">
        <f ca="1">VLOOKUP($S1547,Role!$A:$B,2,FALSE)</f>
        <v>Trainee</v>
      </c>
      <c r="U1547" s="6" t="str">
        <f t="shared" ca="1" si="222"/>
        <v/>
      </c>
      <c r="V1547" s="7" t="str">
        <f ca="1" xml:space="preserve">
IF($U1547 &lt;&gt; "",
    VLOOKUP($U1547,Level!$A:$B,2,FALSE),
    ""
)</f>
        <v/>
      </c>
      <c r="W1547" s="1">
        <f t="shared" ca="1" si="223"/>
        <v>1305</v>
      </c>
      <c r="X1547" s="12" t="str">
        <f t="shared" ca="1" si="224"/>
        <v>INSERT INTO bi4all.fac_employees (id_company_fk, id_employee_pk, flg_active, employee_name, id_gender_fk, id_race_fk, birthday, id_schooling_fk, id_department_fk, id_role_fk, id_level_fk, salary) VALUES (1, 1543, TRUE, 'João Lucas Frasão Evangelista', 'M', 6, '14/12/1966', 7, 13, 10, NULL, 1305);</v>
      </c>
    </row>
    <row r="1548" spans="1:24" ht="14.25" customHeight="1" x14ac:dyDescent="0.2">
      <c r="A1548" s="7">
        <v>1</v>
      </c>
      <c r="B1548" s="7" t="str">
        <f>$A1548 &amp; "-"&amp;VLOOKUP($A1548,Company!$A:$B,2,FALSE)</f>
        <v>1-ACME Corporation</v>
      </c>
      <c r="C1548" s="5">
        <f t="shared" si="216"/>
        <v>1544</v>
      </c>
      <c r="D1548" s="6" t="b">
        <v>1</v>
      </c>
      <c r="E1548" s="7">
        <f ca="1">IF($C1548 = 1 + N("Presidente"),
    127,
    IF($C1548 = 2 + N("Vice-Presidente"),
        72,
        IF($C1548 = 3 + N("Secretária bilíngue"),
            13,
            RANDBETWEEN(5,COUNT(Name!$A:$A) + 1)
        )
    )
)</f>
        <v>335</v>
      </c>
      <c r="F1548" s="7" t="str">
        <f ca="1">VLOOKUP($E1548,Name!$A:$B,2,FALSE)</f>
        <v>Sammuel</v>
      </c>
      <c r="G1548" s="7">
        <f ca="1" xml:space="preserve">
IF($C1548 = 1,
    0,
    RANDBETWEEN(5,COUNT('Last name'!$A:$A) + 1)
)</f>
        <v>186</v>
      </c>
      <c r="H1548" s="7" t="str">
        <f ca="1" xml:space="preserve">
IF($C1548 = 1 + N("Presidente"),
    "de Orléans e Bragança",
    VLOOKUP($G1548,'Last name'!$A:$B,2,FALSE) &amp; " " &amp; VLOOKUP(RANDBETWEEN(5,COUNT('Last name'!$A:$A) + 1),'Last name'!$A:$B,2,FALSE)
)</f>
        <v>Souza Seixas</v>
      </c>
      <c r="I1548" s="7" t="str">
        <f t="shared" ca="1" si="217"/>
        <v>Sammuel Souza Seixas</v>
      </c>
      <c r="J1548" s="7" t="str">
        <f ca="1">VLOOKUP($E1548,Name!$A:$C,3,FALSE)</f>
        <v>M</v>
      </c>
      <c r="K1548" s="7" t="str">
        <f ca="1">VLOOKUP($J1548,Gender!$A:$B,2,FALSE)</f>
        <v>Male</v>
      </c>
      <c r="L1548" s="7">
        <f t="shared" ca="1" si="218"/>
        <v>5</v>
      </c>
      <c r="M1548" s="7" t="str">
        <f ca="1">VLOOKUP($L1548,Race!$A:$B,2,FALSE)</f>
        <v>White</v>
      </c>
      <c r="N1548" s="8">
        <f t="shared" ca="1" si="219"/>
        <v>26667</v>
      </c>
      <c r="O1548" s="6">
        <f t="shared" ca="1" si="220"/>
        <v>7</v>
      </c>
      <c r="P1548" s="8" t="str">
        <f ca="1">VLOOKUP($O1548,Education!$A:$B,2,FALSE)</f>
        <v>Undergraduate degree</v>
      </c>
      <c r="Q1548" s="7">
        <f ca="1" xml:space="preserve">
  IF(OR($S1548 = 5, $S1548 = 6, $S1548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48" s="7" t="str">
        <f ca="1">VLOOKUP($Q1548,Department!$A:$B,2,FALSE)</f>
        <v>Commercial</v>
      </c>
      <c r="S1548" s="6">
        <f t="shared" ca="1" si="221"/>
        <v>11</v>
      </c>
      <c r="T1548" s="7" t="str">
        <f ca="1">VLOOKUP($S1548,Role!$A:$B,2,FALSE)</f>
        <v>Analyst</v>
      </c>
      <c r="U1548" s="6">
        <f t="shared" ca="1" si="222"/>
        <v>6</v>
      </c>
      <c r="V1548" s="7" t="str">
        <f ca="1" xml:space="preserve">
IF($U1548 &lt;&gt; "",
    VLOOKUP($U1548,Level!$A:$B,2,FALSE),
    ""
)</f>
        <v>Pleno</v>
      </c>
      <c r="W1548" s="1">
        <f t="shared" ca="1" si="223"/>
        <v>2580</v>
      </c>
      <c r="X1548" s="12" t="str">
        <f t="shared" ca="1" si="224"/>
        <v>INSERT INTO bi4all.fac_employees (id_company_fk, id_employee_pk, flg_active, employee_name, id_gender_fk, id_race_fk, birthday, id_schooling_fk, id_department_fk, id_role_fk, id_level_fk, salary) VALUES (1, 1544, TRUE, 'Sammuel Souza Seixas', 'M', 5, '03/01/1973', 7, 9, 11, 6, 2580);</v>
      </c>
    </row>
    <row r="1549" spans="1:24" ht="14.25" customHeight="1" x14ac:dyDescent="0.2">
      <c r="A1549" s="7">
        <v>1</v>
      </c>
      <c r="B1549" s="7" t="str">
        <f>$A1549 &amp; "-"&amp;VLOOKUP($A1549,Company!$A:$B,2,FALSE)</f>
        <v>1-ACME Corporation</v>
      </c>
      <c r="C1549" s="5">
        <f t="shared" si="216"/>
        <v>1545</v>
      </c>
      <c r="D1549" s="6" t="b">
        <v>1</v>
      </c>
      <c r="E1549" s="7">
        <f ca="1">IF($C1549 = 1 + N("Presidente"),
    127,
    IF($C1549 = 2 + N("Vice-Presidente"),
        72,
        IF($C1549 = 3 + N("Secretária bilíngue"),
            13,
            RANDBETWEEN(5,COUNT(Name!$A:$A) + 1)
        )
    )
)</f>
        <v>52</v>
      </c>
      <c r="F1549" s="7" t="str">
        <f ca="1">VLOOKUP($E1549,Name!$A:$B,2,FALSE)</f>
        <v>Antônio</v>
      </c>
      <c r="G1549" s="7">
        <f ca="1" xml:space="preserve">
IF($C1549 = 1,
    0,
    RANDBETWEEN(5,COUNT('Last name'!$A:$A) + 1)
)</f>
        <v>44</v>
      </c>
      <c r="H1549" s="7" t="str">
        <f ca="1" xml:space="preserve">
IF($C1549 = 1 + N("Presidente"),
    "de Orléans e Bragança",
    VLOOKUP($G1549,'Last name'!$A:$B,2,FALSE) &amp; " " &amp; VLOOKUP(RANDBETWEEN(5,COUNT('Last name'!$A:$A) + 1),'Last name'!$A:$B,2,FALSE)
)</f>
        <v>Botelho Moretti</v>
      </c>
      <c r="I1549" s="7" t="str">
        <f t="shared" ca="1" si="217"/>
        <v>Antônio Botelho Moretti</v>
      </c>
      <c r="J1549" s="7" t="str">
        <f ca="1">VLOOKUP($E1549,Name!$A:$C,3,FALSE)</f>
        <v>M</v>
      </c>
      <c r="K1549" s="7" t="str">
        <f ca="1">VLOOKUP($J1549,Gender!$A:$B,2,FALSE)</f>
        <v>Male</v>
      </c>
      <c r="L1549" s="7">
        <f t="shared" ca="1" si="218"/>
        <v>5</v>
      </c>
      <c r="M1549" s="7" t="str">
        <f ca="1">VLOOKUP($L1549,Race!$A:$B,2,FALSE)</f>
        <v>White</v>
      </c>
      <c r="N1549" s="8">
        <f t="shared" ca="1" si="219"/>
        <v>26697</v>
      </c>
      <c r="O1549" s="6">
        <f t="shared" ca="1" si="220"/>
        <v>7</v>
      </c>
      <c r="P1549" s="8" t="str">
        <f ca="1">VLOOKUP($O1549,Education!$A:$B,2,FALSE)</f>
        <v>Undergraduate degree</v>
      </c>
      <c r="Q1549" s="7">
        <f ca="1" xml:space="preserve">
  IF(OR($S1549 = 5, $S1549 = 6, $S1549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49" s="7" t="str">
        <f ca="1">VLOOKUP($Q1549,Department!$A:$B,2,FALSE)</f>
        <v>Presidency</v>
      </c>
      <c r="S1549" s="6">
        <f t="shared" ca="1" si="221"/>
        <v>9</v>
      </c>
      <c r="T1549" s="7" t="str">
        <f ca="1">VLOOKUP($S1549,Role!$A:$B,2,FALSE)</f>
        <v>Intern</v>
      </c>
      <c r="U1549" s="6" t="str">
        <f t="shared" ca="1" si="222"/>
        <v/>
      </c>
      <c r="V1549" s="7" t="str">
        <f ca="1" xml:space="preserve">
IF($U1549 &lt;&gt; "",
    VLOOKUP($U1549,Level!$A:$B,2,FALSE),
    ""
)</f>
        <v/>
      </c>
      <c r="W1549" s="1">
        <f t="shared" ca="1" si="223"/>
        <v>1205</v>
      </c>
      <c r="X1549" s="12" t="str">
        <f t="shared" ca="1" si="224"/>
        <v>INSERT INTO bi4all.fac_employees (id_company_fk, id_employee_pk, flg_active, employee_name, id_gender_fk, id_race_fk, birthday, id_schooling_fk, id_department_fk, id_role_fk, id_level_fk, salary) VALUES (1, 1545, TRUE, 'Antônio Botelho Moretti', 'M', 5, '02/02/1973', 7, 5, 9, NULL, 1205);</v>
      </c>
    </row>
    <row r="1550" spans="1:24" ht="14.25" customHeight="1" x14ac:dyDescent="0.2">
      <c r="A1550" s="7">
        <v>1</v>
      </c>
      <c r="B1550" s="7" t="str">
        <f>$A1550 &amp; "-"&amp;VLOOKUP($A1550,Company!$A:$B,2,FALSE)</f>
        <v>1-ACME Corporation</v>
      </c>
      <c r="C1550" s="5">
        <f t="shared" si="216"/>
        <v>1546</v>
      </c>
      <c r="D1550" s="6" t="b">
        <v>1</v>
      </c>
      <c r="E1550" s="7">
        <f ca="1">IF($C1550 = 1 + N("Presidente"),
    127,
    IF($C1550 = 2 + N("Vice-Presidente"),
        72,
        IF($C1550 = 3 + N("Secretária bilíngue"),
            13,
            RANDBETWEEN(5,COUNT(Name!$A:$A) + 1)
        )
    )
)</f>
        <v>50</v>
      </c>
      <c r="F1550" s="7" t="str">
        <f ca="1">VLOOKUP($E1550,Name!$A:$B,2,FALSE)</f>
        <v>Antonella</v>
      </c>
      <c r="G1550" s="7">
        <f ca="1" xml:space="preserve">
IF($C1550 = 1,
    0,
    RANDBETWEEN(5,COUNT('Last name'!$A:$A) + 1)
)</f>
        <v>121</v>
      </c>
      <c r="H1550" s="7" t="str">
        <f ca="1" xml:space="preserve">
IF($C1550 = 1 + N("Presidente"),
    "de Orléans e Bragança",
    VLOOKUP($G1550,'Last name'!$A:$B,2,FALSE) &amp; " " &amp; VLOOKUP(RANDBETWEEN(5,COUNT('Last name'!$A:$A) + 1),'Last name'!$A:$B,2,FALSE)
)</f>
        <v>Martinelli Carneiro</v>
      </c>
      <c r="I1550" s="7" t="str">
        <f t="shared" ca="1" si="217"/>
        <v>Antonella Martinelli Carneiro</v>
      </c>
      <c r="J1550" s="7" t="str">
        <f ca="1">VLOOKUP($E1550,Name!$A:$C,3,FALSE)</f>
        <v>F</v>
      </c>
      <c r="K1550" s="7" t="str">
        <f ca="1">VLOOKUP($J1550,Gender!$A:$B,2,FALSE)</f>
        <v>Female</v>
      </c>
      <c r="L1550" s="7">
        <f t="shared" ca="1" si="218"/>
        <v>5</v>
      </c>
      <c r="M1550" s="7" t="str">
        <f ca="1">VLOOKUP($L1550,Race!$A:$B,2,FALSE)</f>
        <v>White</v>
      </c>
      <c r="N1550" s="8">
        <f t="shared" ca="1" si="219"/>
        <v>30030</v>
      </c>
      <c r="O1550" s="6">
        <f t="shared" ca="1" si="220"/>
        <v>8</v>
      </c>
      <c r="P1550" s="8" t="str">
        <f ca="1">VLOOKUP($O1550,Education!$A:$B,2,FALSE)</f>
        <v>Graduate school</v>
      </c>
      <c r="Q1550" s="7">
        <f ca="1" xml:space="preserve">
  IF(OR($S1550 = 5, $S1550 = 6, $S1550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50" s="7" t="str">
        <f ca="1">VLOOKUP($Q1550,Department!$A:$B,2,FALSE)</f>
        <v>Controlling</v>
      </c>
      <c r="S1550" s="6">
        <f t="shared" ca="1" si="221"/>
        <v>11</v>
      </c>
      <c r="T1550" s="7" t="str">
        <f ca="1">VLOOKUP($S1550,Role!$A:$B,2,FALSE)</f>
        <v>Analyst</v>
      </c>
      <c r="U1550" s="6">
        <f t="shared" ca="1" si="222"/>
        <v>7</v>
      </c>
      <c r="V1550" s="7" t="str">
        <f ca="1" xml:space="preserve">
IF($U1550 &lt;&gt; "",
    VLOOKUP($U1550,Level!$A:$B,2,FALSE),
    ""
)</f>
        <v>Senior</v>
      </c>
      <c r="W1550" s="1">
        <f t="shared" ca="1" si="223"/>
        <v>3000</v>
      </c>
      <c r="X1550" s="12" t="str">
        <f t="shared" ca="1" si="224"/>
        <v>INSERT INTO bi4all.fac_employees (id_company_fk, id_employee_pk, flg_active, employee_name, id_gender_fk, id_race_fk, birthday, id_schooling_fk, id_department_fk, id_role_fk, id_level_fk, salary) VALUES (1, 1546, TRUE, 'Antonella Martinelli Carneiro', 'F', 5, '20/03/1982', 8, 12, 11, 7, 3000);</v>
      </c>
    </row>
    <row r="1551" spans="1:24" ht="14.25" customHeight="1" x14ac:dyDescent="0.2">
      <c r="A1551" s="7">
        <v>1</v>
      </c>
      <c r="B1551" s="7" t="str">
        <f>$A1551 &amp; "-"&amp;VLOOKUP($A1551,Company!$A:$B,2,FALSE)</f>
        <v>1-ACME Corporation</v>
      </c>
      <c r="C1551" s="5">
        <f t="shared" si="216"/>
        <v>1547</v>
      </c>
      <c r="D1551" s="6" t="b">
        <v>1</v>
      </c>
      <c r="E1551" s="7">
        <f ca="1">IF($C1551 = 1 + N("Presidente"),
    127,
    IF($C1551 = 2 + N("Vice-Presidente"),
        72,
        IF($C1551 = 3 + N("Secretária bilíngue"),
            13,
            RANDBETWEEN(5,COUNT(Name!$A:$A) + 1)
        )
    )
)</f>
        <v>113</v>
      </c>
      <c r="F1551" s="7" t="str">
        <f ca="1">VLOOKUP($E1551,Name!$A:$B,2,FALSE)</f>
        <v>Desiré</v>
      </c>
      <c r="G1551" s="7">
        <f ca="1" xml:space="preserve">
IF($C1551 = 1,
    0,
    RANDBETWEEN(5,COUNT('Last name'!$A:$A) + 1)
)</f>
        <v>40</v>
      </c>
      <c r="H1551" s="7" t="str">
        <f ca="1" xml:space="preserve">
IF($C1551 = 1 + N("Presidente"),
    "de Orléans e Bragança",
    VLOOKUP($G1551,'Last name'!$A:$B,2,FALSE) &amp; " " &amp; VLOOKUP(RANDBETWEEN(5,COUNT('Last name'!$A:$A) + 1),'Last name'!$A:$B,2,FALSE)
)</f>
        <v>Bicalho Cardoso</v>
      </c>
      <c r="I1551" s="7" t="str">
        <f t="shared" ca="1" si="217"/>
        <v>Desiré Bicalho Cardoso</v>
      </c>
      <c r="J1551" s="7" t="str">
        <f ca="1">VLOOKUP($E1551,Name!$A:$C,3,FALSE)</f>
        <v>F</v>
      </c>
      <c r="K1551" s="7" t="str">
        <f ca="1">VLOOKUP($J1551,Gender!$A:$B,2,FALSE)</f>
        <v>Female</v>
      </c>
      <c r="L1551" s="7">
        <f t="shared" ca="1" si="218"/>
        <v>7</v>
      </c>
      <c r="M1551" s="7" t="str">
        <f ca="1">VLOOKUP($L1551,Race!$A:$B,2,FALSE)</f>
        <v>Hispanic or Latino</v>
      </c>
      <c r="N1551" s="8">
        <f t="shared" ca="1" si="219"/>
        <v>23900</v>
      </c>
      <c r="O1551" s="6">
        <f t="shared" ca="1" si="220"/>
        <v>7</v>
      </c>
      <c r="P1551" s="8" t="str">
        <f ca="1">VLOOKUP($O1551,Education!$A:$B,2,FALSE)</f>
        <v>Undergraduate degree</v>
      </c>
      <c r="Q1551" s="7">
        <f ca="1" xml:space="preserve">
  IF(OR($S1551 = 5, $S1551 = 6, $S1551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51" s="7" t="str">
        <f ca="1">VLOOKUP($Q1551,Department!$A:$B,2,FALSE)</f>
        <v>Administration</v>
      </c>
      <c r="S1551" s="6">
        <f t="shared" ca="1" si="221"/>
        <v>10</v>
      </c>
      <c r="T1551" s="7" t="str">
        <f ca="1">VLOOKUP($S1551,Role!$A:$B,2,FALSE)</f>
        <v>Trainee</v>
      </c>
      <c r="U1551" s="6" t="str">
        <f t="shared" ca="1" si="222"/>
        <v/>
      </c>
      <c r="V1551" s="7" t="str">
        <f ca="1" xml:space="preserve">
IF($U1551 &lt;&gt; "",
    VLOOKUP($U1551,Level!$A:$B,2,FALSE),
    ""
)</f>
        <v/>
      </c>
      <c r="W1551" s="1">
        <f t="shared" ca="1" si="223"/>
        <v>1305</v>
      </c>
      <c r="X1551" s="12" t="str">
        <f t="shared" ca="1" si="224"/>
        <v>INSERT INTO bi4all.fac_employees (id_company_fk, id_employee_pk, flg_active, employee_name, id_gender_fk, id_race_fk, birthday, id_schooling_fk, id_department_fk, id_role_fk, id_level_fk, salary) VALUES (1, 1547, TRUE, 'Desiré Bicalho Cardoso', 'F', 7, '07/06/1965', 7, 6, 10, NULL, 1305);</v>
      </c>
    </row>
    <row r="1552" spans="1:24" ht="14.25" customHeight="1" x14ac:dyDescent="0.2">
      <c r="A1552" s="7">
        <v>1</v>
      </c>
      <c r="B1552" s="7" t="str">
        <f>$A1552 &amp; "-"&amp;VLOOKUP($A1552,Company!$A:$B,2,FALSE)</f>
        <v>1-ACME Corporation</v>
      </c>
      <c r="C1552" s="5">
        <f t="shared" si="216"/>
        <v>1548</v>
      </c>
      <c r="D1552" s="6" t="b">
        <v>1</v>
      </c>
      <c r="E1552" s="7">
        <f ca="1">IF($C1552 = 1 + N("Presidente"),
    127,
    IF($C1552 = 2 + N("Vice-Presidente"),
        72,
        IF($C1552 = 3 + N("Secretária bilíngue"),
            13,
            RANDBETWEEN(5,COUNT(Name!$A:$A) + 1)
        )
    )
)</f>
        <v>295</v>
      </c>
      <c r="F1552" s="7" t="str">
        <f ca="1">VLOOKUP($E1552,Name!$A:$B,2,FALSE)</f>
        <v>Miguel</v>
      </c>
      <c r="G1552" s="7">
        <f ca="1" xml:space="preserve">
IF($C1552 = 1,
    0,
    RANDBETWEEN(5,COUNT('Last name'!$A:$A) + 1)
)</f>
        <v>119</v>
      </c>
      <c r="H1552" s="7" t="str">
        <f ca="1" xml:space="preserve">
IF($C1552 = 1 + N("Presidente"),
    "de Orléans e Bragança",
    VLOOKUP($G1552,'Last name'!$A:$B,2,FALSE) &amp; " " &amp; VLOOKUP(RANDBETWEEN(5,COUNT('Last name'!$A:$A) + 1),'Last name'!$A:$B,2,FALSE)
)</f>
        <v>Marino Rodrigues</v>
      </c>
      <c r="I1552" s="7" t="str">
        <f t="shared" ca="1" si="217"/>
        <v>Miguel Marino Rodrigues</v>
      </c>
      <c r="J1552" s="7" t="str">
        <f ca="1">VLOOKUP($E1552,Name!$A:$C,3,FALSE)</f>
        <v>M</v>
      </c>
      <c r="K1552" s="7" t="str">
        <f ca="1">VLOOKUP($J1552,Gender!$A:$B,2,FALSE)</f>
        <v>Male</v>
      </c>
      <c r="L1552" s="7">
        <f t="shared" ca="1" si="218"/>
        <v>5</v>
      </c>
      <c r="M1552" s="7" t="str">
        <f ca="1">VLOOKUP($L1552,Race!$A:$B,2,FALSE)</f>
        <v>White</v>
      </c>
      <c r="N1552" s="8">
        <f t="shared" ca="1" si="219"/>
        <v>31412</v>
      </c>
      <c r="O1552" s="6">
        <f t="shared" ca="1" si="220"/>
        <v>8</v>
      </c>
      <c r="P1552" s="8" t="str">
        <f ca="1">VLOOKUP($O1552,Education!$A:$B,2,FALSE)</f>
        <v>Graduate school</v>
      </c>
      <c r="Q1552" s="7">
        <f ca="1" xml:space="preserve">
  IF(OR($S1552 = 5, $S1552 = 6, $S1552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52" s="7" t="str">
        <f ca="1">VLOOKUP($Q1552,Department!$A:$B,2,FALSE)</f>
        <v>Operations</v>
      </c>
      <c r="S1552" s="6">
        <f t="shared" ca="1" si="221"/>
        <v>11</v>
      </c>
      <c r="T1552" s="7" t="str">
        <f ca="1">VLOOKUP($S1552,Role!$A:$B,2,FALSE)</f>
        <v>Analyst</v>
      </c>
      <c r="U1552" s="6">
        <f t="shared" ca="1" si="222"/>
        <v>7</v>
      </c>
      <c r="V1552" s="7" t="str">
        <f ca="1" xml:space="preserve">
IF($U1552 &lt;&gt; "",
    VLOOKUP($U1552,Level!$A:$B,2,FALSE),
    ""
)</f>
        <v>Senior</v>
      </c>
      <c r="W1552" s="1">
        <f t="shared" ca="1" si="223"/>
        <v>3000</v>
      </c>
      <c r="X1552" s="12" t="str">
        <f t="shared" ca="1" si="224"/>
        <v>INSERT INTO bi4all.fac_employees (id_company_fk, id_employee_pk, flg_active, employee_name, id_gender_fk, id_race_fk, birthday, id_schooling_fk, id_department_fk, id_role_fk, id_level_fk, salary) VALUES (1, 1548, TRUE, 'Miguel Marino Rodrigues', 'M', 5, '31/12/1985', 8, 10, 11, 7, 3000);</v>
      </c>
    </row>
    <row r="1553" spans="1:24" ht="14.25" customHeight="1" x14ac:dyDescent="0.2">
      <c r="A1553" s="7">
        <v>1</v>
      </c>
      <c r="B1553" s="7" t="str">
        <f>$A1553 &amp; "-"&amp;VLOOKUP($A1553,Company!$A:$B,2,FALSE)</f>
        <v>1-ACME Corporation</v>
      </c>
      <c r="C1553" s="5">
        <f t="shared" si="216"/>
        <v>1549</v>
      </c>
      <c r="D1553" s="6" t="b">
        <v>1</v>
      </c>
      <c r="E1553" s="7">
        <f ca="1">IF($C1553 = 1 + N("Presidente"),
    127,
    IF($C1553 = 2 + N("Vice-Presidente"),
        72,
        IF($C1553 = 3 + N("Secretária bilíngue"),
            13,
            RANDBETWEEN(5,COUNT(Name!$A:$A) + 1)
        )
    )
)</f>
        <v>216</v>
      </c>
      <c r="F1553" s="7" t="str">
        <f ca="1">VLOOKUP($E1553,Name!$A:$B,2,FALSE)</f>
        <v>Laís</v>
      </c>
      <c r="G1553" s="7">
        <f ca="1" xml:space="preserve">
IF($C1553 = 1,
    0,
    RANDBETWEEN(5,COUNT('Last name'!$A:$A) + 1)
)</f>
        <v>112</v>
      </c>
      <c r="H1553" s="7" t="str">
        <f ca="1" xml:space="preserve">
IF($C1553 = 1 + N("Presidente"),
    "de Orléans e Bragança",
    VLOOKUP($G1553,'Last name'!$A:$B,2,FALSE) &amp; " " &amp; VLOOKUP(RANDBETWEEN(5,COUNT('Last name'!$A:$A) + 1),'Last name'!$A:$B,2,FALSE)
)</f>
        <v>Lopes Melo</v>
      </c>
      <c r="I1553" s="7" t="str">
        <f t="shared" ca="1" si="217"/>
        <v>Laís Lopes Melo</v>
      </c>
      <c r="J1553" s="7" t="str">
        <f ca="1">VLOOKUP($E1553,Name!$A:$C,3,FALSE)</f>
        <v>F</v>
      </c>
      <c r="K1553" s="7" t="str">
        <f ca="1">VLOOKUP($J1553,Gender!$A:$B,2,FALSE)</f>
        <v>Female</v>
      </c>
      <c r="L1553" s="7">
        <f t="shared" ca="1" si="218"/>
        <v>5</v>
      </c>
      <c r="M1553" s="7" t="str">
        <f ca="1">VLOOKUP($L1553,Race!$A:$B,2,FALSE)</f>
        <v>White</v>
      </c>
      <c r="N1553" s="8">
        <f t="shared" ca="1" si="219"/>
        <v>22334</v>
      </c>
      <c r="O1553" s="6">
        <f t="shared" ca="1" si="220"/>
        <v>7</v>
      </c>
      <c r="P1553" s="8" t="str">
        <f ca="1">VLOOKUP($O1553,Education!$A:$B,2,FALSE)</f>
        <v>Undergraduate degree</v>
      </c>
      <c r="Q1553" s="7">
        <f ca="1" xml:space="preserve">
  IF(OR($S1553 = 5, $S1553 = 6, $S1553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53" s="7" t="str">
        <f ca="1">VLOOKUP($Q1553,Department!$A:$B,2,FALSE)</f>
        <v>Audit</v>
      </c>
      <c r="S1553" s="6">
        <f t="shared" ca="1" si="221"/>
        <v>9</v>
      </c>
      <c r="T1553" s="7" t="str">
        <f ca="1">VLOOKUP($S1553,Role!$A:$B,2,FALSE)</f>
        <v>Intern</v>
      </c>
      <c r="U1553" s="6" t="str">
        <f t="shared" ca="1" si="222"/>
        <v/>
      </c>
      <c r="V1553" s="7" t="str">
        <f ca="1" xml:space="preserve">
IF($U1553 &lt;&gt; "",
    VLOOKUP($U1553,Level!$A:$B,2,FALSE),
    ""
)</f>
        <v/>
      </c>
      <c r="W1553" s="1">
        <f t="shared" ca="1" si="223"/>
        <v>1205</v>
      </c>
      <c r="X1553" s="12" t="str">
        <f t="shared" ca="1" si="224"/>
        <v>INSERT INTO bi4all.fac_employees (id_company_fk, id_employee_pk, flg_active, employee_name, id_gender_fk, id_race_fk, birthday, id_schooling_fk, id_department_fk, id_role_fk, id_level_fk, salary) VALUES (1, 1549, TRUE, 'Laís Lopes Melo', 'F', 5, '22/02/1961', 7, 13, 9, NULL, 1205);</v>
      </c>
    </row>
    <row r="1554" spans="1:24" ht="14.25" customHeight="1" x14ac:dyDescent="0.2">
      <c r="A1554" s="7">
        <v>1</v>
      </c>
      <c r="B1554" s="7" t="str">
        <f>$A1554 &amp; "-"&amp;VLOOKUP($A1554,Company!$A:$B,2,FALSE)</f>
        <v>1-ACME Corporation</v>
      </c>
      <c r="C1554" s="5">
        <f t="shared" si="216"/>
        <v>1550</v>
      </c>
      <c r="D1554" s="6" t="b">
        <v>1</v>
      </c>
      <c r="E1554" s="7">
        <f ca="1">IF($C1554 = 1 + N("Presidente"),
    127,
    IF($C1554 = 2 + N("Vice-Presidente"),
        72,
        IF($C1554 = 3 + N("Secretária bilíngue"),
            13,
            RANDBETWEEN(5,COUNT(Name!$A:$A) + 1)
        )
    )
)</f>
        <v>61</v>
      </c>
      <c r="F1554" s="7" t="str">
        <f ca="1">VLOOKUP($E1554,Name!$A:$B,2,FALSE)</f>
        <v>Augusto</v>
      </c>
      <c r="G1554" s="7">
        <f ca="1" xml:space="preserve">
IF($C1554 = 1,
    0,
    RANDBETWEEN(5,COUNT('Last name'!$A:$A) + 1)
)</f>
        <v>157</v>
      </c>
      <c r="H1554" s="7" t="str">
        <f ca="1" xml:space="preserve">
IF($C1554 = 1 + N("Presidente"),
    "de Orléans e Bragança",
    VLOOKUP($G1554,'Last name'!$A:$B,2,FALSE) &amp; " " &amp; VLOOKUP(RANDBETWEEN(5,COUNT('Last name'!$A:$A) + 1),'Last name'!$A:$B,2,FALSE)
)</f>
        <v>Ramos dos Santos</v>
      </c>
      <c r="I1554" s="7" t="str">
        <f t="shared" ca="1" si="217"/>
        <v>Augusto Ramos dos Santos</v>
      </c>
      <c r="J1554" s="7" t="str">
        <f ca="1">VLOOKUP($E1554,Name!$A:$C,3,FALSE)</f>
        <v>M</v>
      </c>
      <c r="K1554" s="7" t="str">
        <f ca="1">VLOOKUP($J1554,Gender!$A:$B,2,FALSE)</f>
        <v>Male</v>
      </c>
      <c r="L1554" s="7">
        <f t="shared" ca="1" si="218"/>
        <v>6</v>
      </c>
      <c r="M1554" s="7" t="str">
        <f ca="1">VLOOKUP($L1554,Race!$A:$B,2,FALSE)</f>
        <v>Black or African American</v>
      </c>
      <c r="N1554" s="8">
        <f t="shared" ca="1" si="219"/>
        <v>22648</v>
      </c>
      <c r="O1554" s="6">
        <f t="shared" ca="1" si="220"/>
        <v>7</v>
      </c>
      <c r="P1554" s="8" t="str">
        <f ca="1">VLOOKUP($O1554,Education!$A:$B,2,FALSE)</f>
        <v>Undergraduate degree</v>
      </c>
      <c r="Q1554" s="7">
        <f ca="1" xml:space="preserve">
  IF(OR($S1554 = 5, $S1554 = 6, $S1554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54" s="7" t="str">
        <f ca="1">VLOOKUP($Q1554,Department!$A:$B,2,FALSE)</f>
        <v>Controlling</v>
      </c>
      <c r="S1554" s="6">
        <f t="shared" ca="1" si="221"/>
        <v>11</v>
      </c>
      <c r="T1554" s="7" t="str">
        <f ca="1">VLOOKUP($S1554,Role!$A:$B,2,FALSE)</f>
        <v>Analyst</v>
      </c>
      <c r="U1554" s="6">
        <f t="shared" ca="1" si="222"/>
        <v>6</v>
      </c>
      <c r="V1554" s="7" t="str">
        <f ca="1" xml:space="preserve">
IF($U1554 &lt;&gt; "",
    VLOOKUP($U1554,Level!$A:$B,2,FALSE),
    ""
)</f>
        <v>Pleno</v>
      </c>
      <c r="W1554" s="1">
        <f t="shared" ca="1" si="223"/>
        <v>2500</v>
      </c>
      <c r="X1554" s="12" t="str">
        <f t="shared" ca="1" si="224"/>
        <v>INSERT INTO bi4all.fac_employees (id_company_fk, id_employee_pk, flg_active, employee_name, id_gender_fk, id_race_fk, birthday, id_schooling_fk, id_department_fk, id_role_fk, id_level_fk, salary) VALUES (1, 1550, TRUE, 'Augusto Ramos dos Santos', 'M', 6, '02/01/1962', 7, 12, 11, 6, 2500);</v>
      </c>
    </row>
    <row r="1555" spans="1:24" ht="14.25" customHeight="1" x14ac:dyDescent="0.2">
      <c r="A1555" s="7">
        <v>1</v>
      </c>
      <c r="B1555" s="7" t="str">
        <f>$A1555 &amp; "-"&amp;VLOOKUP($A1555,Company!$A:$B,2,FALSE)</f>
        <v>1-ACME Corporation</v>
      </c>
      <c r="C1555" s="5">
        <f t="shared" si="216"/>
        <v>1551</v>
      </c>
      <c r="D1555" s="6" t="b">
        <v>1</v>
      </c>
      <c r="E1555" s="7">
        <f ca="1">IF($C1555 = 1 + N("Presidente"),
    127,
    IF($C1555 = 2 + N("Vice-Presidente"),
        72,
        IF($C1555 = 3 + N("Secretária bilíngue"),
            13,
            RANDBETWEEN(5,COUNT(Name!$A:$A) + 1)
        )
    )
)</f>
        <v>98</v>
      </c>
      <c r="F1555" s="7" t="str">
        <f ca="1">VLOOKUP($E1555,Name!$A:$B,2,FALSE)</f>
        <v>Claudio</v>
      </c>
      <c r="G1555" s="7">
        <f ca="1" xml:space="preserve">
IF($C1555 = 1,
    0,
    RANDBETWEEN(5,COUNT('Last name'!$A:$A) + 1)
)</f>
        <v>55</v>
      </c>
      <c r="H1555" s="7" t="str">
        <f ca="1" xml:space="preserve">
IF($C1555 = 1 + N("Presidente"),
    "de Orléans e Bragança",
    VLOOKUP($G1555,'Last name'!$A:$B,2,FALSE) &amp; " " &amp; VLOOKUP(RANDBETWEEN(5,COUNT('Last name'!$A:$A) + 1),'Last name'!$A:$B,2,FALSE)
)</f>
        <v>Camões Cardozo</v>
      </c>
      <c r="I1555" s="7" t="str">
        <f t="shared" ca="1" si="217"/>
        <v>Claudio Camões Cardozo</v>
      </c>
      <c r="J1555" s="7" t="str">
        <f ca="1">VLOOKUP($E1555,Name!$A:$C,3,FALSE)</f>
        <v>M</v>
      </c>
      <c r="K1555" s="7" t="str">
        <f ca="1">VLOOKUP($J1555,Gender!$A:$B,2,FALSE)</f>
        <v>Male</v>
      </c>
      <c r="L1555" s="7">
        <f t="shared" ca="1" si="218"/>
        <v>5</v>
      </c>
      <c r="M1555" s="7" t="str">
        <f ca="1">VLOOKUP($L1555,Race!$A:$B,2,FALSE)</f>
        <v>White</v>
      </c>
      <c r="N1555" s="8">
        <f t="shared" ca="1" si="219"/>
        <v>24899</v>
      </c>
      <c r="O1555" s="6">
        <f t="shared" ca="1" si="220"/>
        <v>7</v>
      </c>
      <c r="P1555" s="8" t="str">
        <f ca="1">VLOOKUP($O1555,Education!$A:$B,2,FALSE)</f>
        <v>Undergraduate degree</v>
      </c>
      <c r="Q1555" s="7">
        <f ca="1" xml:space="preserve">
  IF(OR($S1555 = 5, $S1555 = 6, $S1555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55" s="7" t="str">
        <f ca="1">VLOOKUP($Q1555,Department!$A:$B,2,FALSE)</f>
        <v>Administration</v>
      </c>
      <c r="S1555" s="6">
        <f t="shared" ca="1" si="221"/>
        <v>10</v>
      </c>
      <c r="T1555" s="7" t="str">
        <f ca="1">VLOOKUP($S1555,Role!$A:$B,2,FALSE)</f>
        <v>Trainee</v>
      </c>
      <c r="U1555" s="6" t="str">
        <f t="shared" ca="1" si="222"/>
        <v/>
      </c>
      <c r="V1555" s="7" t="str">
        <f ca="1" xml:space="preserve">
IF($U1555 &lt;&gt; "",
    VLOOKUP($U1555,Level!$A:$B,2,FALSE),
    ""
)</f>
        <v/>
      </c>
      <c r="W1555" s="1">
        <f t="shared" ca="1" si="223"/>
        <v>1305</v>
      </c>
      <c r="X1555" s="12" t="str">
        <f t="shared" ca="1" si="224"/>
        <v>INSERT INTO bi4all.fac_employees (id_company_fk, id_employee_pk, flg_active, employee_name, id_gender_fk, id_race_fk, birthday, id_schooling_fk, id_department_fk, id_role_fk, id_level_fk, salary) VALUES (1, 1551, TRUE, 'Claudio Camões Cardozo', 'M', 5, '02/03/1968', 7, 6, 10, NULL, 1305);</v>
      </c>
    </row>
    <row r="1556" spans="1:24" ht="14.25" customHeight="1" x14ac:dyDescent="0.2">
      <c r="A1556" s="7">
        <v>1</v>
      </c>
      <c r="B1556" s="7" t="str">
        <f>$A1556 &amp; "-"&amp;VLOOKUP($A1556,Company!$A:$B,2,FALSE)</f>
        <v>1-ACME Corporation</v>
      </c>
      <c r="C1556" s="5">
        <f t="shared" si="216"/>
        <v>1552</v>
      </c>
      <c r="D1556" s="6" t="b">
        <v>1</v>
      </c>
      <c r="E1556" s="7">
        <f ca="1">IF($C1556 = 1 + N("Presidente"),
    127,
    IF($C1556 = 2 + N("Vice-Presidente"),
        72,
        IF($C1556 = 3 + N("Secretária bilíngue"),
            13,
            RANDBETWEEN(5,COUNT(Name!$A:$A) + 1)
        )
    )
)</f>
        <v>37</v>
      </c>
      <c r="F1556" s="7" t="str">
        <f ca="1">VLOOKUP($E1556,Name!$A:$B,2,FALSE)</f>
        <v>Ana Vitória</v>
      </c>
      <c r="G1556" s="7">
        <f ca="1" xml:space="preserve">
IF($C1556 = 1,
    0,
    RANDBETWEEN(5,COUNT('Last name'!$A:$A) + 1)
)</f>
        <v>124</v>
      </c>
      <c r="H1556" s="7" t="str">
        <f ca="1" xml:space="preserve">
IF($C1556 = 1 + N("Presidente"),
    "de Orléans e Bragança",
    VLOOKUP($G1556,'Last name'!$A:$B,2,FALSE) &amp; " " &amp; VLOOKUP(RANDBETWEEN(5,COUNT('Last name'!$A:$A) + 1),'Last name'!$A:$B,2,FALSE)
)</f>
        <v>Mazza Esposito</v>
      </c>
      <c r="I1556" s="7" t="str">
        <f t="shared" ca="1" si="217"/>
        <v>Ana Vitória Mazza Esposito</v>
      </c>
      <c r="J1556" s="7" t="str">
        <f ca="1">VLOOKUP($E1556,Name!$A:$C,3,FALSE)</f>
        <v>F</v>
      </c>
      <c r="K1556" s="7" t="str">
        <f ca="1">VLOOKUP($J1556,Gender!$A:$B,2,FALSE)</f>
        <v>Female</v>
      </c>
      <c r="L1556" s="7">
        <f t="shared" ca="1" si="218"/>
        <v>5</v>
      </c>
      <c r="M1556" s="7" t="str">
        <f ca="1">VLOOKUP($L1556,Race!$A:$B,2,FALSE)</f>
        <v>White</v>
      </c>
      <c r="N1556" s="8">
        <f t="shared" ca="1" si="219"/>
        <v>28562</v>
      </c>
      <c r="O1556" s="6">
        <f t="shared" ca="1" si="220"/>
        <v>8</v>
      </c>
      <c r="P1556" s="8" t="str">
        <f ca="1">VLOOKUP($O1556,Education!$A:$B,2,FALSE)</f>
        <v>Graduate school</v>
      </c>
      <c r="Q1556" s="7">
        <f ca="1" xml:space="preserve">
  IF(OR($S1556 = 5, $S1556 = 6, $S1556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56" s="7" t="str">
        <f ca="1">VLOOKUP($Q1556,Department!$A:$B,2,FALSE)</f>
        <v>Administration</v>
      </c>
      <c r="S1556" s="6">
        <f t="shared" ca="1" si="221"/>
        <v>11</v>
      </c>
      <c r="T1556" s="7" t="str">
        <f ca="1">VLOOKUP($S1556,Role!$A:$B,2,FALSE)</f>
        <v>Analyst</v>
      </c>
      <c r="U1556" s="6">
        <f t="shared" ca="1" si="222"/>
        <v>5</v>
      </c>
      <c r="V1556" s="7" t="str">
        <f ca="1" xml:space="preserve">
IF($U1556 &lt;&gt; "",
    VLOOKUP($U1556,Level!$A:$B,2,FALSE),
    ""
)</f>
        <v>Junior</v>
      </c>
      <c r="W1556" s="1">
        <f t="shared" ca="1" si="223"/>
        <v>3000</v>
      </c>
      <c r="X1556" s="12" t="str">
        <f t="shared" ca="1" si="224"/>
        <v>INSERT INTO bi4all.fac_employees (id_company_fk, id_employee_pk, flg_active, employee_name, id_gender_fk, id_race_fk, birthday, id_schooling_fk, id_department_fk, id_role_fk, id_level_fk, salary) VALUES (1, 1552, TRUE, 'Ana Vitória Mazza Esposito', 'F', 5, '13/03/1978', 8, 6, 11, 5, 3000);</v>
      </c>
    </row>
    <row r="1557" spans="1:24" ht="14.25" customHeight="1" x14ac:dyDescent="0.2">
      <c r="A1557" s="7">
        <v>1</v>
      </c>
      <c r="B1557" s="7" t="str">
        <f>$A1557 &amp; "-"&amp;VLOOKUP($A1557,Company!$A:$B,2,FALSE)</f>
        <v>1-ACME Corporation</v>
      </c>
      <c r="C1557" s="5">
        <f t="shared" si="216"/>
        <v>1553</v>
      </c>
      <c r="D1557" s="6" t="b">
        <v>1</v>
      </c>
      <c r="E1557" s="7">
        <f ca="1">IF($C1557 = 1 + N("Presidente"),
    127,
    IF($C1557 = 2 + N("Vice-Presidente"),
        72,
        IF($C1557 = 3 + N("Secretária bilíngue"),
            13,
            RANDBETWEEN(5,COUNT(Name!$A:$A) + 1)
        )
    )
)</f>
        <v>247</v>
      </c>
      <c r="F1557" s="7" t="str">
        <f ca="1">VLOOKUP($E1557,Name!$A:$B,2,FALSE)</f>
        <v>Luiz Otávio</v>
      </c>
      <c r="G1557" s="7">
        <f ca="1" xml:space="preserve">
IF($C1557 = 1,
    0,
    RANDBETWEEN(5,COUNT('Last name'!$A:$A) + 1)
)</f>
        <v>133</v>
      </c>
      <c r="H1557" s="7" t="str">
        <f ca="1" xml:space="preserve">
IF($C1557 = 1 + N("Presidente"),
    "de Orléans e Bragança",
    VLOOKUP($G1557,'Last name'!$A:$B,2,FALSE) &amp; " " &amp; VLOOKUP(RANDBETWEEN(5,COUNT('Last name'!$A:$A) + 1),'Last name'!$A:$B,2,FALSE)
)</f>
        <v>Morais Leone</v>
      </c>
      <c r="I1557" s="7" t="str">
        <f t="shared" ca="1" si="217"/>
        <v>Luiz Otávio Morais Leone</v>
      </c>
      <c r="J1557" s="7" t="str">
        <f ca="1">VLOOKUP($E1557,Name!$A:$C,3,FALSE)</f>
        <v>M</v>
      </c>
      <c r="K1557" s="7" t="str">
        <f ca="1">VLOOKUP($J1557,Gender!$A:$B,2,FALSE)</f>
        <v>Male</v>
      </c>
      <c r="L1557" s="7">
        <f t="shared" ca="1" si="218"/>
        <v>5</v>
      </c>
      <c r="M1557" s="7" t="str">
        <f ca="1">VLOOKUP($L1557,Race!$A:$B,2,FALSE)</f>
        <v>White</v>
      </c>
      <c r="N1557" s="8">
        <f t="shared" ca="1" si="219"/>
        <v>31794</v>
      </c>
      <c r="O1557" s="6">
        <f t="shared" ca="1" si="220"/>
        <v>7</v>
      </c>
      <c r="P1557" s="8" t="str">
        <f ca="1">VLOOKUP($O1557,Education!$A:$B,2,FALSE)</f>
        <v>Undergraduate degree</v>
      </c>
      <c r="Q1557" s="7">
        <f ca="1" xml:space="preserve">
  IF(OR($S1557 = 5, $S1557 = 6, $S1557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57" s="7" t="str">
        <f ca="1">VLOOKUP($Q1557,Department!$A:$B,2,FALSE)</f>
        <v>Commercial</v>
      </c>
      <c r="S1557" s="6">
        <f t="shared" ca="1" si="221"/>
        <v>10</v>
      </c>
      <c r="T1557" s="7" t="str">
        <f ca="1">VLOOKUP($S1557,Role!$A:$B,2,FALSE)</f>
        <v>Trainee</v>
      </c>
      <c r="U1557" s="6" t="str">
        <f t="shared" ca="1" si="222"/>
        <v/>
      </c>
      <c r="V1557" s="7" t="str">
        <f ca="1" xml:space="preserve">
IF($U1557 &lt;&gt; "",
    VLOOKUP($U1557,Level!$A:$B,2,FALSE),
    ""
)</f>
        <v/>
      </c>
      <c r="W1557" s="1">
        <f t="shared" ca="1" si="223"/>
        <v>1385</v>
      </c>
      <c r="X1557" s="12" t="str">
        <f t="shared" ca="1" si="224"/>
        <v>INSERT INTO bi4all.fac_employees (id_company_fk, id_employee_pk, flg_active, employee_name, id_gender_fk, id_race_fk, birthday, id_schooling_fk, id_department_fk, id_role_fk, id_level_fk, salary) VALUES (1, 1553, TRUE, 'Luiz Otávio Morais Leone', 'M', 5, '17/01/1987', 7, 9, 10, NULL, 1385);</v>
      </c>
    </row>
    <row r="1558" spans="1:24" ht="14.25" customHeight="1" x14ac:dyDescent="0.2">
      <c r="A1558" s="7">
        <v>1</v>
      </c>
      <c r="B1558" s="7" t="str">
        <f>$A1558 &amp; "-"&amp;VLOOKUP($A1558,Company!$A:$B,2,FALSE)</f>
        <v>1-ACME Corporation</v>
      </c>
      <c r="C1558" s="5">
        <f t="shared" si="216"/>
        <v>1554</v>
      </c>
      <c r="D1558" s="6" t="b">
        <v>1</v>
      </c>
      <c r="E1558" s="7">
        <f ca="1">IF($C1558 = 1 + N("Presidente"),
    127,
    IF($C1558 = 2 + N("Vice-Presidente"),
        72,
        IF($C1558 = 3 + N("Secretária bilíngue"),
            13,
            RANDBETWEEN(5,COUNT(Name!$A:$A) + 1)
        )
    )
)</f>
        <v>8</v>
      </c>
      <c r="F1558" s="7" t="str">
        <f ca="1">VLOOKUP($E1558,Name!$A:$B,2,FALSE)</f>
        <v>Adélia</v>
      </c>
      <c r="G1558" s="7">
        <f ca="1" xml:space="preserve">
IF($C1558 = 1,
    0,
    RANDBETWEEN(5,COUNT('Last name'!$A:$A) + 1)
)</f>
        <v>169</v>
      </c>
      <c r="H1558" s="7" t="str">
        <f ca="1" xml:space="preserve">
IF($C1558 = 1 + N("Presidente"),
    "de Orléans e Bragança",
    VLOOKUP($G1558,'Last name'!$A:$B,2,FALSE) &amp; " " &amp; VLOOKUP(RANDBETWEEN(5,COUNT('Last name'!$A:$A) + 1),'Last name'!$A:$B,2,FALSE)
)</f>
        <v>Russo Gouveia</v>
      </c>
      <c r="I1558" s="7" t="str">
        <f t="shared" ca="1" si="217"/>
        <v>Adélia Russo Gouveia</v>
      </c>
      <c r="J1558" s="7" t="str">
        <f ca="1">VLOOKUP($E1558,Name!$A:$C,3,FALSE)</f>
        <v>F</v>
      </c>
      <c r="K1558" s="7" t="str">
        <f ca="1">VLOOKUP($J1558,Gender!$A:$B,2,FALSE)</f>
        <v>Female</v>
      </c>
      <c r="L1558" s="7">
        <f t="shared" ca="1" si="218"/>
        <v>8</v>
      </c>
      <c r="M1558" s="7" t="str">
        <f ca="1">VLOOKUP($L1558,Race!$A:$B,2,FALSE)</f>
        <v>Asian</v>
      </c>
      <c r="N1558" s="8">
        <f t="shared" ca="1" si="219"/>
        <v>30223</v>
      </c>
      <c r="O1558" s="6">
        <f t="shared" ca="1" si="220"/>
        <v>7</v>
      </c>
      <c r="P1558" s="8" t="str">
        <f ca="1">VLOOKUP($O1558,Education!$A:$B,2,FALSE)</f>
        <v>Undergraduate degree</v>
      </c>
      <c r="Q1558" s="7">
        <f ca="1" xml:space="preserve">
  IF(OR($S1558 = 5, $S1558 = 6, $S1558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58" s="7" t="str">
        <f ca="1">VLOOKUP($Q1558,Department!$A:$B,2,FALSE)</f>
        <v>Controlling</v>
      </c>
      <c r="S1558" s="6">
        <f t="shared" ca="1" si="221"/>
        <v>11</v>
      </c>
      <c r="T1558" s="7" t="str">
        <f ca="1">VLOOKUP($S1558,Role!$A:$B,2,FALSE)</f>
        <v>Analyst</v>
      </c>
      <c r="U1558" s="6">
        <f t="shared" ca="1" si="222"/>
        <v>7</v>
      </c>
      <c r="V1558" s="7" t="str">
        <f ca="1" xml:space="preserve">
IF($U1558 &lt;&gt; "",
    VLOOKUP($U1558,Level!$A:$B,2,FALSE),
    ""
)</f>
        <v>Senior</v>
      </c>
      <c r="W1558" s="1">
        <f t="shared" ca="1" si="223"/>
        <v>2500</v>
      </c>
      <c r="X1558" s="12" t="str">
        <f t="shared" ca="1" si="224"/>
        <v>INSERT INTO bi4all.fac_employees (id_company_fk, id_employee_pk, flg_active, employee_name, id_gender_fk, id_race_fk, birthday, id_schooling_fk, id_department_fk, id_role_fk, id_level_fk, salary) VALUES (1, 1554, TRUE, 'Adélia Russo Gouveia', 'F', 8, '29/09/1982', 7, 12, 11, 7, 2500);</v>
      </c>
    </row>
    <row r="1559" spans="1:24" ht="14.25" customHeight="1" x14ac:dyDescent="0.2">
      <c r="A1559" s="7">
        <v>1</v>
      </c>
      <c r="B1559" s="7" t="str">
        <f>$A1559 &amp; "-"&amp;VLOOKUP($A1559,Company!$A:$B,2,FALSE)</f>
        <v>1-ACME Corporation</v>
      </c>
      <c r="C1559" s="5">
        <f t="shared" si="216"/>
        <v>1555</v>
      </c>
      <c r="D1559" s="6" t="b">
        <v>1</v>
      </c>
      <c r="E1559" s="7">
        <f ca="1">IF($C1559 = 1 + N("Presidente"),
    127,
    IF($C1559 = 2 + N("Vice-Presidente"),
        72,
        IF($C1559 = 3 + N("Secretária bilíngue"),
            13,
            RANDBETWEEN(5,COUNT(Name!$A:$A) + 1)
        )
    )
)</f>
        <v>265</v>
      </c>
      <c r="F1559" s="7" t="str">
        <f ca="1">VLOOKUP($E1559,Name!$A:$B,2,FALSE)</f>
        <v>Maria Glória</v>
      </c>
      <c r="G1559" s="7">
        <f ca="1" xml:space="preserve">
IF($C1559 = 1,
    0,
    RANDBETWEEN(5,COUNT('Last name'!$A:$A) + 1)
)</f>
        <v>100</v>
      </c>
      <c r="H1559" s="7" t="str">
        <f ca="1" xml:space="preserve">
IF($C1559 = 1 + N("Presidente"),
    "de Orléans e Bragança",
    VLOOKUP($G1559,'Last name'!$A:$B,2,FALSE) &amp; " " &amp; VLOOKUP(RANDBETWEEN(5,COUNT('Last name'!$A:$A) + 1),'Last name'!$A:$B,2,FALSE)
)</f>
        <v>Gonçalves Evangelista</v>
      </c>
      <c r="I1559" s="7" t="str">
        <f t="shared" ca="1" si="217"/>
        <v>Maria Glória Gonçalves Evangelista</v>
      </c>
      <c r="J1559" s="7" t="str">
        <f ca="1">VLOOKUP($E1559,Name!$A:$C,3,FALSE)</f>
        <v>F</v>
      </c>
      <c r="K1559" s="7" t="str">
        <f ca="1">VLOOKUP($J1559,Gender!$A:$B,2,FALSE)</f>
        <v>Female</v>
      </c>
      <c r="L1559" s="7">
        <f t="shared" ca="1" si="218"/>
        <v>5</v>
      </c>
      <c r="M1559" s="7" t="str">
        <f ca="1">VLOOKUP($L1559,Race!$A:$B,2,FALSE)</f>
        <v>White</v>
      </c>
      <c r="N1559" s="8">
        <f t="shared" ca="1" si="219"/>
        <v>24495</v>
      </c>
      <c r="O1559" s="6">
        <f t="shared" ca="1" si="220"/>
        <v>7</v>
      </c>
      <c r="P1559" s="8" t="str">
        <f ca="1">VLOOKUP($O1559,Education!$A:$B,2,FALSE)</f>
        <v>Undergraduate degree</v>
      </c>
      <c r="Q1559" s="7">
        <f ca="1" xml:space="preserve">
  IF(OR($S1559 = 5, $S1559 = 6, $S1559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59" s="7" t="str">
        <f ca="1">VLOOKUP($Q1559,Department!$A:$B,2,FALSE)</f>
        <v>Operations</v>
      </c>
      <c r="S1559" s="6">
        <f t="shared" ca="1" si="221"/>
        <v>10</v>
      </c>
      <c r="T1559" s="7" t="str">
        <f ca="1">VLOOKUP($S1559,Role!$A:$B,2,FALSE)</f>
        <v>Trainee</v>
      </c>
      <c r="U1559" s="6" t="str">
        <f t="shared" ca="1" si="222"/>
        <v/>
      </c>
      <c r="V1559" s="7" t="str">
        <f ca="1" xml:space="preserve">
IF($U1559 &lt;&gt; "",
    VLOOKUP($U1559,Level!$A:$B,2,FALSE),
    ""
)</f>
        <v/>
      </c>
      <c r="W1559" s="1">
        <f t="shared" ca="1" si="223"/>
        <v>1305</v>
      </c>
      <c r="X1559" s="12" t="str">
        <f t="shared" ca="1" si="224"/>
        <v>INSERT INTO bi4all.fac_employees (id_company_fk, id_employee_pk, flg_active, employee_name, id_gender_fk, id_race_fk, birthday, id_schooling_fk, id_department_fk, id_role_fk, id_level_fk, salary) VALUES (1, 1555, TRUE, 'Maria Glória Gonçalves Evangelista', 'F', 5, '23/01/1967', 7, 10, 10, NULL, 1305);</v>
      </c>
    </row>
    <row r="1560" spans="1:24" ht="14.25" customHeight="1" x14ac:dyDescent="0.2">
      <c r="A1560" s="7">
        <v>1</v>
      </c>
      <c r="B1560" s="7" t="str">
        <f>$A1560 &amp; "-"&amp;VLOOKUP($A1560,Company!$A:$B,2,FALSE)</f>
        <v>1-ACME Corporation</v>
      </c>
      <c r="C1560" s="5">
        <f t="shared" si="216"/>
        <v>1556</v>
      </c>
      <c r="D1560" s="6" t="b">
        <v>1</v>
      </c>
      <c r="E1560" s="7">
        <f ca="1">IF($C1560 = 1 + N("Presidente"),
    127,
    IF($C1560 = 2 + N("Vice-Presidente"),
        72,
        IF($C1560 = 3 + N("Secretária bilíngue"),
            13,
            RANDBETWEEN(5,COUNT(Name!$A:$A) + 1)
        )
    )
)</f>
        <v>311</v>
      </c>
      <c r="F1560" s="7" t="str">
        <f ca="1">VLOOKUP($E1560,Name!$A:$B,2,FALSE)</f>
        <v>Olívia</v>
      </c>
      <c r="G1560" s="7">
        <f ca="1" xml:space="preserve">
IF($C1560 = 1,
    0,
    RANDBETWEEN(5,COUNT('Last name'!$A:$A) + 1)
)</f>
        <v>93</v>
      </c>
      <c r="H1560" s="7" t="str">
        <f ca="1" xml:space="preserve">
IF($C1560 = 1 + N("Presidente"),
    "de Orléans e Bragança",
    VLOOKUP($G1560,'Last name'!$A:$B,2,FALSE) &amp; " " &amp; VLOOKUP(RANDBETWEEN(5,COUNT('Last name'!$A:$A) + 1),'Last name'!$A:$B,2,FALSE)
)</f>
        <v>Frois Medeiros</v>
      </c>
      <c r="I1560" s="7" t="str">
        <f t="shared" ca="1" si="217"/>
        <v>Olívia Frois Medeiros</v>
      </c>
      <c r="J1560" s="7" t="str">
        <f ca="1">VLOOKUP($E1560,Name!$A:$C,3,FALSE)</f>
        <v>F</v>
      </c>
      <c r="K1560" s="7" t="str">
        <f ca="1">VLOOKUP($J1560,Gender!$A:$B,2,FALSE)</f>
        <v>Female</v>
      </c>
      <c r="L1560" s="7">
        <f t="shared" ca="1" si="218"/>
        <v>5</v>
      </c>
      <c r="M1560" s="7" t="str">
        <f ca="1">VLOOKUP($L1560,Race!$A:$B,2,FALSE)</f>
        <v>White</v>
      </c>
      <c r="N1560" s="8">
        <f t="shared" ca="1" si="219"/>
        <v>27441</v>
      </c>
      <c r="O1560" s="6">
        <f t="shared" ca="1" si="220"/>
        <v>8</v>
      </c>
      <c r="P1560" s="8" t="str">
        <f ca="1">VLOOKUP($O1560,Education!$A:$B,2,FALSE)</f>
        <v>Graduate school</v>
      </c>
      <c r="Q1560" s="7">
        <f ca="1" xml:space="preserve">
  IF(OR($S1560 = 5, $S1560 = 6, $S1560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60" s="7" t="str">
        <f ca="1">VLOOKUP($Q1560,Department!$A:$B,2,FALSE)</f>
        <v>Commercial</v>
      </c>
      <c r="S1560" s="6">
        <f t="shared" ca="1" si="221"/>
        <v>11</v>
      </c>
      <c r="T1560" s="7" t="str">
        <f ca="1">VLOOKUP($S1560,Role!$A:$B,2,FALSE)</f>
        <v>Analyst</v>
      </c>
      <c r="U1560" s="6">
        <f t="shared" ca="1" si="222"/>
        <v>6</v>
      </c>
      <c r="V1560" s="7" t="str">
        <f ca="1" xml:space="preserve">
IF($U1560 &lt;&gt; "",
    VLOOKUP($U1560,Level!$A:$B,2,FALSE),
    ""
)</f>
        <v>Pleno</v>
      </c>
      <c r="W1560" s="1">
        <f t="shared" ca="1" si="223"/>
        <v>3080</v>
      </c>
      <c r="X1560" s="12" t="str">
        <f t="shared" ca="1" si="224"/>
        <v>INSERT INTO bi4all.fac_employees (id_company_fk, id_employee_pk, flg_active, employee_name, id_gender_fk, id_race_fk, birthday, id_schooling_fk, id_department_fk, id_role_fk, id_level_fk, salary) VALUES (1, 1556, TRUE, 'Olívia Frois Medeiros', 'F', 5, '16/02/1975', 8, 9, 11, 6, 3080);</v>
      </c>
    </row>
    <row r="1561" spans="1:24" ht="14.25" customHeight="1" x14ac:dyDescent="0.2">
      <c r="A1561" s="7">
        <v>1</v>
      </c>
      <c r="B1561" s="7" t="str">
        <f>$A1561 &amp; "-"&amp;VLOOKUP($A1561,Company!$A:$B,2,FALSE)</f>
        <v>1-ACME Corporation</v>
      </c>
      <c r="C1561" s="5">
        <f t="shared" si="216"/>
        <v>1557</v>
      </c>
      <c r="D1561" s="6" t="b">
        <v>1</v>
      </c>
      <c r="E1561" s="7">
        <f ca="1">IF($C1561 = 1 + N("Presidente"),
    127,
    IF($C1561 = 2 + N("Vice-Presidente"),
        72,
        IF($C1561 = 3 + N("Secretária bilíngue"),
            13,
            RANDBETWEEN(5,COUNT(Name!$A:$A) + 1)
        )
    )
)</f>
        <v>167</v>
      </c>
      <c r="F1561" s="7" t="str">
        <f ca="1">VLOOKUP($E1561,Name!$A:$B,2,FALSE)</f>
        <v>Henrique</v>
      </c>
      <c r="G1561" s="7">
        <f ca="1" xml:space="preserve">
IF($C1561 = 1,
    0,
    RANDBETWEEN(5,COUNT('Last name'!$A:$A) + 1)
)</f>
        <v>98</v>
      </c>
      <c r="H1561" s="7" t="str">
        <f ca="1" xml:space="preserve">
IF($C1561 = 1 + N("Presidente"),
    "de Orléans e Bragança",
    VLOOKUP($G1561,'Last name'!$A:$B,2,FALSE) &amp; " " &amp; VLOOKUP(RANDBETWEEN(5,COUNT('Last name'!$A:$A) + 1),'Last name'!$A:$B,2,FALSE)
)</f>
        <v>Giordano Camargo</v>
      </c>
      <c r="I1561" s="7" t="str">
        <f t="shared" ca="1" si="217"/>
        <v>Henrique Giordano Camargo</v>
      </c>
      <c r="J1561" s="7" t="str">
        <f ca="1">VLOOKUP($E1561,Name!$A:$C,3,FALSE)</f>
        <v>M</v>
      </c>
      <c r="K1561" s="7" t="str">
        <f ca="1">VLOOKUP($J1561,Gender!$A:$B,2,FALSE)</f>
        <v>Male</v>
      </c>
      <c r="L1561" s="7">
        <f t="shared" ca="1" si="218"/>
        <v>6</v>
      </c>
      <c r="M1561" s="7" t="str">
        <f ca="1">VLOOKUP($L1561,Race!$A:$B,2,FALSE)</f>
        <v>Black or African American</v>
      </c>
      <c r="N1561" s="8">
        <f t="shared" ca="1" si="219"/>
        <v>20420</v>
      </c>
      <c r="O1561" s="6">
        <f t="shared" ca="1" si="220"/>
        <v>7</v>
      </c>
      <c r="P1561" s="8" t="str">
        <f ca="1">VLOOKUP($O1561,Education!$A:$B,2,FALSE)</f>
        <v>Undergraduate degree</v>
      </c>
      <c r="Q1561" s="7">
        <f ca="1" xml:space="preserve">
  IF(OR($S1561 = 5, $S1561 = 6, $S1561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61" s="7" t="str">
        <f ca="1">VLOOKUP($Q1561,Department!$A:$B,2,FALSE)</f>
        <v>Administration</v>
      </c>
      <c r="S1561" s="6">
        <f t="shared" ca="1" si="221"/>
        <v>9</v>
      </c>
      <c r="T1561" s="7" t="str">
        <f ca="1">VLOOKUP($S1561,Role!$A:$B,2,FALSE)</f>
        <v>Intern</v>
      </c>
      <c r="U1561" s="6" t="str">
        <f t="shared" ca="1" si="222"/>
        <v/>
      </c>
      <c r="V1561" s="7" t="str">
        <f ca="1" xml:space="preserve">
IF($U1561 &lt;&gt; "",
    VLOOKUP($U1561,Level!$A:$B,2,FALSE),
    ""
)</f>
        <v/>
      </c>
      <c r="W1561" s="1">
        <f t="shared" ca="1" si="223"/>
        <v>1205</v>
      </c>
      <c r="X1561" s="12" t="str">
        <f t="shared" ca="1" si="224"/>
        <v>INSERT INTO bi4all.fac_employees (id_company_fk, id_employee_pk, flg_active, employee_name, id_gender_fk, id_race_fk, birthday, id_schooling_fk, id_department_fk, id_role_fk, id_level_fk, salary) VALUES (1, 1557, TRUE, 'Henrique Giordano Camargo', 'M', 6, '27/11/1955', 7, 6, 9, NULL, 1205);</v>
      </c>
    </row>
    <row r="1562" spans="1:24" ht="14.25" customHeight="1" x14ac:dyDescent="0.2">
      <c r="A1562" s="7">
        <v>1</v>
      </c>
      <c r="B1562" s="7" t="str">
        <f>$A1562 &amp; "-"&amp;VLOOKUP($A1562,Company!$A:$B,2,FALSE)</f>
        <v>1-ACME Corporation</v>
      </c>
      <c r="C1562" s="5">
        <f t="shared" si="216"/>
        <v>1558</v>
      </c>
      <c r="D1562" s="6" t="b">
        <v>1</v>
      </c>
      <c r="E1562" s="7">
        <f ca="1">IF($C1562 = 1 + N("Presidente"),
    127,
    IF($C1562 = 2 + N("Vice-Presidente"),
        72,
        IF($C1562 = 3 + N("Secretária bilíngue"),
            13,
            RANDBETWEEN(5,COUNT(Name!$A:$A) + 1)
        )
    )
)</f>
        <v>168</v>
      </c>
      <c r="F1562" s="7" t="str">
        <f ca="1">VLOOKUP($E1562,Name!$A:$B,2,FALSE)</f>
        <v>Henry</v>
      </c>
      <c r="G1562" s="7">
        <f ca="1" xml:space="preserve">
IF($C1562 = 1,
    0,
    RANDBETWEEN(5,COUNT('Last name'!$A:$A) + 1)
)</f>
        <v>117</v>
      </c>
      <c r="H1562" s="7" t="str">
        <f ca="1" xml:space="preserve">
IF($C1562 = 1 + N("Presidente"),
    "de Orléans e Bragança",
    VLOOKUP($G1562,'Last name'!$A:$B,2,FALSE) &amp; " " &amp; VLOOKUP(RANDBETWEEN(5,COUNT('Last name'!$A:$A) + 1),'Last name'!$A:$B,2,FALSE)
)</f>
        <v>Mancini Battaglia</v>
      </c>
      <c r="I1562" s="7" t="str">
        <f t="shared" ca="1" si="217"/>
        <v>Henry Mancini Battaglia</v>
      </c>
      <c r="J1562" s="7" t="str">
        <f ca="1">VLOOKUP($E1562,Name!$A:$C,3,FALSE)</f>
        <v>M</v>
      </c>
      <c r="K1562" s="7" t="str">
        <f ca="1">VLOOKUP($J1562,Gender!$A:$B,2,FALSE)</f>
        <v>Male</v>
      </c>
      <c r="L1562" s="7">
        <f t="shared" ca="1" si="218"/>
        <v>7</v>
      </c>
      <c r="M1562" s="7" t="str">
        <f ca="1">VLOOKUP($L1562,Race!$A:$B,2,FALSE)</f>
        <v>Hispanic or Latino</v>
      </c>
      <c r="N1562" s="8">
        <f t="shared" ca="1" si="219"/>
        <v>26169</v>
      </c>
      <c r="O1562" s="6">
        <f t="shared" ca="1" si="220"/>
        <v>8</v>
      </c>
      <c r="P1562" s="8" t="str">
        <f ca="1">VLOOKUP($O1562,Education!$A:$B,2,FALSE)</f>
        <v>Graduate school</v>
      </c>
      <c r="Q1562" s="7">
        <f ca="1" xml:space="preserve">
  IF(OR($S1562 = 5, $S1562 = 6, $S1562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62" s="7" t="str">
        <f ca="1">VLOOKUP($Q1562,Department!$A:$B,2,FALSE)</f>
        <v>Commercial</v>
      </c>
      <c r="S1562" s="6">
        <f t="shared" ca="1" si="221"/>
        <v>11</v>
      </c>
      <c r="T1562" s="7" t="str">
        <f ca="1">VLOOKUP($S1562,Role!$A:$B,2,FALSE)</f>
        <v>Analyst</v>
      </c>
      <c r="U1562" s="6">
        <f t="shared" ca="1" si="222"/>
        <v>6</v>
      </c>
      <c r="V1562" s="7" t="str">
        <f ca="1" xml:space="preserve">
IF($U1562 &lt;&gt; "",
    VLOOKUP($U1562,Level!$A:$B,2,FALSE),
    ""
)</f>
        <v>Pleno</v>
      </c>
      <c r="W1562" s="1">
        <f t="shared" ca="1" si="223"/>
        <v>3080</v>
      </c>
      <c r="X1562" s="12" t="str">
        <f t="shared" ca="1" si="224"/>
        <v>INSERT INTO bi4all.fac_employees (id_company_fk, id_employee_pk, flg_active, employee_name, id_gender_fk, id_race_fk, birthday, id_schooling_fk, id_department_fk, id_role_fk, id_level_fk, salary) VALUES (1, 1558, TRUE, 'Henry Mancini Battaglia', 'M', 7, '24/08/1971', 8, 9, 11, 6, 3080);</v>
      </c>
    </row>
    <row r="1563" spans="1:24" ht="14.25" customHeight="1" x14ac:dyDescent="0.2">
      <c r="A1563" s="7">
        <v>1</v>
      </c>
      <c r="B1563" s="7" t="str">
        <f>$A1563 &amp; "-"&amp;VLOOKUP($A1563,Company!$A:$B,2,FALSE)</f>
        <v>1-ACME Corporation</v>
      </c>
      <c r="C1563" s="5">
        <f t="shared" si="216"/>
        <v>1559</v>
      </c>
      <c r="D1563" s="6" t="b">
        <v>1</v>
      </c>
      <c r="E1563" s="7">
        <f ca="1">IF($C1563 = 1 + N("Presidente"),
    127,
    IF($C1563 = 2 + N("Vice-Presidente"),
        72,
        IF($C1563 = 3 + N("Secretária bilíngue"),
            13,
            RANDBETWEEN(5,COUNT(Name!$A:$A) + 1)
        )
    )
)</f>
        <v>257</v>
      </c>
      <c r="F1563" s="7" t="str">
        <f ca="1">VLOOKUP($E1563,Name!$A:$B,2,FALSE)</f>
        <v>Maria</v>
      </c>
      <c r="G1563" s="7">
        <f ca="1" xml:space="preserve">
IF($C1563 = 1,
    0,
    RANDBETWEEN(5,COUNT('Last name'!$A:$A) + 1)
)</f>
        <v>34</v>
      </c>
      <c r="H1563" s="7" t="str">
        <f ca="1" xml:space="preserve">
IF($C1563 = 1 + N("Presidente"),
    "de Orléans e Bragança",
    VLOOKUP($G1563,'Last name'!$A:$B,2,FALSE) &amp; " " &amp; VLOOKUP(RANDBETWEEN(5,COUNT('Last name'!$A:$A) + 1),'Last name'!$A:$B,2,FALSE)
)</f>
        <v>Barros Miranda</v>
      </c>
      <c r="I1563" s="7" t="str">
        <f t="shared" ca="1" si="217"/>
        <v>Maria Barros Miranda</v>
      </c>
      <c r="J1563" s="7" t="str">
        <f ca="1">VLOOKUP($E1563,Name!$A:$C,3,FALSE)</f>
        <v>F</v>
      </c>
      <c r="K1563" s="7" t="str">
        <f ca="1">VLOOKUP($J1563,Gender!$A:$B,2,FALSE)</f>
        <v>Female</v>
      </c>
      <c r="L1563" s="7">
        <f t="shared" ca="1" si="218"/>
        <v>5</v>
      </c>
      <c r="M1563" s="7" t="str">
        <f ca="1">VLOOKUP($L1563,Race!$A:$B,2,FALSE)</f>
        <v>White</v>
      </c>
      <c r="N1563" s="8">
        <f t="shared" ca="1" si="219"/>
        <v>17901</v>
      </c>
      <c r="O1563" s="6">
        <f t="shared" ca="1" si="220"/>
        <v>7</v>
      </c>
      <c r="P1563" s="8" t="str">
        <f ca="1">VLOOKUP($O1563,Education!$A:$B,2,FALSE)</f>
        <v>Undergraduate degree</v>
      </c>
      <c r="Q1563" s="7">
        <f ca="1" xml:space="preserve">
  IF(OR($S1563 = 5, $S1563 = 6, $S1563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63" s="7" t="str">
        <f ca="1">VLOOKUP($Q1563,Department!$A:$B,2,FALSE)</f>
        <v>Administration</v>
      </c>
      <c r="S1563" s="6">
        <f t="shared" ca="1" si="221"/>
        <v>10</v>
      </c>
      <c r="T1563" s="7" t="str">
        <f ca="1">VLOOKUP($S1563,Role!$A:$B,2,FALSE)</f>
        <v>Trainee</v>
      </c>
      <c r="U1563" s="6" t="str">
        <f t="shared" ca="1" si="222"/>
        <v/>
      </c>
      <c r="V1563" s="7" t="str">
        <f ca="1" xml:space="preserve">
IF($U1563 &lt;&gt; "",
    VLOOKUP($U1563,Level!$A:$B,2,FALSE),
    ""
)</f>
        <v/>
      </c>
      <c r="W1563" s="1">
        <f t="shared" ca="1" si="223"/>
        <v>1305</v>
      </c>
      <c r="X1563" s="12" t="str">
        <f t="shared" ca="1" si="224"/>
        <v>INSERT INTO bi4all.fac_employees (id_company_fk, id_employee_pk, flg_active, employee_name, id_gender_fk, id_race_fk, birthday, id_schooling_fk, id_department_fk, id_role_fk, id_level_fk, salary) VALUES (1, 1559, TRUE, 'Maria Barros Miranda', 'F', 5, '03/01/1949', 7, 6, 10, NULL, 1305);</v>
      </c>
    </row>
    <row r="1564" spans="1:24" ht="14.25" customHeight="1" x14ac:dyDescent="0.2">
      <c r="A1564" s="7">
        <v>1</v>
      </c>
      <c r="B1564" s="7" t="str">
        <f>$A1564 &amp; "-"&amp;VLOOKUP($A1564,Company!$A:$B,2,FALSE)</f>
        <v>1-ACME Corporation</v>
      </c>
      <c r="C1564" s="5">
        <f t="shared" si="216"/>
        <v>1560</v>
      </c>
      <c r="D1564" s="6" t="b">
        <v>1</v>
      </c>
      <c r="E1564" s="7">
        <f ca="1">IF($C1564 = 1 + N("Presidente"),
    127,
    IF($C1564 = 2 + N("Vice-Presidente"),
        72,
        IF($C1564 = 3 + N("Secretária bilíngue"),
            13,
            RANDBETWEEN(5,COUNT(Name!$A:$A) + 1)
        )
    )
)</f>
        <v>353</v>
      </c>
      <c r="F1564" s="7" t="str">
        <f ca="1">VLOOKUP($E1564,Name!$A:$B,2,FALSE)</f>
        <v>Vicente</v>
      </c>
      <c r="G1564" s="7">
        <f ca="1" xml:space="preserve">
IF($C1564 = 1,
    0,
    RANDBETWEEN(5,COUNT('Last name'!$A:$A) + 1)
)</f>
        <v>15</v>
      </c>
      <c r="H1564" s="7" t="str">
        <f ca="1" xml:space="preserve">
IF($C1564 = 1 + N("Presidente"),
    "de Orléans e Bragança",
    VLOOKUP($G1564,'Last name'!$A:$B,2,FALSE) &amp; " " &amp; VLOOKUP(RANDBETWEEN(5,COUNT('Last name'!$A:$A) + 1),'Last name'!$A:$B,2,FALSE)
)</f>
        <v>Alvim Malafaia</v>
      </c>
      <c r="I1564" s="7" t="str">
        <f t="shared" ca="1" si="217"/>
        <v>Vicente Alvim Malafaia</v>
      </c>
      <c r="J1564" s="7" t="str">
        <f ca="1">VLOOKUP($E1564,Name!$A:$C,3,FALSE)</f>
        <v>M</v>
      </c>
      <c r="K1564" s="7" t="str">
        <f ca="1">VLOOKUP($J1564,Gender!$A:$B,2,FALSE)</f>
        <v>Male</v>
      </c>
      <c r="L1564" s="7">
        <f t="shared" ca="1" si="218"/>
        <v>5</v>
      </c>
      <c r="M1564" s="7" t="str">
        <f ca="1">VLOOKUP($L1564,Race!$A:$B,2,FALSE)</f>
        <v>White</v>
      </c>
      <c r="N1564" s="8">
        <f t="shared" ca="1" si="219"/>
        <v>23068</v>
      </c>
      <c r="O1564" s="6">
        <f t="shared" ca="1" si="220"/>
        <v>7</v>
      </c>
      <c r="P1564" s="8" t="str">
        <f ca="1">VLOOKUP($O1564,Education!$A:$B,2,FALSE)</f>
        <v>Undergraduate degree</v>
      </c>
      <c r="Q1564" s="7">
        <f ca="1" xml:space="preserve">
  IF(OR($S1564 = 5, $S1564 = 6, $S1564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64" s="7" t="str">
        <f ca="1">VLOOKUP($Q1564,Department!$A:$B,2,FALSE)</f>
        <v>Finance</v>
      </c>
      <c r="S1564" s="6">
        <f t="shared" ca="1" si="221"/>
        <v>11</v>
      </c>
      <c r="T1564" s="7" t="str">
        <f ca="1">VLOOKUP($S1564,Role!$A:$B,2,FALSE)</f>
        <v>Analyst</v>
      </c>
      <c r="U1564" s="6">
        <f t="shared" ca="1" si="222"/>
        <v>6</v>
      </c>
      <c r="V1564" s="7" t="str">
        <f ca="1" xml:space="preserve">
IF($U1564 &lt;&gt; "",
    VLOOKUP($U1564,Level!$A:$B,2,FALSE),
    ""
)</f>
        <v>Pleno</v>
      </c>
      <c r="W1564" s="1">
        <f t="shared" ca="1" si="223"/>
        <v>2500</v>
      </c>
      <c r="X1564" s="12" t="str">
        <f t="shared" ca="1" si="224"/>
        <v>INSERT INTO bi4all.fac_employees (id_company_fk, id_employee_pk, flg_active, employee_name, id_gender_fk, id_race_fk, birthday, id_schooling_fk, id_department_fk, id_role_fk, id_level_fk, salary) VALUES (1, 1560, TRUE, 'Vicente Alvim Malafaia', 'M', 5, '26/02/1963', 7, 7, 11, 6, 2500);</v>
      </c>
    </row>
    <row r="1565" spans="1:24" ht="14.25" customHeight="1" x14ac:dyDescent="0.2">
      <c r="A1565" s="7">
        <v>1</v>
      </c>
      <c r="B1565" s="7" t="str">
        <f>$A1565 &amp; "-"&amp;VLOOKUP($A1565,Company!$A:$B,2,FALSE)</f>
        <v>1-ACME Corporation</v>
      </c>
      <c r="C1565" s="5">
        <f t="shared" si="216"/>
        <v>1561</v>
      </c>
      <c r="D1565" s="6" t="b">
        <v>1</v>
      </c>
      <c r="E1565" s="7">
        <f ca="1">IF($C1565 = 1 + N("Presidente"),
    127,
    IF($C1565 = 2 + N("Vice-Presidente"),
        72,
        IF($C1565 = 3 + N("Secretária bilíngue"),
            13,
            RANDBETWEEN(5,COUNT(Name!$A:$A) + 1)
        )
    )
)</f>
        <v>260</v>
      </c>
      <c r="F1565" s="7" t="str">
        <f ca="1">VLOOKUP($E1565,Name!$A:$B,2,FALSE)</f>
        <v>Maria Cecília</v>
      </c>
      <c r="G1565" s="7">
        <f ca="1" xml:space="preserve">
IF($C1565 = 1,
    0,
    RANDBETWEEN(5,COUNT('Last name'!$A:$A) + 1)
)</f>
        <v>127</v>
      </c>
      <c r="H1565" s="7" t="str">
        <f ca="1" xml:space="preserve">
IF($C1565 = 1 + N("Presidente"),
    "de Orléans e Bragança",
    VLOOKUP($G1565,'Last name'!$A:$B,2,FALSE) &amp; " " &amp; VLOOKUP(RANDBETWEEN(5,COUNT('Last name'!$A:$A) + 1),'Last name'!$A:$B,2,FALSE)
)</f>
        <v>Melo Barbieri</v>
      </c>
      <c r="I1565" s="7" t="str">
        <f t="shared" ca="1" si="217"/>
        <v>Maria Cecília Melo Barbieri</v>
      </c>
      <c r="J1565" s="7" t="str">
        <f ca="1">VLOOKUP($E1565,Name!$A:$C,3,FALSE)</f>
        <v>F</v>
      </c>
      <c r="K1565" s="7" t="str">
        <f ca="1">VLOOKUP($J1565,Gender!$A:$B,2,FALSE)</f>
        <v>Female</v>
      </c>
      <c r="L1565" s="7">
        <f t="shared" ca="1" si="218"/>
        <v>5</v>
      </c>
      <c r="M1565" s="7" t="str">
        <f ca="1">VLOOKUP($L1565,Race!$A:$B,2,FALSE)</f>
        <v>White</v>
      </c>
      <c r="N1565" s="8">
        <f t="shared" ca="1" si="219"/>
        <v>18217</v>
      </c>
      <c r="O1565" s="6">
        <f t="shared" ca="1" si="220"/>
        <v>7</v>
      </c>
      <c r="P1565" s="8" t="str">
        <f ca="1">VLOOKUP($O1565,Education!$A:$B,2,FALSE)</f>
        <v>Undergraduate degree</v>
      </c>
      <c r="Q1565" s="7">
        <f ca="1" xml:space="preserve">
  IF(OR($S1565 = 5, $S1565 = 6, $S1565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65" s="7" t="str">
        <f ca="1">VLOOKUP($Q1565,Department!$A:$B,2,FALSE)</f>
        <v>Commercial</v>
      </c>
      <c r="S1565" s="6">
        <f t="shared" ca="1" si="221"/>
        <v>9</v>
      </c>
      <c r="T1565" s="7" t="str">
        <f ca="1">VLOOKUP($S1565,Role!$A:$B,2,FALSE)</f>
        <v>Intern</v>
      </c>
      <c r="U1565" s="6" t="str">
        <f t="shared" ca="1" si="222"/>
        <v/>
      </c>
      <c r="V1565" s="7" t="str">
        <f ca="1" xml:space="preserve">
IF($U1565 &lt;&gt; "",
    VLOOKUP($U1565,Level!$A:$B,2,FALSE),
    ""
)</f>
        <v/>
      </c>
      <c r="W1565" s="1">
        <f t="shared" ca="1" si="223"/>
        <v>1285</v>
      </c>
      <c r="X1565" s="12" t="str">
        <f t="shared" ca="1" si="224"/>
        <v>INSERT INTO bi4all.fac_employees (id_company_fk, id_employee_pk, flg_active, employee_name, id_gender_fk, id_race_fk, birthday, id_schooling_fk, id_department_fk, id_role_fk, id_level_fk, salary) VALUES (1, 1561, TRUE, 'Maria Cecília Melo Barbieri', 'F', 5, '15/11/1949', 7, 9, 9, NULL, 1285);</v>
      </c>
    </row>
    <row r="1566" spans="1:24" ht="14.25" customHeight="1" x14ac:dyDescent="0.2">
      <c r="A1566" s="7">
        <v>1</v>
      </c>
      <c r="B1566" s="7" t="str">
        <f>$A1566 &amp; "-"&amp;VLOOKUP($A1566,Company!$A:$B,2,FALSE)</f>
        <v>1-ACME Corporation</v>
      </c>
      <c r="C1566" s="5">
        <f t="shared" si="216"/>
        <v>1562</v>
      </c>
      <c r="D1566" s="6" t="b">
        <v>1</v>
      </c>
      <c r="E1566" s="7">
        <f ca="1">IF($C1566 = 1 + N("Presidente"),
    127,
    IF($C1566 = 2 + N("Vice-Presidente"),
        72,
        IF($C1566 = 3 + N("Secretária bilíngue"),
            13,
            RANDBETWEEN(5,COUNT(Name!$A:$A) + 1)
        )
    )
)</f>
        <v>36</v>
      </c>
      <c r="F1566" s="7" t="str">
        <f ca="1">VLOOKUP($E1566,Name!$A:$B,2,FALSE)</f>
        <v>Ana Sophia</v>
      </c>
      <c r="G1566" s="7">
        <f ca="1" xml:space="preserve">
IF($C1566 = 1,
    0,
    RANDBETWEEN(5,COUNT('Last name'!$A:$A) + 1)
)</f>
        <v>155</v>
      </c>
      <c r="H1566" s="7" t="str">
        <f ca="1" xml:space="preserve">
IF($C1566 = 1 + N("Presidente"),
    "de Orléans e Bragança",
    VLOOKUP($G1566,'Last name'!$A:$B,2,FALSE) &amp; " " &amp; VLOOKUP(RANDBETWEEN(5,COUNT('Last name'!$A:$A) + 1),'Last name'!$A:$B,2,FALSE)
)</f>
        <v>Pinto Andrade</v>
      </c>
      <c r="I1566" s="7" t="str">
        <f t="shared" ca="1" si="217"/>
        <v>Ana Sophia Pinto Andrade</v>
      </c>
      <c r="J1566" s="7" t="str">
        <f ca="1">VLOOKUP($E1566,Name!$A:$C,3,FALSE)</f>
        <v>F</v>
      </c>
      <c r="K1566" s="7" t="str">
        <f ca="1">VLOOKUP($J1566,Gender!$A:$B,2,FALSE)</f>
        <v>Female</v>
      </c>
      <c r="L1566" s="7">
        <f t="shared" ca="1" si="218"/>
        <v>5</v>
      </c>
      <c r="M1566" s="7" t="str">
        <f ca="1">VLOOKUP($L1566,Race!$A:$B,2,FALSE)</f>
        <v>White</v>
      </c>
      <c r="N1566" s="8">
        <f t="shared" ca="1" si="219"/>
        <v>18977</v>
      </c>
      <c r="O1566" s="6">
        <f t="shared" ca="1" si="220"/>
        <v>8</v>
      </c>
      <c r="P1566" s="8" t="str">
        <f ca="1">VLOOKUP($O1566,Education!$A:$B,2,FALSE)</f>
        <v>Graduate school</v>
      </c>
      <c r="Q1566" s="7">
        <f ca="1" xml:space="preserve">
  IF(OR($S1566 = 5, $S1566 = 6, $S1566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66" s="7" t="str">
        <f ca="1">VLOOKUP($Q1566,Department!$A:$B,2,FALSE)</f>
        <v>Communication &amp; Marketing</v>
      </c>
      <c r="S1566" s="6">
        <f t="shared" ca="1" si="221"/>
        <v>11</v>
      </c>
      <c r="T1566" s="7" t="str">
        <f ca="1">VLOOKUP($S1566,Role!$A:$B,2,FALSE)</f>
        <v>Analyst</v>
      </c>
      <c r="U1566" s="6">
        <f t="shared" ca="1" si="222"/>
        <v>5</v>
      </c>
      <c r="V1566" s="7" t="str">
        <f ca="1" xml:space="preserve">
IF($U1566 &lt;&gt; "",
    VLOOKUP($U1566,Level!$A:$B,2,FALSE),
    ""
)</f>
        <v>Junior</v>
      </c>
      <c r="W1566" s="1">
        <f t="shared" ca="1" si="223"/>
        <v>3080</v>
      </c>
      <c r="X1566" s="12" t="str">
        <f t="shared" ca="1" si="224"/>
        <v>INSERT INTO bi4all.fac_employees (id_company_fk, id_employee_pk, flg_active, employee_name, id_gender_fk, id_race_fk, birthday, id_schooling_fk, id_department_fk, id_role_fk, id_level_fk, salary) VALUES (1, 1562, TRUE, 'Ana Sophia Pinto Andrade', 'F', 5, '15/12/1951', 8, 11, 11, 5, 3080);</v>
      </c>
    </row>
    <row r="1567" spans="1:24" ht="14.25" customHeight="1" x14ac:dyDescent="0.2">
      <c r="A1567" s="7">
        <v>1</v>
      </c>
      <c r="B1567" s="7" t="str">
        <f>$A1567 &amp; "-"&amp;VLOOKUP($A1567,Company!$A:$B,2,FALSE)</f>
        <v>1-ACME Corporation</v>
      </c>
      <c r="C1567" s="5">
        <f t="shared" si="216"/>
        <v>1563</v>
      </c>
      <c r="D1567" s="6" t="b">
        <v>1</v>
      </c>
      <c r="E1567" s="7">
        <f ca="1">IF($C1567 = 1 + N("Presidente"),
    127,
    IF($C1567 = 2 + N("Vice-Presidente"),
        72,
        IF($C1567 = 3 + N("Secretária bilíngue"),
            13,
            RANDBETWEEN(5,COUNT(Name!$A:$A) + 1)
        )
    )
)</f>
        <v>153</v>
      </c>
      <c r="F1567" s="7" t="str">
        <f ca="1">VLOOKUP($E1567,Name!$A:$B,2,FALSE)</f>
        <v>Giovana</v>
      </c>
      <c r="G1567" s="7">
        <f ca="1" xml:space="preserve">
IF($C1567 = 1,
    0,
    RANDBETWEEN(5,COUNT('Last name'!$A:$A) + 1)
)</f>
        <v>118</v>
      </c>
      <c r="H1567" s="7" t="str">
        <f ca="1" xml:space="preserve">
IF($C1567 = 1 + N("Presidente"),
    "de Orléans e Bragança",
    VLOOKUP($G1567,'Last name'!$A:$B,2,FALSE) &amp; " " &amp; VLOOKUP(RANDBETWEEN(5,COUNT('Last name'!$A:$A) + 1),'Last name'!$A:$B,2,FALSE)
)</f>
        <v>Mariani Pinto</v>
      </c>
      <c r="I1567" s="7" t="str">
        <f t="shared" ca="1" si="217"/>
        <v>Giovana Mariani Pinto</v>
      </c>
      <c r="J1567" s="7" t="str">
        <f ca="1">VLOOKUP($E1567,Name!$A:$C,3,FALSE)</f>
        <v>F</v>
      </c>
      <c r="K1567" s="7" t="str">
        <f ca="1">VLOOKUP($J1567,Gender!$A:$B,2,FALSE)</f>
        <v>Female</v>
      </c>
      <c r="L1567" s="7">
        <f t="shared" ca="1" si="218"/>
        <v>5</v>
      </c>
      <c r="M1567" s="7" t="str">
        <f ca="1">VLOOKUP($L1567,Race!$A:$B,2,FALSE)</f>
        <v>White</v>
      </c>
      <c r="N1567" s="8">
        <f t="shared" ca="1" si="219"/>
        <v>22546</v>
      </c>
      <c r="O1567" s="6">
        <f t="shared" ca="1" si="220"/>
        <v>7</v>
      </c>
      <c r="P1567" s="8" t="str">
        <f ca="1">VLOOKUP($O1567,Education!$A:$B,2,FALSE)</f>
        <v>Undergraduate degree</v>
      </c>
      <c r="Q1567" s="7">
        <f ca="1" xml:space="preserve">
  IF(OR($S1567 = 5, $S1567 = 6, $S1567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67" s="7" t="str">
        <f ca="1">VLOOKUP($Q1567,Department!$A:$B,2,FALSE)</f>
        <v>Finance</v>
      </c>
      <c r="S1567" s="6">
        <f t="shared" ca="1" si="221"/>
        <v>9</v>
      </c>
      <c r="T1567" s="7" t="str">
        <f ca="1">VLOOKUP($S1567,Role!$A:$B,2,FALSE)</f>
        <v>Intern</v>
      </c>
      <c r="U1567" s="6" t="str">
        <f t="shared" ca="1" si="222"/>
        <v/>
      </c>
      <c r="V1567" s="7" t="str">
        <f ca="1" xml:space="preserve">
IF($U1567 &lt;&gt; "",
    VLOOKUP($U1567,Level!$A:$B,2,FALSE),
    ""
)</f>
        <v/>
      </c>
      <c r="W1567" s="1">
        <f t="shared" ca="1" si="223"/>
        <v>1205</v>
      </c>
      <c r="X1567" s="12" t="str">
        <f t="shared" ca="1" si="224"/>
        <v>INSERT INTO bi4all.fac_employees (id_company_fk, id_employee_pk, flg_active, employee_name, id_gender_fk, id_race_fk, birthday, id_schooling_fk, id_department_fk, id_role_fk, id_level_fk, salary) VALUES (1, 1563, TRUE, 'Giovana Mariani Pinto', 'F', 5, '22/09/1961', 7, 7, 9, NULL, 1205);</v>
      </c>
    </row>
    <row r="1568" spans="1:24" ht="14.25" customHeight="1" x14ac:dyDescent="0.2">
      <c r="A1568" s="7">
        <v>1</v>
      </c>
      <c r="B1568" s="7" t="str">
        <f>$A1568 &amp; "-"&amp;VLOOKUP($A1568,Company!$A:$B,2,FALSE)</f>
        <v>1-ACME Corporation</v>
      </c>
      <c r="C1568" s="5">
        <f t="shared" si="216"/>
        <v>1564</v>
      </c>
      <c r="D1568" s="6" t="b">
        <v>1</v>
      </c>
      <c r="E1568" s="7">
        <f ca="1">IF($C1568 = 1 + N("Presidente"),
    127,
    IF($C1568 = 2 + N("Vice-Presidente"),
        72,
        IF($C1568 = 3 + N("Secretária bilíngue"),
            13,
            RANDBETWEEN(5,COUNT(Name!$A:$A) + 1)
        )
    )
)</f>
        <v>32</v>
      </c>
      <c r="F1568" s="7" t="str">
        <f ca="1">VLOOKUP($E1568,Name!$A:$B,2,FALSE)</f>
        <v>Ana Laura</v>
      </c>
      <c r="G1568" s="7">
        <f ca="1" xml:space="preserve">
IF($C1568 = 1,
    0,
    RANDBETWEEN(5,COUNT('Last name'!$A:$A) + 1)
)</f>
        <v>155</v>
      </c>
      <c r="H1568" s="7" t="str">
        <f ca="1" xml:space="preserve">
IF($C1568 = 1 + N("Presidente"),
    "de Orléans e Bragança",
    VLOOKUP($G1568,'Last name'!$A:$B,2,FALSE) &amp; " " &amp; VLOOKUP(RANDBETWEEN(5,COUNT('Last name'!$A:$A) + 1),'Last name'!$A:$B,2,FALSE)
)</f>
        <v>Pinto Camões</v>
      </c>
      <c r="I1568" s="7" t="str">
        <f t="shared" ca="1" si="217"/>
        <v>Ana Laura Pinto Camões</v>
      </c>
      <c r="J1568" s="7" t="str">
        <f ca="1">VLOOKUP($E1568,Name!$A:$C,3,FALSE)</f>
        <v>F</v>
      </c>
      <c r="K1568" s="7" t="str">
        <f ca="1">VLOOKUP($J1568,Gender!$A:$B,2,FALSE)</f>
        <v>Female</v>
      </c>
      <c r="L1568" s="7">
        <f t="shared" ca="1" si="218"/>
        <v>6</v>
      </c>
      <c r="M1568" s="7" t="str">
        <f ca="1">VLOOKUP($L1568,Race!$A:$B,2,FALSE)</f>
        <v>Black or African American</v>
      </c>
      <c r="N1568" s="8">
        <f t="shared" ca="1" si="219"/>
        <v>30705</v>
      </c>
      <c r="O1568" s="6">
        <f t="shared" ca="1" si="220"/>
        <v>8</v>
      </c>
      <c r="P1568" s="8" t="str">
        <f ca="1">VLOOKUP($O1568,Education!$A:$B,2,FALSE)</f>
        <v>Graduate school</v>
      </c>
      <c r="Q1568" s="7">
        <f ca="1" xml:space="preserve">
  IF(OR($S1568 = 5, $S1568 = 6, $S1568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68" s="7" t="str">
        <f ca="1">VLOOKUP($Q1568,Department!$A:$B,2,FALSE)</f>
        <v>Administration</v>
      </c>
      <c r="S1568" s="6">
        <f t="shared" ca="1" si="221"/>
        <v>11</v>
      </c>
      <c r="T1568" s="7" t="str">
        <f ca="1">VLOOKUP($S1568,Role!$A:$B,2,FALSE)</f>
        <v>Analyst</v>
      </c>
      <c r="U1568" s="6">
        <f t="shared" ca="1" si="222"/>
        <v>5</v>
      </c>
      <c r="V1568" s="7" t="str">
        <f ca="1" xml:space="preserve">
IF($U1568 &lt;&gt; "",
    VLOOKUP($U1568,Level!$A:$B,2,FALSE),
    ""
)</f>
        <v>Junior</v>
      </c>
      <c r="W1568" s="1">
        <f t="shared" ca="1" si="223"/>
        <v>3000</v>
      </c>
      <c r="X1568" s="12" t="str">
        <f t="shared" ca="1" si="224"/>
        <v>INSERT INTO bi4all.fac_employees (id_company_fk, id_employee_pk, flg_active, employee_name, id_gender_fk, id_race_fk, birthday, id_schooling_fk, id_department_fk, id_role_fk, id_level_fk, salary) VALUES (1, 1564, TRUE, 'Ana Laura Pinto Camões', 'F', 6, '24/01/1984', 8, 6, 11, 5, 3000);</v>
      </c>
    </row>
    <row r="1569" spans="1:24" ht="14.25" customHeight="1" x14ac:dyDescent="0.2">
      <c r="A1569" s="7">
        <v>1</v>
      </c>
      <c r="B1569" s="7" t="str">
        <f>$A1569 &amp; "-"&amp;VLOOKUP($A1569,Company!$A:$B,2,FALSE)</f>
        <v>1-ACME Corporation</v>
      </c>
      <c r="C1569" s="5">
        <f t="shared" si="216"/>
        <v>1565</v>
      </c>
      <c r="D1569" s="6" t="b">
        <v>1</v>
      </c>
      <c r="E1569" s="7">
        <f ca="1">IF($C1569 = 1 + N("Presidente"),
    127,
    IF($C1569 = 2 + N("Vice-Presidente"),
        72,
        IF($C1569 = 3 + N("Secretária bilíngue"),
            13,
            RANDBETWEEN(5,COUNT(Name!$A:$A) + 1)
        )
    )
)</f>
        <v>233</v>
      </c>
      <c r="F1569" s="7" t="str">
        <f ca="1">VLOOKUP($E1569,Name!$A:$B,2,FALSE)</f>
        <v>Lorenzo Augusto</v>
      </c>
      <c r="G1569" s="7">
        <f ca="1" xml:space="preserve">
IF($C1569 = 1,
    0,
    RANDBETWEEN(5,COUNT('Last name'!$A:$A) + 1)
)</f>
        <v>173</v>
      </c>
      <c r="H1569" s="7" t="str">
        <f ca="1" xml:space="preserve">
IF($C1569 = 1 + N("Presidente"),
    "de Orléans e Bragança",
    VLOOKUP($G1569,'Last name'!$A:$B,2,FALSE) &amp; " " &amp; VLOOKUP(RANDBETWEEN(5,COUNT('Last name'!$A:$A) + 1),'Last name'!$A:$B,2,FALSE)
)</f>
        <v>Santacruz Alvarenga</v>
      </c>
      <c r="I1569" s="7" t="str">
        <f t="shared" ca="1" si="217"/>
        <v>Lorenzo Augusto Santacruz Alvarenga</v>
      </c>
      <c r="J1569" s="7" t="str">
        <f ca="1">VLOOKUP($E1569,Name!$A:$C,3,FALSE)</f>
        <v>M</v>
      </c>
      <c r="K1569" s="7" t="str">
        <f ca="1">VLOOKUP($J1569,Gender!$A:$B,2,FALSE)</f>
        <v>Male</v>
      </c>
      <c r="L1569" s="7">
        <f t="shared" ca="1" si="218"/>
        <v>5</v>
      </c>
      <c r="M1569" s="7" t="str">
        <f ca="1">VLOOKUP($L1569,Race!$A:$B,2,FALSE)</f>
        <v>White</v>
      </c>
      <c r="N1569" s="8">
        <f t="shared" ca="1" si="219"/>
        <v>33510</v>
      </c>
      <c r="O1569" s="6">
        <f t="shared" ca="1" si="220"/>
        <v>7</v>
      </c>
      <c r="P1569" s="8" t="str">
        <f ca="1">VLOOKUP($O1569,Education!$A:$B,2,FALSE)</f>
        <v>Undergraduate degree</v>
      </c>
      <c r="Q1569" s="7">
        <f ca="1" xml:space="preserve">
  IF(OR($S1569 = 5, $S1569 = 6, $S1569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69" s="7" t="str">
        <f ca="1">VLOOKUP($Q1569,Department!$A:$B,2,FALSE)</f>
        <v>Operations</v>
      </c>
      <c r="S1569" s="6">
        <f t="shared" ca="1" si="221"/>
        <v>9</v>
      </c>
      <c r="T1569" s="7" t="str">
        <f ca="1">VLOOKUP($S1569,Role!$A:$B,2,FALSE)</f>
        <v>Intern</v>
      </c>
      <c r="U1569" s="6" t="str">
        <f t="shared" ca="1" si="222"/>
        <v/>
      </c>
      <c r="V1569" s="7" t="str">
        <f ca="1" xml:space="preserve">
IF($U1569 &lt;&gt; "",
    VLOOKUP($U1569,Level!$A:$B,2,FALSE),
    ""
)</f>
        <v/>
      </c>
      <c r="W1569" s="1">
        <f t="shared" ca="1" si="223"/>
        <v>1205</v>
      </c>
      <c r="X1569" s="12" t="str">
        <f t="shared" ca="1" si="224"/>
        <v>INSERT INTO bi4all.fac_employees (id_company_fk, id_employee_pk, flg_active, employee_name, id_gender_fk, id_race_fk, birthday, id_schooling_fk, id_department_fk, id_role_fk, id_level_fk, salary) VALUES (1, 1565, TRUE, 'Lorenzo Augusto Santacruz Alvarenga', 'M', 5, '29/09/1991', 7, 10, 9, NULL, 1205);</v>
      </c>
    </row>
    <row r="1570" spans="1:24" ht="14.25" customHeight="1" x14ac:dyDescent="0.2">
      <c r="A1570" s="7">
        <v>1</v>
      </c>
      <c r="B1570" s="7" t="str">
        <f>$A1570 &amp; "-"&amp;VLOOKUP($A1570,Company!$A:$B,2,FALSE)</f>
        <v>1-ACME Corporation</v>
      </c>
      <c r="C1570" s="5">
        <f t="shared" si="216"/>
        <v>1566</v>
      </c>
      <c r="D1570" s="6" t="b">
        <v>1</v>
      </c>
      <c r="E1570" s="7">
        <f ca="1">IF($C1570 = 1 + N("Presidente"),
    127,
    IF($C1570 = 2 + N("Vice-Presidente"),
        72,
        IF($C1570 = 3 + N("Secretária bilíngue"),
            13,
            RANDBETWEEN(5,COUNT(Name!$A:$A) + 1)
        )
    )
)</f>
        <v>261</v>
      </c>
      <c r="F1570" s="7" t="str">
        <f ca="1">VLOOKUP($E1570,Name!$A:$B,2,FALSE)</f>
        <v>Maria Clara</v>
      </c>
      <c r="G1570" s="7">
        <f ca="1" xml:space="preserve">
IF($C1570 = 1,
    0,
    RANDBETWEEN(5,COUNT('Last name'!$A:$A) + 1)
)</f>
        <v>144</v>
      </c>
      <c r="H1570" s="7" t="str">
        <f ca="1" xml:space="preserve">
IF($C1570 = 1 + N("Presidente"),
    "de Orléans e Bragança",
    VLOOKUP($G1570,'Last name'!$A:$B,2,FALSE) &amp; " " &amp; VLOOKUP(RANDBETWEEN(5,COUNT('Last name'!$A:$A) + 1),'Last name'!$A:$B,2,FALSE)
)</f>
        <v>Padrão Ildelfonso</v>
      </c>
      <c r="I1570" s="7" t="str">
        <f t="shared" ca="1" si="217"/>
        <v>Maria Clara Padrão Ildelfonso</v>
      </c>
      <c r="J1570" s="7" t="str">
        <f ca="1">VLOOKUP($E1570,Name!$A:$C,3,FALSE)</f>
        <v>F</v>
      </c>
      <c r="K1570" s="7" t="str">
        <f ca="1">VLOOKUP($J1570,Gender!$A:$B,2,FALSE)</f>
        <v>Female</v>
      </c>
      <c r="L1570" s="7">
        <f t="shared" ca="1" si="218"/>
        <v>5</v>
      </c>
      <c r="M1570" s="7" t="str">
        <f ca="1">VLOOKUP($L1570,Race!$A:$B,2,FALSE)</f>
        <v>White</v>
      </c>
      <c r="N1570" s="8">
        <f t="shared" ca="1" si="219"/>
        <v>22402</v>
      </c>
      <c r="O1570" s="6">
        <f t="shared" ca="1" si="220"/>
        <v>8</v>
      </c>
      <c r="P1570" s="8" t="str">
        <f ca="1">VLOOKUP($O1570,Education!$A:$B,2,FALSE)</f>
        <v>Graduate school</v>
      </c>
      <c r="Q1570" s="7">
        <f ca="1" xml:space="preserve">
  IF(OR($S1570 = 5, $S1570 = 6, $S1570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70" s="7" t="str">
        <f ca="1">VLOOKUP($Q1570,Department!$A:$B,2,FALSE)</f>
        <v>Finance</v>
      </c>
      <c r="S1570" s="6">
        <f t="shared" ca="1" si="221"/>
        <v>11</v>
      </c>
      <c r="T1570" s="7" t="str">
        <f ca="1">VLOOKUP($S1570,Role!$A:$B,2,FALSE)</f>
        <v>Analyst</v>
      </c>
      <c r="U1570" s="6">
        <f t="shared" ca="1" si="222"/>
        <v>5</v>
      </c>
      <c r="V1570" s="7" t="str">
        <f ca="1" xml:space="preserve">
IF($U1570 &lt;&gt; "",
    VLOOKUP($U1570,Level!$A:$B,2,FALSE),
    ""
)</f>
        <v>Junior</v>
      </c>
      <c r="W1570" s="1">
        <f t="shared" ca="1" si="223"/>
        <v>3000</v>
      </c>
      <c r="X1570" s="12" t="str">
        <f t="shared" ca="1" si="224"/>
        <v>INSERT INTO bi4all.fac_employees (id_company_fk, id_employee_pk, flg_active, employee_name, id_gender_fk, id_race_fk, birthday, id_schooling_fk, id_department_fk, id_role_fk, id_level_fk, salary) VALUES (1, 1566, TRUE, 'Maria Clara Padrão Ildelfonso', 'F', 5, '01/05/1961', 8, 7, 11, 5, 3000);</v>
      </c>
    </row>
    <row r="1571" spans="1:24" ht="14.25" customHeight="1" x14ac:dyDescent="0.2">
      <c r="A1571" s="7">
        <v>1</v>
      </c>
      <c r="B1571" s="7" t="str">
        <f>$A1571 &amp; "-"&amp;VLOOKUP($A1571,Company!$A:$B,2,FALSE)</f>
        <v>1-ACME Corporation</v>
      </c>
      <c r="C1571" s="5">
        <f t="shared" si="216"/>
        <v>1567</v>
      </c>
      <c r="D1571" s="6" t="b">
        <v>1</v>
      </c>
      <c r="E1571" s="7">
        <f ca="1">IF($C1571 = 1 + N("Presidente"),
    127,
    IF($C1571 = 2 + N("Vice-Presidente"),
        72,
        IF($C1571 = 3 + N("Secretária bilíngue"),
            13,
            RANDBETWEEN(5,COUNT(Name!$A:$A) + 1)
        )
    )
)</f>
        <v>217</v>
      </c>
      <c r="F1571" s="7" t="str">
        <f ca="1">VLOOKUP($E1571,Name!$A:$B,2,FALSE)</f>
        <v>Lara</v>
      </c>
      <c r="G1571" s="7">
        <f ca="1" xml:space="preserve">
IF($C1571 = 1,
    0,
    RANDBETWEEN(5,COUNT('Last name'!$A:$A) + 1)
)</f>
        <v>137</v>
      </c>
      <c r="H1571" s="7" t="str">
        <f ca="1" xml:space="preserve">
IF($C1571 = 1 + N("Presidente"),
    "de Orléans e Bragança",
    VLOOKUP($G1571,'Last name'!$A:$B,2,FALSE) &amp; " " &amp; VLOOKUP(RANDBETWEEN(5,COUNT('Last name'!$A:$A) + 1),'Last name'!$A:$B,2,FALSE)
)</f>
        <v>Moura Bermudes</v>
      </c>
      <c r="I1571" s="7" t="str">
        <f t="shared" ca="1" si="217"/>
        <v>Lara Moura Bermudes</v>
      </c>
      <c r="J1571" s="7" t="str">
        <f ca="1">VLOOKUP($E1571,Name!$A:$C,3,FALSE)</f>
        <v>F</v>
      </c>
      <c r="K1571" s="7" t="str">
        <f ca="1">VLOOKUP($J1571,Gender!$A:$B,2,FALSE)</f>
        <v>Female</v>
      </c>
      <c r="L1571" s="7">
        <f t="shared" ca="1" si="218"/>
        <v>5</v>
      </c>
      <c r="M1571" s="7" t="str">
        <f ca="1">VLOOKUP($L1571,Race!$A:$B,2,FALSE)</f>
        <v>White</v>
      </c>
      <c r="N1571" s="8">
        <f t="shared" ca="1" si="219"/>
        <v>21082</v>
      </c>
      <c r="O1571" s="6">
        <f t="shared" ca="1" si="220"/>
        <v>7</v>
      </c>
      <c r="P1571" s="8" t="str">
        <f ca="1">VLOOKUP($O1571,Education!$A:$B,2,FALSE)</f>
        <v>Undergraduate degree</v>
      </c>
      <c r="Q1571" s="7">
        <f ca="1" xml:space="preserve">
  IF(OR($S1571 = 5, $S1571 = 6, $S1571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71" s="7" t="str">
        <f ca="1">VLOOKUP($Q1571,Department!$A:$B,2,FALSE)</f>
        <v>Controlling</v>
      </c>
      <c r="S1571" s="6">
        <f t="shared" ca="1" si="221"/>
        <v>10</v>
      </c>
      <c r="T1571" s="7" t="str">
        <f ca="1">VLOOKUP($S1571,Role!$A:$B,2,FALSE)</f>
        <v>Trainee</v>
      </c>
      <c r="U1571" s="6" t="str">
        <f t="shared" ca="1" si="222"/>
        <v/>
      </c>
      <c r="V1571" s="7" t="str">
        <f ca="1" xml:space="preserve">
IF($U1571 &lt;&gt; "",
    VLOOKUP($U1571,Level!$A:$B,2,FALSE),
    ""
)</f>
        <v/>
      </c>
      <c r="W1571" s="1">
        <f t="shared" ca="1" si="223"/>
        <v>1305</v>
      </c>
      <c r="X1571" s="12" t="str">
        <f t="shared" ca="1" si="224"/>
        <v>INSERT INTO bi4all.fac_employees (id_company_fk, id_employee_pk, flg_active, employee_name, id_gender_fk, id_race_fk, birthday, id_schooling_fk, id_department_fk, id_role_fk, id_level_fk, salary) VALUES (1, 1567, TRUE, 'Lara Moura Bermudes', 'F', 5, '19/09/1957', 7, 12, 10, NULL, 1305);</v>
      </c>
    </row>
    <row r="1572" spans="1:24" ht="14.25" customHeight="1" x14ac:dyDescent="0.2">
      <c r="A1572" s="7">
        <v>1</v>
      </c>
      <c r="B1572" s="7" t="str">
        <f>$A1572 &amp; "-"&amp;VLOOKUP($A1572,Company!$A:$B,2,FALSE)</f>
        <v>1-ACME Corporation</v>
      </c>
      <c r="C1572" s="5">
        <f t="shared" si="216"/>
        <v>1568</v>
      </c>
      <c r="D1572" s="6" t="b">
        <v>1</v>
      </c>
      <c r="E1572" s="7">
        <f ca="1">IF($C1572 = 1 + N("Presidente"),
    127,
    IF($C1572 = 2 + N("Vice-Presidente"),
        72,
        IF($C1572 = 3 + N("Secretária bilíngue"),
            13,
            RANDBETWEEN(5,COUNT(Name!$A:$A) + 1)
        )
    )
)</f>
        <v>39</v>
      </c>
      <c r="F1572" s="7" t="str">
        <f ca="1">VLOOKUP($E1572,Name!$A:$B,2,FALSE)</f>
        <v>Ananda</v>
      </c>
      <c r="G1572" s="7">
        <f ca="1" xml:space="preserve">
IF($C1572 = 1,
    0,
    RANDBETWEEN(5,COUNT('Last name'!$A:$A) + 1)
)</f>
        <v>74</v>
      </c>
      <c r="H1572" s="7" t="str">
        <f ca="1" xml:space="preserve">
IF($C1572 = 1 + N("Presidente"),
    "de Orléans e Bragança",
    VLOOKUP($G1572,'Last name'!$A:$B,2,FALSE) &amp; " " &amp; VLOOKUP(RANDBETWEEN(5,COUNT('Last name'!$A:$A) + 1),'Last name'!$A:$B,2,FALSE)
)</f>
        <v>Dias Farias</v>
      </c>
      <c r="I1572" s="7" t="str">
        <f t="shared" ca="1" si="217"/>
        <v>Ananda Dias Farias</v>
      </c>
      <c r="J1572" s="7" t="str">
        <f ca="1">VLOOKUP($E1572,Name!$A:$C,3,FALSE)</f>
        <v>F</v>
      </c>
      <c r="K1572" s="7" t="str">
        <f ca="1">VLOOKUP($J1572,Gender!$A:$B,2,FALSE)</f>
        <v>Female</v>
      </c>
      <c r="L1572" s="7">
        <f t="shared" ca="1" si="218"/>
        <v>5</v>
      </c>
      <c r="M1572" s="7" t="str">
        <f ca="1">VLOOKUP($L1572,Race!$A:$B,2,FALSE)</f>
        <v>White</v>
      </c>
      <c r="N1572" s="8">
        <f t="shared" ca="1" si="219"/>
        <v>31219</v>
      </c>
      <c r="O1572" s="6">
        <f t="shared" ca="1" si="220"/>
        <v>7</v>
      </c>
      <c r="P1572" s="8" t="str">
        <f ca="1">VLOOKUP($O1572,Education!$A:$B,2,FALSE)</f>
        <v>Undergraduate degree</v>
      </c>
      <c r="Q1572" s="7">
        <f ca="1" xml:space="preserve">
  IF(OR($S1572 = 5, $S1572 = 6, $S1572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72" s="7" t="str">
        <f ca="1">VLOOKUP($Q1572,Department!$A:$B,2,FALSE)</f>
        <v>Communication &amp; Marketing</v>
      </c>
      <c r="S1572" s="6">
        <f t="shared" ca="1" si="221"/>
        <v>11</v>
      </c>
      <c r="T1572" s="7" t="str">
        <f ca="1">VLOOKUP($S1572,Role!$A:$B,2,FALSE)</f>
        <v>Analyst</v>
      </c>
      <c r="U1572" s="6">
        <f t="shared" ca="1" si="222"/>
        <v>7</v>
      </c>
      <c r="V1572" s="7" t="str">
        <f ca="1" xml:space="preserve">
IF($U1572 &lt;&gt; "",
    VLOOKUP($U1572,Level!$A:$B,2,FALSE),
    ""
)</f>
        <v>Senior</v>
      </c>
      <c r="W1572" s="1">
        <f t="shared" ca="1" si="223"/>
        <v>2580</v>
      </c>
      <c r="X1572" s="12" t="str">
        <f t="shared" ca="1" si="224"/>
        <v>INSERT INTO bi4all.fac_employees (id_company_fk, id_employee_pk, flg_active, employee_name, id_gender_fk, id_race_fk, birthday, id_schooling_fk, id_department_fk, id_role_fk, id_level_fk, salary) VALUES (1, 1568, TRUE, 'Ananda Dias Farias', 'F', 5, '21/06/1985', 7, 11, 11, 7, 2580);</v>
      </c>
    </row>
    <row r="1573" spans="1:24" ht="14.25" customHeight="1" x14ac:dyDescent="0.2">
      <c r="A1573" s="7">
        <v>1</v>
      </c>
      <c r="B1573" s="7" t="str">
        <f>$A1573 &amp; "-"&amp;VLOOKUP($A1573,Company!$A:$B,2,FALSE)</f>
        <v>1-ACME Corporation</v>
      </c>
      <c r="C1573" s="5">
        <f t="shared" si="216"/>
        <v>1569</v>
      </c>
      <c r="D1573" s="6" t="b">
        <v>1</v>
      </c>
      <c r="E1573" s="7">
        <f ca="1">IF($C1573 = 1 + N("Presidente"),
    127,
    IF($C1573 = 2 + N("Vice-Presidente"),
        72,
        IF($C1573 = 3 + N("Secretária bilíngue"),
            13,
            RANDBETWEEN(5,COUNT(Name!$A:$A) + 1)
        )
    )
)</f>
        <v>84</v>
      </c>
      <c r="F1573" s="7" t="str">
        <f ca="1">VLOOKUP($E1573,Name!$A:$B,2,FALSE)</f>
        <v>Carlos</v>
      </c>
      <c r="G1573" s="7">
        <f ca="1" xml:space="preserve">
IF($C1573 = 1,
    0,
    RANDBETWEEN(5,COUNT('Last name'!$A:$A) + 1)
)</f>
        <v>31</v>
      </c>
      <c r="H1573" s="7" t="str">
        <f ca="1" xml:space="preserve">
IF($C1573 = 1 + N("Presidente"),
    "de Orléans e Bragança",
    VLOOKUP($G1573,'Last name'!$A:$B,2,FALSE) &amp; " " &amp; VLOOKUP(RANDBETWEEN(5,COUNT('Last name'!$A:$A) + 1),'Last name'!$A:$B,2,FALSE)
)</f>
        <v>Barbosa Resende</v>
      </c>
      <c r="I1573" s="7" t="str">
        <f t="shared" ca="1" si="217"/>
        <v>Carlos Barbosa Resende</v>
      </c>
      <c r="J1573" s="7" t="str">
        <f ca="1">VLOOKUP($E1573,Name!$A:$C,3,FALSE)</f>
        <v>M</v>
      </c>
      <c r="K1573" s="7" t="str">
        <f ca="1">VLOOKUP($J1573,Gender!$A:$B,2,FALSE)</f>
        <v>Male</v>
      </c>
      <c r="L1573" s="7">
        <f t="shared" ca="1" si="218"/>
        <v>7</v>
      </c>
      <c r="M1573" s="7" t="str">
        <f ca="1">VLOOKUP($L1573,Race!$A:$B,2,FALSE)</f>
        <v>Hispanic or Latino</v>
      </c>
      <c r="N1573" s="8">
        <f t="shared" ca="1" si="219"/>
        <v>30779</v>
      </c>
      <c r="O1573" s="6">
        <f t="shared" ca="1" si="220"/>
        <v>7</v>
      </c>
      <c r="P1573" s="8" t="str">
        <f ca="1">VLOOKUP($O1573,Education!$A:$B,2,FALSE)</f>
        <v>Undergraduate degree</v>
      </c>
      <c r="Q1573" s="7">
        <f ca="1" xml:space="preserve">
  IF(OR($S1573 = 5, $S1573 = 6, $S1573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73" s="7" t="str">
        <f ca="1">VLOOKUP($Q1573,Department!$A:$B,2,FALSE)</f>
        <v>Audit</v>
      </c>
      <c r="S1573" s="6">
        <f t="shared" ca="1" si="221"/>
        <v>9</v>
      </c>
      <c r="T1573" s="7" t="str">
        <f ca="1">VLOOKUP($S1573,Role!$A:$B,2,FALSE)</f>
        <v>Intern</v>
      </c>
      <c r="U1573" s="6" t="str">
        <f t="shared" ca="1" si="222"/>
        <v/>
      </c>
      <c r="V1573" s="7" t="str">
        <f ca="1" xml:space="preserve">
IF($U1573 &lt;&gt; "",
    VLOOKUP($U1573,Level!$A:$B,2,FALSE),
    ""
)</f>
        <v/>
      </c>
      <c r="W1573" s="1">
        <f t="shared" ca="1" si="223"/>
        <v>1205</v>
      </c>
      <c r="X1573" s="12" t="str">
        <f t="shared" ca="1" si="224"/>
        <v>INSERT INTO bi4all.fac_employees (id_company_fk, id_employee_pk, flg_active, employee_name, id_gender_fk, id_race_fk, birthday, id_schooling_fk, id_department_fk, id_role_fk, id_level_fk, salary) VALUES (1, 1569, TRUE, 'Carlos Barbosa Resende', 'M', 7, '07/04/1984', 7, 13, 9, NULL, 1205);</v>
      </c>
    </row>
    <row r="1574" spans="1:24" ht="14.25" customHeight="1" x14ac:dyDescent="0.2">
      <c r="A1574" s="7">
        <v>1</v>
      </c>
      <c r="B1574" s="7" t="str">
        <f>$A1574 &amp; "-"&amp;VLOOKUP($A1574,Company!$A:$B,2,FALSE)</f>
        <v>1-ACME Corporation</v>
      </c>
      <c r="C1574" s="5">
        <f t="shared" si="216"/>
        <v>1570</v>
      </c>
      <c r="D1574" s="6" t="b">
        <v>1</v>
      </c>
      <c r="E1574" s="7">
        <f ca="1">IF($C1574 = 1 + N("Presidente"),
    127,
    IF($C1574 = 2 + N("Vice-Presidente"),
        72,
        IF($C1574 = 3 + N("Secretária bilíngue"),
            13,
            RANDBETWEEN(5,COUNT(Name!$A:$A) + 1)
        )
    )
)</f>
        <v>14</v>
      </c>
      <c r="F1574" s="7" t="str">
        <f ca="1">VLOOKUP($E1574,Name!$A:$B,2,FALSE)</f>
        <v>Alexander</v>
      </c>
      <c r="G1574" s="7">
        <f ca="1" xml:space="preserve">
IF($C1574 = 1,
    0,
    RANDBETWEEN(5,COUNT('Last name'!$A:$A) + 1)
)</f>
        <v>132</v>
      </c>
      <c r="H1574" s="7" t="str">
        <f ca="1" xml:space="preserve">
IF($C1574 = 1 + N("Presidente"),
    "de Orléans e Bragança",
    VLOOKUP($G1574,'Last name'!$A:$B,2,FALSE) &amp; " " &amp; VLOOKUP(RANDBETWEEN(5,COUNT('Last name'!$A:$A) + 1),'Last name'!$A:$B,2,FALSE)
)</f>
        <v>Moraes Alcantara</v>
      </c>
      <c r="I1574" s="7" t="str">
        <f t="shared" ca="1" si="217"/>
        <v>Alexander Moraes Alcantara</v>
      </c>
      <c r="J1574" s="7" t="str">
        <f ca="1">VLOOKUP($E1574,Name!$A:$C,3,FALSE)</f>
        <v>M</v>
      </c>
      <c r="K1574" s="7" t="str">
        <f ca="1">VLOOKUP($J1574,Gender!$A:$B,2,FALSE)</f>
        <v>Male</v>
      </c>
      <c r="L1574" s="7">
        <f t="shared" ca="1" si="218"/>
        <v>5</v>
      </c>
      <c r="M1574" s="7" t="str">
        <f ca="1">VLOOKUP($L1574,Race!$A:$B,2,FALSE)</f>
        <v>White</v>
      </c>
      <c r="N1574" s="8">
        <f t="shared" ca="1" si="219"/>
        <v>29536</v>
      </c>
      <c r="O1574" s="6">
        <f t="shared" ca="1" si="220"/>
        <v>7</v>
      </c>
      <c r="P1574" s="8" t="str">
        <f ca="1">VLOOKUP($O1574,Education!$A:$B,2,FALSE)</f>
        <v>Undergraduate degree</v>
      </c>
      <c r="Q1574" s="7">
        <f ca="1" xml:space="preserve">
  IF(OR($S1574 = 5, $S1574 = 6, $S1574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74" s="7" t="str">
        <f ca="1">VLOOKUP($Q1574,Department!$A:$B,2,FALSE)</f>
        <v>Audit</v>
      </c>
      <c r="S1574" s="6">
        <f t="shared" ca="1" si="221"/>
        <v>11</v>
      </c>
      <c r="T1574" s="7" t="str">
        <f ca="1">VLOOKUP($S1574,Role!$A:$B,2,FALSE)</f>
        <v>Analyst</v>
      </c>
      <c r="U1574" s="6">
        <f t="shared" ca="1" si="222"/>
        <v>7</v>
      </c>
      <c r="V1574" s="7" t="str">
        <f ca="1" xml:space="preserve">
IF($U1574 &lt;&gt; "",
    VLOOKUP($U1574,Level!$A:$B,2,FALSE),
    ""
)</f>
        <v>Senior</v>
      </c>
      <c r="W1574" s="1">
        <f t="shared" ca="1" si="223"/>
        <v>2500</v>
      </c>
      <c r="X1574" s="12" t="str">
        <f t="shared" ca="1" si="224"/>
        <v>INSERT INTO bi4all.fac_employees (id_company_fk, id_employee_pk, flg_active, employee_name, id_gender_fk, id_race_fk, birthday, id_schooling_fk, id_department_fk, id_role_fk, id_level_fk, salary) VALUES (1, 1570, TRUE, 'Alexander Moraes Alcantara', 'M', 5, '11/11/1980', 7, 13, 11, 7, 2500);</v>
      </c>
    </row>
    <row r="1575" spans="1:24" ht="14.25" customHeight="1" x14ac:dyDescent="0.2">
      <c r="A1575" s="7">
        <v>1</v>
      </c>
      <c r="B1575" s="7" t="str">
        <f>$A1575 &amp; "-"&amp;VLOOKUP($A1575,Company!$A:$B,2,FALSE)</f>
        <v>1-ACME Corporation</v>
      </c>
      <c r="C1575" s="5">
        <f t="shared" si="216"/>
        <v>1571</v>
      </c>
      <c r="D1575" s="6" t="b">
        <v>1</v>
      </c>
      <c r="E1575" s="7">
        <f ca="1">IF($C1575 = 1 + N("Presidente"),
    127,
    IF($C1575 = 2 + N("Vice-Presidente"),
        72,
        IF($C1575 = 3 + N("Secretária bilíngue"),
            13,
            RANDBETWEEN(5,COUNT(Name!$A:$A) + 1)
        )
    )
)</f>
        <v>279</v>
      </c>
      <c r="F1575" s="7" t="str">
        <f ca="1">VLOOKUP($E1575,Name!$A:$B,2,FALSE)</f>
        <v>Mariane</v>
      </c>
      <c r="G1575" s="7">
        <f ca="1" xml:space="preserve">
IF($C1575 = 1,
    0,
    RANDBETWEEN(5,COUNT('Last name'!$A:$A) + 1)
)</f>
        <v>8</v>
      </c>
      <c r="H1575" s="7" t="str">
        <f ca="1" xml:space="preserve">
IF($C1575 = 1 + N("Presidente"),
    "de Orléans e Bragança",
    VLOOKUP($G1575,'Last name'!$A:$B,2,FALSE) &amp; " " &amp; VLOOKUP(RANDBETWEEN(5,COUNT('Last name'!$A:$A) + 1),'Last name'!$A:$B,2,FALSE)
)</f>
        <v>Alcantara Badu</v>
      </c>
      <c r="I1575" s="7" t="str">
        <f t="shared" ca="1" si="217"/>
        <v>Mariane Alcantara Badu</v>
      </c>
      <c r="J1575" s="7" t="str">
        <f ca="1">VLOOKUP($E1575,Name!$A:$C,3,FALSE)</f>
        <v>F</v>
      </c>
      <c r="K1575" s="7" t="str">
        <f ca="1">VLOOKUP($J1575,Gender!$A:$B,2,FALSE)</f>
        <v>Female</v>
      </c>
      <c r="L1575" s="7">
        <f t="shared" ca="1" si="218"/>
        <v>6</v>
      </c>
      <c r="M1575" s="7" t="str">
        <f ca="1">VLOOKUP($L1575,Race!$A:$B,2,FALSE)</f>
        <v>Black or African American</v>
      </c>
      <c r="N1575" s="8">
        <f t="shared" ca="1" si="219"/>
        <v>27496</v>
      </c>
      <c r="O1575" s="6">
        <f t="shared" ca="1" si="220"/>
        <v>7</v>
      </c>
      <c r="P1575" s="8" t="str">
        <f ca="1">VLOOKUP($O1575,Education!$A:$B,2,FALSE)</f>
        <v>Undergraduate degree</v>
      </c>
      <c r="Q1575" s="7">
        <f ca="1" xml:space="preserve">
  IF(OR($S1575 = 5, $S1575 = 6, $S1575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75" s="7" t="str">
        <f ca="1">VLOOKUP($Q1575,Department!$A:$B,2,FALSE)</f>
        <v>Audit</v>
      </c>
      <c r="S1575" s="6">
        <f t="shared" ca="1" si="221"/>
        <v>9</v>
      </c>
      <c r="T1575" s="7" t="str">
        <f ca="1">VLOOKUP($S1575,Role!$A:$B,2,FALSE)</f>
        <v>Intern</v>
      </c>
      <c r="U1575" s="6" t="str">
        <f t="shared" ca="1" si="222"/>
        <v/>
      </c>
      <c r="V1575" s="7" t="str">
        <f ca="1" xml:space="preserve">
IF($U1575 &lt;&gt; "",
    VLOOKUP($U1575,Level!$A:$B,2,FALSE),
    ""
)</f>
        <v/>
      </c>
      <c r="W1575" s="1">
        <f t="shared" ca="1" si="223"/>
        <v>1205</v>
      </c>
      <c r="X1575" s="12" t="str">
        <f t="shared" ca="1" si="224"/>
        <v>INSERT INTO bi4all.fac_employees (id_company_fk, id_employee_pk, flg_active, employee_name, id_gender_fk, id_race_fk, birthday, id_schooling_fk, id_department_fk, id_role_fk, id_level_fk, salary) VALUES (1, 1571, TRUE, 'Mariane Alcantara Badu', 'F', 6, '12/04/1975', 7, 13, 9, NULL, 1205);</v>
      </c>
    </row>
    <row r="1576" spans="1:24" ht="14.25" customHeight="1" x14ac:dyDescent="0.2">
      <c r="A1576" s="7">
        <v>1</v>
      </c>
      <c r="B1576" s="7" t="str">
        <f>$A1576 &amp; "-"&amp;VLOOKUP($A1576,Company!$A:$B,2,FALSE)</f>
        <v>1-ACME Corporation</v>
      </c>
      <c r="C1576" s="5">
        <f t="shared" si="216"/>
        <v>1572</v>
      </c>
      <c r="D1576" s="6" t="b">
        <v>1</v>
      </c>
      <c r="E1576" s="7">
        <f ca="1">IF($C1576 = 1 + N("Presidente"),
    127,
    IF($C1576 = 2 + N("Vice-Presidente"),
        72,
        IF($C1576 = 3 + N("Secretária bilíngue"),
            13,
            RANDBETWEEN(5,COUNT(Name!$A:$A) + 1)
        )
    )
)</f>
        <v>314</v>
      </c>
      <c r="F1576" s="7" t="str">
        <f ca="1">VLOOKUP($E1576,Name!$A:$B,2,FALSE)</f>
        <v>Paloma</v>
      </c>
      <c r="G1576" s="7">
        <f ca="1" xml:space="preserve">
IF($C1576 = 1,
    0,
    RANDBETWEEN(5,COUNT('Last name'!$A:$A) + 1)
)</f>
        <v>22</v>
      </c>
      <c r="H1576" s="7" t="str">
        <f ca="1" xml:space="preserve">
IF($C1576 = 1 + N("Presidente"),
    "de Orléans e Bragança",
    VLOOKUP($G1576,'Last name'!$A:$B,2,FALSE) &amp; " " &amp; VLOOKUP(RANDBETWEEN(5,COUNT('Last name'!$A:$A) + 1),'Last name'!$A:$B,2,FALSE)
)</f>
        <v>Araújo Camões</v>
      </c>
      <c r="I1576" s="7" t="str">
        <f t="shared" ca="1" si="217"/>
        <v>Paloma Araújo Camões</v>
      </c>
      <c r="J1576" s="7" t="str">
        <f ca="1">VLOOKUP($E1576,Name!$A:$C,3,FALSE)</f>
        <v>F</v>
      </c>
      <c r="K1576" s="7" t="str">
        <f ca="1">VLOOKUP($J1576,Gender!$A:$B,2,FALSE)</f>
        <v>Female</v>
      </c>
      <c r="L1576" s="7">
        <f t="shared" ca="1" si="218"/>
        <v>5</v>
      </c>
      <c r="M1576" s="7" t="str">
        <f ca="1">VLOOKUP($L1576,Race!$A:$B,2,FALSE)</f>
        <v>White</v>
      </c>
      <c r="N1576" s="8">
        <f t="shared" ca="1" si="219"/>
        <v>21340</v>
      </c>
      <c r="O1576" s="6">
        <f t="shared" ca="1" si="220"/>
        <v>8</v>
      </c>
      <c r="P1576" s="8" t="str">
        <f ca="1">VLOOKUP($O1576,Education!$A:$B,2,FALSE)</f>
        <v>Graduate school</v>
      </c>
      <c r="Q1576" s="7">
        <f ca="1" xml:space="preserve">
  IF(OR($S1576 = 5, $S1576 = 6, $S1576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76" s="7" t="str">
        <f ca="1">VLOOKUP($Q1576,Department!$A:$B,2,FALSE)</f>
        <v>Commercial</v>
      </c>
      <c r="S1576" s="6">
        <f t="shared" ca="1" si="221"/>
        <v>11</v>
      </c>
      <c r="T1576" s="7" t="str">
        <f ca="1">VLOOKUP($S1576,Role!$A:$B,2,FALSE)</f>
        <v>Analyst</v>
      </c>
      <c r="U1576" s="6">
        <f t="shared" ca="1" si="222"/>
        <v>6</v>
      </c>
      <c r="V1576" s="7" t="str">
        <f ca="1" xml:space="preserve">
IF($U1576 &lt;&gt; "",
    VLOOKUP($U1576,Level!$A:$B,2,FALSE),
    ""
)</f>
        <v>Pleno</v>
      </c>
      <c r="W1576" s="1">
        <f t="shared" ca="1" si="223"/>
        <v>3080</v>
      </c>
      <c r="X1576" s="12" t="str">
        <f t="shared" ca="1" si="224"/>
        <v>INSERT INTO bi4all.fac_employees (id_company_fk, id_employee_pk, flg_active, employee_name, id_gender_fk, id_race_fk, birthday, id_schooling_fk, id_department_fk, id_role_fk, id_level_fk, salary) VALUES (1, 1572, TRUE, 'Paloma Araújo Camões', 'F', 5, '04/06/1958', 8, 9, 11, 6, 3080);</v>
      </c>
    </row>
    <row r="1577" spans="1:24" ht="14.25" customHeight="1" x14ac:dyDescent="0.2">
      <c r="A1577" s="7">
        <v>1</v>
      </c>
      <c r="B1577" s="7" t="str">
        <f>$A1577 &amp; "-"&amp;VLOOKUP($A1577,Company!$A:$B,2,FALSE)</f>
        <v>1-ACME Corporation</v>
      </c>
      <c r="C1577" s="5">
        <f t="shared" si="216"/>
        <v>1573</v>
      </c>
      <c r="D1577" s="6" t="b">
        <v>1</v>
      </c>
      <c r="E1577" s="7">
        <f ca="1">IF($C1577 = 1 + N("Presidente"),
    127,
    IF($C1577 = 2 + N("Vice-Presidente"),
        72,
        IF($C1577 = 3 + N("Secretária bilíngue"),
            13,
            RANDBETWEEN(5,COUNT(Name!$A:$A) + 1)
        )
    )
)</f>
        <v>43</v>
      </c>
      <c r="F1577" s="7" t="str">
        <f ca="1">VLOOKUP($E1577,Name!$A:$B,2,FALSE)</f>
        <v>Anita</v>
      </c>
      <c r="G1577" s="7">
        <f ca="1" xml:space="preserve">
IF($C1577 = 1,
    0,
    RANDBETWEEN(5,COUNT('Last name'!$A:$A) + 1)
)</f>
        <v>79</v>
      </c>
      <c r="H1577" s="7" t="str">
        <f ca="1" xml:space="preserve">
IF($C1577 = 1 + N("Presidente"),
    "de Orléans e Bragança",
    VLOOKUP($G1577,'Last name'!$A:$B,2,FALSE) &amp; " " &amp; VLOOKUP(RANDBETWEEN(5,COUNT('Last name'!$A:$A) + 1),'Last name'!$A:$B,2,FALSE)
)</f>
        <v>Evangelista Aguiar</v>
      </c>
      <c r="I1577" s="7" t="str">
        <f t="shared" ca="1" si="217"/>
        <v>Anita Evangelista Aguiar</v>
      </c>
      <c r="J1577" s="7" t="str">
        <f ca="1">VLOOKUP($E1577,Name!$A:$C,3,FALSE)</f>
        <v>F</v>
      </c>
      <c r="K1577" s="7" t="str">
        <f ca="1">VLOOKUP($J1577,Gender!$A:$B,2,FALSE)</f>
        <v>Female</v>
      </c>
      <c r="L1577" s="7">
        <f t="shared" ca="1" si="218"/>
        <v>8</v>
      </c>
      <c r="M1577" s="7" t="str">
        <f ca="1">VLOOKUP($L1577,Race!$A:$B,2,FALSE)</f>
        <v>Asian</v>
      </c>
      <c r="N1577" s="8">
        <f t="shared" ca="1" si="219"/>
        <v>22787</v>
      </c>
      <c r="O1577" s="6">
        <f t="shared" ca="1" si="220"/>
        <v>7</v>
      </c>
      <c r="P1577" s="8" t="str">
        <f ca="1">VLOOKUP($O1577,Education!$A:$B,2,FALSE)</f>
        <v>Undergraduate degree</v>
      </c>
      <c r="Q1577" s="7">
        <f ca="1" xml:space="preserve">
  IF(OR($S1577 = 5, $S1577 = 6, $S1577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77" s="7" t="str">
        <f ca="1">VLOOKUP($Q1577,Department!$A:$B,2,FALSE)</f>
        <v>Communication &amp; Marketing</v>
      </c>
      <c r="S1577" s="6">
        <f t="shared" ca="1" si="221"/>
        <v>9</v>
      </c>
      <c r="T1577" s="7" t="str">
        <f ca="1">VLOOKUP($S1577,Role!$A:$B,2,FALSE)</f>
        <v>Intern</v>
      </c>
      <c r="U1577" s="6" t="str">
        <f t="shared" ca="1" si="222"/>
        <v/>
      </c>
      <c r="V1577" s="7" t="str">
        <f ca="1" xml:space="preserve">
IF($U1577 &lt;&gt; "",
    VLOOKUP($U1577,Level!$A:$B,2,FALSE),
    ""
)</f>
        <v/>
      </c>
      <c r="W1577" s="1">
        <f t="shared" ca="1" si="223"/>
        <v>1285</v>
      </c>
      <c r="X1577" s="12" t="str">
        <f t="shared" ca="1" si="224"/>
        <v>INSERT INTO bi4all.fac_employees (id_company_fk, id_employee_pk, flg_active, employee_name, id_gender_fk, id_race_fk, birthday, id_schooling_fk, id_department_fk, id_role_fk, id_level_fk, salary) VALUES (1, 1573, TRUE, 'Anita Evangelista Aguiar', 'F', 8, '21/05/1962', 7, 11, 9, NULL, 1285);</v>
      </c>
    </row>
    <row r="1578" spans="1:24" ht="14.25" customHeight="1" x14ac:dyDescent="0.2">
      <c r="A1578" s="7">
        <v>1</v>
      </c>
      <c r="B1578" s="7" t="str">
        <f>$A1578 &amp; "-"&amp;VLOOKUP($A1578,Company!$A:$B,2,FALSE)</f>
        <v>1-ACME Corporation</v>
      </c>
      <c r="C1578" s="5">
        <f t="shared" si="216"/>
        <v>1574</v>
      </c>
      <c r="D1578" s="6" t="b">
        <v>1</v>
      </c>
      <c r="E1578" s="7">
        <f ca="1">IF($C1578 = 1 + N("Presidente"),
    127,
    IF($C1578 = 2 + N("Vice-Presidente"),
        72,
        IF($C1578 = 3 + N("Secretária bilíngue"),
            13,
            RANDBETWEEN(5,COUNT(Name!$A:$A) + 1)
        )
    )
)</f>
        <v>104</v>
      </c>
      <c r="F1578" s="7" t="str">
        <f ca="1">VLOOKUP($E1578,Name!$A:$B,2,FALSE)</f>
        <v>Danylo</v>
      </c>
      <c r="G1578" s="7">
        <f ca="1" xml:space="preserve">
IF($C1578 = 1,
    0,
    RANDBETWEEN(5,COUNT('Last name'!$A:$A) + 1)
)</f>
        <v>97</v>
      </c>
      <c r="H1578" s="7" t="str">
        <f ca="1" xml:space="preserve">
IF($C1578 = 1 + N("Presidente"),
    "de Orléans e Bragança",
    VLOOKUP($G1578,'Last name'!$A:$B,2,FALSE) &amp; " " &amp; VLOOKUP(RANDBETWEEN(5,COUNT('Last name'!$A:$A) + 1),'Last name'!$A:$B,2,FALSE)
)</f>
        <v>Garcia Soares</v>
      </c>
      <c r="I1578" s="7" t="str">
        <f t="shared" ca="1" si="217"/>
        <v>Danylo Garcia Soares</v>
      </c>
      <c r="J1578" s="7" t="str">
        <f ca="1">VLOOKUP($E1578,Name!$A:$C,3,FALSE)</f>
        <v>M</v>
      </c>
      <c r="K1578" s="7" t="str">
        <f ca="1">VLOOKUP($J1578,Gender!$A:$B,2,FALSE)</f>
        <v>Male</v>
      </c>
      <c r="L1578" s="7">
        <f t="shared" ca="1" si="218"/>
        <v>5</v>
      </c>
      <c r="M1578" s="7" t="str">
        <f ca="1">VLOOKUP($L1578,Race!$A:$B,2,FALSE)</f>
        <v>White</v>
      </c>
      <c r="N1578" s="8">
        <f t="shared" ca="1" si="219"/>
        <v>28258</v>
      </c>
      <c r="O1578" s="6">
        <f t="shared" ca="1" si="220"/>
        <v>7</v>
      </c>
      <c r="P1578" s="8" t="str">
        <f ca="1">VLOOKUP($O1578,Education!$A:$B,2,FALSE)</f>
        <v>Undergraduate degree</v>
      </c>
      <c r="Q1578" s="7">
        <f ca="1" xml:space="preserve">
  IF(OR($S1578 = 5, $S1578 = 6, $S1578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78" s="7" t="str">
        <f ca="1">VLOOKUP($Q1578,Department!$A:$B,2,FALSE)</f>
        <v>Operations</v>
      </c>
      <c r="S1578" s="6">
        <f t="shared" ca="1" si="221"/>
        <v>11</v>
      </c>
      <c r="T1578" s="7" t="str">
        <f ca="1">VLOOKUP($S1578,Role!$A:$B,2,FALSE)</f>
        <v>Analyst</v>
      </c>
      <c r="U1578" s="6">
        <f t="shared" ca="1" si="222"/>
        <v>7</v>
      </c>
      <c r="V1578" s="7" t="str">
        <f ca="1" xml:space="preserve">
IF($U1578 &lt;&gt; "",
    VLOOKUP($U1578,Level!$A:$B,2,FALSE),
    ""
)</f>
        <v>Senior</v>
      </c>
      <c r="W1578" s="1">
        <f t="shared" ca="1" si="223"/>
        <v>2500</v>
      </c>
      <c r="X1578" s="12" t="str">
        <f t="shared" ca="1" si="224"/>
        <v>INSERT INTO bi4all.fac_employees (id_company_fk, id_employee_pk, flg_active, employee_name, id_gender_fk, id_race_fk, birthday, id_schooling_fk, id_department_fk, id_role_fk, id_level_fk, salary) VALUES (1, 1574, TRUE, 'Danylo Garcia Soares', 'M', 5, '13/05/1977', 7, 10, 11, 7, 2500);</v>
      </c>
    </row>
    <row r="1579" spans="1:24" ht="14.25" customHeight="1" x14ac:dyDescent="0.2">
      <c r="A1579" s="7">
        <v>1</v>
      </c>
      <c r="B1579" s="7" t="str">
        <f>$A1579 &amp; "-"&amp;VLOOKUP($A1579,Company!$A:$B,2,FALSE)</f>
        <v>1-ACME Corporation</v>
      </c>
      <c r="C1579" s="5">
        <f t="shared" si="216"/>
        <v>1575</v>
      </c>
      <c r="D1579" s="6" t="b">
        <v>1</v>
      </c>
      <c r="E1579" s="7">
        <f ca="1">IF($C1579 = 1 + N("Presidente"),
    127,
    IF($C1579 = 2 + N("Vice-Presidente"),
        72,
        IF($C1579 = 3 + N("Secretária bilíngue"),
            13,
            RANDBETWEEN(5,COUNT(Name!$A:$A) + 1)
        )
    )
)</f>
        <v>241</v>
      </c>
      <c r="F1579" s="7" t="str">
        <f ca="1">VLOOKUP($E1579,Name!$A:$B,2,FALSE)</f>
        <v>Luccas</v>
      </c>
      <c r="G1579" s="7">
        <f ca="1" xml:space="preserve">
IF($C1579 = 1,
    0,
    RANDBETWEEN(5,COUNT('Last name'!$A:$A) + 1)
)</f>
        <v>98</v>
      </c>
      <c r="H1579" s="7" t="str">
        <f ca="1" xml:space="preserve">
IF($C1579 = 1 + N("Presidente"),
    "de Orléans e Bragança",
    VLOOKUP($G1579,'Last name'!$A:$B,2,FALSE) &amp; " " &amp; VLOOKUP(RANDBETWEEN(5,COUNT('Last name'!$A:$A) + 1),'Last name'!$A:$B,2,FALSE)
)</f>
        <v>Giordano Padrão</v>
      </c>
      <c r="I1579" s="7" t="str">
        <f t="shared" ca="1" si="217"/>
        <v>Luccas Giordano Padrão</v>
      </c>
      <c r="J1579" s="7" t="str">
        <f ca="1">VLOOKUP($E1579,Name!$A:$C,3,FALSE)</f>
        <v>M</v>
      </c>
      <c r="K1579" s="7" t="str">
        <f ca="1">VLOOKUP($J1579,Gender!$A:$B,2,FALSE)</f>
        <v>Male</v>
      </c>
      <c r="L1579" s="7">
        <f t="shared" ca="1" si="218"/>
        <v>5</v>
      </c>
      <c r="M1579" s="7" t="str">
        <f ca="1">VLOOKUP($L1579,Race!$A:$B,2,FALSE)</f>
        <v>White</v>
      </c>
      <c r="N1579" s="8">
        <f t="shared" ca="1" si="219"/>
        <v>30367</v>
      </c>
      <c r="O1579" s="6">
        <f t="shared" ca="1" si="220"/>
        <v>7</v>
      </c>
      <c r="P1579" s="8" t="str">
        <f ca="1">VLOOKUP($O1579,Education!$A:$B,2,FALSE)</f>
        <v>Undergraduate degree</v>
      </c>
      <c r="Q1579" s="7">
        <f ca="1" xml:space="preserve">
  IF(OR($S1579 = 5, $S1579 = 6, $S1579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79" s="7" t="str">
        <f ca="1">VLOOKUP($Q1579,Department!$A:$B,2,FALSE)</f>
        <v>Operations</v>
      </c>
      <c r="S1579" s="6">
        <f t="shared" ca="1" si="221"/>
        <v>10</v>
      </c>
      <c r="T1579" s="7" t="str">
        <f ca="1">VLOOKUP($S1579,Role!$A:$B,2,FALSE)</f>
        <v>Trainee</v>
      </c>
      <c r="U1579" s="6" t="str">
        <f t="shared" ca="1" si="222"/>
        <v/>
      </c>
      <c r="V1579" s="7" t="str">
        <f ca="1" xml:space="preserve">
IF($U1579 &lt;&gt; "",
    VLOOKUP($U1579,Level!$A:$B,2,FALSE),
    ""
)</f>
        <v/>
      </c>
      <c r="W1579" s="1">
        <f t="shared" ca="1" si="223"/>
        <v>1305</v>
      </c>
      <c r="X1579" s="12" t="str">
        <f t="shared" ca="1" si="224"/>
        <v>INSERT INTO bi4all.fac_employees (id_company_fk, id_employee_pk, flg_active, employee_name, id_gender_fk, id_race_fk, birthday, id_schooling_fk, id_department_fk, id_role_fk, id_level_fk, salary) VALUES (1, 1575, TRUE, 'Luccas Giordano Padrão', 'M', 5, '20/02/1983', 7, 10, 10, NULL, 1305);</v>
      </c>
    </row>
    <row r="1580" spans="1:24" ht="14.25" customHeight="1" x14ac:dyDescent="0.2">
      <c r="A1580" s="7">
        <v>1</v>
      </c>
      <c r="B1580" s="7" t="str">
        <f>$A1580 &amp; "-"&amp;VLOOKUP($A1580,Company!$A:$B,2,FALSE)</f>
        <v>1-ACME Corporation</v>
      </c>
      <c r="C1580" s="5">
        <f t="shared" si="216"/>
        <v>1576</v>
      </c>
      <c r="D1580" s="6" t="b">
        <v>1</v>
      </c>
      <c r="E1580" s="7">
        <f ca="1">IF($C1580 = 1 + N("Presidente"),
    127,
    IF($C1580 = 2 + N("Vice-Presidente"),
        72,
        IF($C1580 = 3 + N("Secretária bilíngue"),
            13,
            RANDBETWEEN(5,COUNT(Name!$A:$A) + 1)
        )
    )
)</f>
        <v>130</v>
      </c>
      <c r="F1580" s="7" t="str">
        <f ca="1">VLOOKUP($E1580,Name!$A:$B,2,FALSE)</f>
        <v>Enzzo</v>
      </c>
      <c r="G1580" s="7">
        <f ca="1" xml:space="preserve">
IF($C1580 = 1,
    0,
    RANDBETWEEN(5,COUNT('Last name'!$A:$A) + 1)
)</f>
        <v>17</v>
      </c>
      <c r="H1580" s="7" t="str">
        <f ca="1" xml:space="preserve">
IF($C1580 = 1 + N("Presidente"),
    "de Orléans e Bragança",
    VLOOKUP($G1580,'Last name'!$A:$B,2,FALSE) &amp; " " &amp; VLOOKUP(RANDBETWEEN(5,COUNT('Last name'!$A:$A) + 1),'Last name'!$A:$B,2,FALSE)
)</f>
        <v>Andrade Dantas</v>
      </c>
      <c r="I1580" s="7" t="str">
        <f t="shared" ca="1" si="217"/>
        <v>Enzzo Andrade Dantas</v>
      </c>
      <c r="J1580" s="7" t="str">
        <f ca="1">VLOOKUP($E1580,Name!$A:$C,3,FALSE)</f>
        <v>M</v>
      </c>
      <c r="K1580" s="7" t="str">
        <f ca="1">VLOOKUP($J1580,Gender!$A:$B,2,FALSE)</f>
        <v>Male</v>
      </c>
      <c r="L1580" s="7">
        <f t="shared" ca="1" si="218"/>
        <v>5</v>
      </c>
      <c r="M1580" s="7" t="str">
        <f ca="1">VLOOKUP($L1580,Race!$A:$B,2,FALSE)</f>
        <v>White</v>
      </c>
      <c r="N1580" s="8">
        <f t="shared" ca="1" si="219"/>
        <v>21472</v>
      </c>
      <c r="O1580" s="6">
        <f t="shared" ca="1" si="220"/>
        <v>7</v>
      </c>
      <c r="P1580" s="8" t="str">
        <f ca="1">VLOOKUP($O1580,Education!$A:$B,2,FALSE)</f>
        <v>Undergraduate degree</v>
      </c>
      <c r="Q1580" s="7">
        <f ca="1" xml:space="preserve">
  IF(OR($S1580 = 5, $S1580 = 6, $S1580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80" s="7" t="str">
        <f ca="1">VLOOKUP($Q1580,Department!$A:$B,2,FALSE)</f>
        <v>Audit</v>
      </c>
      <c r="S1580" s="6">
        <f t="shared" ca="1" si="221"/>
        <v>11</v>
      </c>
      <c r="T1580" s="7" t="str">
        <f ca="1">VLOOKUP($S1580,Role!$A:$B,2,FALSE)</f>
        <v>Analyst</v>
      </c>
      <c r="U1580" s="6">
        <f t="shared" ca="1" si="222"/>
        <v>5</v>
      </c>
      <c r="V1580" s="7" t="str">
        <f ca="1" xml:space="preserve">
IF($U1580 &lt;&gt; "",
    VLOOKUP($U1580,Level!$A:$B,2,FALSE),
    ""
)</f>
        <v>Junior</v>
      </c>
      <c r="W1580" s="1">
        <f t="shared" ca="1" si="223"/>
        <v>2500</v>
      </c>
      <c r="X1580" s="12" t="str">
        <f t="shared" ca="1" si="224"/>
        <v>INSERT INTO bi4all.fac_employees (id_company_fk, id_employee_pk, flg_active, employee_name, id_gender_fk, id_race_fk, birthday, id_schooling_fk, id_department_fk, id_role_fk, id_level_fk, salary) VALUES (1, 1576, TRUE, 'Enzzo Andrade Dantas', 'M', 5, '14/10/1958', 7, 13, 11, 5, 2500);</v>
      </c>
    </row>
    <row r="1581" spans="1:24" ht="14.25" customHeight="1" x14ac:dyDescent="0.2">
      <c r="A1581" s="7">
        <v>1</v>
      </c>
      <c r="B1581" s="7" t="str">
        <f>$A1581 &amp; "-"&amp;VLOOKUP($A1581,Company!$A:$B,2,FALSE)</f>
        <v>1-ACME Corporation</v>
      </c>
      <c r="C1581" s="5">
        <f t="shared" si="216"/>
        <v>1577</v>
      </c>
      <c r="D1581" s="6" t="b">
        <v>1</v>
      </c>
      <c r="E1581" s="7">
        <f ca="1">IF($C1581 = 1 + N("Presidente"),
    127,
    IF($C1581 = 2 + N("Vice-Presidente"),
        72,
        IF($C1581 = 3 + N("Secretária bilíngue"),
            13,
            RANDBETWEEN(5,COUNT(Name!$A:$A) + 1)
        )
    )
)</f>
        <v>175</v>
      </c>
      <c r="F1581" s="7" t="str">
        <f ca="1">VLOOKUP($E1581,Name!$A:$B,2,FALSE)</f>
        <v>Isabella</v>
      </c>
      <c r="G1581" s="7">
        <f ca="1" xml:space="preserve">
IF($C1581 = 1,
    0,
    RANDBETWEEN(5,COUNT('Last name'!$A:$A) + 1)
)</f>
        <v>127</v>
      </c>
      <c r="H1581" s="7" t="str">
        <f ca="1" xml:space="preserve">
IF($C1581 = 1 + N("Presidente"),
    "de Orléans e Bragança",
    VLOOKUP($G1581,'Last name'!$A:$B,2,FALSE) &amp; " " &amp; VLOOKUP(RANDBETWEEN(5,COUNT('Last name'!$A:$A) + 1),'Last name'!$A:$B,2,FALSE)
)</f>
        <v>Melo Barreto</v>
      </c>
      <c r="I1581" s="7" t="str">
        <f t="shared" ca="1" si="217"/>
        <v>Isabella Melo Barreto</v>
      </c>
      <c r="J1581" s="7" t="str">
        <f ca="1">VLOOKUP($E1581,Name!$A:$C,3,FALSE)</f>
        <v>F</v>
      </c>
      <c r="K1581" s="7" t="str">
        <f ca="1">VLOOKUP($J1581,Gender!$A:$B,2,FALSE)</f>
        <v>Female</v>
      </c>
      <c r="L1581" s="7">
        <f t="shared" ca="1" si="218"/>
        <v>5</v>
      </c>
      <c r="M1581" s="7" t="str">
        <f ca="1">VLOOKUP($L1581,Race!$A:$B,2,FALSE)</f>
        <v>White</v>
      </c>
      <c r="N1581" s="8">
        <f t="shared" ca="1" si="219"/>
        <v>27839</v>
      </c>
      <c r="O1581" s="6">
        <f t="shared" ca="1" si="220"/>
        <v>7</v>
      </c>
      <c r="P1581" s="8" t="str">
        <f ca="1">VLOOKUP($O1581,Education!$A:$B,2,FALSE)</f>
        <v>Undergraduate degree</v>
      </c>
      <c r="Q1581" s="7">
        <f ca="1" xml:space="preserve">
  IF(OR($S1581 = 5, $S1581 = 6, $S1581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81" s="7" t="str">
        <f ca="1">VLOOKUP($Q1581,Department!$A:$B,2,FALSE)</f>
        <v>Controlling</v>
      </c>
      <c r="S1581" s="6">
        <f t="shared" ca="1" si="221"/>
        <v>10</v>
      </c>
      <c r="T1581" s="7" t="str">
        <f ca="1">VLOOKUP($S1581,Role!$A:$B,2,FALSE)</f>
        <v>Trainee</v>
      </c>
      <c r="U1581" s="6" t="str">
        <f t="shared" ca="1" si="222"/>
        <v/>
      </c>
      <c r="V1581" s="7" t="str">
        <f ca="1" xml:space="preserve">
IF($U1581 &lt;&gt; "",
    VLOOKUP($U1581,Level!$A:$B,2,FALSE),
    ""
)</f>
        <v/>
      </c>
      <c r="W1581" s="1">
        <f t="shared" ca="1" si="223"/>
        <v>1305</v>
      </c>
      <c r="X1581" s="12" t="str">
        <f t="shared" ca="1" si="224"/>
        <v>INSERT INTO bi4all.fac_employees (id_company_fk, id_employee_pk, flg_active, employee_name, id_gender_fk, id_race_fk, birthday, id_schooling_fk, id_department_fk, id_role_fk, id_level_fk, salary) VALUES (1, 1577, TRUE, 'Isabella Melo Barreto', 'F', 5, '20/03/1976', 7, 12, 10, NULL, 1305);</v>
      </c>
    </row>
    <row r="1582" spans="1:24" ht="14.25" customHeight="1" x14ac:dyDescent="0.2">
      <c r="A1582" s="7">
        <v>1</v>
      </c>
      <c r="B1582" s="7" t="str">
        <f>$A1582 &amp; "-"&amp;VLOOKUP($A1582,Company!$A:$B,2,FALSE)</f>
        <v>1-ACME Corporation</v>
      </c>
      <c r="C1582" s="5">
        <f t="shared" si="216"/>
        <v>1578</v>
      </c>
      <c r="D1582" s="6" t="b">
        <v>1</v>
      </c>
      <c r="E1582" s="7">
        <f ca="1">IF($C1582 = 1 + N("Presidente"),
    127,
    IF($C1582 = 2 + N("Vice-Presidente"),
        72,
        IF($C1582 = 3 + N("Secretária bilíngue"),
            13,
            RANDBETWEEN(5,COUNT(Name!$A:$A) + 1)
        )
    )
)</f>
        <v>325</v>
      </c>
      <c r="F1582" s="7" t="str">
        <f ca="1">VLOOKUP($E1582,Name!$A:$B,2,FALSE)</f>
        <v>Rafaela</v>
      </c>
      <c r="G1582" s="7">
        <f ca="1" xml:space="preserve">
IF($C1582 = 1,
    0,
    RANDBETWEEN(5,COUNT('Last name'!$A:$A) + 1)
)</f>
        <v>170</v>
      </c>
      <c r="H1582" s="7" t="str">
        <f ca="1" xml:space="preserve">
IF($C1582 = 1 + N("Presidente"),
    "de Orléans e Bragança",
    VLOOKUP($G1582,'Last name'!$A:$B,2,FALSE) &amp; " " &amp; VLOOKUP(RANDBETWEEN(5,COUNT('Last name'!$A:$A) + 1),'Last name'!$A:$B,2,FALSE)
)</f>
        <v>Sá Poeta</v>
      </c>
      <c r="I1582" s="7" t="str">
        <f t="shared" ca="1" si="217"/>
        <v>Rafaela Sá Poeta</v>
      </c>
      <c r="J1582" s="7" t="str">
        <f ca="1">VLOOKUP($E1582,Name!$A:$C,3,FALSE)</f>
        <v>F</v>
      </c>
      <c r="K1582" s="7" t="str">
        <f ca="1">VLOOKUP($J1582,Gender!$A:$B,2,FALSE)</f>
        <v>Female</v>
      </c>
      <c r="L1582" s="7">
        <f t="shared" ca="1" si="218"/>
        <v>6</v>
      </c>
      <c r="M1582" s="7" t="str">
        <f ca="1">VLOOKUP($L1582,Race!$A:$B,2,FALSE)</f>
        <v>Black or African American</v>
      </c>
      <c r="N1582" s="8">
        <f t="shared" ca="1" si="219"/>
        <v>26959</v>
      </c>
      <c r="O1582" s="6">
        <f t="shared" ca="1" si="220"/>
        <v>8</v>
      </c>
      <c r="P1582" s="8" t="str">
        <f ca="1">VLOOKUP($O1582,Education!$A:$B,2,FALSE)</f>
        <v>Graduate school</v>
      </c>
      <c r="Q1582" s="7">
        <f ca="1" xml:space="preserve">
  IF(OR($S1582 = 5, $S1582 = 6, $S1582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82" s="7" t="str">
        <f ca="1">VLOOKUP($Q1582,Department!$A:$B,2,FALSE)</f>
        <v>Human Resource</v>
      </c>
      <c r="S1582" s="6">
        <f t="shared" ca="1" si="221"/>
        <v>11</v>
      </c>
      <c r="T1582" s="7" t="str">
        <f ca="1">VLOOKUP($S1582,Role!$A:$B,2,FALSE)</f>
        <v>Analyst</v>
      </c>
      <c r="U1582" s="6">
        <f t="shared" ca="1" si="222"/>
        <v>6</v>
      </c>
      <c r="V1582" s="7" t="str">
        <f ca="1" xml:space="preserve">
IF($U1582 &lt;&gt; "",
    VLOOKUP($U1582,Level!$A:$B,2,FALSE),
    ""
)</f>
        <v>Pleno</v>
      </c>
      <c r="W1582" s="1">
        <f t="shared" ca="1" si="223"/>
        <v>3080</v>
      </c>
      <c r="X1582" s="12" t="str">
        <f t="shared" ca="1" si="224"/>
        <v>INSERT INTO bi4all.fac_employees (id_company_fk, id_employee_pk, flg_active, employee_name, id_gender_fk, id_race_fk, birthday, id_schooling_fk, id_department_fk, id_role_fk, id_level_fk, salary) VALUES (1, 1578, TRUE, 'Rafaela Sá Poeta', 'F', 6, '22/10/1973', 8, 8, 11, 6, 3080);</v>
      </c>
    </row>
    <row r="1583" spans="1:24" ht="14.25" customHeight="1" x14ac:dyDescent="0.2">
      <c r="A1583" s="7">
        <v>1</v>
      </c>
      <c r="B1583" s="7" t="str">
        <f>$A1583 &amp; "-"&amp;VLOOKUP($A1583,Company!$A:$B,2,FALSE)</f>
        <v>1-ACME Corporation</v>
      </c>
      <c r="C1583" s="5">
        <f t="shared" si="216"/>
        <v>1579</v>
      </c>
      <c r="D1583" s="6" t="b">
        <v>1</v>
      </c>
      <c r="E1583" s="7">
        <f ca="1">IF($C1583 = 1 + N("Presidente"),
    127,
    IF($C1583 = 2 + N("Vice-Presidente"),
        72,
        IF($C1583 = 3 + N("Secretária bilíngue"),
            13,
            RANDBETWEEN(5,COUNT(Name!$A:$A) + 1)
        )
    )
)</f>
        <v>53</v>
      </c>
      <c r="F1583" s="7" t="str">
        <f ca="1">VLOOKUP($E1583,Name!$A:$B,2,FALSE)</f>
        <v>Aquiles</v>
      </c>
      <c r="G1583" s="7">
        <f ca="1" xml:space="preserve">
IF($C1583 = 1,
    0,
    RANDBETWEEN(5,COUNT('Last name'!$A:$A) + 1)
)</f>
        <v>185</v>
      </c>
      <c r="H1583" s="7" t="str">
        <f ca="1" xml:space="preserve">
IF($C1583 = 1 + N("Presidente"),
    "de Orléans e Bragança",
    VLOOKUP($G1583,'Last name'!$A:$B,2,FALSE) &amp; " " &amp; VLOOKUP(RANDBETWEEN(5,COUNT('Last name'!$A:$A) + 1),'Last name'!$A:$B,2,FALSE)
)</f>
        <v>Sousa Rossi</v>
      </c>
      <c r="I1583" s="7" t="str">
        <f t="shared" ca="1" si="217"/>
        <v>Aquiles Sousa Rossi</v>
      </c>
      <c r="J1583" s="7" t="str">
        <f ca="1">VLOOKUP($E1583,Name!$A:$C,3,FALSE)</f>
        <v>M</v>
      </c>
      <c r="K1583" s="7" t="str">
        <f ca="1">VLOOKUP($J1583,Gender!$A:$B,2,FALSE)</f>
        <v>Male</v>
      </c>
      <c r="L1583" s="7">
        <f t="shared" ca="1" si="218"/>
        <v>5</v>
      </c>
      <c r="M1583" s="7" t="str">
        <f ca="1">VLOOKUP($L1583,Race!$A:$B,2,FALSE)</f>
        <v>White</v>
      </c>
      <c r="N1583" s="8">
        <f t="shared" ca="1" si="219"/>
        <v>19624</v>
      </c>
      <c r="O1583" s="6">
        <f t="shared" ca="1" si="220"/>
        <v>7</v>
      </c>
      <c r="P1583" s="8" t="str">
        <f ca="1">VLOOKUP($O1583,Education!$A:$B,2,FALSE)</f>
        <v>Undergraduate degree</v>
      </c>
      <c r="Q1583" s="7">
        <f ca="1" xml:space="preserve">
  IF(OR($S1583 = 5, $S1583 = 6, $S1583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83" s="7" t="str">
        <f ca="1">VLOOKUP($Q1583,Department!$A:$B,2,FALSE)</f>
        <v>Controlling</v>
      </c>
      <c r="S1583" s="6">
        <f t="shared" ca="1" si="221"/>
        <v>9</v>
      </c>
      <c r="T1583" s="7" t="str">
        <f ca="1">VLOOKUP($S1583,Role!$A:$B,2,FALSE)</f>
        <v>Intern</v>
      </c>
      <c r="U1583" s="6" t="str">
        <f t="shared" ca="1" si="222"/>
        <v/>
      </c>
      <c r="V1583" s="7" t="str">
        <f ca="1" xml:space="preserve">
IF($U1583 &lt;&gt; "",
    VLOOKUP($U1583,Level!$A:$B,2,FALSE),
    ""
)</f>
        <v/>
      </c>
      <c r="W1583" s="1">
        <f t="shared" ca="1" si="223"/>
        <v>1205</v>
      </c>
      <c r="X1583" s="12" t="str">
        <f t="shared" ca="1" si="224"/>
        <v>INSERT INTO bi4all.fac_employees (id_company_fk, id_employee_pk, flg_active, employee_name, id_gender_fk, id_race_fk, birthday, id_schooling_fk, id_department_fk, id_role_fk, id_level_fk, salary) VALUES (1, 1579, TRUE, 'Aquiles Sousa Rossi', 'M', 5, '22/09/1953', 7, 12, 9, NULL, 1205);</v>
      </c>
    </row>
    <row r="1584" spans="1:24" ht="14.25" customHeight="1" x14ac:dyDescent="0.2">
      <c r="A1584" s="7">
        <v>1</v>
      </c>
      <c r="B1584" s="7" t="str">
        <f>$A1584 &amp; "-"&amp;VLOOKUP($A1584,Company!$A:$B,2,FALSE)</f>
        <v>1-ACME Corporation</v>
      </c>
      <c r="C1584" s="5">
        <f t="shared" si="216"/>
        <v>1580</v>
      </c>
      <c r="D1584" s="6" t="b">
        <v>1</v>
      </c>
      <c r="E1584" s="7">
        <f ca="1">IF($C1584 = 1 + N("Presidente"),
    127,
    IF($C1584 = 2 + N("Vice-Presidente"),
        72,
        IF($C1584 = 3 + N("Secretária bilíngue"),
            13,
            RANDBETWEEN(5,COUNT(Name!$A:$A) + 1)
        )
    )
)</f>
        <v>166</v>
      </c>
      <c r="F1584" s="7" t="str">
        <f ca="1">VLOOKUP($E1584,Name!$A:$B,2,FALSE)</f>
        <v>Henrico</v>
      </c>
      <c r="G1584" s="7">
        <f ca="1" xml:space="preserve">
IF($C1584 = 1,
    0,
    RANDBETWEEN(5,COUNT('Last name'!$A:$A) + 1)
)</f>
        <v>55</v>
      </c>
      <c r="H1584" s="7" t="str">
        <f ca="1" xml:space="preserve">
IF($C1584 = 1 + N("Presidente"),
    "de Orléans e Bragança",
    VLOOKUP($G1584,'Last name'!$A:$B,2,FALSE) &amp; " " &amp; VLOOKUP(RANDBETWEEN(5,COUNT('Last name'!$A:$A) + 1),'Last name'!$A:$B,2,FALSE)
)</f>
        <v>Camões Alvaregna</v>
      </c>
      <c r="I1584" s="7" t="str">
        <f t="shared" ca="1" si="217"/>
        <v>Henrico Camões Alvaregna</v>
      </c>
      <c r="J1584" s="7" t="str">
        <f ca="1">VLOOKUP($E1584,Name!$A:$C,3,FALSE)</f>
        <v>M</v>
      </c>
      <c r="K1584" s="7" t="str">
        <f ca="1">VLOOKUP($J1584,Gender!$A:$B,2,FALSE)</f>
        <v>Male</v>
      </c>
      <c r="L1584" s="7">
        <f t="shared" ca="1" si="218"/>
        <v>7</v>
      </c>
      <c r="M1584" s="7" t="str">
        <f ca="1">VLOOKUP($L1584,Race!$A:$B,2,FALSE)</f>
        <v>Hispanic or Latino</v>
      </c>
      <c r="N1584" s="8">
        <f t="shared" ca="1" si="219"/>
        <v>24465</v>
      </c>
      <c r="O1584" s="6">
        <f t="shared" ca="1" si="220"/>
        <v>7</v>
      </c>
      <c r="P1584" s="8" t="str">
        <f ca="1">VLOOKUP($O1584,Education!$A:$B,2,FALSE)</f>
        <v>Undergraduate degree</v>
      </c>
      <c r="Q1584" s="7">
        <f ca="1" xml:space="preserve">
  IF(OR($S1584 = 5, $S1584 = 6, $S1584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84" s="7" t="str">
        <f ca="1">VLOOKUP($Q1584,Department!$A:$B,2,FALSE)</f>
        <v>Audit</v>
      </c>
      <c r="S1584" s="6">
        <f t="shared" ca="1" si="221"/>
        <v>11</v>
      </c>
      <c r="T1584" s="7" t="str">
        <f ca="1">VLOOKUP($S1584,Role!$A:$B,2,FALSE)</f>
        <v>Analyst</v>
      </c>
      <c r="U1584" s="6">
        <f t="shared" ca="1" si="222"/>
        <v>7</v>
      </c>
      <c r="V1584" s="7" t="str">
        <f ca="1" xml:space="preserve">
IF($U1584 &lt;&gt; "",
    VLOOKUP($U1584,Level!$A:$B,2,FALSE),
    ""
)</f>
        <v>Senior</v>
      </c>
      <c r="W1584" s="1">
        <f t="shared" ca="1" si="223"/>
        <v>2500</v>
      </c>
      <c r="X1584" s="12" t="str">
        <f t="shared" ca="1" si="224"/>
        <v>INSERT INTO bi4all.fac_employees (id_company_fk, id_employee_pk, flg_active, employee_name, id_gender_fk, id_race_fk, birthday, id_schooling_fk, id_department_fk, id_role_fk, id_level_fk, salary) VALUES (1, 1580, TRUE, 'Henrico Camões Alvaregna', 'M', 7, '24/12/1966', 7, 13, 11, 7, 2500);</v>
      </c>
    </row>
    <row r="1585" spans="1:24" ht="14.25" customHeight="1" x14ac:dyDescent="0.2">
      <c r="A1585" s="7">
        <v>1</v>
      </c>
      <c r="B1585" s="7" t="str">
        <f>$A1585 &amp; "-"&amp;VLOOKUP($A1585,Company!$A:$B,2,FALSE)</f>
        <v>1-ACME Corporation</v>
      </c>
      <c r="C1585" s="5">
        <f t="shared" si="216"/>
        <v>1581</v>
      </c>
      <c r="D1585" s="6" t="b">
        <v>1</v>
      </c>
      <c r="E1585" s="7">
        <f ca="1">IF($C1585 = 1 + N("Presidente"),
    127,
    IF($C1585 = 2 + N("Vice-Presidente"),
        72,
        IF($C1585 = 3 + N("Secretária bilíngue"),
            13,
            RANDBETWEEN(5,COUNT(Name!$A:$A) + 1)
        )
    )
)</f>
        <v>42</v>
      </c>
      <c r="F1585" s="7" t="str">
        <f ca="1">VLOOKUP($E1585,Name!$A:$B,2,FALSE)</f>
        <v>Ângelo</v>
      </c>
      <c r="G1585" s="7">
        <f ca="1" xml:space="preserve">
IF($C1585 = 1,
    0,
    RANDBETWEEN(5,COUNT('Last name'!$A:$A) + 1)
)</f>
        <v>26</v>
      </c>
      <c r="H1585" s="7" t="str">
        <f ca="1" xml:space="preserve">
IF($C1585 = 1 + N("Presidente"),
    "de Orléans e Bragança",
    VLOOKUP($G1585,'Last name'!$A:$B,2,FALSE) &amp; " " &amp; VLOOKUP(RANDBETWEEN(5,COUNT('Last name'!$A:$A) + 1),'Last name'!$A:$B,2,FALSE)
)</f>
        <v>Azeredo Medeiros</v>
      </c>
      <c r="I1585" s="7" t="str">
        <f t="shared" ca="1" si="217"/>
        <v>Ângelo Azeredo Medeiros</v>
      </c>
      <c r="J1585" s="7" t="str">
        <f ca="1">VLOOKUP($E1585,Name!$A:$C,3,FALSE)</f>
        <v>M</v>
      </c>
      <c r="K1585" s="7" t="str">
        <f ca="1">VLOOKUP($J1585,Gender!$A:$B,2,FALSE)</f>
        <v>Male</v>
      </c>
      <c r="L1585" s="7">
        <f t="shared" ca="1" si="218"/>
        <v>5</v>
      </c>
      <c r="M1585" s="7" t="str">
        <f ca="1">VLOOKUP($L1585,Race!$A:$B,2,FALSE)</f>
        <v>White</v>
      </c>
      <c r="N1585" s="8">
        <f t="shared" ca="1" si="219"/>
        <v>23676</v>
      </c>
      <c r="O1585" s="6">
        <f t="shared" ca="1" si="220"/>
        <v>7</v>
      </c>
      <c r="P1585" s="8" t="str">
        <f ca="1">VLOOKUP($O1585,Education!$A:$B,2,FALSE)</f>
        <v>Undergraduate degree</v>
      </c>
      <c r="Q1585" s="7">
        <f ca="1" xml:space="preserve">
  IF(OR($S1585 = 5, $S1585 = 6, $S1585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85" s="7" t="str">
        <f ca="1">VLOOKUP($Q1585,Department!$A:$B,2,FALSE)</f>
        <v>Controlling</v>
      </c>
      <c r="S1585" s="6">
        <f t="shared" ca="1" si="221"/>
        <v>10</v>
      </c>
      <c r="T1585" s="7" t="str">
        <f ca="1">VLOOKUP($S1585,Role!$A:$B,2,FALSE)</f>
        <v>Trainee</v>
      </c>
      <c r="U1585" s="6" t="str">
        <f t="shared" ca="1" si="222"/>
        <v/>
      </c>
      <c r="V1585" s="7" t="str">
        <f ca="1" xml:space="preserve">
IF($U1585 &lt;&gt; "",
    VLOOKUP($U1585,Level!$A:$B,2,FALSE),
    ""
)</f>
        <v/>
      </c>
      <c r="W1585" s="1">
        <f t="shared" ca="1" si="223"/>
        <v>1305</v>
      </c>
      <c r="X1585" s="12" t="str">
        <f t="shared" ca="1" si="224"/>
        <v>INSERT INTO bi4all.fac_employees (id_company_fk, id_employee_pk, flg_active, employee_name, id_gender_fk, id_race_fk, birthday, id_schooling_fk, id_department_fk, id_role_fk, id_level_fk, salary) VALUES (1, 1581, TRUE, 'Ângelo Azeredo Medeiros', 'M', 5, '26/10/1964', 7, 12, 10, NULL, 1305);</v>
      </c>
    </row>
    <row r="1586" spans="1:24" ht="14.25" customHeight="1" x14ac:dyDescent="0.2">
      <c r="A1586" s="7">
        <v>1</v>
      </c>
      <c r="B1586" s="7" t="str">
        <f>$A1586 &amp; "-"&amp;VLOOKUP($A1586,Company!$A:$B,2,FALSE)</f>
        <v>1-ACME Corporation</v>
      </c>
      <c r="C1586" s="5">
        <f t="shared" si="216"/>
        <v>1582</v>
      </c>
      <c r="D1586" s="6" t="b">
        <v>1</v>
      </c>
      <c r="E1586" s="7">
        <f ca="1">IF($C1586 = 1 + N("Presidente"),
    127,
    IF($C1586 = 2 + N("Vice-Presidente"),
        72,
        IF($C1586 = 3 + N("Secretária bilíngue"),
            13,
            RANDBETWEEN(5,COUNT(Name!$A:$A) + 1)
        )
    )
)</f>
        <v>282</v>
      </c>
      <c r="F1586" s="7" t="str">
        <f ca="1">VLOOKUP($E1586,Name!$A:$B,2,FALSE)</f>
        <v>Marinah</v>
      </c>
      <c r="G1586" s="7">
        <f ca="1" xml:space="preserve">
IF($C1586 = 1,
    0,
    RANDBETWEEN(5,COUNT('Last name'!$A:$A) + 1)
)</f>
        <v>117</v>
      </c>
      <c r="H1586" s="7" t="str">
        <f ca="1" xml:space="preserve">
IF($C1586 = 1 + N("Presidente"),
    "de Orléans e Bragança",
    VLOOKUP($G1586,'Last name'!$A:$B,2,FALSE) &amp; " " &amp; VLOOKUP(RANDBETWEEN(5,COUNT('Last name'!$A:$A) + 1),'Last name'!$A:$B,2,FALSE)
)</f>
        <v>Mancini Madureira</v>
      </c>
      <c r="I1586" s="7" t="str">
        <f t="shared" ca="1" si="217"/>
        <v>Marinah Mancini Madureira</v>
      </c>
      <c r="J1586" s="7" t="str">
        <f ca="1">VLOOKUP($E1586,Name!$A:$C,3,FALSE)</f>
        <v>F</v>
      </c>
      <c r="K1586" s="7" t="str">
        <f ca="1">VLOOKUP($J1586,Gender!$A:$B,2,FALSE)</f>
        <v>Female</v>
      </c>
      <c r="L1586" s="7">
        <f t="shared" ca="1" si="218"/>
        <v>5</v>
      </c>
      <c r="M1586" s="7" t="str">
        <f ca="1">VLOOKUP($L1586,Race!$A:$B,2,FALSE)</f>
        <v>White</v>
      </c>
      <c r="N1586" s="8">
        <f t="shared" ca="1" si="219"/>
        <v>21797</v>
      </c>
      <c r="O1586" s="6">
        <f t="shared" ca="1" si="220"/>
        <v>7</v>
      </c>
      <c r="P1586" s="8" t="str">
        <f ca="1">VLOOKUP($O1586,Education!$A:$B,2,FALSE)</f>
        <v>Undergraduate degree</v>
      </c>
      <c r="Q1586" s="7">
        <f ca="1" xml:space="preserve">
  IF(OR($S1586 = 5, $S1586 = 6, $S1586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586" s="7" t="str">
        <f ca="1">VLOOKUP($Q1586,Department!$A:$B,2,FALSE)</f>
        <v>Finance</v>
      </c>
      <c r="S1586" s="6">
        <f t="shared" ca="1" si="221"/>
        <v>11</v>
      </c>
      <c r="T1586" s="7" t="str">
        <f ca="1">VLOOKUP($S1586,Role!$A:$B,2,FALSE)</f>
        <v>Analyst</v>
      </c>
      <c r="U1586" s="6">
        <f t="shared" ca="1" si="222"/>
        <v>5</v>
      </c>
      <c r="V1586" s="7" t="str">
        <f ca="1" xml:space="preserve">
IF($U1586 &lt;&gt; "",
    VLOOKUP($U1586,Level!$A:$B,2,FALSE),
    ""
)</f>
        <v>Junior</v>
      </c>
      <c r="W1586" s="1">
        <f t="shared" ca="1" si="223"/>
        <v>2500</v>
      </c>
      <c r="X1586" s="12" t="str">
        <f t="shared" ca="1" si="224"/>
        <v>INSERT INTO bi4all.fac_employees (id_company_fk, id_employee_pk, flg_active, employee_name, id_gender_fk, id_race_fk, birthday, id_schooling_fk, id_department_fk, id_role_fk, id_level_fk, salary) VALUES (1, 1582, TRUE, 'Marinah Mancini Madureira', 'F', 5, '04/09/1959', 7, 7, 11, 5, 2500);</v>
      </c>
    </row>
    <row r="1587" spans="1:24" ht="14.25" customHeight="1" x14ac:dyDescent="0.2">
      <c r="A1587" s="7">
        <v>1</v>
      </c>
      <c r="B1587" s="7" t="str">
        <f>$A1587 &amp; "-"&amp;VLOOKUP($A1587,Company!$A:$B,2,FALSE)</f>
        <v>1-ACME Corporation</v>
      </c>
      <c r="C1587" s="5">
        <f t="shared" si="216"/>
        <v>1583</v>
      </c>
      <c r="D1587" s="6" t="b">
        <v>1</v>
      </c>
      <c r="E1587" s="7">
        <f ca="1">IF($C1587 = 1 + N("Presidente"),
    127,
    IF($C1587 = 2 + N("Vice-Presidente"),
        72,
        IF($C1587 = 3 + N("Secretária bilíngue"),
            13,
            RANDBETWEEN(5,COUNT(Name!$A:$A) + 1)
        )
    )
)</f>
        <v>217</v>
      </c>
      <c r="F1587" s="7" t="str">
        <f ca="1">VLOOKUP($E1587,Name!$A:$B,2,FALSE)</f>
        <v>Lara</v>
      </c>
      <c r="G1587" s="7">
        <f ca="1" xml:space="preserve">
IF($C1587 = 1,
    0,
    RANDBETWEEN(5,COUNT('Last name'!$A:$A) + 1)
)</f>
        <v>120</v>
      </c>
      <c r="H1587" s="7" t="str">
        <f ca="1" xml:space="preserve">
IF($C1587 = 1 + N("Presidente"),
    "de Orléans e Bragança",
    VLOOKUP($G1587,'Last name'!$A:$B,2,FALSE) &amp; " " &amp; VLOOKUP(RANDBETWEEN(5,COUNT('Last name'!$A:$A) + 1),'Last name'!$A:$B,2,FALSE)
)</f>
        <v>Marques Andrade</v>
      </c>
      <c r="I1587" s="7" t="str">
        <f t="shared" ca="1" si="217"/>
        <v>Lara Marques Andrade</v>
      </c>
      <c r="J1587" s="7" t="str">
        <f ca="1">VLOOKUP($E1587,Name!$A:$C,3,FALSE)</f>
        <v>F</v>
      </c>
      <c r="K1587" s="7" t="str">
        <f ca="1">VLOOKUP($J1587,Gender!$A:$B,2,FALSE)</f>
        <v>Female</v>
      </c>
      <c r="L1587" s="7">
        <f t="shared" ca="1" si="218"/>
        <v>5</v>
      </c>
      <c r="M1587" s="7" t="str">
        <f ca="1">VLOOKUP($L1587,Race!$A:$B,2,FALSE)</f>
        <v>White</v>
      </c>
      <c r="N1587" s="8">
        <f t="shared" ca="1" si="219"/>
        <v>19608</v>
      </c>
      <c r="O1587" s="6">
        <f t="shared" ca="1" si="220"/>
        <v>7</v>
      </c>
      <c r="P1587" s="8" t="str">
        <f ca="1">VLOOKUP($O1587,Education!$A:$B,2,FALSE)</f>
        <v>Undergraduate degree</v>
      </c>
      <c r="Q1587" s="7">
        <f ca="1" xml:space="preserve">
  IF(OR($S1587 = 5, $S1587 = 6, $S1587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87" s="7" t="str">
        <f ca="1">VLOOKUP($Q1587,Department!$A:$B,2,FALSE)</f>
        <v>Human Resource</v>
      </c>
      <c r="S1587" s="6">
        <f t="shared" ca="1" si="221"/>
        <v>10</v>
      </c>
      <c r="T1587" s="7" t="str">
        <f ca="1">VLOOKUP($S1587,Role!$A:$B,2,FALSE)</f>
        <v>Trainee</v>
      </c>
      <c r="U1587" s="6" t="str">
        <f t="shared" ca="1" si="222"/>
        <v/>
      </c>
      <c r="V1587" s="7" t="str">
        <f ca="1" xml:space="preserve">
IF($U1587 &lt;&gt; "",
    VLOOKUP($U1587,Level!$A:$B,2,FALSE),
    ""
)</f>
        <v/>
      </c>
      <c r="W1587" s="1">
        <f t="shared" ca="1" si="223"/>
        <v>1385</v>
      </c>
      <c r="X1587" s="12" t="str">
        <f t="shared" ca="1" si="224"/>
        <v>INSERT INTO bi4all.fac_employees (id_company_fk, id_employee_pk, flg_active, employee_name, id_gender_fk, id_race_fk, birthday, id_schooling_fk, id_department_fk, id_role_fk, id_level_fk, salary) VALUES (1, 1583, TRUE, 'Lara Marques Andrade', 'F', 5, '06/09/1953', 7, 8, 10, NULL, 1385);</v>
      </c>
    </row>
    <row r="1588" spans="1:24" ht="14.25" customHeight="1" x14ac:dyDescent="0.2">
      <c r="A1588" s="7">
        <v>1</v>
      </c>
      <c r="B1588" s="7" t="str">
        <f>$A1588 &amp; "-"&amp;VLOOKUP($A1588,Company!$A:$B,2,FALSE)</f>
        <v>1-ACME Corporation</v>
      </c>
      <c r="C1588" s="5">
        <f t="shared" si="216"/>
        <v>1584</v>
      </c>
      <c r="D1588" s="6" t="b">
        <v>1</v>
      </c>
      <c r="E1588" s="7">
        <f ca="1">IF($C1588 = 1 + N("Presidente"),
    127,
    IF($C1588 = 2 + N("Vice-Presidente"),
        72,
        IF($C1588 = 3 + N("Secretária bilíngue"),
            13,
            RANDBETWEEN(5,COUNT(Name!$A:$A) + 1)
        )
    )
)</f>
        <v>203</v>
      </c>
      <c r="F1588" s="7" t="str">
        <f ca="1">VLOOKUP($E1588,Name!$A:$B,2,FALSE)</f>
        <v>Juliana</v>
      </c>
      <c r="G1588" s="7">
        <f ca="1" xml:space="preserve">
IF($C1588 = 1,
    0,
    RANDBETWEEN(5,COUNT('Last name'!$A:$A) + 1)
)</f>
        <v>56</v>
      </c>
      <c r="H1588" s="7" t="str">
        <f ca="1" xml:space="preserve">
IF($C1588 = 1 + N("Presidente"),
    "de Orléans e Bragança",
    VLOOKUP($G1588,'Last name'!$A:$B,2,FALSE) &amp; " " &amp; VLOOKUP(RANDBETWEEN(5,COUNT('Last name'!$A:$A) + 1),'Last name'!$A:$B,2,FALSE)
)</f>
        <v>Campos Melo</v>
      </c>
      <c r="I1588" s="7" t="str">
        <f t="shared" ca="1" si="217"/>
        <v>Juliana Campos Melo</v>
      </c>
      <c r="J1588" s="7" t="str">
        <f ca="1">VLOOKUP($E1588,Name!$A:$C,3,FALSE)</f>
        <v>F</v>
      </c>
      <c r="K1588" s="7" t="str">
        <f ca="1">VLOOKUP($J1588,Gender!$A:$B,2,FALSE)</f>
        <v>Female</v>
      </c>
      <c r="L1588" s="7">
        <f t="shared" ca="1" si="218"/>
        <v>5</v>
      </c>
      <c r="M1588" s="7" t="str">
        <f ca="1">VLOOKUP($L1588,Race!$A:$B,2,FALSE)</f>
        <v>White</v>
      </c>
      <c r="N1588" s="8">
        <f t="shared" ca="1" si="219"/>
        <v>21521</v>
      </c>
      <c r="O1588" s="6">
        <f t="shared" ca="1" si="220"/>
        <v>8</v>
      </c>
      <c r="P1588" s="8" t="str">
        <f ca="1">VLOOKUP($O1588,Education!$A:$B,2,FALSE)</f>
        <v>Graduate school</v>
      </c>
      <c r="Q1588" s="7">
        <f ca="1" xml:space="preserve">
  IF(OR($S1588 = 5, $S1588 = 6, $S1588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88" s="7" t="str">
        <f ca="1">VLOOKUP($Q1588,Department!$A:$B,2,FALSE)</f>
        <v>Controlling</v>
      </c>
      <c r="S1588" s="6">
        <f t="shared" ca="1" si="221"/>
        <v>11</v>
      </c>
      <c r="T1588" s="7" t="str">
        <f ca="1">VLOOKUP($S1588,Role!$A:$B,2,FALSE)</f>
        <v>Analyst</v>
      </c>
      <c r="U1588" s="6">
        <f t="shared" ca="1" si="222"/>
        <v>6</v>
      </c>
      <c r="V1588" s="7" t="str">
        <f ca="1" xml:space="preserve">
IF($U1588 &lt;&gt; "",
    VLOOKUP($U1588,Level!$A:$B,2,FALSE),
    ""
)</f>
        <v>Pleno</v>
      </c>
      <c r="W1588" s="1">
        <f t="shared" ca="1" si="223"/>
        <v>3000</v>
      </c>
      <c r="X1588" s="12" t="str">
        <f t="shared" ca="1" si="224"/>
        <v>INSERT INTO bi4all.fac_employees (id_company_fk, id_employee_pk, flg_active, employee_name, id_gender_fk, id_race_fk, birthday, id_schooling_fk, id_department_fk, id_role_fk, id_level_fk, salary) VALUES (1, 1584, TRUE, 'Juliana Campos Melo', 'F', 5, '02/12/1958', 8, 12, 11, 6, 3000);</v>
      </c>
    </row>
    <row r="1589" spans="1:24" ht="14.25" customHeight="1" x14ac:dyDescent="0.2">
      <c r="A1589" s="7">
        <v>1</v>
      </c>
      <c r="B1589" s="7" t="str">
        <f>$A1589 &amp; "-"&amp;VLOOKUP($A1589,Company!$A:$B,2,FALSE)</f>
        <v>1-ACME Corporation</v>
      </c>
      <c r="C1589" s="5">
        <f t="shared" si="216"/>
        <v>1585</v>
      </c>
      <c r="D1589" s="6" t="b">
        <v>1</v>
      </c>
      <c r="E1589" s="7">
        <f ca="1">IF($C1589 = 1 + N("Presidente"),
    127,
    IF($C1589 = 2 + N("Vice-Presidente"),
        72,
        IF($C1589 = 3 + N("Secretária bilíngue"),
            13,
            RANDBETWEEN(5,COUNT(Name!$A:$A) + 1)
        )
    )
)</f>
        <v>333</v>
      </c>
      <c r="F1589" s="7" t="str">
        <f ca="1">VLOOKUP($E1589,Name!$A:$B,2,FALSE)</f>
        <v>Ruan</v>
      </c>
      <c r="G1589" s="7">
        <f ca="1" xml:space="preserve">
IF($C1589 = 1,
    0,
    RANDBETWEEN(5,COUNT('Last name'!$A:$A) + 1)
)</f>
        <v>132</v>
      </c>
      <c r="H1589" s="7" t="str">
        <f ca="1" xml:space="preserve">
IF($C1589 = 1 + N("Presidente"),
    "de Orléans e Bragança",
    VLOOKUP($G1589,'Last name'!$A:$B,2,FALSE) &amp; " " &amp; VLOOKUP(RANDBETWEEN(5,COUNT('Last name'!$A:$A) + 1),'Last name'!$A:$B,2,FALSE)
)</f>
        <v>Moraes Esteves</v>
      </c>
      <c r="I1589" s="7" t="str">
        <f t="shared" ca="1" si="217"/>
        <v>Ruan Moraes Esteves</v>
      </c>
      <c r="J1589" s="7" t="str">
        <f ca="1">VLOOKUP($E1589,Name!$A:$C,3,FALSE)</f>
        <v>M</v>
      </c>
      <c r="K1589" s="7" t="str">
        <f ca="1">VLOOKUP($J1589,Gender!$A:$B,2,FALSE)</f>
        <v>Male</v>
      </c>
      <c r="L1589" s="7">
        <f t="shared" ca="1" si="218"/>
        <v>6</v>
      </c>
      <c r="M1589" s="7" t="str">
        <f ca="1">VLOOKUP($L1589,Race!$A:$B,2,FALSE)</f>
        <v>Black or African American</v>
      </c>
      <c r="N1589" s="8">
        <f t="shared" ca="1" si="219"/>
        <v>32686</v>
      </c>
      <c r="O1589" s="6">
        <f t="shared" ca="1" si="220"/>
        <v>7</v>
      </c>
      <c r="P1589" s="8" t="str">
        <f ca="1">VLOOKUP($O1589,Education!$A:$B,2,FALSE)</f>
        <v>Undergraduate degree</v>
      </c>
      <c r="Q1589" s="7">
        <f ca="1" xml:space="preserve">
  IF(OR($S1589 = 5, $S1589 = 6, $S1589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89" s="7" t="str">
        <f ca="1">VLOOKUP($Q1589,Department!$A:$B,2,FALSE)</f>
        <v>Audit</v>
      </c>
      <c r="S1589" s="6">
        <f t="shared" ca="1" si="221"/>
        <v>10</v>
      </c>
      <c r="T1589" s="7" t="str">
        <f ca="1">VLOOKUP($S1589,Role!$A:$B,2,FALSE)</f>
        <v>Trainee</v>
      </c>
      <c r="U1589" s="6" t="str">
        <f t="shared" ca="1" si="222"/>
        <v/>
      </c>
      <c r="V1589" s="7" t="str">
        <f ca="1" xml:space="preserve">
IF($U1589 &lt;&gt; "",
    VLOOKUP($U1589,Level!$A:$B,2,FALSE),
    ""
)</f>
        <v/>
      </c>
      <c r="W1589" s="1">
        <f t="shared" ca="1" si="223"/>
        <v>1305</v>
      </c>
      <c r="X1589" s="12" t="str">
        <f t="shared" ca="1" si="224"/>
        <v>INSERT INTO bi4all.fac_employees (id_company_fk, id_employee_pk, flg_active, employee_name, id_gender_fk, id_race_fk, birthday, id_schooling_fk, id_department_fk, id_role_fk, id_level_fk, salary) VALUES (1, 1585, TRUE, 'Ruan Moraes Esteves', 'M', 6, '27/06/1989', 7, 13, 10, NULL, 1305);</v>
      </c>
    </row>
    <row r="1590" spans="1:24" ht="14.25" customHeight="1" x14ac:dyDescent="0.2">
      <c r="A1590" s="7">
        <v>1</v>
      </c>
      <c r="B1590" s="7" t="str">
        <f>$A1590 &amp; "-"&amp;VLOOKUP($A1590,Company!$A:$B,2,FALSE)</f>
        <v>1-ACME Corporation</v>
      </c>
      <c r="C1590" s="5">
        <f t="shared" si="216"/>
        <v>1586</v>
      </c>
      <c r="D1590" s="6" t="b">
        <v>1</v>
      </c>
      <c r="E1590" s="7">
        <f ca="1">IF($C1590 = 1 + N("Presidente"),
    127,
    IF($C1590 = 2 + N("Vice-Presidente"),
        72,
        IF($C1590 = 3 + N("Secretária bilíngue"),
            13,
            RANDBETWEEN(5,COUNT(Name!$A:$A) + 1)
        )
    )
)</f>
        <v>291</v>
      </c>
      <c r="F1590" s="7" t="str">
        <f ca="1">VLOOKUP($E1590,Name!$A:$B,2,FALSE)</f>
        <v>Melyssa</v>
      </c>
      <c r="G1590" s="7">
        <f ca="1" xml:space="preserve">
IF($C1590 = 1,
    0,
    RANDBETWEEN(5,COUNT('Last name'!$A:$A) + 1)
)</f>
        <v>43</v>
      </c>
      <c r="H1590" s="7" t="str">
        <f ca="1" xml:space="preserve">
IF($C1590 = 1 + N("Presidente"),
    "de Orléans e Bragança",
    VLOOKUP($G1590,'Last name'!$A:$B,2,FALSE) &amp; " " &amp; VLOOKUP(RANDBETWEEN(5,COUNT('Last name'!$A:$A) + 1),'Last name'!$A:$B,2,FALSE)
)</f>
        <v>Borges Carneiro</v>
      </c>
      <c r="I1590" s="7" t="str">
        <f t="shared" ca="1" si="217"/>
        <v>Melyssa Borges Carneiro</v>
      </c>
      <c r="J1590" s="7" t="str">
        <f ca="1">VLOOKUP($E1590,Name!$A:$C,3,FALSE)</f>
        <v>F</v>
      </c>
      <c r="K1590" s="7" t="str">
        <f ca="1">VLOOKUP($J1590,Gender!$A:$B,2,FALSE)</f>
        <v>Female</v>
      </c>
      <c r="L1590" s="7">
        <f t="shared" ca="1" si="218"/>
        <v>5</v>
      </c>
      <c r="M1590" s="7" t="str">
        <f ca="1">VLOOKUP($L1590,Race!$A:$B,2,FALSE)</f>
        <v>White</v>
      </c>
      <c r="N1590" s="8">
        <f t="shared" ca="1" si="219"/>
        <v>31748</v>
      </c>
      <c r="O1590" s="6">
        <f t="shared" ca="1" si="220"/>
        <v>8</v>
      </c>
      <c r="P1590" s="8" t="str">
        <f ca="1">VLOOKUP($O1590,Education!$A:$B,2,FALSE)</f>
        <v>Graduate school</v>
      </c>
      <c r="Q1590" s="7">
        <f ca="1" xml:space="preserve">
  IF(OR($S1590 = 5, $S1590 = 6, $S1590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590" s="7" t="str">
        <f ca="1">VLOOKUP($Q1590,Department!$A:$B,2,FALSE)</f>
        <v>Operations</v>
      </c>
      <c r="S1590" s="6">
        <f t="shared" ca="1" si="221"/>
        <v>11</v>
      </c>
      <c r="T1590" s="7" t="str">
        <f ca="1">VLOOKUP($S1590,Role!$A:$B,2,FALSE)</f>
        <v>Analyst</v>
      </c>
      <c r="U1590" s="6">
        <f t="shared" ca="1" si="222"/>
        <v>7</v>
      </c>
      <c r="V1590" s="7" t="str">
        <f ca="1" xml:space="preserve">
IF($U1590 &lt;&gt; "",
    VLOOKUP($U1590,Level!$A:$B,2,FALSE),
    ""
)</f>
        <v>Senior</v>
      </c>
      <c r="W1590" s="1">
        <f t="shared" ca="1" si="223"/>
        <v>3000</v>
      </c>
      <c r="X1590" s="12" t="str">
        <f t="shared" ca="1" si="224"/>
        <v>INSERT INTO bi4all.fac_employees (id_company_fk, id_employee_pk, flg_active, employee_name, id_gender_fk, id_race_fk, birthday, id_schooling_fk, id_department_fk, id_role_fk, id_level_fk, salary) VALUES (1, 1586, TRUE, 'Melyssa Borges Carneiro', 'F', 5, '02/12/1986', 8, 10, 11, 7, 3000);</v>
      </c>
    </row>
    <row r="1591" spans="1:24" ht="14.25" customHeight="1" x14ac:dyDescent="0.2">
      <c r="A1591" s="7">
        <v>1</v>
      </c>
      <c r="B1591" s="7" t="str">
        <f>$A1591 &amp; "-"&amp;VLOOKUP($A1591,Company!$A:$B,2,FALSE)</f>
        <v>1-ACME Corporation</v>
      </c>
      <c r="C1591" s="5">
        <f t="shared" si="216"/>
        <v>1587</v>
      </c>
      <c r="D1591" s="6" t="b">
        <v>1</v>
      </c>
      <c r="E1591" s="7">
        <f ca="1">IF($C1591 = 1 + N("Presidente"),
    127,
    IF($C1591 = 2 + N("Vice-Presidente"),
        72,
        IF($C1591 = 3 + N("Secretária bilíngue"),
            13,
            RANDBETWEEN(5,COUNT(Name!$A:$A) + 1)
        )
    )
)</f>
        <v>31</v>
      </c>
      <c r="F1591" s="7" t="str">
        <f ca="1">VLOOKUP($E1591,Name!$A:$B,2,FALSE)</f>
        <v>Ana Júlia</v>
      </c>
      <c r="G1591" s="7">
        <f ca="1" xml:space="preserve">
IF($C1591 = 1,
    0,
    RANDBETWEEN(5,COUNT('Last name'!$A:$A) + 1)
)</f>
        <v>98</v>
      </c>
      <c r="H1591" s="7" t="str">
        <f ca="1" xml:space="preserve">
IF($C1591 = 1 + N("Presidente"),
    "de Orléans e Bragança",
    VLOOKUP($G1591,'Last name'!$A:$B,2,FALSE) &amp; " " &amp; VLOOKUP(RANDBETWEEN(5,COUNT('Last name'!$A:$A) + 1),'Last name'!$A:$B,2,FALSE)
)</f>
        <v>Giordano De Luca</v>
      </c>
      <c r="I1591" s="7" t="str">
        <f t="shared" ca="1" si="217"/>
        <v>Ana Júlia Giordano De Luca</v>
      </c>
      <c r="J1591" s="7" t="str">
        <f ca="1">VLOOKUP($E1591,Name!$A:$C,3,FALSE)</f>
        <v>F</v>
      </c>
      <c r="K1591" s="7" t="str">
        <f ca="1">VLOOKUP($J1591,Gender!$A:$B,2,FALSE)</f>
        <v>Female</v>
      </c>
      <c r="L1591" s="7">
        <f t="shared" ca="1" si="218"/>
        <v>5</v>
      </c>
      <c r="M1591" s="7" t="str">
        <f ca="1">VLOOKUP($L1591,Race!$A:$B,2,FALSE)</f>
        <v>White</v>
      </c>
      <c r="N1591" s="8">
        <f t="shared" ca="1" si="219"/>
        <v>32121</v>
      </c>
      <c r="O1591" s="6">
        <f t="shared" ca="1" si="220"/>
        <v>7</v>
      </c>
      <c r="P1591" s="8" t="str">
        <f ca="1">VLOOKUP($O1591,Education!$A:$B,2,FALSE)</f>
        <v>Undergraduate degree</v>
      </c>
      <c r="Q1591" s="7">
        <f ca="1" xml:space="preserve">
  IF(OR($S1591 = 5, $S1591 = 6, $S1591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591" s="7" t="str">
        <f ca="1">VLOOKUP($Q1591,Department!$A:$B,2,FALSE)</f>
        <v>Presidency</v>
      </c>
      <c r="S1591" s="6">
        <f t="shared" ca="1" si="221"/>
        <v>9</v>
      </c>
      <c r="T1591" s="7" t="str">
        <f ca="1">VLOOKUP($S1591,Role!$A:$B,2,FALSE)</f>
        <v>Intern</v>
      </c>
      <c r="U1591" s="6" t="str">
        <f t="shared" ca="1" si="222"/>
        <v/>
      </c>
      <c r="V1591" s="7" t="str">
        <f ca="1" xml:space="preserve">
IF($U1591 &lt;&gt; "",
    VLOOKUP($U1591,Level!$A:$B,2,FALSE),
    ""
)</f>
        <v/>
      </c>
      <c r="W1591" s="1">
        <f t="shared" ca="1" si="223"/>
        <v>1205</v>
      </c>
      <c r="X1591" s="12" t="str">
        <f t="shared" ca="1" si="224"/>
        <v>INSERT INTO bi4all.fac_employees (id_company_fk, id_employee_pk, flg_active, employee_name, id_gender_fk, id_race_fk, birthday, id_schooling_fk, id_department_fk, id_role_fk, id_level_fk, salary) VALUES (1, 1587, TRUE, 'Ana Júlia Giordano De Luca', 'F', 5, '10/12/1987', 7, 5, 9, NULL, 1205);</v>
      </c>
    </row>
    <row r="1592" spans="1:24" ht="14.25" customHeight="1" x14ac:dyDescent="0.2">
      <c r="A1592" s="7">
        <v>1</v>
      </c>
      <c r="B1592" s="7" t="str">
        <f>$A1592 &amp; "-"&amp;VLOOKUP($A1592,Company!$A:$B,2,FALSE)</f>
        <v>1-ACME Corporation</v>
      </c>
      <c r="C1592" s="5">
        <f t="shared" si="216"/>
        <v>1588</v>
      </c>
      <c r="D1592" s="6" t="b">
        <v>1</v>
      </c>
      <c r="E1592" s="7">
        <f ca="1">IF($C1592 = 1 + N("Presidente"),
    127,
    IF($C1592 = 2 + N("Vice-Presidente"),
        72,
        IF($C1592 = 3 + N("Secretária bilíngue"),
            13,
            RANDBETWEEN(5,COUNT(Name!$A:$A) + 1)
        )
    )
)</f>
        <v>335</v>
      </c>
      <c r="F1592" s="7" t="str">
        <f ca="1">VLOOKUP($E1592,Name!$A:$B,2,FALSE)</f>
        <v>Sammuel</v>
      </c>
      <c r="G1592" s="7">
        <f ca="1" xml:space="preserve">
IF($C1592 = 1,
    0,
    RANDBETWEEN(5,COUNT('Last name'!$A:$A) + 1)
)</f>
        <v>115</v>
      </c>
      <c r="H1592" s="7" t="str">
        <f ca="1" xml:space="preserve">
IF($C1592 = 1 + N("Presidente"),
    "de Orléans e Bragança",
    VLOOKUP($G1592,'Last name'!$A:$B,2,FALSE) &amp; " " &amp; VLOOKUP(RANDBETWEEN(5,COUNT('Last name'!$A:$A) + 1),'Last name'!$A:$B,2,FALSE)
)</f>
        <v>Madureira Fernandes</v>
      </c>
      <c r="I1592" s="7" t="str">
        <f t="shared" ca="1" si="217"/>
        <v>Sammuel Madureira Fernandes</v>
      </c>
      <c r="J1592" s="7" t="str">
        <f ca="1">VLOOKUP($E1592,Name!$A:$C,3,FALSE)</f>
        <v>M</v>
      </c>
      <c r="K1592" s="7" t="str">
        <f ca="1">VLOOKUP($J1592,Gender!$A:$B,2,FALSE)</f>
        <v>Male</v>
      </c>
      <c r="L1592" s="7">
        <f t="shared" ca="1" si="218"/>
        <v>5</v>
      </c>
      <c r="M1592" s="7" t="str">
        <f ca="1">VLOOKUP($L1592,Race!$A:$B,2,FALSE)</f>
        <v>White</v>
      </c>
      <c r="N1592" s="8">
        <f t="shared" ca="1" si="219"/>
        <v>29338</v>
      </c>
      <c r="O1592" s="6">
        <f t="shared" ca="1" si="220"/>
        <v>7</v>
      </c>
      <c r="P1592" s="8" t="str">
        <f ca="1">VLOOKUP($O1592,Education!$A:$B,2,FALSE)</f>
        <v>Undergraduate degree</v>
      </c>
      <c r="Q1592" s="7">
        <f ca="1" xml:space="preserve">
  IF(OR($S1592 = 5, $S1592 = 6, $S1592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92" s="7" t="str">
        <f ca="1">VLOOKUP($Q1592,Department!$A:$B,2,FALSE)</f>
        <v>Audit</v>
      </c>
      <c r="S1592" s="6">
        <f t="shared" ca="1" si="221"/>
        <v>11</v>
      </c>
      <c r="T1592" s="7" t="str">
        <f ca="1">VLOOKUP($S1592,Role!$A:$B,2,FALSE)</f>
        <v>Analyst</v>
      </c>
      <c r="U1592" s="6">
        <f t="shared" ca="1" si="222"/>
        <v>5</v>
      </c>
      <c r="V1592" s="7" t="str">
        <f ca="1" xml:space="preserve">
IF($U1592 &lt;&gt; "",
    VLOOKUP($U1592,Level!$A:$B,2,FALSE),
    ""
)</f>
        <v>Junior</v>
      </c>
      <c r="W1592" s="1">
        <f t="shared" ca="1" si="223"/>
        <v>2500</v>
      </c>
      <c r="X1592" s="12" t="str">
        <f t="shared" ca="1" si="224"/>
        <v>INSERT INTO bi4all.fac_employees (id_company_fk, id_employee_pk, flg_active, employee_name, id_gender_fk, id_race_fk, birthday, id_schooling_fk, id_department_fk, id_role_fk, id_level_fk, salary) VALUES (1, 1588, TRUE, 'Sammuel Madureira Fernandes', 'M', 5, '27/04/1980', 7, 13, 11, 5, 2500);</v>
      </c>
    </row>
    <row r="1593" spans="1:24" ht="14.25" customHeight="1" x14ac:dyDescent="0.2">
      <c r="A1593" s="7">
        <v>1</v>
      </c>
      <c r="B1593" s="7" t="str">
        <f>$A1593 &amp; "-"&amp;VLOOKUP($A1593,Company!$A:$B,2,FALSE)</f>
        <v>1-ACME Corporation</v>
      </c>
      <c r="C1593" s="5">
        <f t="shared" si="216"/>
        <v>1589</v>
      </c>
      <c r="D1593" s="6" t="b">
        <v>1</v>
      </c>
      <c r="E1593" s="7">
        <f ca="1">IF($C1593 = 1 + N("Presidente"),
    127,
    IF($C1593 = 2 + N("Vice-Presidente"),
        72,
        IF($C1593 = 3 + N("Secretária bilíngue"),
            13,
            RANDBETWEEN(5,COUNT(Name!$A:$A) + 1)
        )
    )
)</f>
        <v>7</v>
      </c>
      <c r="F1593" s="7" t="str">
        <f ca="1">VLOOKUP($E1593,Name!$A:$B,2,FALSE)</f>
        <v>Adelaide</v>
      </c>
      <c r="G1593" s="7">
        <f ca="1" xml:space="preserve">
IF($C1593 = 1,
    0,
    RANDBETWEEN(5,COUNT('Last name'!$A:$A) + 1)
)</f>
        <v>24</v>
      </c>
      <c r="H1593" s="7" t="str">
        <f ca="1" xml:space="preserve">
IF($C1593 = 1 + N("Presidente"),
    "de Orléans e Bragança",
    VLOOKUP($G1593,'Last name'!$A:$B,2,FALSE) &amp; " " &amp; VLOOKUP(RANDBETWEEN(5,COUNT('Last name'!$A:$A) + 1),'Last name'!$A:$B,2,FALSE)
)</f>
        <v>Asvilla Barroso</v>
      </c>
      <c r="I1593" s="7" t="str">
        <f t="shared" ca="1" si="217"/>
        <v>Adelaide Asvilla Barroso</v>
      </c>
      <c r="J1593" s="7" t="str">
        <f ca="1">VLOOKUP($E1593,Name!$A:$C,3,FALSE)</f>
        <v>F</v>
      </c>
      <c r="K1593" s="7" t="str">
        <f ca="1">VLOOKUP($J1593,Gender!$A:$B,2,FALSE)</f>
        <v>Female</v>
      </c>
      <c r="L1593" s="7">
        <f t="shared" ca="1" si="218"/>
        <v>5</v>
      </c>
      <c r="M1593" s="7" t="str">
        <f ca="1">VLOOKUP($L1593,Race!$A:$B,2,FALSE)</f>
        <v>White</v>
      </c>
      <c r="N1593" s="8">
        <f t="shared" ca="1" si="219"/>
        <v>27983</v>
      </c>
      <c r="O1593" s="6">
        <f t="shared" ca="1" si="220"/>
        <v>7</v>
      </c>
      <c r="P1593" s="8" t="str">
        <f ca="1">VLOOKUP($O1593,Education!$A:$B,2,FALSE)</f>
        <v>Undergraduate degree</v>
      </c>
      <c r="Q1593" s="7">
        <f ca="1" xml:space="preserve">
  IF(OR($S1593 = 5, $S1593 = 6, $S1593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93" s="7" t="str">
        <f ca="1">VLOOKUP($Q1593,Department!$A:$B,2,FALSE)</f>
        <v>Administration</v>
      </c>
      <c r="S1593" s="6">
        <f t="shared" ca="1" si="221"/>
        <v>9</v>
      </c>
      <c r="T1593" s="7" t="str">
        <f ca="1">VLOOKUP($S1593,Role!$A:$B,2,FALSE)</f>
        <v>Intern</v>
      </c>
      <c r="U1593" s="6" t="str">
        <f t="shared" ca="1" si="222"/>
        <v/>
      </c>
      <c r="V1593" s="7" t="str">
        <f ca="1" xml:space="preserve">
IF($U1593 &lt;&gt; "",
    VLOOKUP($U1593,Level!$A:$B,2,FALSE),
    ""
)</f>
        <v/>
      </c>
      <c r="W1593" s="1">
        <f t="shared" ca="1" si="223"/>
        <v>1205</v>
      </c>
      <c r="X1593" s="12" t="str">
        <f t="shared" ca="1" si="224"/>
        <v>INSERT INTO bi4all.fac_employees (id_company_fk, id_employee_pk, flg_active, employee_name, id_gender_fk, id_race_fk, birthday, id_schooling_fk, id_department_fk, id_role_fk, id_level_fk, salary) VALUES (1, 1589, TRUE, 'Adelaide Asvilla Barroso', 'F', 5, '11/08/1976', 7, 6, 9, NULL, 1205);</v>
      </c>
    </row>
    <row r="1594" spans="1:24" ht="14.25" customHeight="1" x14ac:dyDescent="0.2">
      <c r="A1594" s="7">
        <v>1</v>
      </c>
      <c r="B1594" s="7" t="str">
        <f>$A1594 &amp; "-"&amp;VLOOKUP($A1594,Company!$A:$B,2,FALSE)</f>
        <v>1-ACME Corporation</v>
      </c>
      <c r="C1594" s="5">
        <f t="shared" si="216"/>
        <v>1590</v>
      </c>
      <c r="D1594" s="6" t="b">
        <v>1</v>
      </c>
      <c r="E1594" s="7">
        <f ca="1">IF($C1594 = 1 + N("Presidente"),
    127,
    IF($C1594 = 2 + N("Vice-Presidente"),
        72,
        IF($C1594 = 3 + N("Secretária bilíngue"),
            13,
            RANDBETWEEN(5,COUNT(Name!$A:$A) + 1)
        )
    )
)</f>
        <v>359</v>
      </c>
      <c r="F1594" s="7" t="str">
        <f ca="1">VLOOKUP($E1594,Name!$A:$B,2,FALSE)</f>
        <v>Vitor</v>
      </c>
      <c r="G1594" s="7">
        <f ca="1" xml:space="preserve">
IF($C1594 = 1,
    0,
    RANDBETWEEN(5,COUNT('Last name'!$A:$A) + 1)
)</f>
        <v>41</v>
      </c>
      <c r="H1594" s="7" t="str">
        <f ca="1" xml:space="preserve">
IF($C1594 = 1 + N("Presidente"),
    "de Orléans e Bragança",
    VLOOKUP($G1594,'Last name'!$A:$B,2,FALSE) &amp; " " &amp; VLOOKUP(RANDBETWEEN(5,COUNT('Last name'!$A:$A) + 1),'Last name'!$A:$B,2,FALSE)
)</f>
        <v>Bispo Barroso</v>
      </c>
      <c r="I1594" s="7" t="str">
        <f t="shared" ca="1" si="217"/>
        <v>Vitor Bispo Barroso</v>
      </c>
      <c r="J1594" s="7" t="str">
        <f ca="1">VLOOKUP($E1594,Name!$A:$C,3,FALSE)</f>
        <v>M</v>
      </c>
      <c r="K1594" s="7" t="str">
        <f ca="1">VLOOKUP($J1594,Gender!$A:$B,2,FALSE)</f>
        <v>Male</v>
      </c>
      <c r="L1594" s="7">
        <f t="shared" ca="1" si="218"/>
        <v>5</v>
      </c>
      <c r="M1594" s="7" t="str">
        <f ca="1">VLOOKUP($L1594,Race!$A:$B,2,FALSE)</f>
        <v>White</v>
      </c>
      <c r="N1594" s="8">
        <f t="shared" ca="1" si="219"/>
        <v>24771</v>
      </c>
      <c r="O1594" s="6">
        <f t="shared" ca="1" si="220"/>
        <v>8</v>
      </c>
      <c r="P1594" s="8" t="str">
        <f ca="1">VLOOKUP($O1594,Education!$A:$B,2,FALSE)</f>
        <v>Graduate school</v>
      </c>
      <c r="Q1594" s="7">
        <f ca="1" xml:space="preserve">
  IF(OR($S1594 = 5, $S1594 = 6, $S1594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594" s="7" t="str">
        <f ca="1">VLOOKUP($Q1594,Department!$A:$B,2,FALSE)</f>
        <v>Human Resource</v>
      </c>
      <c r="S1594" s="6">
        <f t="shared" ca="1" si="221"/>
        <v>11</v>
      </c>
      <c r="T1594" s="7" t="str">
        <f ca="1">VLOOKUP($S1594,Role!$A:$B,2,FALSE)</f>
        <v>Analyst</v>
      </c>
      <c r="U1594" s="6">
        <f t="shared" ca="1" si="222"/>
        <v>7</v>
      </c>
      <c r="V1594" s="7" t="str">
        <f ca="1" xml:space="preserve">
IF($U1594 &lt;&gt; "",
    VLOOKUP($U1594,Level!$A:$B,2,FALSE),
    ""
)</f>
        <v>Senior</v>
      </c>
      <c r="W1594" s="1">
        <f t="shared" ca="1" si="223"/>
        <v>3080</v>
      </c>
      <c r="X1594" s="12" t="str">
        <f t="shared" ca="1" si="224"/>
        <v>INSERT INTO bi4all.fac_employees (id_company_fk, id_employee_pk, flg_active, employee_name, id_gender_fk, id_race_fk, birthday, id_schooling_fk, id_department_fk, id_role_fk, id_level_fk, salary) VALUES (1, 1590, TRUE, 'Vitor Bispo Barroso', 'M', 5, '26/10/1967', 8, 8, 11, 7, 3080);</v>
      </c>
    </row>
    <row r="1595" spans="1:24" ht="14.25" customHeight="1" x14ac:dyDescent="0.2">
      <c r="A1595" s="7">
        <v>1</v>
      </c>
      <c r="B1595" s="7" t="str">
        <f>$A1595 &amp; "-"&amp;VLOOKUP($A1595,Company!$A:$B,2,FALSE)</f>
        <v>1-ACME Corporation</v>
      </c>
      <c r="C1595" s="5">
        <f t="shared" si="216"/>
        <v>1591</v>
      </c>
      <c r="D1595" s="6" t="b">
        <v>1</v>
      </c>
      <c r="E1595" s="7">
        <f ca="1">IF($C1595 = 1 + N("Presidente"),
    127,
    IF($C1595 = 2 + N("Vice-Presidente"),
        72,
        IF($C1595 = 3 + N("Secretária bilíngue"),
            13,
            RANDBETWEEN(5,COUNT(Name!$A:$A) + 1)
        )
    )
)</f>
        <v>192</v>
      </c>
      <c r="F1595" s="7" t="str">
        <f ca="1">VLOOKUP($E1595,Name!$A:$B,2,FALSE)</f>
        <v>João Pedro</v>
      </c>
      <c r="G1595" s="7">
        <f ca="1" xml:space="preserve">
IF($C1595 = 1,
    0,
    RANDBETWEEN(5,COUNT('Last name'!$A:$A) + 1)
)</f>
        <v>8</v>
      </c>
      <c r="H1595" s="7" t="str">
        <f ca="1" xml:space="preserve">
IF($C1595 = 1 + N("Presidente"),
    "de Orléans e Bragança",
    VLOOKUP($G1595,'Last name'!$A:$B,2,FALSE) &amp; " " &amp; VLOOKUP(RANDBETWEEN(5,COUNT('Last name'!$A:$A) + 1),'Last name'!$A:$B,2,FALSE)
)</f>
        <v>Alcantara Pedrosa</v>
      </c>
      <c r="I1595" s="7" t="str">
        <f t="shared" ca="1" si="217"/>
        <v>João Pedro Alcantara Pedrosa</v>
      </c>
      <c r="J1595" s="7" t="str">
        <f ca="1">VLOOKUP($E1595,Name!$A:$C,3,FALSE)</f>
        <v>M</v>
      </c>
      <c r="K1595" s="7" t="str">
        <f ca="1">VLOOKUP($J1595,Gender!$A:$B,2,FALSE)</f>
        <v>Male</v>
      </c>
      <c r="L1595" s="7">
        <f t="shared" ca="1" si="218"/>
        <v>7</v>
      </c>
      <c r="M1595" s="7" t="str">
        <f ca="1">VLOOKUP($L1595,Race!$A:$B,2,FALSE)</f>
        <v>Hispanic or Latino</v>
      </c>
      <c r="N1595" s="8">
        <f t="shared" ca="1" si="219"/>
        <v>33102</v>
      </c>
      <c r="O1595" s="6">
        <f t="shared" ca="1" si="220"/>
        <v>7</v>
      </c>
      <c r="P1595" s="8" t="str">
        <f ca="1">VLOOKUP($O1595,Education!$A:$B,2,FALSE)</f>
        <v>Undergraduate degree</v>
      </c>
      <c r="Q1595" s="7">
        <f ca="1" xml:space="preserve">
  IF(OR($S1595 = 5, $S1595 = 6, $S1595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595" s="7" t="str">
        <f ca="1">VLOOKUP($Q1595,Department!$A:$B,2,FALSE)</f>
        <v>Audit</v>
      </c>
      <c r="S1595" s="6">
        <f t="shared" ca="1" si="221"/>
        <v>9</v>
      </c>
      <c r="T1595" s="7" t="str">
        <f ca="1">VLOOKUP($S1595,Role!$A:$B,2,FALSE)</f>
        <v>Intern</v>
      </c>
      <c r="U1595" s="6" t="str">
        <f t="shared" ca="1" si="222"/>
        <v/>
      </c>
      <c r="V1595" s="7" t="str">
        <f ca="1" xml:space="preserve">
IF($U1595 &lt;&gt; "",
    VLOOKUP($U1595,Level!$A:$B,2,FALSE),
    ""
)</f>
        <v/>
      </c>
      <c r="W1595" s="1">
        <f t="shared" ca="1" si="223"/>
        <v>1205</v>
      </c>
      <c r="X1595" s="12" t="str">
        <f t="shared" ca="1" si="224"/>
        <v>INSERT INTO bi4all.fac_employees (id_company_fk, id_employee_pk, flg_active, employee_name, id_gender_fk, id_race_fk, birthday, id_schooling_fk, id_department_fk, id_role_fk, id_level_fk, salary) VALUES (1, 1591, TRUE, 'João Pedro Alcantara Pedrosa', 'M', 7, '17/08/1990', 7, 13, 9, NULL, 1205);</v>
      </c>
    </row>
    <row r="1596" spans="1:24" ht="14.25" customHeight="1" x14ac:dyDescent="0.2">
      <c r="A1596" s="7">
        <v>1</v>
      </c>
      <c r="B1596" s="7" t="str">
        <f>$A1596 &amp; "-"&amp;VLOOKUP($A1596,Company!$A:$B,2,FALSE)</f>
        <v>1-ACME Corporation</v>
      </c>
      <c r="C1596" s="5">
        <f t="shared" si="216"/>
        <v>1592</v>
      </c>
      <c r="D1596" s="6" t="b">
        <v>1</v>
      </c>
      <c r="E1596" s="7">
        <f ca="1">IF($C1596 = 1 + N("Presidente"),
    127,
    IF($C1596 = 2 + N("Vice-Presidente"),
        72,
        IF($C1596 = 3 + N("Secretária bilíngue"),
            13,
            RANDBETWEEN(5,COUNT(Name!$A:$A) + 1)
        )
    )
)</f>
        <v>28</v>
      </c>
      <c r="F1596" s="7" t="str">
        <f ca="1">VLOOKUP($E1596,Name!$A:$B,2,FALSE)</f>
        <v>Ana Caroline</v>
      </c>
      <c r="G1596" s="7">
        <f ca="1" xml:space="preserve">
IF($C1596 = 1,
    0,
    RANDBETWEEN(5,COUNT('Last name'!$A:$A) + 1)
)</f>
        <v>23</v>
      </c>
      <c r="H1596" s="7" t="str">
        <f ca="1" xml:space="preserve">
IF($C1596 = 1 + N("Presidente"),
    "de Orléans e Bragança",
    VLOOKUP($G1596,'Last name'!$A:$B,2,FALSE) &amp; " " &amp; VLOOKUP(RANDBETWEEN(5,COUNT('Last name'!$A:$A) + 1),'Last name'!$A:$B,2,FALSE)
)</f>
        <v>Arruda Moretti</v>
      </c>
      <c r="I1596" s="7" t="str">
        <f t="shared" ca="1" si="217"/>
        <v>Ana Caroline Arruda Moretti</v>
      </c>
      <c r="J1596" s="7" t="str">
        <f ca="1">VLOOKUP($E1596,Name!$A:$C,3,FALSE)</f>
        <v>F</v>
      </c>
      <c r="K1596" s="7" t="str">
        <f ca="1">VLOOKUP($J1596,Gender!$A:$B,2,FALSE)</f>
        <v>Female</v>
      </c>
      <c r="L1596" s="7">
        <f t="shared" ca="1" si="218"/>
        <v>8</v>
      </c>
      <c r="M1596" s="7" t="str">
        <f ca="1">VLOOKUP($L1596,Race!$A:$B,2,FALSE)</f>
        <v>Asian</v>
      </c>
      <c r="N1596" s="8">
        <f t="shared" ca="1" si="219"/>
        <v>28642</v>
      </c>
      <c r="O1596" s="6">
        <f t="shared" ca="1" si="220"/>
        <v>8</v>
      </c>
      <c r="P1596" s="8" t="str">
        <f ca="1">VLOOKUP($O1596,Education!$A:$B,2,FALSE)</f>
        <v>Graduate school</v>
      </c>
      <c r="Q1596" s="7">
        <f ca="1" xml:space="preserve">
  IF(OR($S1596 = 5, $S1596 = 6, $S1596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596" s="7" t="str">
        <f ca="1">VLOOKUP($Q1596,Department!$A:$B,2,FALSE)</f>
        <v>Administration</v>
      </c>
      <c r="S1596" s="6">
        <f t="shared" ca="1" si="221"/>
        <v>11</v>
      </c>
      <c r="T1596" s="7" t="str">
        <f ca="1">VLOOKUP($S1596,Role!$A:$B,2,FALSE)</f>
        <v>Analyst</v>
      </c>
      <c r="U1596" s="6">
        <f t="shared" ca="1" si="222"/>
        <v>6</v>
      </c>
      <c r="V1596" s="7" t="str">
        <f ca="1" xml:space="preserve">
IF($U1596 &lt;&gt; "",
    VLOOKUP($U1596,Level!$A:$B,2,FALSE),
    ""
)</f>
        <v>Pleno</v>
      </c>
      <c r="W1596" s="1">
        <f t="shared" ca="1" si="223"/>
        <v>3000</v>
      </c>
      <c r="X1596" s="12" t="str">
        <f t="shared" ca="1" si="224"/>
        <v>INSERT INTO bi4all.fac_employees (id_company_fk, id_employee_pk, flg_active, employee_name, id_gender_fk, id_race_fk, birthday, id_schooling_fk, id_department_fk, id_role_fk, id_level_fk, salary) VALUES (1, 1592, TRUE, 'Ana Caroline Arruda Moretti', 'F', 8, '01/06/1978', 8, 6, 11, 6, 3000);</v>
      </c>
    </row>
    <row r="1597" spans="1:24" ht="14.25" customHeight="1" x14ac:dyDescent="0.2">
      <c r="A1597" s="7">
        <v>1</v>
      </c>
      <c r="B1597" s="7" t="str">
        <f>$A1597 &amp; "-"&amp;VLOOKUP($A1597,Company!$A:$B,2,FALSE)</f>
        <v>1-ACME Corporation</v>
      </c>
      <c r="C1597" s="5">
        <f t="shared" si="216"/>
        <v>1593</v>
      </c>
      <c r="D1597" s="6" t="b">
        <v>1</v>
      </c>
      <c r="E1597" s="7">
        <f ca="1">IF($C1597 = 1 + N("Presidente"),
    127,
    IF($C1597 = 2 + N("Vice-Presidente"),
        72,
        IF($C1597 = 3 + N("Secretária bilíngue"),
            13,
            RANDBETWEEN(5,COUNT(Name!$A:$A) + 1)
        )
    )
)</f>
        <v>27</v>
      </c>
      <c r="F1597" s="7" t="str">
        <f ca="1">VLOOKUP($E1597,Name!$A:$B,2,FALSE)</f>
        <v>Ana Carolina</v>
      </c>
      <c r="G1597" s="7">
        <f ca="1" xml:space="preserve">
IF($C1597 = 1,
    0,
    RANDBETWEEN(5,COUNT('Last name'!$A:$A) + 1)
)</f>
        <v>169</v>
      </c>
      <c r="H1597" s="7" t="str">
        <f ca="1" xml:space="preserve">
IF($C1597 = 1 + N("Presidente"),
    "de Orléans e Bragança",
    VLOOKUP($G1597,'Last name'!$A:$B,2,FALSE) &amp; " " &amp; VLOOKUP(RANDBETWEEN(5,COUNT('Last name'!$A:$A) + 1),'Last name'!$A:$B,2,FALSE)
)</f>
        <v>Russo Pedrosa</v>
      </c>
      <c r="I1597" s="7" t="str">
        <f t="shared" ca="1" si="217"/>
        <v>Ana Carolina Russo Pedrosa</v>
      </c>
      <c r="J1597" s="7" t="str">
        <f ca="1">VLOOKUP($E1597,Name!$A:$C,3,FALSE)</f>
        <v>F</v>
      </c>
      <c r="K1597" s="7" t="str">
        <f ca="1">VLOOKUP($J1597,Gender!$A:$B,2,FALSE)</f>
        <v>Female</v>
      </c>
      <c r="L1597" s="7">
        <f t="shared" ca="1" si="218"/>
        <v>5</v>
      </c>
      <c r="M1597" s="7" t="str">
        <f ca="1">VLOOKUP($L1597,Race!$A:$B,2,FALSE)</f>
        <v>White</v>
      </c>
      <c r="N1597" s="8">
        <f t="shared" ca="1" si="219"/>
        <v>27240</v>
      </c>
      <c r="O1597" s="6">
        <f t="shared" ca="1" si="220"/>
        <v>7</v>
      </c>
      <c r="P1597" s="8" t="str">
        <f ca="1">VLOOKUP($O1597,Education!$A:$B,2,FALSE)</f>
        <v>Undergraduate degree</v>
      </c>
      <c r="Q1597" s="7">
        <f ca="1" xml:space="preserve">
  IF(OR($S1597 = 5, $S1597 = 6, $S1597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597" s="7" t="str">
        <f ca="1">VLOOKUP($Q1597,Department!$A:$B,2,FALSE)</f>
        <v>Controlling</v>
      </c>
      <c r="S1597" s="6">
        <f t="shared" ca="1" si="221"/>
        <v>10</v>
      </c>
      <c r="T1597" s="7" t="str">
        <f ca="1">VLOOKUP($S1597,Role!$A:$B,2,FALSE)</f>
        <v>Trainee</v>
      </c>
      <c r="U1597" s="6" t="str">
        <f t="shared" ca="1" si="222"/>
        <v/>
      </c>
      <c r="V1597" s="7" t="str">
        <f ca="1" xml:space="preserve">
IF($U1597 &lt;&gt; "",
    VLOOKUP($U1597,Level!$A:$B,2,FALSE),
    ""
)</f>
        <v/>
      </c>
      <c r="W1597" s="1">
        <f t="shared" ca="1" si="223"/>
        <v>1305</v>
      </c>
      <c r="X1597" s="12" t="str">
        <f t="shared" ca="1" si="224"/>
        <v>INSERT INTO bi4all.fac_employees (id_company_fk, id_employee_pk, flg_active, employee_name, id_gender_fk, id_race_fk, birthday, id_schooling_fk, id_department_fk, id_role_fk, id_level_fk, salary) VALUES (1, 1593, TRUE, 'Ana Carolina Russo Pedrosa', 'F', 5, '30/07/1974', 7, 12, 10, NULL, 1305);</v>
      </c>
    </row>
    <row r="1598" spans="1:24" ht="14.25" customHeight="1" x14ac:dyDescent="0.2">
      <c r="A1598" s="7">
        <v>1</v>
      </c>
      <c r="B1598" s="7" t="str">
        <f>$A1598 &amp; "-"&amp;VLOOKUP($A1598,Company!$A:$B,2,FALSE)</f>
        <v>1-ACME Corporation</v>
      </c>
      <c r="C1598" s="5">
        <f t="shared" si="216"/>
        <v>1594</v>
      </c>
      <c r="D1598" s="6" t="b">
        <v>1</v>
      </c>
      <c r="E1598" s="7">
        <f ca="1">IF($C1598 = 1 + N("Presidente"),
    127,
    IF($C1598 = 2 + N("Vice-Presidente"),
        72,
        IF($C1598 = 3 + N("Secretária bilíngue"),
            13,
            RANDBETWEEN(5,COUNT(Name!$A:$A) + 1)
        )
    )
)</f>
        <v>44</v>
      </c>
      <c r="F1598" s="7" t="str">
        <f ca="1">VLOOKUP($E1598,Name!$A:$B,2,FALSE)</f>
        <v>Anna Carolina</v>
      </c>
      <c r="G1598" s="7">
        <f ca="1" xml:space="preserve">
IF($C1598 = 1,
    0,
    RANDBETWEEN(5,COUNT('Last name'!$A:$A) + 1)
)</f>
        <v>114</v>
      </c>
      <c r="H1598" s="7" t="str">
        <f ca="1" xml:space="preserve">
IF($C1598 = 1 + N("Presidente"),
    "de Orléans e Bragança",
    VLOOKUP($G1598,'Last name'!$A:$B,2,FALSE) &amp; " " &amp; VLOOKUP(RANDBETWEEN(5,COUNT('Last name'!$A:$A) + 1),'Last name'!$A:$B,2,FALSE)
)</f>
        <v>Machado Negrão</v>
      </c>
      <c r="I1598" s="7" t="str">
        <f t="shared" ca="1" si="217"/>
        <v>Anna Carolina Machado Negrão</v>
      </c>
      <c r="J1598" s="7" t="str">
        <f ca="1">VLOOKUP($E1598,Name!$A:$C,3,FALSE)</f>
        <v>F</v>
      </c>
      <c r="K1598" s="7" t="str">
        <f ca="1">VLOOKUP($J1598,Gender!$A:$B,2,FALSE)</f>
        <v>Female</v>
      </c>
      <c r="L1598" s="7">
        <f t="shared" ca="1" si="218"/>
        <v>5</v>
      </c>
      <c r="M1598" s="7" t="str">
        <f ca="1">VLOOKUP($L1598,Race!$A:$B,2,FALSE)</f>
        <v>White</v>
      </c>
      <c r="N1598" s="8">
        <f t="shared" ca="1" si="219"/>
        <v>31816</v>
      </c>
      <c r="O1598" s="6">
        <f t="shared" ca="1" si="220"/>
        <v>7</v>
      </c>
      <c r="P1598" s="8" t="str">
        <f ca="1">VLOOKUP($O1598,Education!$A:$B,2,FALSE)</f>
        <v>Undergraduate degree</v>
      </c>
      <c r="Q1598" s="7">
        <f ca="1" xml:space="preserve">
  IF(OR($S1598 = 5, $S1598 = 6, $S1598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598" s="7" t="str">
        <f ca="1">VLOOKUP($Q1598,Department!$A:$B,2,FALSE)</f>
        <v>Commercial</v>
      </c>
      <c r="S1598" s="6">
        <f t="shared" ca="1" si="221"/>
        <v>11</v>
      </c>
      <c r="T1598" s="7" t="str">
        <f ca="1">VLOOKUP($S1598,Role!$A:$B,2,FALSE)</f>
        <v>Analyst</v>
      </c>
      <c r="U1598" s="6">
        <f t="shared" ca="1" si="222"/>
        <v>5</v>
      </c>
      <c r="V1598" s="7" t="str">
        <f ca="1" xml:space="preserve">
IF($U1598 &lt;&gt; "",
    VLOOKUP($U1598,Level!$A:$B,2,FALSE),
    ""
)</f>
        <v>Junior</v>
      </c>
      <c r="W1598" s="1">
        <f t="shared" ca="1" si="223"/>
        <v>2580</v>
      </c>
      <c r="X1598" s="12" t="str">
        <f t="shared" ca="1" si="224"/>
        <v>INSERT INTO bi4all.fac_employees (id_company_fk, id_employee_pk, flg_active, employee_name, id_gender_fk, id_race_fk, birthday, id_schooling_fk, id_department_fk, id_role_fk, id_level_fk, salary) VALUES (1, 1594, TRUE, 'Anna Carolina Machado Negrão', 'F', 5, '08/02/1987', 7, 9, 11, 5, 2580);</v>
      </c>
    </row>
    <row r="1599" spans="1:24" ht="14.25" customHeight="1" x14ac:dyDescent="0.2">
      <c r="A1599" s="7">
        <v>1</v>
      </c>
      <c r="B1599" s="7" t="str">
        <f>$A1599 &amp; "-"&amp;VLOOKUP($A1599,Company!$A:$B,2,FALSE)</f>
        <v>1-ACME Corporation</v>
      </c>
      <c r="C1599" s="5">
        <f t="shared" si="216"/>
        <v>1595</v>
      </c>
      <c r="D1599" s="6" t="b">
        <v>1</v>
      </c>
      <c r="E1599" s="7">
        <f ca="1">IF($C1599 = 1 + N("Presidente"),
    127,
    IF($C1599 = 2 + N("Vice-Presidente"),
        72,
        IF($C1599 = 3 + N("Secretária bilíngue"),
            13,
            RANDBETWEEN(5,COUNT(Name!$A:$A) + 1)
        )
    )
)</f>
        <v>272</v>
      </c>
      <c r="F1599" s="7" t="str">
        <f ca="1">VLOOKUP($E1599,Name!$A:$B,2,FALSE)</f>
        <v>Maria Madalena</v>
      </c>
      <c r="G1599" s="7">
        <f ca="1" xml:space="preserve">
IF($C1599 = 1,
    0,
    RANDBETWEEN(5,COUNT('Last name'!$A:$A) + 1)
)</f>
        <v>180</v>
      </c>
      <c r="H1599" s="7" t="str">
        <f ca="1" xml:space="preserve">
IF($C1599 = 1 + N("Presidente"),
    "de Orléans e Bragança",
    VLOOKUP($G1599,'Last name'!$A:$B,2,FALSE) &amp; " " &amp; VLOOKUP(RANDBETWEEN(5,COUNT('Last name'!$A:$A) + 1),'Last name'!$A:$B,2,FALSE)
)</f>
        <v>Silva Barbosa</v>
      </c>
      <c r="I1599" s="7" t="str">
        <f t="shared" ca="1" si="217"/>
        <v>Maria Madalena Silva Barbosa</v>
      </c>
      <c r="J1599" s="7" t="str">
        <f ca="1">VLOOKUP($E1599,Name!$A:$C,3,FALSE)</f>
        <v>F</v>
      </c>
      <c r="K1599" s="7" t="str">
        <f ca="1">VLOOKUP($J1599,Gender!$A:$B,2,FALSE)</f>
        <v>Female</v>
      </c>
      <c r="L1599" s="7">
        <f t="shared" ca="1" si="218"/>
        <v>5</v>
      </c>
      <c r="M1599" s="7" t="str">
        <f ca="1">VLOOKUP($L1599,Race!$A:$B,2,FALSE)</f>
        <v>White</v>
      </c>
      <c r="N1599" s="8">
        <f t="shared" ca="1" si="219"/>
        <v>30839</v>
      </c>
      <c r="O1599" s="6">
        <f t="shared" ca="1" si="220"/>
        <v>7</v>
      </c>
      <c r="P1599" s="8" t="str">
        <f ca="1">VLOOKUP($O1599,Education!$A:$B,2,FALSE)</f>
        <v>Undergraduate degree</v>
      </c>
      <c r="Q1599" s="7">
        <f ca="1" xml:space="preserve">
  IF(OR($S1599 = 5, $S1599 = 6, $S1599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599" s="7" t="str">
        <f ca="1">VLOOKUP($Q1599,Department!$A:$B,2,FALSE)</f>
        <v>Communication &amp; Marketing</v>
      </c>
      <c r="S1599" s="6">
        <f t="shared" ca="1" si="221"/>
        <v>10</v>
      </c>
      <c r="T1599" s="7" t="str">
        <f ca="1">VLOOKUP($S1599,Role!$A:$B,2,FALSE)</f>
        <v>Trainee</v>
      </c>
      <c r="U1599" s="6" t="str">
        <f t="shared" ca="1" si="222"/>
        <v/>
      </c>
      <c r="V1599" s="7" t="str">
        <f ca="1" xml:space="preserve">
IF($U1599 &lt;&gt; "",
    VLOOKUP($U1599,Level!$A:$B,2,FALSE),
    ""
)</f>
        <v/>
      </c>
      <c r="W1599" s="1">
        <f t="shared" ca="1" si="223"/>
        <v>1385</v>
      </c>
      <c r="X1599" s="12" t="str">
        <f t="shared" ca="1" si="224"/>
        <v>INSERT INTO bi4all.fac_employees (id_company_fk, id_employee_pk, flg_active, employee_name, id_gender_fk, id_race_fk, birthday, id_schooling_fk, id_department_fk, id_role_fk, id_level_fk, salary) VALUES (1, 1595, TRUE, 'Maria Madalena Silva Barbosa', 'F', 5, '06/06/1984', 7, 11, 10, NULL, 1385);</v>
      </c>
    </row>
    <row r="1600" spans="1:24" ht="14.25" customHeight="1" x14ac:dyDescent="0.2">
      <c r="A1600" s="7">
        <v>1</v>
      </c>
      <c r="B1600" s="7" t="str">
        <f>$A1600 &amp; "-"&amp;VLOOKUP($A1600,Company!$A:$B,2,FALSE)</f>
        <v>1-ACME Corporation</v>
      </c>
      <c r="C1600" s="5">
        <f t="shared" si="216"/>
        <v>1596</v>
      </c>
      <c r="D1600" s="6" t="b">
        <v>1</v>
      </c>
      <c r="E1600" s="7">
        <f ca="1">IF($C1600 = 1 + N("Presidente"),
    127,
    IF($C1600 = 2 + N("Vice-Presidente"),
        72,
        IF($C1600 = 3 + N("Secretária bilíngue"),
            13,
            RANDBETWEEN(5,COUNT(Name!$A:$A) + 1)
        )
    )
)</f>
        <v>285</v>
      </c>
      <c r="F1600" s="7" t="str">
        <f ca="1">VLOOKUP($E1600,Name!$A:$B,2,FALSE)</f>
        <v>Martin</v>
      </c>
      <c r="G1600" s="7">
        <f ca="1" xml:space="preserve">
IF($C1600 = 1,
    0,
    RANDBETWEEN(5,COUNT('Last name'!$A:$A) + 1)
)</f>
        <v>48</v>
      </c>
      <c r="H1600" s="7" t="str">
        <f ca="1" xml:space="preserve">
IF($C1600 = 1 + N("Presidente"),
    "de Orléans e Bragança",
    VLOOKUP($G1600,'Last name'!$A:$B,2,FALSE) &amp; " " &amp; VLOOKUP(RANDBETWEEN(5,COUNT('Last name'!$A:$A) + 1),'Last name'!$A:$B,2,FALSE)
)</f>
        <v>Brasil Abranches</v>
      </c>
      <c r="I1600" s="7" t="str">
        <f t="shared" ca="1" si="217"/>
        <v>Martin Brasil Abranches</v>
      </c>
      <c r="J1600" s="7" t="str">
        <f ca="1">VLOOKUP($E1600,Name!$A:$C,3,FALSE)</f>
        <v>M</v>
      </c>
      <c r="K1600" s="7" t="str">
        <f ca="1">VLOOKUP($J1600,Gender!$A:$B,2,FALSE)</f>
        <v>Male</v>
      </c>
      <c r="L1600" s="7">
        <f t="shared" ca="1" si="218"/>
        <v>5</v>
      </c>
      <c r="M1600" s="7" t="str">
        <f ca="1">VLOOKUP($L1600,Race!$A:$B,2,FALSE)</f>
        <v>White</v>
      </c>
      <c r="N1600" s="8">
        <f t="shared" ca="1" si="219"/>
        <v>23540</v>
      </c>
      <c r="O1600" s="6">
        <f t="shared" ca="1" si="220"/>
        <v>7</v>
      </c>
      <c r="P1600" s="8" t="str">
        <f ca="1">VLOOKUP($O1600,Education!$A:$B,2,FALSE)</f>
        <v>Undergraduate degree</v>
      </c>
      <c r="Q1600" s="7">
        <f ca="1" xml:space="preserve">
  IF(OR($S1600 = 5, $S1600 = 6, $S1600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00" s="7" t="str">
        <f ca="1">VLOOKUP($Q1600,Department!$A:$B,2,FALSE)</f>
        <v>Administration</v>
      </c>
      <c r="S1600" s="6">
        <f t="shared" ca="1" si="221"/>
        <v>11</v>
      </c>
      <c r="T1600" s="7" t="str">
        <f ca="1">VLOOKUP($S1600,Role!$A:$B,2,FALSE)</f>
        <v>Analyst</v>
      </c>
      <c r="U1600" s="6">
        <f t="shared" ca="1" si="222"/>
        <v>5</v>
      </c>
      <c r="V1600" s="7" t="str">
        <f ca="1" xml:space="preserve">
IF($U1600 &lt;&gt; "",
    VLOOKUP($U1600,Level!$A:$B,2,FALSE),
    ""
)</f>
        <v>Junior</v>
      </c>
      <c r="W1600" s="1">
        <f t="shared" ca="1" si="223"/>
        <v>2500</v>
      </c>
      <c r="X1600" s="12" t="str">
        <f t="shared" ca="1" si="224"/>
        <v>INSERT INTO bi4all.fac_employees (id_company_fk, id_employee_pk, flg_active, employee_name, id_gender_fk, id_race_fk, birthday, id_schooling_fk, id_department_fk, id_role_fk, id_level_fk, salary) VALUES (1, 1596, TRUE, 'Martin Brasil Abranches', 'M', 5, '12/06/1964', 7, 6, 11, 5, 2500);</v>
      </c>
    </row>
    <row r="1601" spans="1:24" ht="14.25" customHeight="1" x14ac:dyDescent="0.2">
      <c r="A1601" s="7">
        <v>1</v>
      </c>
      <c r="B1601" s="7" t="str">
        <f>$A1601 &amp; "-"&amp;VLOOKUP($A1601,Company!$A:$B,2,FALSE)</f>
        <v>1-ACME Corporation</v>
      </c>
      <c r="C1601" s="5">
        <f t="shared" si="216"/>
        <v>1597</v>
      </c>
      <c r="D1601" s="6" t="b">
        <v>1</v>
      </c>
      <c r="E1601" s="7">
        <f ca="1">IF($C1601 = 1 + N("Presidente"),
    127,
    IF($C1601 = 2 + N("Vice-Presidente"),
        72,
        IF($C1601 = 3 + N("Secretária bilíngue"),
            13,
            RANDBETWEEN(5,COUNT(Name!$A:$A) + 1)
        )
    )
)</f>
        <v>359</v>
      </c>
      <c r="F1601" s="7" t="str">
        <f ca="1">VLOOKUP($E1601,Name!$A:$B,2,FALSE)</f>
        <v>Vitor</v>
      </c>
      <c r="G1601" s="7">
        <f ca="1" xml:space="preserve">
IF($C1601 = 1,
    0,
    RANDBETWEEN(5,COUNT('Last name'!$A:$A) + 1)
)</f>
        <v>41</v>
      </c>
      <c r="H1601" s="7" t="str">
        <f ca="1" xml:space="preserve">
IF($C1601 = 1 + N("Presidente"),
    "de Orléans e Bragança",
    VLOOKUP($G1601,'Last name'!$A:$B,2,FALSE) &amp; " " &amp; VLOOKUP(RANDBETWEEN(5,COUNT('Last name'!$A:$A) + 1),'Last name'!$A:$B,2,FALSE)
)</f>
        <v>Bispo Camargo</v>
      </c>
      <c r="I1601" s="7" t="str">
        <f t="shared" ca="1" si="217"/>
        <v>Vitor Bispo Camargo</v>
      </c>
      <c r="J1601" s="7" t="str">
        <f ca="1">VLOOKUP($E1601,Name!$A:$C,3,FALSE)</f>
        <v>M</v>
      </c>
      <c r="K1601" s="7" t="str">
        <f ca="1">VLOOKUP($J1601,Gender!$A:$B,2,FALSE)</f>
        <v>Male</v>
      </c>
      <c r="L1601" s="7">
        <f t="shared" ca="1" si="218"/>
        <v>5</v>
      </c>
      <c r="M1601" s="7" t="str">
        <f ca="1">VLOOKUP($L1601,Race!$A:$B,2,FALSE)</f>
        <v>White</v>
      </c>
      <c r="N1601" s="8">
        <f t="shared" ca="1" si="219"/>
        <v>19776</v>
      </c>
      <c r="O1601" s="6">
        <f t="shared" ca="1" si="220"/>
        <v>7</v>
      </c>
      <c r="P1601" s="8" t="str">
        <f ca="1">VLOOKUP($O1601,Education!$A:$B,2,FALSE)</f>
        <v>Undergraduate degree</v>
      </c>
      <c r="Q1601" s="7">
        <f ca="1" xml:space="preserve">
  IF(OR($S1601 = 5, $S1601 = 6, $S1601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01" s="7" t="str">
        <f ca="1">VLOOKUP($Q1601,Department!$A:$B,2,FALSE)</f>
        <v>Controlling</v>
      </c>
      <c r="S1601" s="6">
        <f t="shared" ca="1" si="221"/>
        <v>9</v>
      </c>
      <c r="T1601" s="7" t="str">
        <f ca="1">VLOOKUP($S1601,Role!$A:$B,2,FALSE)</f>
        <v>Intern</v>
      </c>
      <c r="U1601" s="6" t="str">
        <f t="shared" ca="1" si="222"/>
        <v/>
      </c>
      <c r="V1601" s="7" t="str">
        <f ca="1" xml:space="preserve">
IF($U1601 &lt;&gt; "",
    VLOOKUP($U1601,Level!$A:$B,2,FALSE),
    ""
)</f>
        <v/>
      </c>
      <c r="W1601" s="1">
        <f t="shared" ca="1" si="223"/>
        <v>1205</v>
      </c>
      <c r="X1601" s="12" t="str">
        <f t="shared" ca="1" si="224"/>
        <v>INSERT INTO bi4all.fac_employees (id_company_fk, id_employee_pk, flg_active, employee_name, id_gender_fk, id_race_fk, birthday, id_schooling_fk, id_department_fk, id_role_fk, id_level_fk, salary) VALUES (1, 1597, TRUE, 'Vitor Bispo Camargo', 'M', 5, '21/02/1954', 7, 12, 9, NULL, 1205);</v>
      </c>
    </row>
    <row r="1602" spans="1:24" ht="14.25" customHeight="1" x14ac:dyDescent="0.2">
      <c r="A1602" s="7">
        <v>1</v>
      </c>
      <c r="B1602" s="7" t="str">
        <f>$A1602 &amp; "-"&amp;VLOOKUP($A1602,Company!$A:$B,2,FALSE)</f>
        <v>1-ACME Corporation</v>
      </c>
      <c r="C1602" s="5">
        <f t="shared" si="216"/>
        <v>1598</v>
      </c>
      <c r="D1602" s="6" t="b">
        <v>1</v>
      </c>
      <c r="E1602" s="7">
        <f ca="1">IF($C1602 = 1 + N("Presidente"),
    127,
    IF($C1602 = 2 + N("Vice-Presidente"),
        72,
        IF($C1602 = 3 + N("Secretária bilíngue"),
            13,
            RANDBETWEEN(5,COUNT(Name!$A:$A) + 1)
        )
    )
)</f>
        <v>75</v>
      </c>
      <c r="F1602" s="7" t="str">
        <f ca="1">VLOOKUP($E1602,Name!$A:$B,2,FALSE)</f>
        <v>Breno</v>
      </c>
      <c r="G1602" s="7">
        <f ca="1" xml:space="preserve">
IF($C1602 = 1,
    0,
    RANDBETWEEN(5,COUNT('Last name'!$A:$A) + 1)
)</f>
        <v>73</v>
      </c>
      <c r="H1602" s="7" t="str">
        <f ca="1" xml:space="preserve">
IF($C1602 = 1 + N("Presidente"),
    "de Orléans e Bragança",
    VLOOKUP($G1602,'Last name'!$A:$B,2,FALSE) &amp; " " &amp; VLOOKUP(RANDBETWEEN(5,COUNT('Last name'!$A:$A) + 1),'Last name'!$A:$B,2,FALSE)
)</f>
        <v>de Oliveira Pimentel</v>
      </c>
      <c r="I1602" s="7" t="str">
        <f t="shared" ca="1" si="217"/>
        <v>Breno de Oliveira Pimentel</v>
      </c>
      <c r="J1602" s="7" t="str">
        <f ca="1">VLOOKUP($E1602,Name!$A:$C,3,FALSE)</f>
        <v>M</v>
      </c>
      <c r="K1602" s="7" t="str">
        <f ca="1">VLOOKUP($J1602,Gender!$A:$B,2,FALSE)</f>
        <v>Male</v>
      </c>
      <c r="L1602" s="7">
        <f t="shared" ca="1" si="218"/>
        <v>5</v>
      </c>
      <c r="M1602" s="7" t="str">
        <f ca="1">VLOOKUP($L1602,Race!$A:$B,2,FALSE)</f>
        <v>White</v>
      </c>
      <c r="N1602" s="8">
        <f t="shared" ca="1" si="219"/>
        <v>23584</v>
      </c>
      <c r="O1602" s="6">
        <f t="shared" ca="1" si="220"/>
        <v>7</v>
      </c>
      <c r="P1602" s="8" t="str">
        <f ca="1">VLOOKUP($O1602,Education!$A:$B,2,FALSE)</f>
        <v>Undergraduate degree</v>
      </c>
      <c r="Q1602" s="7">
        <f ca="1" xml:space="preserve">
  IF(OR($S1602 = 5, $S1602 = 6, $S1602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02" s="7" t="str">
        <f ca="1">VLOOKUP($Q1602,Department!$A:$B,2,FALSE)</f>
        <v>Controlling</v>
      </c>
      <c r="S1602" s="6">
        <f t="shared" ca="1" si="221"/>
        <v>11</v>
      </c>
      <c r="T1602" s="7" t="str">
        <f ca="1">VLOOKUP($S1602,Role!$A:$B,2,FALSE)</f>
        <v>Analyst</v>
      </c>
      <c r="U1602" s="6">
        <f t="shared" ca="1" si="222"/>
        <v>5</v>
      </c>
      <c r="V1602" s="7" t="str">
        <f ca="1" xml:space="preserve">
IF($U1602 &lt;&gt; "",
    VLOOKUP($U1602,Level!$A:$B,2,FALSE),
    ""
)</f>
        <v>Junior</v>
      </c>
      <c r="W1602" s="1">
        <f t="shared" ca="1" si="223"/>
        <v>2500</v>
      </c>
      <c r="X1602" s="12" t="str">
        <f t="shared" ca="1" si="224"/>
        <v>INSERT INTO bi4all.fac_employees (id_company_fk, id_employee_pk, flg_active, employee_name, id_gender_fk, id_race_fk, birthday, id_schooling_fk, id_department_fk, id_role_fk, id_level_fk, salary) VALUES (1, 1598, TRUE, 'Breno de Oliveira Pimentel', 'M', 5, '26/07/1964', 7, 12, 11, 5, 2500);</v>
      </c>
    </row>
    <row r="1603" spans="1:24" ht="14.25" customHeight="1" x14ac:dyDescent="0.2">
      <c r="A1603" s="7">
        <v>1</v>
      </c>
      <c r="B1603" s="7" t="str">
        <f>$A1603 &amp; "-"&amp;VLOOKUP($A1603,Company!$A:$B,2,FALSE)</f>
        <v>1-ACME Corporation</v>
      </c>
      <c r="C1603" s="5">
        <f t="shared" si="216"/>
        <v>1599</v>
      </c>
      <c r="D1603" s="6" t="b">
        <v>1</v>
      </c>
      <c r="E1603" s="7">
        <f ca="1">IF($C1603 = 1 + N("Presidente"),
    127,
    IF($C1603 = 2 + N("Vice-Presidente"),
        72,
        IF($C1603 = 3 + N("Secretária bilíngue"),
            13,
            RANDBETWEEN(5,COUNT(Name!$A:$A) + 1)
        )
    )
)</f>
        <v>206</v>
      </c>
      <c r="F1603" s="7" t="str">
        <f ca="1">VLOOKUP($E1603,Name!$A:$B,2,FALSE)</f>
        <v>Kamilla</v>
      </c>
      <c r="G1603" s="7">
        <f ca="1" xml:space="preserve">
IF($C1603 = 1,
    0,
    RANDBETWEEN(5,COUNT('Last name'!$A:$A) + 1)
)</f>
        <v>153</v>
      </c>
      <c r="H1603" s="7" t="str">
        <f ca="1" xml:space="preserve">
IF($C1603 = 1 + N("Presidente"),
    "de Orléans e Bragança",
    VLOOKUP($G1603,'Last name'!$A:$B,2,FALSE) &amp; " " &amp; VLOOKUP(RANDBETWEEN(5,COUNT('Last name'!$A:$A) + 1),'Last name'!$A:$B,2,FALSE)
)</f>
        <v>Pimentel Asvilla</v>
      </c>
      <c r="I1603" s="7" t="str">
        <f t="shared" ca="1" si="217"/>
        <v>Kamilla Pimentel Asvilla</v>
      </c>
      <c r="J1603" s="7" t="str">
        <f ca="1">VLOOKUP($E1603,Name!$A:$C,3,FALSE)</f>
        <v>F</v>
      </c>
      <c r="K1603" s="7" t="str">
        <f ca="1">VLOOKUP($J1603,Gender!$A:$B,2,FALSE)</f>
        <v>Female</v>
      </c>
      <c r="L1603" s="7">
        <f t="shared" ca="1" si="218"/>
        <v>6</v>
      </c>
      <c r="M1603" s="7" t="str">
        <f ca="1">VLOOKUP($L1603,Race!$A:$B,2,FALSE)</f>
        <v>Black or African American</v>
      </c>
      <c r="N1603" s="8">
        <f t="shared" ca="1" si="219"/>
        <v>22586</v>
      </c>
      <c r="O1603" s="6">
        <f t="shared" ca="1" si="220"/>
        <v>7</v>
      </c>
      <c r="P1603" s="8" t="str">
        <f ca="1">VLOOKUP($O1603,Education!$A:$B,2,FALSE)</f>
        <v>Undergraduate degree</v>
      </c>
      <c r="Q1603" s="7">
        <f ca="1" xml:space="preserve">
  IF(OR($S1603 = 5, $S1603 = 6, $S1603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03" s="7" t="str">
        <f ca="1">VLOOKUP($Q1603,Department!$A:$B,2,FALSE)</f>
        <v>Communication &amp; Marketing</v>
      </c>
      <c r="S1603" s="6">
        <f t="shared" ca="1" si="221"/>
        <v>10</v>
      </c>
      <c r="T1603" s="7" t="str">
        <f ca="1">VLOOKUP($S1603,Role!$A:$B,2,FALSE)</f>
        <v>Trainee</v>
      </c>
      <c r="U1603" s="6" t="str">
        <f t="shared" ca="1" si="222"/>
        <v/>
      </c>
      <c r="V1603" s="7" t="str">
        <f ca="1" xml:space="preserve">
IF($U1603 &lt;&gt; "",
    VLOOKUP($U1603,Level!$A:$B,2,FALSE),
    ""
)</f>
        <v/>
      </c>
      <c r="W1603" s="1">
        <f t="shared" ca="1" si="223"/>
        <v>1385</v>
      </c>
      <c r="X1603" s="12" t="str">
        <f t="shared" ca="1" si="224"/>
        <v>INSERT INTO bi4all.fac_employees (id_company_fk, id_employee_pk, flg_active, employee_name, id_gender_fk, id_race_fk, birthday, id_schooling_fk, id_department_fk, id_role_fk, id_level_fk, salary) VALUES (1, 1599, TRUE, 'Kamilla Pimentel Asvilla', 'F', 6, '01/11/1961', 7, 11, 10, NULL, 1385);</v>
      </c>
    </row>
    <row r="1604" spans="1:24" ht="14.25" customHeight="1" x14ac:dyDescent="0.2">
      <c r="A1604" s="7">
        <v>1</v>
      </c>
      <c r="B1604" s="7" t="str">
        <f>$A1604 &amp; "-"&amp;VLOOKUP($A1604,Company!$A:$B,2,FALSE)</f>
        <v>1-ACME Corporation</v>
      </c>
      <c r="C1604" s="5">
        <f t="shared" si="216"/>
        <v>1600</v>
      </c>
      <c r="D1604" s="6" t="b">
        <v>1</v>
      </c>
      <c r="E1604" s="7">
        <f ca="1">IF($C1604 = 1 + N("Presidente"),
    127,
    IF($C1604 = 2 + N("Vice-Presidente"),
        72,
        IF($C1604 = 3 + N("Secretária bilíngue"),
            13,
            RANDBETWEEN(5,COUNT(Name!$A:$A) + 1)
        )
    )
)</f>
        <v>103</v>
      </c>
      <c r="F1604" s="7" t="str">
        <f ca="1">VLOOKUP($E1604,Name!$A:$B,2,FALSE)</f>
        <v>Danniel</v>
      </c>
      <c r="G1604" s="7">
        <f ca="1" xml:space="preserve">
IF($C1604 = 1,
    0,
    RANDBETWEEN(5,COUNT('Last name'!$A:$A) + 1)
)</f>
        <v>45</v>
      </c>
      <c r="H1604" s="7" t="str">
        <f ca="1" xml:space="preserve">
IF($C1604 = 1 + N("Presidente"),
    "de Orléans e Bragança",
    VLOOKUP($G1604,'Last name'!$A:$B,2,FALSE) &amp; " " &amp; VLOOKUP(RANDBETWEEN(5,COUNT('Last name'!$A:$A) + 1),'Last name'!$A:$B,2,FALSE)
)</f>
        <v>Braga Galli</v>
      </c>
      <c r="I1604" s="7" t="str">
        <f t="shared" ca="1" si="217"/>
        <v>Danniel Braga Galli</v>
      </c>
      <c r="J1604" s="7" t="str">
        <f ca="1">VLOOKUP($E1604,Name!$A:$C,3,FALSE)</f>
        <v>M</v>
      </c>
      <c r="K1604" s="7" t="str">
        <f ca="1">VLOOKUP($J1604,Gender!$A:$B,2,FALSE)</f>
        <v>Male</v>
      </c>
      <c r="L1604" s="7">
        <f t="shared" ca="1" si="218"/>
        <v>5</v>
      </c>
      <c r="M1604" s="7" t="str">
        <f ca="1">VLOOKUP($L1604,Race!$A:$B,2,FALSE)</f>
        <v>White</v>
      </c>
      <c r="N1604" s="8">
        <f t="shared" ca="1" si="219"/>
        <v>23260</v>
      </c>
      <c r="O1604" s="6">
        <f t="shared" ca="1" si="220"/>
        <v>8</v>
      </c>
      <c r="P1604" s="8" t="str">
        <f ca="1">VLOOKUP($O1604,Education!$A:$B,2,FALSE)</f>
        <v>Graduate school</v>
      </c>
      <c r="Q1604" s="7">
        <f ca="1" xml:space="preserve">
  IF(OR($S1604 = 5, $S1604 = 6, $S1604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04" s="7" t="str">
        <f ca="1">VLOOKUP($Q1604,Department!$A:$B,2,FALSE)</f>
        <v>Communication &amp; Marketing</v>
      </c>
      <c r="S1604" s="6">
        <f t="shared" ca="1" si="221"/>
        <v>11</v>
      </c>
      <c r="T1604" s="7" t="str">
        <f ca="1">VLOOKUP($S1604,Role!$A:$B,2,FALSE)</f>
        <v>Analyst</v>
      </c>
      <c r="U1604" s="6">
        <f t="shared" ca="1" si="222"/>
        <v>5</v>
      </c>
      <c r="V1604" s="7" t="str">
        <f ca="1" xml:space="preserve">
IF($U1604 &lt;&gt; "",
    VLOOKUP($U1604,Level!$A:$B,2,FALSE),
    ""
)</f>
        <v>Junior</v>
      </c>
      <c r="W1604" s="1">
        <f t="shared" ca="1" si="223"/>
        <v>3080</v>
      </c>
      <c r="X1604" s="12" t="str">
        <f t="shared" ca="1" si="224"/>
        <v>INSERT INTO bi4all.fac_employees (id_company_fk, id_employee_pk, flg_active, employee_name, id_gender_fk, id_race_fk, birthday, id_schooling_fk, id_department_fk, id_role_fk, id_level_fk, salary) VALUES (1, 1600, TRUE, 'Danniel Braga Galli', 'M', 5, '06/09/1963', 8, 11, 11, 5, 3080);</v>
      </c>
    </row>
    <row r="1605" spans="1:24" ht="14.25" customHeight="1" x14ac:dyDescent="0.2">
      <c r="A1605" s="7">
        <v>1</v>
      </c>
      <c r="B1605" s="7" t="str">
        <f>$A1605 &amp; "-"&amp;VLOOKUP($A1605,Company!$A:$B,2,FALSE)</f>
        <v>1-ACME Corporation</v>
      </c>
      <c r="C1605" s="5">
        <f t="shared" si="216"/>
        <v>1601</v>
      </c>
      <c r="D1605" s="6" t="b">
        <v>1</v>
      </c>
      <c r="E1605" s="7">
        <f ca="1">IF($C1605 = 1 + N("Presidente"),
    127,
    IF($C1605 = 2 + N("Vice-Presidente"),
        72,
        IF($C1605 = 3 + N("Secretária bilíngue"),
            13,
            RANDBETWEEN(5,COUNT(Name!$A:$A) + 1)
        )
    )
)</f>
        <v>112</v>
      </c>
      <c r="F1605" s="7" t="str">
        <f ca="1">VLOOKUP($E1605,Name!$A:$B,2,FALSE)</f>
        <v>Deborah</v>
      </c>
      <c r="G1605" s="7">
        <f ca="1" xml:space="preserve">
IF($C1605 = 1,
    0,
    RANDBETWEEN(5,COUNT('Last name'!$A:$A) + 1)
)</f>
        <v>149</v>
      </c>
      <c r="H1605" s="7" t="str">
        <f ca="1" xml:space="preserve">
IF($C1605 = 1 + N("Presidente"),
    "de Orléans e Bragança",
    VLOOKUP($G1605,'Last name'!$A:$B,2,FALSE) &amp; " " &amp; VLOOKUP(RANDBETWEEN(5,COUNT('Last name'!$A:$A) + 1),'Last name'!$A:$B,2,FALSE)
)</f>
        <v>Pedroso sobrenome</v>
      </c>
      <c r="I1605" s="7" t="str">
        <f t="shared" ca="1" si="217"/>
        <v>Deborah Pedroso sobrenome</v>
      </c>
      <c r="J1605" s="7" t="str">
        <f ca="1">VLOOKUP($E1605,Name!$A:$C,3,FALSE)</f>
        <v>F</v>
      </c>
      <c r="K1605" s="7" t="str">
        <f ca="1">VLOOKUP($J1605,Gender!$A:$B,2,FALSE)</f>
        <v>Female</v>
      </c>
      <c r="L1605" s="7">
        <f t="shared" ca="1" si="218"/>
        <v>5</v>
      </c>
      <c r="M1605" s="7" t="str">
        <f ca="1">VLOOKUP($L1605,Race!$A:$B,2,FALSE)</f>
        <v>White</v>
      </c>
      <c r="N1605" s="8">
        <f t="shared" ca="1" si="219"/>
        <v>20854</v>
      </c>
      <c r="O1605" s="6">
        <f t="shared" ca="1" si="220"/>
        <v>7</v>
      </c>
      <c r="P1605" s="8" t="str">
        <f ca="1">VLOOKUP($O1605,Education!$A:$B,2,FALSE)</f>
        <v>Undergraduate degree</v>
      </c>
      <c r="Q1605" s="7">
        <f ca="1" xml:space="preserve">
  IF(OR($S1605 = 5, $S1605 = 6, $S1605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05" s="7" t="str">
        <f ca="1">VLOOKUP($Q1605,Department!$A:$B,2,FALSE)</f>
        <v>Administration</v>
      </c>
      <c r="S1605" s="6">
        <f t="shared" ca="1" si="221"/>
        <v>9</v>
      </c>
      <c r="T1605" s="7" t="str">
        <f ca="1">VLOOKUP($S1605,Role!$A:$B,2,FALSE)</f>
        <v>Intern</v>
      </c>
      <c r="U1605" s="6" t="str">
        <f t="shared" ca="1" si="222"/>
        <v/>
      </c>
      <c r="V1605" s="7" t="str">
        <f ca="1" xml:space="preserve">
IF($U1605 &lt;&gt; "",
    VLOOKUP($U1605,Level!$A:$B,2,FALSE),
    ""
)</f>
        <v/>
      </c>
      <c r="W1605" s="1">
        <f t="shared" ca="1" si="223"/>
        <v>1205</v>
      </c>
      <c r="X1605" s="12" t="str">
        <f t="shared" ca="1" si="224"/>
        <v>INSERT INTO bi4all.fac_employees (id_company_fk, id_employee_pk, flg_active, employee_name, id_gender_fk, id_race_fk, birthday, id_schooling_fk, id_department_fk, id_role_fk, id_level_fk, salary) VALUES (1, 1601, TRUE, 'Deborah Pedroso sobrenome', 'F', 5, '03/02/1957', 7, 6, 9, NULL, 1205);</v>
      </c>
    </row>
    <row r="1606" spans="1:24" ht="14.25" customHeight="1" x14ac:dyDescent="0.2">
      <c r="A1606" s="7">
        <v>1</v>
      </c>
      <c r="B1606" s="7" t="str">
        <f>$A1606 &amp; "-"&amp;VLOOKUP($A1606,Company!$A:$B,2,FALSE)</f>
        <v>1-ACME Corporation</v>
      </c>
      <c r="C1606" s="5">
        <f t="shared" ref="C1606:C1669" si="225">ROW() - 4</f>
        <v>1602</v>
      </c>
      <c r="D1606" s="6" t="b">
        <v>1</v>
      </c>
      <c r="E1606" s="7">
        <f ca="1">IF($C1606 = 1 + N("Presidente"),
    127,
    IF($C1606 = 2 + N("Vice-Presidente"),
        72,
        IF($C1606 = 3 + N("Secretária bilíngue"),
            13,
            RANDBETWEEN(5,COUNT(Name!$A:$A) + 1)
        )
    )
)</f>
        <v>83</v>
      </c>
      <c r="F1606" s="7" t="str">
        <f ca="1">VLOOKUP($E1606,Name!$A:$B,2,FALSE)</f>
        <v>Camila</v>
      </c>
      <c r="G1606" s="7">
        <f ca="1" xml:space="preserve">
IF($C1606 = 1,
    0,
    RANDBETWEEN(5,COUNT('Last name'!$A:$A) + 1)
)</f>
        <v>120</v>
      </c>
      <c r="H1606" s="7" t="str">
        <f ca="1" xml:space="preserve">
IF($C1606 = 1 + N("Presidente"),
    "de Orléans e Bragança",
    VLOOKUP($G1606,'Last name'!$A:$B,2,FALSE) &amp; " " &amp; VLOOKUP(RANDBETWEEN(5,COUNT('Last name'!$A:$A) + 1),'Last name'!$A:$B,2,FALSE)
)</f>
        <v>Marques Noronha</v>
      </c>
      <c r="I1606" s="7" t="str">
        <f t="shared" ref="I1606:I1669" ca="1" si="226">$F1606 &amp; " " &amp; $H1606</f>
        <v>Camila Marques Noronha</v>
      </c>
      <c r="J1606" s="7" t="str">
        <f ca="1">VLOOKUP($E1606,Name!$A:$C,3,FALSE)</f>
        <v>F</v>
      </c>
      <c r="K1606" s="7" t="str">
        <f ca="1">VLOOKUP($J1606,Gender!$A:$B,2,FALSE)</f>
        <v>Female</v>
      </c>
      <c r="L1606" s="7">
        <f t="shared" ref="L1606:L1669" ca="1" si="227" xml:space="preserve">
IF(AND($S1606 &gt;= 5, $S1606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7</v>
      </c>
      <c r="M1606" s="7" t="str">
        <f ca="1">VLOOKUP($L1606,Race!$A:$B,2,FALSE)</f>
        <v>Hispanic or Latino</v>
      </c>
      <c r="N1606" s="8">
        <f t="shared" ref="N1606:N1669" ca="1" si="228" xml:space="preserve">
IF($S1606 = 5 + N("CEO"),
    TODAY() - 16340,
    IF($S1606 = 8 + N("Secretary"),
        RANDBETWEEN(TODAY() - 12418.5, TODAY()-6574.5),
        IF(OR($S1606 = 7, $S1606 = 14),
            RANDBETWEEN(TODAY() - 16071, TODAY() - 8766),
            IF(OR($S1606 = 13, $S1606 = 12, $S1606 = 11),
                RANDBETWEEN(TODAY() - 27393.75, TODAY() - 12783.75),
                RANDBETWEEN(TODAY() - 27393.75, TODAY()-10957.5)
            )
        )
    )
)</f>
        <v>19405</v>
      </c>
      <c r="O1606" s="6">
        <f t="shared" ref="O1606:O1669" ca="1" si="229" xml:space="preserve">
IF(OR($S1606 = 5, $S1606 = 6) + N("Se for presidente ou vice-presidente"),
    10 + N("Doutor"),
    IF($S1606 = 7 + N("Se for diretor"),
        RANDBETWEEN(8,10) + N("Graduate school or Master’s degree or Doctorate"),
        IF($S1606 = 14 + N("If a manager"),
            RANDBETWEEN(7,9),
            IF(OR($S1606 = 13, $S1606 = 12, $S1606 = 11) + N("If coordinator or specialist or analyst"),
                RANDBETWEEN(7,8),
                7
            )
        )
    )
)</f>
        <v>8</v>
      </c>
      <c r="P1606" s="8" t="str">
        <f ca="1">VLOOKUP($O1606,Education!$A:$B,2,FALSE)</f>
        <v>Graduate school</v>
      </c>
      <c r="Q1606" s="7">
        <f ca="1" xml:space="preserve">
  IF(OR($S1606 = 5, $S1606 = 6, $S1606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06" s="7" t="str">
        <f ca="1">VLOOKUP($Q1606,Department!$A:$B,2,FALSE)</f>
        <v>Operations</v>
      </c>
      <c r="S1606" s="6">
        <f t="shared" ref="S1606:S1669" ca="1" si="230" xml:space="preserve">
IF($C1606 = 1 + N("Se matrícula for 1"),
  5 + N("Presidente"),
  IF($C1606 = 2 + N("Se matrícula for 2"),
    6 + N("Vice-presidente"),
    IF($C1606 = 3 + N("Se matrícula for 3"),
      8 + N("Secretária bilíngue"),
      IF(AND($C1606 &gt;= 4, $C1606 &lt;=14),
        7 + N("Diretor"),
        IF(AND($C1606 &gt;= 15, $C1606 &lt;= 25),
          14 + N("Manager"),
          IF(AND($C1606 &gt;= 26, $C1606 &lt;= 36),
            13 + N("Coordinador"),
            IF(AND($C1606 &gt;= 37, $C1606 &lt;= 47),
              12 + N("Especialista"),
                IF(MOD($C1606,2) = 0,
                  11 + N("Analista"),
                  RANDBETWEEN(9,10) + N("Estagiário ou Trainee")
                )
            )
          )
        )
      )
    )
  )
)</f>
        <v>11</v>
      </c>
      <c r="T1606" s="7" t="str">
        <f ca="1">VLOOKUP($S1606,Role!$A:$B,2,FALSE)</f>
        <v>Analyst</v>
      </c>
      <c r="U1606" s="6">
        <f t="shared" ref="U1606:U1669" ca="1" si="231" xml:space="preserve">
IF($S1606 = 11 + N("Analyst"),
    RANDBETWEEN(5, 7) + N("Jr, Pleno, Sr"),
    ""
)</f>
        <v>5</v>
      </c>
      <c r="V1606" s="7" t="str">
        <f ca="1" xml:space="preserve">
IF($U1606 &lt;&gt; "",
    VLOOKUP($U1606,Level!$A:$B,2,FALSE),
    ""
)</f>
        <v>Junior</v>
      </c>
      <c r="W1606" s="1">
        <f t="shared" ref="W1606:W1669" ca="1" si="232" xml:space="preserve">
IF($S1606 = 5 + N("Presidente"),
    27000,
    IF($S1606 = 6 + N("Vice-presidente"),
        23000,
        IF(OR($S1606 = 8, $S1606= 13, $S1606 = 12) + N("Secretária bilíngue ou coordenador ou especialista"),
            8000,
            IF($S1606 = 7 + N("Diretor"),
                15000,
                IF($S1606 = 14 + N("Gerente"),
                    12000,
                    IF($S1606 = 9 + N("Estagiário"),
                        705,
                        IF($S1606 = 10 + N("Trainee"),
                            805,
                            IF($S1606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IF($O1606 = 7,
  500,
  IF($O1606 = 8,
    1000,
    IF($O1606 = 9,
      1500,
      IF($O1606 = 10,
        2000,
        0
      )
    )
  )
)
+
N("Adicional no salário por área")
+
IF($Q1606 = 14 + N("Tecnologia da Informação"),
  120,
  IF($Q1606 = 16 + N("Vendas"),
    110,
    IF($Q1606 = 15 + N("Jurídico"),
      100,
      IF(OR($Q1606 = 8, $Q1606 = 9, $Q1606 = 11) + N("Recursos humanos ou comercial ou comunicação e marketing"),
        80,
        0
      )
    )
  )
)
+
N("Adicionando pegadinha")
+
IF(AND($Q1606 = 16, $O1606 = 9, $S1606 = 11, $U1606 = 5) + N("Se for de vendas, com mestrado, analista sênior"),
  IF($L1606 = 5,
    100,
    0
  )
  +
  IF($J1606 = "M",
    200,
    0
  ),
  0
)</f>
        <v>3000</v>
      </c>
      <c r="X1606" s="12" t="str">
        <f t="shared" ref="X1606:X1669" ca="1" si="233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$A1606  &amp; ", "   &amp;
$C1606  &amp; ", "   &amp;
$D1606  &amp; ", '"  &amp;
$I1606  &amp; "', '" &amp;
$J1606  &amp; "', "  &amp;
$L1606  &amp; ", '"  &amp;
TEXT($N1606,"dd/mm/aaaa")  &amp; "', "   &amp;
$O1606  &amp; ", "   &amp;
$Q1606  &amp; ", "   &amp;
$S1606  &amp; ", "   &amp;
IF($U1606 &lt;&gt; "", $U1606, "NULL")  &amp; ", "   &amp;
$W1606  &amp; ");"</f>
        <v>INSERT INTO bi4all.fac_employees (id_company_fk, id_employee_pk, flg_active, employee_name, id_gender_fk, id_race_fk, birthday, id_schooling_fk, id_department_fk, id_role_fk, id_level_fk, salary) VALUES (1, 1602, TRUE, 'Camila Marques Noronha', 'F', 7, '15/02/1953', 8, 10, 11, 5, 3000);</v>
      </c>
    </row>
    <row r="1607" spans="1:24" ht="14.25" customHeight="1" x14ac:dyDescent="0.2">
      <c r="A1607" s="7">
        <v>1</v>
      </c>
      <c r="B1607" s="7" t="str">
        <f>$A1607 &amp; "-"&amp;VLOOKUP($A1607,Company!$A:$B,2,FALSE)</f>
        <v>1-ACME Corporation</v>
      </c>
      <c r="C1607" s="5">
        <f t="shared" si="225"/>
        <v>1603</v>
      </c>
      <c r="D1607" s="6" t="b">
        <v>1</v>
      </c>
      <c r="E1607" s="7">
        <f ca="1">IF($C1607 = 1 + N("Presidente"),
    127,
    IF($C1607 = 2 + N("Vice-Presidente"),
        72,
        IF($C1607 = 3 + N("Secretária bilíngue"),
            13,
            RANDBETWEEN(5,COUNT(Name!$A:$A) + 1)
        )
    )
)</f>
        <v>47</v>
      </c>
      <c r="F1607" s="7" t="str">
        <f ca="1">VLOOKUP($E1607,Name!$A:$B,2,FALSE)</f>
        <v>Anne Caroline</v>
      </c>
      <c r="G1607" s="7">
        <f ca="1" xml:space="preserve">
IF($C1607 = 1,
    0,
    RANDBETWEEN(5,COUNT('Last name'!$A:$A) + 1)
)</f>
        <v>44</v>
      </c>
      <c r="H1607" s="7" t="str">
        <f ca="1" xml:space="preserve">
IF($C1607 = 1 + N("Presidente"),
    "de Orléans e Bragança",
    VLOOKUP($G1607,'Last name'!$A:$B,2,FALSE) &amp; " " &amp; VLOOKUP(RANDBETWEEN(5,COUNT('Last name'!$A:$A) + 1),'Last name'!$A:$B,2,FALSE)
)</f>
        <v>Botelho Brito</v>
      </c>
      <c r="I1607" s="7" t="str">
        <f t="shared" ca="1" si="226"/>
        <v>Anne Caroline Botelho Brito</v>
      </c>
      <c r="J1607" s="7" t="str">
        <f ca="1">VLOOKUP($E1607,Name!$A:$C,3,FALSE)</f>
        <v>F</v>
      </c>
      <c r="K1607" s="7" t="str">
        <f ca="1">VLOOKUP($J1607,Gender!$A:$B,2,FALSE)</f>
        <v>Female</v>
      </c>
      <c r="L1607" s="7">
        <f t="shared" ca="1" si="227"/>
        <v>5</v>
      </c>
      <c r="M1607" s="7" t="str">
        <f ca="1">VLOOKUP($L1607,Race!$A:$B,2,FALSE)</f>
        <v>White</v>
      </c>
      <c r="N1607" s="8">
        <f t="shared" ca="1" si="228"/>
        <v>33767</v>
      </c>
      <c r="O1607" s="6">
        <f t="shared" ca="1" si="229"/>
        <v>7</v>
      </c>
      <c r="P1607" s="8" t="str">
        <f ca="1">VLOOKUP($O1607,Education!$A:$B,2,FALSE)</f>
        <v>Undergraduate degree</v>
      </c>
      <c r="Q1607" s="7">
        <f ca="1" xml:space="preserve">
  IF(OR($S1607 = 5, $S1607 = 6, $S1607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07" s="7" t="str">
        <f ca="1">VLOOKUP($Q1607,Department!$A:$B,2,FALSE)</f>
        <v>Communication &amp; Marketing</v>
      </c>
      <c r="S1607" s="6">
        <f t="shared" ca="1" si="230"/>
        <v>9</v>
      </c>
      <c r="T1607" s="7" t="str">
        <f ca="1">VLOOKUP($S1607,Role!$A:$B,2,FALSE)</f>
        <v>Intern</v>
      </c>
      <c r="U1607" s="6" t="str">
        <f t="shared" ca="1" si="231"/>
        <v/>
      </c>
      <c r="V1607" s="7" t="str">
        <f ca="1" xml:space="preserve">
IF($U1607 &lt;&gt; "",
    VLOOKUP($U1607,Level!$A:$B,2,FALSE),
    ""
)</f>
        <v/>
      </c>
      <c r="W1607" s="1">
        <f t="shared" ca="1" si="232"/>
        <v>1285</v>
      </c>
      <c r="X1607" s="12" t="str">
        <f t="shared" ca="1" si="233"/>
        <v>INSERT INTO bi4all.fac_employees (id_company_fk, id_employee_pk, flg_active, employee_name, id_gender_fk, id_race_fk, birthday, id_schooling_fk, id_department_fk, id_role_fk, id_level_fk, salary) VALUES (1, 1603, TRUE, 'Anne Caroline Botelho Brito', 'F', 5, '12/06/1992', 7, 11, 9, NULL, 1285);</v>
      </c>
    </row>
    <row r="1608" spans="1:24" ht="14.25" customHeight="1" x14ac:dyDescent="0.2">
      <c r="A1608" s="7">
        <v>1</v>
      </c>
      <c r="B1608" s="7" t="str">
        <f>$A1608 &amp; "-"&amp;VLOOKUP($A1608,Company!$A:$B,2,FALSE)</f>
        <v>1-ACME Corporation</v>
      </c>
      <c r="C1608" s="5">
        <f t="shared" si="225"/>
        <v>1604</v>
      </c>
      <c r="D1608" s="6" t="b">
        <v>1</v>
      </c>
      <c r="E1608" s="7">
        <f ca="1">IF($C1608 = 1 + N("Presidente"),
    127,
    IF($C1608 = 2 + N("Vice-Presidente"),
        72,
        IF($C1608 = 3 + N("Secretária bilíngue"),
            13,
            RANDBETWEEN(5,COUNT(Name!$A:$A) + 1)
        )
    )
)</f>
        <v>225</v>
      </c>
      <c r="F1608" s="7" t="str">
        <f ca="1">VLOOKUP($E1608,Name!$A:$B,2,FALSE)</f>
        <v>Levi</v>
      </c>
      <c r="G1608" s="7">
        <f ca="1" xml:space="preserve">
IF($C1608 = 1,
    0,
    RANDBETWEEN(5,COUNT('Last name'!$A:$A) + 1)
)</f>
        <v>62</v>
      </c>
      <c r="H1608" s="7" t="str">
        <f ca="1" xml:space="preserve">
IF($C1608 = 1 + N("Presidente"),
    "de Orléans e Bragança",
    VLOOKUP($G1608,'Last name'!$A:$B,2,FALSE) &amp; " " &amp; VLOOKUP(RANDBETWEEN(5,COUNT('Last name'!$A:$A) + 1),'Last name'!$A:$B,2,FALSE)
)</f>
        <v>Carvalho Gallo</v>
      </c>
      <c r="I1608" s="7" t="str">
        <f t="shared" ca="1" si="226"/>
        <v>Levi Carvalho Gallo</v>
      </c>
      <c r="J1608" s="7" t="str">
        <f ca="1">VLOOKUP($E1608,Name!$A:$C,3,FALSE)</f>
        <v>M</v>
      </c>
      <c r="K1608" s="7" t="str">
        <f ca="1">VLOOKUP($J1608,Gender!$A:$B,2,FALSE)</f>
        <v>Male</v>
      </c>
      <c r="L1608" s="7">
        <f t="shared" ca="1" si="227"/>
        <v>5</v>
      </c>
      <c r="M1608" s="7" t="str">
        <f ca="1">VLOOKUP($L1608,Race!$A:$B,2,FALSE)</f>
        <v>White</v>
      </c>
      <c r="N1608" s="8">
        <f t="shared" ca="1" si="228"/>
        <v>21374</v>
      </c>
      <c r="O1608" s="6">
        <f t="shared" ca="1" si="229"/>
        <v>7</v>
      </c>
      <c r="P1608" s="8" t="str">
        <f ca="1">VLOOKUP($O1608,Education!$A:$B,2,FALSE)</f>
        <v>Undergraduate degree</v>
      </c>
      <c r="Q1608" s="7">
        <f ca="1" xml:space="preserve">
  IF(OR($S1608 = 5, $S1608 = 6, $S1608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08" s="7" t="str">
        <f ca="1">VLOOKUP($Q1608,Department!$A:$B,2,FALSE)</f>
        <v>Presidency</v>
      </c>
      <c r="S1608" s="6">
        <f t="shared" ca="1" si="230"/>
        <v>11</v>
      </c>
      <c r="T1608" s="7" t="str">
        <f ca="1">VLOOKUP($S1608,Role!$A:$B,2,FALSE)</f>
        <v>Analyst</v>
      </c>
      <c r="U1608" s="6">
        <f t="shared" ca="1" si="231"/>
        <v>7</v>
      </c>
      <c r="V1608" s="7" t="str">
        <f ca="1" xml:space="preserve">
IF($U1608 &lt;&gt; "",
    VLOOKUP($U1608,Level!$A:$B,2,FALSE),
    ""
)</f>
        <v>Senior</v>
      </c>
      <c r="W1608" s="1">
        <f t="shared" ca="1" si="232"/>
        <v>2500</v>
      </c>
      <c r="X1608" s="12" t="str">
        <f t="shared" ca="1" si="233"/>
        <v>INSERT INTO bi4all.fac_employees (id_company_fk, id_employee_pk, flg_active, employee_name, id_gender_fk, id_race_fk, birthday, id_schooling_fk, id_department_fk, id_role_fk, id_level_fk, salary) VALUES (1, 1604, TRUE, 'Levi Carvalho Gallo', 'M', 5, '08/07/1958', 7, 5, 11, 7, 2500);</v>
      </c>
    </row>
    <row r="1609" spans="1:24" ht="14.25" customHeight="1" x14ac:dyDescent="0.2">
      <c r="A1609" s="7">
        <v>1</v>
      </c>
      <c r="B1609" s="7" t="str">
        <f>$A1609 &amp; "-"&amp;VLOOKUP($A1609,Company!$A:$B,2,FALSE)</f>
        <v>1-ACME Corporation</v>
      </c>
      <c r="C1609" s="5">
        <f t="shared" si="225"/>
        <v>1605</v>
      </c>
      <c r="D1609" s="6" t="b">
        <v>1</v>
      </c>
      <c r="E1609" s="7">
        <f ca="1">IF($C1609 = 1 + N("Presidente"),
    127,
    IF($C1609 = 2 + N("Vice-Presidente"),
        72,
        IF($C1609 = 3 + N("Secretária bilíngue"),
            13,
            RANDBETWEEN(5,COUNT(Name!$A:$A) + 1)
        )
    )
)</f>
        <v>362</v>
      </c>
      <c r="F1609" s="7" t="str">
        <f ca="1">VLOOKUP($E1609,Name!$A:$B,2,FALSE)</f>
        <v>Wilian</v>
      </c>
      <c r="G1609" s="7">
        <f ca="1" xml:space="preserve">
IF($C1609 = 1,
    0,
    RANDBETWEEN(5,COUNT('Last name'!$A:$A) + 1)
)</f>
        <v>186</v>
      </c>
      <c r="H1609" s="7" t="str">
        <f ca="1" xml:space="preserve">
IF($C1609 = 1 + N("Presidente"),
    "de Orléans e Bragança",
    VLOOKUP($G1609,'Last name'!$A:$B,2,FALSE) &amp; " " &amp; VLOOKUP(RANDBETWEEN(5,COUNT('Last name'!$A:$A) + 1),'Last name'!$A:$B,2,FALSE)
)</f>
        <v>Souza Moraes</v>
      </c>
      <c r="I1609" s="7" t="str">
        <f t="shared" ca="1" si="226"/>
        <v>Wilian Souza Moraes</v>
      </c>
      <c r="J1609" s="7" t="str">
        <f ca="1">VLOOKUP($E1609,Name!$A:$C,3,FALSE)</f>
        <v>M</v>
      </c>
      <c r="K1609" s="7" t="str">
        <f ca="1">VLOOKUP($J1609,Gender!$A:$B,2,FALSE)</f>
        <v>Male</v>
      </c>
      <c r="L1609" s="7">
        <f t="shared" ca="1" si="227"/>
        <v>5</v>
      </c>
      <c r="M1609" s="7" t="str">
        <f ca="1">VLOOKUP($L1609,Race!$A:$B,2,FALSE)</f>
        <v>White</v>
      </c>
      <c r="N1609" s="8">
        <f t="shared" ca="1" si="228"/>
        <v>19667</v>
      </c>
      <c r="O1609" s="6">
        <f t="shared" ca="1" si="229"/>
        <v>7</v>
      </c>
      <c r="P1609" s="8" t="str">
        <f ca="1">VLOOKUP($O1609,Education!$A:$B,2,FALSE)</f>
        <v>Undergraduate degree</v>
      </c>
      <c r="Q1609" s="7">
        <f ca="1" xml:space="preserve">
  IF(OR($S1609 = 5, $S1609 = 6, $S1609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09" s="7" t="str">
        <f ca="1">VLOOKUP($Q1609,Department!$A:$B,2,FALSE)</f>
        <v>Finance</v>
      </c>
      <c r="S1609" s="6">
        <f t="shared" ca="1" si="230"/>
        <v>10</v>
      </c>
      <c r="T1609" s="7" t="str">
        <f ca="1">VLOOKUP($S1609,Role!$A:$B,2,FALSE)</f>
        <v>Trainee</v>
      </c>
      <c r="U1609" s="6" t="str">
        <f t="shared" ca="1" si="231"/>
        <v/>
      </c>
      <c r="V1609" s="7" t="str">
        <f ca="1" xml:space="preserve">
IF($U1609 &lt;&gt; "",
    VLOOKUP($U1609,Level!$A:$B,2,FALSE),
    ""
)</f>
        <v/>
      </c>
      <c r="W1609" s="1">
        <f t="shared" ca="1" si="232"/>
        <v>1305</v>
      </c>
      <c r="X1609" s="12" t="str">
        <f t="shared" ca="1" si="233"/>
        <v>INSERT INTO bi4all.fac_employees (id_company_fk, id_employee_pk, flg_active, employee_name, id_gender_fk, id_race_fk, birthday, id_schooling_fk, id_department_fk, id_role_fk, id_level_fk, salary) VALUES (1, 1605, TRUE, 'Wilian Souza Moraes', 'M', 5, '04/11/1953', 7, 7, 10, NULL, 1305);</v>
      </c>
    </row>
    <row r="1610" spans="1:24" ht="14.25" customHeight="1" x14ac:dyDescent="0.2">
      <c r="A1610" s="7">
        <v>1</v>
      </c>
      <c r="B1610" s="7" t="str">
        <f>$A1610 &amp; "-"&amp;VLOOKUP($A1610,Company!$A:$B,2,FALSE)</f>
        <v>1-ACME Corporation</v>
      </c>
      <c r="C1610" s="5">
        <f t="shared" si="225"/>
        <v>1606</v>
      </c>
      <c r="D1610" s="6" t="b">
        <v>1</v>
      </c>
      <c r="E1610" s="7">
        <f ca="1">IF($C1610 = 1 + N("Presidente"),
    127,
    IF($C1610 = 2 + N("Vice-Presidente"),
        72,
        IF($C1610 = 3 + N("Secretária bilíngue"),
            13,
            RANDBETWEEN(5,COUNT(Name!$A:$A) + 1)
        )
    )
)</f>
        <v>49</v>
      </c>
      <c r="F1610" s="7" t="str">
        <f ca="1">VLOOKUP($E1610,Name!$A:$B,2,FALSE)</f>
        <v>Anthony Gabriel</v>
      </c>
      <c r="G1610" s="7">
        <f ca="1" xml:space="preserve">
IF($C1610 = 1,
    0,
    RANDBETWEEN(5,COUNT('Last name'!$A:$A) + 1)
)</f>
        <v>82</v>
      </c>
      <c r="H1610" s="7" t="str">
        <f ca="1" xml:space="preserve">
IF($C1610 = 1 + N("Presidente"),
    "de Orléans e Bragança",
    VLOOKUP($G1610,'Last name'!$A:$B,2,FALSE) &amp; " " &amp; VLOOKUP(RANDBETWEEN(5,COUNT('Last name'!$A:$A) + 1),'Last name'!$A:$B,2,FALSE)
)</f>
        <v>Farina Costatini</v>
      </c>
      <c r="I1610" s="7" t="str">
        <f t="shared" ca="1" si="226"/>
        <v>Anthony Gabriel Farina Costatini</v>
      </c>
      <c r="J1610" s="7" t="str">
        <f ca="1">VLOOKUP($E1610,Name!$A:$C,3,FALSE)</f>
        <v>M</v>
      </c>
      <c r="K1610" s="7" t="str">
        <f ca="1">VLOOKUP($J1610,Gender!$A:$B,2,FALSE)</f>
        <v>Male</v>
      </c>
      <c r="L1610" s="7">
        <f t="shared" ca="1" si="227"/>
        <v>6</v>
      </c>
      <c r="M1610" s="7" t="str">
        <f ca="1">VLOOKUP($L1610,Race!$A:$B,2,FALSE)</f>
        <v>Black or African American</v>
      </c>
      <c r="N1610" s="8">
        <f t="shared" ca="1" si="228"/>
        <v>25197</v>
      </c>
      <c r="O1610" s="6">
        <f t="shared" ca="1" si="229"/>
        <v>7</v>
      </c>
      <c r="P1610" s="8" t="str">
        <f ca="1">VLOOKUP($O1610,Education!$A:$B,2,FALSE)</f>
        <v>Undergraduate degree</v>
      </c>
      <c r="Q1610" s="7">
        <f ca="1" xml:space="preserve">
  IF(OR($S1610 = 5, $S1610 = 6, $S1610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10" s="7" t="str">
        <f ca="1">VLOOKUP($Q1610,Department!$A:$B,2,FALSE)</f>
        <v>Controlling</v>
      </c>
      <c r="S1610" s="6">
        <f t="shared" ca="1" si="230"/>
        <v>11</v>
      </c>
      <c r="T1610" s="7" t="str">
        <f ca="1">VLOOKUP($S1610,Role!$A:$B,2,FALSE)</f>
        <v>Analyst</v>
      </c>
      <c r="U1610" s="6">
        <f t="shared" ca="1" si="231"/>
        <v>7</v>
      </c>
      <c r="V1610" s="7" t="str">
        <f ca="1" xml:space="preserve">
IF($U1610 &lt;&gt; "",
    VLOOKUP($U1610,Level!$A:$B,2,FALSE),
    ""
)</f>
        <v>Senior</v>
      </c>
      <c r="W1610" s="1">
        <f t="shared" ca="1" si="232"/>
        <v>2500</v>
      </c>
      <c r="X1610" s="12" t="str">
        <f t="shared" ca="1" si="233"/>
        <v>INSERT INTO bi4all.fac_employees (id_company_fk, id_employee_pk, flg_active, employee_name, id_gender_fk, id_race_fk, birthday, id_schooling_fk, id_department_fk, id_role_fk, id_level_fk, salary) VALUES (1, 1606, TRUE, 'Anthony Gabriel Farina Costatini', 'M', 6, '25/12/1968', 7, 12, 11, 7, 2500);</v>
      </c>
    </row>
    <row r="1611" spans="1:24" ht="14.25" customHeight="1" x14ac:dyDescent="0.2">
      <c r="A1611" s="7">
        <v>1</v>
      </c>
      <c r="B1611" s="7" t="str">
        <f>$A1611 &amp; "-"&amp;VLOOKUP($A1611,Company!$A:$B,2,FALSE)</f>
        <v>1-ACME Corporation</v>
      </c>
      <c r="C1611" s="5">
        <f t="shared" si="225"/>
        <v>1607</v>
      </c>
      <c r="D1611" s="6" t="b">
        <v>1</v>
      </c>
      <c r="E1611" s="7">
        <f ca="1">IF($C1611 = 1 + N("Presidente"),
    127,
    IF($C1611 = 2 + N("Vice-Presidente"),
        72,
        IF($C1611 = 3 + N("Secretária bilíngue"),
            13,
            RANDBETWEEN(5,COUNT(Name!$A:$A) + 1)
        )
    )
)</f>
        <v>311</v>
      </c>
      <c r="F1611" s="7" t="str">
        <f ca="1">VLOOKUP($E1611,Name!$A:$B,2,FALSE)</f>
        <v>Olívia</v>
      </c>
      <c r="G1611" s="7">
        <f ca="1" xml:space="preserve">
IF($C1611 = 1,
    0,
    RANDBETWEEN(5,COUNT('Last name'!$A:$A) + 1)
)</f>
        <v>114</v>
      </c>
      <c r="H1611" s="7" t="str">
        <f ca="1" xml:space="preserve">
IF($C1611 = 1 + N("Presidente"),
    "de Orléans e Bragança",
    VLOOKUP($G1611,'Last name'!$A:$B,2,FALSE) &amp; " " &amp; VLOOKUP(RANDBETWEEN(5,COUNT('Last name'!$A:$A) + 1),'Last name'!$A:$B,2,FALSE)
)</f>
        <v>Machado Serra</v>
      </c>
      <c r="I1611" s="7" t="str">
        <f t="shared" ca="1" si="226"/>
        <v>Olívia Machado Serra</v>
      </c>
      <c r="J1611" s="7" t="str">
        <f ca="1">VLOOKUP($E1611,Name!$A:$C,3,FALSE)</f>
        <v>F</v>
      </c>
      <c r="K1611" s="7" t="str">
        <f ca="1">VLOOKUP($J1611,Gender!$A:$B,2,FALSE)</f>
        <v>Female</v>
      </c>
      <c r="L1611" s="7">
        <f t="shared" ca="1" si="227"/>
        <v>5</v>
      </c>
      <c r="M1611" s="7" t="str">
        <f ca="1">VLOOKUP($L1611,Race!$A:$B,2,FALSE)</f>
        <v>White</v>
      </c>
      <c r="N1611" s="8">
        <f t="shared" ca="1" si="228"/>
        <v>30626</v>
      </c>
      <c r="O1611" s="6">
        <f t="shared" ca="1" si="229"/>
        <v>7</v>
      </c>
      <c r="P1611" s="8" t="str">
        <f ca="1">VLOOKUP($O1611,Education!$A:$B,2,FALSE)</f>
        <v>Undergraduate degree</v>
      </c>
      <c r="Q1611" s="7">
        <f ca="1" xml:space="preserve">
  IF(OR($S1611 = 5, $S1611 = 6, $S1611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11" s="7" t="str">
        <f ca="1">VLOOKUP($Q1611,Department!$A:$B,2,FALSE)</f>
        <v>Human Resource</v>
      </c>
      <c r="S1611" s="6">
        <f t="shared" ca="1" si="230"/>
        <v>9</v>
      </c>
      <c r="T1611" s="7" t="str">
        <f ca="1">VLOOKUP($S1611,Role!$A:$B,2,FALSE)</f>
        <v>Intern</v>
      </c>
      <c r="U1611" s="6" t="str">
        <f t="shared" ca="1" si="231"/>
        <v/>
      </c>
      <c r="V1611" s="7" t="str">
        <f ca="1" xml:space="preserve">
IF($U1611 &lt;&gt; "",
    VLOOKUP($U1611,Level!$A:$B,2,FALSE),
    ""
)</f>
        <v/>
      </c>
      <c r="W1611" s="1">
        <f t="shared" ca="1" si="232"/>
        <v>1285</v>
      </c>
      <c r="X1611" s="12" t="str">
        <f t="shared" ca="1" si="233"/>
        <v>INSERT INTO bi4all.fac_employees (id_company_fk, id_employee_pk, flg_active, employee_name, id_gender_fk, id_race_fk, birthday, id_schooling_fk, id_department_fk, id_role_fk, id_level_fk, salary) VALUES (1, 1607, TRUE, 'Olívia Machado Serra', 'F', 5, '06/11/1983', 7, 8, 9, NULL, 1285);</v>
      </c>
    </row>
    <row r="1612" spans="1:24" ht="14.25" customHeight="1" x14ac:dyDescent="0.2">
      <c r="A1612" s="7">
        <v>1</v>
      </c>
      <c r="B1612" s="7" t="str">
        <f>$A1612 &amp; "-"&amp;VLOOKUP($A1612,Company!$A:$B,2,FALSE)</f>
        <v>1-ACME Corporation</v>
      </c>
      <c r="C1612" s="5">
        <f t="shared" si="225"/>
        <v>1608</v>
      </c>
      <c r="D1612" s="6" t="b">
        <v>1</v>
      </c>
      <c r="E1612" s="7">
        <f ca="1">IF($C1612 = 1 + N("Presidente"),
    127,
    IF($C1612 = 2 + N("Vice-Presidente"),
        72,
        IF($C1612 = 3 + N("Secretária bilíngue"),
            13,
            RANDBETWEEN(5,COUNT(Name!$A:$A) + 1)
        )
    )
)</f>
        <v>180</v>
      </c>
      <c r="F1612" s="7" t="str">
        <f ca="1">VLOOKUP($E1612,Name!$A:$B,2,FALSE)</f>
        <v>Isis</v>
      </c>
      <c r="G1612" s="7">
        <f ca="1" xml:space="preserve">
IF($C1612 = 1,
    0,
    RANDBETWEEN(5,COUNT('Last name'!$A:$A) + 1)
)</f>
        <v>87</v>
      </c>
      <c r="H1612" s="7" t="str">
        <f ca="1" xml:space="preserve">
IF($C1612 = 1 + N("Presidente"),
    "de Orléans e Bragança",
    VLOOKUP($G1612,'Last name'!$A:$B,2,FALSE) &amp; " " &amp; VLOOKUP(RANDBETWEEN(5,COUNT('Last name'!$A:$A) + 1),'Last name'!$A:$B,2,FALSE)
)</f>
        <v>Ferrari Ricci</v>
      </c>
      <c r="I1612" s="7" t="str">
        <f t="shared" ca="1" si="226"/>
        <v>Isis Ferrari Ricci</v>
      </c>
      <c r="J1612" s="7" t="str">
        <f ca="1">VLOOKUP($E1612,Name!$A:$C,3,FALSE)</f>
        <v>F</v>
      </c>
      <c r="K1612" s="7" t="str">
        <f ca="1">VLOOKUP($J1612,Gender!$A:$B,2,FALSE)</f>
        <v>Female</v>
      </c>
      <c r="L1612" s="7">
        <f t="shared" ca="1" si="227"/>
        <v>5</v>
      </c>
      <c r="M1612" s="7" t="str">
        <f ca="1">VLOOKUP($L1612,Race!$A:$B,2,FALSE)</f>
        <v>White</v>
      </c>
      <c r="N1612" s="8">
        <f t="shared" ca="1" si="228"/>
        <v>31654</v>
      </c>
      <c r="O1612" s="6">
        <f t="shared" ca="1" si="229"/>
        <v>8</v>
      </c>
      <c r="P1612" s="8" t="str">
        <f ca="1">VLOOKUP($O1612,Education!$A:$B,2,FALSE)</f>
        <v>Graduate school</v>
      </c>
      <c r="Q1612" s="7">
        <f ca="1" xml:space="preserve">
  IF(OR($S1612 = 5, $S1612 = 6, $S1612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12" s="7" t="str">
        <f ca="1">VLOOKUP($Q1612,Department!$A:$B,2,FALSE)</f>
        <v>Operations</v>
      </c>
      <c r="S1612" s="6">
        <f t="shared" ca="1" si="230"/>
        <v>11</v>
      </c>
      <c r="T1612" s="7" t="str">
        <f ca="1">VLOOKUP($S1612,Role!$A:$B,2,FALSE)</f>
        <v>Analyst</v>
      </c>
      <c r="U1612" s="6">
        <f t="shared" ca="1" si="231"/>
        <v>5</v>
      </c>
      <c r="V1612" s="7" t="str">
        <f ca="1" xml:space="preserve">
IF($U1612 &lt;&gt; "",
    VLOOKUP($U1612,Level!$A:$B,2,FALSE),
    ""
)</f>
        <v>Junior</v>
      </c>
      <c r="W1612" s="1">
        <f t="shared" ca="1" si="232"/>
        <v>3000</v>
      </c>
      <c r="X1612" s="12" t="str">
        <f t="shared" ca="1" si="233"/>
        <v>INSERT INTO bi4all.fac_employees (id_company_fk, id_employee_pk, flg_active, employee_name, id_gender_fk, id_race_fk, birthday, id_schooling_fk, id_department_fk, id_role_fk, id_level_fk, salary) VALUES (1, 1608, TRUE, 'Isis Ferrari Ricci', 'F', 5, '30/08/1986', 8, 10, 11, 5, 3000);</v>
      </c>
    </row>
    <row r="1613" spans="1:24" ht="14.25" customHeight="1" x14ac:dyDescent="0.2">
      <c r="A1613" s="7">
        <v>1</v>
      </c>
      <c r="B1613" s="7" t="str">
        <f>$A1613 &amp; "-"&amp;VLOOKUP($A1613,Company!$A:$B,2,FALSE)</f>
        <v>1-ACME Corporation</v>
      </c>
      <c r="C1613" s="5">
        <f t="shared" si="225"/>
        <v>1609</v>
      </c>
      <c r="D1613" s="6" t="b">
        <v>1</v>
      </c>
      <c r="E1613" s="7">
        <f ca="1">IF($C1613 = 1 + N("Presidente"),
    127,
    IF($C1613 = 2 + N("Vice-Presidente"),
        72,
        IF($C1613 = 3 + N("Secretária bilíngue"),
            13,
            RANDBETWEEN(5,COUNT(Name!$A:$A) + 1)
        )
    )
)</f>
        <v>324</v>
      </c>
      <c r="F1613" s="7" t="str">
        <f ca="1">VLOOKUP($E1613,Name!$A:$B,2,FALSE)</f>
        <v>Rafael</v>
      </c>
      <c r="G1613" s="7">
        <f ca="1" xml:space="preserve">
IF($C1613 = 1,
    0,
    RANDBETWEEN(5,COUNT('Last name'!$A:$A) + 1)
)</f>
        <v>53</v>
      </c>
      <c r="H1613" s="7" t="str">
        <f ca="1" xml:space="preserve">
IF($C1613 = 1 + N("Presidente"),
    "de Orléans e Bragança",
    VLOOKUP($G1613,'Last name'!$A:$B,2,FALSE) &amp; " " &amp; VLOOKUP(RANDBETWEEN(5,COUNT('Last name'!$A:$A) + 1),'Last name'!$A:$B,2,FALSE)
)</f>
        <v>Camargo Lopes</v>
      </c>
      <c r="I1613" s="7" t="str">
        <f t="shared" ca="1" si="226"/>
        <v>Rafael Camargo Lopes</v>
      </c>
      <c r="J1613" s="7" t="str">
        <f ca="1">VLOOKUP($E1613,Name!$A:$C,3,FALSE)</f>
        <v>M</v>
      </c>
      <c r="K1613" s="7" t="str">
        <f ca="1">VLOOKUP($J1613,Gender!$A:$B,2,FALSE)</f>
        <v>Male</v>
      </c>
      <c r="L1613" s="7">
        <f t="shared" ca="1" si="227"/>
        <v>5</v>
      </c>
      <c r="M1613" s="7" t="str">
        <f ca="1">VLOOKUP($L1613,Race!$A:$B,2,FALSE)</f>
        <v>White</v>
      </c>
      <c r="N1613" s="8">
        <f t="shared" ca="1" si="228"/>
        <v>32310</v>
      </c>
      <c r="O1613" s="6">
        <f t="shared" ca="1" si="229"/>
        <v>7</v>
      </c>
      <c r="P1613" s="8" t="str">
        <f ca="1">VLOOKUP($O1613,Education!$A:$B,2,FALSE)</f>
        <v>Undergraduate degree</v>
      </c>
      <c r="Q1613" s="7">
        <f ca="1" xml:space="preserve">
  IF(OR($S1613 = 5, $S1613 = 6, $S1613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13" s="7" t="str">
        <f ca="1">VLOOKUP($Q1613,Department!$A:$B,2,FALSE)</f>
        <v>Presidency</v>
      </c>
      <c r="S1613" s="6">
        <f t="shared" ca="1" si="230"/>
        <v>10</v>
      </c>
      <c r="T1613" s="7" t="str">
        <f ca="1">VLOOKUP($S1613,Role!$A:$B,2,FALSE)</f>
        <v>Trainee</v>
      </c>
      <c r="U1613" s="6" t="str">
        <f t="shared" ca="1" si="231"/>
        <v/>
      </c>
      <c r="V1613" s="7" t="str">
        <f ca="1" xml:space="preserve">
IF($U1613 &lt;&gt; "",
    VLOOKUP($U1613,Level!$A:$B,2,FALSE),
    ""
)</f>
        <v/>
      </c>
      <c r="W1613" s="1">
        <f t="shared" ca="1" si="232"/>
        <v>1305</v>
      </c>
      <c r="X1613" s="12" t="str">
        <f t="shared" ca="1" si="233"/>
        <v>INSERT INTO bi4all.fac_employees (id_company_fk, id_employee_pk, flg_active, employee_name, id_gender_fk, id_race_fk, birthday, id_schooling_fk, id_department_fk, id_role_fk, id_level_fk, salary) VALUES (1, 1609, TRUE, 'Rafael Camargo Lopes', 'M', 5, '16/06/1988', 7, 5, 10, NULL, 1305);</v>
      </c>
    </row>
    <row r="1614" spans="1:24" ht="14.25" customHeight="1" x14ac:dyDescent="0.2">
      <c r="A1614" s="7">
        <v>1</v>
      </c>
      <c r="B1614" s="7" t="str">
        <f>$A1614 &amp; "-"&amp;VLOOKUP($A1614,Company!$A:$B,2,FALSE)</f>
        <v>1-ACME Corporation</v>
      </c>
      <c r="C1614" s="5">
        <f t="shared" si="225"/>
        <v>1610</v>
      </c>
      <c r="D1614" s="6" t="b">
        <v>1</v>
      </c>
      <c r="E1614" s="7">
        <f ca="1">IF($C1614 = 1 + N("Presidente"),
    127,
    IF($C1614 = 2 + N("Vice-Presidente"),
        72,
        IF($C1614 = 3 + N("Secretária bilíngue"),
            13,
            RANDBETWEEN(5,COUNT(Name!$A:$A) + 1)
        )
    )
)</f>
        <v>223</v>
      </c>
      <c r="F1614" s="7" t="str">
        <f ca="1">VLOOKUP($E1614,Name!$A:$B,2,FALSE)</f>
        <v>Leonardo</v>
      </c>
      <c r="G1614" s="7">
        <f ca="1" xml:space="preserve">
IF($C1614 = 1,
    0,
    RANDBETWEEN(5,COUNT('Last name'!$A:$A) + 1)
)</f>
        <v>92</v>
      </c>
      <c r="H1614" s="7" t="str">
        <f ca="1" xml:space="preserve">
IF($C1614 = 1 + N("Presidente"),
    "de Orléans e Bragança",
    VLOOKUP($G1614,'Last name'!$A:$B,2,FALSE) &amp; " " &amp; VLOOKUP(RANDBETWEEN(5,COUNT('Last name'!$A:$A) + 1),'Last name'!$A:$B,2,FALSE)
)</f>
        <v>Freitas Brito</v>
      </c>
      <c r="I1614" s="7" t="str">
        <f t="shared" ca="1" si="226"/>
        <v>Leonardo Freitas Brito</v>
      </c>
      <c r="J1614" s="7" t="str">
        <f ca="1">VLOOKUP($E1614,Name!$A:$C,3,FALSE)</f>
        <v>M</v>
      </c>
      <c r="K1614" s="7" t="str">
        <f ca="1">VLOOKUP($J1614,Gender!$A:$B,2,FALSE)</f>
        <v>Male</v>
      </c>
      <c r="L1614" s="7">
        <f t="shared" ca="1" si="227"/>
        <v>5</v>
      </c>
      <c r="M1614" s="7" t="str">
        <f ca="1">VLOOKUP($L1614,Race!$A:$B,2,FALSE)</f>
        <v>White</v>
      </c>
      <c r="N1614" s="8">
        <f t="shared" ca="1" si="228"/>
        <v>19713</v>
      </c>
      <c r="O1614" s="6">
        <f t="shared" ca="1" si="229"/>
        <v>7</v>
      </c>
      <c r="P1614" s="8" t="str">
        <f ca="1">VLOOKUP($O1614,Education!$A:$B,2,FALSE)</f>
        <v>Undergraduate degree</v>
      </c>
      <c r="Q1614" s="7">
        <f ca="1" xml:space="preserve">
  IF(OR($S1614 = 5, $S1614 = 6, $S1614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14" s="7" t="str">
        <f ca="1">VLOOKUP($Q1614,Department!$A:$B,2,FALSE)</f>
        <v>Controlling</v>
      </c>
      <c r="S1614" s="6">
        <f t="shared" ca="1" si="230"/>
        <v>11</v>
      </c>
      <c r="T1614" s="7" t="str">
        <f ca="1">VLOOKUP($S1614,Role!$A:$B,2,FALSE)</f>
        <v>Analyst</v>
      </c>
      <c r="U1614" s="6">
        <f t="shared" ca="1" si="231"/>
        <v>7</v>
      </c>
      <c r="V1614" s="7" t="str">
        <f ca="1" xml:space="preserve">
IF($U1614 &lt;&gt; "",
    VLOOKUP($U1614,Level!$A:$B,2,FALSE),
    ""
)</f>
        <v>Senior</v>
      </c>
      <c r="W1614" s="1">
        <f t="shared" ca="1" si="232"/>
        <v>2500</v>
      </c>
      <c r="X1614" s="12" t="str">
        <f t="shared" ca="1" si="233"/>
        <v>INSERT INTO bi4all.fac_employees (id_company_fk, id_employee_pk, flg_active, employee_name, id_gender_fk, id_race_fk, birthday, id_schooling_fk, id_department_fk, id_role_fk, id_level_fk, salary) VALUES (1, 1610, TRUE, 'Leonardo Freitas Brito', 'M', 5, '20/12/1953', 7, 12, 11, 7, 2500);</v>
      </c>
    </row>
    <row r="1615" spans="1:24" ht="14.25" customHeight="1" x14ac:dyDescent="0.2">
      <c r="A1615" s="7">
        <v>1</v>
      </c>
      <c r="B1615" s="7" t="str">
        <f>$A1615 &amp; "-"&amp;VLOOKUP($A1615,Company!$A:$B,2,FALSE)</f>
        <v>1-ACME Corporation</v>
      </c>
      <c r="C1615" s="5">
        <f t="shared" si="225"/>
        <v>1611</v>
      </c>
      <c r="D1615" s="6" t="b">
        <v>1</v>
      </c>
      <c r="E1615" s="7">
        <f ca="1">IF($C1615 = 1 + N("Presidente"),
    127,
    IF($C1615 = 2 + N("Vice-Presidente"),
        72,
        IF($C1615 = 3 + N("Secretária bilíngue"),
            13,
            RANDBETWEEN(5,COUNT(Name!$A:$A) + 1)
        )
    )
)</f>
        <v>121</v>
      </c>
      <c r="F1615" s="7" t="str">
        <f ca="1">VLOOKUP($E1615,Name!$A:$B,2,FALSE)</f>
        <v>Eloá</v>
      </c>
      <c r="G1615" s="7">
        <f ca="1" xml:space="preserve">
IF($C1615 = 1,
    0,
    RANDBETWEEN(5,COUNT('Last name'!$A:$A) + 1)
)</f>
        <v>38</v>
      </c>
      <c r="H1615" s="7" t="str">
        <f ca="1" xml:space="preserve">
IF($C1615 = 1 + N("Presidente"),
    "de Orléans e Bragança",
    VLOOKUP($G1615,'Last name'!$A:$B,2,FALSE) &amp; " " &amp; VLOOKUP(RANDBETWEEN(5,COUNT('Last name'!$A:$A) + 1),'Last name'!$A:$B,2,FALSE)
)</f>
        <v>Bermudes Souza</v>
      </c>
      <c r="I1615" s="7" t="str">
        <f t="shared" ca="1" si="226"/>
        <v>Eloá Bermudes Souza</v>
      </c>
      <c r="J1615" s="7" t="str">
        <f ca="1">VLOOKUP($E1615,Name!$A:$C,3,FALSE)</f>
        <v>F</v>
      </c>
      <c r="K1615" s="7" t="str">
        <f ca="1">VLOOKUP($J1615,Gender!$A:$B,2,FALSE)</f>
        <v>Female</v>
      </c>
      <c r="L1615" s="7">
        <f t="shared" ca="1" si="227"/>
        <v>8</v>
      </c>
      <c r="M1615" s="7" t="str">
        <f ca="1">VLOOKUP($L1615,Race!$A:$B,2,FALSE)</f>
        <v>Asian</v>
      </c>
      <c r="N1615" s="8">
        <f t="shared" ca="1" si="228"/>
        <v>22960</v>
      </c>
      <c r="O1615" s="6">
        <f t="shared" ca="1" si="229"/>
        <v>7</v>
      </c>
      <c r="P1615" s="8" t="str">
        <f ca="1">VLOOKUP($O1615,Education!$A:$B,2,FALSE)</f>
        <v>Undergraduate degree</v>
      </c>
      <c r="Q1615" s="7">
        <f ca="1" xml:space="preserve">
  IF(OR($S1615 = 5, $S1615 = 6, $S1615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15" s="7" t="str">
        <f ca="1">VLOOKUP($Q1615,Department!$A:$B,2,FALSE)</f>
        <v>Presidency</v>
      </c>
      <c r="S1615" s="6">
        <f t="shared" ca="1" si="230"/>
        <v>9</v>
      </c>
      <c r="T1615" s="7" t="str">
        <f ca="1">VLOOKUP($S1615,Role!$A:$B,2,FALSE)</f>
        <v>Intern</v>
      </c>
      <c r="U1615" s="6" t="str">
        <f t="shared" ca="1" si="231"/>
        <v/>
      </c>
      <c r="V1615" s="7" t="str">
        <f ca="1" xml:space="preserve">
IF($U1615 &lt;&gt; "",
    VLOOKUP($U1615,Level!$A:$B,2,FALSE),
    ""
)</f>
        <v/>
      </c>
      <c r="W1615" s="1">
        <f t="shared" ca="1" si="232"/>
        <v>1205</v>
      </c>
      <c r="X1615" s="12" t="str">
        <f t="shared" ca="1" si="233"/>
        <v>INSERT INTO bi4all.fac_employees (id_company_fk, id_employee_pk, flg_active, employee_name, id_gender_fk, id_race_fk, birthday, id_schooling_fk, id_department_fk, id_role_fk, id_level_fk, salary) VALUES (1, 1611, TRUE, 'Eloá Bermudes Souza', 'F', 8, '10/11/1962', 7, 5, 9, NULL, 1205);</v>
      </c>
    </row>
    <row r="1616" spans="1:24" ht="14.25" customHeight="1" x14ac:dyDescent="0.2">
      <c r="A1616" s="7">
        <v>1</v>
      </c>
      <c r="B1616" s="7" t="str">
        <f>$A1616 &amp; "-"&amp;VLOOKUP($A1616,Company!$A:$B,2,FALSE)</f>
        <v>1-ACME Corporation</v>
      </c>
      <c r="C1616" s="5">
        <f t="shared" si="225"/>
        <v>1612</v>
      </c>
      <c r="D1616" s="6" t="b">
        <v>1</v>
      </c>
      <c r="E1616" s="7">
        <f ca="1">IF($C1616 = 1 + N("Presidente"),
    127,
    IF($C1616 = 2 + N("Vice-Presidente"),
        72,
        IF($C1616 = 3 + N("Secretária bilíngue"),
            13,
            RANDBETWEEN(5,COUNT(Name!$A:$A) + 1)
        )
    )
)</f>
        <v>41</v>
      </c>
      <c r="F1616" s="7" t="str">
        <f ca="1">VLOOKUP($E1616,Name!$A:$B,2,FALSE)</f>
        <v>Ane Caroline</v>
      </c>
      <c r="G1616" s="7">
        <f ca="1" xml:space="preserve">
IF($C1616 = 1,
    0,
    RANDBETWEEN(5,COUNT('Last name'!$A:$A) + 1)
)</f>
        <v>127</v>
      </c>
      <c r="H1616" s="7" t="str">
        <f ca="1" xml:space="preserve">
IF($C1616 = 1 + N("Presidente"),
    "de Orléans e Bragança",
    VLOOKUP($G1616,'Last name'!$A:$B,2,FALSE) &amp; " " &amp; VLOOKUP(RANDBETWEEN(5,COUNT('Last name'!$A:$A) + 1),'Last name'!$A:$B,2,FALSE)
)</f>
        <v>Melo Seixas</v>
      </c>
      <c r="I1616" s="7" t="str">
        <f t="shared" ca="1" si="226"/>
        <v>Ane Caroline Melo Seixas</v>
      </c>
      <c r="J1616" s="7" t="str">
        <f ca="1">VLOOKUP($E1616,Name!$A:$C,3,FALSE)</f>
        <v>F</v>
      </c>
      <c r="K1616" s="7" t="str">
        <f ca="1">VLOOKUP($J1616,Gender!$A:$B,2,FALSE)</f>
        <v>Female</v>
      </c>
      <c r="L1616" s="7">
        <f t="shared" ca="1" si="227"/>
        <v>5</v>
      </c>
      <c r="M1616" s="7" t="str">
        <f ca="1">VLOOKUP($L1616,Race!$A:$B,2,FALSE)</f>
        <v>White</v>
      </c>
      <c r="N1616" s="8">
        <f t="shared" ca="1" si="228"/>
        <v>23057</v>
      </c>
      <c r="O1616" s="6">
        <f t="shared" ca="1" si="229"/>
        <v>8</v>
      </c>
      <c r="P1616" s="8" t="str">
        <f ca="1">VLOOKUP($O1616,Education!$A:$B,2,FALSE)</f>
        <v>Graduate school</v>
      </c>
      <c r="Q1616" s="7">
        <f ca="1" xml:space="preserve">
  IF(OR($S1616 = 5, $S1616 = 6, $S1616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16" s="7" t="str">
        <f ca="1">VLOOKUP($Q1616,Department!$A:$B,2,FALSE)</f>
        <v>Administration</v>
      </c>
      <c r="S1616" s="6">
        <f t="shared" ca="1" si="230"/>
        <v>11</v>
      </c>
      <c r="T1616" s="7" t="str">
        <f ca="1">VLOOKUP($S1616,Role!$A:$B,2,FALSE)</f>
        <v>Analyst</v>
      </c>
      <c r="U1616" s="6">
        <f t="shared" ca="1" si="231"/>
        <v>5</v>
      </c>
      <c r="V1616" s="7" t="str">
        <f ca="1" xml:space="preserve">
IF($U1616 &lt;&gt; "",
    VLOOKUP($U1616,Level!$A:$B,2,FALSE),
    ""
)</f>
        <v>Junior</v>
      </c>
      <c r="W1616" s="1">
        <f t="shared" ca="1" si="232"/>
        <v>3000</v>
      </c>
      <c r="X1616" s="12" t="str">
        <f t="shared" ca="1" si="233"/>
        <v>INSERT INTO bi4all.fac_employees (id_company_fk, id_employee_pk, flg_active, employee_name, id_gender_fk, id_race_fk, birthday, id_schooling_fk, id_department_fk, id_role_fk, id_level_fk, salary) VALUES (1, 1612, TRUE, 'Ane Caroline Melo Seixas', 'F', 5, '15/02/1963', 8, 6, 11, 5, 3000);</v>
      </c>
    </row>
    <row r="1617" spans="1:24" ht="14.25" customHeight="1" x14ac:dyDescent="0.2">
      <c r="A1617" s="7">
        <v>1</v>
      </c>
      <c r="B1617" s="7" t="str">
        <f>$A1617 &amp; "-"&amp;VLOOKUP($A1617,Company!$A:$B,2,FALSE)</f>
        <v>1-ACME Corporation</v>
      </c>
      <c r="C1617" s="5">
        <f t="shared" si="225"/>
        <v>1613</v>
      </c>
      <c r="D1617" s="6" t="b">
        <v>1</v>
      </c>
      <c r="E1617" s="7">
        <f ca="1">IF($C1617 = 1 + N("Presidente"),
    127,
    IF($C1617 = 2 + N("Vice-Presidente"),
        72,
        IF($C1617 = 3 + N("Secretária bilíngue"),
            13,
            RANDBETWEEN(5,COUNT(Name!$A:$A) + 1)
        )
    )
)</f>
        <v>47</v>
      </c>
      <c r="F1617" s="7" t="str">
        <f ca="1">VLOOKUP($E1617,Name!$A:$B,2,FALSE)</f>
        <v>Anne Caroline</v>
      </c>
      <c r="G1617" s="7">
        <f ca="1" xml:space="preserve">
IF($C1617 = 1,
    0,
    RANDBETWEEN(5,COUNT('Last name'!$A:$A) + 1)
)</f>
        <v>92</v>
      </c>
      <c r="H1617" s="7" t="str">
        <f ca="1" xml:space="preserve">
IF($C1617 = 1 + N("Presidente"),
    "de Orléans e Bragança",
    VLOOKUP($G1617,'Last name'!$A:$B,2,FALSE) &amp; " " &amp; VLOOKUP(RANDBETWEEN(5,COUNT('Last name'!$A:$A) + 1),'Last name'!$A:$B,2,FALSE)
)</f>
        <v>Freitas Longo</v>
      </c>
      <c r="I1617" s="7" t="str">
        <f t="shared" ca="1" si="226"/>
        <v>Anne Caroline Freitas Longo</v>
      </c>
      <c r="J1617" s="7" t="str">
        <f ca="1">VLOOKUP($E1617,Name!$A:$C,3,FALSE)</f>
        <v>F</v>
      </c>
      <c r="K1617" s="7" t="str">
        <f ca="1">VLOOKUP($J1617,Gender!$A:$B,2,FALSE)</f>
        <v>Female</v>
      </c>
      <c r="L1617" s="7">
        <f t="shared" ca="1" si="227"/>
        <v>7</v>
      </c>
      <c r="M1617" s="7" t="str">
        <f ca="1">VLOOKUP($L1617,Race!$A:$B,2,FALSE)</f>
        <v>Hispanic or Latino</v>
      </c>
      <c r="N1617" s="8">
        <f t="shared" ca="1" si="228"/>
        <v>27777</v>
      </c>
      <c r="O1617" s="6">
        <f t="shared" ca="1" si="229"/>
        <v>7</v>
      </c>
      <c r="P1617" s="8" t="str">
        <f ca="1">VLOOKUP($O1617,Education!$A:$B,2,FALSE)</f>
        <v>Undergraduate degree</v>
      </c>
      <c r="Q1617" s="7">
        <f ca="1" xml:space="preserve">
  IF(OR($S1617 = 5, $S1617 = 6, $S1617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17" s="7" t="str">
        <f ca="1">VLOOKUP($Q1617,Department!$A:$B,2,FALSE)</f>
        <v>Human Resource</v>
      </c>
      <c r="S1617" s="6">
        <f t="shared" ca="1" si="230"/>
        <v>9</v>
      </c>
      <c r="T1617" s="7" t="str">
        <f ca="1">VLOOKUP($S1617,Role!$A:$B,2,FALSE)</f>
        <v>Intern</v>
      </c>
      <c r="U1617" s="6" t="str">
        <f t="shared" ca="1" si="231"/>
        <v/>
      </c>
      <c r="V1617" s="7" t="str">
        <f ca="1" xml:space="preserve">
IF($U1617 &lt;&gt; "",
    VLOOKUP($U1617,Level!$A:$B,2,FALSE),
    ""
)</f>
        <v/>
      </c>
      <c r="W1617" s="1">
        <f t="shared" ca="1" si="232"/>
        <v>1285</v>
      </c>
      <c r="X1617" s="12" t="str">
        <f t="shared" ca="1" si="233"/>
        <v>INSERT INTO bi4all.fac_employees (id_company_fk, id_employee_pk, flg_active, employee_name, id_gender_fk, id_race_fk, birthday, id_schooling_fk, id_department_fk, id_role_fk, id_level_fk, salary) VALUES (1, 1613, TRUE, 'Anne Caroline Freitas Longo', 'F', 7, '18/01/1976', 7, 8, 9, NULL, 1285);</v>
      </c>
    </row>
    <row r="1618" spans="1:24" ht="14.25" customHeight="1" x14ac:dyDescent="0.2">
      <c r="A1618" s="7">
        <v>1</v>
      </c>
      <c r="B1618" s="7" t="str">
        <f>$A1618 &amp; "-"&amp;VLOOKUP($A1618,Company!$A:$B,2,FALSE)</f>
        <v>1-ACME Corporation</v>
      </c>
      <c r="C1618" s="5">
        <f t="shared" si="225"/>
        <v>1614</v>
      </c>
      <c r="D1618" s="6" t="b">
        <v>1</v>
      </c>
      <c r="E1618" s="7">
        <f ca="1">IF($C1618 = 1 + N("Presidente"),
    127,
    IF($C1618 = 2 + N("Vice-Presidente"),
        72,
        IF($C1618 = 3 + N("Secretária bilíngue"),
            13,
            RANDBETWEEN(5,COUNT(Name!$A:$A) + 1)
        )
    )
)</f>
        <v>294</v>
      </c>
      <c r="F1618" s="7" t="str">
        <f ca="1">VLOOKUP($E1618,Name!$A:$B,2,FALSE)</f>
        <v>Michel</v>
      </c>
      <c r="G1618" s="7">
        <f ca="1" xml:space="preserve">
IF($C1618 = 1,
    0,
    RANDBETWEEN(5,COUNT('Last name'!$A:$A) + 1)
)</f>
        <v>103</v>
      </c>
      <c r="H1618" s="7" t="str">
        <f ca="1" xml:space="preserve">
IF($C1618 = 1 + N("Presidente"),
    "de Orléans e Bragança",
    VLOOKUP($G1618,'Last name'!$A:$B,2,FALSE) &amp; " " &amp; VLOOKUP(RANDBETWEEN(5,COUNT('Last name'!$A:$A) + 1),'Last name'!$A:$B,2,FALSE)
)</f>
        <v>Holanda Caminha</v>
      </c>
      <c r="I1618" s="7" t="str">
        <f t="shared" ca="1" si="226"/>
        <v>Michel Holanda Caminha</v>
      </c>
      <c r="J1618" s="7" t="str">
        <f ca="1">VLOOKUP($E1618,Name!$A:$C,3,FALSE)</f>
        <v>M</v>
      </c>
      <c r="K1618" s="7" t="str">
        <f ca="1">VLOOKUP($J1618,Gender!$A:$B,2,FALSE)</f>
        <v>Male</v>
      </c>
      <c r="L1618" s="7">
        <f t="shared" ca="1" si="227"/>
        <v>5</v>
      </c>
      <c r="M1618" s="7" t="str">
        <f ca="1">VLOOKUP($L1618,Race!$A:$B,2,FALSE)</f>
        <v>White</v>
      </c>
      <c r="N1618" s="8">
        <f t="shared" ca="1" si="228"/>
        <v>27753</v>
      </c>
      <c r="O1618" s="6">
        <f t="shared" ca="1" si="229"/>
        <v>8</v>
      </c>
      <c r="P1618" s="8" t="str">
        <f ca="1">VLOOKUP($O1618,Education!$A:$B,2,FALSE)</f>
        <v>Graduate school</v>
      </c>
      <c r="Q1618" s="7">
        <f ca="1" xml:space="preserve">
  IF(OR($S1618 = 5, $S1618 = 6, $S1618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18" s="7" t="str">
        <f ca="1">VLOOKUP($Q1618,Department!$A:$B,2,FALSE)</f>
        <v>Commercial</v>
      </c>
      <c r="S1618" s="6">
        <f t="shared" ca="1" si="230"/>
        <v>11</v>
      </c>
      <c r="T1618" s="7" t="str">
        <f ca="1">VLOOKUP($S1618,Role!$A:$B,2,FALSE)</f>
        <v>Analyst</v>
      </c>
      <c r="U1618" s="6">
        <f t="shared" ca="1" si="231"/>
        <v>6</v>
      </c>
      <c r="V1618" s="7" t="str">
        <f ca="1" xml:space="preserve">
IF($U1618 &lt;&gt; "",
    VLOOKUP($U1618,Level!$A:$B,2,FALSE),
    ""
)</f>
        <v>Pleno</v>
      </c>
      <c r="W1618" s="1">
        <f t="shared" ca="1" si="232"/>
        <v>3080</v>
      </c>
      <c r="X1618" s="12" t="str">
        <f t="shared" ca="1" si="233"/>
        <v>INSERT INTO bi4all.fac_employees (id_company_fk, id_employee_pk, flg_active, employee_name, id_gender_fk, id_race_fk, birthday, id_schooling_fk, id_department_fk, id_role_fk, id_level_fk, salary) VALUES (1, 1614, TRUE, 'Michel Holanda Caminha', 'M', 5, '25/12/1975', 8, 9, 11, 6, 3080);</v>
      </c>
    </row>
    <row r="1619" spans="1:24" ht="14.25" customHeight="1" x14ac:dyDescent="0.2">
      <c r="A1619" s="7">
        <v>1</v>
      </c>
      <c r="B1619" s="7" t="str">
        <f>$A1619 &amp; "-"&amp;VLOOKUP($A1619,Company!$A:$B,2,FALSE)</f>
        <v>1-ACME Corporation</v>
      </c>
      <c r="C1619" s="5">
        <f t="shared" si="225"/>
        <v>1615</v>
      </c>
      <c r="D1619" s="6" t="b">
        <v>1</v>
      </c>
      <c r="E1619" s="7">
        <f ca="1">IF($C1619 = 1 + N("Presidente"),
    127,
    IF($C1619 = 2 + N("Vice-Presidente"),
        72,
        IF($C1619 = 3 + N("Secretária bilíngue"),
            13,
            RANDBETWEEN(5,COUNT(Name!$A:$A) + 1)
        )
    )
)</f>
        <v>331</v>
      </c>
      <c r="F1619" s="7" t="str">
        <f ca="1">VLOOKUP($E1619,Name!$A:$B,2,FALSE)</f>
        <v>Renato</v>
      </c>
      <c r="G1619" s="7">
        <f ca="1" xml:space="preserve">
IF($C1619 = 1,
    0,
    RANDBETWEEN(5,COUNT('Last name'!$A:$A) + 1)
)</f>
        <v>89</v>
      </c>
      <c r="H1619" s="7" t="str">
        <f ca="1" xml:space="preserve">
IF($C1619 = 1 + N("Presidente"),
    "de Orléans e Bragança",
    VLOOKUP($G1619,'Last name'!$A:$B,2,FALSE) &amp; " " &amp; VLOOKUP(RANDBETWEEN(5,COUNT('Last name'!$A:$A) + 1),'Last name'!$A:$B,2,FALSE)
)</f>
        <v>Figo Ramos</v>
      </c>
      <c r="I1619" s="7" t="str">
        <f t="shared" ca="1" si="226"/>
        <v>Renato Figo Ramos</v>
      </c>
      <c r="J1619" s="7" t="str">
        <f ca="1">VLOOKUP($E1619,Name!$A:$C,3,FALSE)</f>
        <v>M</v>
      </c>
      <c r="K1619" s="7" t="str">
        <f ca="1">VLOOKUP($J1619,Gender!$A:$B,2,FALSE)</f>
        <v>Male</v>
      </c>
      <c r="L1619" s="7">
        <f t="shared" ca="1" si="227"/>
        <v>5</v>
      </c>
      <c r="M1619" s="7" t="str">
        <f ca="1">VLOOKUP($L1619,Race!$A:$B,2,FALSE)</f>
        <v>White</v>
      </c>
      <c r="N1619" s="8">
        <f t="shared" ca="1" si="228"/>
        <v>32042</v>
      </c>
      <c r="O1619" s="6">
        <f t="shared" ca="1" si="229"/>
        <v>7</v>
      </c>
      <c r="P1619" s="8" t="str">
        <f ca="1">VLOOKUP($O1619,Education!$A:$B,2,FALSE)</f>
        <v>Undergraduate degree</v>
      </c>
      <c r="Q1619" s="7">
        <f ca="1" xml:space="preserve">
  IF(OR($S1619 = 5, $S1619 = 6, $S1619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19" s="7" t="str">
        <f ca="1">VLOOKUP($Q1619,Department!$A:$B,2,FALSE)</f>
        <v>Finance</v>
      </c>
      <c r="S1619" s="6">
        <f t="shared" ca="1" si="230"/>
        <v>9</v>
      </c>
      <c r="T1619" s="7" t="str">
        <f ca="1">VLOOKUP($S1619,Role!$A:$B,2,FALSE)</f>
        <v>Intern</v>
      </c>
      <c r="U1619" s="6" t="str">
        <f t="shared" ca="1" si="231"/>
        <v/>
      </c>
      <c r="V1619" s="7" t="str">
        <f ca="1" xml:space="preserve">
IF($U1619 &lt;&gt; "",
    VLOOKUP($U1619,Level!$A:$B,2,FALSE),
    ""
)</f>
        <v/>
      </c>
      <c r="W1619" s="1">
        <f t="shared" ca="1" si="232"/>
        <v>1205</v>
      </c>
      <c r="X1619" s="12" t="str">
        <f t="shared" ca="1" si="233"/>
        <v>INSERT INTO bi4all.fac_employees (id_company_fk, id_employee_pk, flg_active, employee_name, id_gender_fk, id_race_fk, birthday, id_schooling_fk, id_department_fk, id_role_fk, id_level_fk, salary) VALUES (1, 1615, TRUE, 'Renato Figo Ramos', 'M', 5, '22/09/1987', 7, 7, 9, NULL, 1205);</v>
      </c>
    </row>
    <row r="1620" spans="1:24" ht="14.25" customHeight="1" x14ac:dyDescent="0.2">
      <c r="A1620" s="7">
        <v>1</v>
      </c>
      <c r="B1620" s="7" t="str">
        <f>$A1620 &amp; "-"&amp;VLOOKUP($A1620,Company!$A:$B,2,FALSE)</f>
        <v>1-ACME Corporation</v>
      </c>
      <c r="C1620" s="5">
        <f t="shared" si="225"/>
        <v>1616</v>
      </c>
      <c r="D1620" s="6" t="b">
        <v>1</v>
      </c>
      <c r="E1620" s="7">
        <f ca="1">IF($C1620 = 1 + N("Presidente"),
    127,
    IF($C1620 = 2 + N("Vice-Presidente"),
        72,
        IF($C1620 = 3 + N("Secretária bilíngue"),
            13,
            RANDBETWEEN(5,COUNT(Name!$A:$A) + 1)
        )
    )
)</f>
        <v>54</v>
      </c>
      <c r="F1620" s="7" t="str">
        <f ca="1">VLOOKUP($E1620,Name!$A:$B,2,FALSE)</f>
        <v>Ariela</v>
      </c>
      <c r="G1620" s="7">
        <f ca="1" xml:space="preserve">
IF($C1620 = 1,
    0,
    RANDBETWEEN(5,COUNT('Last name'!$A:$A) + 1)
)</f>
        <v>94</v>
      </c>
      <c r="H1620" s="7" t="str">
        <f ca="1" xml:space="preserve">
IF($C1620 = 1 + N("Presidente"),
    "de Orléans e Bragança",
    VLOOKUP($G1620,'Last name'!$A:$B,2,FALSE) &amp; " " &amp; VLOOKUP(RANDBETWEEN(5,COUNT('Last name'!$A:$A) + 1),'Last name'!$A:$B,2,FALSE)
)</f>
        <v>Furtado Padrão</v>
      </c>
      <c r="I1620" s="7" t="str">
        <f t="shared" ca="1" si="226"/>
        <v>Ariela Furtado Padrão</v>
      </c>
      <c r="J1620" s="7" t="str">
        <f ca="1">VLOOKUP($E1620,Name!$A:$C,3,FALSE)</f>
        <v>F</v>
      </c>
      <c r="K1620" s="7" t="str">
        <f ca="1">VLOOKUP($J1620,Gender!$A:$B,2,FALSE)</f>
        <v>Female</v>
      </c>
      <c r="L1620" s="7">
        <f t="shared" ca="1" si="227"/>
        <v>5</v>
      </c>
      <c r="M1620" s="7" t="str">
        <f ca="1">VLOOKUP($L1620,Race!$A:$B,2,FALSE)</f>
        <v>White</v>
      </c>
      <c r="N1620" s="8">
        <f t="shared" ca="1" si="228"/>
        <v>21224</v>
      </c>
      <c r="O1620" s="6">
        <f t="shared" ca="1" si="229"/>
        <v>8</v>
      </c>
      <c r="P1620" s="8" t="str">
        <f ca="1">VLOOKUP($O1620,Education!$A:$B,2,FALSE)</f>
        <v>Graduate school</v>
      </c>
      <c r="Q1620" s="7">
        <f ca="1" xml:space="preserve">
  IF(OR($S1620 = 5, $S1620 = 6, $S1620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20" s="7" t="str">
        <f ca="1">VLOOKUP($Q1620,Department!$A:$B,2,FALSE)</f>
        <v>Controlling</v>
      </c>
      <c r="S1620" s="6">
        <f t="shared" ca="1" si="230"/>
        <v>11</v>
      </c>
      <c r="T1620" s="7" t="str">
        <f ca="1">VLOOKUP($S1620,Role!$A:$B,2,FALSE)</f>
        <v>Analyst</v>
      </c>
      <c r="U1620" s="6">
        <f t="shared" ca="1" si="231"/>
        <v>7</v>
      </c>
      <c r="V1620" s="7" t="str">
        <f ca="1" xml:space="preserve">
IF($U1620 &lt;&gt; "",
    VLOOKUP($U1620,Level!$A:$B,2,FALSE),
    ""
)</f>
        <v>Senior</v>
      </c>
      <c r="W1620" s="1">
        <f t="shared" ca="1" si="232"/>
        <v>3000</v>
      </c>
      <c r="X1620" s="12" t="str">
        <f t="shared" ca="1" si="233"/>
        <v>INSERT INTO bi4all.fac_employees (id_company_fk, id_employee_pk, flg_active, employee_name, id_gender_fk, id_race_fk, birthday, id_schooling_fk, id_department_fk, id_role_fk, id_level_fk, salary) VALUES (1, 1616, TRUE, 'Ariela Furtado Padrão', 'F', 5, '08/02/1958', 8, 12, 11, 7, 3000);</v>
      </c>
    </row>
    <row r="1621" spans="1:24" ht="14.25" customHeight="1" x14ac:dyDescent="0.2">
      <c r="A1621" s="7">
        <v>1</v>
      </c>
      <c r="B1621" s="7" t="str">
        <f>$A1621 &amp; "-"&amp;VLOOKUP($A1621,Company!$A:$B,2,FALSE)</f>
        <v>1-ACME Corporation</v>
      </c>
      <c r="C1621" s="5">
        <f t="shared" si="225"/>
        <v>1617</v>
      </c>
      <c r="D1621" s="6" t="b">
        <v>1</v>
      </c>
      <c r="E1621" s="7">
        <f ca="1">IF($C1621 = 1 + N("Presidente"),
    127,
    IF($C1621 = 2 + N("Vice-Presidente"),
        72,
        IF($C1621 = 3 + N("Secretária bilíngue"),
            13,
            RANDBETWEEN(5,COUNT(Name!$A:$A) + 1)
        )
    )
)</f>
        <v>218</v>
      </c>
      <c r="F1621" s="7" t="str">
        <f ca="1">VLOOKUP($E1621,Name!$A:$B,2,FALSE)</f>
        <v>Larisa</v>
      </c>
      <c r="G1621" s="7">
        <f ca="1" xml:space="preserve">
IF($C1621 = 1,
    0,
    RANDBETWEEN(5,COUNT('Last name'!$A:$A) + 1)
)</f>
        <v>133</v>
      </c>
      <c r="H1621" s="7" t="str">
        <f ca="1" xml:space="preserve">
IF($C1621 = 1 + N("Presidente"),
    "de Orléans e Bragança",
    VLOOKUP($G1621,'Last name'!$A:$B,2,FALSE) &amp; " " &amp; VLOOKUP(RANDBETWEEN(5,COUNT('Last name'!$A:$A) + 1),'Last name'!$A:$B,2,FALSE)
)</f>
        <v>Morais Galli</v>
      </c>
      <c r="I1621" s="7" t="str">
        <f t="shared" ca="1" si="226"/>
        <v>Larisa Morais Galli</v>
      </c>
      <c r="J1621" s="7" t="str">
        <f ca="1">VLOOKUP($E1621,Name!$A:$C,3,FALSE)</f>
        <v>F</v>
      </c>
      <c r="K1621" s="7" t="str">
        <f ca="1">VLOOKUP($J1621,Gender!$A:$B,2,FALSE)</f>
        <v>Female</v>
      </c>
      <c r="L1621" s="7">
        <f t="shared" ca="1" si="227"/>
        <v>5</v>
      </c>
      <c r="M1621" s="7" t="str">
        <f ca="1">VLOOKUP($L1621,Race!$A:$B,2,FALSE)</f>
        <v>White</v>
      </c>
      <c r="N1621" s="8">
        <f t="shared" ca="1" si="228"/>
        <v>20013</v>
      </c>
      <c r="O1621" s="6">
        <f t="shared" ca="1" si="229"/>
        <v>7</v>
      </c>
      <c r="P1621" s="8" t="str">
        <f ca="1">VLOOKUP($O1621,Education!$A:$B,2,FALSE)</f>
        <v>Undergraduate degree</v>
      </c>
      <c r="Q1621" s="7">
        <f ca="1" xml:space="preserve">
  IF(OR($S1621 = 5, $S1621 = 6, $S1621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21" s="7" t="str">
        <f ca="1">VLOOKUP($Q1621,Department!$A:$B,2,FALSE)</f>
        <v>Finance</v>
      </c>
      <c r="S1621" s="6">
        <f t="shared" ca="1" si="230"/>
        <v>9</v>
      </c>
      <c r="T1621" s="7" t="str">
        <f ca="1">VLOOKUP($S1621,Role!$A:$B,2,FALSE)</f>
        <v>Intern</v>
      </c>
      <c r="U1621" s="6" t="str">
        <f t="shared" ca="1" si="231"/>
        <v/>
      </c>
      <c r="V1621" s="7" t="str">
        <f ca="1" xml:space="preserve">
IF($U1621 &lt;&gt; "",
    VLOOKUP($U1621,Level!$A:$B,2,FALSE),
    ""
)</f>
        <v/>
      </c>
      <c r="W1621" s="1">
        <f t="shared" ca="1" si="232"/>
        <v>1205</v>
      </c>
      <c r="X1621" s="12" t="str">
        <f t="shared" ca="1" si="233"/>
        <v>INSERT INTO bi4all.fac_employees (id_company_fk, id_employee_pk, flg_active, employee_name, id_gender_fk, id_race_fk, birthday, id_schooling_fk, id_department_fk, id_role_fk, id_level_fk, salary) VALUES (1, 1617, TRUE, 'Larisa Morais Galli', 'F', 5, '16/10/1954', 7, 7, 9, NULL, 1205);</v>
      </c>
    </row>
    <row r="1622" spans="1:24" ht="14.25" customHeight="1" x14ac:dyDescent="0.2">
      <c r="A1622" s="7">
        <v>1</v>
      </c>
      <c r="B1622" s="7" t="str">
        <f>$A1622 &amp; "-"&amp;VLOOKUP($A1622,Company!$A:$B,2,FALSE)</f>
        <v>1-ACME Corporation</v>
      </c>
      <c r="C1622" s="5">
        <f t="shared" si="225"/>
        <v>1618</v>
      </c>
      <c r="D1622" s="6" t="b">
        <v>1</v>
      </c>
      <c r="E1622" s="7">
        <f ca="1">IF($C1622 = 1 + N("Presidente"),
    127,
    IF($C1622 = 2 + N("Vice-Presidente"),
        72,
        IF($C1622 = 3 + N("Secretária bilíngue"),
            13,
            RANDBETWEEN(5,COUNT(Name!$A:$A) + 1)
        )
    )
)</f>
        <v>172</v>
      </c>
      <c r="F1622" s="7" t="str">
        <f ca="1">VLOOKUP($E1622,Name!$A:$B,2,FALSE)</f>
        <v>Isa</v>
      </c>
      <c r="G1622" s="7">
        <f ca="1" xml:space="preserve">
IF($C1622 = 1,
    0,
    RANDBETWEEN(5,COUNT('Last name'!$A:$A) + 1)
)</f>
        <v>37</v>
      </c>
      <c r="H1622" s="7" t="str">
        <f ca="1" xml:space="preserve">
IF($C1622 = 1 + N("Presidente"),
    "de Orléans e Bragança",
    VLOOKUP($G1622,'Last name'!$A:$B,2,FALSE) &amp; " " &amp; VLOOKUP(RANDBETWEEN(5,COUNT('Last name'!$A:$A) + 1),'Last name'!$A:$B,2,FALSE)
)</f>
        <v>Battaglia Arruda</v>
      </c>
      <c r="I1622" s="7" t="str">
        <f t="shared" ca="1" si="226"/>
        <v>Isa Battaglia Arruda</v>
      </c>
      <c r="J1622" s="7" t="str">
        <f ca="1">VLOOKUP($E1622,Name!$A:$C,3,FALSE)</f>
        <v>F</v>
      </c>
      <c r="K1622" s="7" t="str">
        <f ca="1">VLOOKUP($J1622,Gender!$A:$B,2,FALSE)</f>
        <v>Female</v>
      </c>
      <c r="L1622" s="7">
        <f t="shared" ca="1" si="227"/>
        <v>5</v>
      </c>
      <c r="M1622" s="7" t="str">
        <f ca="1">VLOOKUP($L1622,Race!$A:$B,2,FALSE)</f>
        <v>White</v>
      </c>
      <c r="N1622" s="8">
        <f t="shared" ca="1" si="228"/>
        <v>31384</v>
      </c>
      <c r="O1622" s="6">
        <f t="shared" ca="1" si="229"/>
        <v>7</v>
      </c>
      <c r="P1622" s="8" t="str">
        <f ca="1">VLOOKUP($O1622,Education!$A:$B,2,FALSE)</f>
        <v>Undergraduate degree</v>
      </c>
      <c r="Q1622" s="7">
        <f ca="1" xml:space="preserve">
  IF(OR($S1622 = 5, $S1622 = 6, $S1622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22" s="7" t="str">
        <f ca="1">VLOOKUP($Q1622,Department!$A:$B,2,FALSE)</f>
        <v>Finance</v>
      </c>
      <c r="S1622" s="6">
        <f t="shared" ca="1" si="230"/>
        <v>11</v>
      </c>
      <c r="T1622" s="7" t="str">
        <f ca="1">VLOOKUP($S1622,Role!$A:$B,2,FALSE)</f>
        <v>Analyst</v>
      </c>
      <c r="U1622" s="6">
        <f t="shared" ca="1" si="231"/>
        <v>7</v>
      </c>
      <c r="V1622" s="7" t="str">
        <f ca="1" xml:space="preserve">
IF($U1622 &lt;&gt; "",
    VLOOKUP($U1622,Level!$A:$B,2,FALSE),
    ""
)</f>
        <v>Senior</v>
      </c>
      <c r="W1622" s="1">
        <f t="shared" ca="1" si="232"/>
        <v>2500</v>
      </c>
      <c r="X1622" s="12" t="str">
        <f t="shared" ca="1" si="233"/>
        <v>INSERT INTO bi4all.fac_employees (id_company_fk, id_employee_pk, flg_active, employee_name, id_gender_fk, id_race_fk, birthday, id_schooling_fk, id_department_fk, id_role_fk, id_level_fk, salary) VALUES (1, 1618, TRUE, 'Isa Battaglia Arruda', 'F', 5, '03/12/1985', 7, 7, 11, 7, 2500);</v>
      </c>
    </row>
    <row r="1623" spans="1:24" ht="14.25" customHeight="1" x14ac:dyDescent="0.2">
      <c r="A1623" s="7">
        <v>1</v>
      </c>
      <c r="B1623" s="7" t="str">
        <f>$A1623 &amp; "-"&amp;VLOOKUP($A1623,Company!$A:$B,2,FALSE)</f>
        <v>1-ACME Corporation</v>
      </c>
      <c r="C1623" s="5">
        <f t="shared" si="225"/>
        <v>1619</v>
      </c>
      <c r="D1623" s="6" t="b">
        <v>1</v>
      </c>
      <c r="E1623" s="7">
        <f ca="1">IF($C1623 = 1 + N("Presidente"),
    127,
    IF($C1623 = 2 + N("Vice-Presidente"),
        72,
        IF($C1623 = 3 + N("Secretária bilíngue"),
            13,
            RANDBETWEEN(5,COUNT(Name!$A:$A) + 1)
        )
    )
)</f>
        <v>45</v>
      </c>
      <c r="F1623" s="7" t="str">
        <f ca="1">VLOOKUP($E1623,Name!$A:$B,2,FALSE)</f>
        <v>Anna Carolinna</v>
      </c>
      <c r="G1623" s="7">
        <f ca="1" xml:space="preserve">
IF($C1623 = 1,
    0,
    RANDBETWEEN(5,COUNT('Last name'!$A:$A) + 1)
)</f>
        <v>118</v>
      </c>
      <c r="H1623" s="7" t="str">
        <f ca="1" xml:space="preserve">
IF($C1623 = 1 + N("Presidente"),
    "de Orléans e Bragança",
    VLOOKUP($G1623,'Last name'!$A:$B,2,FALSE) &amp; " " &amp; VLOOKUP(RANDBETWEEN(5,COUNT('Last name'!$A:$A) + 1),'Last name'!$A:$B,2,FALSE)
)</f>
        <v>Mariani Holanda</v>
      </c>
      <c r="I1623" s="7" t="str">
        <f t="shared" ca="1" si="226"/>
        <v>Anna Carolinna Mariani Holanda</v>
      </c>
      <c r="J1623" s="7" t="str">
        <f ca="1">VLOOKUP($E1623,Name!$A:$C,3,FALSE)</f>
        <v>F</v>
      </c>
      <c r="K1623" s="7" t="str">
        <f ca="1">VLOOKUP($J1623,Gender!$A:$B,2,FALSE)</f>
        <v>Female</v>
      </c>
      <c r="L1623" s="7">
        <f t="shared" ca="1" si="227"/>
        <v>5</v>
      </c>
      <c r="M1623" s="7" t="str">
        <f ca="1">VLOOKUP($L1623,Race!$A:$B,2,FALSE)</f>
        <v>White</v>
      </c>
      <c r="N1623" s="8">
        <f t="shared" ca="1" si="228"/>
        <v>32806</v>
      </c>
      <c r="O1623" s="6">
        <f t="shared" ca="1" si="229"/>
        <v>7</v>
      </c>
      <c r="P1623" s="8" t="str">
        <f ca="1">VLOOKUP($O1623,Education!$A:$B,2,FALSE)</f>
        <v>Undergraduate degree</v>
      </c>
      <c r="Q1623" s="7">
        <f ca="1" xml:space="preserve">
  IF(OR($S1623 = 5, $S1623 = 6, $S1623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23" s="7" t="str">
        <f ca="1">VLOOKUP($Q1623,Department!$A:$B,2,FALSE)</f>
        <v>Presidency</v>
      </c>
      <c r="S1623" s="6">
        <f t="shared" ca="1" si="230"/>
        <v>10</v>
      </c>
      <c r="T1623" s="7" t="str">
        <f ca="1">VLOOKUP($S1623,Role!$A:$B,2,FALSE)</f>
        <v>Trainee</v>
      </c>
      <c r="U1623" s="6" t="str">
        <f t="shared" ca="1" si="231"/>
        <v/>
      </c>
      <c r="V1623" s="7" t="str">
        <f ca="1" xml:space="preserve">
IF($U1623 &lt;&gt; "",
    VLOOKUP($U1623,Level!$A:$B,2,FALSE),
    ""
)</f>
        <v/>
      </c>
      <c r="W1623" s="1">
        <f t="shared" ca="1" si="232"/>
        <v>1305</v>
      </c>
      <c r="X1623" s="12" t="str">
        <f t="shared" ca="1" si="233"/>
        <v>INSERT INTO bi4all.fac_employees (id_company_fk, id_employee_pk, flg_active, employee_name, id_gender_fk, id_race_fk, birthday, id_schooling_fk, id_department_fk, id_role_fk, id_level_fk, salary) VALUES (1, 1619, TRUE, 'Anna Carolinna Mariani Holanda', 'F', 5, '25/10/1989', 7, 5, 10, NULL, 1305);</v>
      </c>
    </row>
    <row r="1624" spans="1:24" ht="14.25" customHeight="1" x14ac:dyDescent="0.2">
      <c r="A1624" s="7">
        <v>1</v>
      </c>
      <c r="B1624" s="7" t="str">
        <f>$A1624 &amp; "-"&amp;VLOOKUP($A1624,Company!$A:$B,2,FALSE)</f>
        <v>1-ACME Corporation</v>
      </c>
      <c r="C1624" s="5">
        <f t="shared" si="225"/>
        <v>1620</v>
      </c>
      <c r="D1624" s="6" t="b">
        <v>1</v>
      </c>
      <c r="E1624" s="7">
        <f ca="1">IF($C1624 = 1 + N("Presidente"),
    127,
    IF($C1624 = 2 + N("Vice-Presidente"),
        72,
        IF($C1624 = 3 + N("Secretária bilíngue"),
            13,
            RANDBETWEEN(5,COUNT(Name!$A:$A) + 1)
        )
    )
)</f>
        <v>153</v>
      </c>
      <c r="F1624" s="7" t="str">
        <f ca="1">VLOOKUP($E1624,Name!$A:$B,2,FALSE)</f>
        <v>Giovana</v>
      </c>
      <c r="G1624" s="7">
        <f ca="1" xml:space="preserve">
IF($C1624 = 1,
    0,
    RANDBETWEEN(5,COUNT('Last name'!$A:$A) + 1)
)</f>
        <v>110</v>
      </c>
      <c r="H1624" s="7" t="str">
        <f ca="1" xml:space="preserve">
IF($C1624 = 1 + N("Presidente"),
    "de Orléans e Bragança",
    VLOOKUP($G1624,'Last name'!$A:$B,2,FALSE) &amp; " " &amp; VLOOKUP(RANDBETWEEN(5,COUNT('Last name'!$A:$A) + 1),'Last name'!$A:$B,2,FALSE)
)</f>
        <v>Lombardi Noronha</v>
      </c>
      <c r="I1624" s="7" t="str">
        <f t="shared" ca="1" si="226"/>
        <v>Giovana Lombardi Noronha</v>
      </c>
      <c r="J1624" s="7" t="str">
        <f ca="1">VLOOKUP($E1624,Name!$A:$C,3,FALSE)</f>
        <v>F</v>
      </c>
      <c r="K1624" s="7" t="str">
        <f ca="1">VLOOKUP($J1624,Gender!$A:$B,2,FALSE)</f>
        <v>Female</v>
      </c>
      <c r="L1624" s="7">
        <f t="shared" ca="1" si="227"/>
        <v>6</v>
      </c>
      <c r="M1624" s="7" t="str">
        <f ca="1">VLOOKUP($L1624,Race!$A:$B,2,FALSE)</f>
        <v>Black or African American</v>
      </c>
      <c r="N1624" s="8">
        <f t="shared" ca="1" si="228"/>
        <v>17532</v>
      </c>
      <c r="O1624" s="6">
        <f t="shared" ca="1" si="229"/>
        <v>7</v>
      </c>
      <c r="P1624" s="8" t="str">
        <f ca="1">VLOOKUP($O1624,Education!$A:$B,2,FALSE)</f>
        <v>Undergraduate degree</v>
      </c>
      <c r="Q1624" s="7">
        <f ca="1" xml:space="preserve">
  IF(OR($S1624 = 5, $S1624 = 6, $S1624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24" s="7" t="str">
        <f ca="1">VLOOKUP($Q1624,Department!$A:$B,2,FALSE)</f>
        <v>Presidency</v>
      </c>
      <c r="S1624" s="6">
        <f t="shared" ca="1" si="230"/>
        <v>11</v>
      </c>
      <c r="T1624" s="7" t="str">
        <f ca="1">VLOOKUP($S1624,Role!$A:$B,2,FALSE)</f>
        <v>Analyst</v>
      </c>
      <c r="U1624" s="6">
        <f t="shared" ca="1" si="231"/>
        <v>7</v>
      </c>
      <c r="V1624" s="7" t="str">
        <f ca="1" xml:space="preserve">
IF($U1624 &lt;&gt; "",
    VLOOKUP($U1624,Level!$A:$B,2,FALSE),
    ""
)</f>
        <v>Senior</v>
      </c>
      <c r="W1624" s="1">
        <f t="shared" ca="1" si="232"/>
        <v>2500</v>
      </c>
      <c r="X1624" s="12" t="str">
        <f t="shared" ca="1" si="233"/>
        <v>INSERT INTO bi4all.fac_employees (id_company_fk, id_employee_pk, flg_active, employee_name, id_gender_fk, id_race_fk, birthday, id_schooling_fk, id_department_fk, id_role_fk, id_level_fk, salary) VALUES (1, 1620, TRUE, 'Giovana Lombardi Noronha', 'F', 6, '31/12/1947', 7, 5, 11, 7, 2500);</v>
      </c>
    </row>
    <row r="1625" spans="1:24" ht="14.25" customHeight="1" x14ac:dyDescent="0.2">
      <c r="A1625" s="7">
        <v>1</v>
      </c>
      <c r="B1625" s="7" t="str">
        <f>$A1625 &amp; "-"&amp;VLOOKUP($A1625,Company!$A:$B,2,FALSE)</f>
        <v>1-ACME Corporation</v>
      </c>
      <c r="C1625" s="5">
        <f t="shared" si="225"/>
        <v>1621</v>
      </c>
      <c r="D1625" s="6" t="b">
        <v>1</v>
      </c>
      <c r="E1625" s="7">
        <f ca="1">IF($C1625 = 1 + N("Presidente"),
    127,
    IF($C1625 = 2 + N("Vice-Presidente"),
        72,
        IF($C1625 = 3 + N("Secretária bilíngue"),
            13,
            RANDBETWEEN(5,COUNT(Name!$A:$A) + 1)
        )
    )
)</f>
        <v>172</v>
      </c>
      <c r="F1625" s="7" t="str">
        <f ca="1">VLOOKUP($E1625,Name!$A:$B,2,FALSE)</f>
        <v>Isa</v>
      </c>
      <c r="G1625" s="7">
        <f ca="1" xml:space="preserve">
IF($C1625 = 1,
    0,
    RANDBETWEEN(5,COUNT('Last name'!$A:$A) + 1)
)</f>
        <v>117</v>
      </c>
      <c r="H1625" s="7" t="str">
        <f ca="1" xml:space="preserve">
IF($C1625 = 1 + N("Presidente"),
    "de Orléans e Bragança",
    VLOOKUP($G1625,'Last name'!$A:$B,2,FALSE) &amp; " " &amp; VLOOKUP(RANDBETWEEN(5,COUNT('Last name'!$A:$A) + 1),'Last name'!$A:$B,2,FALSE)
)</f>
        <v>Mancini De Luca</v>
      </c>
      <c r="I1625" s="7" t="str">
        <f t="shared" ca="1" si="226"/>
        <v>Isa Mancini De Luca</v>
      </c>
      <c r="J1625" s="7" t="str">
        <f ca="1">VLOOKUP($E1625,Name!$A:$C,3,FALSE)</f>
        <v>F</v>
      </c>
      <c r="K1625" s="7" t="str">
        <f ca="1">VLOOKUP($J1625,Gender!$A:$B,2,FALSE)</f>
        <v>Female</v>
      </c>
      <c r="L1625" s="7">
        <f t="shared" ca="1" si="227"/>
        <v>5</v>
      </c>
      <c r="M1625" s="7" t="str">
        <f ca="1">VLOOKUP($L1625,Race!$A:$B,2,FALSE)</f>
        <v>White</v>
      </c>
      <c r="N1625" s="8">
        <f t="shared" ca="1" si="228"/>
        <v>25824</v>
      </c>
      <c r="O1625" s="6">
        <f t="shared" ca="1" si="229"/>
        <v>7</v>
      </c>
      <c r="P1625" s="8" t="str">
        <f ca="1">VLOOKUP($O1625,Education!$A:$B,2,FALSE)</f>
        <v>Undergraduate degree</v>
      </c>
      <c r="Q1625" s="7">
        <f ca="1" xml:space="preserve">
  IF(OR($S1625 = 5, $S1625 = 6, $S1625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25" s="7" t="str">
        <f ca="1">VLOOKUP($Q1625,Department!$A:$B,2,FALSE)</f>
        <v>Finance</v>
      </c>
      <c r="S1625" s="6">
        <f t="shared" ca="1" si="230"/>
        <v>9</v>
      </c>
      <c r="T1625" s="7" t="str">
        <f ca="1">VLOOKUP($S1625,Role!$A:$B,2,FALSE)</f>
        <v>Intern</v>
      </c>
      <c r="U1625" s="6" t="str">
        <f t="shared" ca="1" si="231"/>
        <v/>
      </c>
      <c r="V1625" s="7" t="str">
        <f ca="1" xml:space="preserve">
IF($U1625 &lt;&gt; "",
    VLOOKUP($U1625,Level!$A:$B,2,FALSE),
    ""
)</f>
        <v/>
      </c>
      <c r="W1625" s="1">
        <f t="shared" ca="1" si="232"/>
        <v>1205</v>
      </c>
      <c r="X1625" s="12" t="str">
        <f t="shared" ca="1" si="233"/>
        <v>INSERT INTO bi4all.fac_employees (id_company_fk, id_employee_pk, flg_active, employee_name, id_gender_fk, id_race_fk, birthday, id_schooling_fk, id_department_fk, id_role_fk, id_level_fk, salary) VALUES (1, 1621, TRUE, 'Isa Mancini De Luca', 'F', 5, '13/09/1970', 7, 7, 9, NULL, 1205);</v>
      </c>
    </row>
    <row r="1626" spans="1:24" ht="14.25" customHeight="1" x14ac:dyDescent="0.2">
      <c r="A1626" s="7">
        <v>1</v>
      </c>
      <c r="B1626" s="7" t="str">
        <f>$A1626 &amp; "-"&amp;VLOOKUP($A1626,Company!$A:$B,2,FALSE)</f>
        <v>1-ACME Corporation</v>
      </c>
      <c r="C1626" s="5">
        <f t="shared" si="225"/>
        <v>1622</v>
      </c>
      <c r="D1626" s="6" t="b">
        <v>1</v>
      </c>
      <c r="E1626" s="7">
        <f ca="1">IF($C1626 = 1 + N("Presidente"),
    127,
    IF($C1626 = 2 + N("Vice-Presidente"),
        72,
        IF($C1626 = 3 + N("Secretária bilíngue"),
            13,
            RANDBETWEEN(5,COUNT(Name!$A:$A) + 1)
        )
    )
)</f>
        <v>266</v>
      </c>
      <c r="F1626" s="7" t="str">
        <f ca="1">VLOOKUP($E1626,Name!$A:$B,2,FALSE)</f>
        <v>Maria Helena</v>
      </c>
      <c r="G1626" s="7">
        <f ca="1" xml:space="preserve">
IF($C1626 = 1,
    0,
    RANDBETWEEN(5,COUNT('Last name'!$A:$A) + 1)
)</f>
        <v>31</v>
      </c>
      <c r="H1626" s="7" t="str">
        <f ca="1" xml:space="preserve">
IF($C1626 = 1 + N("Presidente"),
    "de Orléans e Bragança",
    VLOOKUP($G1626,'Last name'!$A:$B,2,FALSE) &amp; " " &amp; VLOOKUP(RANDBETWEEN(5,COUNT('Last name'!$A:$A) + 1),'Last name'!$A:$B,2,FALSE)
)</f>
        <v>Barbosa Marino</v>
      </c>
      <c r="I1626" s="7" t="str">
        <f t="shared" ca="1" si="226"/>
        <v>Maria Helena Barbosa Marino</v>
      </c>
      <c r="J1626" s="7" t="str">
        <f ca="1">VLOOKUP($E1626,Name!$A:$C,3,FALSE)</f>
        <v>F</v>
      </c>
      <c r="K1626" s="7" t="str">
        <f ca="1">VLOOKUP($J1626,Gender!$A:$B,2,FALSE)</f>
        <v>Female</v>
      </c>
      <c r="L1626" s="7">
        <f t="shared" ca="1" si="227"/>
        <v>5</v>
      </c>
      <c r="M1626" s="7" t="str">
        <f ca="1">VLOOKUP($L1626,Race!$A:$B,2,FALSE)</f>
        <v>White</v>
      </c>
      <c r="N1626" s="8">
        <f t="shared" ca="1" si="228"/>
        <v>25942</v>
      </c>
      <c r="O1626" s="6">
        <f t="shared" ca="1" si="229"/>
        <v>8</v>
      </c>
      <c r="P1626" s="8" t="str">
        <f ca="1">VLOOKUP($O1626,Education!$A:$B,2,FALSE)</f>
        <v>Graduate school</v>
      </c>
      <c r="Q1626" s="7">
        <f ca="1" xml:space="preserve">
  IF(OR($S1626 = 5, $S1626 = 6, $S1626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26" s="7" t="str">
        <f ca="1">VLOOKUP($Q1626,Department!$A:$B,2,FALSE)</f>
        <v>Operations</v>
      </c>
      <c r="S1626" s="6">
        <f t="shared" ca="1" si="230"/>
        <v>11</v>
      </c>
      <c r="T1626" s="7" t="str">
        <f ca="1">VLOOKUP($S1626,Role!$A:$B,2,FALSE)</f>
        <v>Analyst</v>
      </c>
      <c r="U1626" s="6">
        <f t="shared" ca="1" si="231"/>
        <v>5</v>
      </c>
      <c r="V1626" s="7" t="str">
        <f ca="1" xml:space="preserve">
IF($U1626 &lt;&gt; "",
    VLOOKUP($U1626,Level!$A:$B,2,FALSE),
    ""
)</f>
        <v>Junior</v>
      </c>
      <c r="W1626" s="1">
        <f t="shared" ca="1" si="232"/>
        <v>3000</v>
      </c>
      <c r="X1626" s="12" t="str">
        <f t="shared" ca="1" si="233"/>
        <v>INSERT INTO bi4all.fac_employees (id_company_fk, id_employee_pk, flg_active, employee_name, id_gender_fk, id_race_fk, birthday, id_schooling_fk, id_department_fk, id_role_fk, id_level_fk, salary) VALUES (1, 1622, TRUE, 'Maria Helena Barbosa Marino', 'F', 5, '09/01/1971', 8, 10, 11, 5, 3000);</v>
      </c>
    </row>
    <row r="1627" spans="1:24" ht="14.25" customHeight="1" x14ac:dyDescent="0.2">
      <c r="A1627" s="7">
        <v>1</v>
      </c>
      <c r="B1627" s="7" t="str">
        <f>$A1627 &amp; "-"&amp;VLOOKUP($A1627,Company!$A:$B,2,FALSE)</f>
        <v>1-ACME Corporation</v>
      </c>
      <c r="C1627" s="5">
        <f t="shared" si="225"/>
        <v>1623</v>
      </c>
      <c r="D1627" s="6" t="b">
        <v>1</v>
      </c>
      <c r="E1627" s="7">
        <f ca="1">IF($C1627 = 1 + N("Presidente"),
    127,
    IF($C1627 = 2 + N("Vice-Presidente"),
        72,
        IF($C1627 = 3 + N("Secretária bilíngue"),
            13,
            RANDBETWEEN(5,COUNT(Name!$A:$A) + 1)
        )
    )
)</f>
        <v>50</v>
      </c>
      <c r="F1627" s="7" t="str">
        <f ca="1">VLOOKUP($E1627,Name!$A:$B,2,FALSE)</f>
        <v>Antonella</v>
      </c>
      <c r="G1627" s="7">
        <f ca="1" xml:space="preserve">
IF($C1627 = 1,
    0,
    RANDBETWEEN(5,COUNT('Last name'!$A:$A) + 1)
)</f>
        <v>119</v>
      </c>
      <c r="H1627" s="7" t="str">
        <f ca="1" xml:space="preserve">
IF($C1627 = 1 + N("Presidente"),
    "de Orléans e Bragança",
    VLOOKUP($G1627,'Last name'!$A:$B,2,FALSE) &amp; " " &amp; VLOOKUP(RANDBETWEEN(5,COUNT('Last name'!$A:$A) + 1),'Last name'!$A:$B,2,FALSE)
)</f>
        <v>Marino Souza</v>
      </c>
      <c r="I1627" s="7" t="str">
        <f t="shared" ca="1" si="226"/>
        <v>Antonella Marino Souza</v>
      </c>
      <c r="J1627" s="7" t="str">
        <f ca="1">VLOOKUP($E1627,Name!$A:$C,3,FALSE)</f>
        <v>F</v>
      </c>
      <c r="K1627" s="7" t="str">
        <f ca="1">VLOOKUP($J1627,Gender!$A:$B,2,FALSE)</f>
        <v>Female</v>
      </c>
      <c r="L1627" s="7">
        <f t="shared" ca="1" si="227"/>
        <v>5</v>
      </c>
      <c r="M1627" s="7" t="str">
        <f ca="1">VLOOKUP($L1627,Race!$A:$B,2,FALSE)</f>
        <v>White</v>
      </c>
      <c r="N1627" s="8">
        <f t="shared" ca="1" si="228"/>
        <v>30646</v>
      </c>
      <c r="O1627" s="6">
        <f t="shared" ca="1" si="229"/>
        <v>7</v>
      </c>
      <c r="P1627" s="8" t="str">
        <f ca="1">VLOOKUP($O1627,Education!$A:$B,2,FALSE)</f>
        <v>Undergraduate degree</v>
      </c>
      <c r="Q1627" s="7">
        <f ca="1" xml:space="preserve">
  IF(OR($S1627 = 5, $S1627 = 6, $S1627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27" s="7" t="str">
        <f ca="1">VLOOKUP($Q1627,Department!$A:$B,2,FALSE)</f>
        <v>Operations</v>
      </c>
      <c r="S1627" s="6">
        <f t="shared" ca="1" si="230"/>
        <v>10</v>
      </c>
      <c r="T1627" s="7" t="str">
        <f ca="1">VLOOKUP($S1627,Role!$A:$B,2,FALSE)</f>
        <v>Trainee</v>
      </c>
      <c r="U1627" s="6" t="str">
        <f t="shared" ca="1" si="231"/>
        <v/>
      </c>
      <c r="V1627" s="7" t="str">
        <f ca="1" xml:space="preserve">
IF($U1627 &lt;&gt; "",
    VLOOKUP($U1627,Level!$A:$B,2,FALSE),
    ""
)</f>
        <v/>
      </c>
      <c r="W1627" s="1">
        <f t="shared" ca="1" si="232"/>
        <v>1305</v>
      </c>
      <c r="X1627" s="12" t="str">
        <f t="shared" ca="1" si="233"/>
        <v>INSERT INTO bi4all.fac_employees (id_company_fk, id_employee_pk, flg_active, employee_name, id_gender_fk, id_race_fk, birthday, id_schooling_fk, id_department_fk, id_role_fk, id_level_fk, salary) VALUES (1, 1623, TRUE, 'Antonella Marino Souza', 'F', 5, '26/11/1983', 7, 10, 10, NULL, 1305);</v>
      </c>
    </row>
    <row r="1628" spans="1:24" ht="14.25" customHeight="1" x14ac:dyDescent="0.2">
      <c r="A1628" s="7">
        <v>1</v>
      </c>
      <c r="B1628" s="7" t="str">
        <f>$A1628 &amp; "-"&amp;VLOOKUP($A1628,Company!$A:$B,2,FALSE)</f>
        <v>1-ACME Corporation</v>
      </c>
      <c r="C1628" s="5">
        <f t="shared" si="225"/>
        <v>1624</v>
      </c>
      <c r="D1628" s="6" t="b">
        <v>1</v>
      </c>
      <c r="E1628" s="7">
        <f ca="1">IF($C1628 = 1 + N("Presidente"),
    127,
    IF($C1628 = 2 + N("Vice-Presidente"),
        72,
        IF($C1628 = 3 + N("Secretária bilíngue"),
            13,
            RANDBETWEEN(5,COUNT(Name!$A:$A) + 1)
        )
    )
)</f>
        <v>263</v>
      </c>
      <c r="F1628" s="7" t="str">
        <f ca="1">VLOOKUP($E1628,Name!$A:$B,2,FALSE)</f>
        <v>Maria Fernanda</v>
      </c>
      <c r="G1628" s="7">
        <f ca="1" xml:space="preserve">
IF($C1628 = 1,
    0,
    RANDBETWEEN(5,COUNT('Last name'!$A:$A) + 1)
)</f>
        <v>104</v>
      </c>
      <c r="H1628" s="7" t="str">
        <f ca="1" xml:space="preserve">
IF($C1628 = 1 + N("Presidente"),
    "de Orléans e Bragança",
    VLOOKUP($G1628,'Last name'!$A:$B,2,FALSE) &amp; " " &amp; VLOOKUP(RANDBETWEEN(5,COUNT('Last name'!$A:$A) + 1),'Last name'!$A:$B,2,FALSE)
)</f>
        <v>Ildelfonso Marques</v>
      </c>
      <c r="I1628" s="7" t="str">
        <f t="shared" ca="1" si="226"/>
        <v>Maria Fernanda Ildelfonso Marques</v>
      </c>
      <c r="J1628" s="7" t="str">
        <f ca="1">VLOOKUP($E1628,Name!$A:$C,3,FALSE)</f>
        <v>F</v>
      </c>
      <c r="K1628" s="7" t="str">
        <f ca="1">VLOOKUP($J1628,Gender!$A:$B,2,FALSE)</f>
        <v>Female</v>
      </c>
      <c r="L1628" s="7">
        <f t="shared" ca="1" si="227"/>
        <v>7</v>
      </c>
      <c r="M1628" s="7" t="str">
        <f ca="1">VLOOKUP($L1628,Race!$A:$B,2,FALSE)</f>
        <v>Hispanic or Latino</v>
      </c>
      <c r="N1628" s="8">
        <f t="shared" ca="1" si="228"/>
        <v>18544</v>
      </c>
      <c r="O1628" s="6">
        <f t="shared" ca="1" si="229"/>
        <v>7</v>
      </c>
      <c r="P1628" s="8" t="str">
        <f ca="1">VLOOKUP($O1628,Education!$A:$B,2,FALSE)</f>
        <v>Undergraduate degree</v>
      </c>
      <c r="Q1628" s="7">
        <f ca="1" xml:space="preserve">
  IF(OR($S1628 = 5, $S1628 = 6, $S1628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28" s="7" t="str">
        <f ca="1">VLOOKUP($Q1628,Department!$A:$B,2,FALSE)</f>
        <v>Finance</v>
      </c>
      <c r="S1628" s="6">
        <f t="shared" ca="1" si="230"/>
        <v>11</v>
      </c>
      <c r="T1628" s="7" t="str">
        <f ca="1">VLOOKUP($S1628,Role!$A:$B,2,FALSE)</f>
        <v>Analyst</v>
      </c>
      <c r="U1628" s="6">
        <f t="shared" ca="1" si="231"/>
        <v>5</v>
      </c>
      <c r="V1628" s="7" t="str">
        <f ca="1" xml:space="preserve">
IF($U1628 &lt;&gt; "",
    VLOOKUP($U1628,Level!$A:$B,2,FALSE),
    ""
)</f>
        <v>Junior</v>
      </c>
      <c r="W1628" s="1">
        <f t="shared" ca="1" si="232"/>
        <v>2500</v>
      </c>
      <c r="X1628" s="12" t="str">
        <f t="shared" ca="1" si="233"/>
        <v>INSERT INTO bi4all.fac_employees (id_company_fk, id_employee_pk, flg_active, employee_name, id_gender_fk, id_race_fk, birthday, id_schooling_fk, id_department_fk, id_role_fk, id_level_fk, salary) VALUES (1, 1624, TRUE, 'Maria Fernanda Ildelfonso Marques', 'F', 7, '08/10/1950', 7, 7, 11, 5, 2500);</v>
      </c>
    </row>
    <row r="1629" spans="1:24" ht="14.25" customHeight="1" x14ac:dyDescent="0.2">
      <c r="A1629" s="7">
        <v>1</v>
      </c>
      <c r="B1629" s="7" t="str">
        <f>$A1629 &amp; "-"&amp;VLOOKUP($A1629,Company!$A:$B,2,FALSE)</f>
        <v>1-ACME Corporation</v>
      </c>
      <c r="C1629" s="5">
        <f t="shared" si="225"/>
        <v>1625</v>
      </c>
      <c r="D1629" s="6" t="b">
        <v>1</v>
      </c>
      <c r="E1629" s="7">
        <f ca="1">IF($C1629 = 1 + N("Presidente"),
    127,
    IF($C1629 = 2 + N("Vice-Presidente"),
        72,
        IF($C1629 = 3 + N("Secretária bilíngue"),
            13,
            RANDBETWEEN(5,COUNT(Name!$A:$A) + 1)
        )
    )
)</f>
        <v>106</v>
      </c>
      <c r="F1629" s="7" t="str">
        <f ca="1">VLOOKUP($E1629,Name!$A:$B,2,FALSE)</f>
        <v>Davi Lucas</v>
      </c>
      <c r="G1629" s="7">
        <f ca="1" xml:space="preserve">
IF($C1629 = 1,
    0,
    RANDBETWEEN(5,COUNT('Last name'!$A:$A) + 1)
)</f>
        <v>192</v>
      </c>
      <c r="H1629" s="7" t="str">
        <f ca="1" xml:space="preserve">
IF($C1629 = 1 + N("Presidente"),
    "de Orléans e Bragança",
    VLOOKUP($G1629,'Last name'!$A:$B,2,FALSE) &amp; " " &amp; VLOOKUP(RANDBETWEEN(5,COUNT('Last name'!$A:$A) + 1),'Last name'!$A:$B,2,FALSE)
)</f>
        <v>Vaz Testa</v>
      </c>
      <c r="I1629" s="7" t="str">
        <f t="shared" ca="1" si="226"/>
        <v>Davi Lucas Vaz Testa</v>
      </c>
      <c r="J1629" s="7" t="str">
        <f ca="1">VLOOKUP($E1629,Name!$A:$C,3,FALSE)</f>
        <v>M</v>
      </c>
      <c r="K1629" s="7" t="str">
        <f ca="1">VLOOKUP($J1629,Gender!$A:$B,2,FALSE)</f>
        <v>Male</v>
      </c>
      <c r="L1629" s="7">
        <f t="shared" ca="1" si="227"/>
        <v>5</v>
      </c>
      <c r="M1629" s="7" t="str">
        <f ca="1">VLOOKUP($L1629,Race!$A:$B,2,FALSE)</f>
        <v>White</v>
      </c>
      <c r="N1629" s="8">
        <f t="shared" ca="1" si="228"/>
        <v>22373</v>
      </c>
      <c r="O1629" s="6">
        <f t="shared" ca="1" si="229"/>
        <v>7</v>
      </c>
      <c r="P1629" s="8" t="str">
        <f ca="1">VLOOKUP($O1629,Education!$A:$B,2,FALSE)</f>
        <v>Undergraduate degree</v>
      </c>
      <c r="Q1629" s="7">
        <f ca="1" xml:space="preserve">
  IF(OR($S1629 = 5, $S1629 = 6, $S1629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29" s="7" t="str">
        <f ca="1">VLOOKUP($Q1629,Department!$A:$B,2,FALSE)</f>
        <v>Communication &amp; Marketing</v>
      </c>
      <c r="S1629" s="6">
        <f t="shared" ca="1" si="230"/>
        <v>9</v>
      </c>
      <c r="T1629" s="7" t="str">
        <f ca="1">VLOOKUP($S1629,Role!$A:$B,2,FALSE)</f>
        <v>Intern</v>
      </c>
      <c r="U1629" s="6" t="str">
        <f t="shared" ca="1" si="231"/>
        <v/>
      </c>
      <c r="V1629" s="7" t="str">
        <f ca="1" xml:space="preserve">
IF($U1629 &lt;&gt; "",
    VLOOKUP($U1629,Level!$A:$B,2,FALSE),
    ""
)</f>
        <v/>
      </c>
      <c r="W1629" s="1">
        <f t="shared" ca="1" si="232"/>
        <v>1285</v>
      </c>
      <c r="X1629" s="12" t="str">
        <f t="shared" ca="1" si="233"/>
        <v>INSERT INTO bi4all.fac_employees (id_company_fk, id_employee_pk, flg_active, employee_name, id_gender_fk, id_race_fk, birthday, id_schooling_fk, id_department_fk, id_role_fk, id_level_fk, salary) VALUES (1, 1625, TRUE, 'Davi Lucas Vaz Testa', 'M', 5, '02/04/1961', 7, 11, 9, NULL, 1285);</v>
      </c>
    </row>
    <row r="1630" spans="1:24" ht="14.25" customHeight="1" x14ac:dyDescent="0.2">
      <c r="A1630" s="7">
        <v>1</v>
      </c>
      <c r="B1630" s="7" t="str">
        <f>$A1630 &amp; "-"&amp;VLOOKUP($A1630,Company!$A:$B,2,FALSE)</f>
        <v>1-ACME Corporation</v>
      </c>
      <c r="C1630" s="5">
        <f t="shared" si="225"/>
        <v>1626</v>
      </c>
      <c r="D1630" s="6" t="b">
        <v>1</v>
      </c>
      <c r="E1630" s="7">
        <f ca="1">IF($C1630 = 1 + N("Presidente"),
    127,
    IF($C1630 = 2 + N("Vice-Presidente"),
        72,
        IF($C1630 = 3 + N("Secretária bilíngue"),
            13,
            RANDBETWEEN(5,COUNT(Name!$A:$A) + 1)
        )
    )
)</f>
        <v>223</v>
      </c>
      <c r="F1630" s="7" t="str">
        <f ca="1">VLOOKUP($E1630,Name!$A:$B,2,FALSE)</f>
        <v>Leonardo</v>
      </c>
      <c r="G1630" s="7">
        <f ca="1" xml:space="preserve">
IF($C1630 = 1,
    0,
    RANDBETWEEN(5,COUNT('Last name'!$A:$A) + 1)
)</f>
        <v>167</v>
      </c>
      <c r="H1630" s="7" t="str">
        <f ca="1" xml:space="preserve">
IF($C1630 = 1 + N("Presidente"),
    "de Orléans e Bragança",
    VLOOKUP($G1630,'Last name'!$A:$B,2,FALSE) &amp; " " &amp; VLOOKUP(RANDBETWEEN(5,COUNT('Last name'!$A:$A) + 1),'Last name'!$A:$B,2,FALSE)
)</f>
        <v>Romano Borges</v>
      </c>
      <c r="I1630" s="7" t="str">
        <f t="shared" ca="1" si="226"/>
        <v>Leonardo Romano Borges</v>
      </c>
      <c r="J1630" s="7" t="str">
        <f ca="1">VLOOKUP($E1630,Name!$A:$C,3,FALSE)</f>
        <v>M</v>
      </c>
      <c r="K1630" s="7" t="str">
        <f ca="1">VLOOKUP($J1630,Gender!$A:$B,2,FALSE)</f>
        <v>Male</v>
      </c>
      <c r="L1630" s="7">
        <f t="shared" ca="1" si="227"/>
        <v>5</v>
      </c>
      <c r="M1630" s="7" t="str">
        <f ca="1">VLOOKUP($L1630,Race!$A:$B,2,FALSE)</f>
        <v>White</v>
      </c>
      <c r="N1630" s="8">
        <f t="shared" ca="1" si="228"/>
        <v>26534</v>
      </c>
      <c r="O1630" s="6">
        <f t="shared" ca="1" si="229"/>
        <v>8</v>
      </c>
      <c r="P1630" s="8" t="str">
        <f ca="1">VLOOKUP($O1630,Education!$A:$B,2,FALSE)</f>
        <v>Graduate school</v>
      </c>
      <c r="Q1630" s="7">
        <f ca="1" xml:space="preserve">
  IF(OR($S1630 = 5, $S1630 = 6, $S1630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30" s="7" t="str">
        <f ca="1">VLOOKUP($Q1630,Department!$A:$B,2,FALSE)</f>
        <v>Controlling</v>
      </c>
      <c r="S1630" s="6">
        <f t="shared" ca="1" si="230"/>
        <v>11</v>
      </c>
      <c r="T1630" s="7" t="str">
        <f ca="1">VLOOKUP($S1630,Role!$A:$B,2,FALSE)</f>
        <v>Analyst</v>
      </c>
      <c r="U1630" s="6">
        <f t="shared" ca="1" si="231"/>
        <v>5</v>
      </c>
      <c r="V1630" s="7" t="str">
        <f ca="1" xml:space="preserve">
IF($U1630 &lt;&gt; "",
    VLOOKUP($U1630,Level!$A:$B,2,FALSE),
    ""
)</f>
        <v>Junior</v>
      </c>
      <c r="W1630" s="1">
        <f t="shared" ca="1" si="232"/>
        <v>3000</v>
      </c>
      <c r="X1630" s="12" t="str">
        <f t="shared" ca="1" si="233"/>
        <v>INSERT INTO bi4all.fac_employees (id_company_fk, id_employee_pk, flg_active, employee_name, id_gender_fk, id_race_fk, birthday, id_schooling_fk, id_department_fk, id_role_fk, id_level_fk, salary) VALUES (1, 1626, TRUE, 'Leonardo Romano Borges', 'M', 5, '23/08/1972', 8, 12, 11, 5, 3000);</v>
      </c>
    </row>
    <row r="1631" spans="1:24" ht="14.25" customHeight="1" x14ac:dyDescent="0.2">
      <c r="A1631" s="7">
        <v>1</v>
      </c>
      <c r="B1631" s="7" t="str">
        <f>$A1631 &amp; "-"&amp;VLOOKUP($A1631,Company!$A:$B,2,FALSE)</f>
        <v>1-ACME Corporation</v>
      </c>
      <c r="C1631" s="5">
        <f t="shared" si="225"/>
        <v>1627</v>
      </c>
      <c r="D1631" s="6" t="b">
        <v>1</v>
      </c>
      <c r="E1631" s="7">
        <f ca="1">IF($C1631 = 1 + N("Presidente"),
    127,
    IF($C1631 = 2 + N("Vice-Presidente"),
        72,
        IF($C1631 = 3 + N("Secretária bilíngue"),
            13,
            RANDBETWEEN(5,COUNT(Name!$A:$A) + 1)
        )
    )
)</f>
        <v>322</v>
      </c>
      <c r="F1631" s="7" t="str">
        <f ca="1">VLOOKUP($E1631,Name!$A:$B,2,FALSE)</f>
        <v>Pietro</v>
      </c>
      <c r="G1631" s="7">
        <f ca="1" xml:space="preserve">
IF($C1631 = 1,
    0,
    RANDBETWEEN(5,COUNT('Last name'!$A:$A) + 1)
)</f>
        <v>145</v>
      </c>
      <c r="H1631" s="7" t="str">
        <f ca="1" xml:space="preserve">
IF($C1631 = 1 + N("Presidente"),
    "de Orléans e Bragança",
    VLOOKUP($G1631,'Last name'!$A:$B,2,FALSE) &amp; " " &amp; VLOOKUP(RANDBETWEEN(5,COUNT('Last name'!$A:$A) + 1),'Last name'!$A:$B,2,FALSE)
)</f>
        <v>Pasquim Morais</v>
      </c>
      <c r="I1631" s="7" t="str">
        <f t="shared" ca="1" si="226"/>
        <v>Pietro Pasquim Morais</v>
      </c>
      <c r="J1631" s="7" t="str">
        <f ca="1">VLOOKUP($E1631,Name!$A:$C,3,FALSE)</f>
        <v>M</v>
      </c>
      <c r="K1631" s="7" t="str">
        <f ca="1">VLOOKUP($J1631,Gender!$A:$B,2,FALSE)</f>
        <v>Male</v>
      </c>
      <c r="L1631" s="7">
        <f t="shared" ca="1" si="227"/>
        <v>6</v>
      </c>
      <c r="M1631" s="7" t="str">
        <f ca="1">VLOOKUP($L1631,Race!$A:$B,2,FALSE)</f>
        <v>Black or African American</v>
      </c>
      <c r="N1631" s="8">
        <f t="shared" ca="1" si="228"/>
        <v>20663</v>
      </c>
      <c r="O1631" s="6">
        <f t="shared" ca="1" si="229"/>
        <v>7</v>
      </c>
      <c r="P1631" s="8" t="str">
        <f ca="1">VLOOKUP($O1631,Education!$A:$B,2,FALSE)</f>
        <v>Undergraduate degree</v>
      </c>
      <c r="Q1631" s="7">
        <f ca="1" xml:space="preserve">
  IF(OR($S1631 = 5, $S1631 = 6, $S1631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31" s="7" t="str">
        <f ca="1">VLOOKUP($Q1631,Department!$A:$B,2,FALSE)</f>
        <v>Operations</v>
      </c>
      <c r="S1631" s="6">
        <f t="shared" ca="1" si="230"/>
        <v>10</v>
      </c>
      <c r="T1631" s="7" t="str">
        <f ca="1">VLOOKUP($S1631,Role!$A:$B,2,FALSE)</f>
        <v>Trainee</v>
      </c>
      <c r="U1631" s="6" t="str">
        <f t="shared" ca="1" si="231"/>
        <v/>
      </c>
      <c r="V1631" s="7" t="str">
        <f ca="1" xml:space="preserve">
IF($U1631 &lt;&gt; "",
    VLOOKUP($U1631,Level!$A:$B,2,FALSE),
    ""
)</f>
        <v/>
      </c>
      <c r="W1631" s="1">
        <f t="shared" ca="1" si="232"/>
        <v>1305</v>
      </c>
      <c r="X1631" s="12" t="str">
        <f t="shared" ca="1" si="233"/>
        <v>INSERT INTO bi4all.fac_employees (id_company_fk, id_employee_pk, flg_active, employee_name, id_gender_fk, id_race_fk, birthday, id_schooling_fk, id_department_fk, id_role_fk, id_level_fk, salary) VALUES (1, 1627, TRUE, 'Pietro Pasquim Morais', 'M', 6, '27/07/1956', 7, 10, 10, NULL, 1305);</v>
      </c>
    </row>
    <row r="1632" spans="1:24" ht="14.25" customHeight="1" x14ac:dyDescent="0.2">
      <c r="A1632" s="7">
        <v>1</v>
      </c>
      <c r="B1632" s="7" t="str">
        <f>$A1632 &amp; "-"&amp;VLOOKUP($A1632,Company!$A:$B,2,FALSE)</f>
        <v>1-ACME Corporation</v>
      </c>
      <c r="C1632" s="5">
        <f t="shared" si="225"/>
        <v>1628</v>
      </c>
      <c r="D1632" s="6" t="b">
        <v>1</v>
      </c>
      <c r="E1632" s="7">
        <f ca="1">IF($C1632 = 1 + N("Presidente"),
    127,
    IF($C1632 = 2 + N("Vice-Presidente"),
        72,
        IF($C1632 = 3 + N("Secretária bilíngue"),
            13,
            RANDBETWEEN(5,COUNT(Name!$A:$A) + 1)
        )
    )
)</f>
        <v>203</v>
      </c>
      <c r="F1632" s="7" t="str">
        <f ca="1">VLOOKUP($E1632,Name!$A:$B,2,FALSE)</f>
        <v>Juliana</v>
      </c>
      <c r="G1632" s="7">
        <f ca="1" xml:space="preserve">
IF($C1632 = 1,
    0,
    RANDBETWEEN(5,COUNT('Last name'!$A:$A) + 1)
)</f>
        <v>58</v>
      </c>
      <c r="H1632" s="7" t="str">
        <f ca="1" xml:space="preserve">
IF($C1632 = 1 + N("Presidente"),
    "de Orléans e Bragança",
    VLOOKUP($G1632,'Last name'!$A:$B,2,FALSE) &amp; " " &amp; VLOOKUP(RANDBETWEEN(5,COUNT('Last name'!$A:$A) + 1),'Last name'!$A:$B,2,FALSE)
)</f>
        <v>Cardoso Dantas</v>
      </c>
      <c r="I1632" s="7" t="str">
        <f t="shared" ca="1" si="226"/>
        <v>Juliana Cardoso Dantas</v>
      </c>
      <c r="J1632" s="7" t="str">
        <f ca="1">VLOOKUP($E1632,Name!$A:$C,3,FALSE)</f>
        <v>F</v>
      </c>
      <c r="K1632" s="7" t="str">
        <f ca="1">VLOOKUP($J1632,Gender!$A:$B,2,FALSE)</f>
        <v>Female</v>
      </c>
      <c r="L1632" s="7">
        <f t="shared" ca="1" si="227"/>
        <v>5</v>
      </c>
      <c r="M1632" s="7" t="str">
        <f ca="1">VLOOKUP($L1632,Race!$A:$B,2,FALSE)</f>
        <v>White</v>
      </c>
      <c r="N1632" s="8">
        <f t="shared" ca="1" si="228"/>
        <v>29667</v>
      </c>
      <c r="O1632" s="6">
        <f t="shared" ca="1" si="229"/>
        <v>7</v>
      </c>
      <c r="P1632" s="8" t="str">
        <f ca="1">VLOOKUP($O1632,Education!$A:$B,2,FALSE)</f>
        <v>Undergraduate degree</v>
      </c>
      <c r="Q1632" s="7">
        <f ca="1" xml:space="preserve">
  IF(OR($S1632 = 5, $S1632 = 6, $S1632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32" s="7" t="str">
        <f ca="1">VLOOKUP($Q1632,Department!$A:$B,2,FALSE)</f>
        <v>Presidency</v>
      </c>
      <c r="S1632" s="6">
        <f t="shared" ca="1" si="230"/>
        <v>11</v>
      </c>
      <c r="T1632" s="7" t="str">
        <f ca="1">VLOOKUP($S1632,Role!$A:$B,2,FALSE)</f>
        <v>Analyst</v>
      </c>
      <c r="U1632" s="6">
        <f t="shared" ca="1" si="231"/>
        <v>6</v>
      </c>
      <c r="V1632" s="7" t="str">
        <f ca="1" xml:space="preserve">
IF($U1632 &lt;&gt; "",
    VLOOKUP($U1632,Level!$A:$B,2,FALSE),
    ""
)</f>
        <v>Pleno</v>
      </c>
      <c r="W1632" s="1">
        <f t="shared" ca="1" si="232"/>
        <v>2500</v>
      </c>
      <c r="X1632" s="12" t="str">
        <f t="shared" ca="1" si="233"/>
        <v>INSERT INTO bi4all.fac_employees (id_company_fk, id_employee_pk, flg_active, employee_name, id_gender_fk, id_race_fk, birthday, id_schooling_fk, id_department_fk, id_role_fk, id_level_fk, salary) VALUES (1, 1628, TRUE, 'Juliana Cardoso Dantas', 'F', 5, '22/03/1981', 7, 5, 11, 6, 2500);</v>
      </c>
    </row>
    <row r="1633" spans="1:24" ht="14.25" customHeight="1" x14ac:dyDescent="0.2">
      <c r="A1633" s="7">
        <v>1</v>
      </c>
      <c r="B1633" s="7" t="str">
        <f>$A1633 &amp; "-"&amp;VLOOKUP($A1633,Company!$A:$B,2,FALSE)</f>
        <v>1-ACME Corporation</v>
      </c>
      <c r="C1633" s="5">
        <f t="shared" si="225"/>
        <v>1629</v>
      </c>
      <c r="D1633" s="6" t="b">
        <v>1</v>
      </c>
      <c r="E1633" s="7">
        <f ca="1">IF($C1633 = 1 + N("Presidente"),
    127,
    IF($C1633 = 2 + N("Vice-Presidente"),
        72,
        IF($C1633 = 3 + N("Secretária bilíngue"),
            13,
            RANDBETWEEN(5,COUNT(Name!$A:$A) + 1)
        )
    )
)</f>
        <v>57</v>
      </c>
      <c r="F1633" s="7" t="str">
        <f ca="1">VLOOKUP($E1633,Name!$A:$B,2,FALSE)</f>
        <v>Arthur Henrique</v>
      </c>
      <c r="G1633" s="7">
        <f ca="1" xml:space="preserve">
IF($C1633 = 1,
    0,
    RANDBETWEEN(5,COUNT('Last name'!$A:$A) + 1)
)</f>
        <v>82</v>
      </c>
      <c r="H1633" s="7" t="str">
        <f ca="1" xml:space="preserve">
IF($C1633 = 1 + N("Presidente"),
    "de Orléans e Bragança",
    VLOOKUP($G1633,'Last name'!$A:$B,2,FALSE) &amp; " " &amp; VLOOKUP(RANDBETWEEN(5,COUNT('Last name'!$A:$A) + 1),'Last name'!$A:$B,2,FALSE)
)</f>
        <v>Farina Caruso</v>
      </c>
      <c r="I1633" s="7" t="str">
        <f t="shared" ca="1" si="226"/>
        <v>Arthur Henrique Farina Caruso</v>
      </c>
      <c r="J1633" s="7" t="str">
        <f ca="1">VLOOKUP($E1633,Name!$A:$C,3,FALSE)</f>
        <v>M</v>
      </c>
      <c r="K1633" s="7" t="str">
        <f ca="1">VLOOKUP($J1633,Gender!$A:$B,2,FALSE)</f>
        <v>Male</v>
      </c>
      <c r="L1633" s="7">
        <f t="shared" ca="1" si="227"/>
        <v>5</v>
      </c>
      <c r="M1633" s="7" t="str">
        <f ca="1">VLOOKUP($L1633,Race!$A:$B,2,FALSE)</f>
        <v>White</v>
      </c>
      <c r="N1633" s="8">
        <f t="shared" ca="1" si="228"/>
        <v>31075</v>
      </c>
      <c r="O1633" s="6">
        <f t="shared" ca="1" si="229"/>
        <v>7</v>
      </c>
      <c r="P1633" s="8" t="str">
        <f ca="1">VLOOKUP($O1633,Education!$A:$B,2,FALSE)</f>
        <v>Undergraduate degree</v>
      </c>
      <c r="Q1633" s="7">
        <f ca="1" xml:space="preserve">
  IF(OR($S1633 = 5, $S1633 = 6, $S1633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33" s="7" t="str">
        <f ca="1">VLOOKUP($Q1633,Department!$A:$B,2,FALSE)</f>
        <v>Audit</v>
      </c>
      <c r="S1633" s="6">
        <f t="shared" ca="1" si="230"/>
        <v>10</v>
      </c>
      <c r="T1633" s="7" t="str">
        <f ca="1">VLOOKUP($S1633,Role!$A:$B,2,FALSE)</f>
        <v>Trainee</v>
      </c>
      <c r="U1633" s="6" t="str">
        <f t="shared" ca="1" si="231"/>
        <v/>
      </c>
      <c r="V1633" s="7" t="str">
        <f ca="1" xml:space="preserve">
IF($U1633 &lt;&gt; "",
    VLOOKUP($U1633,Level!$A:$B,2,FALSE),
    ""
)</f>
        <v/>
      </c>
      <c r="W1633" s="1">
        <f t="shared" ca="1" si="232"/>
        <v>1305</v>
      </c>
      <c r="X1633" s="12" t="str">
        <f t="shared" ca="1" si="233"/>
        <v>INSERT INTO bi4all.fac_employees (id_company_fk, id_employee_pk, flg_active, employee_name, id_gender_fk, id_race_fk, birthday, id_schooling_fk, id_department_fk, id_role_fk, id_level_fk, salary) VALUES (1, 1629, TRUE, 'Arthur Henrique Farina Caruso', 'M', 5, '28/01/1985', 7, 13, 10, NULL, 1305);</v>
      </c>
    </row>
    <row r="1634" spans="1:24" ht="14.25" customHeight="1" x14ac:dyDescent="0.2">
      <c r="A1634" s="7">
        <v>1</v>
      </c>
      <c r="B1634" s="7" t="str">
        <f>$A1634 &amp; "-"&amp;VLOOKUP($A1634,Company!$A:$B,2,FALSE)</f>
        <v>1-ACME Corporation</v>
      </c>
      <c r="C1634" s="5">
        <f t="shared" si="225"/>
        <v>1630</v>
      </c>
      <c r="D1634" s="6" t="b">
        <v>1</v>
      </c>
      <c r="E1634" s="7">
        <f ca="1">IF($C1634 = 1 + N("Presidente"),
    127,
    IF($C1634 = 2 + N("Vice-Presidente"),
        72,
        IF($C1634 = 3 + N("Secretária bilíngue"),
            13,
            RANDBETWEEN(5,COUNT(Name!$A:$A) + 1)
        )
    )
)</f>
        <v>28</v>
      </c>
      <c r="F1634" s="7" t="str">
        <f ca="1">VLOOKUP($E1634,Name!$A:$B,2,FALSE)</f>
        <v>Ana Caroline</v>
      </c>
      <c r="G1634" s="7">
        <f ca="1" xml:space="preserve">
IF($C1634 = 1,
    0,
    RANDBETWEEN(5,COUNT('Last name'!$A:$A) + 1)
)</f>
        <v>188</v>
      </c>
      <c r="H1634" s="7" t="str">
        <f ca="1" xml:space="preserve">
IF($C1634 = 1 + N("Presidente"),
    "de Orléans e Bragança",
    VLOOKUP($G1634,'Last name'!$A:$B,2,FALSE) &amp; " " &amp; VLOOKUP(RANDBETWEEN(5,COUNT('Last name'!$A:$A) + 1),'Last name'!$A:$B,2,FALSE)
)</f>
        <v>Tavarez Leone</v>
      </c>
      <c r="I1634" s="7" t="str">
        <f t="shared" ca="1" si="226"/>
        <v>Ana Caroline Tavarez Leone</v>
      </c>
      <c r="J1634" s="7" t="str">
        <f ca="1">VLOOKUP($E1634,Name!$A:$C,3,FALSE)</f>
        <v>F</v>
      </c>
      <c r="K1634" s="7" t="str">
        <f ca="1">VLOOKUP($J1634,Gender!$A:$B,2,FALSE)</f>
        <v>Female</v>
      </c>
      <c r="L1634" s="7">
        <f t="shared" ca="1" si="227"/>
        <v>8</v>
      </c>
      <c r="M1634" s="7" t="str">
        <f ca="1">VLOOKUP($L1634,Race!$A:$B,2,FALSE)</f>
        <v>Asian</v>
      </c>
      <c r="N1634" s="8">
        <f t="shared" ca="1" si="228"/>
        <v>20685</v>
      </c>
      <c r="O1634" s="6">
        <f t="shared" ca="1" si="229"/>
        <v>7</v>
      </c>
      <c r="P1634" s="8" t="str">
        <f ca="1">VLOOKUP($O1634,Education!$A:$B,2,FALSE)</f>
        <v>Undergraduate degree</v>
      </c>
      <c r="Q1634" s="7">
        <f ca="1" xml:space="preserve">
  IF(OR($S1634 = 5, $S1634 = 6, $S1634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34" s="7" t="str">
        <f ca="1">VLOOKUP($Q1634,Department!$A:$B,2,FALSE)</f>
        <v>Finance</v>
      </c>
      <c r="S1634" s="6">
        <f t="shared" ca="1" si="230"/>
        <v>11</v>
      </c>
      <c r="T1634" s="7" t="str">
        <f ca="1">VLOOKUP($S1634,Role!$A:$B,2,FALSE)</f>
        <v>Analyst</v>
      </c>
      <c r="U1634" s="6">
        <f t="shared" ca="1" si="231"/>
        <v>7</v>
      </c>
      <c r="V1634" s="7" t="str">
        <f ca="1" xml:space="preserve">
IF($U1634 &lt;&gt; "",
    VLOOKUP($U1634,Level!$A:$B,2,FALSE),
    ""
)</f>
        <v>Senior</v>
      </c>
      <c r="W1634" s="1">
        <f t="shared" ca="1" si="232"/>
        <v>2500</v>
      </c>
      <c r="X1634" s="12" t="str">
        <f t="shared" ca="1" si="233"/>
        <v>INSERT INTO bi4all.fac_employees (id_company_fk, id_employee_pk, flg_active, employee_name, id_gender_fk, id_race_fk, birthday, id_schooling_fk, id_department_fk, id_role_fk, id_level_fk, salary) VALUES (1, 1630, TRUE, 'Ana Caroline Tavarez Leone', 'F', 8, '18/08/1956', 7, 7, 11, 7, 2500);</v>
      </c>
    </row>
    <row r="1635" spans="1:24" ht="14.25" customHeight="1" x14ac:dyDescent="0.2">
      <c r="A1635" s="7">
        <v>1</v>
      </c>
      <c r="B1635" s="7" t="str">
        <f>$A1635 &amp; "-"&amp;VLOOKUP($A1635,Company!$A:$B,2,FALSE)</f>
        <v>1-ACME Corporation</v>
      </c>
      <c r="C1635" s="5">
        <f t="shared" si="225"/>
        <v>1631</v>
      </c>
      <c r="D1635" s="6" t="b">
        <v>1</v>
      </c>
      <c r="E1635" s="7">
        <f ca="1">IF($C1635 = 1 + N("Presidente"),
    127,
    IF($C1635 = 2 + N("Vice-Presidente"),
        72,
        IF($C1635 = 3 + N("Secretária bilíngue"),
            13,
            RANDBETWEEN(5,COUNT(Name!$A:$A) + 1)
        )
    )
)</f>
        <v>96</v>
      </c>
      <c r="F1635" s="7" t="str">
        <f ca="1">VLOOKUP($E1635,Name!$A:$B,2,FALSE)</f>
        <v>Clarisse</v>
      </c>
      <c r="G1635" s="7">
        <f ca="1" xml:space="preserve">
IF($C1635 = 1,
    0,
    RANDBETWEEN(5,COUNT('Last name'!$A:$A) + 1)
)</f>
        <v>7</v>
      </c>
      <c r="H1635" s="7" t="str">
        <f ca="1" xml:space="preserve">
IF($C1635 = 1 + N("Presidente"),
    "de Orléans e Bragança",
    VLOOKUP($G1635,'Last name'!$A:$B,2,FALSE) &amp; " " &amp; VLOOKUP(RANDBETWEEN(5,COUNT('Last name'!$A:$A) + 1),'Last name'!$A:$B,2,FALSE)
)</f>
        <v>Albuquerque Batista</v>
      </c>
      <c r="I1635" s="7" t="str">
        <f t="shared" ca="1" si="226"/>
        <v>Clarisse Albuquerque Batista</v>
      </c>
      <c r="J1635" s="7" t="str">
        <f ca="1">VLOOKUP($E1635,Name!$A:$C,3,FALSE)</f>
        <v>F</v>
      </c>
      <c r="K1635" s="7" t="str">
        <f ca="1">VLOOKUP($J1635,Gender!$A:$B,2,FALSE)</f>
        <v>Female</v>
      </c>
      <c r="L1635" s="7">
        <f t="shared" ca="1" si="227"/>
        <v>5</v>
      </c>
      <c r="M1635" s="7" t="str">
        <f ca="1">VLOOKUP($L1635,Race!$A:$B,2,FALSE)</f>
        <v>White</v>
      </c>
      <c r="N1635" s="8">
        <f t="shared" ca="1" si="228"/>
        <v>19208</v>
      </c>
      <c r="O1635" s="6">
        <f t="shared" ca="1" si="229"/>
        <v>7</v>
      </c>
      <c r="P1635" s="8" t="str">
        <f ca="1">VLOOKUP($O1635,Education!$A:$B,2,FALSE)</f>
        <v>Undergraduate degree</v>
      </c>
      <c r="Q1635" s="7">
        <f ca="1" xml:space="preserve">
  IF(OR($S1635 = 5, $S1635 = 6, $S1635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35" s="7" t="str">
        <f ca="1">VLOOKUP($Q1635,Department!$A:$B,2,FALSE)</f>
        <v>Operations</v>
      </c>
      <c r="S1635" s="6">
        <f t="shared" ca="1" si="230"/>
        <v>10</v>
      </c>
      <c r="T1635" s="7" t="str">
        <f ca="1">VLOOKUP($S1635,Role!$A:$B,2,FALSE)</f>
        <v>Trainee</v>
      </c>
      <c r="U1635" s="6" t="str">
        <f t="shared" ca="1" si="231"/>
        <v/>
      </c>
      <c r="V1635" s="7" t="str">
        <f ca="1" xml:space="preserve">
IF($U1635 &lt;&gt; "",
    VLOOKUP($U1635,Level!$A:$B,2,FALSE),
    ""
)</f>
        <v/>
      </c>
      <c r="W1635" s="1">
        <f t="shared" ca="1" si="232"/>
        <v>1305</v>
      </c>
      <c r="X1635" s="12" t="str">
        <f t="shared" ca="1" si="233"/>
        <v>INSERT INTO bi4all.fac_employees (id_company_fk, id_employee_pk, flg_active, employee_name, id_gender_fk, id_race_fk, birthday, id_schooling_fk, id_department_fk, id_role_fk, id_level_fk, salary) VALUES (1, 1631, TRUE, 'Clarisse Albuquerque Batista', 'F', 5, '02/08/1952', 7, 10, 10, NULL, 1305);</v>
      </c>
    </row>
    <row r="1636" spans="1:24" ht="14.25" customHeight="1" x14ac:dyDescent="0.2">
      <c r="A1636" s="7">
        <v>1</v>
      </c>
      <c r="B1636" s="7" t="str">
        <f>$A1636 &amp; "-"&amp;VLOOKUP($A1636,Company!$A:$B,2,FALSE)</f>
        <v>1-ACME Corporation</v>
      </c>
      <c r="C1636" s="5">
        <f t="shared" si="225"/>
        <v>1632</v>
      </c>
      <c r="D1636" s="6" t="b">
        <v>1</v>
      </c>
      <c r="E1636" s="7">
        <f ca="1">IF($C1636 = 1 + N("Presidente"),
    127,
    IF($C1636 = 2 + N("Vice-Presidente"),
        72,
        IF($C1636 = 3 + N("Secretária bilíngue"),
            13,
            RANDBETWEEN(5,COUNT(Name!$A:$A) + 1)
        )
    )
)</f>
        <v>178</v>
      </c>
      <c r="F1636" s="7" t="str">
        <f ca="1">VLOOKUP($E1636,Name!$A:$B,2,FALSE)</f>
        <v>Isabely</v>
      </c>
      <c r="G1636" s="7">
        <f ca="1" xml:space="preserve">
IF($C1636 = 1,
    0,
    RANDBETWEEN(5,COUNT('Last name'!$A:$A) + 1)
)</f>
        <v>159</v>
      </c>
      <c r="H1636" s="7" t="str">
        <f ca="1" xml:space="preserve">
IF($C1636 = 1 + N("Presidente"),
    "de Orléans e Bragança",
    VLOOKUP($G1636,'Last name'!$A:$B,2,FALSE) &amp; " " &amp; VLOOKUP(RANDBETWEEN(5,COUNT('Last name'!$A:$A) + 1),'Last name'!$A:$B,2,FALSE)
)</f>
        <v>Reis Barreto</v>
      </c>
      <c r="I1636" s="7" t="str">
        <f t="shared" ca="1" si="226"/>
        <v>Isabely Reis Barreto</v>
      </c>
      <c r="J1636" s="7" t="str">
        <f ca="1">VLOOKUP($E1636,Name!$A:$C,3,FALSE)</f>
        <v>F</v>
      </c>
      <c r="K1636" s="7" t="str">
        <f ca="1">VLOOKUP($J1636,Gender!$A:$B,2,FALSE)</f>
        <v>Female</v>
      </c>
      <c r="L1636" s="7">
        <f t="shared" ca="1" si="227"/>
        <v>5</v>
      </c>
      <c r="M1636" s="7" t="str">
        <f ca="1">VLOOKUP($L1636,Race!$A:$B,2,FALSE)</f>
        <v>White</v>
      </c>
      <c r="N1636" s="8">
        <f t="shared" ca="1" si="228"/>
        <v>17845</v>
      </c>
      <c r="O1636" s="6">
        <f t="shared" ca="1" si="229"/>
        <v>8</v>
      </c>
      <c r="P1636" s="8" t="str">
        <f ca="1">VLOOKUP($O1636,Education!$A:$B,2,FALSE)</f>
        <v>Graduate school</v>
      </c>
      <c r="Q1636" s="7">
        <f ca="1" xml:space="preserve">
  IF(OR($S1636 = 5, $S1636 = 6, $S1636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36" s="7" t="str">
        <f ca="1">VLOOKUP($Q1636,Department!$A:$B,2,FALSE)</f>
        <v>Operations</v>
      </c>
      <c r="S1636" s="6">
        <f t="shared" ca="1" si="230"/>
        <v>11</v>
      </c>
      <c r="T1636" s="7" t="str">
        <f ca="1">VLOOKUP($S1636,Role!$A:$B,2,FALSE)</f>
        <v>Analyst</v>
      </c>
      <c r="U1636" s="6">
        <f t="shared" ca="1" si="231"/>
        <v>7</v>
      </c>
      <c r="V1636" s="7" t="str">
        <f ca="1" xml:space="preserve">
IF($U1636 &lt;&gt; "",
    VLOOKUP($U1636,Level!$A:$B,2,FALSE),
    ""
)</f>
        <v>Senior</v>
      </c>
      <c r="W1636" s="1">
        <f t="shared" ca="1" si="232"/>
        <v>3000</v>
      </c>
      <c r="X1636" s="12" t="str">
        <f t="shared" ca="1" si="233"/>
        <v>INSERT INTO bi4all.fac_employees (id_company_fk, id_employee_pk, flg_active, employee_name, id_gender_fk, id_race_fk, birthday, id_schooling_fk, id_department_fk, id_role_fk, id_level_fk, salary) VALUES (1, 1632, TRUE, 'Isabely Reis Barreto', 'F', 5, '08/11/1948', 8, 10, 11, 7, 3000);</v>
      </c>
    </row>
    <row r="1637" spans="1:24" ht="14.25" customHeight="1" x14ac:dyDescent="0.2">
      <c r="A1637" s="7">
        <v>1</v>
      </c>
      <c r="B1637" s="7" t="str">
        <f>$A1637 &amp; "-"&amp;VLOOKUP($A1637,Company!$A:$B,2,FALSE)</f>
        <v>1-ACME Corporation</v>
      </c>
      <c r="C1637" s="5">
        <f t="shared" si="225"/>
        <v>1633</v>
      </c>
      <c r="D1637" s="6" t="b">
        <v>1</v>
      </c>
      <c r="E1637" s="7">
        <f ca="1">IF($C1637 = 1 + N("Presidente"),
    127,
    IF($C1637 = 2 + N("Vice-Presidente"),
        72,
        IF($C1637 = 3 + N("Secretária bilíngue"),
            13,
            RANDBETWEEN(5,COUNT(Name!$A:$A) + 1)
        )
    )
)</f>
        <v>116</v>
      </c>
      <c r="F1637" s="7" t="str">
        <f ca="1">VLOOKUP($E1637,Name!$A:$B,2,FALSE)</f>
        <v>Eduarda</v>
      </c>
      <c r="G1637" s="7">
        <f ca="1" xml:space="preserve">
IF($C1637 = 1,
    0,
    RANDBETWEEN(5,COUNT('Last name'!$A:$A) + 1)
)</f>
        <v>20</v>
      </c>
      <c r="H1637" s="7" t="str">
        <f ca="1" xml:space="preserve">
IF($C1637 = 1 + N("Presidente"),
    "de Orléans e Bragança",
    VLOOKUP($G1637,'Last name'!$A:$B,2,FALSE) &amp; " " &amp; VLOOKUP(RANDBETWEEN(5,COUNT('Last name'!$A:$A) + 1),'Last name'!$A:$B,2,FALSE)
)</f>
        <v>Anunciação Mello</v>
      </c>
      <c r="I1637" s="7" t="str">
        <f t="shared" ca="1" si="226"/>
        <v>Eduarda Anunciação Mello</v>
      </c>
      <c r="J1637" s="7" t="str">
        <f ca="1">VLOOKUP($E1637,Name!$A:$C,3,FALSE)</f>
        <v>F</v>
      </c>
      <c r="K1637" s="7" t="str">
        <f ca="1">VLOOKUP($J1637,Gender!$A:$B,2,FALSE)</f>
        <v>Female</v>
      </c>
      <c r="L1637" s="7">
        <f t="shared" ca="1" si="227"/>
        <v>5</v>
      </c>
      <c r="M1637" s="7" t="str">
        <f ca="1">VLOOKUP($L1637,Race!$A:$B,2,FALSE)</f>
        <v>White</v>
      </c>
      <c r="N1637" s="8">
        <f t="shared" ca="1" si="228"/>
        <v>30825</v>
      </c>
      <c r="O1637" s="6">
        <f t="shared" ca="1" si="229"/>
        <v>7</v>
      </c>
      <c r="P1637" s="8" t="str">
        <f ca="1">VLOOKUP($O1637,Education!$A:$B,2,FALSE)</f>
        <v>Undergraduate degree</v>
      </c>
      <c r="Q1637" s="7">
        <f ca="1" xml:space="preserve">
  IF(OR($S1637 = 5, $S1637 = 6, $S1637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37" s="7" t="str">
        <f ca="1">VLOOKUP($Q1637,Department!$A:$B,2,FALSE)</f>
        <v>Presidency</v>
      </c>
      <c r="S1637" s="6">
        <f t="shared" ca="1" si="230"/>
        <v>10</v>
      </c>
      <c r="T1637" s="7" t="str">
        <f ca="1">VLOOKUP($S1637,Role!$A:$B,2,FALSE)</f>
        <v>Trainee</v>
      </c>
      <c r="U1637" s="6" t="str">
        <f t="shared" ca="1" si="231"/>
        <v/>
      </c>
      <c r="V1637" s="7" t="str">
        <f ca="1" xml:space="preserve">
IF($U1637 &lt;&gt; "",
    VLOOKUP($U1637,Level!$A:$B,2,FALSE),
    ""
)</f>
        <v/>
      </c>
      <c r="W1637" s="1">
        <f t="shared" ca="1" si="232"/>
        <v>1305</v>
      </c>
      <c r="X1637" s="12" t="str">
        <f t="shared" ca="1" si="233"/>
        <v>INSERT INTO bi4all.fac_employees (id_company_fk, id_employee_pk, flg_active, employee_name, id_gender_fk, id_race_fk, birthday, id_schooling_fk, id_department_fk, id_role_fk, id_level_fk, salary) VALUES (1, 1633, TRUE, 'Eduarda Anunciação Mello', 'F', 5, '23/05/1984', 7, 5, 10, NULL, 1305);</v>
      </c>
    </row>
    <row r="1638" spans="1:24" ht="14.25" customHeight="1" x14ac:dyDescent="0.2">
      <c r="A1638" s="7">
        <v>1</v>
      </c>
      <c r="B1638" s="7" t="str">
        <f>$A1638 &amp; "-"&amp;VLOOKUP($A1638,Company!$A:$B,2,FALSE)</f>
        <v>1-ACME Corporation</v>
      </c>
      <c r="C1638" s="5">
        <f t="shared" si="225"/>
        <v>1634</v>
      </c>
      <c r="D1638" s="6" t="b">
        <v>1</v>
      </c>
      <c r="E1638" s="7">
        <f ca="1">IF($C1638 = 1 + N("Presidente"),
    127,
    IF($C1638 = 2 + N("Vice-Presidente"),
        72,
        IF($C1638 = 3 + N("Secretária bilíngue"),
            13,
            RANDBETWEEN(5,COUNT(Name!$A:$A) + 1)
        )
    )
)</f>
        <v>49</v>
      </c>
      <c r="F1638" s="7" t="str">
        <f ca="1">VLOOKUP($E1638,Name!$A:$B,2,FALSE)</f>
        <v>Anthony Gabriel</v>
      </c>
      <c r="G1638" s="7">
        <f ca="1" xml:space="preserve">
IF($C1638 = 1,
    0,
    RANDBETWEEN(5,COUNT('Last name'!$A:$A) + 1)
)</f>
        <v>99</v>
      </c>
      <c r="H1638" s="7" t="str">
        <f ca="1" xml:space="preserve">
IF($C1638 = 1 + N("Presidente"),
    "de Orléans e Bragança",
    VLOOKUP($G1638,'Last name'!$A:$B,2,FALSE) &amp; " " &amp; VLOOKUP(RANDBETWEEN(5,COUNT('Last name'!$A:$A) + 1),'Last name'!$A:$B,2,FALSE)
)</f>
        <v>Gomes Cabral</v>
      </c>
      <c r="I1638" s="7" t="str">
        <f t="shared" ca="1" si="226"/>
        <v>Anthony Gabriel Gomes Cabral</v>
      </c>
      <c r="J1638" s="7" t="str">
        <f ca="1">VLOOKUP($E1638,Name!$A:$C,3,FALSE)</f>
        <v>M</v>
      </c>
      <c r="K1638" s="7" t="str">
        <f ca="1">VLOOKUP($J1638,Gender!$A:$B,2,FALSE)</f>
        <v>Male</v>
      </c>
      <c r="L1638" s="7">
        <f t="shared" ca="1" si="227"/>
        <v>6</v>
      </c>
      <c r="M1638" s="7" t="str">
        <f ca="1">VLOOKUP($L1638,Race!$A:$B,2,FALSE)</f>
        <v>Black or African American</v>
      </c>
      <c r="N1638" s="8">
        <f t="shared" ca="1" si="228"/>
        <v>26890</v>
      </c>
      <c r="O1638" s="6">
        <f t="shared" ca="1" si="229"/>
        <v>7</v>
      </c>
      <c r="P1638" s="8" t="str">
        <f ca="1">VLOOKUP($O1638,Education!$A:$B,2,FALSE)</f>
        <v>Undergraduate degree</v>
      </c>
      <c r="Q1638" s="7">
        <f ca="1" xml:space="preserve">
  IF(OR($S1638 = 5, $S1638 = 6, $S1638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38" s="7" t="str">
        <f ca="1">VLOOKUP($Q1638,Department!$A:$B,2,FALSE)</f>
        <v>Human Resource</v>
      </c>
      <c r="S1638" s="6">
        <f t="shared" ca="1" si="230"/>
        <v>11</v>
      </c>
      <c r="T1638" s="7" t="str">
        <f ca="1">VLOOKUP($S1638,Role!$A:$B,2,FALSE)</f>
        <v>Analyst</v>
      </c>
      <c r="U1638" s="6">
        <f t="shared" ca="1" si="231"/>
        <v>7</v>
      </c>
      <c r="V1638" s="7" t="str">
        <f ca="1" xml:space="preserve">
IF($U1638 &lt;&gt; "",
    VLOOKUP($U1638,Level!$A:$B,2,FALSE),
    ""
)</f>
        <v>Senior</v>
      </c>
      <c r="W1638" s="1">
        <f t="shared" ca="1" si="232"/>
        <v>2580</v>
      </c>
      <c r="X1638" s="12" t="str">
        <f t="shared" ca="1" si="233"/>
        <v>INSERT INTO bi4all.fac_employees (id_company_fk, id_employee_pk, flg_active, employee_name, id_gender_fk, id_race_fk, birthday, id_schooling_fk, id_department_fk, id_role_fk, id_level_fk, salary) VALUES (1, 1634, TRUE, 'Anthony Gabriel Gomes Cabral', 'M', 6, '14/08/1973', 7, 8, 11, 7, 2580);</v>
      </c>
    </row>
    <row r="1639" spans="1:24" ht="14.25" customHeight="1" x14ac:dyDescent="0.2">
      <c r="A1639" s="7">
        <v>1</v>
      </c>
      <c r="B1639" s="7" t="str">
        <f>$A1639 &amp; "-"&amp;VLOOKUP($A1639,Company!$A:$B,2,FALSE)</f>
        <v>1-ACME Corporation</v>
      </c>
      <c r="C1639" s="5">
        <f t="shared" si="225"/>
        <v>1635</v>
      </c>
      <c r="D1639" s="6" t="b">
        <v>1</v>
      </c>
      <c r="E1639" s="7">
        <f ca="1">IF($C1639 = 1 + N("Presidente"),
    127,
    IF($C1639 = 2 + N("Vice-Presidente"),
        72,
        IF($C1639 = 3 + N("Secretária bilíngue"),
            13,
            RANDBETWEEN(5,COUNT(Name!$A:$A) + 1)
        )
    )
)</f>
        <v>324</v>
      </c>
      <c r="F1639" s="7" t="str">
        <f ca="1">VLOOKUP($E1639,Name!$A:$B,2,FALSE)</f>
        <v>Rafael</v>
      </c>
      <c r="G1639" s="7">
        <f ca="1" xml:space="preserve">
IF($C1639 = 1,
    0,
    RANDBETWEEN(5,COUNT('Last name'!$A:$A) + 1)
)</f>
        <v>35</v>
      </c>
      <c r="H1639" s="7" t="str">
        <f ca="1" xml:space="preserve">
IF($C1639 = 1 + N("Presidente"),
    "de Orléans e Bragança",
    VLOOKUP($G1639,'Last name'!$A:$B,2,FALSE) &amp; " " &amp; VLOOKUP(RANDBETWEEN(5,COUNT('Last name'!$A:$A) + 1),'Last name'!$A:$B,2,FALSE)
)</f>
        <v>Barroso Café</v>
      </c>
      <c r="I1639" s="7" t="str">
        <f t="shared" ca="1" si="226"/>
        <v>Rafael Barroso Café</v>
      </c>
      <c r="J1639" s="7" t="str">
        <f ca="1">VLOOKUP($E1639,Name!$A:$C,3,FALSE)</f>
        <v>M</v>
      </c>
      <c r="K1639" s="7" t="str">
        <f ca="1">VLOOKUP($J1639,Gender!$A:$B,2,FALSE)</f>
        <v>Male</v>
      </c>
      <c r="L1639" s="7">
        <f t="shared" ca="1" si="227"/>
        <v>7</v>
      </c>
      <c r="M1639" s="7" t="str">
        <f ca="1">VLOOKUP($L1639,Race!$A:$B,2,FALSE)</f>
        <v>Hispanic or Latino</v>
      </c>
      <c r="N1639" s="8">
        <f t="shared" ca="1" si="228"/>
        <v>29957</v>
      </c>
      <c r="O1639" s="6">
        <f t="shared" ca="1" si="229"/>
        <v>7</v>
      </c>
      <c r="P1639" s="8" t="str">
        <f ca="1">VLOOKUP($O1639,Education!$A:$B,2,FALSE)</f>
        <v>Undergraduate degree</v>
      </c>
      <c r="Q1639" s="7">
        <f ca="1" xml:space="preserve">
  IF(OR($S1639 = 5, $S1639 = 6, $S1639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39" s="7" t="str">
        <f ca="1">VLOOKUP($Q1639,Department!$A:$B,2,FALSE)</f>
        <v>Presidency</v>
      </c>
      <c r="S1639" s="6">
        <f t="shared" ca="1" si="230"/>
        <v>10</v>
      </c>
      <c r="T1639" s="7" t="str">
        <f ca="1">VLOOKUP($S1639,Role!$A:$B,2,FALSE)</f>
        <v>Trainee</v>
      </c>
      <c r="U1639" s="6" t="str">
        <f t="shared" ca="1" si="231"/>
        <v/>
      </c>
      <c r="V1639" s="7" t="str">
        <f ca="1" xml:space="preserve">
IF($U1639 &lt;&gt; "",
    VLOOKUP($U1639,Level!$A:$B,2,FALSE),
    ""
)</f>
        <v/>
      </c>
      <c r="W1639" s="1">
        <f t="shared" ca="1" si="232"/>
        <v>1305</v>
      </c>
      <c r="X1639" s="12" t="str">
        <f t="shared" ca="1" si="233"/>
        <v>INSERT INTO bi4all.fac_employees (id_company_fk, id_employee_pk, flg_active, employee_name, id_gender_fk, id_race_fk, birthday, id_schooling_fk, id_department_fk, id_role_fk, id_level_fk, salary) VALUES (1, 1635, TRUE, 'Rafael Barroso Café', 'M', 7, '06/01/1982', 7, 5, 10, NULL, 1305);</v>
      </c>
    </row>
    <row r="1640" spans="1:24" ht="14.25" customHeight="1" x14ac:dyDescent="0.2">
      <c r="A1640" s="7">
        <v>1</v>
      </c>
      <c r="B1640" s="7" t="str">
        <f>$A1640 &amp; "-"&amp;VLOOKUP($A1640,Company!$A:$B,2,FALSE)</f>
        <v>1-ACME Corporation</v>
      </c>
      <c r="C1640" s="5">
        <f t="shared" si="225"/>
        <v>1636</v>
      </c>
      <c r="D1640" s="6" t="b">
        <v>1</v>
      </c>
      <c r="E1640" s="7">
        <f ca="1">IF($C1640 = 1 + N("Presidente"),
    127,
    IF($C1640 = 2 + N("Vice-Presidente"),
        72,
        IF($C1640 = 3 + N("Secretária bilíngue"),
            13,
            RANDBETWEEN(5,COUNT(Name!$A:$A) + 1)
        )
    )
)</f>
        <v>335</v>
      </c>
      <c r="F1640" s="7" t="str">
        <f ca="1">VLOOKUP($E1640,Name!$A:$B,2,FALSE)</f>
        <v>Sammuel</v>
      </c>
      <c r="G1640" s="7">
        <f ca="1" xml:space="preserve">
IF($C1640 = 1,
    0,
    RANDBETWEEN(5,COUNT('Last name'!$A:$A) + 1)
)</f>
        <v>39</v>
      </c>
      <c r="H1640" s="7" t="str">
        <f ca="1" xml:space="preserve">
IF($C1640 = 1 + N("Presidente"),
    "de Orléans e Bragança",
    VLOOKUP($G1640,'Last name'!$A:$B,2,FALSE) &amp; " " &amp; VLOOKUP(RANDBETWEEN(5,COUNT('Last name'!$A:$A) + 1),'Last name'!$A:$B,2,FALSE)
)</f>
        <v>Bianchi Pinheiro</v>
      </c>
      <c r="I1640" s="7" t="str">
        <f t="shared" ca="1" si="226"/>
        <v>Sammuel Bianchi Pinheiro</v>
      </c>
      <c r="J1640" s="7" t="str">
        <f ca="1">VLOOKUP($E1640,Name!$A:$C,3,FALSE)</f>
        <v>M</v>
      </c>
      <c r="K1640" s="7" t="str">
        <f ca="1">VLOOKUP($J1640,Gender!$A:$B,2,FALSE)</f>
        <v>Male</v>
      </c>
      <c r="L1640" s="7">
        <f t="shared" ca="1" si="227"/>
        <v>5</v>
      </c>
      <c r="M1640" s="7" t="str">
        <f ca="1">VLOOKUP($L1640,Race!$A:$B,2,FALSE)</f>
        <v>White</v>
      </c>
      <c r="N1640" s="8">
        <f t="shared" ca="1" si="228"/>
        <v>23236</v>
      </c>
      <c r="O1640" s="6">
        <f t="shared" ca="1" si="229"/>
        <v>7</v>
      </c>
      <c r="P1640" s="8" t="str">
        <f ca="1">VLOOKUP($O1640,Education!$A:$B,2,FALSE)</f>
        <v>Undergraduate degree</v>
      </c>
      <c r="Q1640" s="7">
        <f ca="1" xml:space="preserve">
  IF(OR($S1640 = 5, $S1640 = 6, $S1640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40" s="7" t="str">
        <f ca="1">VLOOKUP($Q1640,Department!$A:$B,2,FALSE)</f>
        <v>Communication &amp; Marketing</v>
      </c>
      <c r="S1640" s="6">
        <f t="shared" ca="1" si="230"/>
        <v>11</v>
      </c>
      <c r="T1640" s="7" t="str">
        <f ca="1">VLOOKUP($S1640,Role!$A:$B,2,FALSE)</f>
        <v>Analyst</v>
      </c>
      <c r="U1640" s="6">
        <f t="shared" ca="1" si="231"/>
        <v>6</v>
      </c>
      <c r="V1640" s="7" t="str">
        <f ca="1" xml:space="preserve">
IF($U1640 &lt;&gt; "",
    VLOOKUP($U1640,Level!$A:$B,2,FALSE),
    ""
)</f>
        <v>Pleno</v>
      </c>
      <c r="W1640" s="1">
        <f t="shared" ca="1" si="232"/>
        <v>2580</v>
      </c>
      <c r="X1640" s="12" t="str">
        <f t="shared" ca="1" si="233"/>
        <v>INSERT INTO bi4all.fac_employees (id_company_fk, id_employee_pk, flg_active, employee_name, id_gender_fk, id_race_fk, birthday, id_schooling_fk, id_department_fk, id_role_fk, id_level_fk, salary) VALUES (1, 1636, TRUE, 'Sammuel Bianchi Pinheiro', 'M', 5, '13/08/1963', 7, 11, 11, 6, 2580);</v>
      </c>
    </row>
    <row r="1641" spans="1:24" ht="14.25" customHeight="1" x14ac:dyDescent="0.2">
      <c r="A1641" s="7">
        <v>1</v>
      </c>
      <c r="B1641" s="7" t="str">
        <f>$A1641 &amp; "-"&amp;VLOOKUP($A1641,Company!$A:$B,2,FALSE)</f>
        <v>1-ACME Corporation</v>
      </c>
      <c r="C1641" s="5">
        <f t="shared" si="225"/>
        <v>1637</v>
      </c>
      <c r="D1641" s="6" t="b">
        <v>1</v>
      </c>
      <c r="E1641" s="7">
        <f ca="1">IF($C1641 = 1 + N("Presidente"),
    127,
    IF($C1641 = 2 + N("Vice-Presidente"),
        72,
        IF($C1641 = 3 + N("Secretária bilíngue"),
            13,
            RANDBETWEEN(5,COUNT(Name!$A:$A) + 1)
        )
    )
)</f>
        <v>37</v>
      </c>
      <c r="F1641" s="7" t="str">
        <f ca="1">VLOOKUP($E1641,Name!$A:$B,2,FALSE)</f>
        <v>Ana Vitória</v>
      </c>
      <c r="G1641" s="7">
        <f ca="1" xml:space="preserve">
IF($C1641 = 1,
    0,
    RANDBETWEEN(5,COUNT('Last name'!$A:$A) + 1)
)</f>
        <v>117</v>
      </c>
      <c r="H1641" s="7" t="str">
        <f ca="1" xml:space="preserve">
IF($C1641 = 1 + N("Presidente"),
    "de Orléans e Bragança",
    VLOOKUP($G1641,'Last name'!$A:$B,2,FALSE) &amp; " " &amp; VLOOKUP(RANDBETWEEN(5,COUNT('Last name'!$A:$A) + 1),'Last name'!$A:$B,2,FALSE)
)</f>
        <v>Mancini Santana</v>
      </c>
      <c r="I1641" s="7" t="str">
        <f t="shared" ca="1" si="226"/>
        <v>Ana Vitória Mancini Santana</v>
      </c>
      <c r="J1641" s="7" t="str">
        <f ca="1">VLOOKUP($E1641,Name!$A:$C,3,FALSE)</f>
        <v>F</v>
      </c>
      <c r="K1641" s="7" t="str">
        <f ca="1">VLOOKUP($J1641,Gender!$A:$B,2,FALSE)</f>
        <v>Female</v>
      </c>
      <c r="L1641" s="7">
        <f t="shared" ca="1" si="227"/>
        <v>5</v>
      </c>
      <c r="M1641" s="7" t="str">
        <f ca="1">VLOOKUP($L1641,Race!$A:$B,2,FALSE)</f>
        <v>White</v>
      </c>
      <c r="N1641" s="8">
        <f t="shared" ca="1" si="228"/>
        <v>22120</v>
      </c>
      <c r="O1641" s="6">
        <f t="shared" ca="1" si="229"/>
        <v>7</v>
      </c>
      <c r="P1641" s="8" t="str">
        <f ca="1">VLOOKUP($O1641,Education!$A:$B,2,FALSE)</f>
        <v>Undergraduate degree</v>
      </c>
      <c r="Q1641" s="7">
        <f ca="1" xml:space="preserve">
  IF(OR($S1641 = 5, $S1641 = 6, $S1641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41" s="7" t="str">
        <f ca="1">VLOOKUP($Q1641,Department!$A:$B,2,FALSE)</f>
        <v>Operations</v>
      </c>
      <c r="S1641" s="6">
        <f t="shared" ca="1" si="230"/>
        <v>10</v>
      </c>
      <c r="T1641" s="7" t="str">
        <f ca="1">VLOOKUP($S1641,Role!$A:$B,2,FALSE)</f>
        <v>Trainee</v>
      </c>
      <c r="U1641" s="6" t="str">
        <f t="shared" ca="1" si="231"/>
        <v/>
      </c>
      <c r="V1641" s="7" t="str">
        <f ca="1" xml:space="preserve">
IF($U1641 &lt;&gt; "",
    VLOOKUP($U1641,Level!$A:$B,2,FALSE),
    ""
)</f>
        <v/>
      </c>
      <c r="W1641" s="1">
        <f t="shared" ca="1" si="232"/>
        <v>1305</v>
      </c>
      <c r="X1641" s="12" t="str">
        <f t="shared" ca="1" si="233"/>
        <v>INSERT INTO bi4all.fac_employees (id_company_fk, id_employee_pk, flg_active, employee_name, id_gender_fk, id_race_fk, birthday, id_schooling_fk, id_department_fk, id_role_fk, id_level_fk, salary) VALUES (1, 1637, TRUE, 'Ana Vitória Mancini Santana', 'F', 5, '23/07/1960', 7, 10, 10, NULL, 1305);</v>
      </c>
    </row>
    <row r="1642" spans="1:24" ht="14.25" customHeight="1" x14ac:dyDescent="0.2">
      <c r="A1642" s="7">
        <v>1</v>
      </c>
      <c r="B1642" s="7" t="str">
        <f>$A1642 &amp; "-"&amp;VLOOKUP($A1642,Company!$A:$B,2,FALSE)</f>
        <v>1-ACME Corporation</v>
      </c>
      <c r="C1642" s="5">
        <f t="shared" si="225"/>
        <v>1638</v>
      </c>
      <c r="D1642" s="6" t="b">
        <v>1</v>
      </c>
      <c r="E1642" s="7">
        <f ca="1">IF($C1642 = 1 + N("Presidente"),
    127,
    IF($C1642 = 2 + N("Vice-Presidente"),
        72,
        IF($C1642 = 3 + N("Secretária bilíngue"),
            13,
            RANDBETWEEN(5,COUNT(Name!$A:$A) + 1)
        )
    )
)</f>
        <v>100</v>
      </c>
      <c r="F1642" s="7" t="str">
        <f ca="1">VLOOKUP($E1642,Name!$A:$B,2,FALSE)</f>
        <v>Cristóvão</v>
      </c>
      <c r="G1642" s="7">
        <f ca="1" xml:space="preserve">
IF($C1642 = 1,
    0,
    RANDBETWEEN(5,COUNT('Last name'!$A:$A) + 1)
)</f>
        <v>170</v>
      </c>
      <c r="H1642" s="7" t="str">
        <f ca="1" xml:space="preserve">
IF($C1642 = 1 + N("Presidente"),
    "de Orléans e Bragança",
    VLOOKUP($G1642,'Last name'!$A:$B,2,FALSE) &amp; " " &amp; VLOOKUP(RANDBETWEEN(5,COUNT('Last name'!$A:$A) + 1),'Last name'!$A:$B,2,FALSE)
)</f>
        <v>Sá Serra</v>
      </c>
      <c r="I1642" s="7" t="str">
        <f t="shared" ca="1" si="226"/>
        <v>Cristóvão Sá Serra</v>
      </c>
      <c r="J1642" s="7" t="str">
        <f ca="1">VLOOKUP($E1642,Name!$A:$C,3,FALSE)</f>
        <v>M</v>
      </c>
      <c r="K1642" s="7" t="str">
        <f ca="1">VLOOKUP($J1642,Gender!$A:$B,2,FALSE)</f>
        <v>Male</v>
      </c>
      <c r="L1642" s="7">
        <f t="shared" ca="1" si="227"/>
        <v>5</v>
      </c>
      <c r="M1642" s="7" t="str">
        <f ca="1">VLOOKUP($L1642,Race!$A:$B,2,FALSE)</f>
        <v>White</v>
      </c>
      <c r="N1642" s="8">
        <f t="shared" ca="1" si="228"/>
        <v>24926</v>
      </c>
      <c r="O1642" s="6">
        <f t="shared" ca="1" si="229"/>
        <v>7</v>
      </c>
      <c r="P1642" s="8" t="str">
        <f ca="1">VLOOKUP($O1642,Education!$A:$B,2,FALSE)</f>
        <v>Undergraduate degree</v>
      </c>
      <c r="Q1642" s="7">
        <f ca="1" xml:space="preserve">
  IF(OR($S1642 = 5, $S1642 = 6, $S1642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42" s="7" t="str">
        <f ca="1">VLOOKUP($Q1642,Department!$A:$B,2,FALSE)</f>
        <v>Controlling</v>
      </c>
      <c r="S1642" s="6">
        <f t="shared" ca="1" si="230"/>
        <v>11</v>
      </c>
      <c r="T1642" s="7" t="str">
        <f ca="1">VLOOKUP($S1642,Role!$A:$B,2,FALSE)</f>
        <v>Analyst</v>
      </c>
      <c r="U1642" s="6">
        <f t="shared" ca="1" si="231"/>
        <v>7</v>
      </c>
      <c r="V1642" s="7" t="str">
        <f ca="1" xml:space="preserve">
IF($U1642 &lt;&gt; "",
    VLOOKUP($U1642,Level!$A:$B,2,FALSE),
    ""
)</f>
        <v>Senior</v>
      </c>
      <c r="W1642" s="1">
        <f t="shared" ca="1" si="232"/>
        <v>2500</v>
      </c>
      <c r="X1642" s="12" t="str">
        <f t="shared" ca="1" si="233"/>
        <v>INSERT INTO bi4all.fac_employees (id_company_fk, id_employee_pk, flg_active, employee_name, id_gender_fk, id_race_fk, birthday, id_schooling_fk, id_department_fk, id_role_fk, id_level_fk, salary) VALUES (1, 1638, TRUE, 'Cristóvão Sá Serra', 'M', 5, '29/03/1968', 7, 12, 11, 7, 2500);</v>
      </c>
    </row>
    <row r="1643" spans="1:24" ht="14.25" customHeight="1" x14ac:dyDescent="0.2">
      <c r="A1643" s="7">
        <v>1</v>
      </c>
      <c r="B1643" s="7" t="str">
        <f>$A1643 &amp; "-"&amp;VLOOKUP($A1643,Company!$A:$B,2,FALSE)</f>
        <v>1-ACME Corporation</v>
      </c>
      <c r="C1643" s="5">
        <f t="shared" si="225"/>
        <v>1639</v>
      </c>
      <c r="D1643" s="6" t="b">
        <v>1</v>
      </c>
      <c r="E1643" s="7">
        <f ca="1">IF($C1643 = 1 + N("Presidente"),
    127,
    IF($C1643 = 2 + N("Vice-Presidente"),
        72,
        IF($C1643 = 3 + N("Secretária bilíngue"),
            13,
            RANDBETWEEN(5,COUNT(Name!$A:$A) + 1)
        )
    )
)</f>
        <v>223</v>
      </c>
      <c r="F1643" s="7" t="str">
        <f ca="1">VLOOKUP($E1643,Name!$A:$B,2,FALSE)</f>
        <v>Leonardo</v>
      </c>
      <c r="G1643" s="7">
        <f ca="1" xml:space="preserve">
IF($C1643 = 1,
    0,
    RANDBETWEEN(5,COUNT('Last name'!$A:$A) + 1)
)</f>
        <v>132</v>
      </c>
      <c r="H1643" s="7" t="str">
        <f ca="1" xml:space="preserve">
IF($C1643 = 1 + N("Presidente"),
    "de Orléans e Bragança",
    VLOOKUP($G1643,'Last name'!$A:$B,2,FALSE) &amp; " " &amp; VLOOKUP(RANDBETWEEN(5,COUNT('Last name'!$A:$A) + 1),'Last name'!$A:$B,2,FALSE)
)</f>
        <v>Moraes Tavares</v>
      </c>
      <c r="I1643" s="7" t="str">
        <f t="shared" ca="1" si="226"/>
        <v>Leonardo Moraes Tavares</v>
      </c>
      <c r="J1643" s="7" t="str">
        <f ca="1">VLOOKUP($E1643,Name!$A:$C,3,FALSE)</f>
        <v>M</v>
      </c>
      <c r="K1643" s="7" t="str">
        <f ca="1">VLOOKUP($J1643,Gender!$A:$B,2,FALSE)</f>
        <v>Male</v>
      </c>
      <c r="L1643" s="7">
        <f t="shared" ca="1" si="227"/>
        <v>5</v>
      </c>
      <c r="M1643" s="7" t="str">
        <f ca="1">VLOOKUP($L1643,Race!$A:$B,2,FALSE)</f>
        <v>White</v>
      </c>
      <c r="N1643" s="8">
        <f t="shared" ca="1" si="228"/>
        <v>26972</v>
      </c>
      <c r="O1643" s="6">
        <f t="shared" ca="1" si="229"/>
        <v>7</v>
      </c>
      <c r="P1643" s="8" t="str">
        <f ca="1">VLOOKUP($O1643,Education!$A:$B,2,FALSE)</f>
        <v>Undergraduate degree</v>
      </c>
      <c r="Q1643" s="7">
        <f ca="1" xml:space="preserve">
  IF(OR($S1643 = 5, $S1643 = 6, $S1643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43" s="7" t="str">
        <f ca="1">VLOOKUP($Q1643,Department!$A:$B,2,FALSE)</f>
        <v>Administration</v>
      </c>
      <c r="S1643" s="6">
        <f t="shared" ca="1" si="230"/>
        <v>9</v>
      </c>
      <c r="T1643" s="7" t="str">
        <f ca="1">VLOOKUP($S1643,Role!$A:$B,2,FALSE)</f>
        <v>Intern</v>
      </c>
      <c r="U1643" s="6" t="str">
        <f t="shared" ca="1" si="231"/>
        <v/>
      </c>
      <c r="V1643" s="7" t="str">
        <f ca="1" xml:space="preserve">
IF($U1643 &lt;&gt; "",
    VLOOKUP($U1643,Level!$A:$B,2,FALSE),
    ""
)</f>
        <v/>
      </c>
      <c r="W1643" s="1">
        <f t="shared" ca="1" si="232"/>
        <v>1205</v>
      </c>
      <c r="X1643" s="12" t="str">
        <f t="shared" ca="1" si="233"/>
        <v>INSERT INTO bi4all.fac_employees (id_company_fk, id_employee_pk, flg_active, employee_name, id_gender_fk, id_race_fk, birthday, id_schooling_fk, id_department_fk, id_role_fk, id_level_fk, salary) VALUES (1, 1639, TRUE, 'Leonardo Moraes Tavares', 'M', 5, '04/11/1973', 7, 6, 9, NULL, 1205);</v>
      </c>
    </row>
    <row r="1644" spans="1:24" ht="14.25" customHeight="1" x14ac:dyDescent="0.2">
      <c r="A1644" s="7">
        <v>1</v>
      </c>
      <c r="B1644" s="7" t="str">
        <f>$A1644 &amp; "-"&amp;VLOOKUP($A1644,Company!$A:$B,2,FALSE)</f>
        <v>1-ACME Corporation</v>
      </c>
      <c r="C1644" s="5">
        <f t="shared" si="225"/>
        <v>1640</v>
      </c>
      <c r="D1644" s="6" t="b">
        <v>1</v>
      </c>
      <c r="E1644" s="7">
        <f ca="1">IF($C1644 = 1 + N("Presidente"),
    127,
    IF($C1644 = 2 + N("Vice-Presidente"),
        72,
        IF($C1644 = 3 + N("Secretária bilíngue"),
            13,
            RANDBETWEEN(5,COUNT(Name!$A:$A) + 1)
        )
    )
)</f>
        <v>171</v>
      </c>
      <c r="F1644" s="7" t="str">
        <f ca="1">VLOOKUP($E1644,Name!$A:$B,2,FALSE)</f>
        <v>Íris</v>
      </c>
      <c r="G1644" s="7">
        <f ca="1" xml:space="preserve">
IF($C1644 = 1,
    0,
    RANDBETWEEN(5,COUNT('Last name'!$A:$A) + 1)
)</f>
        <v>160</v>
      </c>
      <c r="H1644" s="7" t="str">
        <f ca="1" xml:space="preserve">
IF($C1644 = 1 + N("Presidente"),
    "de Orléans e Bragança",
    VLOOKUP($G1644,'Last name'!$A:$B,2,FALSE) &amp; " " &amp; VLOOKUP(RANDBETWEEN(5,COUNT('Last name'!$A:$A) + 1),'Last name'!$A:$B,2,FALSE)
)</f>
        <v>Resende Alvarenga</v>
      </c>
      <c r="I1644" s="7" t="str">
        <f t="shared" ca="1" si="226"/>
        <v>Íris Resende Alvarenga</v>
      </c>
      <c r="J1644" s="7" t="str">
        <f ca="1">VLOOKUP($E1644,Name!$A:$C,3,FALSE)</f>
        <v>F</v>
      </c>
      <c r="K1644" s="7" t="str">
        <f ca="1">VLOOKUP($J1644,Gender!$A:$B,2,FALSE)</f>
        <v>Female</v>
      </c>
      <c r="L1644" s="7">
        <f t="shared" ca="1" si="227"/>
        <v>5</v>
      </c>
      <c r="M1644" s="7" t="str">
        <f ca="1">VLOOKUP($L1644,Race!$A:$B,2,FALSE)</f>
        <v>White</v>
      </c>
      <c r="N1644" s="8">
        <f t="shared" ca="1" si="228"/>
        <v>17782</v>
      </c>
      <c r="O1644" s="6">
        <f t="shared" ca="1" si="229"/>
        <v>8</v>
      </c>
      <c r="P1644" s="8" t="str">
        <f ca="1">VLOOKUP($O1644,Education!$A:$B,2,FALSE)</f>
        <v>Graduate school</v>
      </c>
      <c r="Q1644" s="7">
        <f ca="1" xml:space="preserve">
  IF(OR($S1644 = 5, $S1644 = 6, $S1644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44" s="7" t="str">
        <f ca="1">VLOOKUP($Q1644,Department!$A:$B,2,FALSE)</f>
        <v>Communication &amp; Marketing</v>
      </c>
      <c r="S1644" s="6">
        <f t="shared" ca="1" si="230"/>
        <v>11</v>
      </c>
      <c r="T1644" s="7" t="str">
        <f ca="1">VLOOKUP($S1644,Role!$A:$B,2,FALSE)</f>
        <v>Analyst</v>
      </c>
      <c r="U1644" s="6">
        <f t="shared" ca="1" si="231"/>
        <v>7</v>
      </c>
      <c r="V1644" s="7" t="str">
        <f ca="1" xml:space="preserve">
IF($U1644 &lt;&gt; "",
    VLOOKUP($U1644,Level!$A:$B,2,FALSE),
    ""
)</f>
        <v>Senior</v>
      </c>
      <c r="W1644" s="1">
        <f t="shared" ca="1" si="232"/>
        <v>3080</v>
      </c>
      <c r="X1644" s="12" t="str">
        <f t="shared" ca="1" si="233"/>
        <v>INSERT INTO bi4all.fac_employees (id_company_fk, id_employee_pk, flg_active, employee_name, id_gender_fk, id_race_fk, birthday, id_schooling_fk, id_department_fk, id_role_fk, id_level_fk, salary) VALUES (1, 1640, TRUE, 'Íris Resende Alvarenga', 'F', 5, '06/09/1948', 8, 11, 11, 7, 3080);</v>
      </c>
    </row>
    <row r="1645" spans="1:24" ht="14.25" customHeight="1" x14ac:dyDescent="0.2">
      <c r="A1645" s="7">
        <v>1</v>
      </c>
      <c r="B1645" s="7" t="str">
        <f>$A1645 &amp; "-"&amp;VLOOKUP($A1645,Company!$A:$B,2,FALSE)</f>
        <v>1-ACME Corporation</v>
      </c>
      <c r="C1645" s="5">
        <f t="shared" si="225"/>
        <v>1641</v>
      </c>
      <c r="D1645" s="6" t="b">
        <v>1</v>
      </c>
      <c r="E1645" s="7">
        <f ca="1">IF($C1645 = 1 + N("Presidente"),
    127,
    IF($C1645 = 2 + N("Vice-Presidente"),
        72,
        IF($C1645 = 3 + N("Secretária bilíngue"),
            13,
            RANDBETWEEN(5,COUNT(Name!$A:$A) + 1)
        )
    )
)</f>
        <v>133</v>
      </c>
      <c r="F1645" s="7" t="str">
        <f ca="1">VLOOKUP($E1645,Name!$A:$B,2,FALSE)</f>
        <v>Esther</v>
      </c>
      <c r="G1645" s="7">
        <f ca="1" xml:space="preserve">
IF($C1645 = 1,
    0,
    RANDBETWEEN(5,COUNT('Last name'!$A:$A) + 1)
)</f>
        <v>116</v>
      </c>
      <c r="H1645" s="7" t="str">
        <f ca="1" xml:space="preserve">
IF($C1645 = 1 + N("Presidente"),
    "de Orléans e Bragança",
    VLOOKUP($G1645,'Last name'!$A:$B,2,FALSE) &amp; " " &amp; VLOOKUP(RANDBETWEEN(5,COUNT('Last name'!$A:$A) + 1),'Last name'!$A:$B,2,FALSE)
)</f>
        <v>Malafaia Alcantara</v>
      </c>
      <c r="I1645" s="7" t="str">
        <f t="shared" ca="1" si="226"/>
        <v>Esther Malafaia Alcantara</v>
      </c>
      <c r="J1645" s="7" t="str">
        <f ca="1">VLOOKUP($E1645,Name!$A:$C,3,FALSE)</f>
        <v>F</v>
      </c>
      <c r="K1645" s="7" t="str">
        <f ca="1">VLOOKUP($J1645,Gender!$A:$B,2,FALSE)</f>
        <v>Female</v>
      </c>
      <c r="L1645" s="7">
        <f t="shared" ca="1" si="227"/>
        <v>6</v>
      </c>
      <c r="M1645" s="7" t="str">
        <f ca="1">VLOOKUP($L1645,Race!$A:$B,2,FALSE)</f>
        <v>Black or African American</v>
      </c>
      <c r="N1645" s="8">
        <f t="shared" ca="1" si="228"/>
        <v>17556</v>
      </c>
      <c r="O1645" s="6">
        <f t="shared" ca="1" si="229"/>
        <v>7</v>
      </c>
      <c r="P1645" s="8" t="str">
        <f ca="1">VLOOKUP($O1645,Education!$A:$B,2,FALSE)</f>
        <v>Undergraduate degree</v>
      </c>
      <c r="Q1645" s="7">
        <f ca="1" xml:space="preserve">
  IF(OR($S1645 = 5, $S1645 = 6, $S1645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45" s="7" t="str">
        <f ca="1">VLOOKUP($Q1645,Department!$A:$B,2,FALSE)</f>
        <v>Human Resource</v>
      </c>
      <c r="S1645" s="6">
        <f t="shared" ca="1" si="230"/>
        <v>10</v>
      </c>
      <c r="T1645" s="7" t="str">
        <f ca="1">VLOOKUP($S1645,Role!$A:$B,2,FALSE)</f>
        <v>Trainee</v>
      </c>
      <c r="U1645" s="6" t="str">
        <f t="shared" ca="1" si="231"/>
        <v/>
      </c>
      <c r="V1645" s="7" t="str">
        <f ca="1" xml:space="preserve">
IF($U1645 &lt;&gt; "",
    VLOOKUP($U1645,Level!$A:$B,2,FALSE),
    ""
)</f>
        <v/>
      </c>
      <c r="W1645" s="1">
        <f t="shared" ca="1" si="232"/>
        <v>1385</v>
      </c>
      <c r="X1645" s="12" t="str">
        <f t="shared" ca="1" si="233"/>
        <v>INSERT INTO bi4all.fac_employees (id_company_fk, id_employee_pk, flg_active, employee_name, id_gender_fk, id_race_fk, birthday, id_schooling_fk, id_department_fk, id_role_fk, id_level_fk, salary) VALUES (1, 1641, TRUE, 'Esther Malafaia Alcantara', 'F', 6, '24/01/1948', 7, 8, 10, NULL, 1385);</v>
      </c>
    </row>
    <row r="1646" spans="1:24" ht="14.25" customHeight="1" x14ac:dyDescent="0.2">
      <c r="A1646" s="7">
        <v>1</v>
      </c>
      <c r="B1646" s="7" t="str">
        <f>$A1646 &amp; "-"&amp;VLOOKUP($A1646,Company!$A:$B,2,FALSE)</f>
        <v>1-ACME Corporation</v>
      </c>
      <c r="C1646" s="5">
        <f t="shared" si="225"/>
        <v>1642</v>
      </c>
      <c r="D1646" s="6" t="b">
        <v>1</v>
      </c>
      <c r="E1646" s="7">
        <f ca="1">IF($C1646 = 1 + N("Presidente"),
    127,
    IF($C1646 = 2 + N("Vice-Presidente"),
        72,
        IF($C1646 = 3 + N("Secretária bilíngue"),
            13,
            RANDBETWEEN(5,COUNT(Name!$A:$A) + 1)
        )
    )
)</f>
        <v>94</v>
      </c>
      <c r="F1646" s="7" t="str">
        <f ca="1">VLOOKUP($E1646,Name!$A:$B,2,FALSE)</f>
        <v>Clara</v>
      </c>
      <c r="G1646" s="7">
        <f ca="1" xml:space="preserve">
IF($C1646 = 1,
    0,
    RANDBETWEEN(5,COUNT('Last name'!$A:$A) + 1)
)</f>
        <v>149</v>
      </c>
      <c r="H1646" s="7" t="str">
        <f ca="1" xml:space="preserve">
IF($C1646 = 1 + N("Presidente"),
    "de Orléans e Bragança",
    VLOOKUP($G1646,'Last name'!$A:$B,2,FALSE) &amp; " " &amp; VLOOKUP(RANDBETWEEN(5,COUNT('Last name'!$A:$A) + 1),'Last name'!$A:$B,2,FALSE)
)</f>
        <v>Pedroso Tavares</v>
      </c>
      <c r="I1646" s="7" t="str">
        <f t="shared" ca="1" si="226"/>
        <v>Clara Pedroso Tavares</v>
      </c>
      <c r="J1646" s="7" t="str">
        <f ca="1">VLOOKUP($E1646,Name!$A:$C,3,FALSE)</f>
        <v>F</v>
      </c>
      <c r="K1646" s="7" t="str">
        <f ca="1">VLOOKUP($J1646,Gender!$A:$B,2,FALSE)</f>
        <v>Female</v>
      </c>
      <c r="L1646" s="7">
        <f t="shared" ca="1" si="227"/>
        <v>5</v>
      </c>
      <c r="M1646" s="7" t="str">
        <f ca="1">VLOOKUP($L1646,Race!$A:$B,2,FALSE)</f>
        <v>White</v>
      </c>
      <c r="N1646" s="8">
        <f t="shared" ca="1" si="228"/>
        <v>28179</v>
      </c>
      <c r="O1646" s="6">
        <f t="shared" ca="1" si="229"/>
        <v>7</v>
      </c>
      <c r="P1646" s="8" t="str">
        <f ca="1">VLOOKUP($O1646,Education!$A:$B,2,FALSE)</f>
        <v>Undergraduate degree</v>
      </c>
      <c r="Q1646" s="7">
        <f ca="1" xml:space="preserve">
  IF(OR($S1646 = 5, $S1646 = 6, $S1646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46" s="7" t="str">
        <f ca="1">VLOOKUP($Q1646,Department!$A:$B,2,FALSE)</f>
        <v>Communication &amp; Marketing</v>
      </c>
      <c r="S1646" s="6">
        <f t="shared" ca="1" si="230"/>
        <v>11</v>
      </c>
      <c r="T1646" s="7" t="str">
        <f ca="1">VLOOKUP($S1646,Role!$A:$B,2,FALSE)</f>
        <v>Analyst</v>
      </c>
      <c r="U1646" s="6">
        <f t="shared" ca="1" si="231"/>
        <v>6</v>
      </c>
      <c r="V1646" s="7" t="str">
        <f ca="1" xml:space="preserve">
IF($U1646 &lt;&gt; "",
    VLOOKUP($U1646,Level!$A:$B,2,FALSE),
    ""
)</f>
        <v>Pleno</v>
      </c>
      <c r="W1646" s="1">
        <f t="shared" ca="1" si="232"/>
        <v>2580</v>
      </c>
      <c r="X1646" s="12" t="str">
        <f t="shared" ca="1" si="233"/>
        <v>INSERT INTO bi4all.fac_employees (id_company_fk, id_employee_pk, flg_active, employee_name, id_gender_fk, id_race_fk, birthday, id_schooling_fk, id_department_fk, id_role_fk, id_level_fk, salary) VALUES (1, 1642, TRUE, 'Clara Pedroso Tavares', 'F', 5, '23/02/1977', 7, 11, 11, 6, 2580);</v>
      </c>
    </row>
    <row r="1647" spans="1:24" ht="14.25" customHeight="1" x14ac:dyDescent="0.2">
      <c r="A1647" s="7">
        <v>1</v>
      </c>
      <c r="B1647" s="7" t="str">
        <f>$A1647 &amp; "-"&amp;VLOOKUP($A1647,Company!$A:$B,2,FALSE)</f>
        <v>1-ACME Corporation</v>
      </c>
      <c r="C1647" s="5">
        <f t="shared" si="225"/>
        <v>1643</v>
      </c>
      <c r="D1647" s="6" t="b">
        <v>1</v>
      </c>
      <c r="E1647" s="7">
        <f ca="1">IF($C1647 = 1 + N("Presidente"),
    127,
    IF($C1647 = 2 + N("Vice-Presidente"),
        72,
        IF($C1647 = 3 + N("Secretária bilíngue"),
            13,
            RANDBETWEEN(5,COUNT(Name!$A:$A) + 1)
        )
    )
)</f>
        <v>337</v>
      </c>
      <c r="F1647" s="7" t="str">
        <f ca="1">VLOOKUP($E1647,Name!$A:$B,2,FALSE)</f>
        <v>Sarah</v>
      </c>
      <c r="G1647" s="7">
        <f ca="1" xml:space="preserve">
IF($C1647 = 1,
    0,
    RANDBETWEEN(5,COUNT('Last name'!$A:$A) + 1)
)</f>
        <v>181</v>
      </c>
      <c r="H1647" s="7" t="str">
        <f ca="1" xml:space="preserve">
IF($C1647 = 1 + N("Presidente"),
    "de Orléans e Bragança",
    VLOOKUP($G1647,'Last name'!$A:$B,2,FALSE) &amp; " " &amp; VLOOKUP(RANDBETWEEN(5,COUNT('Last name'!$A:$A) + 1),'Last name'!$A:$B,2,FALSE)
)</f>
        <v>Simões Farina</v>
      </c>
      <c r="I1647" s="7" t="str">
        <f t="shared" ca="1" si="226"/>
        <v>Sarah Simões Farina</v>
      </c>
      <c r="J1647" s="7" t="str">
        <f ca="1">VLOOKUP($E1647,Name!$A:$C,3,FALSE)</f>
        <v>F</v>
      </c>
      <c r="K1647" s="7" t="str">
        <f ca="1">VLOOKUP($J1647,Gender!$A:$B,2,FALSE)</f>
        <v>Female</v>
      </c>
      <c r="L1647" s="7">
        <f t="shared" ca="1" si="227"/>
        <v>5</v>
      </c>
      <c r="M1647" s="7" t="str">
        <f ca="1">VLOOKUP($L1647,Race!$A:$B,2,FALSE)</f>
        <v>White</v>
      </c>
      <c r="N1647" s="8">
        <f t="shared" ca="1" si="228"/>
        <v>32037</v>
      </c>
      <c r="O1647" s="6">
        <f t="shared" ca="1" si="229"/>
        <v>7</v>
      </c>
      <c r="P1647" s="8" t="str">
        <f ca="1">VLOOKUP($O1647,Education!$A:$B,2,FALSE)</f>
        <v>Undergraduate degree</v>
      </c>
      <c r="Q1647" s="7">
        <f ca="1" xml:space="preserve">
  IF(OR($S1647 = 5, $S1647 = 6, $S1647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47" s="7" t="str">
        <f ca="1">VLOOKUP($Q1647,Department!$A:$B,2,FALSE)</f>
        <v>Finance</v>
      </c>
      <c r="S1647" s="6">
        <f t="shared" ca="1" si="230"/>
        <v>10</v>
      </c>
      <c r="T1647" s="7" t="str">
        <f ca="1">VLOOKUP($S1647,Role!$A:$B,2,FALSE)</f>
        <v>Trainee</v>
      </c>
      <c r="U1647" s="6" t="str">
        <f t="shared" ca="1" si="231"/>
        <v/>
      </c>
      <c r="V1647" s="7" t="str">
        <f ca="1" xml:space="preserve">
IF($U1647 &lt;&gt; "",
    VLOOKUP($U1647,Level!$A:$B,2,FALSE),
    ""
)</f>
        <v/>
      </c>
      <c r="W1647" s="1">
        <f t="shared" ca="1" si="232"/>
        <v>1305</v>
      </c>
      <c r="X1647" s="12" t="str">
        <f t="shared" ca="1" si="233"/>
        <v>INSERT INTO bi4all.fac_employees (id_company_fk, id_employee_pk, flg_active, employee_name, id_gender_fk, id_race_fk, birthday, id_schooling_fk, id_department_fk, id_role_fk, id_level_fk, salary) VALUES (1, 1643, TRUE, 'Sarah Simões Farina', 'F', 5, '17/09/1987', 7, 7, 10, NULL, 1305);</v>
      </c>
    </row>
    <row r="1648" spans="1:24" ht="14.25" customHeight="1" x14ac:dyDescent="0.2">
      <c r="A1648" s="7">
        <v>1</v>
      </c>
      <c r="B1648" s="7" t="str">
        <f>$A1648 &amp; "-"&amp;VLOOKUP($A1648,Company!$A:$B,2,FALSE)</f>
        <v>1-ACME Corporation</v>
      </c>
      <c r="C1648" s="5">
        <f t="shared" si="225"/>
        <v>1644</v>
      </c>
      <c r="D1648" s="6" t="b">
        <v>1</v>
      </c>
      <c r="E1648" s="7">
        <f ca="1">IF($C1648 = 1 + N("Presidente"),
    127,
    IF($C1648 = 2 + N("Vice-Presidente"),
        72,
        IF($C1648 = 3 + N("Secretária bilíngue"),
            13,
            RANDBETWEEN(5,COUNT(Name!$A:$A) + 1)
        )
    )
)</f>
        <v>319</v>
      </c>
      <c r="F1648" s="7" t="str">
        <f ca="1">VLOOKUP($E1648,Name!$A:$B,2,FALSE)</f>
        <v>Pedro Miguel</v>
      </c>
      <c r="G1648" s="7">
        <f ca="1" xml:space="preserve">
IF($C1648 = 1,
    0,
    RANDBETWEEN(5,COUNT('Last name'!$A:$A) + 1)
)</f>
        <v>37</v>
      </c>
      <c r="H1648" s="7" t="str">
        <f ca="1" xml:space="preserve">
IF($C1648 = 1 + N("Presidente"),
    "de Orléans e Bragança",
    VLOOKUP($G1648,'Last name'!$A:$B,2,FALSE) &amp; " " &amp; VLOOKUP(RANDBETWEEN(5,COUNT('Last name'!$A:$A) + 1),'Last name'!$A:$B,2,FALSE)
)</f>
        <v>Battaglia Camões</v>
      </c>
      <c r="I1648" s="7" t="str">
        <f t="shared" ca="1" si="226"/>
        <v>Pedro Miguel Battaglia Camões</v>
      </c>
      <c r="J1648" s="7" t="str">
        <f ca="1">VLOOKUP($E1648,Name!$A:$C,3,FALSE)</f>
        <v>M</v>
      </c>
      <c r="K1648" s="7" t="str">
        <f ca="1">VLOOKUP($J1648,Gender!$A:$B,2,FALSE)</f>
        <v>Male</v>
      </c>
      <c r="L1648" s="7">
        <f t="shared" ca="1" si="227"/>
        <v>5</v>
      </c>
      <c r="M1648" s="7" t="str">
        <f ca="1">VLOOKUP($L1648,Race!$A:$B,2,FALSE)</f>
        <v>White</v>
      </c>
      <c r="N1648" s="8">
        <f t="shared" ca="1" si="228"/>
        <v>22509</v>
      </c>
      <c r="O1648" s="6">
        <f t="shared" ca="1" si="229"/>
        <v>7</v>
      </c>
      <c r="P1648" s="8" t="str">
        <f ca="1">VLOOKUP($O1648,Education!$A:$B,2,FALSE)</f>
        <v>Undergraduate degree</v>
      </c>
      <c r="Q1648" s="7">
        <f ca="1" xml:space="preserve">
  IF(OR($S1648 = 5, $S1648 = 6, $S1648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48" s="7" t="str">
        <f ca="1">VLOOKUP($Q1648,Department!$A:$B,2,FALSE)</f>
        <v>Communication &amp; Marketing</v>
      </c>
      <c r="S1648" s="6">
        <f t="shared" ca="1" si="230"/>
        <v>11</v>
      </c>
      <c r="T1648" s="7" t="str">
        <f ca="1">VLOOKUP($S1648,Role!$A:$B,2,FALSE)</f>
        <v>Analyst</v>
      </c>
      <c r="U1648" s="6">
        <f t="shared" ca="1" si="231"/>
        <v>6</v>
      </c>
      <c r="V1648" s="7" t="str">
        <f ca="1" xml:space="preserve">
IF($U1648 &lt;&gt; "",
    VLOOKUP($U1648,Level!$A:$B,2,FALSE),
    ""
)</f>
        <v>Pleno</v>
      </c>
      <c r="W1648" s="1">
        <f t="shared" ca="1" si="232"/>
        <v>2580</v>
      </c>
      <c r="X1648" s="12" t="str">
        <f t="shared" ca="1" si="233"/>
        <v>INSERT INTO bi4all.fac_employees (id_company_fk, id_employee_pk, flg_active, employee_name, id_gender_fk, id_race_fk, birthday, id_schooling_fk, id_department_fk, id_role_fk, id_level_fk, salary) VALUES (1, 1644, TRUE, 'Pedro Miguel Battaglia Camões', 'M', 5, '16/08/1961', 7, 11, 11, 6, 2580);</v>
      </c>
    </row>
    <row r="1649" spans="1:24" ht="14.25" customHeight="1" x14ac:dyDescent="0.2">
      <c r="A1649" s="7">
        <v>1</v>
      </c>
      <c r="B1649" s="7" t="str">
        <f>$A1649 &amp; "-"&amp;VLOOKUP($A1649,Company!$A:$B,2,FALSE)</f>
        <v>1-ACME Corporation</v>
      </c>
      <c r="C1649" s="5">
        <f t="shared" si="225"/>
        <v>1645</v>
      </c>
      <c r="D1649" s="6" t="b">
        <v>1</v>
      </c>
      <c r="E1649" s="7">
        <f ca="1">IF($C1649 = 1 + N("Presidente"),
    127,
    IF($C1649 = 2 + N("Vice-Presidente"),
        72,
        IF($C1649 = 3 + N("Secretária bilíngue"),
            13,
            RANDBETWEEN(5,COUNT(Name!$A:$A) + 1)
        )
    )
)</f>
        <v>308</v>
      </c>
      <c r="F1649" s="7" t="str">
        <f ca="1">VLOOKUP($E1649,Name!$A:$B,2,FALSE)</f>
        <v>Noah</v>
      </c>
      <c r="G1649" s="7">
        <f ca="1" xml:space="preserve">
IF($C1649 = 1,
    0,
    RANDBETWEEN(5,COUNT('Last name'!$A:$A) + 1)
)</f>
        <v>104</v>
      </c>
      <c r="H1649" s="7" t="str">
        <f ca="1" xml:space="preserve">
IF($C1649 = 1 + N("Presidente"),
    "de Orléans e Bragança",
    VLOOKUP($G1649,'Last name'!$A:$B,2,FALSE) &amp; " " &amp; VLOOKUP(RANDBETWEEN(5,COUNT('Last name'!$A:$A) + 1),'Last name'!$A:$B,2,FALSE)
)</f>
        <v>Ildelfonso Ferrão</v>
      </c>
      <c r="I1649" s="7" t="str">
        <f t="shared" ca="1" si="226"/>
        <v>Noah Ildelfonso Ferrão</v>
      </c>
      <c r="J1649" s="7" t="str">
        <f ca="1">VLOOKUP($E1649,Name!$A:$C,3,FALSE)</f>
        <v>M</v>
      </c>
      <c r="K1649" s="7" t="str">
        <f ca="1">VLOOKUP($J1649,Gender!$A:$B,2,FALSE)</f>
        <v>Male</v>
      </c>
      <c r="L1649" s="7">
        <f t="shared" ca="1" si="227"/>
        <v>5</v>
      </c>
      <c r="M1649" s="7" t="str">
        <f ca="1">VLOOKUP($L1649,Race!$A:$B,2,FALSE)</f>
        <v>White</v>
      </c>
      <c r="N1649" s="8">
        <f t="shared" ca="1" si="228"/>
        <v>24499</v>
      </c>
      <c r="O1649" s="6">
        <f t="shared" ca="1" si="229"/>
        <v>7</v>
      </c>
      <c r="P1649" s="8" t="str">
        <f ca="1">VLOOKUP($O1649,Education!$A:$B,2,FALSE)</f>
        <v>Undergraduate degree</v>
      </c>
      <c r="Q1649" s="7">
        <f ca="1" xml:space="preserve">
  IF(OR($S1649 = 5, $S1649 = 6, $S1649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49" s="7" t="str">
        <f ca="1">VLOOKUP($Q1649,Department!$A:$B,2,FALSE)</f>
        <v>Presidency</v>
      </c>
      <c r="S1649" s="6">
        <f t="shared" ca="1" si="230"/>
        <v>10</v>
      </c>
      <c r="T1649" s="7" t="str">
        <f ca="1">VLOOKUP($S1649,Role!$A:$B,2,FALSE)</f>
        <v>Trainee</v>
      </c>
      <c r="U1649" s="6" t="str">
        <f t="shared" ca="1" si="231"/>
        <v/>
      </c>
      <c r="V1649" s="7" t="str">
        <f ca="1" xml:space="preserve">
IF($U1649 &lt;&gt; "",
    VLOOKUP($U1649,Level!$A:$B,2,FALSE),
    ""
)</f>
        <v/>
      </c>
      <c r="W1649" s="1">
        <f t="shared" ca="1" si="232"/>
        <v>1305</v>
      </c>
      <c r="X1649" s="12" t="str">
        <f t="shared" ca="1" si="233"/>
        <v>INSERT INTO bi4all.fac_employees (id_company_fk, id_employee_pk, flg_active, employee_name, id_gender_fk, id_race_fk, birthday, id_schooling_fk, id_department_fk, id_role_fk, id_level_fk, salary) VALUES (1, 1645, TRUE, 'Noah Ildelfonso Ferrão', 'M', 5, '27/01/1967', 7, 5, 10, NULL, 1305);</v>
      </c>
    </row>
    <row r="1650" spans="1:24" ht="14.25" customHeight="1" x14ac:dyDescent="0.2">
      <c r="A1650" s="7">
        <v>1</v>
      </c>
      <c r="B1650" s="7" t="str">
        <f>$A1650 &amp; "-"&amp;VLOOKUP($A1650,Company!$A:$B,2,FALSE)</f>
        <v>1-ACME Corporation</v>
      </c>
      <c r="C1650" s="5">
        <f t="shared" si="225"/>
        <v>1646</v>
      </c>
      <c r="D1650" s="6" t="b">
        <v>1</v>
      </c>
      <c r="E1650" s="7">
        <f ca="1">IF($C1650 = 1 + N("Presidente"),
    127,
    IF($C1650 = 2 + N("Vice-Presidente"),
        72,
        IF($C1650 = 3 + N("Secretária bilíngue"),
            13,
            RANDBETWEEN(5,COUNT(Name!$A:$A) + 1)
        )
    )
)</f>
        <v>222</v>
      </c>
      <c r="F1650" s="7" t="str">
        <f ca="1">VLOOKUP($E1650,Name!$A:$B,2,FALSE)</f>
        <v>Lavignia</v>
      </c>
      <c r="G1650" s="7">
        <f ca="1" xml:space="preserve">
IF($C1650 = 1,
    0,
    RANDBETWEEN(5,COUNT('Last name'!$A:$A) + 1)
)</f>
        <v>14</v>
      </c>
      <c r="H1650" s="7" t="str">
        <f ca="1" xml:space="preserve">
IF($C1650 = 1 + N("Presidente"),
    "de Orléans e Bragança",
    VLOOKUP($G1650,'Last name'!$A:$B,2,FALSE) &amp; " " &amp; VLOOKUP(RANDBETWEEN(5,COUNT('Last name'!$A:$A) + 1),'Last name'!$A:$B,2,FALSE)
)</f>
        <v>Alves Bactista</v>
      </c>
      <c r="I1650" s="7" t="str">
        <f t="shared" ca="1" si="226"/>
        <v>Lavignia Alves Bactista</v>
      </c>
      <c r="J1650" s="7" t="str">
        <f ca="1">VLOOKUP($E1650,Name!$A:$C,3,FALSE)</f>
        <v>F</v>
      </c>
      <c r="K1650" s="7" t="str">
        <f ca="1">VLOOKUP($J1650,Gender!$A:$B,2,FALSE)</f>
        <v>Female</v>
      </c>
      <c r="L1650" s="7">
        <f t="shared" ca="1" si="227"/>
        <v>7</v>
      </c>
      <c r="M1650" s="7" t="str">
        <f ca="1">VLOOKUP($L1650,Race!$A:$B,2,FALSE)</f>
        <v>Hispanic or Latino</v>
      </c>
      <c r="N1650" s="8">
        <f t="shared" ca="1" si="228"/>
        <v>27615</v>
      </c>
      <c r="O1650" s="6">
        <f t="shared" ca="1" si="229"/>
        <v>7</v>
      </c>
      <c r="P1650" s="8" t="str">
        <f ca="1">VLOOKUP($O1650,Education!$A:$B,2,FALSE)</f>
        <v>Undergraduate degree</v>
      </c>
      <c r="Q1650" s="7">
        <f ca="1" xml:space="preserve">
  IF(OR($S1650 = 5, $S1650 = 6, $S1650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50" s="7" t="str">
        <f ca="1">VLOOKUP($Q1650,Department!$A:$B,2,FALSE)</f>
        <v>Presidency</v>
      </c>
      <c r="S1650" s="6">
        <f t="shared" ca="1" si="230"/>
        <v>11</v>
      </c>
      <c r="T1650" s="7" t="str">
        <f ca="1">VLOOKUP($S1650,Role!$A:$B,2,FALSE)</f>
        <v>Analyst</v>
      </c>
      <c r="U1650" s="6">
        <f t="shared" ca="1" si="231"/>
        <v>6</v>
      </c>
      <c r="V1650" s="7" t="str">
        <f ca="1" xml:space="preserve">
IF($U1650 &lt;&gt; "",
    VLOOKUP($U1650,Level!$A:$B,2,FALSE),
    ""
)</f>
        <v>Pleno</v>
      </c>
      <c r="W1650" s="1">
        <f t="shared" ca="1" si="232"/>
        <v>2500</v>
      </c>
      <c r="X1650" s="12" t="str">
        <f t="shared" ca="1" si="233"/>
        <v>INSERT INTO bi4all.fac_employees (id_company_fk, id_employee_pk, flg_active, employee_name, id_gender_fk, id_race_fk, birthday, id_schooling_fk, id_department_fk, id_role_fk, id_level_fk, salary) VALUES (1, 1646, TRUE, 'Lavignia Alves Bactista', 'F', 7, '09/08/1975', 7, 5, 11, 6, 2500);</v>
      </c>
    </row>
    <row r="1651" spans="1:24" ht="14.25" customHeight="1" x14ac:dyDescent="0.2">
      <c r="A1651" s="7">
        <v>1</v>
      </c>
      <c r="B1651" s="7" t="str">
        <f>$A1651 &amp; "-"&amp;VLOOKUP($A1651,Company!$A:$B,2,FALSE)</f>
        <v>1-ACME Corporation</v>
      </c>
      <c r="C1651" s="5">
        <f t="shared" si="225"/>
        <v>1647</v>
      </c>
      <c r="D1651" s="6" t="b">
        <v>1</v>
      </c>
      <c r="E1651" s="7">
        <f ca="1">IF($C1651 = 1 + N("Presidente"),
    127,
    IF($C1651 = 2 + N("Vice-Presidente"),
        72,
        IF($C1651 = 3 + N("Secretária bilíngue"),
            13,
            RANDBETWEEN(5,COUNT(Name!$A:$A) + 1)
        )
    )
)</f>
        <v>312</v>
      </c>
      <c r="F1651" s="7" t="str">
        <f ca="1">VLOOKUP($E1651,Name!$A:$B,2,FALSE)</f>
        <v>Otávio</v>
      </c>
      <c r="G1651" s="7">
        <f ca="1" xml:space="preserve">
IF($C1651 = 1,
    0,
    RANDBETWEEN(5,COUNT('Last name'!$A:$A) + 1)
)</f>
        <v>27</v>
      </c>
      <c r="H1651" s="7" t="str">
        <f ca="1" xml:space="preserve">
IF($C1651 = 1 + N("Presidente"),
    "de Orléans e Bragança",
    VLOOKUP($G1651,'Last name'!$A:$B,2,FALSE) &amp; " " &amp; VLOOKUP(RANDBETWEEN(5,COUNT('Last name'!$A:$A) + 1),'Last name'!$A:$B,2,FALSE)
)</f>
        <v>Bactista Barboza</v>
      </c>
      <c r="I1651" s="7" t="str">
        <f t="shared" ca="1" si="226"/>
        <v>Otávio Bactista Barboza</v>
      </c>
      <c r="J1651" s="7" t="str">
        <f ca="1">VLOOKUP($E1651,Name!$A:$C,3,FALSE)</f>
        <v>M</v>
      </c>
      <c r="K1651" s="7" t="str">
        <f ca="1">VLOOKUP($J1651,Gender!$A:$B,2,FALSE)</f>
        <v>Male</v>
      </c>
      <c r="L1651" s="7">
        <f t="shared" ca="1" si="227"/>
        <v>5</v>
      </c>
      <c r="M1651" s="7" t="str">
        <f ca="1">VLOOKUP($L1651,Race!$A:$B,2,FALSE)</f>
        <v>White</v>
      </c>
      <c r="N1651" s="8">
        <f t="shared" ca="1" si="228"/>
        <v>31255</v>
      </c>
      <c r="O1651" s="6">
        <f t="shared" ca="1" si="229"/>
        <v>7</v>
      </c>
      <c r="P1651" s="8" t="str">
        <f ca="1">VLOOKUP($O1651,Education!$A:$B,2,FALSE)</f>
        <v>Undergraduate degree</v>
      </c>
      <c r="Q1651" s="7">
        <f ca="1" xml:space="preserve">
  IF(OR($S1651 = 5, $S1651 = 6, $S1651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51" s="7" t="str">
        <f ca="1">VLOOKUP($Q1651,Department!$A:$B,2,FALSE)</f>
        <v>Human Resource</v>
      </c>
      <c r="S1651" s="6">
        <f t="shared" ca="1" si="230"/>
        <v>9</v>
      </c>
      <c r="T1651" s="7" t="str">
        <f ca="1">VLOOKUP($S1651,Role!$A:$B,2,FALSE)</f>
        <v>Intern</v>
      </c>
      <c r="U1651" s="6" t="str">
        <f t="shared" ca="1" si="231"/>
        <v/>
      </c>
      <c r="V1651" s="7" t="str">
        <f ca="1" xml:space="preserve">
IF($U1651 &lt;&gt; "",
    VLOOKUP($U1651,Level!$A:$B,2,FALSE),
    ""
)</f>
        <v/>
      </c>
      <c r="W1651" s="1">
        <f t="shared" ca="1" si="232"/>
        <v>1285</v>
      </c>
      <c r="X1651" s="12" t="str">
        <f t="shared" ca="1" si="233"/>
        <v>INSERT INTO bi4all.fac_employees (id_company_fk, id_employee_pk, flg_active, employee_name, id_gender_fk, id_race_fk, birthday, id_schooling_fk, id_department_fk, id_role_fk, id_level_fk, salary) VALUES (1, 1647, TRUE, 'Otávio Bactista Barboza', 'M', 5, '27/07/1985', 7, 8, 9, NULL, 1285);</v>
      </c>
    </row>
    <row r="1652" spans="1:24" ht="14.25" customHeight="1" x14ac:dyDescent="0.2">
      <c r="A1652" s="7">
        <v>1</v>
      </c>
      <c r="B1652" s="7" t="str">
        <f>$A1652 &amp; "-"&amp;VLOOKUP($A1652,Company!$A:$B,2,FALSE)</f>
        <v>1-ACME Corporation</v>
      </c>
      <c r="C1652" s="5">
        <f t="shared" si="225"/>
        <v>1648</v>
      </c>
      <c r="D1652" s="6" t="b">
        <v>1</v>
      </c>
      <c r="E1652" s="7">
        <f ca="1">IF($C1652 = 1 + N("Presidente"),
    127,
    IF($C1652 = 2 + N("Vice-Presidente"),
        72,
        IF($C1652 = 3 + N("Secretária bilíngue"),
            13,
            RANDBETWEEN(5,COUNT(Name!$A:$A) + 1)
        )
    )
)</f>
        <v>108</v>
      </c>
      <c r="F1652" s="7" t="str">
        <f ca="1">VLOOKUP($E1652,Name!$A:$B,2,FALSE)</f>
        <v>Davi Luccas</v>
      </c>
      <c r="G1652" s="7">
        <f ca="1" xml:space="preserve">
IF($C1652 = 1,
    0,
    RANDBETWEEN(5,COUNT('Last name'!$A:$A) + 1)
)</f>
        <v>53</v>
      </c>
      <c r="H1652" s="7" t="str">
        <f ca="1" xml:space="preserve">
IF($C1652 = 1 + N("Presidente"),
    "de Orléans e Bragança",
    VLOOKUP($G1652,'Last name'!$A:$B,2,FALSE) &amp; " " &amp; VLOOKUP(RANDBETWEEN(5,COUNT('Last name'!$A:$A) + 1),'Last name'!$A:$B,2,FALSE)
)</f>
        <v>Camargo Barboza</v>
      </c>
      <c r="I1652" s="7" t="str">
        <f t="shared" ca="1" si="226"/>
        <v>Davi Luccas Camargo Barboza</v>
      </c>
      <c r="J1652" s="7" t="str">
        <f ca="1">VLOOKUP($E1652,Name!$A:$C,3,FALSE)</f>
        <v>M</v>
      </c>
      <c r="K1652" s="7" t="str">
        <f ca="1">VLOOKUP($J1652,Gender!$A:$B,2,FALSE)</f>
        <v>Male</v>
      </c>
      <c r="L1652" s="7">
        <f t="shared" ca="1" si="227"/>
        <v>6</v>
      </c>
      <c r="M1652" s="7" t="str">
        <f ca="1">VLOOKUP($L1652,Race!$A:$B,2,FALSE)</f>
        <v>Black or African American</v>
      </c>
      <c r="N1652" s="8">
        <f t="shared" ca="1" si="228"/>
        <v>17437</v>
      </c>
      <c r="O1652" s="6">
        <f t="shared" ca="1" si="229"/>
        <v>7</v>
      </c>
      <c r="P1652" s="8" t="str">
        <f ca="1">VLOOKUP($O1652,Education!$A:$B,2,FALSE)</f>
        <v>Undergraduate degree</v>
      </c>
      <c r="Q1652" s="7">
        <f ca="1" xml:space="preserve">
  IF(OR($S1652 = 5, $S1652 = 6, $S1652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52" s="7" t="str">
        <f ca="1">VLOOKUP($Q1652,Department!$A:$B,2,FALSE)</f>
        <v>Administration</v>
      </c>
      <c r="S1652" s="6">
        <f t="shared" ca="1" si="230"/>
        <v>11</v>
      </c>
      <c r="T1652" s="7" t="str">
        <f ca="1">VLOOKUP($S1652,Role!$A:$B,2,FALSE)</f>
        <v>Analyst</v>
      </c>
      <c r="U1652" s="6">
        <f t="shared" ca="1" si="231"/>
        <v>7</v>
      </c>
      <c r="V1652" s="7" t="str">
        <f ca="1" xml:space="preserve">
IF($U1652 &lt;&gt; "",
    VLOOKUP($U1652,Level!$A:$B,2,FALSE),
    ""
)</f>
        <v>Senior</v>
      </c>
      <c r="W1652" s="1">
        <f t="shared" ca="1" si="232"/>
        <v>2500</v>
      </c>
      <c r="X1652" s="12" t="str">
        <f t="shared" ca="1" si="233"/>
        <v>INSERT INTO bi4all.fac_employees (id_company_fk, id_employee_pk, flg_active, employee_name, id_gender_fk, id_race_fk, birthday, id_schooling_fk, id_department_fk, id_role_fk, id_level_fk, salary) VALUES (1, 1648, TRUE, 'Davi Luccas Camargo Barboza', 'M', 6, '27/09/1947', 7, 6, 11, 7, 2500);</v>
      </c>
    </row>
    <row r="1653" spans="1:24" ht="14.25" customHeight="1" x14ac:dyDescent="0.2">
      <c r="A1653" s="7">
        <v>1</v>
      </c>
      <c r="B1653" s="7" t="str">
        <f>$A1653 &amp; "-"&amp;VLOOKUP($A1653,Company!$A:$B,2,FALSE)</f>
        <v>1-ACME Corporation</v>
      </c>
      <c r="C1653" s="5">
        <f t="shared" si="225"/>
        <v>1649</v>
      </c>
      <c r="D1653" s="6" t="b">
        <v>1</v>
      </c>
      <c r="E1653" s="7">
        <f ca="1">IF($C1653 = 1 + N("Presidente"),
    127,
    IF($C1653 = 2 + N("Vice-Presidente"),
        72,
        IF($C1653 = 3 + N("Secretária bilíngue"),
            13,
            RANDBETWEEN(5,COUNT(Name!$A:$A) + 1)
        )
    )
)</f>
        <v>158</v>
      </c>
      <c r="F1653" s="7" t="str">
        <f ca="1">VLOOKUP($E1653,Name!$A:$B,2,FALSE)</f>
        <v>Guilherme Augusto</v>
      </c>
      <c r="G1653" s="7">
        <f ca="1" xml:space="preserve">
IF($C1653 = 1,
    0,
    RANDBETWEEN(5,COUNT('Last name'!$A:$A) + 1)
)</f>
        <v>168</v>
      </c>
      <c r="H1653" s="7" t="str">
        <f ca="1" xml:space="preserve">
IF($C1653 = 1 + N("Presidente"),
    "de Orléans e Bragança",
    VLOOKUP($G1653,'Last name'!$A:$B,2,FALSE) &amp; " " &amp; VLOOKUP(RANDBETWEEN(5,COUNT('Last name'!$A:$A) + 1),'Last name'!$A:$B,2,FALSE)
)</f>
        <v>Rossi Sá</v>
      </c>
      <c r="I1653" s="7" t="str">
        <f t="shared" ca="1" si="226"/>
        <v>Guilherme Augusto Rossi Sá</v>
      </c>
      <c r="J1653" s="7" t="str">
        <f ca="1">VLOOKUP($E1653,Name!$A:$C,3,FALSE)</f>
        <v>M</v>
      </c>
      <c r="K1653" s="7" t="str">
        <f ca="1">VLOOKUP($J1653,Gender!$A:$B,2,FALSE)</f>
        <v>Male</v>
      </c>
      <c r="L1653" s="7">
        <f t="shared" ca="1" si="227"/>
        <v>8</v>
      </c>
      <c r="M1653" s="7" t="str">
        <f ca="1">VLOOKUP($L1653,Race!$A:$B,2,FALSE)</f>
        <v>Asian</v>
      </c>
      <c r="N1653" s="8">
        <f t="shared" ca="1" si="228"/>
        <v>30651</v>
      </c>
      <c r="O1653" s="6">
        <f t="shared" ca="1" si="229"/>
        <v>7</v>
      </c>
      <c r="P1653" s="8" t="str">
        <f ca="1">VLOOKUP($O1653,Education!$A:$B,2,FALSE)</f>
        <v>Undergraduate degree</v>
      </c>
      <c r="Q1653" s="7">
        <f ca="1" xml:space="preserve">
  IF(OR($S1653 = 5, $S1653 = 6, $S1653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53" s="7" t="str">
        <f ca="1">VLOOKUP($Q1653,Department!$A:$B,2,FALSE)</f>
        <v>Communication &amp; Marketing</v>
      </c>
      <c r="S1653" s="6">
        <f t="shared" ca="1" si="230"/>
        <v>9</v>
      </c>
      <c r="T1653" s="7" t="str">
        <f ca="1">VLOOKUP($S1653,Role!$A:$B,2,FALSE)</f>
        <v>Intern</v>
      </c>
      <c r="U1653" s="6" t="str">
        <f t="shared" ca="1" si="231"/>
        <v/>
      </c>
      <c r="V1653" s="7" t="str">
        <f ca="1" xml:space="preserve">
IF($U1653 &lt;&gt; "",
    VLOOKUP($U1653,Level!$A:$B,2,FALSE),
    ""
)</f>
        <v/>
      </c>
      <c r="W1653" s="1">
        <f t="shared" ca="1" si="232"/>
        <v>1285</v>
      </c>
      <c r="X1653" s="12" t="str">
        <f t="shared" ca="1" si="233"/>
        <v>INSERT INTO bi4all.fac_employees (id_company_fk, id_employee_pk, flg_active, employee_name, id_gender_fk, id_race_fk, birthday, id_schooling_fk, id_department_fk, id_role_fk, id_level_fk, salary) VALUES (1, 1649, TRUE, 'Guilherme Augusto Rossi Sá', 'M', 8, '01/12/1983', 7, 11, 9, NULL, 1285);</v>
      </c>
    </row>
    <row r="1654" spans="1:24" ht="14.25" customHeight="1" x14ac:dyDescent="0.2">
      <c r="A1654" s="7">
        <v>1</v>
      </c>
      <c r="B1654" s="7" t="str">
        <f>$A1654 &amp; "-"&amp;VLOOKUP($A1654,Company!$A:$B,2,FALSE)</f>
        <v>1-ACME Corporation</v>
      </c>
      <c r="C1654" s="5">
        <f t="shared" si="225"/>
        <v>1650</v>
      </c>
      <c r="D1654" s="6" t="b">
        <v>1</v>
      </c>
      <c r="E1654" s="7">
        <f ca="1">IF($C1654 = 1 + N("Presidente"),
    127,
    IF($C1654 = 2 + N("Vice-Presidente"),
        72,
        IF($C1654 = 3 + N("Secretária bilíngue"),
            13,
            RANDBETWEEN(5,COUNT(Name!$A:$A) + 1)
        )
    )
)</f>
        <v>12</v>
      </c>
      <c r="F1654" s="7" t="str">
        <f ca="1">VLOOKUP($E1654,Name!$A:$B,2,FALSE)</f>
        <v>Alana</v>
      </c>
      <c r="G1654" s="7">
        <f ca="1" xml:space="preserve">
IF($C1654 = 1,
    0,
    RANDBETWEEN(5,COUNT('Last name'!$A:$A) + 1)
)</f>
        <v>27</v>
      </c>
      <c r="H1654" s="7" t="str">
        <f ca="1" xml:space="preserve">
IF($C1654 = 1 + N("Presidente"),
    "de Orléans e Bragança",
    VLOOKUP($G1654,'Last name'!$A:$B,2,FALSE) &amp; " " &amp; VLOOKUP(RANDBETWEEN(5,COUNT('Last name'!$A:$A) + 1),'Last name'!$A:$B,2,FALSE)
)</f>
        <v>Bactista Greco</v>
      </c>
      <c r="I1654" s="7" t="str">
        <f t="shared" ca="1" si="226"/>
        <v>Alana Bactista Greco</v>
      </c>
      <c r="J1654" s="7" t="str">
        <f ca="1">VLOOKUP($E1654,Name!$A:$C,3,FALSE)</f>
        <v>F</v>
      </c>
      <c r="K1654" s="7" t="str">
        <f ca="1">VLOOKUP($J1654,Gender!$A:$B,2,FALSE)</f>
        <v>Female</v>
      </c>
      <c r="L1654" s="7">
        <f t="shared" ca="1" si="227"/>
        <v>5</v>
      </c>
      <c r="M1654" s="7" t="str">
        <f ca="1">VLOOKUP($L1654,Race!$A:$B,2,FALSE)</f>
        <v>White</v>
      </c>
      <c r="N1654" s="8">
        <f t="shared" ca="1" si="228"/>
        <v>30532</v>
      </c>
      <c r="O1654" s="6">
        <f t="shared" ca="1" si="229"/>
        <v>8</v>
      </c>
      <c r="P1654" s="8" t="str">
        <f ca="1">VLOOKUP($O1654,Education!$A:$B,2,FALSE)</f>
        <v>Graduate school</v>
      </c>
      <c r="Q1654" s="7">
        <f ca="1" xml:space="preserve">
  IF(OR($S1654 = 5, $S1654 = 6, $S1654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54" s="7" t="str">
        <f ca="1">VLOOKUP($Q1654,Department!$A:$B,2,FALSE)</f>
        <v>Human Resource</v>
      </c>
      <c r="S1654" s="6">
        <f t="shared" ca="1" si="230"/>
        <v>11</v>
      </c>
      <c r="T1654" s="7" t="str">
        <f ca="1">VLOOKUP($S1654,Role!$A:$B,2,FALSE)</f>
        <v>Analyst</v>
      </c>
      <c r="U1654" s="6">
        <f t="shared" ca="1" si="231"/>
        <v>6</v>
      </c>
      <c r="V1654" s="7" t="str">
        <f ca="1" xml:space="preserve">
IF($U1654 &lt;&gt; "",
    VLOOKUP($U1654,Level!$A:$B,2,FALSE),
    ""
)</f>
        <v>Pleno</v>
      </c>
      <c r="W1654" s="1">
        <f t="shared" ca="1" si="232"/>
        <v>3080</v>
      </c>
      <c r="X1654" s="12" t="str">
        <f t="shared" ca="1" si="233"/>
        <v>INSERT INTO bi4all.fac_employees (id_company_fk, id_employee_pk, flg_active, employee_name, id_gender_fk, id_race_fk, birthday, id_schooling_fk, id_department_fk, id_role_fk, id_level_fk, salary) VALUES (1, 1650, TRUE, 'Alana Bactista Greco', 'F', 5, '04/08/1983', 8, 8, 11, 6, 3080);</v>
      </c>
    </row>
    <row r="1655" spans="1:24" ht="14.25" customHeight="1" x14ac:dyDescent="0.2">
      <c r="A1655" s="7">
        <v>1</v>
      </c>
      <c r="B1655" s="7" t="str">
        <f>$A1655 &amp; "-"&amp;VLOOKUP($A1655,Company!$A:$B,2,FALSE)</f>
        <v>1-ACME Corporation</v>
      </c>
      <c r="C1655" s="5">
        <f t="shared" si="225"/>
        <v>1651</v>
      </c>
      <c r="D1655" s="6" t="b">
        <v>1</v>
      </c>
      <c r="E1655" s="7">
        <f ca="1">IF($C1655 = 1 + N("Presidente"),
    127,
    IF($C1655 = 2 + N("Vice-Presidente"),
        72,
        IF($C1655 = 3 + N("Secretária bilíngue"),
            13,
            RANDBETWEEN(5,COUNT(Name!$A:$A) + 1)
        )
    )
)</f>
        <v>128</v>
      </c>
      <c r="F1655" s="7" t="str">
        <f ca="1">VLOOKUP($E1655,Name!$A:$B,2,FALSE)</f>
        <v>Enzo Gabriel</v>
      </c>
      <c r="G1655" s="7">
        <f ca="1" xml:space="preserve">
IF($C1655 = 1,
    0,
    RANDBETWEEN(5,COUNT('Last name'!$A:$A) + 1)
)</f>
        <v>87</v>
      </c>
      <c r="H1655" s="7" t="str">
        <f ca="1" xml:space="preserve">
IF($C1655 = 1 + N("Presidente"),
    "de Orléans e Bragança",
    VLOOKUP($G1655,'Last name'!$A:$B,2,FALSE) &amp; " " &amp; VLOOKUP(RANDBETWEEN(5,COUNT('Last name'!$A:$A) + 1),'Last name'!$A:$B,2,FALSE)
)</f>
        <v>Ferrari Saragoça</v>
      </c>
      <c r="I1655" s="7" t="str">
        <f t="shared" ca="1" si="226"/>
        <v>Enzo Gabriel Ferrari Saragoça</v>
      </c>
      <c r="J1655" s="7" t="str">
        <f ca="1">VLOOKUP($E1655,Name!$A:$C,3,FALSE)</f>
        <v>M</v>
      </c>
      <c r="K1655" s="7" t="str">
        <f ca="1">VLOOKUP($J1655,Gender!$A:$B,2,FALSE)</f>
        <v>Male</v>
      </c>
      <c r="L1655" s="7">
        <f t="shared" ca="1" si="227"/>
        <v>5</v>
      </c>
      <c r="M1655" s="7" t="str">
        <f ca="1">VLOOKUP($L1655,Race!$A:$B,2,FALSE)</f>
        <v>White</v>
      </c>
      <c r="N1655" s="8">
        <f t="shared" ca="1" si="228"/>
        <v>20385</v>
      </c>
      <c r="O1655" s="6">
        <f t="shared" ca="1" si="229"/>
        <v>7</v>
      </c>
      <c r="P1655" s="8" t="str">
        <f ca="1">VLOOKUP($O1655,Education!$A:$B,2,FALSE)</f>
        <v>Undergraduate degree</v>
      </c>
      <c r="Q1655" s="7">
        <f ca="1" xml:space="preserve">
  IF(OR($S1655 = 5, $S1655 = 6, $S1655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55" s="7" t="str">
        <f ca="1">VLOOKUP($Q1655,Department!$A:$B,2,FALSE)</f>
        <v>Finance</v>
      </c>
      <c r="S1655" s="6">
        <f t="shared" ca="1" si="230"/>
        <v>10</v>
      </c>
      <c r="T1655" s="7" t="str">
        <f ca="1">VLOOKUP($S1655,Role!$A:$B,2,FALSE)</f>
        <v>Trainee</v>
      </c>
      <c r="U1655" s="6" t="str">
        <f t="shared" ca="1" si="231"/>
        <v/>
      </c>
      <c r="V1655" s="7" t="str">
        <f ca="1" xml:space="preserve">
IF($U1655 &lt;&gt; "",
    VLOOKUP($U1655,Level!$A:$B,2,FALSE),
    ""
)</f>
        <v/>
      </c>
      <c r="W1655" s="1">
        <f t="shared" ca="1" si="232"/>
        <v>1305</v>
      </c>
      <c r="X1655" s="12" t="str">
        <f t="shared" ca="1" si="233"/>
        <v>INSERT INTO bi4all.fac_employees (id_company_fk, id_employee_pk, flg_active, employee_name, id_gender_fk, id_race_fk, birthday, id_schooling_fk, id_department_fk, id_role_fk, id_level_fk, salary) VALUES (1, 1651, TRUE, 'Enzo Gabriel Ferrari Saragoça', 'M', 5, '23/10/1955', 7, 7, 10, NULL, 1305);</v>
      </c>
    </row>
    <row r="1656" spans="1:24" ht="14.25" customHeight="1" x14ac:dyDescent="0.2">
      <c r="A1656" s="7">
        <v>1</v>
      </c>
      <c r="B1656" s="7" t="str">
        <f>$A1656 &amp; "-"&amp;VLOOKUP($A1656,Company!$A:$B,2,FALSE)</f>
        <v>1-ACME Corporation</v>
      </c>
      <c r="C1656" s="5">
        <f t="shared" si="225"/>
        <v>1652</v>
      </c>
      <c r="D1656" s="6" t="b">
        <v>1</v>
      </c>
      <c r="E1656" s="7">
        <f ca="1">IF($C1656 = 1 + N("Presidente"),
    127,
    IF($C1656 = 2 + N("Vice-Presidente"),
        72,
        IF($C1656 = 3 + N("Secretária bilíngue"),
            13,
            RANDBETWEEN(5,COUNT(Name!$A:$A) + 1)
        )
    )
)</f>
        <v>88</v>
      </c>
      <c r="F1656" s="7" t="str">
        <f ca="1">VLOOKUP($E1656,Name!$A:$B,2,FALSE)</f>
        <v>Catarina</v>
      </c>
      <c r="G1656" s="7">
        <f ca="1" xml:space="preserve">
IF($C1656 = 1,
    0,
    RANDBETWEEN(5,COUNT('Last name'!$A:$A) + 1)
)</f>
        <v>55</v>
      </c>
      <c r="H1656" s="7" t="str">
        <f ca="1" xml:space="preserve">
IF($C1656 = 1 + N("Presidente"),
    "de Orléans e Bragança",
    VLOOKUP($G1656,'Last name'!$A:$B,2,FALSE) &amp; " " &amp; VLOOKUP(RANDBETWEEN(5,COUNT('Last name'!$A:$A) + 1),'Last name'!$A:$B,2,FALSE)
)</f>
        <v>Camões Serra</v>
      </c>
      <c r="I1656" s="7" t="str">
        <f t="shared" ca="1" si="226"/>
        <v>Catarina Camões Serra</v>
      </c>
      <c r="J1656" s="7" t="str">
        <f ca="1">VLOOKUP($E1656,Name!$A:$C,3,FALSE)</f>
        <v>F</v>
      </c>
      <c r="K1656" s="7" t="str">
        <f ca="1">VLOOKUP($J1656,Gender!$A:$B,2,FALSE)</f>
        <v>Female</v>
      </c>
      <c r="L1656" s="7">
        <f t="shared" ca="1" si="227"/>
        <v>5</v>
      </c>
      <c r="M1656" s="7" t="str">
        <f ca="1">VLOOKUP($L1656,Race!$A:$B,2,FALSE)</f>
        <v>White</v>
      </c>
      <c r="N1656" s="8">
        <f t="shared" ca="1" si="228"/>
        <v>26902</v>
      </c>
      <c r="O1656" s="6">
        <f t="shared" ca="1" si="229"/>
        <v>8</v>
      </c>
      <c r="P1656" s="8" t="str">
        <f ca="1">VLOOKUP($O1656,Education!$A:$B,2,FALSE)</f>
        <v>Graduate school</v>
      </c>
      <c r="Q1656" s="7">
        <f ca="1" xml:space="preserve">
  IF(OR($S1656 = 5, $S1656 = 6, $S1656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56" s="7" t="str">
        <f ca="1">VLOOKUP($Q1656,Department!$A:$B,2,FALSE)</f>
        <v>Controlling</v>
      </c>
      <c r="S1656" s="6">
        <f t="shared" ca="1" si="230"/>
        <v>11</v>
      </c>
      <c r="T1656" s="7" t="str">
        <f ca="1">VLOOKUP($S1656,Role!$A:$B,2,FALSE)</f>
        <v>Analyst</v>
      </c>
      <c r="U1656" s="6">
        <f t="shared" ca="1" si="231"/>
        <v>6</v>
      </c>
      <c r="V1656" s="7" t="str">
        <f ca="1" xml:space="preserve">
IF($U1656 &lt;&gt; "",
    VLOOKUP($U1656,Level!$A:$B,2,FALSE),
    ""
)</f>
        <v>Pleno</v>
      </c>
      <c r="W1656" s="1">
        <f t="shared" ca="1" si="232"/>
        <v>3000</v>
      </c>
      <c r="X1656" s="12" t="str">
        <f t="shared" ca="1" si="233"/>
        <v>INSERT INTO bi4all.fac_employees (id_company_fk, id_employee_pk, flg_active, employee_name, id_gender_fk, id_race_fk, birthday, id_schooling_fk, id_department_fk, id_role_fk, id_level_fk, salary) VALUES (1, 1652, TRUE, 'Catarina Camões Serra', 'F', 5, '26/08/1973', 8, 12, 11, 6, 3000);</v>
      </c>
    </row>
    <row r="1657" spans="1:24" ht="14.25" customHeight="1" x14ac:dyDescent="0.2">
      <c r="A1657" s="7">
        <v>1</v>
      </c>
      <c r="B1657" s="7" t="str">
        <f>$A1657 &amp; "-"&amp;VLOOKUP($A1657,Company!$A:$B,2,FALSE)</f>
        <v>1-ACME Corporation</v>
      </c>
      <c r="C1657" s="5">
        <f t="shared" si="225"/>
        <v>1653</v>
      </c>
      <c r="D1657" s="6" t="b">
        <v>1</v>
      </c>
      <c r="E1657" s="7">
        <f ca="1">IF($C1657 = 1 + N("Presidente"),
    127,
    IF($C1657 = 2 + N("Vice-Presidente"),
        72,
        IF($C1657 = 3 + N("Secretária bilíngue"),
            13,
            RANDBETWEEN(5,COUNT(Name!$A:$A) + 1)
        )
    )
)</f>
        <v>309</v>
      </c>
      <c r="F1657" s="7" t="str">
        <f ca="1">VLOOKUP($E1657,Name!$A:$B,2,FALSE)</f>
        <v>Octávio</v>
      </c>
      <c r="G1657" s="7">
        <f ca="1" xml:space="preserve">
IF($C1657 = 1,
    0,
    RANDBETWEEN(5,COUNT('Last name'!$A:$A) + 1)
)</f>
        <v>72</v>
      </c>
      <c r="H1657" s="7" t="str">
        <f ca="1" xml:space="preserve">
IF($C1657 = 1 + N("Presidente"),
    "de Orléans e Bragança",
    VLOOKUP($G1657,'Last name'!$A:$B,2,FALSE) &amp; " " &amp; VLOOKUP(RANDBETWEEN(5,COUNT('Last name'!$A:$A) + 1),'Last name'!$A:$B,2,FALSE)
)</f>
        <v>De Luca Malafaia</v>
      </c>
      <c r="I1657" s="7" t="str">
        <f t="shared" ca="1" si="226"/>
        <v>Octávio De Luca Malafaia</v>
      </c>
      <c r="J1657" s="7" t="str">
        <f ca="1">VLOOKUP($E1657,Name!$A:$C,3,FALSE)</f>
        <v>M</v>
      </c>
      <c r="K1657" s="7" t="str">
        <f ca="1">VLOOKUP($J1657,Gender!$A:$B,2,FALSE)</f>
        <v>Male</v>
      </c>
      <c r="L1657" s="7">
        <f t="shared" ca="1" si="227"/>
        <v>5</v>
      </c>
      <c r="M1657" s="7" t="str">
        <f ca="1">VLOOKUP($L1657,Race!$A:$B,2,FALSE)</f>
        <v>White</v>
      </c>
      <c r="N1657" s="8">
        <f t="shared" ca="1" si="228"/>
        <v>27938</v>
      </c>
      <c r="O1657" s="6">
        <f t="shared" ca="1" si="229"/>
        <v>7</v>
      </c>
      <c r="P1657" s="8" t="str">
        <f ca="1">VLOOKUP($O1657,Education!$A:$B,2,FALSE)</f>
        <v>Undergraduate degree</v>
      </c>
      <c r="Q1657" s="7">
        <f ca="1" xml:space="preserve">
  IF(OR($S1657 = 5, $S1657 = 6, $S1657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57" s="7" t="str">
        <f ca="1">VLOOKUP($Q1657,Department!$A:$B,2,FALSE)</f>
        <v>Operations</v>
      </c>
      <c r="S1657" s="6">
        <f t="shared" ca="1" si="230"/>
        <v>9</v>
      </c>
      <c r="T1657" s="7" t="str">
        <f ca="1">VLOOKUP($S1657,Role!$A:$B,2,FALSE)</f>
        <v>Intern</v>
      </c>
      <c r="U1657" s="6" t="str">
        <f t="shared" ca="1" si="231"/>
        <v/>
      </c>
      <c r="V1657" s="7" t="str">
        <f ca="1" xml:space="preserve">
IF($U1657 &lt;&gt; "",
    VLOOKUP($U1657,Level!$A:$B,2,FALSE),
    ""
)</f>
        <v/>
      </c>
      <c r="W1657" s="1">
        <f t="shared" ca="1" si="232"/>
        <v>1205</v>
      </c>
      <c r="X1657" s="12" t="str">
        <f t="shared" ca="1" si="233"/>
        <v>INSERT INTO bi4all.fac_employees (id_company_fk, id_employee_pk, flg_active, employee_name, id_gender_fk, id_race_fk, birthday, id_schooling_fk, id_department_fk, id_role_fk, id_level_fk, salary) VALUES (1, 1653, TRUE, 'Octávio De Luca Malafaia', 'M', 5, '27/06/1976', 7, 10, 9, NULL, 1205);</v>
      </c>
    </row>
    <row r="1658" spans="1:24" ht="14.25" customHeight="1" x14ac:dyDescent="0.2">
      <c r="A1658" s="7">
        <v>1</v>
      </c>
      <c r="B1658" s="7" t="str">
        <f>$A1658 &amp; "-"&amp;VLOOKUP($A1658,Company!$A:$B,2,FALSE)</f>
        <v>1-ACME Corporation</v>
      </c>
      <c r="C1658" s="5">
        <f t="shared" si="225"/>
        <v>1654</v>
      </c>
      <c r="D1658" s="6" t="b">
        <v>1</v>
      </c>
      <c r="E1658" s="7">
        <f ca="1">IF($C1658 = 1 + N("Presidente"),
    127,
    IF($C1658 = 2 + N("Vice-Presidente"),
        72,
        IF($C1658 = 3 + N("Secretária bilíngue"),
            13,
            RANDBETWEEN(5,COUNT(Name!$A:$A) + 1)
        )
    )
)</f>
        <v>297</v>
      </c>
      <c r="F1658" s="7" t="str">
        <f ca="1">VLOOKUP($E1658,Name!$A:$B,2,FALSE)</f>
        <v>Miguelito</v>
      </c>
      <c r="G1658" s="7">
        <f ca="1" xml:space="preserve">
IF($C1658 = 1,
    0,
    RANDBETWEEN(5,COUNT('Last name'!$A:$A) + 1)
)</f>
        <v>60</v>
      </c>
      <c r="H1658" s="7" t="str">
        <f ca="1" xml:space="preserve">
IF($C1658 = 1 + N("Presidente"),
    "de Orléans e Bragança",
    VLOOKUP($G1658,'Last name'!$A:$B,2,FALSE) &amp; " " &amp; VLOOKUP(RANDBETWEEN(5,COUNT('Last name'!$A:$A) + 1),'Last name'!$A:$B,2,FALSE)
)</f>
        <v>Carneiro Morato</v>
      </c>
      <c r="I1658" s="7" t="str">
        <f t="shared" ca="1" si="226"/>
        <v>Miguelito Carneiro Morato</v>
      </c>
      <c r="J1658" s="7" t="str">
        <f ca="1">VLOOKUP($E1658,Name!$A:$C,3,FALSE)</f>
        <v>M</v>
      </c>
      <c r="K1658" s="7" t="str">
        <f ca="1">VLOOKUP($J1658,Gender!$A:$B,2,FALSE)</f>
        <v>Male</v>
      </c>
      <c r="L1658" s="7">
        <f t="shared" ca="1" si="227"/>
        <v>5</v>
      </c>
      <c r="M1658" s="7" t="str">
        <f ca="1">VLOOKUP($L1658,Race!$A:$B,2,FALSE)</f>
        <v>White</v>
      </c>
      <c r="N1658" s="8">
        <f t="shared" ca="1" si="228"/>
        <v>23675</v>
      </c>
      <c r="O1658" s="6">
        <f t="shared" ca="1" si="229"/>
        <v>8</v>
      </c>
      <c r="P1658" s="8" t="str">
        <f ca="1">VLOOKUP($O1658,Education!$A:$B,2,FALSE)</f>
        <v>Graduate school</v>
      </c>
      <c r="Q1658" s="7">
        <f ca="1" xml:space="preserve">
  IF(OR($S1658 = 5, $S1658 = 6, $S1658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58" s="7" t="str">
        <f ca="1">VLOOKUP($Q1658,Department!$A:$B,2,FALSE)</f>
        <v>Commercial</v>
      </c>
      <c r="S1658" s="6">
        <f t="shared" ca="1" si="230"/>
        <v>11</v>
      </c>
      <c r="T1658" s="7" t="str">
        <f ca="1">VLOOKUP($S1658,Role!$A:$B,2,FALSE)</f>
        <v>Analyst</v>
      </c>
      <c r="U1658" s="6">
        <f t="shared" ca="1" si="231"/>
        <v>7</v>
      </c>
      <c r="V1658" s="7" t="str">
        <f ca="1" xml:space="preserve">
IF($U1658 &lt;&gt; "",
    VLOOKUP($U1658,Level!$A:$B,2,FALSE),
    ""
)</f>
        <v>Senior</v>
      </c>
      <c r="W1658" s="1">
        <f t="shared" ca="1" si="232"/>
        <v>3080</v>
      </c>
      <c r="X1658" s="12" t="str">
        <f t="shared" ca="1" si="233"/>
        <v>INSERT INTO bi4all.fac_employees (id_company_fk, id_employee_pk, flg_active, employee_name, id_gender_fk, id_race_fk, birthday, id_schooling_fk, id_department_fk, id_role_fk, id_level_fk, salary) VALUES (1, 1654, TRUE, 'Miguelito Carneiro Morato', 'M', 5, '25/10/1964', 8, 9, 11, 7, 3080);</v>
      </c>
    </row>
    <row r="1659" spans="1:24" ht="14.25" customHeight="1" x14ac:dyDescent="0.2">
      <c r="A1659" s="7">
        <v>1</v>
      </c>
      <c r="B1659" s="7" t="str">
        <f>$A1659 &amp; "-"&amp;VLOOKUP($A1659,Company!$A:$B,2,FALSE)</f>
        <v>1-ACME Corporation</v>
      </c>
      <c r="C1659" s="5">
        <f t="shared" si="225"/>
        <v>1655</v>
      </c>
      <c r="D1659" s="6" t="b">
        <v>1</v>
      </c>
      <c r="E1659" s="7">
        <f ca="1">IF($C1659 = 1 + N("Presidente"),
    127,
    IF($C1659 = 2 + N("Vice-Presidente"),
        72,
        IF($C1659 = 3 + N("Secretária bilíngue"),
            13,
            RANDBETWEEN(5,COUNT(Name!$A:$A) + 1)
        )
    )
)</f>
        <v>61</v>
      </c>
      <c r="F1659" s="7" t="str">
        <f ca="1">VLOOKUP($E1659,Name!$A:$B,2,FALSE)</f>
        <v>Augusto</v>
      </c>
      <c r="G1659" s="7">
        <f ca="1" xml:space="preserve">
IF($C1659 = 1,
    0,
    RANDBETWEEN(5,COUNT('Last name'!$A:$A) + 1)
)</f>
        <v>51</v>
      </c>
      <c r="H1659" s="7" t="str">
        <f ca="1" xml:space="preserve">
IF($C1659 = 1 + N("Presidente"),
    "de Orléans e Bragança",
    VLOOKUP($G1659,'Last name'!$A:$B,2,FALSE) &amp; " " &amp; VLOOKUP(RANDBETWEEN(5,COUNT('Last name'!$A:$A) + 1),'Last name'!$A:$B,2,FALSE)
)</f>
        <v>Café Noronha</v>
      </c>
      <c r="I1659" s="7" t="str">
        <f t="shared" ca="1" si="226"/>
        <v>Augusto Café Noronha</v>
      </c>
      <c r="J1659" s="7" t="str">
        <f ca="1">VLOOKUP($E1659,Name!$A:$C,3,FALSE)</f>
        <v>M</v>
      </c>
      <c r="K1659" s="7" t="str">
        <f ca="1">VLOOKUP($J1659,Gender!$A:$B,2,FALSE)</f>
        <v>Male</v>
      </c>
      <c r="L1659" s="7">
        <f t="shared" ca="1" si="227"/>
        <v>6</v>
      </c>
      <c r="M1659" s="7" t="str">
        <f ca="1">VLOOKUP($L1659,Race!$A:$B,2,FALSE)</f>
        <v>Black or African American</v>
      </c>
      <c r="N1659" s="8">
        <f t="shared" ca="1" si="228"/>
        <v>21289</v>
      </c>
      <c r="O1659" s="6">
        <f t="shared" ca="1" si="229"/>
        <v>7</v>
      </c>
      <c r="P1659" s="8" t="str">
        <f ca="1">VLOOKUP($O1659,Education!$A:$B,2,FALSE)</f>
        <v>Undergraduate degree</v>
      </c>
      <c r="Q1659" s="7">
        <f ca="1" xml:space="preserve">
  IF(OR($S1659 = 5, $S1659 = 6, $S1659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59" s="7" t="str">
        <f ca="1">VLOOKUP($Q1659,Department!$A:$B,2,FALSE)</f>
        <v>Controlling</v>
      </c>
      <c r="S1659" s="6">
        <f t="shared" ca="1" si="230"/>
        <v>10</v>
      </c>
      <c r="T1659" s="7" t="str">
        <f ca="1">VLOOKUP($S1659,Role!$A:$B,2,FALSE)</f>
        <v>Trainee</v>
      </c>
      <c r="U1659" s="6" t="str">
        <f t="shared" ca="1" si="231"/>
        <v/>
      </c>
      <c r="V1659" s="7" t="str">
        <f ca="1" xml:space="preserve">
IF($U1659 &lt;&gt; "",
    VLOOKUP($U1659,Level!$A:$B,2,FALSE),
    ""
)</f>
        <v/>
      </c>
      <c r="W1659" s="1">
        <f t="shared" ca="1" si="232"/>
        <v>1305</v>
      </c>
      <c r="X1659" s="12" t="str">
        <f t="shared" ca="1" si="233"/>
        <v>INSERT INTO bi4all.fac_employees (id_company_fk, id_employee_pk, flg_active, employee_name, id_gender_fk, id_race_fk, birthday, id_schooling_fk, id_department_fk, id_role_fk, id_level_fk, salary) VALUES (1, 1655, TRUE, 'Augusto Café Noronha', 'M', 6, '14/04/1958', 7, 12, 10, NULL, 1305);</v>
      </c>
    </row>
    <row r="1660" spans="1:24" ht="14.25" customHeight="1" x14ac:dyDescent="0.2">
      <c r="A1660" s="7">
        <v>1</v>
      </c>
      <c r="B1660" s="7" t="str">
        <f>$A1660 &amp; "-"&amp;VLOOKUP($A1660,Company!$A:$B,2,FALSE)</f>
        <v>1-ACME Corporation</v>
      </c>
      <c r="C1660" s="5">
        <f t="shared" si="225"/>
        <v>1656</v>
      </c>
      <c r="D1660" s="6" t="b">
        <v>1</v>
      </c>
      <c r="E1660" s="7">
        <f ca="1">IF($C1660 = 1 + N("Presidente"),
    127,
    IF($C1660 = 2 + N("Vice-Presidente"),
        72,
        IF($C1660 = 3 + N("Secretária bilíngue"),
            13,
            RANDBETWEEN(5,COUNT(Name!$A:$A) + 1)
        )
    )
)</f>
        <v>315</v>
      </c>
      <c r="F1660" s="7" t="str">
        <f ca="1">VLOOKUP($E1660,Name!$A:$B,2,FALSE)</f>
        <v>Peter</v>
      </c>
      <c r="G1660" s="7">
        <f ca="1" xml:space="preserve">
IF($C1660 = 1,
    0,
    RANDBETWEEN(5,COUNT('Last name'!$A:$A) + 1)
)</f>
        <v>18</v>
      </c>
      <c r="H1660" s="7" t="str">
        <f ca="1" xml:space="preserve">
IF($C1660 = 1 + N("Presidente"),
    "de Orléans e Bragança",
    VLOOKUP($G1660,'Last name'!$A:$B,2,FALSE) &amp; " " &amp; VLOOKUP(RANDBETWEEN(5,COUNT('Last name'!$A:$A) + 1),'Last name'!$A:$B,2,FALSE)
)</f>
        <v>Andrioli Pellegrini</v>
      </c>
      <c r="I1660" s="7" t="str">
        <f t="shared" ca="1" si="226"/>
        <v>Peter Andrioli Pellegrini</v>
      </c>
      <c r="J1660" s="7" t="str">
        <f ca="1">VLOOKUP($E1660,Name!$A:$C,3,FALSE)</f>
        <v>M</v>
      </c>
      <c r="K1660" s="7" t="str">
        <f ca="1">VLOOKUP($J1660,Gender!$A:$B,2,FALSE)</f>
        <v>Male</v>
      </c>
      <c r="L1660" s="7">
        <f t="shared" ca="1" si="227"/>
        <v>5</v>
      </c>
      <c r="M1660" s="7" t="str">
        <f ca="1">VLOOKUP($L1660,Race!$A:$B,2,FALSE)</f>
        <v>White</v>
      </c>
      <c r="N1660" s="8">
        <f t="shared" ca="1" si="228"/>
        <v>29469</v>
      </c>
      <c r="O1660" s="6">
        <f t="shared" ca="1" si="229"/>
        <v>7</v>
      </c>
      <c r="P1660" s="8" t="str">
        <f ca="1">VLOOKUP($O1660,Education!$A:$B,2,FALSE)</f>
        <v>Undergraduate degree</v>
      </c>
      <c r="Q1660" s="7">
        <f ca="1" xml:space="preserve">
  IF(OR($S1660 = 5, $S1660 = 6, $S1660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60" s="7" t="str">
        <f ca="1">VLOOKUP($Q1660,Department!$A:$B,2,FALSE)</f>
        <v>Presidency</v>
      </c>
      <c r="S1660" s="6">
        <f t="shared" ca="1" si="230"/>
        <v>11</v>
      </c>
      <c r="T1660" s="7" t="str">
        <f ca="1">VLOOKUP($S1660,Role!$A:$B,2,FALSE)</f>
        <v>Analyst</v>
      </c>
      <c r="U1660" s="6">
        <f t="shared" ca="1" si="231"/>
        <v>5</v>
      </c>
      <c r="V1660" s="7" t="str">
        <f ca="1" xml:space="preserve">
IF($U1660 &lt;&gt; "",
    VLOOKUP($U1660,Level!$A:$B,2,FALSE),
    ""
)</f>
        <v>Junior</v>
      </c>
      <c r="W1660" s="1">
        <f t="shared" ca="1" si="232"/>
        <v>2500</v>
      </c>
      <c r="X1660" s="12" t="str">
        <f t="shared" ca="1" si="233"/>
        <v>INSERT INTO bi4all.fac_employees (id_company_fk, id_employee_pk, flg_active, employee_name, id_gender_fk, id_race_fk, birthday, id_schooling_fk, id_department_fk, id_role_fk, id_level_fk, salary) VALUES (1, 1656, TRUE, 'Peter Andrioli Pellegrini', 'M', 5, '05/09/1980', 7, 5, 11, 5, 2500);</v>
      </c>
    </row>
    <row r="1661" spans="1:24" ht="14.25" customHeight="1" x14ac:dyDescent="0.2">
      <c r="A1661" s="7">
        <v>1</v>
      </c>
      <c r="B1661" s="7" t="str">
        <f>$A1661 &amp; "-"&amp;VLOOKUP($A1661,Company!$A:$B,2,FALSE)</f>
        <v>1-ACME Corporation</v>
      </c>
      <c r="C1661" s="5">
        <f t="shared" si="225"/>
        <v>1657</v>
      </c>
      <c r="D1661" s="6" t="b">
        <v>1</v>
      </c>
      <c r="E1661" s="7">
        <f ca="1">IF($C1661 = 1 + N("Presidente"),
    127,
    IF($C1661 = 2 + N("Vice-Presidente"),
        72,
        IF($C1661 = 3 + N("Secretária bilíngue"),
            13,
            RANDBETWEEN(5,COUNT(Name!$A:$A) + 1)
        )
    )
)</f>
        <v>78</v>
      </c>
      <c r="F1661" s="7" t="str">
        <f ca="1">VLOOKUP($E1661,Name!$A:$B,2,FALSE)</f>
        <v>Bryan</v>
      </c>
      <c r="G1661" s="7">
        <f ca="1" xml:space="preserve">
IF($C1661 = 1,
    0,
    RANDBETWEEN(5,COUNT('Last name'!$A:$A) + 1)
)</f>
        <v>99</v>
      </c>
      <c r="H1661" s="7" t="str">
        <f ca="1" xml:space="preserve">
IF($C1661 = 1 + N("Presidente"),
    "de Orléans e Bragança",
    VLOOKUP($G1661,'Last name'!$A:$B,2,FALSE) &amp; " " &amp; VLOOKUP(RANDBETWEEN(5,COUNT('Last name'!$A:$A) + 1),'Last name'!$A:$B,2,FALSE)
)</f>
        <v>Gomes Noronha</v>
      </c>
      <c r="I1661" s="7" t="str">
        <f t="shared" ca="1" si="226"/>
        <v>Bryan Gomes Noronha</v>
      </c>
      <c r="J1661" s="7" t="str">
        <f ca="1">VLOOKUP($E1661,Name!$A:$C,3,FALSE)</f>
        <v>M</v>
      </c>
      <c r="K1661" s="7" t="str">
        <f ca="1">VLOOKUP($J1661,Gender!$A:$B,2,FALSE)</f>
        <v>Male</v>
      </c>
      <c r="L1661" s="7">
        <f t="shared" ca="1" si="227"/>
        <v>7</v>
      </c>
      <c r="M1661" s="7" t="str">
        <f ca="1">VLOOKUP($L1661,Race!$A:$B,2,FALSE)</f>
        <v>Hispanic or Latino</v>
      </c>
      <c r="N1661" s="8">
        <f t="shared" ca="1" si="228"/>
        <v>26297</v>
      </c>
      <c r="O1661" s="6">
        <f t="shared" ca="1" si="229"/>
        <v>7</v>
      </c>
      <c r="P1661" s="8" t="str">
        <f ca="1">VLOOKUP($O1661,Education!$A:$B,2,FALSE)</f>
        <v>Undergraduate degree</v>
      </c>
      <c r="Q1661" s="7">
        <f ca="1" xml:space="preserve">
  IF(OR($S1661 = 5, $S1661 = 6, $S1661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61" s="7" t="str">
        <f ca="1">VLOOKUP($Q1661,Department!$A:$B,2,FALSE)</f>
        <v>Finance</v>
      </c>
      <c r="S1661" s="6">
        <f t="shared" ca="1" si="230"/>
        <v>9</v>
      </c>
      <c r="T1661" s="7" t="str">
        <f ca="1">VLOOKUP($S1661,Role!$A:$B,2,FALSE)</f>
        <v>Intern</v>
      </c>
      <c r="U1661" s="6" t="str">
        <f t="shared" ca="1" si="231"/>
        <v/>
      </c>
      <c r="V1661" s="7" t="str">
        <f ca="1" xml:space="preserve">
IF($U1661 &lt;&gt; "",
    VLOOKUP($U1661,Level!$A:$B,2,FALSE),
    ""
)</f>
        <v/>
      </c>
      <c r="W1661" s="1">
        <f t="shared" ca="1" si="232"/>
        <v>1205</v>
      </c>
      <c r="X1661" s="12" t="str">
        <f t="shared" ca="1" si="233"/>
        <v>INSERT INTO bi4all.fac_employees (id_company_fk, id_employee_pk, flg_active, employee_name, id_gender_fk, id_race_fk, birthday, id_schooling_fk, id_department_fk, id_role_fk, id_level_fk, salary) VALUES (1, 1657, TRUE, 'Bryan Gomes Noronha', 'M', 7, '30/12/1971', 7, 7, 9, NULL, 1205);</v>
      </c>
    </row>
    <row r="1662" spans="1:24" ht="14.25" customHeight="1" x14ac:dyDescent="0.2">
      <c r="A1662" s="7">
        <v>1</v>
      </c>
      <c r="B1662" s="7" t="str">
        <f>$A1662 &amp; "-"&amp;VLOOKUP($A1662,Company!$A:$B,2,FALSE)</f>
        <v>1-ACME Corporation</v>
      </c>
      <c r="C1662" s="5">
        <f t="shared" si="225"/>
        <v>1658</v>
      </c>
      <c r="D1662" s="6" t="b">
        <v>1</v>
      </c>
      <c r="E1662" s="7">
        <f ca="1">IF($C1662 = 1 + N("Presidente"),
    127,
    IF($C1662 = 2 + N("Vice-Presidente"),
        72,
        IF($C1662 = 3 + N("Secretária bilíngue"),
            13,
            RANDBETWEEN(5,COUNT(Name!$A:$A) + 1)
        )
    )
)</f>
        <v>196</v>
      </c>
      <c r="F1662" s="7" t="str">
        <f ca="1">VLOOKUP($E1662,Name!$A:$B,2,FALSE)</f>
        <v>Jonathan</v>
      </c>
      <c r="G1662" s="7">
        <f ca="1" xml:space="preserve">
IF($C1662 = 1,
    0,
    RANDBETWEEN(5,COUNT('Last name'!$A:$A) + 1)
)</f>
        <v>144</v>
      </c>
      <c r="H1662" s="7" t="str">
        <f ca="1" xml:space="preserve">
IF($C1662 = 1 + N("Presidente"),
    "de Orléans e Bragança",
    VLOOKUP($G1662,'Last name'!$A:$B,2,FALSE) &amp; " " &amp; VLOOKUP(RANDBETWEEN(5,COUNT('Last name'!$A:$A) + 1),'Last name'!$A:$B,2,FALSE)
)</f>
        <v>Padrão Barbosa</v>
      </c>
      <c r="I1662" s="7" t="str">
        <f t="shared" ca="1" si="226"/>
        <v>Jonathan Padrão Barbosa</v>
      </c>
      <c r="J1662" s="7" t="str">
        <f ca="1">VLOOKUP($E1662,Name!$A:$C,3,FALSE)</f>
        <v>M</v>
      </c>
      <c r="K1662" s="7" t="str">
        <f ca="1">VLOOKUP($J1662,Gender!$A:$B,2,FALSE)</f>
        <v>Male</v>
      </c>
      <c r="L1662" s="7">
        <f t="shared" ca="1" si="227"/>
        <v>5</v>
      </c>
      <c r="M1662" s="7" t="str">
        <f ca="1">VLOOKUP($L1662,Race!$A:$B,2,FALSE)</f>
        <v>White</v>
      </c>
      <c r="N1662" s="8">
        <f t="shared" ca="1" si="228"/>
        <v>22053</v>
      </c>
      <c r="O1662" s="6">
        <f t="shared" ca="1" si="229"/>
        <v>8</v>
      </c>
      <c r="P1662" s="8" t="str">
        <f ca="1">VLOOKUP($O1662,Education!$A:$B,2,FALSE)</f>
        <v>Graduate school</v>
      </c>
      <c r="Q1662" s="7">
        <f ca="1" xml:space="preserve">
  IF(OR($S1662 = 5, $S1662 = 6, $S1662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62" s="7" t="str">
        <f ca="1">VLOOKUP($Q1662,Department!$A:$B,2,FALSE)</f>
        <v>Operations</v>
      </c>
      <c r="S1662" s="6">
        <f t="shared" ca="1" si="230"/>
        <v>11</v>
      </c>
      <c r="T1662" s="7" t="str">
        <f ca="1">VLOOKUP($S1662,Role!$A:$B,2,FALSE)</f>
        <v>Analyst</v>
      </c>
      <c r="U1662" s="6">
        <f t="shared" ca="1" si="231"/>
        <v>6</v>
      </c>
      <c r="V1662" s="7" t="str">
        <f ca="1" xml:space="preserve">
IF($U1662 &lt;&gt; "",
    VLOOKUP($U1662,Level!$A:$B,2,FALSE),
    ""
)</f>
        <v>Pleno</v>
      </c>
      <c r="W1662" s="1">
        <f t="shared" ca="1" si="232"/>
        <v>3000</v>
      </c>
      <c r="X1662" s="12" t="str">
        <f t="shared" ca="1" si="233"/>
        <v>INSERT INTO bi4all.fac_employees (id_company_fk, id_employee_pk, flg_active, employee_name, id_gender_fk, id_race_fk, birthday, id_schooling_fk, id_department_fk, id_role_fk, id_level_fk, salary) VALUES (1, 1658, TRUE, 'Jonathan Padrão Barbosa', 'M', 5, '17/05/1960', 8, 10, 11, 6, 3000);</v>
      </c>
    </row>
    <row r="1663" spans="1:24" ht="14.25" customHeight="1" x14ac:dyDescent="0.2">
      <c r="A1663" s="7">
        <v>1</v>
      </c>
      <c r="B1663" s="7" t="str">
        <f>$A1663 &amp; "-"&amp;VLOOKUP($A1663,Company!$A:$B,2,FALSE)</f>
        <v>1-ACME Corporation</v>
      </c>
      <c r="C1663" s="5">
        <f t="shared" si="225"/>
        <v>1659</v>
      </c>
      <c r="D1663" s="6" t="b">
        <v>1</v>
      </c>
      <c r="E1663" s="7">
        <f ca="1">IF($C1663 = 1 + N("Presidente"),
    127,
    IF($C1663 = 2 + N("Vice-Presidente"),
        72,
        IF($C1663 = 3 + N("Secretária bilíngue"),
            13,
            RANDBETWEEN(5,COUNT(Name!$A:$A) + 1)
        )
    )
)</f>
        <v>272</v>
      </c>
      <c r="F1663" s="7" t="str">
        <f ca="1">VLOOKUP($E1663,Name!$A:$B,2,FALSE)</f>
        <v>Maria Madalena</v>
      </c>
      <c r="G1663" s="7">
        <f ca="1" xml:space="preserve">
IF($C1663 = 1,
    0,
    RANDBETWEEN(5,COUNT('Last name'!$A:$A) + 1)
)</f>
        <v>64</v>
      </c>
      <c r="H1663" s="7" t="str">
        <f ca="1" xml:space="preserve">
IF($C1663 = 1 + N("Presidente"),
    "de Orléans e Bragança",
    VLOOKUP($G1663,'Last name'!$A:$B,2,FALSE) &amp; " " &amp; VLOOKUP(RANDBETWEEN(5,COUNT('Last name'!$A:$A) + 1),'Last name'!$A:$B,2,FALSE)
)</f>
        <v>Chaves Gonçalves</v>
      </c>
      <c r="I1663" s="7" t="str">
        <f t="shared" ca="1" si="226"/>
        <v>Maria Madalena Chaves Gonçalves</v>
      </c>
      <c r="J1663" s="7" t="str">
        <f ca="1">VLOOKUP($E1663,Name!$A:$C,3,FALSE)</f>
        <v>F</v>
      </c>
      <c r="K1663" s="7" t="str">
        <f ca="1">VLOOKUP($J1663,Gender!$A:$B,2,FALSE)</f>
        <v>Female</v>
      </c>
      <c r="L1663" s="7">
        <f t="shared" ca="1" si="227"/>
        <v>5</v>
      </c>
      <c r="M1663" s="7" t="str">
        <f ca="1">VLOOKUP($L1663,Race!$A:$B,2,FALSE)</f>
        <v>White</v>
      </c>
      <c r="N1663" s="8">
        <f t="shared" ca="1" si="228"/>
        <v>23412</v>
      </c>
      <c r="O1663" s="6">
        <f t="shared" ca="1" si="229"/>
        <v>7</v>
      </c>
      <c r="P1663" s="8" t="str">
        <f ca="1">VLOOKUP($O1663,Education!$A:$B,2,FALSE)</f>
        <v>Undergraduate degree</v>
      </c>
      <c r="Q1663" s="7">
        <f ca="1" xml:space="preserve">
  IF(OR($S1663 = 5, $S1663 = 6, $S1663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63" s="7" t="str">
        <f ca="1">VLOOKUP($Q1663,Department!$A:$B,2,FALSE)</f>
        <v>Administration</v>
      </c>
      <c r="S1663" s="6">
        <f t="shared" ca="1" si="230"/>
        <v>9</v>
      </c>
      <c r="T1663" s="7" t="str">
        <f ca="1">VLOOKUP($S1663,Role!$A:$B,2,FALSE)</f>
        <v>Intern</v>
      </c>
      <c r="U1663" s="6" t="str">
        <f t="shared" ca="1" si="231"/>
        <v/>
      </c>
      <c r="V1663" s="7" t="str">
        <f ca="1" xml:space="preserve">
IF($U1663 &lt;&gt; "",
    VLOOKUP($U1663,Level!$A:$B,2,FALSE),
    ""
)</f>
        <v/>
      </c>
      <c r="W1663" s="1">
        <f t="shared" ca="1" si="232"/>
        <v>1205</v>
      </c>
      <c r="X1663" s="12" t="str">
        <f t="shared" ca="1" si="233"/>
        <v>INSERT INTO bi4all.fac_employees (id_company_fk, id_employee_pk, flg_active, employee_name, id_gender_fk, id_race_fk, birthday, id_schooling_fk, id_department_fk, id_role_fk, id_level_fk, salary) VALUES (1, 1659, TRUE, 'Maria Madalena Chaves Gonçalves', 'F', 5, '05/02/1964', 7, 6, 9, NULL, 1205);</v>
      </c>
    </row>
    <row r="1664" spans="1:24" ht="14.25" customHeight="1" x14ac:dyDescent="0.2">
      <c r="A1664" s="7">
        <v>1</v>
      </c>
      <c r="B1664" s="7" t="str">
        <f>$A1664 &amp; "-"&amp;VLOOKUP($A1664,Company!$A:$B,2,FALSE)</f>
        <v>1-ACME Corporation</v>
      </c>
      <c r="C1664" s="5">
        <f t="shared" si="225"/>
        <v>1660</v>
      </c>
      <c r="D1664" s="6" t="b">
        <v>1</v>
      </c>
      <c r="E1664" s="7">
        <f ca="1">IF($C1664 = 1 + N("Presidente"),
    127,
    IF($C1664 = 2 + N("Vice-Presidente"),
        72,
        IF($C1664 = 3 + N("Secretária bilíngue"),
            13,
            RANDBETWEEN(5,COUNT(Name!$A:$A) + 1)
        )
    )
)</f>
        <v>282</v>
      </c>
      <c r="F1664" s="7" t="str">
        <f ca="1">VLOOKUP($E1664,Name!$A:$B,2,FALSE)</f>
        <v>Marinah</v>
      </c>
      <c r="G1664" s="7">
        <f ca="1" xml:space="preserve">
IF($C1664 = 1,
    0,
    RANDBETWEEN(5,COUNT('Last name'!$A:$A) + 1)
)</f>
        <v>155</v>
      </c>
      <c r="H1664" s="7" t="str">
        <f ca="1" xml:space="preserve">
IF($C1664 = 1 + N("Presidente"),
    "de Orléans e Bragança",
    VLOOKUP($G1664,'Last name'!$A:$B,2,FALSE) &amp; " " &amp; VLOOKUP(RANDBETWEEN(5,COUNT('Last name'!$A:$A) + 1),'Last name'!$A:$B,2,FALSE)
)</f>
        <v>Pinto Aragão</v>
      </c>
      <c r="I1664" s="7" t="str">
        <f t="shared" ca="1" si="226"/>
        <v>Marinah Pinto Aragão</v>
      </c>
      <c r="J1664" s="7" t="str">
        <f ca="1">VLOOKUP($E1664,Name!$A:$C,3,FALSE)</f>
        <v>F</v>
      </c>
      <c r="K1664" s="7" t="str">
        <f ca="1">VLOOKUP($J1664,Gender!$A:$B,2,FALSE)</f>
        <v>Female</v>
      </c>
      <c r="L1664" s="7">
        <f t="shared" ca="1" si="227"/>
        <v>5</v>
      </c>
      <c r="M1664" s="7" t="str">
        <f ca="1">VLOOKUP($L1664,Race!$A:$B,2,FALSE)</f>
        <v>White</v>
      </c>
      <c r="N1664" s="8">
        <f t="shared" ca="1" si="228"/>
        <v>24961</v>
      </c>
      <c r="O1664" s="6">
        <f t="shared" ca="1" si="229"/>
        <v>8</v>
      </c>
      <c r="P1664" s="8" t="str">
        <f ca="1">VLOOKUP($O1664,Education!$A:$B,2,FALSE)</f>
        <v>Graduate school</v>
      </c>
      <c r="Q1664" s="7">
        <f ca="1" xml:space="preserve">
  IF(OR($S1664 = 5, $S1664 = 6, $S1664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64" s="7" t="str">
        <f ca="1">VLOOKUP($Q1664,Department!$A:$B,2,FALSE)</f>
        <v>Human Resource</v>
      </c>
      <c r="S1664" s="6">
        <f t="shared" ca="1" si="230"/>
        <v>11</v>
      </c>
      <c r="T1664" s="7" t="str">
        <f ca="1">VLOOKUP($S1664,Role!$A:$B,2,FALSE)</f>
        <v>Analyst</v>
      </c>
      <c r="U1664" s="6">
        <f t="shared" ca="1" si="231"/>
        <v>7</v>
      </c>
      <c r="V1664" s="7" t="str">
        <f ca="1" xml:space="preserve">
IF($U1664 &lt;&gt; "",
    VLOOKUP($U1664,Level!$A:$B,2,FALSE),
    ""
)</f>
        <v>Senior</v>
      </c>
      <c r="W1664" s="1">
        <f t="shared" ca="1" si="232"/>
        <v>3080</v>
      </c>
      <c r="X1664" s="12" t="str">
        <f t="shared" ca="1" si="233"/>
        <v>INSERT INTO bi4all.fac_employees (id_company_fk, id_employee_pk, flg_active, employee_name, id_gender_fk, id_race_fk, birthday, id_schooling_fk, id_department_fk, id_role_fk, id_level_fk, salary) VALUES (1, 1660, TRUE, 'Marinah Pinto Aragão', 'F', 5, '03/05/1968', 8, 8, 11, 7, 3080);</v>
      </c>
    </row>
    <row r="1665" spans="1:24" ht="14.25" customHeight="1" x14ac:dyDescent="0.2">
      <c r="A1665" s="7">
        <v>1</v>
      </c>
      <c r="B1665" s="7" t="str">
        <f>$A1665 &amp; "-"&amp;VLOOKUP($A1665,Company!$A:$B,2,FALSE)</f>
        <v>1-ACME Corporation</v>
      </c>
      <c r="C1665" s="5">
        <f t="shared" si="225"/>
        <v>1661</v>
      </c>
      <c r="D1665" s="6" t="b">
        <v>1</v>
      </c>
      <c r="E1665" s="7">
        <f ca="1">IF($C1665 = 1 + N("Presidente"),
    127,
    IF($C1665 = 2 + N("Vice-Presidente"),
        72,
        IF($C1665 = 3 + N("Secretária bilíngue"),
            13,
            RANDBETWEEN(5,COUNT(Name!$A:$A) + 1)
        )
    )
)</f>
        <v>24</v>
      </c>
      <c r="F1665" s="7" t="str">
        <f ca="1">VLOOKUP($E1665,Name!$A:$B,2,FALSE)</f>
        <v>Ammanda</v>
      </c>
      <c r="G1665" s="7">
        <f ca="1" xml:space="preserve">
IF($C1665 = 1,
    0,
    RANDBETWEEN(5,COUNT('Last name'!$A:$A) + 1)
)</f>
        <v>173</v>
      </c>
      <c r="H1665" s="7" t="str">
        <f ca="1" xml:space="preserve">
IF($C1665 = 1 + N("Presidente"),
    "de Orléans e Bragança",
    VLOOKUP($G1665,'Last name'!$A:$B,2,FALSE) &amp; " " &amp; VLOOKUP(RANDBETWEEN(5,COUNT('Last name'!$A:$A) + 1),'Last name'!$A:$B,2,FALSE)
)</f>
        <v>Santacruz de Oliveira</v>
      </c>
      <c r="I1665" s="7" t="str">
        <f t="shared" ca="1" si="226"/>
        <v>Ammanda Santacruz de Oliveira</v>
      </c>
      <c r="J1665" s="7" t="str">
        <f ca="1">VLOOKUP($E1665,Name!$A:$C,3,FALSE)</f>
        <v>F</v>
      </c>
      <c r="K1665" s="7" t="str">
        <f ca="1">VLOOKUP($J1665,Gender!$A:$B,2,FALSE)</f>
        <v>Female</v>
      </c>
      <c r="L1665" s="7">
        <f t="shared" ca="1" si="227"/>
        <v>5</v>
      </c>
      <c r="M1665" s="7" t="str">
        <f ca="1">VLOOKUP($L1665,Race!$A:$B,2,FALSE)</f>
        <v>White</v>
      </c>
      <c r="N1665" s="8">
        <f t="shared" ca="1" si="228"/>
        <v>31252</v>
      </c>
      <c r="O1665" s="6">
        <f t="shared" ca="1" si="229"/>
        <v>7</v>
      </c>
      <c r="P1665" s="8" t="str">
        <f ca="1">VLOOKUP($O1665,Education!$A:$B,2,FALSE)</f>
        <v>Undergraduate degree</v>
      </c>
      <c r="Q1665" s="7">
        <f ca="1" xml:space="preserve">
  IF(OR($S1665 = 5, $S1665 = 6, $S1665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65" s="7" t="str">
        <f ca="1">VLOOKUP($Q1665,Department!$A:$B,2,FALSE)</f>
        <v>Operations</v>
      </c>
      <c r="S1665" s="6">
        <f t="shared" ca="1" si="230"/>
        <v>9</v>
      </c>
      <c r="T1665" s="7" t="str">
        <f ca="1">VLOOKUP($S1665,Role!$A:$B,2,FALSE)</f>
        <v>Intern</v>
      </c>
      <c r="U1665" s="6" t="str">
        <f t="shared" ca="1" si="231"/>
        <v/>
      </c>
      <c r="V1665" s="7" t="str">
        <f ca="1" xml:space="preserve">
IF($U1665 &lt;&gt; "",
    VLOOKUP($U1665,Level!$A:$B,2,FALSE),
    ""
)</f>
        <v/>
      </c>
      <c r="W1665" s="1">
        <f t="shared" ca="1" si="232"/>
        <v>1205</v>
      </c>
      <c r="X1665" s="12" t="str">
        <f t="shared" ca="1" si="233"/>
        <v>INSERT INTO bi4all.fac_employees (id_company_fk, id_employee_pk, flg_active, employee_name, id_gender_fk, id_race_fk, birthday, id_schooling_fk, id_department_fk, id_role_fk, id_level_fk, salary) VALUES (1, 1661, TRUE, 'Ammanda Santacruz de Oliveira', 'F', 5, '24/07/1985', 7, 10, 9, NULL, 1205);</v>
      </c>
    </row>
    <row r="1666" spans="1:24" ht="14.25" customHeight="1" x14ac:dyDescent="0.2">
      <c r="A1666" s="7">
        <v>1</v>
      </c>
      <c r="B1666" s="7" t="str">
        <f>$A1666 &amp; "-"&amp;VLOOKUP($A1666,Company!$A:$B,2,FALSE)</f>
        <v>1-ACME Corporation</v>
      </c>
      <c r="C1666" s="5">
        <f t="shared" si="225"/>
        <v>1662</v>
      </c>
      <c r="D1666" s="6" t="b">
        <v>1</v>
      </c>
      <c r="E1666" s="7">
        <f ca="1">IF($C1666 = 1 + N("Presidente"),
    127,
    IF($C1666 = 2 + N("Vice-Presidente"),
        72,
        IF($C1666 = 3 + N("Secretária bilíngue"),
            13,
            RANDBETWEEN(5,COUNT(Name!$A:$A) + 1)
        )
    )
)</f>
        <v>177</v>
      </c>
      <c r="F1666" s="7" t="str">
        <f ca="1">VLOOKUP($E1666,Name!$A:$B,2,FALSE)</f>
        <v>Isabelly</v>
      </c>
      <c r="G1666" s="7">
        <f ca="1" xml:space="preserve">
IF($C1666 = 1,
    0,
    RANDBETWEEN(5,COUNT('Last name'!$A:$A) + 1)
)</f>
        <v>158</v>
      </c>
      <c r="H1666" s="7" t="str">
        <f ca="1" xml:space="preserve">
IF($C1666 = 1 + N("Presidente"),
    "de Orléans e Bragança",
    VLOOKUP($G1666,'Last name'!$A:$B,2,FALSE) &amp; " " &amp; VLOOKUP(RANDBETWEEN(5,COUNT('Last name'!$A:$A) + 1),'Last name'!$A:$B,2,FALSE)
)</f>
        <v>Rangel Leite</v>
      </c>
      <c r="I1666" s="7" t="str">
        <f t="shared" ca="1" si="226"/>
        <v>Isabelly Rangel Leite</v>
      </c>
      <c r="J1666" s="7" t="str">
        <f ca="1">VLOOKUP($E1666,Name!$A:$C,3,FALSE)</f>
        <v>F</v>
      </c>
      <c r="K1666" s="7" t="str">
        <f ca="1">VLOOKUP($J1666,Gender!$A:$B,2,FALSE)</f>
        <v>Female</v>
      </c>
      <c r="L1666" s="7">
        <f t="shared" ca="1" si="227"/>
        <v>6</v>
      </c>
      <c r="M1666" s="7" t="str">
        <f ca="1">VLOOKUP($L1666,Race!$A:$B,2,FALSE)</f>
        <v>Black or African American</v>
      </c>
      <c r="N1666" s="8">
        <f t="shared" ca="1" si="228"/>
        <v>17961</v>
      </c>
      <c r="O1666" s="6">
        <f t="shared" ca="1" si="229"/>
        <v>8</v>
      </c>
      <c r="P1666" s="8" t="str">
        <f ca="1">VLOOKUP($O1666,Education!$A:$B,2,FALSE)</f>
        <v>Graduate school</v>
      </c>
      <c r="Q1666" s="7">
        <f ca="1" xml:space="preserve">
  IF(OR($S1666 = 5, $S1666 = 6, $S1666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66" s="7" t="str">
        <f ca="1">VLOOKUP($Q1666,Department!$A:$B,2,FALSE)</f>
        <v>Presidency</v>
      </c>
      <c r="S1666" s="6">
        <f t="shared" ca="1" si="230"/>
        <v>11</v>
      </c>
      <c r="T1666" s="7" t="str">
        <f ca="1">VLOOKUP($S1666,Role!$A:$B,2,FALSE)</f>
        <v>Analyst</v>
      </c>
      <c r="U1666" s="6">
        <f t="shared" ca="1" si="231"/>
        <v>6</v>
      </c>
      <c r="V1666" s="7" t="str">
        <f ca="1" xml:space="preserve">
IF($U1666 &lt;&gt; "",
    VLOOKUP($U1666,Level!$A:$B,2,FALSE),
    ""
)</f>
        <v>Pleno</v>
      </c>
      <c r="W1666" s="1">
        <f t="shared" ca="1" si="232"/>
        <v>3000</v>
      </c>
      <c r="X1666" s="12" t="str">
        <f t="shared" ca="1" si="233"/>
        <v>INSERT INTO bi4all.fac_employees (id_company_fk, id_employee_pk, flg_active, employee_name, id_gender_fk, id_race_fk, birthday, id_schooling_fk, id_department_fk, id_role_fk, id_level_fk, salary) VALUES (1, 1662, TRUE, 'Isabelly Rangel Leite', 'F', 6, '04/03/1949', 8, 5, 11, 6, 3000);</v>
      </c>
    </row>
    <row r="1667" spans="1:24" ht="14.25" customHeight="1" x14ac:dyDescent="0.2">
      <c r="A1667" s="7">
        <v>1</v>
      </c>
      <c r="B1667" s="7" t="str">
        <f>$A1667 &amp; "-"&amp;VLOOKUP($A1667,Company!$A:$B,2,FALSE)</f>
        <v>1-ACME Corporation</v>
      </c>
      <c r="C1667" s="5">
        <f t="shared" si="225"/>
        <v>1663</v>
      </c>
      <c r="D1667" s="6" t="b">
        <v>1</v>
      </c>
      <c r="E1667" s="7">
        <f ca="1">IF($C1667 = 1 + N("Presidente"),
    127,
    IF($C1667 = 2 + N("Vice-Presidente"),
        72,
        IF($C1667 = 3 + N("Secretária bilíngue"),
            13,
            RANDBETWEEN(5,COUNT(Name!$A:$A) + 1)
        )
    )
)</f>
        <v>338</v>
      </c>
      <c r="F1667" s="7" t="str">
        <f ca="1">VLOOKUP($E1667,Name!$A:$B,2,FALSE)</f>
        <v>Sophia</v>
      </c>
      <c r="G1667" s="7">
        <f ca="1" xml:space="preserve">
IF($C1667 = 1,
    0,
    RANDBETWEEN(5,COUNT('Last name'!$A:$A) + 1)
)</f>
        <v>121</v>
      </c>
      <c r="H1667" s="7" t="str">
        <f ca="1" xml:space="preserve">
IF($C1667 = 1 + N("Presidente"),
    "de Orléans e Bragança",
    VLOOKUP($G1667,'Last name'!$A:$B,2,FALSE) &amp; " " &amp; VLOOKUP(RANDBETWEEN(5,COUNT('Last name'!$A:$A) + 1),'Last name'!$A:$B,2,FALSE)
)</f>
        <v>Martinelli Santoro</v>
      </c>
      <c r="I1667" s="7" t="str">
        <f t="shared" ca="1" si="226"/>
        <v>Sophia Martinelli Santoro</v>
      </c>
      <c r="J1667" s="7" t="str">
        <f ca="1">VLOOKUP($E1667,Name!$A:$C,3,FALSE)</f>
        <v>F</v>
      </c>
      <c r="K1667" s="7" t="str">
        <f ca="1">VLOOKUP($J1667,Gender!$A:$B,2,FALSE)</f>
        <v>Female</v>
      </c>
      <c r="L1667" s="7">
        <f t="shared" ca="1" si="227"/>
        <v>5</v>
      </c>
      <c r="M1667" s="7" t="str">
        <f ca="1">VLOOKUP($L1667,Race!$A:$B,2,FALSE)</f>
        <v>White</v>
      </c>
      <c r="N1667" s="8">
        <f t="shared" ca="1" si="228"/>
        <v>30815</v>
      </c>
      <c r="O1667" s="6">
        <f t="shared" ca="1" si="229"/>
        <v>7</v>
      </c>
      <c r="P1667" s="8" t="str">
        <f ca="1">VLOOKUP($O1667,Education!$A:$B,2,FALSE)</f>
        <v>Undergraduate degree</v>
      </c>
      <c r="Q1667" s="7">
        <f ca="1" xml:space="preserve">
  IF(OR($S1667 = 5, $S1667 = 6, $S1667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67" s="7" t="str">
        <f ca="1">VLOOKUP($Q1667,Department!$A:$B,2,FALSE)</f>
        <v>Human Resource</v>
      </c>
      <c r="S1667" s="6">
        <f t="shared" ca="1" si="230"/>
        <v>9</v>
      </c>
      <c r="T1667" s="7" t="str">
        <f ca="1">VLOOKUP($S1667,Role!$A:$B,2,FALSE)</f>
        <v>Intern</v>
      </c>
      <c r="U1667" s="6" t="str">
        <f t="shared" ca="1" si="231"/>
        <v/>
      </c>
      <c r="V1667" s="7" t="str">
        <f ca="1" xml:space="preserve">
IF($U1667 &lt;&gt; "",
    VLOOKUP($U1667,Level!$A:$B,2,FALSE),
    ""
)</f>
        <v/>
      </c>
      <c r="W1667" s="1">
        <f t="shared" ca="1" si="232"/>
        <v>1285</v>
      </c>
      <c r="X1667" s="12" t="str">
        <f t="shared" ca="1" si="233"/>
        <v>INSERT INTO bi4all.fac_employees (id_company_fk, id_employee_pk, flg_active, employee_name, id_gender_fk, id_race_fk, birthday, id_schooling_fk, id_department_fk, id_role_fk, id_level_fk, salary) VALUES (1, 1663, TRUE, 'Sophia Martinelli Santoro', 'F', 5, '13/05/1984', 7, 8, 9, NULL, 1285);</v>
      </c>
    </row>
    <row r="1668" spans="1:24" ht="14.25" customHeight="1" x14ac:dyDescent="0.2">
      <c r="A1668" s="7">
        <v>1</v>
      </c>
      <c r="B1668" s="7" t="str">
        <f>$A1668 &amp; "-"&amp;VLOOKUP($A1668,Company!$A:$B,2,FALSE)</f>
        <v>1-ACME Corporation</v>
      </c>
      <c r="C1668" s="5">
        <f t="shared" si="225"/>
        <v>1664</v>
      </c>
      <c r="D1668" s="6" t="b">
        <v>1</v>
      </c>
      <c r="E1668" s="7">
        <f ca="1">IF($C1668 = 1 + N("Presidente"),
    127,
    IF($C1668 = 2 + N("Vice-Presidente"),
        72,
        IF($C1668 = 3 + N("Secretária bilíngue"),
            13,
            RANDBETWEEN(5,COUNT(Name!$A:$A) + 1)
        )
    )
)</f>
        <v>49</v>
      </c>
      <c r="F1668" s="7" t="str">
        <f ca="1">VLOOKUP($E1668,Name!$A:$B,2,FALSE)</f>
        <v>Anthony Gabriel</v>
      </c>
      <c r="G1668" s="7">
        <f ca="1" xml:space="preserve">
IF($C1668 = 1,
    0,
    RANDBETWEEN(5,COUNT('Last name'!$A:$A) + 1)
)</f>
        <v>130</v>
      </c>
      <c r="H1668" s="7" t="str">
        <f ca="1" xml:space="preserve">
IF($C1668 = 1 + N("Presidente"),
    "de Orléans e Bragança",
    VLOOKUP($G1668,'Last name'!$A:$B,2,FALSE) &amp; " " &amp; VLOOKUP(RANDBETWEEN(5,COUNT('Last name'!$A:$A) + 1),'Last name'!$A:$B,2,FALSE)
)</f>
        <v>Monteiro Aragão</v>
      </c>
      <c r="I1668" s="7" t="str">
        <f t="shared" ca="1" si="226"/>
        <v>Anthony Gabriel Monteiro Aragão</v>
      </c>
      <c r="J1668" s="7" t="str">
        <f ca="1">VLOOKUP($E1668,Name!$A:$C,3,FALSE)</f>
        <v>M</v>
      </c>
      <c r="K1668" s="7" t="str">
        <f ca="1">VLOOKUP($J1668,Gender!$A:$B,2,FALSE)</f>
        <v>Male</v>
      </c>
      <c r="L1668" s="7">
        <f t="shared" ca="1" si="227"/>
        <v>5</v>
      </c>
      <c r="M1668" s="7" t="str">
        <f ca="1">VLOOKUP($L1668,Race!$A:$B,2,FALSE)</f>
        <v>White</v>
      </c>
      <c r="N1668" s="8">
        <f t="shared" ca="1" si="228"/>
        <v>31221</v>
      </c>
      <c r="O1668" s="6">
        <f t="shared" ca="1" si="229"/>
        <v>7</v>
      </c>
      <c r="P1668" s="8" t="str">
        <f ca="1">VLOOKUP($O1668,Education!$A:$B,2,FALSE)</f>
        <v>Undergraduate degree</v>
      </c>
      <c r="Q1668" s="7">
        <f ca="1" xml:space="preserve">
  IF(OR($S1668 = 5, $S1668 = 6, $S1668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68" s="7" t="str">
        <f ca="1">VLOOKUP($Q1668,Department!$A:$B,2,FALSE)</f>
        <v>Human Resource</v>
      </c>
      <c r="S1668" s="6">
        <f t="shared" ca="1" si="230"/>
        <v>11</v>
      </c>
      <c r="T1668" s="7" t="str">
        <f ca="1">VLOOKUP($S1668,Role!$A:$B,2,FALSE)</f>
        <v>Analyst</v>
      </c>
      <c r="U1668" s="6">
        <f t="shared" ca="1" si="231"/>
        <v>6</v>
      </c>
      <c r="V1668" s="7" t="str">
        <f ca="1" xml:space="preserve">
IF($U1668 &lt;&gt; "",
    VLOOKUP($U1668,Level!$A:$B,2,FALSE),
    ""
)</f>
        <v>Pleno</v>
      </c>
      <c r="W1668" s="1">
        <f t="shared" ca="1" si="232"/>
        <v>2580</v>
      </c>
      <c r="X1668" s="12" t="str">
        <f t="shared" ca="1" si="233"/>
        <v>INSERT INTO bi4all.fac_employees (id_company_fk, id_employee_pk, flg_active, employee_name, id_gender_fk, id_race_fk, birthday, id_schooling_fk, id_department_fk, id_role_fk, id_level_fk, salary) VALUES (1, 1664, TRUE, 'Anthony Gabriel Monteiro Aragão', 'M', 5, '23/06/1985', 7, 8, 11, 6, 2580);</v>
      </c>
    </row>
    <row r="1669" spans="1:24" ht="14.25" customHeight="1" x14ac:dyDescent="0.2">
      <c r="A1669" s="7">
        <v>1</v>
      </c>
      <c r="B1669" s="7" t="str">
        <f>$A1669 &amp; "-"&amp;VLOOKUP($A1669,Company!$A:$B,2,FALSE)</f>
        <v>1-ACME Corporation</v>
      </c>
      <c r="C1669" s="5">
        <f t="shared" si="225"/>
        <v>1665</v>
      </c>
      <c r="D1669" s="6" t="b">
        <v>1</v>
      </c>
      <c r="E1669" s="7">
        <f ca="1">IF($C1669 = 1 + N("Presidente"),
    127,
    IF($C1669 = 2 + N("Vice-Presidente"),
        72,
        IF($C1669 = 3 + N("Secretária bilíngue"),
            13,
            RANDBETWEEN(5,COUNT(Name!$A:$A) + 1)
        )
    )
)</f>
        <v>13</v>
      </c>
      <c r="F1669" s="7" t="str">
        <f ca="1">VLOOKUP($E1669,Name!$A:$B,2,FALSE)</f>
        <v>Alessandra</v>
      </c>
      <c r="G1669" s="7">
        <f ca="1" xml:space="preserve">
IF($C1669 = 1,
    0,
    RANDBETWEEN(5,COUNT('Last name'!$A:$A) + 1)
)</f>
        <v>150</v>
      </c>
      <c r="H1669" s="7" t="str">
        <f ca="1" xml:space="preserve">
IF($C1669 = 1 + N("Presidente"),
    "de Orléans e Bragança",
    VLOOKUP($G1669,'Last name'!$A:$B,2,FALSE) &amp; " " &amp; VLOOKUP(RANDBETWEEN(5,COUNT('Last name'!$A:$A) + 1),'Last name'!$A:$B,2,FALSE)
)</f>
        <v>Pellegrini Galli</v>
      </c>
      <c r="I1669" s="7" t="str">
        <f t="shared" ca="1" si="226"/>
        <v>Alessandra Pellegrini Galli</v>
      </c>
      <c r="J1669" s="7" t="str">
        <f ca="1">VLOOKUP($E1669,Name!$A:$C,3,FALSE)</f>
        <v>F</v>
      </c>
      <c r="K1669" s="7" t="str">
        <f ca="1">VLOOKUP($J1669,Gender!$A:$B,2,FALSE)</f>
        <v>Female</v>
      </c>
      <c r="L1669" s="7">
        <f t="shared" ca="1" si="227"/>
        <v>5</v>
      </c>
      <c r="M1669" s="7" t="str">
        <f ca="1">VLOOKUP($L1669,Race!$A:$B,2,FALSE)</f>
        <v>White</v>
      </c>
      <c r="N1669" s="8">
        <f t="shared" ca="1" si="228"/>
        <v>30220</v>
      </c>
      <c r="O1669" s="6">
        <f t="shared" ca="1" si="229"/>
        <v>7</v>
      </c>
      <c r="P1669" s="8" t="str">
        <f ca="1">VLOOKUP($O1669,Education!$A:$B,2,FALSE)</f>
        <v>Undergraduate degree</v>
      </c>
      <c r="Q1669" s="7">
        <f ca="1" xml:space="preserve">
  IF(OR($S1669 = 5, $S1669 = 6, $S1669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69" s="7" t="str">
        <f ca="1">VLOOKUP($Q1669,Department!$A:$B,2,FALSE)</f>
        <v>Commercial</v>
      </c>
      <c r="S1669" s="6">
        <f t="shared" ca="1" si="230"/>
        <v>10</v>
      </c>
      <c r="T1669" s="7" t="str">
        <f ca="1">VLOOKUP($S1669,Role!$A:$B,2,FALSE)</f>
        <v>Trainee</v>
      </c>
      <c r="U1669" s="6" t="str">
        <f t="shared" ca="1" si="231"/>
        <v/>
      </c>
      <c r="V1669" s="7" t="str">
        <f ca="1" xml:space="preserve">
IF($U1669 &lt;&gt; "",
    VLOOKUP($U1669,Level!$A:$B,2,FALSE),
    ""
)</f>
        <v/>
      </c>
      <c r="W1669" s="1">
        <f t="shared" ca="1" si="232"/>
        <v>1385</v>
      </c>
      <c r="X1669" s="12" t="str">
        <f t="shared" ca="1" si="233"/>
        <v>INSERT INTO bi4all.fac_employees (id_company_fk, id_employee_pk, flg_active, employee_name, id_gender_fk, id_race_fk, birthday, id_schooling_fk, id_department_fk, id_role_fk, id_level_fk, salary) VALUES (1, 1665, TRUE, 'Alessandra Pellegrini Galli', 'F', 5, '26/09/1982', 7, 9, 10, NULL, 1385);</v>
      </c>
    </row>
    <row r="1670" spans="1:24" ht="14.25" customHeight="1" x14ac:dyDescent="0.2">
      <c r="A1670" s="7">
        <v>1</v>
      </c>
      <c r="B1670" s="7" t="str">
        <f>$A1670 &amp; "-"&amp;VLOOKUP($A1670,Company!$A:$B,2,FALSE)</f>
        <v>1-ACME Corporation</v>
      </c>
      <c r="C1670" s="5">
        <f t="shared" ref="C1670:C1733" si="234">ROW() - 4</f>
        <v>1666</v>
      </c>
      <c r="D1670" s="6" t="b">
        <v>1</v>
      </c>
      <c r="E1670" s="7">
        <f ca="1">IF($C1670 = 1 + N("Presidente"),
    127,
    IF($C1670 = 2 + N("Vice-Presidente"),
        72,
        IF($C1670 = 3 + N("Secretária bilíngue"),
            13,
            RANDBETWEEN(5,COUNT(Name!$A:$A) + 1)
        )
    )
)</f>
        <v>97</v>
      </c>
      <c r="F1670" s="7" t="str">
        <f ca="1">VLOOKUP($E1670,Name!$A:$B,2,FALSE)</f>
        <v>Claudia</v>
      </c>
      <c r="G1670" s="7">
        <f ca="1" xml:space="preserve">
IF($C1670 = 1,
    0,
    RANDBETWEEN(5,COUNT('Last name'!$A:$A) + 1)
)</f>
        <v>66</v>
      </c>
      <c r="H1670" s="7" t="str">
        <f ca="1" xml:space="preserve">
IF($C1670 = 1 + N("Presidente"),
    "de Orléans e Bragança",
    VLOOKUP($G1670,'Last name'!$A:$B,2,FALSE) &amp; " " &amp; VLOOKUP(RANDBETWEEN(5,COUNT('Last name'!$A:$A) + 1),'Last name'!$A:$B,2,FALSE)
)</f>
        <v>Colombo Morato</v>
      </c>
      <c r="I1670" s="7" t="str">
        <f t="shared" ref="I1670:I1733" ca="1" si="235">$F1670 &amp; " " &amp; $H1670</f>
        <v>Claudia Colombo Morato</v>
      </c>
      <c r="J1670" s="7" t="str">
        <f ca="1">VLOOKUP($E1670,Name!$A:$C,3,FALSE)</f>
        <v>F</v>
      </c>
      <c r="K1670" s="7" t="str">
        <f ca="1">VLOOKUP($J1670,Gender!$A:$B,2,FALSE)</f>
        <v>Female</v>
      </c>
      <c r="L1670" s="7">
        <f t="shared" ref="L1670:L1733" ca="1" si="236" xml:space="preserve">
IF(AND($S1670 &gt;= 5, $S1670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670" s="7" t="str">
        <f ca="1">VLOOKUP($L1670,Race!$A:$B,2,FALSE)</f>
        <v>White</v>
      </c>
      <c r="N1670" s="8">
        <f t="shared" ref="N1670:N1733" ca="1" si="237" xml:space="preserve">
IF($S1670 = 5 + N("CEO"),
    TODAY() - 16340,
    IF($S1670 = 8 + N("Secretary"),
        RANDBETWEEN(TODAY() - 12418.5, TODAY()-6574.5),
        IF(OR($S1670 = 7, $S1670 = 14),
            RANDBETWEEN(TODAY() - 16071, TODAY() - 8766),
            IF(OR($S1670 = 13, $S1670 = 12, $S1670 = 11),
                RANDBETWEEN(TODAY() - 27393.75, TODAY() - 12783.75),
                RANDBETWEEN(TODAY() - 27393.75, TODAY()-10957.5)
            )
        )
    )
)</f>
        <v>26153</v>
      </c>
      <c r="O1670" s="6">
        <f t="shared" ref="O1670:O1733" ca="1" si="238" xml:space="preserve">
IF(OR($S1670 = 5, $S1670 = 6) + N("Se for presidente ou vice-presidente"),
    10 + N("Doutor"),
    IF($S1670 = 7 + N("Se for diretor"),
        RANDBETWEEN(8,10) + N("Graduate school or Master’s degree or Doctorate"),
        IF($S1670 = 14 + N("If a manager"),
            RANDBETWEEN(7,9),
            IF(OR($S1670 = 13, $S1670 = 12, $S1670 = 11) + N("If coordinator or specialist or analyst"),
                RANDBETWEEN(7,8),
                7
            )
        )
    )
)</f>
        <v>8</v>
      </c>
      <c r="P1670" s="8" t="str">
        <f ca="1">VLOOKUP($O1670,Education!$A:$B,2,FALSE)</f>
        <v>Graduate school</v>
      </c>
      <c r="Q1670" s="7">
        <f ca="1" xml:space="preserve">
  IF(OR($S1670 = 5, $S1670 = 6, $S1670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70" s="7" t="str">
        <f ca="1">VLOOKUP($Q1670,Department!$A:$B,2,FALSE)</f>
        <v>Commercial</v>
      </c>
      <c r="S1670" s="6">
        <f t="shared" ref="S1670:S1733" ca="1" si="239" xml:space="preserve">
IF($C1670 = 1 + N("Se matrícula for 1"),
  5 + N("Presidente"),
  IF($C1670 = 2 + N("Se matrícula for 2"),
    6 + N("Vice-presidente"),
    IF($C1670 = 3 + N("Se matrícula for 3"),
      8 + N("Secretária bilíngue"),
      IF(AND($C1670 &gt;= 4, $C1670 &lt;=14),
        7 + N("Diretor"),
        IF(AND($C1670 &gt;= 15, $C1670 &lt;= 25),
          14 + N("Manager"),
          IF(AND($C1670 &gt;= 26, $C1670 &lt;= 36),
            13 + N("Coordinador"),
            IF(AND($C1670 &gt;= 37, $C1670 &lt;= 47),
              12 + N("Especialista"),
                IF(MOD($C1670,2) = 0,
                  11 + N("Analista"),
                  RANDBETWEEN(9,10) + N("Estagiário ou Trainee")
                )
            )
          )
        )
      )
    )
  )
)</f>
        <v>11</v>
      </c>
      <c r="T1670" s="7" t="str">
        <f ca="1">VLOOKUP($S1670,Role!$A:$B,2,FALSE)</f>
        <v>Analyst</v>
      </c>
      <c r="U1670" s="6">
        <f t="shared" ref="U1670:U1733" ca="1" si="240" xml:space="preserve">
IF($S1670 = 11 + N("Analyst"),
    RANDBETWEEN(5, 7) + N("Jr, Pleno, Sr"),
    ""
)</f>
        <v>7</v>
      </c>
      <c r="V1670" s="7" t="str">
        <f ca="1" xml:space="preserve">
IF($U1670 &lt;&gt; "",
    VLOOKUP($U1670,Level!$A:$B,2,FALSE),
    ""
)</f>
        <v>Senior</v>
      </c>
      <c r="W1670" s="1">
        <f t="shared" ref="W1670:W1733" ca="1" si="241" xml:space="preserve">
IF($S1670 = 5 + N("Presidente"),
    27000,
    IF($S1670 = 6 + N("Vice-presidente"),
        23000,
        IF(OR($S1670 = 8, $S1670= 13, $S1670 = 12) + N("Secretária bilíngue ou coordenador ou especialista"),
            8000,
            IF($S1670 = 7 + N("Diretor"),
                15000,
                IF($S1670 = 14 + N("Gerente"),
                    12000,
                    IF($S1670 = 9 + N("Estagiário"),
                        705,
                        IF($S1670 = 10 + N("Trainee"),
                            805,
                            IF($S1670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IF($O1670 = 7,
  500,
  IF($O1670 = 8,
    1000,
    IF($O1670 = 9,
      1500,
      IF($O1670 = 10,
        2000,
        0
      )
    )
  )
)
+
N("Adicional no salário por área")
+
IF($Q1670 = 14 + N("Tecnologia da Informação"),
  120,
  IF($Q1670 = 16 + N("Vendas"),
    110,
    IF($Q1670 = 15 + N("Jurídico"),
      100,
      IF(OR($Q1670 = 8, $Q1670 = 9, $Q1670 = 11) + N("Recursos humanos ou comercial ou comunicação e marketing"),
        80,
        0
      )
    )
  )
)
+
N("Adicionando pegadinha")
+
IF(AND($Q1670 = 16, $O1670 = 9, $S1670 = 11, $U1670 = 5) + N("Se for de vendas, com mestrado, analista sênior"),
  IF($L1670 = 5,
    100,
    0
  )
  +
  IF($J1670 = "M",
    200,
    0
  ),
  0
)</f>
        <v>3080</v>
      </c>
      <c r="X1670" s="12" t="str">
        <f t="shared" ref="X1670:X1733" ca="1" si="242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$A1670  &amp; ", "   &amp;
$C1670  &amp; ", "   &amp;
$D1670  &amp; ", '"  &amp;
$I1670  &amp; "', '" &amp;
$J1670  &amp; "', "  &amp;
$L1670  &amp; ", '"  &amp;
TEXT($N1670,"dd/mm/aaaa")  &amp; "', "   &amp;
$O1670  &amp; ", "   &amp;
$Q1670  &amp; ", "   &amp;
$S1670  &amp; ", "   &amp;
IF($U1670 &lt;&gt; "", $U1670, "NULL")  &amp; ", "   &amp;
$W1670  &amp; ");"</f>
        <v>INSERT INTO bi4all.fac_employees (id_company_fk, id_employee_pk, flg_active, employee_name, id_gender_fk, id_race_fk, birthday, id_schooling_fk, id_department_fk, id_role_fk, id_level_fk, salary) VALUES (1, 1666, TRUE, 'Claudia Colombo Morato', 'F', 5, '08/08/1971', 8, 9, 11, 7, 3080);</v>
      </c>
    </row>
    <row r="1671" spans="1:24" ht="14.25" customHeight="1" x14ac:dyDescent="0.2">
      <c r="A1671" s="7">
        <v>1</v>
      </c>
      <c r="B1671" s="7" t="str">
        <f>$A1671 &amp; "-"&amp;VLOOKUP($A1671,Company!$A:$B,2,FALSE)</f>
        <v>1-ACME Corporation</v>
      </c>
      <c r="C1671" s="5">
        <f t="shared" si="234"/>
        <v>1667</v>
      </c>
      <c r="D1671" s="6" t="b">
        <v>1</v>
      </c>
      <c r="E1671" s="7">
        <f ca="1">IF($C1671 = 1 + N("Presidente"),
    127,
    IF($C1671 = 2 + N("Vice-Presidente"),
        72,
        IF($C1671 = 3 + N("Secretária bilíngue"),
            13,
            RANDBETWEEN(5,COUNT(Name!$A:$A) + 1)
        )
    )
)</f>
        <v>230</v>
      </c>
      <c r="F1671" s="7" t="str">
        <f ca="1">VLOOKUP($E1671,Name!$A:$B,2,FALSE)</f>
        <v>Lorena</v>
      </c>
      <c r="G1671" s="7">
        <f ca="1" xml:space="preserve">
IF($C1671 = 1,
    0,
    RANDBETWEEN(5,COUNT('Last name'!$A:$A) + 1)
)</f>
        <v>15</v>
      </c>
      <c r="H1671" s="7" t="str">
        <f ca="1" xml:space="preserve">
IF($C1671 = 1 + N("Presidente"),
    "de Orléans e Bragança",
    VLOOKUP($G1671,'Last name'!$A:$B,2,FALSE) &amp; " " &amp; VLOOKUP(RANDBETWEEN(5,COUNT('Last name'!$A:$A) + 1),'Last name'!$A:$B,2,FALSE)
)</f>
        <v>Alvim Andrioli</v>
      </c>
      <c r="I1671" s="7" t="str">
        <f t="shared" ca="1" si="235"/>
        <v>Lorena Alvim Andrioli</v>
      </c>
      <c r="J1671" s="7" t="str">
        <f ca="1">VLOOKUP($E1671,Name!$A:$C,3,FALSE)</f>
        <v>F</v>
      </c>
      <c r="K1671" s="7" t="str">
        <f ca="1">VLOOKUP($J1671,Gender!$A:$B,2,FALSE)</f>
        <v>Female</v>
      </c>
      <c r="L1671" s="7">
        <f t="shared" ca="1" si="236"/>
        <v>5</v>
      </c>
      <c r="M1671" s="7" t="str">
        <f ca="1">VLOOKUP($L1671,Race!$A:$B,2,FALSE)</f>
        <v>White</v>
      </c>
      <c r="N1671" s="8">
        <f t="shared" ca="1" si="237"/>
        <v>30279</v>
      </c>
      <c r="O1671" s="6">
        <f t="shared" ca="1" si="238"/>
        <v>7</v>
      </c>
      <c r="P1671" s="8" t="str">
        <f ca="1">VLOOKUP($O1671,Education!$A:$B,2,FALSE)</f>
        <v>Undergraduate degree</v>
      </c>
      <c r="Q1671" s="7">
        <f ca="1" xml:space="preserve">
  IF(OR($S1671 = 5, $S1671 = 6, $S1671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71" s="7" t="str">
        <f ca="1">VLOOKUP($Q1671,Department!$A:$B,2,FALSE)</f>
        <v>Presidency</v>
      </c>
      <c r="S1671" s="6">
        <f t="shared" ca="1" si="239"/>
        <v>10</v>
      </c>
      <c r="T1671" s="7" t="str">
        <f ca="1">VLOOKUP($S1671,Role!$A:$B,2,FALSE)</f>
        <v>Trainee</v>
      </c>
      <c r="U1671" s="6" t="str">
        <f t="shared" ca="1" si="240"/>
        <v/>
      </c>
      <c r="V1671" s="7" t="str">
        <f ca="1" xml:space="preserve">
IF($U1671 &lt;&gt; "",
    VLOOKUP($U1671,Level!$A:$B,2,FALSE),
    ""
)</f>
        <v/>
      </c>
      <c r="W1671" s="1">
        <f t="shared" ca="1" si="241"/>
        <v>1305</v>
      </c>
      <c r="X1671" s="12" t="str">
        <f t="shared" ca="1" si="242"/>
        <v>INSERT INTO bi4all.fac_employees (id_company_fk, id_employee_pk, flg_active, employee_name, id_gender_fk, id_race_fk, birthday, id_schooling_fk, id_department_fk, id_role_fk, id_level_fk, salary) VALUES (1, 1667, TRUE, 'Lorena Alvim Andrioli', 'F', 5, '24/11/1982', 7, 5, 10, NULL, 1305);</v>
      </c>
    </row>
    <row r="1672" spans="1:24" ht="14.25" customHeight="1" x14ac:dyDescent="0.2">
      <c r="A1672" s="7">
        <v>1</v>
      </c>
      <c r="B1672" s="7" t="str">
        <f>$A1672 &amp; "-"&amp;VLOOKUP($A1672,Company!$A:$B,2,FALSE)</f>
        <v>1-ACME Corporation</v>
      </c>
      <c r="C1672" s="5">
        <f t="shared" si="234"/>
        <v>1668</v>
      </c>
      <c r="D1672" s="6" t="b">
        <v>1</v>
      </c>
      <c r="E1672" s="7">
        <f ca="1">IF($C1672 = 1 + N("Presidente"),
    127,
    IF($C1672 = 2 + N("Vice-Presidente"),
        72,
        IF($C1672 = 3 + N("Secretária bilíngue"),
            13,
            RANDBETWEEN(5,COUNT(Name!$A:$A) + 1)
        )
    )
)</f>
        <v>200</v>
      </c>
      <c r="F1672" s="7" t="str">
        <f ca="1">VLOOKUP($E1672,Name!$A:$B,2,FALSE)</f>
        <v>José Heleno</v>
      </c>
      <c r="G1672" s="7">
        <f ca="1" xml:space="preserve">
IF($C1672 = 1,
    0,
    RANDBETWEEN(5,COUNT('Last name'!$A:$A) + 1)
)</f>
        <v>123</v>
      </c>
      <c r="H1672" s="7" t="str">
        <f ca="1" xml:space="preserve">
IF($C1672 = 1 + N("Presidente"),
    "de Orléans e Bragança",
    VLOOKUP($G1672,'Last name'!$A:$B,2,FALSE) &amp; " " &amp; VLOOKUP(RANDBETWEEN(5,COUNT('Last name'!$A:$A) + 1),'Last name'!$A:$B,2,FALSE)
)</f>
        <v>Martins Barbieri</v>
      </c>
      <c r="I1672" s="7" t="str">
        <f t="shared" ca="1" si="235"/>
        <v>José Heleno Martins Barbieri</v>
      </c>
      <c r="J1672" s="7" t="str">
        <f ca="1">VLOOKUP($E1672,Name!$A:$C,3,FALSE)</f>
        <v>M</v>
      </c>
      <c r="K1672" s="7" t="str">
        <f ca="1">VLOOKUP($J1672,Gender!$A:$B,2,FALSE)</f>
        <v>Male</v>
      </c>
      <c r="L1672" s="7">
        <f t="shared" ca="1" si="236"/>
        <v>8</v>
      </c>
      <c r="M1672" s="7" t="str">
        <f ca="1">VLOOKUP($L1672,Race!$A:$B,2,FALSE)</f>
        <v>Asian</v>
      </c>
      <c r="N1672" s="8">
        <f t="shared" ca="1" si="237"/>
        <v>23223</v>
      </c>
      <c r="O1672" s="6">
        <f t="shared" ca="1" si="238"/>
        <v>8</v>
      </c>
      <c r="P1672" s="8" t="str">
        <f ca="1">VLOOKUP($O1672,Education!$A:$B,2,FALSE)</f>
        <v>Graduate school</v>
      </c>
      <c r="Q1672" s="7">
        <f ca="1" xml:space="preserve">
  IF(OR($S1672 = 5, $S1672 = 6, $S1672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72" s="7" t="str">
        <f ca="1">VLOOKUP($Q1672,Department!$A:$B,2,FALSE)</f>
        <v>Administration</v>
      </c>
      <c r="S1672" s="6">
        <f t="shared" ca="1" si="239"/>
        <v>11</v>
      </c>
      <c r="T1672" s="7" t="str">
        <f ca="1">VLOOKUP($S1672,Role!$A:$B,2,FALSE)</f>
        <v>Analyst</v>
      </c>
      <c r="U1672" s="6">
        <f t="shared" ca="1" si="240"/>
        <v>5</v>
      </c>
      <c r="V1672" s="7" t="str">
        <f ca="1" xml:space="preserve">
IF($U1672 &lt;&gt; "",
    VLOOKUP($U1672,Level!$A:$B,2,FALSE),
    ""
)</f>
        <v>Junior</v>
      </c>
      <c r="W1672" s="1">
        <f t="shared" ca="1" si="241"/>
        <v>3000</v>
      </c>
      <c r="X1672" s="12" t="str">
        <f t="shared" ca="1" si="242"/>
        <v>INSERT INTO bi4all.fac_employees (id_company_fk, id_employee_pk, flg_active, employee_name, id_gender_fk, id_race_fk, birthday, id_schooling_fk, id_department_fk, id_role_fk, id_level_fk, salary) VALUES (1, 1668, TRUE, 'José Heleno Martins Barbieri', 'M', 8, '31/07/1963', 8, 6, 11, 5, 3000);</v>
      </c>
    </row>
    <row r="1673" spans="1:24" ht="14.25" customHeight="1" x14ac:dyDescent="0.2">
      <c r="A1673" s="7">
        <v>1</v>
      </c>
      <c r="B1673" s="7" t="str">
        <f>$A1673 &amp; "-"&amp;VLOOKUP($A1673,Company!$A:$B,2,FALSE)</f>
        <v>1-ACME Corporation</v>
      </c>
      <c r="C1673" s="5">
        <f t="shared" si="234"/>
        <v>1669</v>
      </c>
      <c r="D1673" s="6" t="b">
        <v>1</v>
      </c>
      <c r="E1673" s="7">
        <f ca="1">IF($C1673 = 1 + N("Presidente"),
    127,
    IF($C1673 = 2 + N("Vice-Presidente"),
        72,
        IF($C1673 = 3 + N("Secretária bilíngue"),
            13,
            RANDBETWEEN(5,COUNT(Name!$A:$A) + 1)
        )
    )
)</f>
        <v>255</v>
      </c>
      <c r="F1673" s="7" t="str">
        <f ca="1">VLOOKUP($E1673,Name!$A:$B,2,FALSE)</f>
        <v>Manuela</v>
      </c>
      <c r="G1673" s="7">
        <f ca="1" xml:space="preserve">
IF($C1673 = 1,
    0,
    RANDBETWEEN(5,COUNT('Last name'!$A:$A) + 1)
)</f>
        <v>175</v>
      </c>
      <c r="H1673" s="7" t="str">
        <f ca="1" xml:space="preserve">
IF($C1673 = 1 + N("Presidente"),
    "de Orléans e Bragança",
    VLOOKUP($G1673,'Last name'!$A:$B,2,FALSE) &amp; " " &amp; VLOOKUP(RANDBETWEEN(5,COUNT('Last name'!$A:$A) + 1),'Last name'!$A:$B,2,FALSE)
)</f>
        <v>Santoro Esposito</v>
      </c>
      <c r="I1673" s="7" t="str">
        <f t="shared" ca="1" si="235"/>
        <v>Manuela Santoro Esposito</v>
      </c>
      <c r="J1673" s="7" t="str">
        <f ca="1">VLOOKUP($E1673,Name!$A:$C,3,FALSE)</f>
        <v>F</v>
      </c>
      <c r="K1673" s="7" t="str">
        <f ca="1">VLOOKUP($J1673,Gender!$A:$B,2,FALSE)</f>
        <v>Female</v>
      </c>
      <c r="L1673" s="7">
        <f t="shared" ca="1" si="236"/>
        <v>6</v>
      </c>
      <c r="M1673" s="7" t="str">
        <f ca="1">VLOOKUP($L1673,Race!$A:$B,2,FALSE)</f>
        <v>Black or African American</v>
      </c>
      <c r="N1673" s="8">
        <f t="shared" ca="1" si="237"/>
        <v>26820</v>
      </c>
      <c r="O1673" s="6">
        <f t="shared" ca="1" si="238"/>
        <v>7</v>
      </c>
      <c r="P1673" s="8" t="str">
        <f ca="1">VLOOKUP($O1673,Education!$A:$B,2,FALSE)</f>
        <v>Undergraduate degree</v>
      </c>
      <c r="Q1673" s="7">
        <f ca="1" xml:space="preserve">
  IF(OR($S1673 = 5, $S1673 = 6, $S1673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673" s="7" t="str">
        <f ca="1">VLOOKUP($Q1673,Department!$A:$B,2,FALSE)</f>
        <v>Operations</v>
      </c>
      <c r="S1673" s="6">
        <f t="shared" ca="1" si="239"/>
        <v>10</v>
      </c>
      <c r="T1673" s="7" t="str">
        <f ca="1">VLOOKUP($S1673,Role!$A:$B,2,FALSE)</f>
        <v>Trainee</v>
      </c>
      <c r="U1673" s="6" t="str">
        <f t="shared" ca="1" si="240"/>
        <v/>
      </c>
      <c r="V1673" s="7" t="str">
        <f ca="1" xml:space="preserve">
IF($U1673 &lt;&gt; "",
    VLOOKUP($U1673,Level!$A:$B,2,FALSE),
    ""
)</f>
        <v/>
      </c>
      <c r="W1673" s="1">
        <f t="shared" ca="1" si="241"/>
        <v>1305</v>
      </c>
      <c r="X1673" s="12" t="str">
        <f t="shared" ca="1" si="242"/>
        <v>INSERT INTO bi4all.fac_employees (id_company_fk, id_employee_pk, flg_active, employee_name, id_gender_fk, id_race_fk, birthday, id_schooling_fk, id_department_fk, id_role_fk, id_level_fk, salary) VALUES (1, 1669, TRUE, 'Manuela Santoro Esposito', 'F', 6, '05/06/1973', 7, 10, 10, NULL, 1305);</v>
      </c>
    </row>
    <row r="1674" spans="1:24" ht="14.25" customHeight="1" x14ac:dyDescent="0.2">
      <c r="A1674" s="7">
        <v>1</v>
      </c>
      <c r="B1674" s="7" t="str">
        <f>$A1674 &amp; "-"&amp;VLOOKUP($A1674,Company!$A:$B,2,FALSE)</f>
        <v>1-ACME Corporation</v>
      </c>
      <c r="C1674" s="5">
        <f t="shared" si="234"/>
        <v>1670</v>
      </c>
      <c r="D1674" s="6" t="b">
        <v>1</v>
      </c>
      <c r="E1674" s="7">
        <f ca="1">IF($C1674 = 1 + N("Presidente"),
    127,
    IF($C1674 = 2 + N("Vice-Presidente"),
        72,
        IF($C1674 = 3 + N("Secretária bilíngue"),
            13,
            RANDBETWEEN(5,COUNT(Name!$A:$A) + 1)
        )
    )
)</f>
        <v>236</v>
      </c>
      <c r="F1674" s="7" t="str">
        <f ca="1">VLOOKUP($E1674,Name!$A:$B,2,FALSE)</f>
        <v>Luana</v>
      </c>
      <c r="G1674" s="7">
        <f ca="1" xml:space="preserve">
IF($C1674 = 1,
    0,
    RANDBETWEEN(5,COUNT('Last name'!$A:$A) + 1)
)</f>
        <v>143</v>
      </c>
      <c r="H1674" s="7" t="str">
        <f ca="1" xml:space="preserve">
IF($C1674 = 1 + N("Presidente"),
    "de Orléans e Bragança",
    VLOOKUP($G1674,'Last name'!$A:$B,2,FALSE) &amp; " " &amp; VLOOKUP(RANDBETWEEN(5,COUNT('Last name'!$A:$A) + 1),'Last name'!$A:$B,2,FALSE)
)</f>
        <v>Oliveira Evangelista</v>
      </c>
      <c r="I1674" s="7" t="str">
        <f t="shared" ca="1" si="235"/>
        <v>Luana Oliveira Evangelista</v>
      </c>
      <c r="J1674" s="7" t="str">
        <f ca="1">VLOOKUP($E1674,Name!$A:$C,3,FALSE)</f>
        <v>F</v>
      </c>
      <c r="K1674" s="7" t="str">
        <f ca="1">VLOOKUP($J1674,Gender!$A:$B,2,FALSE)</f>
        <v>Female</v>
      </c>
      <c r="L1674" s="7">
        <f t="shared" ca="1" si="236"/>
        <v>5</v>
      </c>
      <c r="M1674" s="7" t="str">
        <f ca="1">VLOOKUP($L1674,Race!$A:$B,2,FALSE)</f>
        <v>White</v>
      </c>
      <c r="N1674" s="8">
        <f t="shared" ca="1" si="237"/>
        <v>31773</v>
      </c>
      <c r="O1674" s="6">
        <f t="shared" ca="1" si="238"/>
        <v>8</v>
      </c>
      <c r="P1674" s="8" t="str">
        <f ca="1">VLOOKUP($O1674,Education!$A:$B,2,FALSE)</f>
        <v>Graduate school</v>
      </c>
      <c r="Q1674" s="7">
        <f ca="1" xml:space="preserve">
  IF(OR($S1674 = 5, $S1674 = 6, $S1674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74" s="7" t="str">
        <f ca="1">VLOOKUP($Q1674,Department!$A:$B,2,FALSE)</f>
        <v>Human Resource</v>
      </c>
      <c r="S1674" s="6">
        <f t="shared" ca="1" si="239"/>
        <v>11</v>
      </c>
      <c r="T1674" s="7" t="str">
        <f ca="1">VLOOKUP($S1674,Role!$A:$B,2,FALSE)</f>
        <v>Analyst</v>
      </c>
      <c r="U1674" s="6">
        <f t="shared" ca="1" si="240"/>
        <v>6</v>
      </c>
      <c r="V1674" s="7" t="str">
        <f ca="1" xml:space="preserve">
IF($U1674 &lt;&gt; "",
    VLOOKUP($U1674,Level!$A:$B,2,FALSE),
    ""
)</f>
        <v>Pleno</v>
      </c>
      <c r="W1674" s="1">
        <f t="shared" ca="1" si="241"/>
        <v>3080</v>
      </c>
      <c r="X1674" s="12" t="str">
        <f t="shared" ca="1" si="242"/>
        <v>INSERT INTO bi4all.fac_employees (id_company_fk, id_employee_pk, flg_active, employee_name, id_gender_fk, id_race_fk, birthday, id_schooling_fk, id_department_fk, id_role_fk, id_level_fk, salary) VALUES (1, 1670, TRUE, 'Luana Oliveira Evangelista', 'F', 5, '27/12/1986', 8, 8, 11, 6, 3080);</v>
      </c>
    </row>
    <row r="1675" spans="1:24" ht="14.25" customHeight="1" x14ac:dyDescent="0.2">
      <c r="A1675" s="7">
        <v>1</v>
      </c>
      <c r="B1675" s="7" t="str">
        <f>$A1675 &amp; "-"&amp;VLOOKUP($A1675,Company!$A:$B,2,FALSE)</f>
        <v>1-ACME Corporation</v>
      </c>
      <c r="C1675" s="5">
        <f t="shared" si="234"/>
        <v>1671</v>
      </c>
      <c r="D1675" s="6" t="b">
        <v>1</v>
      </c>
      <c r="E1675" s="7">
        <f ca="1">IF($C1675 = 1 + N("Presidente"),
    127,
    IF($C1675 = 2 + N("Vice-Presidente"),
        72,
        IF($C1675 = 3 + N("Secretária bilíngue"),
            13,
            RANDBETWEEN(5,COUNT(Name!$A:$A) + 1)
        )
    )
)</f>
        <v>247</v>
      </c>
      <c r="F1675" s="7" t="str">
        <f ca="1">VLOOKUP($E1675,Name!$A:$B,2,FALSE)</f>
        <v>Luiz Otávio</v>
      </c>
      <c r="G1675" s="7">
        <f ca="1" xml:space="preserve">
IF($C1675 = 1,
    0,
    RANDBETWEEN(5,COUNT('Last name'!$A:$A) + 1)
)</f>
        <v>74</v>
      </c>
      <c r="H1675" s="7" t="str">
        <f ca="1" xml:space="preserve">
IF($C1675 = 1 + N("Presidente"),
    "de Orléans e Bragança",
    VLOOKUP($G1675,'Last name'!$A:$B,2,FALSE) &amp; " " &amp; VLOOKUP(RANDBETWEEN(5,COUNT('Last name'!$A:$A) + 1),'Last name'!$A:$B,2,FALSE)
)</f>
        <v>Dias Madureira</v>
      </c>
      <c r="I1675" s="7" t="str">
        <f t="shared" ca="1" si="235"/>
        <v>Luiz Otávio Dias Madureira</v>
      </c>
      <c r="J1675" s="7" t="str">
        <f ca="1">VLOOKUP($E1675,Name!$A:$C,3,FALSE)</f>
        <v>M</v>
      </c>
      <c r="K1675" s="7" t="str">
        <f ca="1">VLOOKUP($J1675,Gender!$A:$B,2,FALSE)</f>
        <v>Male</v>
      </c>
      <c r="L1675" s="7">
        <f t="shared" ca="1" si="236"/>
        <v>5</v>
      </c>
      <c r="M1675" s="7" t="str">
        <f ca="1">VLOOKUP($L1675,Race!$A:$B,2,FALSE)</f>
        <v>White</v>
      </c>
      <c r="N1675" s="8">
        <f t="shared" ca="1" si="237"/>
        <v>24902</v>
      </c>
      <c r="O1675" s="6">
        <f t="shared" ca="1" si="238"/>
        <v>7</v>
      </c>
      <c r="P1675" s="8" t="str">
        <f ca="1">VLOOKUP($O1675,Education!$A:$B,2,FALSE)</f>
        <v>Undergraduate degree</v>
      </c>
      <c r="Q1675" s="7">
        <f ca="1" xml:space="preserve">
  IF(OR($S1675 = 5, $S1675 = 6, $S1675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75" s="7" t="str">
        <f ca="1">VLOOKUP($Q1675,Department!$A:$B,2,FALSE)</f>
        <v>Controlling</v>
      </c>
      <c r="S1675" s="6">
        <f t="shared" ca="1" si="239"/>
        <v>9</v>
      </c>
      <c r="T1675" s="7" t="str">
        <f ca="1">VLOOKUP($S1675,Role!$A:$B,2,FALSE)</f>
        <v>Intern</v>
      </c>
      <c r="U1675" s="6" t="str">
        <f t="shared" ca="1" si="240"/>
        <v/>
      </c>
      <c r="V1675" s="7" t="str">
        <f ca="1" xml:space="preserve">
IF($U1675 &lt;&gt; "",
    VLOOKUP($U1675,Level!$A:$B,2,FALSE),
    ""
)</f>
        <v/>
      </c>
      <c r="W1675" s="1">
        <f t="shared" ca="1" si="241"/>
        <v>1205</v>
      </c>
      <c r="X1675" s="12" t="str">
        <f t="shared" ca="1" si="242"/>
        <v>INSERT INTO bi4all.fac_employees (id_company_fk, id_employee_pk, flg_active, employee_name, id_gender_fk, id_race_fk, birthday, id_schooling_fk, id_department_fk, id_role_fk, id_level_fk, salary) VALUES (1, 1671, TRUE, 'Luiz Otávio Dias Madureira', 'M', 5, '05/03/1968', 7, 12, 9, NULL, 1205);</v>
      </c>
    </row>
    <row r="1676" spans="1:24" ht="14.25" customHeight="1" x14ac:dyDescent="0.2">
      <c r="A1676" s="7">
        <v>1</v>
      </c>
      <c r="B1676" s="7" t="str">
        <f>$A1676 &amp; "-"&amp;VLOOKUP($A1676,Company!$A:$B,2,FALSE)</f>
        <v>1-ACME Corporation</v>
      </c>
      <c r="C1676" s="5">
        <f t="shared" si="234"/>
        <v>1672</v>
      </c>
      <c r="D1676" s="6" t="b">
        <v>1</v>
      </c>
      <c r="E1676" s="7">
        <f ca="1">IF($C1676 = 1 + N("Presidente"),
    127,
    IF($C1676 = 2 + N("Vice-Presidente"),
        72,
        IF($C1676 = 3 + N("Secretária bilíngue"),
            13,
            RANDBETWEEN(5,COUNT(Name!$A:$A) + 1)
        )
    )
)</f>
        <v>263</v>
      </c>
      <c r="F1676" s="7" t="str">
        <f ca="1">VLOOKUP($E1676,Name!$A:$B,2,FALSE)</f>
        <v>Maria Fernanda</v>
      </c>
      <c r="G1676" s="7">
        <f ca="1" xml:space="preserve">
IF($C1676 = 1,
    0,
    RANDBETWEEN(5,COUNT('Last name'!$A:$A) + 1)
)</f>
        <v>177</v>
      </c>
      <c r="H1676" s="7" t="str">
        <f ca="1" xml:space="preserve">
IF($C1676 = 1 + N("Presidente"),
    "de Orléans e Bragança",
    VLOOKUP($G1676,'Last name'!$A:$B,2,FALSE) &amp; " " &amp; VLOOKUP(RANDBETWEEN(5,COUNT('Last name'!$A:$A) + 1),'Last name'!$A:$B,2,FALSE)
)</f>
        <v>Saragoça Moreira</v>
      </c>
      <c r="I1676" s="7" t="str">
        <f t="shared" ca="1" si="235"/>
        <v>Maria Fernanda Saragoça Moreira</v>
      </c>
      <c r="J1676" s="7" t="str">
        <f ca="1">VLOOKUP($E1676,Name!$A:$C,3,FALSE)</f>
        <v>F</v>
      </c>
      <c r="K1676" s="7" t="str">
        <f ca="1">VLOOKUP($J1676,Gender!$A:$B,2,FALSE)</f>
        <v>Female</v>
      </c>
      <c r="L1676" s="7">
        <f t="shared" ca="1" si="236"/>
        <v>5</v>
      </c>
      <c r="M1676" s="7" t="str">
        <f ca="1">VLOOKUP($L1676,Race!$A:$B,2,FALSE)</f>
        <v>White</v>
      </c>
      <c r="N1676" s="8">
        <f t="shared" ca="1" si="237"/>
        <v>26440</v>
      </c>
      <c r="O1676" s="6">
        <f t="shared" ca="1" si="238"/>
        <v>7</v>
      </c>
      <c r="P1676" s="8" t="str">
        <f ca="1">VLOOKUP($O1676,Education!$A:$B,2,FALSE)</f>
        <v>Undergraduate degree</v>
      </c>
      <c r="Q1676" s="7">
        <f ca="1" xml:space="preserve">
  IF(OR($S1676 = 5, $S1676 = 6, $S1676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76" s="7" t="str">
        <f ca="1">VLOOKUP($Q1676,Department!$A:$B,2,FALSE)</f>
        <v>Audit</v>
      </c>
      <c r="S1676" s="6">
        <f t="shared" ca="1" si="239"/>
        <v>11</v>
      </c>
      <c r="T1676" s="7" t="str">
        <f ca="1">VLOOKUP($S1676,Role!$A:$B,2,FALSE)</f>
        <v>Analyst</v>
      </c>
      <c r="U1676" s="6">
        <f t="shared" ca="1" si="240"/>
        <v>7</v>
      </c>
      <c r="V1676" s="7" t="str">
        <f ca="1" xml:space="preserve">
IF($U1676 &lt;&gt; "",
    VLOOKUP($U1676,Level!$A:$B,2,FALSE),
    ""
)</f>
        <v>Senior</v>
      </c>
      <c r="W1676" s="1">
        <f t="shared" ca="1" si="241"/>
        <v>2500</v>
      </c>
      <c r="X1676" s="12" t="str">
        <f t="shared" ca="1" si="242"/>
        <v>INSERT INTO bi4all.fac_employees (id_company_fk, id_employee_pk, flg_active, employee_name, id_gender_fk, id_race_fk, birthday, id_schooling_fk, id_department_fk, id_role_fk, id_level_fk, salary) VALUES (1, 1672, TRUE, 'Maria Fernanda Saragoça Moreira', 'F', 5, '21/05/1972', 7, 13, 11, 7, 2500);</v>
      </c>
    </row>
    <row r="1677" spans="1:24" ht="14.25" customHeight="1" x14ac:dyDescent="0.2">
      <c r="A1677" s="7">
        <v>1</v>
      </c>
      <c r="B1677" s="7" t="str">
        <f>$A1677 &amp; "-"&amp;VLOOKUP($A1677,Company!$A:$B,2,FALSE)</f>
        <v>1-ACME Corporation</v>
      </c>
      <c r="C1677" s="5">
        <f t="shared" si="234"/>
        <v>1673</v>
      </c>
      <c r="D1677" s="6" t="b">
        <v>1</v>
      </c>
      <c r="E1677" s="7">
        <f ca="1">IF($C1677 = 1 + N("Presidente"),
    127,
    IF($C1677 = 2 + N("Vice-Presidente"),
        72,
        IF($C1677 = 3 + N("Secretária bilíngue"),
            13,
            RANDBETWEEN(5,COUNT(Name!$A:$A) + 1)
        )
    )
)</f>
        <v>7</v>
      </c>
      <c r="F1677" s="7" t="str">
        <f ca="1">VLOOKUP($E1677,Name!$A:$B,2,FALSE)</f>
        <v>Adelaide</v>
      </c>
      <c r="G1677" s="7">
        <f ca="1" xml:space="preserve">
IF($C1677 = 1,
    0,
    RANDBETWEEN(5,COUNT('Last name'!$A:$A) + 1)
)</f>
        <v>168</v>
      </c>
      <c r="H1677" s="7" t="str">
        <f ca="1" xml:space="preserve">
IF($C1677 = 1 + N("Presidente"),
    "de Orléans e Bragança",
    VLOOKUP($G1677,'Last name'!$A:$B,2,FALSE) &amp; " " &amp; VLOOKUP(RANDBETWEEN(5,COUNT('Last name'!$A:$A) + 1),'Last name'!$A:$B,2,FALSE)
)</f>
        <v>Rossi Araújo</v>
      </c>
      <c r="I1677" s="7" t="str">
        <f t="shared" ca="1" si="235"/>
        <v>Adelaide Rossi Araújo</v>
      </c>
      <c r="J1677" s="7" t="str">
        <f ca="1">VLOOKUP($E1677,Name!$A:$C,3,FALSE)</f>
        <v>F</v>
      </c>
      <c r="K1677" s="7" t="str">
        <f ca="1">VLOOKUP($J1677,Gender!$A:$B,2,FALSE)</f>
        <v>Female</v>
      </c>
      <c r="L1677" s="7">
        <f t="shared" ca="1" si="236"/>
        <v>5</v>
      </c>
      <c r="M1677" s="7" t="str">
        <f ca="1">VLOOKUP($L1677,Race!$A:$B,2,FALSE)</f>
        <v>White</v>
      </c>
      <c r="N1677" s="8">
        <f t="shared" ca="1" si="237"/>
        <v>19183</v>
      </c>
      <c r="O1677" s="6">
        <f t="shared" ca="1" si="238"/>
        <v>7</v>
      </c>
      <c r="P1677" s="8" t="str">
        <f ca="1">VLOOKUP($O1677,Education!$A:$B,2,FALSE)</f>
        <v>Undergraduate degree</v>
      </c>
      <c r="Q1677" s="7">
        <f ca="1" xml:space="preserve">
  IF(OR($S1677 = 5, $S1677 = 6, $S1677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77" s="7" t="str">
        <f ca="1">VLOOKUP($Q1677,Department!$A:$B,2,FALSE)</f>
        <v>Presidency</v>
      </c>
      <c r="S1677" s="6">
        <f t="shared" ca="1" si="239"/>
        <v>10</v>
      </c>
      <c r="T1677" s="7" t="str">
        <f ca="1">VLOOKUP($S1677,Role!$A:$B,2,FALSE)</f>
        <v>Trainee</v>
      </c>
      <c r="U1677" s="6" t="str">
        <f t="shared" ca="1" si="240"/>
        <v/>
      </c>
      <c r="V1677" s="7" t="str">
        <f ca="1" xml:space="preserve">
IF($U1677 &lt;&gt; "",
    VLOOKUP($U1677,Level!$A:$B,2,FALSE),
    ""
)</f>
        <v/>
      </c>
      <c r="W1677" s="1">
        <f t="shared" ca="1" si="241"/>
        <v>1305</v>
      </c>
      <c r="X1677" s="12" t="str">
        <f t="shared" ca="1" si="242"/>
        <v>INSERT INTO bi4all.fac_employees (id_company_fk, id_employee_pk, flg_active, employee_name, id_gender_fk, id_race_fk, birthday, id_schooling_fk, id_department_fk, id_role_fk, id_level_fk, salary) VALUES (1, 1673, TRUE, 'Adelaide Rossi Araújo', 'F', 5, '08/07/1952', 7, 5, 10, NULL, 1305);</v>
      </c>
    </row>
    <row r="1678" spans="1:24" ht="14.25" customHeight="1" x14ac:dyDescent="0.2">
      <c r="A1678" s="7">
        <v>1</v>
      </c>
      <c r="B1678" s="7" t="str">
        <f>$A1678 &amp; "-"&amp;VLOOKUP($A1678,Company!$A:$B,2,FALSE)</f>
        <v>1-ACME Corporation</v>
      </c>
      <c r="C1678" s="5">
        <f t="shared" si="234"/>
        <v>1674</v>
      </c>
      <c r="D1678" s="6" t="b">
        <v>1</v>
      </c>
      <c r="E1678" s="7">
        <f ca="1">IF($C1678 = 1 + N("Presidente"),
    127,
    IF($C1678 = 2 + N("Vice-Presidente"),
        72,
        IF($C1678 = 3 + N("Secretária bilíngue"),
            13,
            RANDBETWEEN(5,COUNT(Name!$A:$A) + 1)
        )
    )
)</f>
        <v>114</v>
      </c>
      <c r="F1678" s="7" t="str">
        <f ca="1">VLOOKUP($E1678,Name!$A:$B,2,FALSE)</f>
        <v>Domingos</v>
      </c>
      <c r="G1678" s="7">
        <f ca="1" xml:space="preserve">
IF($C1678 = 1,
    0,
    RANDBETWEEN(5,COUNT('Last name'!$A:$A) + 1)
)</f>
        <v>31</v>
      </c>
      <c r="H1678" s="7" t="str">
        <f ca="1" xml:space="preserve">
IF($C1678 = 1 + N("Presidente"),
    "de Orléans e Bragança",
    VLOOKUP($G1678,'Last name'!$A:$B,2,FALSE) &amp; " " &amp; VLOOKUP(RANDBETWEEN(5,COUNT('Last name'!$A:$A) + 1),'Last name'!$A:$B,2,FALSE)
)</f>
        <v>Barbosa Oliveira</v>
      </c>
      <c r="I1678" s="7" t="str">
        <f t="shared" ca="1" si="235"/>
        <v>Domingos Barbosa Oliveira</v>
      </c>
      <c r="J1678" s="7" t="str">
        <f ca="1">VLOOKUP($E1678,Name!$A:$C,3,FALSE)</f>
        <v>M</v>
      </c>
      <c r="K1678" s="7" t="str">
        <f ca="1">VLOOKUP($J1678,Gender!$A:$B,2,FALSE)</f>
        <v>Male</v>
      </c>
      <c r="L1678" s="7">
        <f t="shared" ca="1" si="236"/>
        <v>5</v>
      </c>
      <c r="M1678" s="7" t="str">
        <f ca="1">VLOOKUP($L1678,Race!$A:$B,2,FALSE)</f>
        <v>White</v>
      </c>
      <c r="N1678" s="8">
        <f t="shared" ca="1" si="237"/>
        <v>18765</v>
      </c>
      <c r="O1678" s="6">
        <f t="shared" ca="1" si="238"/>
        <v>8</v>
      </c>
      <c r="P1678" s="8" t="str">
        <f ca="1">VLOOKUP($O1678,Education!$A:$B,2,FALSE)</f>
        <v>Graduate school</v>
      </c>
      <c r="Q1678" s="7">
        <f ca="1" xml:space="preserve">
  IF(OR($S1678 = 5, $S1678 = 6, $S1678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78" s="7" t="str">
        <f ca="1">VLOOKUP($Q1678,Department!$A:$B,2,FALSE)</f>
        <v>Audit</v>
      </c>
      <c r="S1678" s="6">
        <f t="shared" ca="1" si="239"/>
        <v>11</v>
      </c>
      <c r="T1678" s="7" t="str">
        <f ca="1">VLOOKUP($S1678,Role!$A:$B,2,FALSE)</f>
        <v>Analyst</v>
      </c>
      <c r="U1678" s="6">
        <f t="shared" ca="1" si="240"/>
        <v>6</v>
      </c>
      <c r="V1678" s="7" t="str">
        <f ca="1" xml:space="preserve">
IF($U1678 &lt;&gt; "",
    VLOOKUP($U1678,Level!$A:$B,2,FALSE),
    ""
)</f>
        <v>Pleno</v>
      </c>
      <c r="W1678" s="1">
        <f t="shared" ca="1" si="241"/>
        <v>3000</v>
      </c>
      <c r="X1678" s="12" t="str">
        <f t="shared" ca="1" si="242"/>
        <v>INSERT INTO bi4all.fac_employees (id_company_fk, id_employee_pk, flg_active, employee_name, id_gender_fk, id_race_fk, birthday, id_schooling_fk, id_department_fk, id_role_fk, id_level_fk, salary) VALUES (1, 1674, TRUE, 'Domingos Barbosa Oliveira', 'M', 5, '17/05/1951', 8, 13, 11, 6, 3000);</v>
      </c>
    </row>
    <row r="1679" spans="1:24" ht="14.25" customHeight="1" x14ac:dyDescent="0.2">
      <c r="A1679" s="7">
        <v>1</v>
      </c>
      <c r="B1679" s="7" t="str">
        <f>$A1679 &amp; "-"&amp;VLOOKUP($A1679,Company!$A:$B,2,FALSE)</f>
        <v>1-ACME Corporation</v>
      </c>
      <c r="C1679" s="5">
        <f t="shared" si="234"/>
        <v>1675</v>
      </c>
      <c r="D1679" s="6" t="b">
        <v>1</v>
      </c>
      <c r="E1679" s="7">
        <f ca="1">IF($C1679 = 1 + N("Presidente"),
    127,
    IF($C1679 = 2 + N("Vice-Presidente"),
        72,
        IF($C1679 = 3 + N("Secretária bilíngue"),
            13,
            RANDBETWEEN(5,COUNT(Name!$A:$A) + 1)
        )
    )
)</f>
        <v>352</v>
      </c>
      <c r="F1679" s="7" t="str">
        <f ca="1">VLOOKUP($E1679,Name!$A:$B,2,FALSE)</f>
        <v>Vicent</v>
      </c>
      <c r="G1679" s="7">
        <f ca="1" xml:space="preserve">
IF($C1679 = 1,
    0,
    RANDBETWEEN(5,COUNT('Last name'!$A:$A) + 1)
)</f>
        <v>133</v>
      </c>
      <c r="H1679" s="7" t="str">
        <f ca="1" xml:space="preserve">
IF($C1679 = 1 + N("Presidente"),
    "de Orléans e Bragança",
    VLOOKUP($G1679,'Last name'!$A:$B,2,FALSE) &amp; " " &amp; VLOOKUP(RANDBETWEEN(5,COUNT('Last name'!$A:$A) + 1),'Last name'!$A:$B,2,FALSE)
)</f>
        <v>Morais Santos</v>
      </c>
      <c r="I1679" s="7" t="str">
        <f t="shared" ca="1" si="235"/>
        <v>Vicent Morais Santos</v>
      </c>
      <c r="J1679" s="7" t="str">
        <f ca="1">VLOOKUP($E1679,Name!$A:$C,3,FALSE)</f>
        <v>M</v>
      </c>
      <c r="K1679" s="7" t="str">
        <f ca="1">VLOOKUP($J1679,Gender!$A:$B,2,FALSE)</f>
        <v>Male</v>
      </c>
      <c r="L1679" s="7">
        <f t="shared" ca="1" si="236"/>
        <v>5</v>
      </c>
      <c r="M1679" s="7" t="str">
        <f ca="1">VLOOKUP($L1679,Race!$A:$B,2,FALSE)</f>
        <v>White</v>
      </c>
      <c r="N1679" s="8">
        <f t="shared" ca="1" si="237"/>
        <v>28663</v>
      </c>
      <c r="O1679" s="6">
        <f t="shared" ca="1" si="238"/>
        <v>7</v>
      </c>
      <c r="P1679" s="8" t="str">
        <f ca="1">VLOOKUP($O1679,Education!$A:$B,2,FALSE)</f>
        <v>Undergraduate degree</v>
      </c>
      <c r="Q1679" s="7">
        <f ca="1" xml:space="preserve">
  IF(OR($S1679 = 5, $S1679 = 6, $S1679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79" s="7" t="str">
        <f ca="1">VLOOKUP($Q1679,Department!$A:$B,2,FALSE)</f>
        <v>Presidency</v>
      </c>
      <c r="S1679" s="6">
        <f t="shared" ca="1" si="239"/>
        <v>9</v>
      </c>
      <c r="T1679" s="7" t="str">
        <f ca="1">VLOOKUP($S1679,Role!$A:$B,2,FALSE)</f>
        <v>Intern</v>
      </c>
      <c r="U1679" s="6" t="str">
        <f t="shared" ca="1" si="240"/>
        <v/>
      </c>
      <c r="V1679" s="7" t="str">
        <f ca="1" xml:space="preserve">
IF($U1679 &lt;&gt; "",
    VLOOKUP($U1679,Level!$A:$B,2,FALSE),
    ""
)</f>
        <v/>
      </c>
      <c r="W1679" s="1">
        <f t="shared" ca="1" si="241"/>
        <v>1205</v>
      </c>
      <c r="X1679" s="12" t="str">
        <f t="shared" ca="1" si="242"/>
        <v>INSERT INTO bi4all.fac_employees (id_company_fk, id_employee_pk, flg_active, employee_name, id_gender_fk, id_race_fk, birthday, id_schooling_fk, id_department_fk, id_role_fk, id_level_fk, salary) VALUES (1, 1675, TRUE, 'Vicent Morais Santos', 'M', 5, '22/06/1978', 7, 5, 9, NULL, 1205);</v>
      </c>
    </row>
    <row r="1680" spans="1:24" ht="14.25" customHeight="1" x14ac:dyDescent="0.2">
      <c r="A1680" s="7">
        <v>1</v>
      </c>
      <c r="B1680" s="7" t="str">
        <f>$A1680 &amp; "-"&amp;VLOOKUP($A1680,Company!$A:$B,2,FALSE)</f>
        <v>1-ACME Corporation</v>
      </c>
      <c r="C1680" s="5">
        <f t="shared" si="234"/>
        <v>1676</v>
      </c>
      <c r="D1680" s="6" t="b">
        <v>1</v>
      </c>
      <c r="E1680" s="7">
        <f ca="1">IF($C1680 = 1 + N("Presidente"),
    127,
    IF($C1680 = 2 + N("Vice-Presidente"),
        72,
        IF($C1680 = 3 + N("Secretária bilíngue"),
            13,
            RANDBETWEEN(5,COUNT(Name!$A:$A) + 1)
        )
    )
)</f>
        <v>120</v>
      </c>
      <c r="F1680" s="7" t="str">
        <f ca="1">VLOOKUP($E1680,Name!$A:$B,2,FALSE)</f>
        <v>Eliza</v>
      </c>
      <c r="G1680" s="7">
        <f ca="1" xml:space="preserve">
IF($C1680 = 1,
    0,
    RANDBETWEEN(5,COUNT('Last name'!$A:$A) + 1)
)</f>
        <v>77</v>
      </c>
      <c r="H1680" s="7" t="str">
        <f ca="1" xml:space="preserve">
IF($C1680 = 1 + N("Presidente"),
    "de Orléans e Bragança",
    VLOOKUP($G1680,'Last name'!$A:$B,2,FALSE) &amp; " " &amp; VLOOKUP(RANDBETWEEN(5,COUNT('Last name'!$A:$A) + 1),'Last name'!$A:$B,2,FALSE)
)</f>
        <v>Esposito Farias</v>
      </c>
      <c r="I1680" s="7" t="str">
        <f t="shared" ca="1" si="235"/>
        <v>Eliza Esposito Farias</v>
      </c>
      <c r="J1680" s="7" t="str">
        <f ca="1">VLOOKUP($E1680,Name!$A:$C,3,FALSE)</f>
        <v>F</v>
      </c>
      <c r="K1680" s="7" t="str">
        <f ca="1">VLOOKUP($J1680,Gender!$A:$B,2,FALSE)</f>
        <v>Female</v>
      </c>
      <c r="L1680" s="7">
        <f t="shared" ca="1" si="236"/>
        <v>6</v>
      </c>
      <c r="M1680" s="7" t="str">
        <f ca="1">VLOOKUP($L1680,Race!$A:$B,2,FALSE)</f>
        <v>Black or African American</v>
      </c>
      <c r="N1680" s="8">
        <f t="shared" ca="1" si="237"/>
        <v>22324</v>
      </c>
      <c r="O1680" s="6">
        <f t="shared" ca="1" si="238"/>
        <v>8</v>
      </c>
      <c r="P1680" s="8" t="str">
        <f ca="1">VLOOKUP($O1680,Education!$A:$B,2,FALSE)</f>
        <v>Graduate school</v>
      </c>
      <c r="Q1680" s="7">
        <f ca="1" xml:space="preserve">
  IF(OR($S1680 = 5, $S1680 = 6, $S1680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680" s="7" t="str">
        <f ca="1">VLOOKUP($Q1680,Department!$A:$B,2,FALSE)</f>
        <v>Finance</v>
      </c>
      <c r="S1680" s="6">
        <f t="shared" ca="1" si="239"/>
        <v>11</v>
      </c>
      <c r="T1680" s="7" t="str">
        <f ca="1">VLOOKUP($S1680,Role!$A:$B,2,FALSE)</f>
        <v>Analyst</v>
      </c>
      <c r="U1680" s="6">
        <f t="shared" ca="1" si="240"/>
        <v>6</v>
      </c>
      <c r="V1680" s="7" t="str">
        <f ca="1" xml:space="preserve">
IF($U1680 &lt;&gt; "",
    VLOOKUP($U1680,Level!$A:$B,2,FALSE),
    ""
)</f>
        <v>Pleno</v>
      </c>
      <c r="W1680" s="1">
        <f t="shared" ca="1" si="241"/>
        <v>3000</v>
      </c>
      <c r="X1680" s="12" t="str">
        <f t="shared" ca="1" si="242"/>
        <v>INSERT INTO bi4all.fac_employees (id_company_fk, id_employee_pk, flg_active, employee_name, id_gender_fk, id_race_fk, birthday, id_schooling_fk, id_department_fk, id_role_fk, id_level_fk, salary) VALUES (1, 1676, TRUE, 'Eliza Esposito Farias', 'F', 6, '12/02/1961', 8, 7, 11, 6, 3000);</v>
      </c>
    </row>
    <row r="1681" spans="1:24" ht="14.25" customHeight="1" x14ac:dyDescent="0.2">
      <c r="A1681" s="7">
        <v>1</v>
      </c>
      <c r="B1681" s="7" t="str">
        <f>$A1681 &amp; "-"&amp;VLOOKUP($A1681,Company!$A:$B,2,FALSE)</f>
        <v>1-ACME Corporation</v>
      </c>
      <c r="C1681" s="5">
        <f t="shared" si="234"/>
        <v>1677</v>
      </c>
      <c r="D1681" s="6" t="b">
        <v>1</v>
      </c>
      <c r="E1681" s="7">
        <f ca="1">IF($C1681 = 1 + N("Presidente"),
    127,
    IF($C1681 = 2 + N("Vice-Presidente"),
        72,
        IF($C1681 = 3 + N("Secretária bilíngue"),
            13,
            RANDBETWEEN(5,COUNT(Name!$A:$A) + 1)
        )
    )
)</f>
        <v>329</v>
      </c>
      <c r="F1681" s="7" t="str">
        <f ca="1">VLOOKUP($E1681,Name!$A:$B,2,FALSE)</f>
        <v>Rebeca</v>
      </c>
      <c r="G1681" s="7">
        <f ca="1" xml:space="preserve">
IF($C1681 = 1,
    0,
    RANDBETWEEN(5,COUNT('Last name'!$A:$A) + 1)
)</f>
        <v>116</v>
      </c>
      <c r="H1681" s="7" t="str">
        <f ca="1" xml:space="preserve">
IF($C1681 = 1 + N("Presidente"),
    "de Orléans e Bragança",
    VLOOKUP($G1681,'Last name'!$A:$B,2,FALSE) &amp; " " &amp; VLOOKUP(RANDBETWEEN(5,COUNT('Last name'!$A:$A) + 1),'Last name'!$A:$B,2,FALSE)
)</f>
        <v>Malafaia Soares</v>
      </c>
      <c r="I1681" s="7" t="str">
        <f t="shared" ca="1" si="235"/>
        <v>Rebeca Malafaia Soares</v>
      </c>
      <c r="J1681" s="7" t="str">
        <f ca="1">VLOOKUP($E1681,Name!$A:$C,3,FALSE)</f>
        <v>F</v>
      </c>
      <c r="K1681" s="7" t="str">
        <f ca="1">VLOOKUP($J1681,Gender!$A:$B,2,FALSE)</f>
        <v>Female</v>
      </c>
      <c r="L1681" s="7">
        <f t="shared" ca="1" si="236"/>
        <v>5</v>
      </c>
      <c r="M1681" s="7" t="str">
        <f ca="1">VLOOKUP($L1681,Race!$A:$B,2,FALSE)</f>
        <v>White</v>
      </c>
      <c r="N1681" s="8">
        <f t="shared" ca="1" si="237"/>
        <v>32735</v>
      </c>
      <c r="O1681" s="6">
        <f t="shared" ca="1" si="238"/>
        <v>7</v>
      </c>
      <c r="P1681" s="8" t="str">
        <f ca="1">VLOOKUP($O1681,Education!$A:$B,2,FALSE)</f>
        <v>Undergraduate degree</v>
      </c>
      <c r="Q1681" s="7">
        <f ca="1" xml:space="preserve">
  IF(OR($S1681 = 5, $S1681 = 6, $S1681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81" s="7" t="str">
        <f ca="1">VLOOKUP($Q1681,Department!$A:$B,2,FALSE)</f>
        <v>Commercial</v>
      </c>
      <c r="S1681" s="6">
        <f t="shared" ca="1" si="239"/>
        <v>9</v>
      </c>
      <c r="T1681" s="7" t="str">
        <f ca="1">VLOOKUP($S1681,Role!$A:$B,2,FALSE)</f>
        <v>Intern</v>
      </c>
      <c r="U1681" s="6" t="str">
        <f t="shared" ca="1" si="240"/>
        <v/>
      </c>
      <c r="V1681" s="7" t="str">
        <f ca="1" xml:space="preserve">
IF($U1681 &lt;&gt; "",
    VLOOKUP($U1681,Level!$A:$B,2,FALSE),
    ""
)</f>
        <v/>
      </c>
      <c r="W1681" s="1">
        <f t="shared" ca="1" si="241"/>
        <v>1285</v>
      </c>
      <c r="X1681" s="12" t="str">
        <f t="shared" ca="1" si="242"/>
        <v>INSERT INTO bi4all.fac_employees (id_company_fk, id_employee_pk, flg_active, employee_name, id_gender_fk, id_race_fk, birthday, id_schooling_fk, id_department_fk, id_role_fk, id_level_fk, salary) VALUES (1, 1677, TRUE, 'Rebeca Malafaia Soares', 'F', 5, '15/08/1989', 7, 9, 9, NULL, 1285);</v>
      </c>
    </row>
    <row r="1682" spans="1:24" ht="14.25" customHeight="1" x14ac:dyDescent="0.2">
      <c r="A1682" s="7">
        <v>1</v>
      </c>
      <c r="B1682" s="7" t="str">
        <f>$A1682 &amp; "-"&amp;VLOOKUP($A1682,Company!$A:$B,2,FALSE)</f>
        <v>1-ACME Corporation</v>
      </c>
      <c r="C1682" s="5">
        <f t="shared" si="234"/>
        <v>1678</v>
      </c>
      <c r="D1682" s="6" t="b">
        <v>1</v>
      </c>
      <c r="E1682" s="7">
        <f ca="1">IF($C1682 = 1 + N("Presidente"),
    127,
    IF($C1682 = 2 + N("Vice-Presidente"),
        72,
        IF($C1682 = 3 + N("Secretária bilíngue"),
            13,
            RANDBETWEEN(5,COUNT(Name!$A:$A) + 1)
        )
    )
)</f>
        <v>206</v>
      </c>
      <c r="F1682" s="7" t="str">
        <f ca="1">VLOOKUP($E1682,Name!$A:$B,2,FALSE)</f>
        <v>Kamilla</v>
      </c>
      <c r="G1682" s="7">
        <f ca="1" xml:space="preserve">
IF($C1682 = 1,
    0,
    RANDBETWEEN(5,COUNT('Last name'!$A:$A) + 1)
)</f>
        <v>31</v>
      </c>
      <c r="H1682" s="7" t="str">
        <f ca="1" xml:space="preserve">
IF($C1682 = 1 + N("Presidente"),
    "de Orléans e Bragança",
    VLOOKUP($G1682,'Last name'!$A:$B,2,FALSE) &amp; " " &amp; VLOOKUP(RANDBETWEEN(5,COUNT('Last name'!$A:$A) + 1),'Last name'!$A:$B,2,FALSE)
)</f>
        <v>Barbosa Amor</v>
      </c>
      <c r="I1682" s="7" t="str">
        <f t="shared" ca="1" si="235"/>
        <v>Kamilla Barbosa Amor</v>
      </c>
      <c r="J1682" s="7" t="str">
        <f ca="1">VLOOKUP($E1682,Name!$A:$C,3,FALSE)</f>
        <v>F</v>
      </c>
      <c r="K1682" s="7" t="str">
        <f ca="1">VLOOKUP($J1682,Gender!$A:$B,2,FALSE)</f>
        <v>Female</v>
      </c>
      <c r="L1682" s="7">
        <f t="shared" ca="1" si="236"/>
        <v>5</v>
      </c>
      <c r="M1682" s="7" t="str">
        <f ca="1">VLOOKUP($L1682,Race!$A:$B,2,FALSE)</f>
        <v>White</v>
      </c>
      <c r="N1682" s="8">
        <f t="shared" ca="1" si="237"/>
        <v>17479</v>
      </c>
      <c r="O1682" s="6">
        <f t="shared" ca="1" si="238"/>
        <v>7</v>
      </c>
      <c r="P1682" s="8" t="str">
        <f ca="1">VLOOKUP($O1682,Education!$A:$B,2,FALSE)</f>
        <v>Undergraduate degree</v>
      </c>
      <c r="Q1682" s="7">
        <f ca="1" xml:space="preserve">
  IF(OR($S1682 = 5, $S1682 = 6, $S1682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82" s="7" t="str">
        <f ca="1">VLOOKUP($Q1682,Department!$A:$B,2,FALSE)</f>
        <v>Controlling</v>
      </c>
      <c r="S1682" s="6">
        <f t="shared" ca="1" si="239"/>
        <v>11</v>
      </c>
      <c r="T1682" s="7" t="str">
        <f ca="1">VLOOKUP($S1682,Role!$A:$B,2,FALSE)</f>
        <v>Analyst</v>
      </c>
      <c r="U1682" s="6">
        <f t="shared" ca="1" si="240"/>
        <v>5</v>
      </c>
      <c r="V1682" s="7" t="str">
        <f ca="1" xml:space="preserve">
IF($U1682 &lt;&gt; "",
    VLOOKUP($U1682,Level!$A:$B,2,FALSE),
    ""
)</f>
        <v>Junior</v>
      </c>
      <c r="W1682" s="1">
        <f t="shared" ca="1" si="241"/>
        <v>2500</v>
      </c>
      <c r="X1682" s="12" t="str">
        <f t="shared" ca="1" si="242"/>
        <v>INSERT INTO bi4all.fac_employees (id_company_fk, id_employee_pk, flg_active, employee_name, id_gender_fk, id_race_fk, birthday, id_schooling_fk, id_department_fk, id_role_fk, id_level_fk, salary) VALUES (1, 1678, TRUE, 'Kamilla Barbosa Amor', 'F', 5, '08/11/1947', 7, 12, 11, 5, 2500);</v>
      </c>
    </row>
    <row r="1683" spans="1:24" ht="14.25" customHeight="1" x14ac:dyDescent="0.2">
      <c r="A1683" s="7">
        <v>1</v>
      </c>
      <c r="B1683" s="7" t="str">
        <f>$A1683 &amp; "-"&amp;VLOOKUP($A1683,Company!$A:$B,2,FALSE)</f>
        <v>1-ACME Corporation</v>
      </c>
      <c r="C1683" s="5">
        <f t="shared" si="234"/>
        <v>1679</v>
      </c>
      <c r="D1683" s="6" t="b">
        <v>1</v>
      </c>
      <c r="E1683" s="7">
        <f ca="1">IF($C1683 = 1 + N("Presidente"),
    127,
    IF($C1683 = 2 + N("Vice-Presidente"),
        72,
        IF($C1683 = 3 + N("Secretária bilíngue"),
            13,
            RANDBETWEEN(5,COUNT(Name!$A:$A) + 1)
        )
    )
)</f>
        <v>12</v>
      </c>
      <c r="F1683" s="7" t="str">
        <f ca="1">VLOOKUP($E1683,Name!$A:$B,2,FALSE)</f>
        <v>Alana</v>
      </c>
      <c r="G1683" s="7">
        <f ca="1" xml:space="preserve">
IF($C1683 = 1,
    0,
    RANDBETWEEN(5,COUNT('Last name'!$A:$A) + 1)
)</f>
        <v>86</v>
      </c>
      <c r="H1683" s="7" t="str">
        <f ca="1" xml:space="preserve">
IF($C1683 = 1 + N("Presidente"),
    "de Orléans e Bragança",
    VLOOKUP($G1683,'Last name'!$A:$B,2,FALSE) &amp; " " &amp; VLOOKUP(RANDBETWEEN(5,COUNT('Last name'!$A:$A) + 1),'Last name'!$A:$B,2,FALSE)
)</f>
        <v>Ferrara Peçanha</v>
      </c>
      <c r="I1683" s="7" t="str">
        <f t="shared" ca="1" si="235"/>
        <v>Alana Ferrara Peçanha</v>
      </c>
      <c r="J1683" s="7" t="str">
        <f ca="1">VLOOKUP($E1683,Name!$A:$C,3,FALSE)</f>
        <v>F</v>
      </c>
      <c r="K1683" s="7" t="str">
        <f ca="1">VLOOKUP($J1683,Gender!$A:$B,2,FALSE)</f>
        <v>Female</v>
      </c>
      <c r="L1683" s="7">
        <f t="shared" ca="1" si="236"/>
        <v>7</v>
      </c>
      <c r="M1683" s="7" t="str">
        <f ca="1">VLOOKUP($L1683,Race!$A:$B,2,FALSE)</f>
        <v>Hispanic or Latino</v>
      </c>
      <c r="N1683" s="8">
        <f t="shared" ca="1" si="237"/>
        <v>19229</v>
      </c>
      <c r="O1683" s="6">
        <f t="shared" ca="1" si="238"/>
        <v>7</v>
      </c>
      <c r="P1683" s="8" t="str">
        <f ca="1">VLOOKUP($O1683,Education!$A:$B,2,FALSE)</f>
        <v>Undergraduate degree</v>
      </c>
      <c r="Q1683" s="7">
        <f ca="1" xml:space="preserve">
  IF(OR($S1683 = 5, $S1683 = 6, $S1683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83" s="7" t="str">
        <f ca="1">VLOOKUP($Q1683,Department!$A:$B,2,FALSE)</f>
        <v>Presidency</v>
      </c>
      <c r="S1683" s="6">
        <f t="shared" ca="1" si="239"/>
        <v>10</v>
      </c>
      <c r="T1683" s="7" t="str">
        <f ca="1">VLOOKUP($S1683,Role!$A:$B,2,FALSE)</f>
        <v>Trainee</v>
      </c>
      <c r="U1683" s="6" t="str">
        <f t="shared" ca="1" si="240"/>
        <v/>
      </c>
      <c r="V1683" s="7" t="str">
        <f ca="1" xml:space="preserve">
IF($U1683 &lt;&gt; "",
    VLOOKUP($U1683,Level!$A:$B,2,FALSE),
    ""
)</f>
        <v/>
      </c>
      <c r="W1683" s="1">
        <f t="shared" ca="1" si="241"/>
        <v>1305</v>
      </c>
      <c r="X1683" s="12" t="str">
        <f t="shared" ca="1" si="242"/>
        <v>INSERT INTO bi4all.fac_employees (id_company_fk, id_employee_pk, flg_active, employee_name, id_gender_fk, id_race_fk, birthday, id_schooling_fk, id_department_fk, id_role_fk, id_level_fk, salary) VALUES (1, 1679, TRUE, 'Alana Ferrara Peçanha', 'F', 7, '23/08/1952', 7, 5, 10, NULL, 1305);</v>
      </c>
    </row>
    <row r="1684" spans="1:24" ht="14.25" customHeight="1" x14ac:dyDescent="0.2">
      <c r="A1684" s="7">
        <v>1</v>
      </c>
      <c r="B1684" s="7" t="str">
        <f>$A1684 &amp; "-"&amp;VLOOKUP($A1684,Company!$A:$B,2,FALSE)</f>
        <v>1-ACME Corporation</v>
      </c>
      <c r="C1684" s="5">
        <f t="shared" si="234"/>
        <v>1680</v>
      </c>
      <c r="D1684" s="6" t="b">
        <v>1</v>
      </c>
      <c r="E1684" s="7">
        <f ca="1">IF($C1684 = 1 + N("Presidente"),
    127,
    IF($C1684 = 2 + N("Vice-Presidente"),
        72,
        IF($C1684 = 3 + N("Secretária bilíngue"),
            13,
            RANDBETWEEN(5,COUNT(Name!$A:$A) + 1)
        )
    )
)</f>
        <v>322</v>
      </c>
      <c r="F1684" s="7" t="str">
        <f ca="1">VLOOKUP($E1684,Name!$A:$B,2,FALSE)</f>
        <v>Pietro</v>
      </c>
      <c r="G1684" s="7">
        <f ca="1" xml:space="preserve">
IF($C1684 = 1,
    0,
    RANDBETWEEN(5,COUNT('Last name'!$A:$A) + 1)
)</f>
        <v>53</v>
      </c>
      <c r="H1684" s="7" t="str">
        <f ca="1" xml:space="preserve">
IF($C1684 = 1 + N("Presidente"),
    "de Orléans e Bragança",
    VLOOKUP($G1684,'Last name'!$A:$B,2,FALSE) &amp; " " &amp; VLOOKUP(RANDBETWEEN(5,COUNT('Last name'!$A:$A) + 1),'Last name'!$A:$B,2,FALSE)
)</f>
        <v>Camargo Esteves</v>
      </c>
      <c r="I1684" s="7" t="str">
        <f t="shared" ca="1" si="235"/>
        <v>Pietro Camargo Esteves</v>
      </c>
      <c r="J1684" s="7" t="str">
        <f ca="1">VLOOKUP($E1684,Name!$A:$C,3,FALSE)</f>
        <v>M</v>
      </c>
      <c r="K1684" s="7" t="str">
        <f ca="1">VLOOKUP($J1684,Gender!$A:$B,2,FALSE)</f>
        <v>Male</v>
      </c>
      <c r="L1684" s="7">
        <f t="shared" ca="1" si="236"/>
        <v>5</v>
      </c>
      <c r="M1684" s="7" t="str">
        <f ca="1">VLOOKUP($L1684,Race!$A:$B,2,FALSE)</f>
        <v>White</v>
      </c>
      <c r="N1684" s="8">
        <f t="shared" ca="1" si="237"/>
        <v>22098</v>
      </c>
      <c r="O1684" s="6">
        <f t="shared" ca="1" si="238"/>
        <v>7</v>
      </c>
      <c r="P1684" s="8" t="str">
        <f ca="1">VLOOKUP($O1684,Education!$A:$B,2,FALSE)</f>
        <v>Undergraduate degree</v>
      </c>
      <c r="Q1684" s="7">
        <f ca="1" xml:space="preserve">
  IF(OR($S1684 = 5, $S1684 = 6, $S1684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84" s="7" t="str">
        <f ca="1">VLOOKUP($Q1684,Department!$A:$B,2,FALSE)</f>
        <v>Audit</v>
      </c>
      <c r="S1684" s="6">
        <f t="shared" ca="1" si="239"/>
        <v>11</v>
      </c>
      <c r="T1684" s="7" t="str">
        <f ca="1">VLOOKUP($S1684,Role!$A:$B,2,FALSE)</f>
        <v>Analyst</v>
      </c>
      <c r="U1684" s="6">
        <f t="shared" ca="1" si="240"/>
        <v>6</v>
      </c>
      <c r="V1684" s="7" t="str">
        <f ca="1" xml:space="preserve">
IF($U1684 &lt;&gt; "",
    VLOOKUP($U1684,Level!$A:$B,2,FALSE),
    ""
)</f>
        <v>Pleno</v>
      </c>
      <c r="W1684" s="1">
        <f t="shared" ca="1" si="241"/>
        <v>2500</v>
      </c>
      <c r="X1684" s="12" t="str">
        <f t="shared" ca="1" si="242"/>
        <v>INSERT INTO bi4all.fac_employees (id_company_fk, id_employee_pk, flg_active, employee_name, id_gender_fk, id_race_fk, birthday, id_schooling_fk, id_department_fk, id_role_fk, id_level_fk, salary) VALUES (1, 1680, TRUE, 'Pietro Camargo Esteves', 'M', 5, '01/07/1960', 7, 13, 11, 6, 2500);</v>
      </c>
    </row>
    <row r="1685" spans="1:24" ht="14.25" customHeight="1" x14ac:dyDescent="0.2">
      <c r="A1685" s="7">
        <v>1</v>
      </c>
      <c r="B1685" s="7" t="str">
        <f>$A1685 &amp; "-"&amp;VLOOKUP($A1685,Company!$A:$B,2,FALSE)</f>
        <v>1-ACME Corporation</v>
      </c>
      <c r="C1685" s="5">
        <f t="shared" si="234"/>
        <v>1681</v>
      </c>
      <c r="D1685" s="6" t="b">
        <v>1</v>
      </c>
      <c r="E1685" s="7">
        <f ca="1">IF($C1685 = 1 + N("Presidente"),
    127,
    IF($C1685 = 2 + N("Vice-Presidente"),
        72,
        IF($C1685 = 3 + N("Secretária bilíngue"),
            13,
            RANDBETWEEN(5,COUNT(Name!$A:$A) + 1)
        )
    )
)</f>
        <v>241</v>
      </c>
      <c r="F1685" s="7" t="str">
        <f ca="1">VLOOKUP($E1685,Name!$A:$B,2,FALSE)</f>
        <v>Luccas</v>
      </c>
      <c r="G1685" s="7">
        <f ca="1" xml:space="preserve">
IF($C1685 = 1,
    0,
    RANDBETWEEN(5,COUNT('Last name'!$A:$A) + 1)
)</f>
        <v>167</v>
      </c>
      <c r="H1685" s="7" t="str">
        <f ca="1" xml:space="preserve">
IF($C1685 = 1 + N("Presidente"),
    "de Orléans e Bragança",
    VLOOKUP($G1685,'Last name'!$A:$B,2,FALSE) &amp; " " &amp; VLOOKUP(RANDBETWEEN(5,COUNT('Last name'!$A:$A) + 1),'Last name'!$A:$B,2,FALSE)
)</f>
        <v>Romano Pedrosa</v>
      </c>
      <c r="I1685" s="7" t="str">
        <f t="shared" ca="1" si="235"/>
        <v>Luccas Romano Pedrosa</v>
      </c>
      <c r="J1685" s="7" t="str">
        <f ca="1">VLOOKUP($E1685,Name!$A:$C,3,FALSE)</f>
        <v>M</v>
      </c>
      <c r="K1685" s="7" t="str">
        <f ca="1">VLOOKUP($J1685,Gender!$A:$B,2,FALSE)</f>
        <v>Male</v>
      </c>
      <c r="L1685" s="7">
        <f t="shared" ca="1" si="236"/>
        <v>5</v>
      </c>
      <c r="M1685" s="7" t="str">
        <f ca="1">VLOOKUP($L1685,Race!$A:$B,2,FALSE)</f>
        <v>White</v>
      </c>
      <c r="N1685" s="8">
        <f t="shared" ca="1" si="237"/>
        <v>21027</v>
      </c>
      <c r="O1685" s="6">
        <f t="shared" ca="1" si="238"/>
        <v>7</v>
      </c>
      <c r="P1685" s="8" t="str">
        <f ca="1">VLOOKUP($O1685,Education!$A:$B,2,FALSE)</f>
        <v>Undergraduate degree</v>
      </c>
      <c r="Q1685" s="7">
        <f ca="1" xml:space="preserve">
  IF(OR($S1685 = 5, $S1685 = 6, $S1685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685" s="7" t="str">
        <f ca="1">VLOOKUP($Q1685,Department!$A:$B,2,FALSE)</f>
        <v>Audit</v>
      </c>
      <c r="S1685" s="6">
        <f t="shared" ca="1" si="239"/>
        <v>9</v>
      </c>
      <c r="T1685" s="7" t="str">
        <f ca="1">VLOOKUP($S1685,Role!$A:$B,2,FALSE)</f>
        <v>Intern</v>
      </c>
      <c r="U1685" s="6" t="str">
        <f t="shared" ca="1" si="240"/>
        <v/>
      </c>
      <c r="V1685" s="7" t="str">
        <f ca="1" xml:space="preserve">
IF($U1685 &lt;&gt; "",
    VLOOKUP($U1685,Level!$A:$B,2,FALSE),
    ""
)</f>
        <v/>
      </c>
      <c r="W1685" s="1">
        <f t="shared" ca="1" si="241"/>
        <v>1205</v>
      </c>
      <c r="X1685" s="12" t="str">
        <f t="shared" ca="1" si="242"/>
        <v>INSERT INTO bi4all.fac_employees (id_company_fk, id_employee_pk, flg_active, employee_name, id_gender_fk, id_race_fk, birthday, id_schooling_fk, id_department_fk, id_role_fk, id_level_fk, salary) VALUES (1, 1681, TRUE, 'Luccas Romano Pedrosa', 'M', 5, '26/07/1957', 7, 13, 9, NULL, 1205);</v>
      </c>
    </row>
    <row r="1686" spans="1:24" ht="14.25" customHeight="1" x14ac:dyDescent="0.2">
      <c r="A1686" s="7">
        <v>1</v>
      </c>
      <c r="B1686" s="7" t="str">
        <f>$A1686 &amp; "-"&amp;VLOOKUP($A1686,Company!$A:$B,2,FALSE)</f>
        <v>1-ACME Corporation</v>
      </c>
      <c r="C1686" s="5">
        <f t="shared" si="234"/>
        <v>1682</v>
      </c>
      <c r="D1686" s="6" t="b">
        <v>1</v>
      </c>
      <c r="E1686" s="7">
        <f ca="1">IF($C1686 = 1 + N("Presidente"),
    127,
    IF($C1686 = 2 + N("Vice-Presidente"),
        72,
        IF($C1686 = 3 + N("Secretária bilíngue"),
            13,
            RANDBETWEEN(5,COUNT(Name!$A:$A) + 1)
        )
    )
)</f>
        <v>184</v>
      </c>
      <c r="F1686" s="7" t="str">
        <f ca="1">VLOOKUP($E1686,Name!$A:$B,2,FALSE)</f>
        <v>Joanna</v>
      </c>
      <c r="G1686" s="7">
        <f ca="1" xml:space="preserve">
IF($C1686 = 1,
    0,
    RANDBETWEEN(5,COUNT('Last name'!$A:$A) + 1)
)</f>
        <v>94</v>
      </c>
      <c r="H1686" s="7" t="str">
        <f ca="1" xml:space="preserve">
IF($C1686 = 1 + N("Presidente"),
    "de Orléans e Bragança",
    VLOOKUP($G1686,'Last name'!$A:$B,2,FALSE) &amp; " " &amp; VLOOKUP(RANDBETWEEN(5,COUNT('Last name'!$A:$A) + 1),'Last name'!$A:$B,2,FALSE)
)</f>
        <v>Furtado Fontana</v>
      </c>
      <c r="I1686" s="7" t="str">
        <f t="shared" ca="1" si="235"/>
        <v>Joanna Furtado Fontana</v>
      </c>
      <c r="J1686" s="7" t="str">
        <f ca="1">VLOOKUP($E1686,Name!$A:$C,3,FALSE)</f>
        <v>F</v>
      </c>
      <c r="K1686" s="7" t="str">
        <f ca="1">VLOOKUP($J1686,Gender!$A:$B,2,FALSE)</f>
        <v>Female</v>
      </c>
      <c r="L1686" s="7">
        <f t="shared" ca="1" si="236"/>
        <v>5</v>
      </c>
      <c r="M1686" s="7" t="str">
        <f ca="1">VLOOKUP($L1686,Race!$A:$B,2,FALSE)</f>
        <v>White</v>
      </c>
      <c r="N1686" s="8">
        <f t="shared" ca="1" si="237"/>
        <v>23119</v>
      </c>
      <c r="O1686" s="6">
        <f t="shared" ca="1" si="238"/>
        <v>8</v>
      </c>
      <c r="P1686" s="8" t="str">
        <f ca="1">VLOOKUP($O1686,Education!$A:$B,2,FALSE)</f>
        <v>Graduate school</v>
      </c>
      <c r="Q1686" s="7">
        <f ca="1" xml:space="preserve">
  IF(OR($S1686 = 5, $S1686 = 6, $S1686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86" s="7" t="str">
        <f ca="1">VLOOKUP($Q1686,Department!$A:$B,2,FALSE)</f>
        <v>Presidency</v>
      </c>
      <c r="S1686" s="6">
        <f t="shared" ca="1" si="239"/>
        <v>11</v>
      </c>
      <c r="T1686" s="7" t="str">
        <f ca="1">VLOOKUP($S1686,Role!$A:$B,2,FALSE)</f>
        <v>Analyst</v>
      </c>
      <c r="U1686" s="6">
        <f t="shared" ca="1" si="240"/>
        <v>6</v>
      </c>
      <c r="V1686" s="7" t="str">
        <f ca="1" xml:space="preserve">
IF($U1686 &lt;&gt; "",
    VLOOKUP($U1686,Level!$A:$B,2,FALSE),
    ""
)</f>
        <v>Pleno</v>
      </c>
      <c r="W1686" s="1">
        <f t="shared" ca="1" si="241"/>
        <v>3000</v>
      </c>
      <c r="X1686" s="12" t="str">
        <f t="shared" ca="1" si="242"/>
        <v>INSERT INTO bi4all.fac_employees (id_company_fk, id_employee_pk, flg_active, employee_name, id_gender_fk, id_race_fk, birthday, id_schooling_fk, id_department_fk, id_role_fk, id_level_fk, salary) VALUES (1, 1682, TRUE, 'Joanna Furtado Fontana', 'F', 5, '18/04/1963', 8, 5, 11, 6, 3000);</v>
      </c>
    </row>
    <row r="1687" spans="1:24" ht="14.25" customHeight="1" x14ac:dyDescent="0.2">
      <c r="A1687" s="7">
        <v>1</v>
      </c>
      <c r="B1687" s="7" t="str">
        <f>$A1687 &amp; "-"&amp;VLOOKUP($A1687,Company!$A:$B,2,FALSE)</f>
        <v>1-ACME Corporation</v>
      </c>
      <c r="C1687" s="5">
        <f t="shared" si="234"/>
        <v>1683</v>
      </c>
      <c r="D1687" s="6" t="b">
        <v>1</v>
      </c>
      <c r="E1687" s="7">
        <f ca="1">IF($C1687 = 1 + N("Presidente"),
    127,
    IF($C1687 = 2 + N("Vice-Presidente"),
        72,
        IF($C1687 = 3 + N("Secretária bilíngue"),
            13,
            RANDBETWEEN(5,COUNT(Name!$A:$A) + 1)
        )
    )
)</f>
        <v>112</v>
      </c>
      <c r="F1687" s="7" t="str">
        <f ca="1">VLOOKUP($E1687,Name!$A:$B,2,FALSE)</f>
        <v>Deborah</v>
      </c>
      <c r="G1687" s="7">
        <f ca="1" xml:space="preserve">
IF($C1687 = 1,
    0,
    RANDBETWEEN(5,COUNT('Last name'!$A:$A) + 1)
)</f>
        <v>12</v>
      </c>
      <c r="H1687" s="7" t="str">
        <f ca="1" xml:space="preserve">
IF($C1687 = 1 + N("Presidente"),
    "de Orléans e Bragança",
    VLOOKUP($G1687,'Last name'!$A:$B,2,FALSE) &amp; " " &amp; VLOOKUP(RANDBETWEEN(5,COUNT('Last name'!$A:$A) + 1),'Last name'!$A:$B,2,FALSE)
)</f>
        <v>Alvaregna Rossi</v>
      </c>
      <c r="I1687" s="7" t="str">
        <f t="shared" ca="1" si="235"/>
        <v>Deborah Alvaregna Rossi</v>
      </c>
      <c r="J1687" s="7" t="str">
        <f ca="1">VLOOKUP($E1687,Name!$A:$C,3,FALSE)</f>
        <v>F</v>
      </c>
      <c r="K1687" s="7" t="str">
        <f ca="1">VLOOKUP($J1687,Gender!$A:$B,2,FALSE)</f>
        <v>Female</v>
      </c>
      <c r="L1687" s="7">
        <f t="shared" ca="1" si="236"/>
        <v>6</v>
      </c>
      <c r="M1687" s="7" t="str">
        <f ca="1">VLOOKUP($L1687,Race!$A:$B,2,FALSE)</f>
        <v>Black or African American</v>
      </c>
      <c r="N1687" s="8">
        <f t="shared" ca="1" si="237"/>
        <v>31660</v>
      </c>
      <c r="O1687" s="6">
        <f t="shared" ca="1" si="238"/>
        <v>7</v>
      </c>
      <c r="P1687" s="8" t="str">
        <f ca="1">VLOOKUP($O1687,Education!$A:$B,2,FALSE)</f>
        <v>Undergraduate degree</v>
      </c>
      <c r="Q1687" s="7">
        <f ca="1" xml:space="preserve">
  IF(OR($S1687 = 5, $S1687 = 6, $S1687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87" s="7" t="str">
        <f ca="1">VLOOKUP($Q1687,Department!$A:$B,2,FALSE)</f>
        <v>Presidency</v>
      </c>
      <c r="S1687" s="6">
        <f t="shared" ca="1" si="239"/>
        <v>10</v>
      </c>
      <c r="T1687" s="7" t="str">
        <f ca="1">VLOOKUP($S1687,Role!$A:$B,2,FALSE)</f>
        <v>Trainee</v>
      </c>
      <c r="U1687" s="6" t="str">
        <f t="shared" ca="1" si="240"/>
        <v/>
      </c>
      <c r="V1687" s="7" t="str">
        <f ca="1" xml:space="preserve">
IF($U1687 &lt;&gt; "",
    VLOOKUP($U1687,Level!$A:$B,2,FALSE),
    ""
)</f>
        <v/>
      </c>
      <c r="W1687" s="1">
        <f t="shared" ca="1" si="241"/>
        <v>1305</v>
      </c>
      <c r="X1687" s="12" t="str">
        <f t="shared" ca="1" si="242"/>
        <v>INSERT INTO bi4all.fac_employees (id_company_fk, id_employee_pk, flg_active, employee_name, id_gender_fk, id_race_fk, birthday, id_schooling_fk, id_department_fk, id_role_fk, id_level_fk, salary) VALUES (1, 1683, TRUE, 'Deborah Alvaregna Rossi', 'F', 6, '05/09/1986', 7, 5, 10, NULL, 1305);</v>
      </c>
    </row>
    <row r="1688" spans="1:24" ht="14.25" customHeight="1" x14ac:dyDescent="0.2">
      <c r="A1688" s="7">
        <v>1</v>
      </c>
      <c r="B1688" s="7" t="str">
        <f>$A1688 &amp; "-"&amp;VLOOKUP($A1688,Company!$A:$B,2,FALSE)</f>
        <v>1-ACME Corporation</v>
      </c>
      <c r="C1688" s="5">
        <f t="shared" si="234"/>
        <v>1684</v>
      </c>
      <c r="D1688" s="6" t="b">
        <v>1</v>
      </c>
      <c r="E1688" s="7">
        <f ca="1">IF($C1688 = 1 + N("Presidente"),
    127,
    IF($C1688 = 2 + N("Vice-Presidente"),
        72,
        IF($C1688 = 3 + N("Secretária bilíngue"),
            13,
            RANDBETWEEN(5,COUNT(Name!$A:$A) + 1)
        )
    )
)</f>
        <v>48</v>
      </c>
      <c r="F1688" s="7" t="str">
        <f ca="1">VLOOKUP($E1688,Name!$A:$B,2,FALSE)</f>
        <v>Anthony</v>
      </c>
      <c r="G1688" s="7">
        <f ca="1" xml:space="preserve">
IF($C1688 = 1,
    0,
    RANDBETWEEN(5,COUNT('Last name'!$A:$A) + 1)
)</f>
        <v>145</v>
      </c>
      <c r="H1688" s="7" t="str">
        <f ca="1" xml:space="preserve">
IF($C1688 = 1 + N("Presidente"),
    "de Orléans e Bragança",
    VLOOKUP($G1688,'Last name'!$A:$B,2,FALSE) &amp; " " &amp; VLOOKUP(RANDBETWEEN(5,COUNT('Last name'!$A:$A) + 1),'Last name'!$A:$B,2,FALSE)
)</f>
        <v>Pasquim Paulista</v>
      </c>
      <c r="I1688" s="7" t="str">
        <f t="shared" ca="1" si="235"/>
        <v>Anthony Pasquim Paulista</v>
      </c>
      <c r="J1688" s="7" t="str">
        <f ca="1">VLOOKUP($E1688,Name!$A:$C,3,FALSE)</f>
        <v>M</v>
      </c>
      <c r="K1688" s="7" t="str">
        <f ca="1">VLOOKUP($J1688,Gender!$A:$B,2,FALSE)</f>
        <v>Male</v>
      </c>
      <c r="L1688" s="7">
        <f t="shared" ca="1" si="236"/>
        <v>5</v>
      </c>
      <c r="M1688" s="7" t="str">
        <f ca="1">VLOOKUP($L1688,Race!$A:$B,2,FALSE)</f>
        <v>White</v>
      </c>
      <c r="N1688" s="8">
        <f t="shared" ca="1" si="237"/>
        <v>29427</v>
      </c>
      <c r="O1688" s="6">
        <f t="shared" ca="1" si="238"/>
        <v>8</v>
      </c>
      <c r="P1688" s="8" t="str">
        <f ca="1">VLOOKUP($O1688,Education!$A:$B,2,FALSE)</f>
        <v>Graduate school</v>
      </c>
      <c r="Q1688" s="7">
        <f ca="1" xml:space="preserve">
  IF(OR($S1688 = 5, $S1688 = 6, $S1688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88" s="7" t="str">
        <f ca="1">VLOOKUP($Q1688,Department!$A:$B,2,FALSE)</f>
        <v>Presidency</v>
      </c>
      <c r="S1688" s="6">
        <f t="shared" ca="1" si="239"/>
        <v>11</v>
      </c>
      <c r="T1688" s="7" t="str">
        <f ca="1">VLOOKUP($S1688,Role!$A:$B,2,FALSE)</f>
        <v>Analyst</v>
      </c>
      <c r="U1688" s="6">
        <f t="shared" ca="1" si="240"/>
        <v>6</v>
      </c>
      <c r="V1688" s="7" t="str">
        <f ca="1" xml:space="preserve">
IF($U1688 &lt;&gt; "",
    VLOOKUP($U1688,Level!$A:$B,2,FALSE),
    ""
)</f>
        <v>Pleno</v>
      </c>
      <c r="W1688" s="1">
        <f t="shared" ca="1" si="241"/>
        <v>3000</v>
      </c>
      <c r="X1688" s="12" t="str">
        <f t="shared" ca="1" si="242"/>
        <v>INSERT INTO bi4all.fac_employees (id_company_fk, id_employee_pk, flg_active, employee_name, id_gender_fk, id_race_fk, birthday, id_schooling_fk, id_department_fk, id_role_fk, id_level_fk, salary) VALUES (1, 1684, TRUE, 'Anthony Pasquim Paulista', 'M', 5, '25/07/1980', 8, 5, 11, 6, 3000);</v>
      </c>
    </row>
    <row r="1689" spans="1:24" ht="14.25" customHeight="1" x14ac:dyDescent="0.2">
      <c r="A1689" s="7">
        <v>1</v>
      </c>
      <c r="B1689" s="7" t="str">
        <f>$A1689 &amp; "-"&amp;VLOOKUP($A1689,Company!$A:$B,2,FALSE)</f>
        <v>1-ACME Corporation</v>
      </c>
      <c r="C1689" s="5">
        <f t="shared" si="234"/>
        <v>1685</v>
      </c>
      <c r="D1689" s="6" t="b">
        <v>1</v>
      </c>
      <c r="E1689" s="7">
        <f ca="1">IF($C1689 = 1 + N("Presidente"),
    127,
    IF($C1689 = 2 + N("Vice-Presidente"),
        72,
        IF($C1689 = 3 + N("Secretária bilíngue"),
            13,
            RANDBETWEEN(5,COUNT(Name!$A:$A) + 1)
        )
    )
)</f>
        <v>186</v>
      </c>
      <c r="F1689" s="7" t="str">
        <f ca="1">VLOOKUP($E1689,Name!$A:$B,2,FALSE)</f>
        <v>João Gabriel</v>
      </c>
      <c r="G1689" s="7">
        <f ca="1" xml:space="preserve">
IF($C1689 = 1,
    0,
    RANDBETWEEN(5,COUNT('Last name'!$A:$A) + 1)
)</f>
        <v>148</v>
      </c>
      <c r="H1689" s="7" t="str">
        <f ca="1" xml:space="preserve">
IF($C1689 = 1 + N("Presidente"),
    "de Orléans e Bragança",
    VLOOKUP($G1689,'Last name'!$A:$B,2,FALSE) &amp; " " &amp; VLOOKUP(RANDBETWEEN(5,COUNT('Last name'!$A:$A) + 1),'Last name'!$A:$B,2,FALSE)
)</f>
        <v>Pedrosa Melo</v>
      </c>
      <c r="I1689" s="7" t="str">
        <f t="shared" ca="1" si="235"/>
        <v>João Gabriel Pedrosa Melo</v>
      </c>
      <c r="J1689" s="7" t="str">
        <f ca="1">VLOOKUP($E1689,Name!$A:$C,3,FALSE)</f>
        <v>M</v>
      </c>
      <c r="K1689" s="7" t="str">
        <f ca="1">VLOOKUP($J1689,Gender!$A:$B,2,FALSE)</f>
        <v>Male</v>
      </c>
      <c r="L1689" s="7">
        <f t="shared" ca="1" si="236"/>
        <v>5</v>
      </c>
      <c r="M1689" s="7" t="str">
        <f ca="1">VLOOKUP($L1689,Race!$A:$B,2,FALSE)</f>
        <v>White</v>
      </c>
      <c r="N1689" s="8">
        <f t="shared" ca="1" si="237"/>
        <v>32724</v>
      </c>
      <c r="O1689" s="6">
        <f t="shared" ca="1" si="238"/>
        <v>7</v>
      </c>
      <c r="P1689" s="8" t="str">
        <f ca="1">VLOOKUP($O1689,Education!$A:$B,2,FALSE)</f>
        <v>Undergraduate degree</v>
      </c>
      <c r="Q1689" s="7">
        <f ca="1" xml:space="preserve">
  IF(OR($S1689 = 5, $S1689 = 6, $S1689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89" s="7" t="str">
        <f ca="1">VLOOKUP($Q1689,Department!$A:$B,2,FALSE)</f>
        <v>Human Resource</v>
      </c>
      <c r="S1689" s="6">
        <f t="shared" ca="1" si="239"/>
        <v>10</v>
      </c>
      <c r="T1689" s="7" t="str">
        <f ca="1">VLOOKUP($S1689,Role!$A:$B,2,FALSE)</f>
        <v>Trainee</v>
      </c>
      <c r="U1689" s="6" t="str">
        <f t="shared" ca="1" si="240"/>
        <v/>
      </c>
      <c r="V1689" s="7" t="str">
        <f ca="1" xml:space="preserve">
IF($U1689 &lt;&gt; "",
    VLOOKUP($U1689,Level!$A:$B,2,FALSE),
    ""
)</f>
        <v/>
      </c>
      <c r="W1689" s="1">
        <f t="shared" ca="1" si="241"/>
        <v>1385</v>
      </c>
      <c r="X1689" s="12" t="str">
        <f t="shared" ca="1" si="242"/>
        <v>INSERT INTO bi4all.fac_employees (id_company_fk, id_employee_pk, flg_active, employee_name, id_gender_fk, id_race_fk, birthday, id_schooling_fk, id_department_fk, id_role_fk, id_level_fk, salary) VALUES (1, 1685, TRUE, 'João Gabriel Pedrosa Melo', 'M', 5, '04/08/1989', 7, 8, 10, NULL, 1385);</v>
      </c>
    </row>
    <row r="1690" spans="1:24" ht="14.25" customHeight="1" x14ac:dyDescent="0.2">
      <c r="A1690" s="7">
        <v>1</v>
      </c>
      <c r="B1690" s="7" t="str">
        <f>$A1690 &amp; "-"&amp;VLOOKUP($A1690,Company!$A:$B,2,FALSE)</f>
        <v>1-ACME Corporation</v>
      </c>
      <c r="C1690" s="5">
        <f t="shared" si="234"/>
        <v>1686</v>
      </c>
      <c r="D1690" s="6" t="b">
        <v>1</v>
      </c>
      <c r="E1690" s="7">
        <f ca="1">IF($C1690 = 1 + N("Presidente"),
    127,
    IF($C1690 = 2 + N("Vice-Presidente"),
        72,
        IF($C1690 = 3 + N("Secretária bilíngue"),
            13,
            RANDBETWEEN(5,COUNT(Name!$A:$A) + 1)
        )
    )
)</f>
        <v>300</v>
      </c>
      <c r="F1690" s="7" t="str">
        <f ca="1">VLOOKUP($E1690,Name!$A:$B,2,FALSE)</f>
        <v>Muricy</v>
      </c>
      <c r="G1690" s="7">
        <f ca="1" xml:space="preserve">
IF($C1690 = 1,
    0,
    RANDBETWEEN(5,COUNT('Last name'!$A:$A) + 1)
)</f>
        <v>159</v>
      </c>
      <c r="H1690" s="7" t="str">
        <f ca="1" xml:space="preserve">
IF($C1690 = 1 + N("Presidente"),
    "de Orléans e Bragança",
    VLOOKUP($G1690,'Last name'!$A:$B,2,FALSE) &amp; " " &amp; VLOOKUP(RANDBETWEEN(5,COUNT('Last name'!$A:$A) + 1),'Last name'!$A:$B,2,FALSE)
)</f>
        <v>Reis Resende</v>
      </c>
      <c r="I1690" s="7" t="str">
        <f t="shared" ca="1" si="235"/>
        <v>Muricy Reis Resende</v>
      </c>
      <c r="J1690" s="7" t="str">
        <f ca="1">VLOOKUP($E1690,Name!$A:$C,3,FALSE)</f>
        <v>M</v>
      </c>
      <c r="K1690" s="7" t="str">
        <f ca="1">VLOOKUP($J1690,Gender!$A:$B,2,FALSE)</f>
        <v>Male</v>
      </c>
      <c r="L1690" s="7">
        <f t="shared" ca="1" si="236"/>
        <v>5</v>
      </c>
      <c r="M1690" s="7" t="str">
        <f ca="1">VLOOKUP($L1690,Race!$A:$B,2,FALSE)</f>
        <v>White</v>
      </c>
      <c r="N1690" s="8">
        <f t="shared" ca="1" si="237"/>
        <v>22354</v>
      </c>
      <c r="O1690" s="6">
        <f t="shared" ca="1" si="238"/>
        <v>8</v>
      </c>
      <c r="P1690" s="8" t="str">
        <f ca="1">VLOOKUP($O1690,Education!$A:$B,2,FALSE)</f>
        <v>Graduate school</v>
      </c>
      <c r="Q1690" s="7">
        <f ca="1" xml:space="preserve">
  IF(OR($S1690 = 5, $S1690 = 6, $S1690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90" s="7" t="str">
        <f ca="1">VLOOKUP($Q1690,Department!$A:$B,2,FALSE)</f>
        <v>Administration</v>
      </c>
      <c r="S1690" s="6">
        <f t="shared" ca="1" si="239"/>
        <v>11</v>
      </c>
      <c r="T1690" s="7" t="str">
        <f ca="1">VLOOKUP($S1690,Role!$A:$B,2,FALSE)</f>
        <v>Analyst</v>
      </c>
      <c r="U1690" s="6">
        <f t="shared" ca="1" si="240"/>
        <v>7</v>
      </c>
      <c r="V1690" s="7" t="str">
        <f ca="1" xml:space="preserve">
IF($U1690 &lt;&gt; "",
    VLOOKUP($U1690,Level!$A:$B,2,FALSE),
    ""
)</f>
        <v>Senior</v>
      </c>
      <c r="W1690" s="1">
        <f t="shared" ca="1" si="241"/>
        <v>3000</v>
      </c>
      <c r="X1690" s="12" t="str">
        <f t="shared" ca="1" si="242"/>
        <v>INSERT INTO bi4all.fac_employees (id_company_fk, id_employee_pk, flg_active, employee_name, id_gender_fk, id_race_fk, birthday, id_schooling_fk, id_department_fk, id_role_fk, id_level_fk, salary) VALUES (1, 1686, TRUE, 'Muricy Reis Resende', 'M', 5, '14/03/1961', 8, 6, 11, 7, 3000);</v>
      </c>
    </row>
    <row r="1691" spans="1:24" ht="14.25" customHeight="1" x14ac:dyDescent="0.2">
      <c r="A1691" s="7">
        <v>1</v>
      </c>
      <c r="B1691" s="7" t="str">
        <f>$A1691 &amp; "-"&amp;VLOOKUP($A1691,Company!$A:$B,2,FALSE)</f>
        <v>1-ACME Corporation</v>
      </c>
      <c r="C1691" s="5">
        <f t="shared" si="234"/>
        <v>1687</v>
      </c>
      <c r="D1691" s="6" t="b">
        <v>1</v>
      </c>
      <c r="E1691" s="7">
        <f ca="1">IF($C1691 = 1 + N("Presidente"),
    127,
    IF($C1691 = 2 + N("Vice-Presidente"),
        72,
        IF($C1691 = 3 + N("Secretária bilíngue"),
            13,
            RANDBETWEEN(5,COUNT(Name!$A:$A) + 1)
        )
    )
)</f>
        <v>193</v>
      </c>
      <c r="F1691" s="7" t="str">
        <f ca="1">VLOOKUP($E1691,Name!$A:$B,2,FALSE)</f>
        <v>João Victor</v>
      </c>
      <c r="G1691" s="7">
        <f ca="1" xml:space="preserve">
IF($C1691 = 1,
    0,
    RANDBETWEEN(5,COUNT('Last name'!$A:$A) + 1)
)</f>
        <v>66</v>
      </c>
      <c r="H1691" s="7" t="str">
        <f ca="1" xml:space="preserve">
IF($C1691 = 1 + N("Presidente"),
    "de Orléans e Bragança",
    VLOOKUP($G1691,'Last name'!$A:$B,2,FALSE) &amp; " " &amp; VLOOKUP(RANDBETWEEN(5,COUNT('Last name'!$A:$A) + 1),'Last name'!$A:$B,2,FALSE)
)</f>
        <v>Colombo Alves</v>
      </c>
      <c r="I1691" s="7" t="str">
        <f t="shared" ca="1" si="235"/>
        <v>João Victor Colombo Alves</v>
      </c>
      <c r="J1691" s="7" t="str">
        <f ca="1">VLOOKUP($E1691,Name!$A:$C,3,FALSE)</f>
        <v>M</v>
      </c>
      <c r="K1691" s="7" t="str">
        <f ca="1">VLOOKUP($J1691,Gender!$A:$B,2,FALSE)</f>
        <v>Male</v>
      </c>
      <c r="L1691" s="7">
        <f t="shared" ca="1" si="236"/>
        <v>8</v>
      </c>
      <c r="M1691" s="7" t="str">
        <f ca="1">VLOOKUP($L1691,Race!$A:$B,2,FALSE)</f>
        <v>Asian</v>
      </c>
      <c r="N1691" s="8">
        <f t="shared" ca="1" si="237"/>
        <v>17676</v>
      </c>
      <c r="O1691" s="6">
        <f t="shared" ca="1" si="238"/>
        <v>7</v>
      </c>
      <c r="P1691" s="8" t="str">
        <f ca="1">VLOOKUP($O1691,Education!$A:$B,2,FALSE)</f>
        <v>Undergraduate degree</v>
      </c>
      <c r="Q1691" s="7">
        <f ca="1" xml:space="preserve">
  IF(OR($S1691 = 5, $S1691 = 6, $S1691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691" s="7" t="str">
        <f ca="1">VLOOKUP($Q1691,Department!$A:$B,2,FALSE)</f>
        <v>Communication &amp; Marketing</v>
      </c>
      <c r="S1691" s="6">
        <f t="shared" ca="1" si="239"/>
        <v>9</v>
      </c>
      <c r="T1691" s="7" t="str">
        <f ca="1">VLOOKUP($S1691,Role!$A:$B,2,FALSE)</f>
        <v>Intern</v>
      </c>
      <c r="U1691" s="6" t="str">
        <f t="shared" ca="1" si="240"/>
        <v/>
      </c>
      <c r="V1691" s="7" t="str">
        <f ca="1" xml:space="preserve">
IF($U1691 &lt;&gt; "",
    VLOOKUP($U1691,Level!$A:$B,2,FALSE),
    ""
)</f>
        <v/>
      </c>
      <c r="W1691" s="1">
        <f t="shared" ca="1" si="241"/>
        <v>1285</v>
      </c>
      <c r="X1691" s="12" t="str">
        <f t="shared" ca="1" si="242"/>
        <v>INSERT INTO bi4all.fac_employees (id_company_fk, id_employee_pk, flg_active, employee_name, id_gender_fk, id_race_fk, birthday, id_schooling_fk, id_department_fk, id_role_fk, id_level_fk, salary) VALUES (1, 1687, TRUE, 'João Victor Colombo Alves', 'M', 8, '23/05/1948', 7, 11, 9, NULL, 1285);</v>
      </c>
    </row>
    <row r="1692" spans="1:24" ht="14.25" customHeight="1" x14ac:dyDescent="0.2">
      <c r="A1692" s="7">
        <v>1</v>
      </c>
      <c r="B1692" s="7" t="str">
        <f>$A1692 &amp; "-"&amp;VLOOKUP($A1692,Company!$A:$B,2,FALSE)</f>
        <v>1-ACME Corporation</v>
      </c>
      <c r="C1692" s="5">
        <f t="shared" si="234"/>
        <v>1688</v>
      </c>
      <c r="D1692" s="6" t="b">
        <v>1</v>
      </c>
      <c r="E1692" s="7">
        <f ca="1">IF($C1692 = 1 + N("Presidente"),
    127,
    IF($C1692 = 2 + N("Vice-Presidente"),
        72,
        IF($C1692 = 3 + N("Secretária bilíngue"),
            13,
            RANDBETWEEN(5,COUNT(Name!$A:$A) + 1)
        )
    )
)</f>
        <v>335</v>
      </c>
      <c r="F1692" s="7" t="str">
        <f ca="1">VLOOKUP($E1692,Name!$A:$B,2,FALSE)</f>
        <v>Sammuel</v>
      </c>
      <c r="G1692" s="7">
        <f ca="1" xml:space="preserve">
IF($C1692 = 1,
    0,
    RANDBETWEEN(5,COUNT('Last name'!$A:$A) + 1)
)</f>
        <v>86</v>
      </c>
      <c r="H1692" s="7" t="str">
        <f ca="1" xml:space="preserve">
IF($C1692 = 1 + N("Presidente"),
    "de Orléans e Bragança",
    VLOOKUP($G1692,'Last name'!$A:$B,2,FALSE) &amp; " " &amp; VLOOKUP(RANDBETWEEN(5,COUNT('Last name'!$A:$A) + 1),'Last name'!$A:$B,2,FALSE)
)</f>
        <v>Ferrara Noronha</v>
      </c>
      <c r="I1692" s="7" t="str">
        <f t="shared" ca="1" si="235"/>
        <v>Sammuel Ferrara Noronha</v>
      </c>
      <c r="J1692" s="7" t="str">
        <f ca="1">VLOOKUP($E1692,Name!$A:$C,3,FALSE)</f>
        <v>M</v>
      </c>
      <c r="K1692" s="7" t="str">
        <f ca="1">VLOOKUP($J1692,Gender!$A:$B,2,FALSE)</f>
        <v>Male</v>
      </c>
      <c r="L1692" s="7">
        <f t="shared" ca="1" si="236"/>
        <v>5</v>
      </c>
      <c r="M1692" s="7" t="str">
        <f ca="1">VLOOKUP($L1692,Race!$A:$B,2,FALSE)</f>
        <v>White</v>
      </c>
      <c r="N1692" s="8">
        <f t="shared" ca="1" si="237"/>
        <v>28229</v>
      </c>
      <c r="O1692" s="6">
        <f t="shared" ca="1" si="238"/>
        <v>8</v>
      </c>
      <c r="P1692" s="8" t="str">
        <f ca="1">VLOOKUP($O1692,Education!$A:$B,2,FALSE)</f>
        <v>Graduate school</v>
      </c>
      <c r="Q1692" s="7">
        <f ca="1" xml:space="preserve">
  IF(OR($S1692 = 5, $S1692 = 6, $S1692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92" s="7" t="str">
        <f ca="1">VLOOKUP($Q1692,Department!$A:$B,2,FALSE)</f>
        <v>Administration</v>
      </c>
      <c r="S1692" s="6">
        <f t="shared" ca="1" si="239"/>
        <v>11</v>
      </c>
      <c r="T1692" s="7" t="str">
        <f ca="1">VLOOKUP($S1692,Role!$A:$B,2,FALSE)</f>
        <v>Analyst</v>
      </c>
      <c r="U1692" s="6">
        <f t="shared" ca="1" si="240"/>
        <v>7</v>
      </c>
      <c r="V1692" s="7" t="str">
        <f ca="1" xml:space="preserve">
IF($U1692 &lt;&gt; "",
    VLOOKUP($U1692,Level!$A:$B,2,FALSE),
    ""
)</f>
        <v>Senior</v>
      </c>
      <c r="W1692" s="1">
        <f t="shared" ca="1" si="241"/>
        <v>3000</v>
      </c>
      <c r="X1692" s="12" t="str">
        <f t="shared" ca="1" si="242"/>
        <v>INSERT INTO bi4all.fac_employees (id_company_fk, id_employee_pk, flg_active, employee_name, id_gender_fk, id_race_fk, birthday, id_schooling_fk, id_department_fk, id_role_fk, id_level_fk, salary) VALUES (1, 1688, TRUE, 'Sammuel Ferrara Noronha', 'M', 5, '14/04/1977', 8, 6, 11, 7, 3000);</v>
      </c>
    </row>
    <row r="1693" spans="1:24" ht="14.25" customHeight="1" x14ac:dyDescent="0.2">
      <c r="A1693" s="7">
        <v>1</v>
      </c>
      <c r="B1693" s="7" t="str">
        <f>$A1693 &amp; "-"&amp;VLOOKUP($A1693,Company!$A:$B,2,FALSE)</f>
        <v>1-ACME Corporation</v>
      </c>
      <c r="C1693" s="5">
        <f t="shared" si="234"/>
        <v>1689</v>
      </c>
      <c r="D1693" s="6" t="b">
        <v>1</v>
      </c>
      <c r="E1693" s="7">
        <f ca="1">IF($C1693 = 1 + N("Presidente"),
    127,
    IF($C1693 = 2 + N("Vice-Presidente"),
        72,
        IF($C1693 = 3 + N("Secretária bilíngue"),
            13,
            RANDBETWEEN(5,COUNT(Name!$A:$A) + 1)
        )
    )
)</f>
        <v>296</v>
      </c>
      <c r="F1693" s="7" t="str">
        <f ca="1">VLOOKUP($E1693,Name!$A:$B,2,FALSE)</f>
        <v>Miguel Henrique</v>
      </c>
      <c r="G1693" s="7">
        <f ca="1" xml:space="preserve">
IF($C1693 = 1,
    0,
    RANDBETWEEN(5,COUNT('Last name'!$A:$A) + 1)
)</f>
        <v>38</v>
      </c>
      <c r="H1693" s="7" t="str">
        <f ca="1" xml:space="preserve">
IF($C1693 = 1 + N("Presidente"),
    "de Orléans e Bragança",
    VLOOKUP($G1693,'Last name'!$A:$B,2,FALSE) &amp; " " &amp; VLOOKUP(RANDBETWEEN(5,COUNT('Last name'!$A:$A) + 1),'Last name'!$A:$B,2,FALSE)
)</f>
        <v>Bermudes Faro</v>
      </c>
      <c r="I1693" s="7" t="str">
        <f t="shared" ca="1" si="235"/>
        <v>Miguel Henrique Bermudes Faro</v>
      </c>
      <c r="J1693" s="7" t="str">
        <f ca="1">VLOOKUP($E1693,Name!$A:$C,3,FALSE)</f>
        <v>M</v>
      </c>
      <c r="K1693" s="7" t="str">
        <f ca="1">VLOOKUP($J1693,Gender!$A:$B,2,FALSE)</f>
        <v>Male</v>
      </c>
      <c r="L1693" s="7">
        <f t="shared" ca="1" si="236"/>
        <v>5</v>
      </c>
      <c r="M1693" s="7" t="str">
        <f ca="1">VLOOKUP($L1693,Race!$A:$B,2,FALSE)</f>
        <v>White</v>
      </c>
      <c r="N1693" s="8">
        <f t="shared" ca="1" si="237"/>
        <v>25600</v>
      </c>
      <c r="O1693" s="6">
        <f t="shared" ca="1" si="238"/>
        <v>7</v>
      </c>
      <c r="P1693" s="8" t="str">
        <f ca="1">VLOOKUP($O1693,Education!$A:$B,2,FALSE)</f>
        <v>Undergraduate degree</v>
      </c>
      <c r="Q1693" s="7">
        <f ca="1" xml:space="preserve">
  IF(OR($S1693 = 5, $S1693 = 6, $S1693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693" s="7" t="str">
        <f ca="1">VLOOKUP($Q1693,Department!$A:$B,2,FALSE)</f>
        <v>Human Resource</v>
      </c>
      <c r="S1693" s="6">
        <f t="shared" ca="1" si="239"/>
        <v>9</v>
      </c>
      <c r="T1693" s="7" t="str">
        <f ca="1">VLOOKUP($S1693,Role!$A:$B,2,FALSE)</f>
        <v>Intern</v>
      </c>
      <c r="U1693" s="6" t="str">
        <f t="shared" ca="1" si="240"/>
        <v/>
      </c>
      <c r="V1693" s="7" t="str">
        <f ca="1" xml:space="preserve">
IF($U1693 &lt;&gt; "",
    VLOOKUP($U1693,Level!$A:$B,2,FALSE),
    ""
)</f>
        <v/>
      </c>
      <c r="W1693" s="1">
        <f t="shared" ca="1" si="241"/>
        <v>1285</v>
      </c>
      <c r="X1693" s="12" t="str">
        <f t="shared" ca="1" si="242"/>
        <v>INSERT INTO bi4all.fac_employees (id_company_fk, id_employee_pk, flg_active, employee_name, id_gender_fk, id_race_fk, birthday, id_schooling_fk, id_department_fk, id_role_fk, id_level_fk, salary) VALUES (1, 1689, TRUE, 'Miguel Henrique Bermudes Faro', 'M', 5, '01/02/1970', 7, 8, 9, NULL, 1285);</v>
      </c>
    </row>
    <row r="1694" spans="1:24" ht="14.25" customHeight="1" x14ac:dyDescent="0.2">
      <c r="A1694" s="7">
        <v>1</v>
      </c>
      <c r="B1694" s="7" t="str">
        <f>$A1694 &amp; "-"&amp;VLOOKUP($A1694,Company!$A:$B,2,FALSE)</f>
        <v>1-ACME Corporation</v>
      </c>
      <c r="C1694" s="5">
        <f t="shared" si="234"/>
        <v>1690</v>
      </c>
      <c r="D1694" s="6" t="b">
        <v>1</v>
      </c>
      <c r="E1694" s="7">
        <f ca="1">IF($C1694 = 1 + N("Presidente"),
    127,
    IF($C1694 = 2 + N("Vice-Presidente"),
        72,
        IF($C1694 = 3 + N("Secretária bilíngue"),
            13,
            RANDBETWEEN(5,COUNT(Name!$A:$A) + 1)
        )
    )
)</f>
        <v>116</v>
      </c>
      <c r="F1694" s="7" t="str">
        <f ca="1">VLOOKUP($E1694,Name!$A:$B,2,FALSE)</f>
        <v>Eduarda</v>
      </c>
      <c r="G1694" s="7">
        <f ca="1" xml:space="preserve">
IF($C1694 = 1,
    0,
    RANDBETWEEN(5,COUNT('Last name'!$A:$A) + 1)
)</f>
        <v>29</v>
      </c>
      <c r="H1694" s="7" t="str">
        <f ca="1" xml:space="preserve">
IF($C1694 = 1 + N("Presidente"),
    "de Orléans e Bragança",
    VLOOKUP($G1694,'Last name'!$A:$B,2,FALSE) &amp; " " &amp; VLOOKUP(RANDBETWEEN(5,COUNT('Last name'!$A:$A) + 1),'Last name'!$A:$B,2,FALSE)
)</f>
        <v>Bandeira Anunciação</v>
      </c>
      <c r="I1694" s="7" t="str">
        <f t="shared" ca="1" si="235"/>
        <v>Eduarda Bandeira Anunciação</v>
      </c>
      <c r="J1694" s="7" t="str">
        <f ca="1">VLOOKUP($E1694,Name!$A:$C,3,FALSE)</f>
        <v>F</v>
      </c>
      <c r="K1694" s="7" t="str">
        <f ca="1">VLOOKUP($J1694,Gender!$A:$B,2,FALSE)</f>
        <v>Female</v>
      </c>
      <c r="L1694" s="7">
        <f t="shared" ca="1" si="236"/>
        <v>7</v>
      </c>
      <c r="M1694" s="7" t="str">
        <f ca="1">VLOOKUP($L1694,Race!$A:$B,2,FALSE)</f>
        <v>Hispanic or Latino</v>
      </c>
      <c r="N1694" s="8">
        <f t="shared" ca="1" si="237"/>
        <v>18865</v>
      </c>
      <c r="O1694" s="6">
        <f t="shared" ca="1" si="238"/>
        <v>8</v>
      </c>
      <c r="P1694" s="8" t="str">
        <f ca="1">VLOOKUP($O1694,Education!$A:$B,2,FALSE)</f>
        <v>Graduate school</v>
      </c>
      <c r="Q1694" s="7">
        <f ca="1" xml:space="preserve">
  IF(OR($S1694 = 5, $S1694 = 6, $S1694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94" s="7" t="str">
        <f ca="1">VLOOKUP($Q1694,Department!$A:$B,2,FALSE)</f>
        <v>Presidency</v>
      </c>
      <c r="S1694" s="6">
        <f t="shared" ca="1" si="239"/>
        <v>11</v>
      </c>
      <c r="T1694" s="7" t="str">
        <f ca="1">VLOOKUP($S1694,Role!$A:$B,2,FALSE)</f>
        <v>Analyst</v>
      </c>
      <c r="U1694" s="6">
        <f t="shared" ca="1" si="240"/>
        <v>7</v>
      </c>
      <c r="V1694" s="7" t="str">
        <f ca="1" xml:space="preserve">
IF($U1694 &lt;&gt; "",
    VLOOKUP($U1694,Level!$A:$B,2,FALSE),
    ""
)</f>
        <v>Senior</v>
      </c>
      <c r="W1694" s="1">
        <f t="shared" ca="1" si="241"/>
        <v>3000</v>
      </c>
      <c r="X1694" s="12" t="str">
        <f t="shared" ca="1" si="242"/>
        <v>INSERT INTO bi4all.fac_employees (id_company_fk, id_employee_pk, flg_active, employee_name, id_gender_fk, id_race_fk, birthday, id_schooling_fk, id_department_fk, id_role_fk, id_level_fk, salary) VALUES (1, 1690, TRUE, 'Eduarda Bandeira Anunciação', 'F', 7, '25/08/1951', 8, 5, 11, 7, 3000);</v>
      </c>
    </row>
    <row r="1695" spans="1:24" ht="14.25" customHeight="1" x14ac:dyDescent="0.2">
      <c r="A1695" s="7">
        <v>1</v>
      </c>
      <c r="B1695" s="7" t="str">
        <f>$A1695 &amp; "-"&amp;VLOOKUP($A1695,Company!$A:$B,2,FALSE)</f>
        <v>1-ACME Corporation</v>
      </c>
      <c r="C1695" s="5">
        <f t="shared" si="234"/>
        <v>1691</v>
      </c>
      <c r="D1695" s="6" t="b">
        <v>1</v>
      </c>
      <c r="E1695" s="7">
        <f ca="1">IF($C1695 = 1 + N("Presidente"),
    127,
    IF($C1695 = 2 + N("Vice-Presidente"),
        72,
        IF($C1695 = 3 + N("Secretária bilíngue"),
            13,
            RANDBETWEEN(5,COUNT(Name!$A:$A) + 1)
        )
    )
)</f>
        <v>219</v>
      </c>
      <c r="F1695" s="7" t="str">
        <f ca="1">VLOOKUP($E1695,Name!$A:$B,2,FALSE)</f>
        <v>Larissa</v>
      </c>
      <c r="G1695" s="7">
        <f ca="1" xml:space="preserve">
IF($C1695 = 1,
    0,
    RANDBETWEEN(5,COUNT('Last name'!$A:$A) + 1)
)</f>
        <v>52</v>
      </c>
      <c r="H1695" s="7" t="str">
        <f ca="1" xml:space="preserve">
IF($C1695 = 1 + N("Presidente"),
    "de Orléans e Bragança",
    VLOOKUP($G1695,'Last name'!$A:$B,2,FALSE) &amp; " " &amp; VLOOKUP(RANDBETWEEN(5,COUNT('Last name'!$A:$A) + 1),'Last name'!$A:$B,2,FALSE)
)</f>
        <v>Camacho Ribeiro</v>
      </c>
      <c r="I1695" s="7" t="str">
        <f t="shared" ca="1" si="235"/>
        <v>Larissa Camacho Ribeiro</v>
      </c>
      <c r="J1695" s="7" t="str">
        <f ca="1">VLOOKUP($E1695,Name!$A:$C,3,FALSE)</f>
        <v>F</v>
      </c>
      <c r="K1695" s="7" t="str">
        <f ca="1">VLOOKUP($J1695,Gender!$A:$B,2,FALSE)</f>
        <v>Female</v>
      </c>
      <c r="L1695" s="7">
        <f t="shared" ca="1" si="236"/>
        <v>5</v>
      </c>
      <c r="M1695" s="7" t="str">
        <f ca="1">VLOOKUP($L1695,Race!$A:$B,2,FALSE)</f>
        <v>White</v>
      </c>
      <c r="N1695" s="8">
        <f t="shared" ca="1" si="237"/>
        <v>33291</v>
      </c>
      <c r="O1695" s="6">
        <f t="shared" ca="1" si="238"/>
        <v>7</v>
      </c>
      <c r="P1695" s="8" t="str">
        <f ca="1">VLOOKUP($O1695,Education!$A:$B,2,FALSE)</f>
        <v>Undergraduate degree</v>
      </c>
      <c r="Q1695" s="7">
        <f ca="1" xml:space="preserve">
  IF(OR($S1695 = 5, $S1695 = 6, $S1695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95" s="7" t="str">
        <f ca="1">VLOOKUP($Q1695,Department!$A:$B,2,FALSE)</f>
        <v>Commercial</v>
      </c>
      <c r="S1695" s="6">
        <f t="shared" ca="1" si="239"/>
        <v>9</v>
      </c>
      <c r="T1695" s="7" t="str">
        <f ca="1">VLOOKUP($S1695,Role!$A:$B,2,FALSE)</f>
        <v>Intern</v>
      </c>
      <c r="U1695" s="6" t="str">
        <f t="shared" ca="1" si="240"/>
        <v/>
      </c>
      <c r="V1695" s="7" t="str">
        <f ca="1" xml:space="preserve">
IF($U1695 &lt;&gt; "",
    VLOOKUP($U1695,Level!$A:$B,2,FALSE),
    ""
)</f>
        <v/>
      </c>
      <c r="W1695" s="1">
        <f t="shared" ca="1" si="241"/>
        <v>1285</v>
      </c>
      <c r="X1695" s="12" t="str">
        <f t="shared" ca="1" si="242"/>
        <v>INSERT INTO bi4all.fac_employees (id_company_fk, id_employee_pk, flg_active, employee_name, id_gender_fk, id_race_fk, birthday, id_schooling_fk, id_department_fk, id_role_fk, id_level_fk, salary) VALUES (1, 1691, TRUE, 'Larissa Camacho Ribeiro', 'F', 5, '22/02/1991', 7, 9, 9, NULL, 1285);</v>
      </c>
    </row>
    <row r="1696" spans="1:24" ht="14.25" customHeight="1" x14ac:dyDescent="0.2">
      <c r="A1696" s="7">
        <v>1</v>
      </c>
      <c r="B1696" s="7" t="str">
        <f>$A1696 &amp; "-"&amp;VLOOKUP($A1696,Company!$A:$B,2,FALSE)</f>
        <v>1-ACME Corporation</v>
      </c>
      <c r="C1696" s="5">
        <f t="shared" si="234"/>
        <v>1692</v>
      </c>
      <c r="D1696" s="6" t="b">
        <v>1</v>
      </c>
      <c r="E1696" s="7">
        <f ca="1">IF($C1696 = 1 + N("Presidente"),
    127,
    IF($C1696 = 2 + N("Vice-Presidente"),
        72,
        IF($C1696 = 3 + N("Secretária bilíngue"),
            13,
            RANDBETWEEN(5,COUNT(Name!$A:$A) + 1)
        )
    )
)</f>
        <v>347</v>
      </c>
      <c r="F1696" s="7" t="str">
        <f ca="1">VLOOKUP($E1696,Name!$A:$B,2,FALSE)</f>
        <v>Tomás</v>
      </c>
      <c r="G1696" s="7">
        <f ca="1" xml:space="preserve">
IF($C1696 = 1,
    0,
    RANDBETWEEN(5,COUNT('Last name'!$A:$A) + 1)
)</f>
        <v>187</v>
      </c>
      <c r="H1696" s="7" t="str">
        <f ca="1" xml:space="preserve">
IF($C1696 = 1 + N("Presidente"),
    "de Orléans e Bragança",
    VLOOKUP($G1696,'Last name'!$A:$B,2,FALSE) &amp; " " &amp; VLOOKUP(RANDBETWEEN(5,COUNT('Last name'!$A:$A) + 1),'Last name'!$A:$B,2,FALSE)
)</f>
        <v>Tavares Andrioli</v>
      </c>
      <c r="I1696" s="7" t="str">
        <f t="shared" ca="1" si="235"/>
        <v>Tomás Tavares Andrioli</v>
      </c>
      <c r="J1696" s="7" t="str">
        <f ca="1">VLOOKUP($E1696,Name!$A:$C,3,FALSE)</f>
        <v>M</v>
      </c>
      <c r="K1696" s="7" t="str">
        <f ca="1">VLOOKUP($J1696,Gender!$A:$B,2,FALSE)</f>
        <v>Male</v>
      </c>
      <c r="L1696" s="7">
        <f t="shared" ca="1" si="236"/>
        <v>5</v>
      </c>
      <c r="M1696" s="7" t="str">
        <f ca="1">VLOOKUP($L1696,Race!$A:$B,2,FALSE)</f>
        <v>White</v>
      </c>
      <c r="N1696" s="8">
        <f t="shared" ca="1" si="237"/>
        <v>27038</v>
      </c>
      <c r="O1696" s="6">
        <f t="shared" ca="1" si="238"/>
        <v>8</v>
      </c>
      <c r="P1696" s="8" t="str">
        <f ca="1">VLOOKUP($O1696,Education!$A:$B,2,FALSE)</f>
        <v>Graduate school</v>
      </c>
      <c r="Q1696" s="7">
        <f ca="1" xml:space="preserve">
  IF(OR($S1696 = 5, $S1696 = 6, $S1696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696" s="7" t="str">
        <f ca="1">VLOOKUP($Q1696,Department!$A:$B,2,FALSE)</f>
        <v>Controlling</v>
      </c>
      <c r="S1696" s="6">
        <f t="shared" ca="1" si="239"/>
        <v>11</v>
      </c>
      <c r="T1696" s="7" t="str">
        <f ca="1">VLOOKUP($S1696,Role!$A:$B,2,FALSE)</f>
        <v>Analyst</v>
      </c>
      <c r="U1696" s="6">
        <f t="shared" ca="1" si="240"/>
        <v>6</v>
      </c>
      <c r="V1696" s="7" t="str">
        <f ca="1" xml:space="preserve">
IF($U1696 &lt;&gt; "",
    VLOOKUP($U1696,Level!$A:$B,2,FALSE),
    ""
)</f>
        <v>Pleno</v>
      </c>
      <c r="W1696" s="1">
        <f t="shared" ca="1" si="241"/>
        <v>3000</v>
      </c>
      <c r="X1696" s="12" t="str">
        <f t="shared" ca="1" si="242"/>
        <v>INSERT INTO bi4all.fac_employees (id_company_fk, id_employee_pk, flg_active, employee_name, id_gender_fk, id_race_fk, birthday, id_schooling_fk, id_department_fk, id_role_fk, id_level_fk, salary) VALUES (1, 1692, TRUE, 'Tomás Tavares Andrioli', 'M', 5, '09/01/1974', 8, 12, 11, 6, 3000);</v>
      </c>
    </row>
    <row r="1697" spans="1:24" ht="14.25" customHeight="1" x14ac:dyDescent="0.2">
      <c r="A1697" s="7">
        <v>1</v>
      </c>
      <c r="B1697" s="7" t="str">
        <f>$A1697 &amp; "-"&amp;VLOOKUP($A1697,Company!$A:$B,2,FALSE)</f>
        <v>1-ACME Corporation</v>
      </c>
      <c r="C1697" s="5">
        <f t="shared" si="234"/>
        <v>1693</v>
      </c>
      <c r="D1697" s="6" t="b">
        <v>1</v>
      </c>
      <c r="E1697" s="7">
        <f ca="1">IF($C1697 = 1 + N("Presidente"),
    127,
    IF($C1697 = 2 + N("Vice-Presidente"),
        72,
        IF($C1697 = 3 + N("Secretária bilíngue"),
            13,
            RANDBETWEEN(5,COUNT(Name!$A:$A) + 1)
        )
    )
)</f>
        <v>219</v>
      </c>
      <c r="F1697" s="7" t="str">
        <f ca="1">VLOOKUP($E1697,Name!$A:$B,2,FALSE)</f>
        <v>Larissa</v>
      </c>
      <c r="G1697" s="7">
        <f ca="1" xml:space="preserve">
IF($C1697 = 1,
    0,
    RANDBETWEEN(5,COUNT('Last name'!$A:$A) + 1)
)</f>
        <v>110</v>
      </c>
      <c r="H1697" s="7" t="str">
        <f ca="1" xml:space="preserve">
IF($C1697 = 1 + N("Presidente"),
    "de Orléans e Bragança",
    VLOOKUP($G1697,'Last name'!$A:$B,2,FALSE) &amp; " " &amp; VLOOKUP(RANDBETWEEN(5,COUNT('Last name'!$A:$A) + 1),'Last name'!$A:$B,2,FALSE)
)</f>
        <v>Lombardi Souza</v>
      </c>
      <c r="I1697" s="7" t="str">
        <f t="shared" ca="1" si="235"/>
        <v>Larissa Lombardi Souza</v>
      </c>
      <c r="J1697" s="7" t="str">
        <f ca="1">VLOOKUP($E1697,Name!$A:$C,3,FALSE)</f>
        <v>F</v>
      </c>
      <c r="K1697" s="7" t="str">
        <f ca="1">VLOOKUP($J1697,Gender!$A:$B,2,FALSE)</f>
        <v>Female</v>
      </c>
      <c r="L1697" s="7">
        <f t="shared" ca="1" si="236"/>
        <v>5</v>
      </c>
      <c r="M1697" s="7" t="str">
        <f ca="1">VLOOKUP($L1697,Race!$A:$B,2,FALSE)</f>
        <v>White</v>
      </c>
      <c r="N1697" s="8">
        <f t="shared" ca="1" si="237"/>
        <v>30368</v>
      </c>
      <c r="O1697" s="6">
        <f t="shared" ca="1" si="238"/>
        <v>7</v>
      </c>
      <c r="P1697" s="8" t="str">
        <f ca="1">VLOOKUP($O1697,Education!$A:$B,2,FALSE)</f>
        <v>Undergraduate degree</v>
      </c>
      <c r="Q1697" s="7">
        <f ca="1" xml:space="preserve">
  IF(OR($S1697 = 5, $S1697 = 6, $S1697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697" s="7" t="str">
        <f ca="1">VLOOKUP($Q1697,Department!$A:$B,2,FALSE)</f>
        <v>Administration</v>
      </c>
      <c r="S1697" s="6">
        <f t="shared" ca="1" si="239"/>
        <v>9</v>
      </c>
      <c r="T1697" s="7" t="str">
        <f ca="1">VLOOKUP($S1697,Role!$A:$B,2,FALSE)</f>
        <v>Intern</v>
      </c>
      <c r="U1697" s="6" t="str">
        <f t="shared" ca="1" si="240"/>
        <v/>
      </c>
      <c r="V1697" s="7" t="str">
        <f ca="1" xml:space="preserve">
IF($U1697 &lt;&gt; "",
    VLOOKUP($U1697,Level!$A:$B,2,FALSE),
    ""
)</f>
        <v/>
      </c>
      <c r="W1697" s="1">
        <f t="shared" ca="1" si="241"/>
        <v>1205</v>
      </c>
      <c r="X1697" s="12" t="str">
        <f t="shared" ca="1" si="242"/>
        <v>INSERT INTO bi4all.fac_employees (id_company_fk, id_employee_pk, flg_active, employee_name, id_gender_fk, id_race_fk, birthday, id_schooling_fk, id_department_fk, id_role_fk, id_level_fk, salary) VALUES (1, 1693, TRUE, 'Larissa Lombardi Souza', 'F', 5, '21/02/1983', 7, 6, 9, NULL, 1205);</v>
      </c>
    </row>
    <row r="1698" spans="1:24" ht="14.25" customHeight="1" x14ac:dyDescent="0.2">
      <c r="A1698" s="7">
        <v>1</v>
      </c>
      <c r="B1698" s="7" t="str">
        <f>$A1698 &amp; "-"&amp;VLOOKUP($A1698,Company!$A:$B,2,FALSE)</f>
        <v>1-ACME Corporation</v>
      </c>
      <c r="C1698" s="5">
        <f t="shared" si="234"/>
        <v>1694</v>
      </c>
      <c r="D1698" s="6" t="b">
        <v>1</v>
      </c>
      <c r="E1698" s="7">
        <f ca="1">IF($C1698 = 1 + N("Presidente"),
    127,
    IF($C1698 = 2 + N("Vice-Presidente"),
        72,
        IF($C1698 = 3 + N("Secretária bilíngue"),
            13,
            RANDBETWEEN(5,COUNT(Name!$A:$A) + 1)
        )
    )
)</f>
        <v>124</v>
      </c>
      <c r="F1698" s="7" t="str">
        <f ca="1">VLOOKUP($E1698,Name!$A:$B,2,FALSE)</f>
        <v>Emilly</v>
      </c>
      <c r="G1698" s="7">
        <f ca="1" xml:space="preserve">
IF($C1698 = 1,
    0,
    RANDBETWEEN(5,COUNT('Last name'!$A:$A) + 1)
)</f>
        <v>158</v>
      </c>
      <c r="H1698" s="7" t="str">
        <f ca="1" xml:space="preserve">
IF($C1698 = 1 + N("Presidente"),
    "de Orléans e Bragança",
    VLOOKUP($G1698,'Last name'!$A:$B,2,FALSE) &amp; " " &amp; VLOOKUP(RANDBETWEEN(5,COUNT('Last name'!$A:$A) + 1),'Last name'!$A:$B,2,FALSE)
)</f>
        <v>Rangel Medeiros</v>
      </c>
      <c r="I1698" s="7" t="str">
        <f t="shared" ca="1" si="235"/>
        <v>Emilly Rangel Medeiros</v>
      </c>
      <c r="J1698" s="7" t="str">
        <f ca="1">VLOOKUP($E1698,Name!$A:$C,3,FALSE)</f>
        <v>F</v>
      </c>
      <c r="K1698" s="7" t="str">
        <f ca="1">VLOOKUP($J1698,Gender!$A:$B,2,FALSE)</f>
        <v>Female</v>
      </c>
      <c r="L1698" s="7">
        <f t="shared" ca="1" si="236"/>
        <v>5</v>
      </c>
      <c r="M1698" s="7" t="str">
        <f ca="1">VLOOKUP($L1698,Race!$A:$B,2,FALSE)</f>
        <v>White</v>
      </c>
      <c r="N1698" s="8">
        <f t="shared" ca="1" si="237"/>
        <v>31425</v>
      </c>
      <c r="O1698" s="6">
        <f t="shared" ca="1" si="238"/>
        <v>8</v>
      </c>
      <c r="P1698" s="8" t="str">
        <f ca="1">VLOOKUP($O1698,Education!$A:$B,2,FALSE)</f>
        <v>Graduate school</v>
      </c>
      <c r="Q1698" s="7">
        <f ca="1" xml:space="preserve">
  IF(OR($S1698 = 5, $S1698 = 6, $S1698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698" s="7" t="str">
        <f ca="1">VLOOKUP($Q1698,Department!$A:$B,2,FALSE)</f>
        <v>Presidency</v>
      </c>
      <c r="S1698" s="6">
        <f t="shared" ca="1" si="239"/>
        <v>11</v>
      </c>
      <c r="T1698" s="7" t="str">
        <f ca="1">VLOOKUP($S1698,Role!$A:$B,2,FALSE)</f>
        <v>Analyst</v>
      </c>
      <c r="U1698" s="6">
        <f t="shared" ca="1" si="240"/>
        <v>6</v>
      </c>
      <c r="V1698" s="7" t="str">
        <f ca="1" xml:space="preserve">
IF($U1698 &lt;&gt; "",
    VLOOKUP($U1698,Level!$A:$B,2,FALSE),
    ""
)</f>
        <v>Pleno</v>
      </c>
      <c r="W1698" s="1">
        <f t="shared" ca="1" si="241"/>
        <v>3000</v>
      </c>
      <c r="X1698" s="12" t="str">
        <f t="shared" ca="1" si="242"/>
        <v>INSERT INTO bi4all.fac_employees (id_company_fk, id_employee_pk, flg_active, employee_name, id_gender_fk, id_race_fk, birthday, id_schooling_fk, id_department_fk, id_role_fk, id_level_fk, salary) VALUES (1, 1694, TRUE, 'Emilly Rangel Medeiros', 'F', 5, '13/01/1986', 8, 5, 11, 6, 3000);</v>
      </c>
    </row>
    <row r="1699" spans="1:24" ht="14.25" customHeight="1" x14ac:dyDescent="0.2">
      <c r="A1699" s="7">
        <v>1</v>
      </c>
      <c r="B1699" s="7" t="str">
        <f>$A1699 &amp; "-"&amp;VLOOKUP($A1699,Company!$A:$B,2,FALSE)</f>
        <v>1-ACME Corporation</v>
      </c>
      <c r="C1699" s="5">
        <f t="shared" si="234"/>
        <v>1695</v>
      </c>
      <c r="D1699" s="6" t="b">
        <v>1</v>
      </c>
      <c r="E1699" s="7">
        <f ca="1">IF($C1699 = 1 + N("Presidente"),
    127,
    IF($C1699 = 2 + N("Vice-Presidente"),
        72,
        IF($C1699 = 3 + N("Secretária bilíngue"),
            13,
            RANDBETWEEN(5,COUNT(Name!$A:$A) + 1)
        )
    )
)</f>
        <v>82</v>
      </c>
      <c r="F1699" s="7" t="str">
        <f ca="1">VLOOKUP($E1699,Name!$A:$B,2,FALSE)</f>
        <v>Caleb</v>
      </c>
      <c r="G1699" s="7">
        <f ca="1" xml:space="preserve">
IF($C1699 = 1,
    0,
    RANDBETWEEN(5,COUNT('Last name'!$A:$A) + 1)
)</f>
        <v>51</v>
      </c>
      <c r="H1699" s="7" t="str">
        <f ca="1" xml:space="preserve">
IF($C1699 = 1 + N("Presidente"),
    "de Orléans e Bragança",
    VLOOKUP($G1699,'Last name'!$A:$B,2,FALSE) &amp; " " &amp; VLOOKUP(RANDBETWEEN(5,COUNT('Last name'!$A:$A) + 1),'Last name'!$A:$B,2,FALSE)
)</f>
        <v>Café sobrenome</v>
      </c>
      <c r="I1699" s="7" t="str">
        <f t="shared" ca="1" si="235"/>
        <v>Caleb Café sobrenome</v>
      </c>
      <c r="J1699" s="7" t="str">
        <f ca="1">VLOOKUP($E1699,Name!$A:$C,3,FALSE)</f>
        <v>M</v>
      </c>
      <c r="K1699" s="7" t="str">
        <f ca="1">VLOOKUP($J1699,Gender!$A:$B,2,FALSE)</f>
        <v>Male</v>
      </c>
      <c r="L1699" s="7">
        <f t="shared" ca="1" si="236"/>
        <v>5</v>
      </c>
      <c r="M1699" s="7" t="str">
        <f ca="1">VLOOKUP($L1699,Race!$A:$B,2,FALSE)</f>
        <v>White</v>
      </c>
      <c r="N1699" s="8">
        <f t="shared" ca="1" si="237"/>
        <v>29532</v>
      </c>
      <c r="O1699" s="6">
        <f t="shared" ca="1" si="238"/>
        <v>7</v>
      </c>
      <c r="P1699" s="8" t="str">
        <f ca="1">VLOOKUP($O1699,Education!$A:$B,2,FALSE)</f>
        <v>Undergraduate degree</v>
      </c>
      <c r="Q1699" s="7">
        <f ca="1" xml:space="preserve">
  IF(OR($S1699 = 5, $S1699 = 6, $S1699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699" s="7" t="str">
        <f ca="1">VLOOKUP($Q1699,Department!$A:$B,2,FALSE)</f>
        <v>Commercial</v>
      </c>
      <c r="S1699" s="6">
        <f t="shared" ca="1" si="239"/>
        <v>10</v>
      </c>
      <c r="T1699" s="7" t="str">
        <f ca="1">VLOOKUP($S1699,Role!$A:$B,2,FALSE)</f>
        <v>Trainee</v>
      </c>
      <c r="U1699" s="6" t="str">
        <f t="shared" ca="1" si="240"/>
        <v/>
      </c>
      <c r="V1699" s="7" t="str">
        <f ca="1" xml:space="preserve">
IF($U1699 &lt;&gt; "",
    VLOOKUP($U1699,Level!$A:$B,2,FALSE),
    ""
)</f>
        <v/>
      </c>
      <c r="W1699" s="1">
        <f t="shared" ca="1" si="241"/>
        <v>1385</v>
      </c>
      <c r="X1699" s="12" t="str">
        <f t="shared" ca="1" si="242"/>
        <v>INSERT INTO bi4all.fac_employees (id_company_fk, id_employee_pk, flg_active, employee_name, id_gender_fk, id_race_fk, birthday, id_schooling_fk, id_department_fk, id_role_fk, id_level_fk, salary) VALUES (1, 1695, TRUE, 'Caleb Café sobrenome', 'M', 5, '07/11/1980', 7, 9, 10, NULL, 1385);</v>
      </c>
    </row>
    <row r="1700" spans="1:24" ht="14.25" customHeight="1" x14ac:dyDescent="0.2">
      <c r="A1700" s="7">
        <v>1</v>
      </c>
      <c r="B1700" s="7" t="str">
        <f>$A1700 &amp; "-"&amp;VLOOKUP($A1700,Company!$A:$B,2,FALSE)</f>
        <v>1-ACME Corporation</v>
      </c>
      <c r="C1700" s="5">
        <f t="shared" si="234"/>
        <v>1696</v>
      </c>
      <c r="D1700" s="6" t="b">
        <v>1</v>
      </c>
      <c r="E1700" s="7">
        <f ca="1">IF($C1700 = 1 + N("Presidente"),
    127,
    IF($C1700 = 2 + N("Vice-Presidente"),
        72,
        IF($C1700 = 3 + N("Secretária bilíngue"),
            13,
            RANDBETWEEN(5,COUNT(Name!$A:$A) + 1)
        )
    )
)</f>
        <v>70</v>
      </c>
      <c r="F1700" s="7" t="str">
        <f ca="1">VLOOKUP($E1700,Name!$A:$B,2,FALSE)</f>
        <v>Bento</v>
      </c>
      <c r="G1700" s="7">
        <f ca="1" xml:space="preserve">
IF($C1700 = 1,
    0,
    RANDBETWEEN(5,COUNT('Last name'!$A:$A) + 1)
)</f>
        <v>178</v>
      </c>
      <c r="H1700" s="7" t="str">
        <f ca="1" xml:space="preserve">
IF($C1700 = 1 + N("Presidente"),
    "de Orléans e Bragança",
    VLOOKUP($G1700,'Last name'!$A:$B,2,FALSE) &amp; " " &amp; VLOOKUP(RANDBETWEEN(5,COUNT('Last name'!$A:$A) + 1),'Last name'!$A:$B,2,FALSE)
)</f>
        <v>Seixas Esposito</v>
      </c>
      <c r="I1700" s="7" t="str">
        <f t="shared" ca="1" si="235"/>
        <v>Bento Seixas Esposito</v>
      </c>
      <c r="J1700" s="7" t="str">
        <f ca="1">VLOOKUP($E1700,Name!$A:$C,3,FALSE)</f>
        <v>M</v>
      </c>
      <c r="K1700" s="7" t="str">
        <f ca="1">VLOOKUP($J1700,Gender!$A:$B,2,FALSE)</f>
        <v>Male</v>
      </c>
      <c r="L1700" s="7">
        <f t="shared" ca="1" si="236"/>
        <v>5</v>
      </c>
      <c r="M1700" s="7" t="str">
        <f ca="1">VLOOKUP($L1700,Race!$A:$B,2,FALSE)</f>
        <v>White</v>
      </c>
      <c r="N1700" s="8">
        <f t="shared" ca="1" si="237"/>
        <v>31648</v>
      </c>
      <c r="O1700" s="6">
        <f t="shared" ca="1" si="238"/>
        <v>7</v>
      </c>
      <c r="P1700" s="8" t="str">
        <f ca="1">VLOOKUP($O1700,Education!$A:$B,2,FALSE)</f>
        <v>Undergraduate degree</v>
      </c>
      <c r="Q1700" s="7">
        <f ca="1" xml:space="preserve">
  IF(OR($S1700 = 5, $S1700 = 6, $S1700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00" s="7" t="str">
        <f ca="1">VLOOKUP($Q1700,Department!$A:$B,2,FALSE)</f>
        <v>Finance</v>
      </c>
      <c r="S1700" s="6">
        <f t="shared" ca="1" si="239"/>
        <v>11</v>
      </c>
      <c r="T1700" s="7" t="str">
        <f ca="1">VLOOKUP($S1700,Role!$A:$B,2,FALSE)</f>
        <v>Analyst</v>
      </c>
      <c r="U1700" s="6">
        <f t="shared" ca="1" si="240"/>
        <v>7</v>
      </c>
      <c r="V1700" s="7" t="str">
        <f ca="1" xml:space="preserve">
IF($U1700 &lt;&gt; "",
    VLOOKUP($U1700,Level!$A:$B,2,FALSE),
    ""
)</f>
        <v>Senior</v>
      </c>
      <c r="W1700" s="1">
        <f t="shared" ca="1" si="241"/>
        <v>2500</v>
      </c>
      <c r="X1700" s="12" t="str">
        <f t="shared" ca="1" si="242"/>
        <v>INSERT INTO bi4all.fac_employees (id_company_fk, id_employee_pk, flg_active, employee_name, id_gender_fk, id_race_fk, birthday, id_schooling_fk, id_department_fk, id_role_fk, id_level_fk, salary) VALUES (1, 1696, TRUE, 'Bento Seixas Esposito', 'M', 5, '24/08/1986', 7, 7, 11, 7, 2500);</v>
      </c>
    </row>
    <row r="1701" spans="1:24" ht="14.25" customHeight="1" x14ac:dyDescent="0.2">
      <c r="A1701" s="7">
        <v>1</v>
      </c>
      <c r="B1701" s="7" t="str">
        <f>$A1701 &amp; "-"&amp;VLOOKUP($A1701,Company!$A:$B,2,FALSE)</f>
        <v>1-ACME Corporation</v>
      </c>
      <c r="C1701" s="5">
        <f t="shared" si="234"/>
        <v>1697</v>
      </c>
      <c r="D1701" s="6" t="b">
        <v>1</v>
      </c>
      <c r="E1701" s="7">
        <f ca="1">IF($C1701 = 1 + N("Presidente"),
    127,
    IF($C1701 = 2 + N("Vice-Presidente"),
        72,
        IF($C1701 = 3 + N("Secretária bilíngue"),
            13,
            RANDBETWEEN(5,COUNT(Name!$A:$A) + 1)
        )
    )
)</f>
        <v>262</v>
      </c>
      <c r="F1701" s="7" t="str">
        <f ca="1">VLOOKUP($E1701,Name!$A:$B,2,FALSE)</f>
        <v>Maria Eduarda</v>
      </c>
      <c r="G1701" s="7">
        <f ca="1" xml:space="preserve">
IF($C1701 = 1,
    0,
    RANDBETWEEN(5,COUNT('Last name'!$A:$A) + 1)
)</f>
        <v>163</v>
      </c>
      <c r="H1701" s="7" t="str">
        <f ca="1" xml:space="preserve">
IF($C1701 = 1 + N("Presidente"),
    "de Orléans e Bragança",
    VLOOKUP($G1701,'Last name'!$A:$B,2,FALSE) &amp; " " &amp; VLOOKUP(RANDBETWEEN(5,COUNT('Last name'!$A:$A) + 1),'Last name'!$A:$B,2,FALSE)
)</f>
        <v>Rinaldi Aragão</v>
      </c>
      <c r="I1701" s="7" t="str">
        <f t="shared" ca="1" si="235"/>
        <v>Maria Eduarda Rinaldi Aragão</v>
      </c>
      <c r="J1701" s="7" t="str">
        <f ca="1">VLOOKUP($E1701,Name!$A:$C,3,FALSE)</f>
        <v>F</v>
      </c>
      <c r="K1701" s="7" t="str">
        <f ca="1">VLOOKUP($J1701,Gender!$A:$B,2,FALSE)</f>
        <v>Female</v>
      </c>
      <c r="L1701" s="7">
        <f t="shared" ca="1" si="236"/>
        <v>6</v>
      </c>
      <c r="M1701" s="7" t="str">
        <f ca="1">VLOOKUP($L1701,Race!$A:$B,2,FALSE)</f>
        <v>Black or African American</v>
      </c>
      <c r="N1701" s="8">
        <f t="shared" ca="1" si="237"/>
        <v>31393</v>
      </c>
      <c r="O1701" s="6">
        <f t="shared" ca="1" si="238"/>
        <v>7</v>
      </c>
      <c r="P1701" s="8" t="str">
        <f ca="1">VLOOKUP($O1701,Education!$A:$B,2,FALSE)</f>
        <v>Undergraduate degree</v>
      </c>
      <c r="Q1701" s="7">
        <f ca="1" xml:space="preserve">
  IF(OR($S1701 = 5, $S1701 = 6, $S1701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01" s="7" t="str">
        <f ca="1">VLOOKUP($Q1701,Department!$A:$B,2,FALSE)</f>
        <v>Operations</v>
      </c>
      <c r="S1701" s="6">
        <f t="shared" ca="1" si="239"/>
        <v>10</v>
      </c>
      <c r="T1701" s="7" t="str">
        <f ca="1">VLOOKUP($S1701,Role!$A:$B,2,FALSE)</f>
        <v>Trainee</v>
      </c>
      <c r="U1701" s="6" t="str">
        <f t="shared" ca="1" si="240"/>
        <v/>
      </c>
      <c r="V1701" s="7" t="str">
        <f ca="1" xml:space="preserve">
IF($U1701 &lt;&gt; "",
    VLOOKUP($U1701,Level!$A:$B,2,FALSE),
    ""
)</f>
        <v/>
      </c>
      <c r="W1701" s="1">
        <f t="shared" ca="1" si="241"/>
        <v>1305</v>
      </c>
      <c r="X1701" s="12" t="str">
        <f t="shared" ca="1" si="242"/>
        <v>INSERT INTO bi4all.fac_employees (id_company_fk, id_employee_pk, flg_active, employee_name, id_gender_fk, id_race_fk, birthday, id_schooling_fk, id_department_fk, id_role_fk, id_level_fk, salary) VALUES (1, 1697, TRUE, 'Maria Eduarda Rinaldi Aragão', 'F', 6, '12/12/1985', 7, 10, 10, NULL, 1305);</v>
      </c>
    </row>
    <row r="1702" spans="1:24" ht="14.25" customHeight="1" x14ac:dyDescent="0.2">
      <c r="A1702" s="7">
        <v>1</v>
      </c>
      <c r="B1702" s="7" t="str">
        <f>$A1702 &amp; "-"&amp;VLOOKUP($A1702,Company!$A:$B,2,FALSE)</f>
        <v>1-ACME Corporation</v>
      </c>
      <c r="C1702" s="5">
        <f t="shared" si="234"/>
        <v>1698</v>
      </c>
      <c r="D1702" s="6" t="b">
        <v>1</v>
      </c>
      <c r="E1702" s="7">
        <f ca="1">IF($C1702 = 1 + N("Presidente"),
    127,
    IF($C1702 = 2 + N("Vice-Presidente"),
        72,
        IF($C1702 = 3 + N("Secretária bilíngue"),
            13,
            RANDBETWEEN(5,COUNT(Name!$A:$A) + 1)
        )
    )
)</f>
        <v>344</v>
      </c>
      <c r="F1702" s="7" t="str">
        <f ca="1">VLOOKUP($E1702,Name!$A:$B,2,FALSE)</f>
        <v>Thomas</v>
      </c>
      <c r="G1702" s="7">
        <f ca="1" xml:space="preserve">
IF($C1702 = 1,
    0,
    RANDBETWEEN(5,COUNT('Last name'!$A:$A) + 1)
)</f>
        <v>142</v>
      </c>
      <c r="H1702" s="7" t="str">
        <f ca="1" xml:space="preserve">
IF($C1702 = 1 + N("Presidente"),
    "de Orléans e Bragança",
    VLOOKUP($G1702,'Last name'!$A:$B,2,FALSE) &amp; " " &amp; VLOOKUP(RANDBETWEEN(5,COUNT('Last name'!$A:$A) + 1),'Last name'!$A:$B,2,FALSE)
)</f>
        <v>Nunes Azeredo</v>
      </c>
      <c r="I1702" s="7" t="str">
        <f t="shared" ca="1" si="235"/>
        <v>Thomas Nunes Azeredo</v>
      </c>
      <c r="J1702" s="7" t="str">
        <f ca="1">VLOOKUP($E1702,Name!$A:$C,3,FALSE)</f>
        <v>M</v>
      </c>
      <c r="K1702" s="7" t="str">
        <f ca="1">VLOOKUP($J1702,Gender!$A:$B,2,FALSE)</f>
        <v>Male</v>
      </c>
      <c r="L1702" s="7">
        <f t="shared" ca="1" si="236"/>
        <v>5</v>
      </c>
      <c r="M1702" s="7" t="str">
        <f ca="1">VLOOKUP($L1702,Race!$A:$B,2,FALSE)</f>
        <v>White</v>
      </c>
      <c r="N1702" s="8">
        <f t="shared" ca="1" si="237"/>
        <v>23152</v>
      </c>
      <c r="O1702" s="6">
        <f t="shared" ca="1" si="238"/>
        <v>8</v>
      </c>
      <c r="P1702" s="8" t="str">
        <f ca="1">VLOOKUP($O1702,Education!$A:$B,2,FALSE)</f>
        <v>Graduate school</v>
      </c>
      <c r="Q1702" s="7">
        <f ca="1" xml:space="preserve">
  IF(OR($S1702 = 5, $S1702 = 6, $S1702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02" s="7" t="str">
        <f ca="1">VLOOKUP($Q1702,Department!$A:$B,2,FALSE)</f>
        <v>Administration</v>
      </c>
      <c r="S1702" s="6">
        <f t="shared" ca="1" si="239"/>
        <v>11</v>
      </c>
      <c r="T1702" s="7" t="str">
        <f ca="1">VLOOKUP($S1702,Role!$A:$B,2,FALSE)</f>
        <v>Analyst</v>
      </c>
      <c r="U1702" s="6">
        <f t="shared" ca="1" si="240"/>
        <v>6</v>
      </c>
      <c r="V1702" s="7" t="str">
        <f ca="1" xml:space="preserve">
IF($U1702 &lt;&gt; "",
    VLOOKUP($U1702,Level!$A:$B,2,FALSE),
    ""
)</f>
        <v>Pleno</v>
      </c>
      <c r="W1702" s="1">
        <f t="shared" ca="1" si="241"/>
        <v>3000</v>
      </c>
      <c r="X1702" s="12" t="str">
        <f t="shared" ca="1" si="242"/>
        <v>INSERT INTO bi4all.fac_employees (id_company_fk, id_employee_pk, flg_active, employee_name, id_gender_fk, id_race_fk, birthday, id_schooling_fk, id_department_fk, id_role_fk, id_level_fk, salary) VALUES (1, 1698, TRUE, 'Thomas Nunes Azeredo', 'M', 5, '21/05/1963', 8, 6, 11, 6, 3000);</v>
      </c>
    </row>
    <row r="1703" spans="1:24" ht="14.25" customHeight="1" x14ac:dyDescent="0.2">
      <c r="A1703" s="7">
        <v>1</v>
      </c>
      <c r="B1703" s="7" t="str">
        <f>$A1703 &amp; "-"&amp;VLOOKUP($A1703,Company!$A:$B,2,FALSE)</f>
        <v>1-ACME Corporation</v>
      </c>
      <c r="C1703" s="5">
        <f t="shared" si="234"/>
        <v>1699</v>
      </c>
      <c r="D1703" s="6" t="b">
        <v>1</v>
      </c>
      <c r="E1703" s="7">
        <f ca="1">IF($C1703 = 1 + N("Presidente"),
    127,
    IF($C1703 = 2 + N("Vice-Presidente"),
        72,
        IF($C1703 = 3 + N("Secretária bilíngue"),
            13,
            RANDBETWEEN(5,COUNT(Name!$A:$A) + 1)
        )
    )
)</f>
        <v>19</v>
      </c>
      <c r="F1703" s="7" t="str">
        <f ca="1">VLOOKUP($E1703,Name!$A:$B,2,FALSE)</f>
        <v>Aline</v>
      </c>
      <c r="G1703" s="7">
        <f ca="1" xml:space="preserve">
IF($C1703 = 1,
    0,
    RANDBETWEEN(5,COUNT('Last name'!$A:$A) + 1)
)</f>
        <v>178</v>
      </c>
      <c r="H1703" s="7" t="str">
        <f ca="1" xml:space="preserve">
IF($C1703 = 1 + N("Presidente"),
    "de Orléans e Bragança",
    VLOOKUP($G1703,'Last name'!$A:$B,2,FALSE) &amp; " " &amp; VLOOKUP(RANDBETWEEN(5,COUNT('Last name'!$A:$A) + 1),'Last name'!$A:$B,2,FALSE)
)</f>
        <v>Seixas Negreiros</v>
      </c>
      <c r="I1703" s="7" t="str">
        <f t="shared" ca="1" si="235"/>
        <v>Aline Seixas Negreiros</v>
      </c>
      <c r="J1703" s="7" t="str">
        <f ca="1">VLOOKUP($E1703,Name!$A:$C,3,FALSE)</f>
        <v>F</v>
      </c>
      <c r="K1703" s="7" t="str">
        <f ca="1">VLOOKUP($J1703,Gender!$A:$B,2,FALSE)</f>
        <v>Female</v>
      </c>
      <c r="L1703" s="7">
        <f t="shared" ca="1" si="236"/>
        <v>5</v>
      </c>
      <c r="M1703" s="7" t="str">
        <f ca="1">VLOOKUP($L1703,Race!$A:$B,2,FALSE)</f>
        <v>White</v>
      </c>
      <c r="N1703" s="8">
        <f t="shared" ca="1" si="237"/>
        <v>30493</v>
      </c>
      <c r="O1703" s="6">
        <f t="shared" ca="1" si="238"/>
        <v>7</v>
      </c>
      <c r="P1703" s="8" t="str">
        <f ca="1">VLOOKUP($O1703,Education!$A:$B,2,FALSE)</f>
        <v>Undergraduate degree</v>
      </c>
      <c r="Q1703" s="7">
        <f ca="1" xml:space="preserve">
  IF(OR($S1703 = 5, $S1703 = 6, $S1703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03" s="7" t="str">
        <f ca="1">VLOOKUP($Q1703,Department!$A:$B,2,FALSE)</f>
        <v>Operations</v>
      </c>
      <c r="S1703" s="6">
        <f t="shared" ca="1" si="239"/>
        <v>10</v>
      </c>
      <c r="T1703" s="7" t="str">
        <f ca="1">VLOOKUP($S1703,Role!$A:$B,2,FALSE)</f>
        <v>Trainee</v>
      </c>
      <c r="U1703" s="6" t="str">
        <f t="shared" ca="1" si="240"/>
        <v/>
      </c>
      <c r="V1703" s="7" t="str">
        <f ca="1" xml:space="preserve">
IF($U1703 &lt;&gt; "",
    VLOOKUP($U1703,Level!$A:$B,2,FALSE),
    ""
)</f>
        <v/>
      </c>
      <c r="W1703" s="1">
        <f t="shared" ca="1" si="241"/>
        <v>1305</v>
      </c>
      <c r="X1703" s="12" t="str">
        <f t="shared" ca="1" si="242"/>
        <v>INSERT INTO bi4all.fac_employees (id_company_fk, id_employee_pk, flg_active, employee_name, id_gender_fk, id_race_fk, birthday, id_schooling_fk, id_department_fk, id_role_fk, id_level_fk, salary) VALUES (1, 1699, TRUE, 'Aline Seixas Negreiros', 'F', 5, '26/06/1983', 7, 10, 10, NULL, 1305);</v>
      </c>
    </row>
    <row r="1704" spans="1:24" ht="14.25" customHeight="1" x14ac:dyDescent="0.2">
      <c r="A1704" s="7">
        <v>1</v>
      </c>
      <c r="B1704" s="7" t="str">
        <f>$A1704 &amp; "-"&amp;VLOOKUP($A1704,Company!$A:$B,2,FALSE)</f>
        <v>1-ACME Corporation</v>
      </c>
      <c r="C1704" s="5">
        <f t="shared" si="234"/>
        <v>1700</v>
      </c>
      <c r="D1704" s="6" t="b">
        <v>1</v>
      </c>
      <c r="E1704" s="7">
        <f ca="1">IF($C1704 = 1 + N("Presidente"),
    127,
    IF($C1704 = 2 + N("Vice-Presidente"),
        72,
        IF($C1704 = 3 + N("Secretária bilíngue"),
            13,
            RANDBETWEEN(5,COUNT(Name!$A:$A) + 1)
        )
    )
)</f>
        <v>95</v>
      </c>
      <c r="F1704" s="7" t="str">
        <f ca="1">VLOOKUP($E1704,Name!$A:$B,2,FALSE)</f>
        <v>Clarice</v>
      </c>
      <c r="G1704" s="7">
        <f ca="1" xml:space="preserve">
IF($C1704 = 1,
    0,
    RANDBETWEEN(5,COUNT('Last name'!$A:$A) + 1)
)</f>
        <v>103</v>
      </c>
      <c r="H1704" s="7" t="str">
        <f ca="1" xml:space="preserve">
IF($C1704 = 1 + N("Presidente"),
    "de Orléans e Bragança",
    VLOOKUP($G1704,'Last name'!$A:$B,2,FALSE) &amp; " " &amp; VLOOKUP(RANDBETWEEN(5,COUNT('Last name'!$A:$A) + 1),'Last name'!$A:$B,2,FALSE)
)</f>
        <v>Holanda Leite</v>
      </c>
      <c r="I1704" s="7" t="str">
        <f t="shared" ca="1" si="235"/>
        <v>Clarice Holanda Leite</v>
      </c>
      <c r="J1704" s="7" t="str">
        <f ca="1">VLOOKUP($E1704,Name!$A:$C,3,FALSE)</f>
        <v>F</v>
      </c>
      <c r="K1704" s="7" t="str">
        <f ca="1">VLOOKUP($J1704,Gender!$A:$B,2,FALSE)</f>
        <v>Female</v>
      </c>
      <c r="L1704" s="7">
        <f t="shared" ca="1" si="236"/>
        <v>5</v>
      </c>
      <c r="M1704" s="7" t="str">
        <f ca="1">VLOOKUP($L1704,Race!$A:$B,2,FALSE)</f>
        <v>White</v>
      </c>
      <c r="N1704" s="8">
        <f t="shared" ca="1" si="237"/>
        <v>24581</v>
      </c>
      <c r="O1704" s="6">
        <f t="shared" ca="1" si="238"/>
        <v>7</v>
      </c>
      <c r="P1704" s="8" t="str">
        <f ca="1">VLOOKUP($O1704,Education!$A:$B,2,FALSE)</f>
        <v>Undergraduate degree</v>
      </c>
      <c r="Q1704" s="7">
        <f ca="1" xml:space="preserve">
  IF(OR($S1704 = 5, $S1704 = 6, $S1704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04" s="7" t="str">
        <f ca="1">VLOOKUP($Q1704,Department!$A:$B,2,FALSE)</f>
        <v>Audit</v>
      </c>
      <c r="S1704" s="6">
        <f t="shared" ca="1" si="239"/>
        <v>11</v>
      </c>
      <c r="T1704" s="7" t="str">
        <f ca="1">VLOOKUP($S1704,Role!$A:$B,2,FALSE)</f>
        <v>Analyst</v>
      </c>
      <c r="U1704" s="6">
        <f t="shared" ca="1" si="240"/>
        <v>5</v>
      </c>
      <c r="V1704" s="7" t="str">
        <f ca="1" xml:space="preserve">
IF($U1704 &lt;&gt; "",
    VLOOKUP($U1704,Level!$A:$B,2,FALSE),
    ""
)</f>
        <v>Junior</v>
      </c>
      <c r="W1704" s="1">
        <f t="shared" ca="1" si="241"/>
        <v>2500</v>
      </c>
      <c r="X1704" s="12" t="str">
        <f t="shared" ca="1" si="242"/>
        <v>INSERT INTO bi4all.fac_employees (id_company_fk, id_employee_pk, flg_active, employee_name, id_gender_fk, id_race_fk, birthday, id_schooling_fk, id_department_fk, id_role_fk, id_level_fk, salary) VALUES (1, 1700, TRUE, 'Clarice Holanda Leite', 'F', 5, '19/04/1967', 7, 13, 11, 5, 2500);</v>
      </c>
    </row>
    <row r="1705" spans="1:24" ht="14.25" customHeight="1" x14ac:dyDescent="0.2">
      <c r="A1705" s="7">
        <v>1</v>
      </c>
      <c r="B1705" s="7" t="str">
        <f>$A1705 &amp; "-"&amp;VLOOKUP($A1705,Company!$A:$B,2,FALSE)</f>
        <v>1-ACME Corporation</v>
      </c>
      <c r="C1705" s="5">
        <f t="shared" si="234"/>
        <v>1701</v>
      </c>
      <c r="D1705" s="6" t="b">
        <v>1</v>
      </c>
      <c r="E1705" s="7">
        <f ca="1">IF($C1705 = 1 + N("Presidente"),
    127,
    IF($C1705 = 2 + N("Vice-Presidente"),
        72,
        IF($C1705 = 3 + N("Secretária bilíngue"),
            13,
            RANDBETWEEN(5,COUNT(Name!$A:$A) + 1)
        )
    )
)</f>
        <v>192</v>
      </c>
      <c r="F1705" s="7" t="str">
        <f ca="1">VLOOKUP($E1705,Name!$A:$B,2,FALSE)</f>
        <v>João Pedro</v>
      </c>
      <c r="G1705" s="7">
        <f ca="1" xml:space="preserve">
IF($C1705 = 1,
    0,
    RANDBETWEEN(5,COUNT('Last name'!$A:$A) + 1)
)</f>
        <v>133</v>
      </c>
      <c r="H1705" s="7" t="str">
        <f ca="1" xml:space="preserve">
IF($C1705 = 1 + N("Presidente"),
    "de Orléans e Bragança",
    VLOOKUP($G1705,'Last name'!$A:$B,2,FALSE) &amp; " " &amp; VLOOKUP(RANDBETWEEN(5,COUNT('Last name'!$A:$A) + 1),'Last name'!$A:$B,2,FALSE)
)</f>
        <v>Morais Santana</v>
      </c>
      <c r="I1705" s="7" t="str">
        <f t="shared" ca="1" si="235"/>
        <v>João Pedro Morais Santana</v>
      </c>
      <c r="J1705" s="7" t="str">
        <f ca="1">VLOOKUP($E1705,Name!$A:$C,3,FALSE)</f>
        <v>M</v>
      </c>
      <c r="K1705" s="7" t="str">
        <f ca="1">VLOOKUP($J1705,Gender!$A:$B,2,FALSE)</f>
        <v>Male</v>
      </c>
      <c r="L1705" s="7">
        <f t="shared" ca="1" si="236"/>
        <v>7</v>
      </c>
      <c r="M1705" s="7" t="str">
        <f ca="1">VLOOKUP($L1705,Race!$A:$B,2,FALSE)</f>
        <v>Hispanic or Latino</v>
      </c>
      <c r="N1705" s="8">
        <f t="shared" ca="1" si="237"/>
        <v>24865</v>
      </c>
      <c r="O1705" s="6">
        <f t="shared" ca="1" si="238"/>
        <v>7</v>
      </c>
      <c r="P1705" s="8" t="str">
        <f ca="1">VLOOKUP($O1705,Education!$A:$B,2,FALSE)</f>
        <v>Undergraduate degree</v>
      </c>
      <c r="Q1705" s="7">
        <f ca="1" xml:space="preserve">
  IF(OR($S1705 = 5, $S1705 = 6, $S1705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05" s="7" t="str">
        <f ca="1">VLOOKUP($Q1705,Department!$A:$B,2,FALSE)</f>
        <v>Presidency</v>
      </c>
      <c r="S1705" s="6">
        <f t="shared" ca="1" si="239"/>
        <v>9</v>
      </c>
      <c r="T1705" s="7" t="str">
        <f ca="1">VLOOKUP($S1705,Role!$A:$B,2,FALSE)</f>
        <v>Intern</v>
      </c>
      <c r="U1705" s="6" t="str">
        <f t="shared" ca="1" si="240"/>
        <v/>
      </c>
      <c r="V1705" s="7" t="str">
        <f ca="1" xml:space="preserve">
IF($U1705 &lt;&gt; "",
    VLOOKUP($U1705,Level!$A:$B,2,FALSE),
    ""
)</f>
        <v/>
      </c>
      <c r="W1705" s="1">
        <f t="shared" ca="1" si="241"/>
        <v>1205</v>
      </c>
      <c r="X1705" s="12" t="str">
        <f t="shared" ca="1" si="242"/>
        <v>INSERT INTO bi4all.fac_employees (id_company_fk, id_employee_pk, flg_active, employee_name, id_gender_fk, id_race_fk, birthday, id_schooling_fk, id_department_fk, id_role_fk, id_level_fk, salary) VALUES (1, 1701, TRUE, 'João Pedro Morais Santana', 'M', 7, '28/01/1968', 7, 5, 9, NULL, 1205);</v>
      </c>
    </row>
    <row r="1706" spans="1:24" ht="14.25" customHeight="1" x14ac:dyDescent="0.2">
      <c r="A1706" s="7">
        <v>1</v>
      </c>
      <c r="B1706" s="7" t="str">
        <f>$A1706 &amp; "-"&amp;VLOOKUP($A1706,Company!$A:$B,2,FALSE)</f>
        <v>1-ACME Corporation</v>
      </c>
      <c r="C1706" s="5">
        <f t="shared" si="234"/>
        <v>1702</v>
      </c>
      <c r="D1706" s="6" t="b">
        <v>1</v>
      </c>
      <c r="E1706" s="7">
        <f ca="1">IF($C1706 = 1 + N("Presidente"),
    127,
    IF($C1706 = 2 + N("Vice-Presidente"),
        72,
        IF($C1706 = 3 + N("Secretária bilíngue"),
            13,
            RANDBETWEEN(5,COUNT(Name!$A:$A) + 1)
        )
    )
)</f>
        <v>221</v>
      </c>
      <c r="F1706" s="7" t="str">
        <f ca="1">VLOOKUP($E1706,Name!$A:$B,2,FALSE)</f>
        <v>Lavínia</v>
      </c>
      <c r="G1706" s="7">
        <f ca="1" xml:space="preserve">
IF($C1706 = 1,
    0,
    RANDBETWEEN(5,COUNT('Last name'!$A:$A) + 1)
)</f>
        <v>156</v>
      </c>
      <c r="H1706" s="7" t="str">
        <f ca="1" xml:space="preserve">
IF($C1706 = 1 + N("Presidente"),
    "de Orléans e Bragança",
    VLOOKUP($G1706,'Last name'!$A:$B,2,FALSE) &amp; " " &amp; VLOOKUP(RANDBETWEEN(5,COUNT('Last name'!$A:$A) + 1),'Last name'!$A:$B,2,FALSE)
)</f>
        <v>Poeta Monteiro</v>
      </c>
      <c r="I1706" s="7" t="str">
        <f t="shared" ca="1" si="235"/>
        <v>Lavínia Poeta Monteiro</v>
      </c>
      <c r="J1706" s="7" t="str">
        <f ca="1">VLOOKUP($E1706,Name!$A:$C,3,FALSE)</f>
        <v>F</v>
      </c>
      <c r="K1706" s="7" t="str">
        <f ca="1">VLOOKUP($J1706,Gender!$A:$B,2,FALSE)</f>
        <v>Female</v>
      </c>
      <c r="L1706" s="7">
        <f t="shared" ca="1" si="236"/>
        <v>5</v>
      </c>
      <c r="M1706" s="7" t="str">
        <f ca="1">VLOOKUP($L1706,Race!$A:$B,2,FALSE)</f>
        <v>White</v>
      </c>
      <c r="N1706" s="8">
        <f t="shared" ca="1" si="237"/>
        <v>30375</v>
      </c>
      <c r="O1706" s="6">
        <f t="shared" ca="1" si="238"/>
        <v>8</v>
      </c>
      <c r="P1706" s="8" t="str">
        <f ca="1">VLOOKUP($O1706,Education!$A:$B,2,FALSE)</f>
        <v>Graduate school</v>
      </c>
      <c r="Q1706" s="7">
        <f ca="1" xml:space="preserve">
  IF(OR($S1706 = 5, $S1706 = 6, $S1706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06" s="7" t="str">
        <f ca="1">VLOOKUP($Q1706,Department!$A:$B,2,FALSE)</f>
        <v>Commercial</v>
      </c>
      <c r="S1706" s="6">
        <f t="shared" ca="1" si="239"/>
        <v>11</v>
      </c>
      <c r="T1706" s="7" t="str">
        <f ca="1">VLOOKUP($S1706,Role!$A:$B,2,FALSE)</f>
        <v>Analyst</v>
      </c>
      <c r="U1706" s="6">
        <f t="shared" ca="1" si="240"/>
        <v>7</v>
      </c>
      <c r="V1706" s="7" t="str">
        <f ca="1" xml:space="preserve">
IF($U1706 &lt;&gt; "",
    VLOOKUP($U1706,Level!$A:$B,2,FALSE),
    ""
)</f>
        <v>Senior</v>
      </c>
      <c r="W1706" s="1">
        <f t="shared" ca="1" si="241"/>
        <v>3080</v>
      </c>
      <c r="X1706" s="12" t="str">
        <f t="shared" ca="1" si="242"/>
        <v>INSERT INTO bi4all.fac_employees (id_company_fk, id_employee_pk, flg_active, employee_name, id_gender_fk, id_race_fk, birthday, id_schooling_fk, id_department_fk, id_role_fk, id_level_fk, salary) VALUES (1, 1702, TRUE, 'Lavínia Poeta Monteiro', 'F', 5, '28/02/1983', 8, 9, 11, 7, 3080);</v>
      </c>
    </row>
    <row r="1707" spans="1:24" ht="14.25" customHeight="1" x14ac:dyDescent="0.2">
      <c r="A1707" s="7">
        <v>1</v>
      </c>
      <c r="B1707" s="7" t="str">
        <f>$A1707 &amp; "-"&amp;VLOOKUP($A1707,Company!$A:$B,2,FALSE)</f>
        <v>1-ACME Corporation</v>
      </c>
      <c r="C1707" s="5">
        <f t="shared" si="234"/>
        <v>1703</v>
      </c>
      <c r="D1707" s="6" t="b">
        <v>1</v>
      </c>
      <c r="E1707" s="7">
        <f ca="1">IF($C1707 = 1 + N("Presidente"),
    127,
    IF($C1707 = 2 + N("Vice-Presidente"),
        72,
        IF($C1707 = 3 + N("Secretária bilíngue"),
            13,
            RANDBETWEEN(5,COUNT(Name!$A:$A) + 1)
        )
    )
)</f>
        <v>155</v>
      </c>
      <c r="F1707" s="7" t="str">
        <f ca="1">VLOOKUP($E1707,Name!$A:$B,2,FALSE)</f>
        <v>Gloria</v>
      </c>
      <c r="G1707" s="7">
        <f ca="1" xml:space="preserve">
IF($C1707 = 1,
    0,
    RANDBETWEEN(5,COUNT('Last name'!$A:$A) + 1)
)</f>
        <v>88</v>
      </c>
      <c r="H1707" s="7" t="str">
        <f ca="1" xml:space="preserve">
IF($C1707 = 1 + N("Presidente"),
    "de Orléans e Bragança",
    VLOOKUP($G1707,'Last name'!$A:$B,2,FALSE) &amp; " " &amp; VLOOKUP(RANDBETWEEN(5,COUNT('Last name'!$A:$A) + 1),'Last name'!$A:$B,2,FALSE)
)</f>
        <v>Ferreira Chaves</v>
      </c>
      <c r="I1707" s="7" t="str">
        <f t="shared" ca="1" si="235"/>
        <v>Gloria Ferreira Chaves</v>
      </c>
      <c r="J1707" s="7" t="str">
        <f ca="1">VLOOKUP($E1707,Name!$A:$C,3,FALSE)</f>
        <v>F</v>
      </c>
      <c r="K1707" s="7" t="str">
        <f ca="1">VLOOKUP($J1707,Gender!$A:$B,2,FALSE)</f>
        <v>Female</v>
      </c>
      <c r="L1707" s="7">
        <f t="shared" ca="1" si="236"/>
        <v>5</v>
      </c>
      <c r="M1707" s="7" t="str">
        <f ca="1">VLOOKUP($L1707,Race!$A:$B,2,FALSE)</f>
        <v>White</v>
      </c>
      <c r="N1707" s="8">
        <f t="shared" ca="1" si="237"/>
        <v>20711</v>
      </c>
      <c r="O1707" s="6">
        <f t="shared" ca="1" si="238"/>
        <v>7</v>
      </c>
      <c r="P1707" s="8" t="str">
        <f ca="1">VLOOKUP($O1707,Education!$A:$B,2,FALSE)</f>
        <v>Undergraduate degree</v>
      </c>
      <c r="Q1707" s="7">
        <f ca="1" xml:space="preserve">
  IF(OR($S1707 = 5, $S1707 = 6, $S1707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07" s="7" t="str">
        <f ca="1">VLOOKUP($Q1707,Department!$A:$B,2,FALSE)</f>
        <v>Commercial</v>
      </c>
      <c r="S1707" s="6">
        <f t="shared" ca="1" si="239"/>
        <v>10</v>
      </c>
      <c r="T1707" s="7" t="str">
        <f ca="1">VLOOKUP($S1707,Role!$A:$B,2,FALSE)</f>
        <v>Trainee</v>
      </c>
      <c r="U1707" s="6" t="str">
        <f t="shared" ca="1" si="240"/>
        <v/>
      </c>
      <c r="V1707" s="7" t="str">
        <f ca="1" xml:space="preserve">
IF($U1707 &lt;&gt; "",
    VLOOKUP($U1707,Level!$A:$B,2,FALSE),
    ""
)</f>
        <v/>
      </c>
      <c r="W1707" s="1">
        <f t="shared" ca="1" si="241"/>
        <v>1385</v>
      </c>
      <c r="X1707" s="12" t="str">
        <f t="shared" ca="1" si="242"/>
        <v>INSERT INTO bi4all.fac_employees (id_company_fk, id_employee_pk, flg_active, employee_name, id_gender_fk, id_race_fk, birthday, id_schooling_fk, id_department_fk, id_role_fk, id_level_fk, salary) VALUES (1, 1703, TRUE, 'Gloria Ferreira Chaves', 'F', 5, '13/09/1956', 7, 9, 10, NULL, 1385);</v>
      </c>
    </row>
    <row r="1708" spans="1:24" ht="14.25" customHeight="1" x14ac:dyDescent="0.2">
      <c r="A1708" s="7">
        <v>1</v>
      </c>
      <c r="B1708" s="7" t="str">
        <f>$A1708 &amp; "-"&amp;VLOOKUP($A1708,Company!$A:$B,2,FALSE)</f>
        <v>1-ACME Corporation</v>
      </c>
      <c r="C1708" s="5">
        <f t="shared" si="234"/>
        <v>1704</v>
      </c>
      <c r="D1708" s="6" t="b">
        <v>1</v>
      </c>
      <c r="E1708" s="7">
        <f ca="1">IF($C1708 = 1 + N("Presidente"),
    127,
    IF($C1708 = 2 + N("Vice-Presidente"),
        72,
        IF($C1708 = 3 + N("Secretária bilíngue"),
            13,
            RANDBETWEEN(5,COUNT(Name!$A:$A) + 1)
        )
    )
)</f>
        <v>341</v>
      </c>
      <c r="F1708" s="7" t="str">
        <f ca="1">VLOOKUP($E1708,Name!$A:$B,2,FALSE)</f>
        <v>Theo</v>
      </c>
      <c r="G1708" s="7">
        <f ca="1" xml:space="preserve">
IF($C1708 = 1,
    0,
    RANDBETWEEN(5,COUNT('Last name'!$A:$A) + 1)
)</f>
        <v>161</v>
      </c>
      <c r="H1708" s="7" t="str">
        <f ca="1" xml:space="preserve">
IF($C1708 = 1 + N("Presidente"),
    "de Orléans e Bragança",
    VLOOKUP($G1708,'Last name'!$A:$B,2,FALSE) &amp; " " &amp; VLOOKUP(RANDBETWEEN(5,COUNT('Last name'!$A:$A) + 1),'Last name'!$A:$B,2,FALSE)
)</f>
        <v>Ribeiro Camargo</v>
      </c>
      <c r="I1708" s="7" t="str">
        <f t="shared" ca="1" si="235"/>
        <v>Theo Ribeiro Camargo</v>
      </c>
      <c r="J1708" s="7" t="str">
        <f ca="1">VLOOKUP($E1708,Name!$A:$C,3,FALSE)</f>
        <v>M</v>
      </c>
      <c r="K1708" s="7" t="str">
        <f ca="1">VLOOKUP($J1708,Gender!$A:$B,2,FALSE)</f>
        <v>Male</v>
      </c>
      <c r="L1708" s="7">
        <f t="shared" ca="1" si="236"/>
        <v>6</v>
      </c>
      <c r="M1708" s="7" t="str">
        <f ca="1">VLOOKUP($L1708,Race!$A:$B,2,FALSE)</f>
        <v>Black or African American</v>
      </c>
      <c r="N1708" s="8">
        <f t="shared" ca="1" si="237"/>
        <v>22371</v>
      </c>
      <c r="O1708" s="6">
        <f t="shared" ca="1" si="238"/>
        <v>7</v>
      </c>
      <c r="P1708" s="8" t="str">
        <f ca="1">VLOOKUP($O1708,Education!$A:$B,2,FALSE)</f>
        <v>Undergraduate degree</v>
      </c>
      <c r="Q1708" s="7">
        <f ca="1" xml:space="preserve">
  IF(OR($S1708 = 5, $S1708 = 6, $S1708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08" s="7" t="str">
        <f ca="1">VLOOKUP($Q1708,Department!$A:$B,2,FALSE)</f>
        <v>Finance</v>
      </c>
      <c r="S1708" s="6">
        <f t="shared" ca="1" si="239"/>
        <v>11</v>
      </c>
      <c r="T1708" s="7" t="str">
        <f ca="1">VLOOKUP($S1708,Role!$A:$B,2,FALSE)</f>
        <v>Analyst</v>
      </c>
      <c r="U1708" s="6">
        <f t="shared" ca="1" si="240"/>
        <v>5</v>
      </c>
      <c r="V1708" s="7" t="str">
        <f ca="1" xml:space="preserve">
IF($U1708 &lt;&gt; "",
    VLOOKUP($U1708,Level!$A:$B,2,FALSE),
    ""
)</f>
        <v>Junior</v>
      </c>
      <c r="W1708" s="1">
        <f t="shared" ca="1" si="241"/>
        <v>2500</v>
      </c>
      <c r="X1708" s="12" t="str">
        <f t="shared" ca="1" si="242"/>
        <v>INSERT INTO bi4all.fac_employees (id_company_fk, id_employee_pk, flg_active, employee_name, id_gender_fk, id_race_fk, birthday, id_schooling_fk, id_department_fk, id_role_fk, id_level_fk, salary) VALUES (1, 1704, TRUE, 'Theo Ribeiro Camargo', 'M', 6, '31/03/1961', 7, 7, 11, 5, 2500);</v>
      </c>
    </row>
    <row r="1709" spans="1:24" ht="14.25" customHeight="1" x14ac:dyDescent="0.2">
      <c r="A1709" s="7">
        <v>1</v>
      </c>
      <c r="B1709" s="7" t="str">
        <f>$A1709 &amp; "-"&amp;VLOOKUP($A1709,Company!$A:$B,2,FALSE)</f>
        <v>1-ACME Corporation</v>
      </c>
      <c r="C1709" s="5">
        <f t="shared" si="234"/>
        <v>1705</v>
      </c>
      <c r="D1709" s="6" t="b">
        <v>1</v>
      </c>
      <c r="E1709" s="7">
        <f ca="1">IF($C1709 = 1 + N("Presidente"),
    127,
    IF($C1709 = 2 + N("Vice-Presidente"),
        72,
        IF($C1709 = 3 + N("Secretária bilíngue"),
            13,
            RANDBETWEEN(5,COUNT(Name!$A:$A) + 1)
        )
    )
)</f>
        <v>209</v>
      </c>
      <c r="F1709" s="7" t="str">
        <f ca="1">VLOOKUP($E1709,Name!$A:$B,2,FALSE)</f>
        <v>Katerine</v>
      </c>
      <c r="G1709" s="7">
        <f ca="1" xml:space="preserve">
IF($C1709 = 1,
    0,
    RANDBETWEEN(5,COUNT('Last name'!$A:$A) + 1)
)</f>
        <v>171</v>
      </c>
      <c r="H1709" s="7" t="str">
        <f ca="1" xml:space="preserve">
IF($C1709 = 1 + N("Presidente"),
    "de Orléans e Bragança",
    VLOOKUP($G1709,'Last name'!$A:$B,2,FALSE) &amp; " " &amp; VLOOKUP(RANDBETWEEN(5,COUNT('Last name'!$A:$A) + 1),'Last name'!$A:$B,2,FALSE)
)</f>
        <v>Sacramento Russo</v>
      </c>
      <c r="I1709" s="7" t="str">
        <f t="shared" ca="1" si="235"/>
        <v>Katerine Sacramento Russo</v>
      </c>
      <c r="J1709" s="7" t="str">
        <f ca="1">VLOOKUP($E1709,Name!$A:$C,3,FALSE)</f>
        <v>F</v>
      </c>
      <c r="K1709" s="7" t="str">
        <f ca="1">VLOOKUP($J1709,Gender!$A:$B,2,FALSE)</f>
        <v>Female</v>
      </c>
      <c r="L1709" s="7">
        <f t="shared" ca="1" si="236"/>
        <v>5</v>
      </c>
      <c r="M1709" s="7" t="str">
        <f ca="1">VLOOKUP($L1709,Race!$A:$B,2,FALSE)</f>
        <v>White</v>
      </c>
      <c r="N1709" s="8">
        <f t="shared" ca="1" si="237"/>
        <v>33835</v>
      </c>
      <c r="O1709" s="6">
        <f t="shared" ca="1" si="238"/>
        <v>7</v>
      </c>
      <c r="P1709" s="8" t="str">
        <f ca="1">VLOOKUP($O1709,Education!$A:$B,2,FALSE)</f>
        <v>Undergraduate degree</v>
      </c>
      <c r="Q1709" s="7">
        <f ca="1" xml:space="preserve">
  IF(OR($S1709 = 5, $S1709 = 6, $S1709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09" s="7" t="str">
        <f ca="1">VLOOKUP($Q1709,Department!$A:$B,2,FALSE)</f>
        <v>Communication &amp; Marketing</v>
      </c>
      <c r="S1709" s="6">
        <f t="shared" ca="1" si="239"/>
        <v>9</v>
      </c>
      <c r="T1709" s="7" t="str">
        <f ca="1">VLOOKUP($S1709,Role!$A:$B,2,FALSE)</f>
        <v>Intern</v>
      </c>
      <c r="U1709" s="6" t="str">
        <f t="shared" ca="1" si="240"/>
        <v/>
      </c>
      <c r="V1709" s="7" t="str">
        <f ca="1" xml:space="preserve">
IF($U1709 &lt;&gt; "",
    VLOOKUP($U1709,Level!$A:$B,2,FALSE),
    ""
)</f>
        <v/>
      </c>
      <c r="W1709" s="1">
        <f t="shared" ca="1" si="241"/>
        <v>1285</v>
      </c>
      <c r="X1709" s="12" t="str">
        <f t="shared" ca="1" si="242"/>
        <v>INSERT INTO bi4all.fac_employees (id_company_fk, id_employee_pk, flg_active, employee_name, id_gender_fk, id_race_fk, birthday, id_schooling_fk, id_department_fk, id_role_fk, id_level_fk, salary) VALUES (1, 1705, TRUE, 'Katerine Sacramento Russo', 'F', 5, '19/08/1992', 7, 11, 9, NULL, 1285);</v>
      </c>
    </row>
    <row r="1710" spans="1:24" ht="14.25" customHeight="1" x14ac:dyDescent="0.2">
      <c r="A1710" s="7">
        <v>1</v>
      </c>
      <c r="B1710" s="7" t="str">
        <f>$A1710 &amp; "-"&amp;VLOOKUP($A1710,Company!$A:$B,2,FALSE)</f>
        <v>1-ACME Corporation</v>
      </c>
      <c r="C1710" s="5">
        <f t="shared" si="234"/>
        <v>1706</v>
      </c>
      <c r="D1710" s="6" t="b">
        <v>1</v>
      </c>
      <c r="E1710" s="7">
        <f ca="1">IF($C1710 = 1 + N("Presidente"),
    127,
    IF($C1710 = 2 + N("Vice-Presidente"),
        72,
        IF($C1710 = 3 + N("Secretária bilíngue"),
            13,
            RANDBETWEEN(5,COUNT(Name!$A:$A) + 1)
        )
    )
)</f>
        <v>336</v>
      </c>
      <c r="F1710" s="7" t="str">
        <f ca="1">VLOOKUP($E1710,Name!$A:$B,2,FALSE)</f>
        <v>Samuel</v>
      </c>
      <c r="G1710" s="7">
        <f ca="1" xml:space="preserve">
IF($C1710 = 1,
    0,
    RANDBETWEEN(5,COUNT('Last name'!$A:$A) + 1)
)</f>
        <v>61</v>
      </c>
      <c r="H1710" s="7" t="str">
        <f ca="1" xml:space="preserve">
IF($C1710 = 1 + N("Presidente"),
    "de Orléans e Bragança",
    VLOOKUP($G1710,'Last name'!$A:$B,2,FALSE) &amp; " " &amp; VLOOKUP(RANDBETWEEN(5,COUNT('Last name'!$A:$A) + 1),'Last name'!$A:$B,2,FALSE)
)</f>
        <v>Caruso Bicalho</v>
      </c>
      <c r="I1710" s="7" t="str">
        <f t="shared" ca="1" si="235"/>
        <v>Samuel Caruso Bicalho</v>
      </c>
      <c r="J1710" s="7" t="str">
        <f ca="1">VLOOKUP($E1710,Name!$A:$C,3,FALSE)</f>
        <v>M</v>
      </c>
      <c r="K1710" s="7" t="str">
        <f ca="1">VLOOKUP($J1710,Gender!$A:$B,2,FALSE)</f>
        <v>Male</v>
      </c>
      <c r="L1710" s="7">
        <f t="shared" ca="1" si="236"/>
        <v>8</v>
      </c>
      <c r="M1710" s="7" t="str">
        <f ca="1">VLOOKUP($L1710,Race!$A:$B,2,FALSE)</f>
        <v>Asian</v>
      </c>
      <c r="N1710" s="8">
        <f t="shared" ca="1" si="237"/>
        <v>29379</v>
      </c>
      <c r="O1710" s="6">
        <f t="shared" ca="1" si="238"/>
        <v>7</v>
      </c>
      <c r="P1710" s="8" t="str">
        <f ca="1">VLOOKUP($O1710,Education!$A:$B,2,FALSE)</f>
        <v>Undergraduate degree</v>
      </c>
      <c r="Q1710" s="7">
        <f ca="1" xml:space="preserve">
  IF(OR($S1710 = 5, $S1710 = 6, $S1710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10" s="7" t="str">
        <f ca="1">VLOOKUP($Q1710,Department!$A:$B,2,FALSE)</f>
        <v>Human Resource</v>
      </c>
      <c r="S1710" s="6">
        <f t="shared" ca="1" si="239"/>
        <v>11</v>
      </c>
      <c r="T1710" s="7" t="str">
        <f ca="1">VLOOKUP($S1710,Role!$A:$B,2,FALSE)</f>
        <v>Analyst</v>
      </c>
      <c r="U1710" s="6">
        <f t="shared" ca="1" si="240"/>
        <v>6</v>
      </c>
      <c r="V1710" s="7" t="str">
        <f ca="1" xml:space="preserve">
IF($U1710 &lt;&gt; "",
    VLOOKUP($U1710,Level!$A:$B,2,FALSE),
    ""
)</f>
        <v>Pleno</v>
      </c>
      <c r="W1710" s="1">
        <f t="shared" ca="1" si="241"/>
        <v>2580</v>
      </c>
      <c r="X1710" s="12" t="str">
        <f t="shared" ca="1" si="242"/>
        <v>INSERT INTO bi4all.fac_employees (id_company_fk, id_employee_pk, flg_active, employee_name, id_gender_fk, id_race_fk, birthday, id_schooling_fk, id_department_fk, id_role_fk, id_level_fk, salary) VALUES (1, 1706, TRUE, 'Samuel Caruso Bicalho', 'M', 8, '07/06/1980', 7, 8, 11, 6, 2580);</v>
      </c>
    </row>
    <row r="1711" spans="1:24" ht="14.25" customHeight="1" x14ac:dyDescent="0.2">
      <c r="A1711" s="7">
        <v>1</v>
      </c>
      <c r="B1711" s="7" t="str">
        <f>$A1711 &amp; "-"&amp;VLOOKUP($A1711,Company!$A:$B,2,FALSE)</f>
        <v>1-ACME Corporation</v>
      </c>
      <c r="C1711" s="5">
        <f t="shared" si="234"/>
        <v>1707</v>
      </c>
      <c r="D1711" s="6" t="b">
        <v>1</v>
      </c>
      <c r="E1711" s="7">
        <f ca="1">IF($C1711 = 1 + N("Presidente"),
    127,
    IF($C1711 = 2 + N("Vice-Presidente"),
        72,
        IF($C1711 = 3 + N("Secretária bilíngue"),
            13,
            RANDBETWEEN(5,COUNT(Name!$A:$A) + 1)
        )
    )
)</f>
        <v>316</v>
      </c>
      <c r="F1711" s="7" t="str">
        <f ca="1">VLOOKUP($E1711,Name!$A:$B,2,FALSE)</f>
        <v>Pedro</v>
      </c>
      <c r="G1711" s="7">
        <f ca="1" xml:space="preserve">
IF($C1711 = 1,
    0,
    RANDBETWEEN(5,COUNT('Last name'!$A:$A) + 1)
)</f>
        <v>6</v>
      </c>
      <c r="H1711" s="7" t="str">
        <f ca="1" xml:space="preserve">
IF($C1711 = 1 + N("Presidente"),
    "de Orléans e Bragança",
    VLOOKUP($G1711,'Last name'!$A:$B,2,FALSE) &amp; " " &amp; VLOOKUP(RANDBETWEEN(5,COUNT('Last name'!$A:$A) + 1),'Last name'!$A:$B,2,FALSE)
)</f>
        <v>Aguiar Nunes</v>
      </c>
      <c r="I1711" s="7" t="str">
        <f t="shared" ca="1" si="235"/>
        <v>Pedro Aguiar Nunes</v>
      </c>
      <c r="J1711" s="7" t="str">
        <f ca="1">VLOOKUP($E1711,Name!$A:$C,3,FALSE)</f>
        <v>M</v>
      </c>
      <c r="K1711" s="7" t="str">
        <f ca="1">VLOOKUP($J1711,Gender!$A:$B,2,FALSE)</f>
        <v>Male</v>
      </c>
      <c r="L1711" s="7">
        <f t="shared" ca="1" si="236"/>
        <v>5</v>
      </c>
      <c r="M1711" s="7" t="str">
        <f ca="1">VLOOKUP($L1711,Race!$A:$B,2,FALSE)</f>
        <v>White</v>
      </c>
      <c r="N1711" s="8">
        <f t="shared" ca="1" si="237"/>
        <v>27258</v>
      </c>
      <c r="O1711" s="6">
        <f t="shared" ca="1" si="238"/>
        <v>7</v>
      </c>
      <c r="P1711" s="8" t="str">
        <f ca="1">VLOOKUP($O1711,Education!$A:$B,2,FALSE)</f>
        <v>Undergraduate degree</v>
      </c>
      <c r="Q1711" s="7">
        <f ca="1" xml:space="preserve">
  IF(OR($S1711 = 5, $S1711 = 6, $S1711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11" s="7" t="str">
        <f ca="1">VLOOKUP($Q1711,Department!$A:$B,2,FALSE)</f>
        <v>Commercial</v>
      </c>
      <c r="S1711" s="6">
        <f t="shared" ca="1" si="239"/>
        <v>10</v>
      </c>
      <c r="T1711" s="7" t="str">
        <f ca="1">VLOOKUP($S1711,Role!$A:$B,2,FALSE)</f>
        <v>Trainee</v>
      </c>
      <c r="U1711" s="6" t="str">
        <f t="shared" ca="1" si="240"/>
        <v/>
      </c>
      <c r="V1711" s="7" t="str">
        <f ca="1" xml:space="preserve">
IF($U1711 &lt;&gt; "",
    VLOOKUP($U1711,Level!$A:$B,2,FALSE),
    ""
)</f>
        <v/>
      </c>
      <c r="W1711" s="1">
        <f t="shared" ca="1" si="241"/>
        <v>1385</v>
      </c>
      <c r="X1711" s="12" t="str">
        <f t="shared" ca="1" si="242"/>
        <v>INSERT INTO bi4all.fac_employees (id_company_fk, id_employee_pk, flg_active, employee_name, id_gender_fk, id_race_fk, birthday, id_schooling_fk, id_department_fk, id_role_fk, id_level_fk, salary) VALUES (1, 1707, TRUE, 'Pedro Aguiar Nunes', 'M', 5, '17/08/1974', 7, 9, 10, NULL, 1385);</v>
      </c>
    </row>
    <row r="1712" spans="1:24" ht="14.25" customHeight="1" x14ac:dyDescent="0.2">
      <c r="A1712" s="7">
        <v>1</v>
      </c>
      <c r="B1712" s="7" t="str">
        <f>$A1712 &amp; "-"&amp;VLOOKUP($A1712,Company!$A:$B,2,FALSE)</f>
        <v>1-ACME Corporation</v>
      </c>
      <c r="C1712" s="5">
        <f t="shared" si="234"/>
        <v>1708</v>
      </c>
      <c r="D1712" s="6" t="b">
        <v>1</v>
      </c>
      <c r="E1712" s="7">
        <f ca="1">IF($C1712 = 1 + N("Presidente"),
    127,
    IF($C1712 = 2 + N("Vice-Presidente"),
        72,
        IF($C1712 = 3 + N("Secretária bilíngue"),
            13,
            RANDBETWEEN(5,COUNT(Name!$A:$A) + 1)
        )
    )
)</f>
        <v>227</v>
      </c>
      <c r="F1712" s="7" t="str">
        <f ca="1">VLOOKUP($E1712,Name!$A:$B,2,FALSE)</f>
        <v>Lia</v>
      </c>
      <c r="G1712" s="7">
        <f ca="1" xml:space="preserve">
IF($C1712 = 1,
    0,
    RANDBETWEEN(5,COUNT('Last name'!$A:$A) + 1)
)</f>
        <v>131</v>
      </c>
      <c r="H1712" s="7" t="str">
        <f ca="1" xml:space="preserve">
IF($C1712 = 1 + N("Presidente"),
    "de Orléans e Bragança",
    VLOOKUP($G1712,'Last name'!$A:$B,2,FALSE) &amp; " " &amp; VLOOKUP(RANDBETWEEN(5,COUNT('Last name'!$A:$A) + 1),'Last name'!$A:$B,2,FALSE)
)</f>
        <v>Monti Araújo</v>
      </c>
      <c r="I1712" s="7" t="str">
        <f t="shared" ca="1" si="235"/>
        <v>Lia Monti Araújo</v>
      </c>
      <c r="J1712" s="7" t="str">
        <f ca="1">VLOOKUP($E1712,Name!$A:$C,3,FALSE)</f>
        <v>F</v>
      </c>
      <c r="K1712" s="7" t="str">
        <f ca="1">VLOOKUP($J1712,Gender!$A:$B,2,FALSE)</f>
        <v>Female</v>
      </c>
      <c r="L1712" s="7">
        <f t="shared" ca="1" si="236"/>
        <v>5</v>
      </c>
      <c r="M1712" s="7" t="str">
        <f ca="1">VLOOKUP($L1712,Race!$A:$B,2,FALSE)</f>
        <v>White</v>
      </c>
      <c r="N1712" s="8">
        <f t="shared" ca="1" si="237"/>
        <v>26569</v>
      </c>
      <c r="O1712" s="6">
        <f t="shared" ca="1" si="238"/>
        <v>8</v>
      </c>
      <c r="P1712" s="8" t="str">
        <f ca="1">VLOOKUP($O1712,Education!$A:$B,2,FALSE)</f>
        <v>Graduate school</v>
      </c>
      <c r="Q1712" s="7">
        <f ca="1" xml:space="preserve">
  IF(OR($S1712 = 5, $S1712 = 6, $S1712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12" s="7" t="str">
        <f ca="1">VLOOKUP($Q1712,Department!$A:$B,2,FALSE)</f>
        <v>Audit</v>
      </c>
      <c r="S1712" s="6">
        <f t="shared" ca="1" si="239"/>
        <v>11</v>
      </c>
      <c r="T1712" s="7" t="str">
        <f ca="1">VLOOKUP($S1712,Role!$A:$B,2,FALSE)</f>
        <v>Analyst</v>
      </c>
      <c r="U1712" s="6">
        <f t="shared" ca="1" si="240"/>
        <v>5</v>
      </c>
      <c r="V1712" s="7" t="str">
        <f ca="1" xml:space="preserve">
IF($U1712 &lt;&gt; "",
    VLOOKUP($U1712,Level!$A:$B,2,FALSE),
    ""
)</f>
        <v>Junior</v>
      </c>
      <c r="W1712" s="1">
        <f t="shared" ca="1" si="241"/>
        <v>3000</v>
      </c>
      <c r="X1712" s="12" t="str">
        <f t="shared" ca="1" si="242"/>
        <v>INSERT INTO bi4all.fac_employees (id_company_fk, id_employee_pk, flg_active, employee_name, id_gender_fk, id_race_fk, birthday, id_schooling_fk, id_department_fk, id_role_fk, id_level_fk, salary) VALUES (1, 1708, TRUE, 'Lia Monti Araújo', 'F', 5, '27/09/1972', 8, 13, 11, 5, 3000);</v>
      </c>
    </row>
    <row r="1713" spans="1:24" ht="14.25" customHeight="1" x14ac:dyDescent="0.2">
      <c r="A1713" s="7">
        <v>1</v>
      </c>
      <c r="B1713" s="7" t="str">
        <f>$A1713 &amp; "-"&amp;VLOOKUP($A1713,Company!$A:$B,2,FALSE)</f>
        <v>1-ACME Corporation</v>
      </c>
      <c r="C1713" s="5">
        <f t="shared" si="234"/>
        <v>1709</v>
      </c>
      <c r="D1713" s="6" t="b">
        <v>1</v>
      </c>
      <c r="E1713" s="7">
        <f ca="1">IF($C1713 = 1 + N("Presidente"),
    127,
    IF($C1713 = 2 + N("Vice-Presidente"),
        72,
        IF($C1713 = 3 + N("Secretária bilíngue"),
            13,
            RANDBETWEEN(5,COUNT(Name!$A:$A) + 1)
        )
    )
)</f>
        <v>263</v>
      </c>
      <c r="F1713" s="7" t="str">
        <f ca="1">VLOOKUP($E1713,Name!$A:$B,2,FALSE)</f>
        <v>Maria Fernanda</v>
      </c>
      <c r="G1713" s="7">
        <f ca="1" xml:space="preserve">
IF($C1713 = 1,
    0,
    RANDBETWEEN(5,COUNT('Last name'!$A:$A) + 1)
)</f>
        <v>115</v>
      </c>
      <c r="H1713" s="7" t="str">
        <f ca="1" xml:space="preserve">
IF($C1713 = 1 + N("Presidente"),
    "de Orléans e Bragança",
    VLOOKUP($G1713,'Last name'!$A:$B,2,FALSE) &amp; " " &amp; VLOOKUP(RANDBETWEEN(5,COUNT('Last name'!$A:$A) + 1),'Last name'!$A:$B,2,FALSE)
)</f>
        <v>Madureira dos Santos</v>
      </c>
      <c r="I1713" s="7" t="str">
        <f t="shared" ca="1" si="235"/>
        <v>Maria Fernanda Madureira dos Santos</v>
      </c>
      <c r="J1713" s="7" t="str">
        <f ca="1">VLOOKUP($E1713,Name!$A:$C,3,FALSE)</f>
        <v>F</v>
      </c>
      <c r="K1713" s="7" t="str">
        <f ca="1">VLOOKUP($J1713,Gender!$A:$B,2,FALSE)</f>
        <v>Female</v>
      </c>
      <c r="L1713" s="7">
        <f t="shared" ca="1" si="236"/>
        <v>5</v>
      </c>
      <c r="M1713" s="7" t="str">
        <f ca="1">VLOOKUP($L1713,Race!$A:$B,2,FALSE)</f>
        <v>White</v>
      </c>
      <c r="N1713" s="8">
        <f t="shared" ca="1" si="237"/>
        <v>25062</v>
      </c>
      <c r="O1713" s="6">
        <f t="shared" ca="1" si="238"/>
        <v>7</v>
      </c>
      <c r="P1713" s="8" t="str">
        <f ca="1">VLOOKUP($O1713,Education!$A:$B,2,FALSE)</f>
        <v>Undergraduate degree</v>
      </c>
      <c r="Q1713" s="7">
        <f ca="1" xml:space="preserve">
  IF(OR($S1713 = 5, $S1713 = 6, $S1713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13" s="7" t="str">
        <f ca="1">VLOOKUP($Q1713,Department!$A:$B,2,FALSE)</f>
        <v>Finance</v>
      </c>
      <c r="S1713" s="6">
        <f t="shared" ca="1" si="239"/>
        <v>9</v>
      </c>
      <c r="T1713" s="7" t="str">
        <f ca="1">VLOOKUP($S1713,Role!$A:$B,2,FALSE)</f>
        <v>Intern</v>
      </c>
      <c r="U1713" s="6" t="str">
        <f t="shared" ca="1" si="240"/>
        <v/>
      </c>
      <c r="V1713" s="7" t="str">
        <f ca="1" xml:space="preserve">
IF($U1713 &lt;&gt; "",
    VLOOKUP($U1713,Level!$A:$B,2,FALSE),
    ""
)</f>
        <v/>
      </c>
      <c r="W1713" s="1">
        <f t="shared" ca="1" si="241"/>
        <v>1205</v>
      </c>
      <c r="X1713" s="12" t="str">
        <f t="shared" ca="1" si="242"/>
        <v>INSERT INTO bi4all.fac_employees (id_company_fk, id_employee_pk, flg_active, employee_name, id_gender_fk, id_race_fk, birthday, id_schooling_fk, id_department_fk, id_role_fk, id_level_fk, salary) VALUES (1, 1709, TRUE, 'Maria Fernanda Madureira dos Santos', 'F', 5, '12/08/1968', 7, 7, 9, NULL, 1205);</v>
      </c>
    </row>
    <row r="1714" spans="1:24" ht="14.25" customHeight="1" x14ac:dyDescent="0.2">
      <c r="A1714" s="7">
        <v>1</v>
      </c>
      <c r="B1714" s="7" t="str">
        <f>$A1714 &amp; "-"&amp;VLOOKUP($A1714,Company!$A:$B,2,FALSE)</f>
        <v>1-ACME Corporation</v>
      </c>
      <c r="C1714" s="5">
        <f t="shared" si="234"/>
        <v>1710</v>
      </c>
      <c r="D1714" s="6" t="b">
        <v>1</v>
      </c>
      <c r="E1714" s="7">
        <f ca="1">IF($C1714 = 1 + N("Presidente"),
    127,
    IF($C1714 = 2 + N("Vice-Presidente"),
        72,
        IF($C1714 = 3 + N("Secretária bilíngue"),
            13,
            RANDBETWEEN(5,COUNT(Name!$A:$A) + 1)
        )
    )
)</f>
        <v>190</v>
      </c>
      <c r="F1714" s="7" t="str">
        <f ca="1">VLOOKUP($E1714,Name!$A:$B,2,FALSE)</f>
        <v>João Miguel</v>
      </c>
      <c r="G1714" s="7">
        <f ca="1" xml:space="preserve">
IF($C1714 = 1,
    0,
    RANDBETWEEN(5,COUNT('Last name'!$A:$A) + 1)
)</f>
        <v>183</v>
      </c>
      <c r="H1714" s="7" t="str">
        <f ca="1" xml:space="preserve">
IF($C1714 = 1 + N("Presidente"),
    "de Orléans e Bragança",
    VLOOKUP($G1714,'Last name'!$A:$B,2,FALSE) &amp; " " &amp; VLOOKUP(RANDBETWEEN(5,COUNT('Last name'!$A:$A) + 1),'Last name'!$A:$B,2,FALSE)
)</f>
        <v>Soares Anjos</v>
      </c>
      <c r="I1714" s="7" t="str">
        <f t="shared" ca="1" si="235"/>
        <v>João Miguel Soares Anjos</v>
      </c>
      <c r="J1714" s="7" t="str">
        <f ca="1">VLOOKUP($E1714,Name!$A:$C,3,FALSE)</f>
        <v>M</v>
      </c>
      <c r="K1714" s="7" t="str">
        <f ca="1">VLOOKUP($J1714,Gender!$A:$B,2,FALSE)</f>
        <v>Male</v>
      </c>
      <c r="L1714" s="7">
        <f t="shared" ca="1" si="236"/>
        <v>5</v>
      </c>
      <c r="M1714" s="7" t="str">
        <f ca="1">VLOOKUP($L1714,Race!$A:$B,2,FALSE)</f>
        <v>White</v>
      </c>
      <c r="N1714" s="8">
        <f t="shared" ca="1" si="237"/>
        <v>26299</v>
      </c>
      <c r="O1714" s="6">
        <f t="shared" ca="1" si="238"/>
        <v>8</v>
      </c>
      <c r="P1714" s="8" t="str">
        <f ca="1">VLOOKUP($O1714,Education!$A:$B,2,FALSE)</f>
        <v>Graduate school</v>
      </c>
      <c r="Q1714" s="7">
        <f ca="1" xml:space="preserve">
  IF(OR($S1714 = 5, $S1714 = 6, $S1714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14" s="7" t="str">
        <f ca="1">VLOOKUP($Q1714,Department!$A:$B,2,FALSE)</f>
        <v>Presidency</v>
      </c>
      <c r="S1714" s="6">
        <f t="shared" ca="1" si="239"/>
        <v>11</v>
      </c>
      <c r="T1714" s="7" t="str">
        <f ca="1">VLOOKUP($S1714,Role!$A:$B,2,FALSE)</f>
        <v>Analyst</v>
      </c>
      <c r="U1714" s="6">
        <f t="shared" ca="1" si="240"/>
        <v>5</v>
      </c>
      <c r="V1714" s="7" t="str">
        <f ca="1" xml:space="preserve">
IF($U1714 &lt;&gt; "",
    VLOOKUP($U1714,Level!$A:$B,2,FALSE),
    ""
)</f>
        <v>Junior</v>
      </c>
      <c r="W1714" s="1">
        <f t="shared" ca="1" si="241"/>
        <v>3000</v>
      </c>
      <c r="X1714" s="12" t="str">
        <f t="shared" ca="1" si="242"/>
        <v>INSERT INTO bi4all.fac_employees (id_company_fk, id_employee_pk, flg_active, employee_name, id_gender_fk, id_race_fk, birthday, id_schooling_fk, id_department_fk, id_role_fk, id_level_fk, salary) VALUES (1, 1710, TRUE, 'João Miguel Soares Anjos', 'M', 5, '01/01/1972', 8, 5, 11, 5, 3000);</v>
      </c>
    </row>
    <row r="1715" spans="1:24" ht="14.25" customHeight="1" x14ac:dyDescent="0.2">
      <c r="A1715" s="7">
        <v>1</v>
      </c>
      <c r="B1715" s="7" t="str">
        <f>$A1715 &amp; "-"&amp;VLOOKUP($A1715,Company!$A:$B,2,FALSE)</f>
        <v>1-ACME Corporation</v>
      </c>
      <c r="C1715" s="5">
        <f t="shared" si="234"/>
        <v>1711</v>
      </c>
      <c r="D1715" s="6" t="b">
        <v>1</v>
      </c>
      <c r="E1715" s="7">
        <f ca="1">IF($C1715 = 1 + N("Presidente"),
    127,
    IF($C1715 = 2 + N("Vice-Presidente"),
        72,
        IF($C1715 = 3 + N("Secretária bilíngue"),
            13,
            RANDBETWEEN(5,COUNT(Name!$A:$A) + 1)
        )
    )
)</f>
        <v>189</v>
      </c>
      <c r="F1715" s="7" t="str">
        <f ca="1">VLOOKUP($E1715,Name!$A:$B,2,FALSE)</f>
        <v>João Luccas</v>
      </c>
      <c r="G1715" s="7">
        <f ca="1" xml:space="preserve">
IF($C1715 = 1,
    0,
    RANDBETWEEN(5,COUNT('Last name'!$A:$A) + 1)
)</f>
        <v>157</v>
      </c>
      <c r="H1715" s="7" t="str">
        <f ca="1" xml:space="preserve">
IF($C1715 = 1 + N("Presidente"),
    "de Orléans e Bragança",
    VLOOKUP($G1715,'Last name'!$A:$B,2,FALSE) &amp; " " &amp; VLOOKUP(RANDBETWEEN(5,COUNT('Last name'!$A:$A) + 1),'Last name'!$A:$B,2,FALSE)
)</f>
        <v>Ramos Martinelli</v>
      </c>
      <c r="I1715" s="7" t="str">
        <f t="shared" ca="1" si="235"/>
        <v>João Luccas Ramos Martinelli</v>
      </c>
      <c r="J1715" s="7" t="str">
        <f ca="1">VLOOKUP($E1715,Name!$A:$C,3,FALSE)</f>
        <v>M</v>
      </c>
      <c r="K1715" s="7" t="str">
        <f ca="1">VLOOKUP($J1715,Gender!$A:$B,2,FALSE)</f>
        <v>Male</v>
      </c>
      <c r="L1715" s="7">
        <f t="shared" ca="1" si="236"/>
        <v>6</v>
      </c>
      <c r="M1715" s="7" t="str">
        <f ca="1">VLOOKUP($L1715,Race!$A:$B,2,FALSE)</f>
        <v>Black or African American</v>
      </c>
      <c r="N1715" s="8">
        <f t="shared" ca="1" si="237"/>
        <v>22779</v>
      </c>
      <c r="O1715" s="6">
        <f t="shared" ca="1" si="238"/>
        <v>7</v>
      </c>
      <c r="P1715" s="8" t="str">
        <f ca="1">VLOOKUP($O1715,Education!$A:$B,2,FALSE)</f>
        <v>Undergraduate degree</v>
      </c>
      <c r="Q1715" s="7">
        <f ca="1" xml:space="preserve">
  IF(OR($S1715 = 5, $S1715 = 6, $S1715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15" s="7" t="str">
        <f ca="1">VLOOKUP($Q1715,Department!$A:$B,2,FALSE)</f>
        <v>Commercial</v>
      </c>
      <c r="S1715" s="6">
        <f t="shared" ca="1" si="239"/>
        <v>10</v>
      </c>
      <c r="T1715" s="7" t="str">
        <f ca="1">VLOOKUP($S1715,Role!$A:$B,2,FALSE)</f>
        <v>Trainee</v>
      </c>
      <c r="U1715" s="6" t="str">
        <f t="shared" ca="1" si="240"/>
        <v/>
      </c>
      <c r="V1715" s="7" t="str">
        <f ca="1" xml:space="preserve">
IF($U1715 &lt;&gt; "",
    VLOOKUP($U1715,Level!$A:$B,2,FALSE),
    ""
)</f>
        <v/>
      </c>
      <c r="W1715" s="1">
        <f t="shared" ca="1" si="241"/>
        <v>1385</v>
      </c>
      <c r="X1715" s="12" t="str">
        <f t="shared" ca="1" si="242"/>
        <v>INSERT INTO bi4all.fac_employees (id_company_fk, id_employee_pk, flg_active, employee_name, id_gender_fk, id_race_fk, birthday, id_schooling_fk, id_department_fk, id_role_fk, id_level_fk, salary) VALUES (1, 1711, TRUE, 'João Luccas Ramos Martinelli', 'M', 6, '13/05/1962', 7, 9, 10, NULL, 1385);</v>
      </c>
    </row>
    <row r="1716" spans="1:24" ht="14.25" customHeight="1" x14ac:dyDescent="0.2">
      <c r="A1716" s="7">
        <v>1</v>
      </c>
      <c r="B1716" s="7" t="str">
        <f>$A1716 &amp; "-"&amp;VLOOKUP($A1716,Company!$A:$B,2,FALSE)</f>
        <v>1-ACME Corporation</v>
      </c>
      <c r="C1716" s="5">
        <f t="shared" si="234"/>
        <v>1712</v>
      </c>
      <c r="D1716" s="6" t="b">
        <v>1</v>
      </c>
      <c r="E1716" s="7">
        <f ca="1">IF($C1716 = 1 + N("Presidente"),
    127,
    IF($C1716 = 2 + N("Vice-Presidente"),
        72,
        IF($C1716 = 3 + N("Secretária bilíngue"),
            13,
            RANDBETWEEN(5,COUNT(Name!$A:$A) + 1)
        )
    )
)</f>
        <v>276</v>
      </c>
      <c r="F1716" s="7" t="str">
        <f ca="1">VLOOKUP($E1716,Name!$A:$B,2,FALSE)</f>
        <v>Mariah</v>
      </c>
      <c r="G1716" s="7">
        <f ca="1" xml:space="preserve">
IF($C1716 = 1,
    0,
    RANDBETWEEN(5,COUNT('Last name'!$A:$A) + 1)
)</f>
        <v>62</v>
      </c>
      <c r="H1716" s="7" t="str">
        <f ca="1" xml:space="preserve">
IF($C1716 = 1 + N("Presidente"),
    "de Orléans e Bragança",
    VLOOKUP($G1716,'Last name'!$A:$B,2,FALSE) &amp; " " &amp; VLOOKUP(RANDBETWEEN(5,COUNT('Last name'!$A:$A) + 1),'Last name'!$A:$B,2,FALSE)
)</f>
        <v>Carvalho Santos</v>
      </c>
      <c r="I1716" s="7" t="str">
        <f t="shared" ca="1" si="235"/>
        <v>Mariah Carvalho Santos</v>
      </c>
      <c r="J1716" s="7" t="str">
        <f ca="1">VLOOKUP($E1716,Name!$A:$C,3,FALSE)</f>
        <v>F</v>
      </c>
      <c r="K1716" s="7" t="str">
        <f ca="1">VLOOKUP($J1716,Gender!$A:$B,2,FALSE)</f>
        <v>Female</v>
      </c>
      <c r="L1716" s="7">
        <f t="shared" ca="1" si="236"/>
        <v>7</v>
      </c>
      <c r="M1716" s="7" t="str">
        <f ca="1">VLOOKUP($L1716,Race!$A:$B,2,FALSE)</f>
        <v>Hispanic or Latino</v>
      </c>
      <c r="N1716" s="8">
        <f t="shared" ca="1" si="237"/>
        <v>29014</v>
      </c>
      <c r="O1716" s="6">
        <f t="shared" ca="1" si="238"/>
        <v>7</v>
      </c>
      <c r="P1716" s="8" t="str">
        <f ca="1">VLOOKUP($O1716,Education!$A:$B,2,FALSE)</f>
        <v>Undergraduate degree</v>
      </c>
      <c r="Q1716" s="7">
        <f ca="1" xml:space="preserve">
  IF(OR($S1716 = 5, $S1716 = 6, $S1716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16" s="7" t="str">
        <f ca="1">VLOOKUP($Q1716,Department!$A:$B,2,FALSE)</f>
        <v>Operations</v>
      </c>
      <c r="S1716" s="6">
        <f t="shared" ca="1" si="239"/>
        <v>11</v>
      </c>
      <c r="T1716" s="7" t="str">
        <f ca="1">VLOOKUP($S1716,Role!$A:$B,2,FALSE)</f>
        <v>Analyst</v>
      </c>
      <c r="U1716" s="6">
        <f t="shared" ca="1" si="240"/>
        <v>7</v>
      </c>
      <c r="V1716" s="7" t="str">
        <f ca="1" xml:space="preserve">
IF($U1716 &lt;&gt; "",
    VLOOKUP($U1716,Level!$A:$B,2,FALSE),
    ""
)</f>
        <v>Senior</v>
      </c>
      <c r="W1716" s="1">
        <f t="shared" ca="1" si="241"/>
        <v>2500</v>
      </c>
      <c r="X1716" s="12" t="str">
        <f t="shared" ca="1" si="242"/>
        <v>INSERT INTO bi4all.fac_employees (id_company_fk, id_employee_pk, flg_active, employee_name, id_gender_fk, id_race_fk, birthday, id_schooling_fk, id_department_fk, id_role_fk, id_level_fk, salary) VALUES (1, 1712, TRUE, 'Mariah Carvalho Santos', 'F', 7, '08/06/1979', 7, 10, 11, 7, 2500);</v>
      </c>
    </row>
    <row r="1717" spans="1:24" ht="14.25" customHeight="1" x14ac:dyDescent="0.2">
      <c r="A1717" s="7">
        <v>1</v>
      </c>
      <c r="B1717" s="7" t="str">
        <f>$A1717 &amp; "-"&amp;VLOOKUP($A1717,Company!$A:$B,2,FALSE)</f>
        <v>1-ACME Corporation</v>
      </c>
      <c r="C1717" s="5">
        <f t="shared" si="234"/>
        <v>1713</v>
      </c>
      <c r="D1717" s="6" t="b">
        <v>1</v>
      </c>
      <c r="E1717" s="7">
        <f ca="1">IF($C1717 = 1 + N("Presidente"),
    127,
    IF($C1717 = 2 + N("Vice-Presidente"),
        72,
        IF($C1717 = 3 + N("Secretária bilíngue"),
            13,
            RANDBETWEEN(5,COUNT(Name!$A:$A) + 1)
        )
    )
)</f>
        <v>129</v>
      </c>
      <c r="F1717" s="7" t="str">
        <f ca="1">VLOOKUP($E1717,Name!$A:$B,2,FALSE)</f>
        <v>Enzo Miguel</v>
      </c>
      <c r="G1717" s="7">
        <f ca="1" xml:space="preserve">
IF($C1717 = 1,
    0,
    RANDBETWEEN(5,COUNT('Last name'!$A:$A) + 1)
)</f>
        <v>24</v>
      </c>
      <c r="H1717" s="7" t="str">
        <f ca="1" xml:space="preserve">
IF($C1717 = 1 + N("Presidente"),
    "de Orléans e Bragança",
    VLOOKUP($G1717,'Last name'!$A:$B,2,FALSE) &amp; " " &amp; VLOOKUP(RANDBETWEEN(5,COUNT('Last name'!$A:$A) + 1),'Last name'!$A:$B,2,FALSE)
)</f>
        <v>Asvilla Caruso</v>
      </c>
      <c r="I1717" s="7" t="str">
        <f t="shared" ca="1" si="235"/>
        <v>Enzo Miguel Asvilla Caruso</v>
      </c>
      <c r="J1717" s="7" t="str">
        <f ca="1">VLOOKUP($E1717,Name!$A:$C,3,FALSE)</f>
        <v>M</v>
      </c>
      <c r="K1717" s="7" t="str">
        <f ca="1">VLOOKUP($J1717,Gender!$A:$B,2,FALSE)</f>
        <v>Male</v>
      </c>
      <c r="L1717" s="7">
        <f t="shared" ca="1" si="236"/>
        <v>5</v>
      </c>
      <c r="M1717" s="7" t="str">
        <f ca="1">VLOOKUP($L1717,Race!$A:$B,2,FALSE)</f>
        <v>White</v>
      </c>
      <c r="N1717" s="8">
        <f t="shared" ca="1" si="237"/>
        <v>17885</v>
      </c>
      <c r="O1717" s="6">
        <f t="shared" ca="1" si="238"/>
        <v>7</v>
      </c>
      <c r="P1717" s="8" t="str">
        <f ca="1">VLOOKUP($O1717,Education!$A:$B,2,FALSE)</f>
        <v>Undergraduate degree</v>
      </c>
      <c r="Q1717" s="7">
        <f ca="1" xml:space="preserve">
  IF(OR($S1717 = 5, $S1717 = 6, $S1717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17" s="7" t="str">
        <f ca="1">VLOOKUP($Q1717,Department!$A:$B,2,FALSE)</f>
        <v>Controlling</v>
      </c>
      <c r="S1717" s="6">
        <f t="shared" ca="1" si="239"/>
        <v>9</v>
      </c>
      <c r="T1717" s="7" t="str">
        <f ca="1">VLOOKUP($S1717,Role!$A:$B,2,FALSE)</f>
        <v>Intern</v>
      </c>
      <c r="U1717" s="6" t="str">
        <f t="shared" ca="1" si="240"/>
        <v/>
      </c>
      <c r="V1717" s="7" t="str">
        <f ca="1" xml:space="preserve">
IF($U1717 &lt;&gt; "",
    VLOOKUP($U1717,Level!$A:$B,2,FALSE),
    ""
)</f>
        <v/>
      </c>
      <c r="W1717" s="1">
        <f t="shared" ca="1" si="241"/>
        <v>1205</v>
      </c>
      <c r="X1717" s="12" t="str">
        <f t="shared" ca="1" si="242"/>
        <v>INSERT INTO bi4all.fac_employees (id_company_fk, id_employee_pk, flg_active, employee_name, id_gender_fk, id_race_fk, birthday, id_schooling_fk, id_department_fk, id_role_fk, id_level_fk, salary) VALUES (1, 1713, TRUE, 'Enzo Miguel Asvilla Caruso', 'M', 5, '18/12/1948', 7, 12, 9, NULL, 1205);</v>
      </c>
    </row>
    <row r="1718" spans="1:24" ht="14.25" customHeight="1" x14ac:dyDescent="0.2">
      <c r="A1718" s="7">
        <v>1</v>
      </c>
      <c r="B1718" s="7" t="str">
        <f>$A1718 &amp; "-"&amp;VLOOKUP($A1718,Company!$A:$B,2,FALSE)</f>
        <v>1-ACME Corporation</v>
      </c>
      <c r="C1718" s="5">
        <f t="shared" si="234"/>
        <v>1714</v>
      </c>
      <c r="D1718" s="6" t="b">
        <v>1</v>
      </c>
      <c r="E1718" s="7">
        <f ca="1">IF($C1718 = 1 + N("Presidente"),
    127,
    IF($C1718 = 2 + N("Vice-Presidente"),
        72,
        IF($C1718 = 3 + N("Secretária bilíngue"),
            13,
            RANDBETWEEN(5,COUNT(Name!$A:$A) + 1)
        )
    )
)</f>
        <v>117</v>
      </c>
      <c r="F1718" s="7" t="str">
        <f ca="1">VLOOKUP($E1718,Name!$A:$B,2,FALSE)</f>
        <v>Eduardo</v>
      </c>
      <c r="G1718" s="7">
        <f ca="1" xml:space="preserve">
IF($C1718 = 1,
    0,
    RANDBETWEEN(5,COUNT('Last name'!$A:$A) + 1)
)</f>
        <v>139</v>
      </c>
      <c r="H1718" s="7" t="str">
        <f ca="1" xml:space="preserve">
IF($C1718 = 1 + N("Presidente"),
    "de Orléans e Bragança",
    VLOOKUP($G1718,'Last name'!$A:$B,2,FALSE) &amp; " " &amp; VLOOKUP(RANDBETWEEN(5,COUNT('Last name'!$A:$A) + 1),'Last name'!$A:$B,2,FALSE)
)</f>
        <v>Negrão Gonçalves</v>
      </c>
      <c r="I1718" s="7" t="str">
        <f t="shared" ca="1" si="235"/>
        <v>Eduardo Negrão Gonçalves</v>
      </c>
      <c r="J1718" s="7" t="str">
        <f ca="1">VLOOKUP($E1718,Name!$A:$C,3,FALSE)</f>
        <v>M</v>
      </c>
      <c r="K1718" s="7" t="str">
        <f ca="1">VLOOKUP($J1718,Gender!$A:$B,2,FALSE)</f>
        <v>Male</v>
      </c>
      <c r="L1718" s="7">
        <f t="shared" ca="1" si="236"/>
        <v>5</v>
      </c>
      <c r="M1718" s="7" t="str">
        <f ca="1">VLOOKUP($L1718,Race!$A:$B,2,FALSE)</f>
        <v>White</v>
      </c>
      <c r="N1718" s="8">
        <f t="shared" ca="1" si="237"/>
        <v>27185</v>
      </c>
      <c r="O1718" s="6">
        <f t="shared" ca="1" si="238"/>
        <v>7</v>
      </c>
      <c r="P1718" s="8" t="str">
        <f ca="1">VLOOKUP($O1718,Education!$A:$B,2,FALSE)</f>
        <v>Undergraduate degree</v>
      </c>
      <c r="Q1718" s="7">
        <f ca="1" xml:space="preserve">
  IF(OR($S1718 = 5, $S1718 = 6, $S1718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18" s="7" t="str">
        <f ca="1">VLOOKUP($Q1718,Department!$A:$B,2,FALSE)</f>
        <v>Commercial</v>
      </c>
      <c r="S1718" s="6">
        <f t="shared" ca="1" si="239"/>
        <v>11</v>
      </c>
      <c r="T1718" s="7" t="str">
        <f ca="1">VLOOKUP($S1718,Role!$A:$B,2,FALSE)</f>
        <v>Analyst</v>
      </c>
      <c r="U1718" s="6">
        <f t="shared" ca="1" si="240"/>
        <v>7</v>
      </c>
      <c r="V1718" s="7" t="str">
        <f ca="1" xml:space="preserve">
IF($U1718 &lt;&gt; "",
    VLOOKUP($U1718,Level!$A:$B,2,FALSE),
    ""
)</f>
        <v>Senior</v>
      </c>
      <c r="W1718" s="1">
        <f t="shared" ca="1" si="241"/>
        <v>2580</v>
      </c>
      <c r="X1718" s="12" t="str">
        <f t="shared" ca="1" si="242"/>
        <v>INSERT INTO bi4all.fac_employees (id_company_fk, id_employee_pk, flg_active, employee_name, id_gender_fk, id_race_fk, birthday, id_schooling_fk, id_department_fk, id_role_fk, id_level_fk, salary) VALUES (1, 1714, TRUE, 'Eduardo Negrão Gonçalves', 'M', 5, '05/06/1974', 7, 9, 11, 7, 2580);</v>
      </c>
    </row>
    <row r="1719" spans="1:24" ht="14.25" customHeight="1" x14ac:dyDescent="0.2">
      <c r="A1719" s="7">
        <v>1</v>
      </c>
      <c r="B1719" s="7" t="str">
        <f>$A1719 &amp; "-"&amp;VLOOKUP($A1719,Company!$A:$B,2,FALSE)</f>
        <v>1-ACME Corporation</v>
      </c>
      <c r="C1719" s="5">
        <f t="shared" si="234"/>
        <v>1715</v>
      </c>
      <c r="D1719" s="6" t="b">
        <v>1</v>
      </c>
      <c r="E1719" s="7">
        <f ca="1">IF($C1719 = 1 + N("Presidente"),
    127,
    IF($C1719 = 2 + N("Vice-Presidente"),
        72,
        IF($C1719 = 3 + N("Secretária bilíngue"),
            13,
            RANDBETWEEN(5,COUNT(Name!$A:$A) + 1)
        )
    )
)</f>
        <v>191</v>
      </c>
      <c r="F1719" s="7" t="str">
        <f ca="1">VLOOKUP($E1719,Name!$A:$B,2,FALSE)</f>
        <v>João Paulo</v>
      </c>
      <c r="G1719" s="7">
        <f ca="1" xml:space="preserve">
IF($C1719 = 1,
    0,
    RANDBETWEEN(5,COUNT('Last name'!$A:$A) + 1)
)</f>
        <v>161</v>
      </c>
      <c r="H1719" s="7" t="str">
        <f ca="1" xml:space="preserve">
IF($C1719 = 1 + N("Presidente"),
    "de Orléans e Bragança",
    VLOOKUP($G1719,'Last name'!$A:$B,2,FALSE) &amp; " " &amp; VLOOKUP(RANDBETWEEN(5,COUNT('Last name'!$A:$A) + 1),'Last name'!$A:$B,2,FALSE)
)</f>
        <v>Ribeiro Castro</v>
      </c>
      <c r="I1719" s="7" t="str">
        <f t="shared" ca="1" si="235"/>
        <v>João Paulo Ribeiro Castro</v>
      </c>
      <c r="J1719" s="7" t="str">
        <f ca="1">VLOOKUP($E1719,Name!$A:$C,3,FALSE)</f>
        <v>M</v>
      </c>
      <c r="K1719" s="7" t="str">
        <f ca="1">VLOOKUP($J1719,Gender!$A:$B,2,FALSE)</f>
        <v>Male</v>
      </c>
      <c r="L1719" s="7">
        <f t="shared" ca="1" si="236"/>
        <v>5</v>
      </c>
      <c r="M1719" s="7" t="str">
        <f ca="1">VLOOKUP($L1719,Race!$A:$B,2,FALSE)</f>
        <v>White</v>
      </c>
      <c r="N1719" s="8">
        <f t="shared" ca="1" si="237"/>
        <v>22114</v>
      </c>
      <c r="O1719" s="6">
        <f t="shared" ca="1" si="238"/>
        <v>7</v>
      </c>
      <c r="P1719" s="8" t="str">
        <f ca="1">VLOOKUP($O1719,Education!$A:$B,2,FALSE)</f>
        <v>Undergraduate degree</v>
      </c>
      <c r="Q1719" s="7">
        <f ca="1" xml:space="preserve">
  IF(OR($S1719 = 5, $S1719 = 6, $S1719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19" s="7" t="str">
        <f ca="1">VLOOKUP($Q1719,Department!$A:$B,2,FALSE)</f>
        <v>Administration</v>
      </c>
      <c r="S1719" s="6">
        <f t="shared" ca="1" si="239"/>
        <v>10</v>
      </c>
      <c r="T1719" s="7" t="str">
        <f ca="1">VLOOKUP($S1719,Role!$A:$B,2,FALSE)</f>
        <v>Trainee</v>
      </c>
      <c r="U1719" s="6" t="str">
        <f t="shared" ca="1" si="240"/>
        <v/>
      </c>
      <c r="V1719" s="7" t="str">
        <f ca="1" xml:space="preserve">
IF($U1719 &lt;&gt; "",
    VLOOKUP($U1719,Level!$A:$B,2,FALSE),
    ""
)</f>
        <v/>
      </c>
      <c r="W1719" s="1">
        <f t="shared" ca="1" si="241"/>
        <v>1305</v>
      </c>
      <c r="X1719" s="12" t="str">
        <f t="shared" ca="1" si="242"/>
        <v>INSERT INTO bi4all.fac_employees (id_company_fk, id_employee_pk, flg_active, employee_name, id_gender_fk, id_race_fk, birthday, id_schooling_fk, id_department_fk, id_role_fk, id_level_fk, salary) VALUES (1, 1715, TRUE, 'João Paulo Ribeiro Castro', 'M', 5, '17/07/1960', 7, 6, 10, NULL, 1305);</v>
      </c>
    </row>
    <row r="1720" spans="1:24" ht="14.25" customHeight="1" x14ac:dyDescent="0.2">
      <c r="A1720" s="7">
        <v>1</v>
      </c>
      <c r="B1720" s="7" t="str">
        <f>$A1720 &amp; "-"&amp;VLOOKUP($A1720,Company!$A:$B,2,FALSE)</f>
        <v>1-ACME Corporation</v>
      </c>
      <c r="C1720" s="5">
        <f t="shared" si="234"/>
        <v>1716</v>
      </c>
      <c r="D1720" s="6" t="b">
        <v>1</v>
      </c>
      <c r="E1720" s="7">
        <f ca="1">IF($C1720 = 1 + N("Presidente"),
    127,
    IF($C1720 = 2 + N("Vice-Presidente"),
        72,
        IF($C1720 = 3 + N("Secretária bilíngue"),
            13,
            RANDBETWEEN(5,COUNT(Name!$A:$A) + 1)
        )
    )
)</f>
        <v>285</v>
      </c>
      <c r="F1720" s="7" t="str">
        <f ca="1">VLOOKUP($E1720,Name!$A:$B,2,FALSE)</f>
        <v>Martin</v>
      </c>
      <c r="G1720" s="7">
        <f ca="1" xml:space="preserve">
IF($C1720 = 1,
    0,
    RANDBETWEEN(5,COUNT('Last name'!$A:$A) + 1)
)</f>
        <v>135</v>
      </c>
      <c r="H1720" s="7" t="str">
        <f ca="1" xml:space="preserve">
IF($C1720 = 1 + N("Presidente"),
    "de Orléans e Bragança",
    VLOOKUP($G1720,'Last name'!$A:$B,2,FALSE) &amp; " " &amp; VLOOKUP(RANDBETWEEN(5,COUNT('Last name'!$A:$A) + 1),'Last name'!$A:$B,2,FALSE)
)</f>
        <v>Moreira Seixas</v>
      </c>
      <c r="I1720" s="7" t="str">
        <f t="shared" ca="1" si="235"/>
        <v>Martin Moreira Seixas</v>
      </c>
      <c r="J1720" s="7" t="str">
        <f ca="1">VLOOKUP($E1720,Name!$A:$C,3,FALSE)</f>
        <v>M</v>
      </c>
      <c r="K1720" s="7" t="str">
        <f ca="1">VLOOKUP($J1720,Gender!$A:$B,2,FALSE)</f>
        <v>Male</v>
      </c>
      <c r="L1720" s="7">
        <f t="shared" ca="1" si="236"/>
        <v>5</v>
      </c>
      <c r="M1720" s="7" t="str">
        <f ca="1">VLOOKUP($L1720,Race!$A:$B,2,FALSE)</f>
        <v>White</v>
      </c>
      <c r="N1720" s="8">
        <f t="shared" ca="1" si="237"/>
        <v>21228</v>
      </c>
      <c r="O1720" s="6">
        <f t="shared" ca="1" si="238"/>
        <v>8</v>
      </c>
      <c r="P1720" s="8" t="str">
        <f ca="1">VLOOKUP($O1720,Education!$A:$B,2,FALSE)</f>
        <v>Graduate school</v>
      </c>
      <c r="Q1720" s="7">
        <f ca="1" xml:space="preserve">
  IF(OR($S1720 = 5, $S1720 = 6, $S1720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20" s="7" t="str">
        <f ca="1">VLOOKUP($Q1720,Department!$A:$B,2,FALSE)</f>
        <v>Communication &amp; Marketing</v>
      </c>
      <c r="S1720" s="6">
        <f t="shared" ca="1" si="239"/>
        <v>11</v>
      </c>
      <c r="T1720" s="7" t="str">
        <f ca="1">VLOOKUP($S1720,Role!$A:$B,2,FALSE)</f>
        <v>Analyst</v>
      </c>
      <c r="U1720" s="6">
        <f t="shared" ca="1" si="240"/>
        <v>6</v>
      </c>
      <c r="V1720" s="7" t="str">
        <f ca="1" xml:space="preserve">
IF($U1720 &lt;&gt; "",
    VLOOKUP($U1720,Level!$A:$B,2,FALSE),
    ""
)</f>
        <v>Pleno</v>
      </c>
      <c r="W1720" s="1">
        <f t="shared" ca="1" si="241"/>
        <v>3080</v>
      </c>
      <c r="X1720" s="12" t="str">
        <f t="shared" ca="1" si="242"/>
        <v>INSERT INTO bi4all.fac_employees (id_company_fk, id_employee_pk, flg_active, employee_name, id_gender_fk, id_race_fk, birthday, id_schooling_fk, id_department_fk, id_role_fk, id_level_fk, salary) VALUES (1, 1716, TRUE, 'Martin Moreira Seixas', 'M', 5, '12/02/1958', 8, 11, 11, 6, 3080);</v>
      </c>
    </row>
    <row r="1721" spans="1:24" ht="14.25" customHeight="1" x14ac:dyDescent="0.2">
      <c r="A1721" s="7">
        <v>1</v>
      </c>
      <c r="B1721" s="7" t="str">
        <f>$A1721 &amp; "-"&amp;VLOOKUP($A1721,Company!$A:$B,2,FALSE)</f>
        <v>1-ACME Corporation</v>
      </c>
      <c r="C1721" s="5">
        <f t="shared" si="234"/>
        <v>1717</v>
      </c>
      <c r="D1721" s="6" t="b">
        <v>1</v>
      </c>
      <c r="E1721" s="7">
        <f ca="1">IF($C1721 = 1 + N("Presidente"),
    127,
    IF($C1721 = 2 + N("Vice-Presidente"),
        72,
        IF($C1721 = 3 + N("Secretária bilíngue"),
            13,
            RANDBETWEEN(5,COUNT(Name!$A:$A) + 1)
        )
    )
)</f>
        <v>296</v>
      </c>
      <c r="F1721" s="7" t="str">
        <f ca="1">VLOOKUP($E1721,Name!$A:$B,2,FALSE)</f>
        <v>Miguel Henrique</v>
      </c>
      <c r="G1721" s="7">
        <f ca="1" xml:space="preserve">
IF($C1721 = 1,
    0,
    RANDBETWEEN(5,COUNT('Last name'!$A:$A) + 1)
)</f>
        <v>107</v>
      </c>
      <c r="H1721" s="7" t="str">
        <f ca="1" xml:space="preserve">
IF($C1721 = 1 + N("Presidente"),
    "de Orléans e Bragança",
    VLOOKUP($G1721,'Last name'!$A:$B,2,FALSE) &amp; " " &amp; VLOOKUP(RANDBETWEEN(5,COUNT('Last name'!$A:$A) + 1),'Last name'!$A:$B,2,FALSE)
)</f>
        <v>Leite Medeiros</v>
      </c>
      <c r="I1721" s="7" t="str">
        <f t="shared" ca="1" si="235"/>
        <v>Miguel Henrique Leite Medeiros</v>
      </c>
      <c r="J1721" s="7" t="str">
        <f ca="1">VLOOKUP($E1721,Name!$A:$C,3,FALSE)</f>
        <v>M</v>
      </c>
      <c r="K1721" s="7" t="str">
        <f ca="1">VLOOKUP($J1721,Gender!$A:$B,2,FALSE)</f>
        <v>Male</v>
      </c>
      <c r="L1721" s="7">
        <f t="shared" ca="1" si="236"/>
        <v>5</v>
      </c>
      <c r="M1721" s="7" t="str">
        <f ca="1">VLOOKUP($L1721,Race!$A:$B,2,FALSE)</f>
        <v>White</v>
      </c>
      <c r="N1721" s="8">
        <f t="shared" ca="1" si="237"/>
        <v>20437</v>
      </c>
      <c r="O1721" s="6">
        <f t="shared" ca="1" si="238"/>
        <v>7</v>
      </c>
      <c r="P1721" s="8" t="str">
        <f ca="1">VLOOKUP($O1721,Education!$A:$B,2,FALSE)</f>
        <v>Undergraduate degree</v>
      </c>
      <c r="Q1721" s="7">
        <f ca="1" xml:space="preserve">
  IF(OR($S1721 = 5, $S1721 = 6, $S1721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21" s="7" t="str">
        <f ca="1">VLOOKUP($Q1721,Department!$A:$B,2,FALSE)</f>
        <v>Controlling</v>
      </c>
      <c r="S1721" s="6">
        <f t="shared" ca="1" si="239"/>
        <v>10</v>
      </c>
      <c r="T1721" s="7" t="str">
        <f ca="1">VLOOKUP($S1721,Role!$A:$B,2,FALSE)</f>
        <v>Trainee</v>
      </c>
      <c r="U1721" s="6" t="str">
        <f t="shared" ca="1" si="240"/>
        <v/>
      </c>
      <c r="V1721" s="7" t="str">
        <f ca="1" xml:space="preserve">
IF($U1721 &lt;&gt; "",
    VLOOKUP($U1721,Level!$A:$B,2,FALSE),
    ""
)</f>
        <v/>
      </c>
      <c r="W1721" s="1">
        <f t="shared" ca="1" si="241"/>
        <v>1305</v>
      </c>
      <c r="X1721" s="12" t="str">
        <f t="shared" ca="1" si="242"/>
        <v>INSERT INTO bi4all.fac_employees (id_company_fk, id_employee_pk, flg_active, employee_name, id_gender_fk, id_race_fk, birthday, id_schooling_fk, id_department_fk, id_role_fk, id_level_fk, salary) VALUES (1, 1717, TRUE, 'Miguel Henrique Leite Medeiros', 'M', 5, '14/12/1955', 7, 12, 10, NULL, 1305);</v>
      </c>
    </row>
    <row r="1722" spans="1:24" ht="14.25" customHeight="1" x14ac:dyDescent="0.2">
      <c r="A1722" s="7">
        <v>1</v>
      </c>
      <c r="B1722" s="7" t="str">
        <f>$A1722 &amp; "-"&amp;VLOOKUP($A1722,Company!$A:$B,2,FALSE)</f>
        <v>1-ACME Corporation</v>
      </c>
      <c r="C1722" s="5">
        <f t="shared" si="234"/>
        <v>1718</v>
      </c>
      <c r="D1722" s="6" t="b">
        <v>1</v>
      </c>
      <c r="E1722" s="7">
        <f ca="1">IF($C1722 = 1 + N("Presidente"),
    127,
    IF($C1722 = 2 + N("Vice-Presidente"),
        72,
        IF($C1722 = 3 + N("Secretária bilíngue"),
            13,
            RANDBETWEEN(5,COUNT(Name!$A:$A) + 1)
        )
    )
)</f>
        <v>305</v>
      </c>
      <c r="F1722" s="7" t="str">
        <f ca="1">VLOOKUP($E1722,Name!$A:$B,2,FALSE)</f>
        <v>Nathan</v>
      </c>
      <c r="G1722" s="7">
        <f ca="1" xml:space="preserve">
IF($C1722 = 1,
    0,
    RANDBETWEEN(5,COUNT('Last name'!$A:$A) + 1)
)</f>
        <v>6</v>
      </c>
      <c r="H1722" s="7" t="str">
        <f ca="1" xml:space="preserve">
IF($C1722 = 1 + N("Presidente"),
    "de Orléans e Bragança",
    VLOOKUP($G1722,'Last name'!$A:$B,2,FALSE) &amp; " " &amp; VLOOKUP(RANDBETWEEN(5,COUNT('Last name'!$A:$A) + 1),'Last name'!$A:$B,2,FALSE)
)</f>
        <v>Aguiar Sacramento</v>
      </c>
      <c r="I1722" s="7" t="str">
        <f t="shared" ca="1" si="235"/>
        <v>Nathan Aguiar Sacramento</v>
      </c>
      <c r="J1722" s="7" t="str">
        <f ca="1">VLOOKUP($E1722,Name!$A:$C,3,FALSE)</f>
        <v>M</v>
      </c>
      <c r="K1722" s="7" t="str">
        <f ca="1">VLOOKUP($J1722,Gender!$A:$B,2,FALSE)</f>
        <v>Male</v>
      </c>
      <c r="L1722" s="7">
        <f t="shared" ca="1" si="236"/>
        <v>6</v>
      </c>
      <c r="M1722" s="7" t="str">
        <f ca="1">VLOOKUP($L1722,Race!$A:$B,2,FALSE)</f>
        <v>Black or African American</v>
      </c>
      <c r="N1722" s="8">
        <f t="shared" ca="1" si="237"/>
        <v>30118</v>
      </c>
      <c r="O1722" s="6">
        <f t="shared" ca="1" si="238"/>
        <v>7</v>
      </c>
      <c r="P1722" s="8" t="str">
        <f ca="1">VLOOKUP($O1722,Education!$A:$B,2,FALSE)</f>
        <v>Undergraduate degree</v>
      </c>
      <c r="Q1722" s="7">
        <f ca="1" xml:space="preserve">
  IF(OR($S1722 = 5, $S1722 = 6, $S1722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22" s="7" t="str">
        <f ca="1">VLOOKUP($Q1722,Department!$A:$B,2,FALSE)</f>
        <v>Commercial</v>
      </c>
      <c r="S1722" s="6">
        <f t="shared" ca="1" si="239"/>
        <v>11</v>
      </c>
      <c r="T1722" s="7" t="str">
        <f ca="1">VLOOKUP($S1722,Role!$A:$B,2,FALSE)</f>
        <v>Analyst</v>
      </c>
      <c r="U1722" s="6">
        <f t="shared" ca="1" si="240"/>
        <v>6</v>
      </c>
      <c r="V1722" s="7" t="str">
        <f ca="1" xml:space="preserve">
IF($U1722 &lt;&gt; "",
    VLOOKUP($U1722,Level!$A:$B,2,FALSE),
    ""
)</f>
        <v>Pleno</v>
      </c>
      <c r="W1722" s="1">
        <f t="shared" ca="1" si="241"/>
        <v>2580</v>
      </c>
      <c r="X1722" s="12" t="str">
        <f t="shared" ca="1" si="242"/>
        <v>INSERT INTO bi4all.fac_employees (id_company_fk, id_employee_pk, flg_active, employee_name, id_gender_fk, id_race_fk, birthday, id_schooling_fk, id_department_fk, id_role_fk, id_level_fk, salary) VALUES (1, 1718, TRUE, 'Nathan Aguiar Sacramento', 'M', 6, '16/06/1982', 7, 9, 11, 6, 2580);</v>
      </c>
    </row>
    <row r="1723" spans="1:24" ht="14.25" customHeight="1" x14ac:dyDescent="0.2">
      <c r="A1723" s="7">
        <v>1</v>
      </c>
      <c r="B1723" s="7" t="str">
        <f>$A1723 &amp; "-"&amp;VLOOKUP($A1723,Company!$A:$B,2,FALSE)</f>
        <v>1-ACME Corporation</v>
      </c>
      <c r="C1723" s="5">
        <f t="shared" si="234"/>
        <v>1719</v>
      </c>
      <c r="D1723" s="6" t="b">
        <v>1</v>
      </c>
      <c r="E1723" s="7">
        <f ca="1">IF($C1723 = 1 + N("Presidente"),
    127,
    IF($C1723 = 2 + N("Vice-Presidente"),
        72,
        IF($C1723 = 3 + N("Secretária bilíngue"),
            13,
            RANDBETWEEN(5,COUNT(Name!$A:$A) + 1)
        )
    )
)</f>
        <v>53</v>
      </c>
      <c r="F1723" s="7" t="str">
        <f ca="1">VLOOKUP($E1723,Name!$A:$B,2,FALSE)</f>
        <v>Aquiles</v>
      </c>
      <c r="G1723" s="7">
        <f ca="1" xml:space="preserve">
IF($C1723 = 1,
    0,
    RANDBETWEEN(5,COUNT('Last name'!$A:$A) + 1)
)</f>
        <v>82</v>
      </c>
      <c r="H1723" s="7" t="str">
        <f ca="1" xml:space="preserve">
IF($C1723 = 1 + N("Presidente"),
    "de Orléans e Bragança",
    VLOOKUP($G1723,'Last name'!$A:$B,2,FALSE) &amp; " " &amp; VLOOKUP(RANDBETWEEN(5,COUNT('Last name'!$A:$A) + 1),'Last name'!$A:$B,2,FALSE)
)</f>
        <v>Farina Russo</v>
      </c>
      <c r="I1723" s="7" t="str">
        <f t="shared" ca="1" si="235"/>
        <v>Aquiles Farina Russo</v>
      </c>
      <c r="J1723" s="7" t="str">
        <f ca="1">VLOOKUP($E1723,Name!$A:$C,3,FALSE)</f>
        <v>M</v>
      </c>
      <c r="K1723" s="7" t="str">
        <f ca="1">VLOOKUP($J1723,Gender!$A:$B,2,FALSE)</f>
        <v>Male</v>
      </c>
      <c r="L1723" s="7">
        <f t="shared" ca="1" si="236"/>
        <v>5</v>
      </c>
      <c r="M1723" s="7" t="str">
        <f ca="1">VLOOKUP($L1723,Race!$A:$B,2,FALSE)</f>
        <v>White</v>
      </c>
      <c r="N1723" s="8">
        <f t="shared" ca="1" si="237"/>
        <v>18505</v>
      </c>
      <c r="O1723" s="6">
        <f t="shared" ca="1" si="238"/>
        <v>7</v>
      </c>
      <c r="P1723" s="8" t="str">
        <f ca="1">VLOOKUP($O1723,Education!$A:$B,2,FALSE)</f>
        <v>Undergraduate degree</v>
      </c>
      <c r="Q1723" s="7">
        <f ca="1" xml:space="preserve">
  IF(OR($S1723 = 5, $S1723 = 6, $S1723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23" s="7" t="str">
        <f ca="1">VLOOKUP($Q1723,Department!$A:$B,2,FALSE)</f>
        <v>Audit</v>
      </c>
      <c r="S1723" s="6">
        <f t="shared" ca="1" si="239"/>
        <v>9</v>
      </c>
      <c r="T1723" s="7" t="str">
        <f ca="1">VLOOKUP($S1723,Role!$A:$B,2,FALSE)</f>
        <v>Intern</v>
      </c>
      <c r="U1723" s="6" t="str">
        <f t="shared" ca="1" si="240"/>
        <v/>
      </c>
      <c r="V1723" s="7" t="str">
        <f ca="1" xml:space="preserve">
IF($U1723 &lt;&gt; "",
    VLOOKUP($U1723,Level!$A:$B,2,FALSE),
    ""
)</f>
        <v/>
      </c>
      <c r="W1723" s="1">
        <f t="shared" ca="1" si="241"/>
        <v>1205</v>
      </c>
      <c r="X1723" s="12" t="str">
        <f t="shared" ca="1" si="242"/>
        <v>INSERT INTO bi4all.fac_employees (id_company_fk, id_employee_pk, flg_active, employee_name, id_gender_fk, id_race_fk, birthday, id_schooling_fk, id_department_fk, id_role_fk, id_level_fk, salary) VALUES (1, 1719, TRUE, 'Aquiles Farina Russo', 'M', 5, '30/08/1950', 7, 13, 9, NULL, 1205);</v>
      </c>
    </row>
    <row r="1724" spans="1:24" ht="14.25" customHeight="1" x14ac:dyDescent="0.2">
      <c r="A1724" s="7">
        <v>1</v>
      </c>
      <c r="B1724" s="7" t="str">
        <f>$A1724 &amp; "-"&amp;VLOOKUP($A1724,Company!$A:$B,2,FALSE)</f>
        <v>1-ACME Corporation</v>
      </c>
      <c r="C1724" s="5">
        <f t="shared" si="234"/>
        <v>1720</v>
      </c>
      <c r="D1724" s="6" t="b">
        <v>1</v>
      </c>
      <c r="E1724" s="7">
        <f ca="1">IF($C1724 = 1 + N("Presidente"),
    127,
    IF($C1724 = 2 + N("Vice-Presidente"),
        72,
        IF($C1724 = 3 + N("Secretária bilíngue"),
            13,
            RANDBETWEEN(5,COUNT(Name!$A:$A) + 1)
        )
    )
)</f>
        <v>278</v>
      </c>
      <c r="F1724" s="7" t="str">
        <f ca="1">VLOOKUP($E1724,Name!$A:$B,2,FALSE)</f>
        <v>Mariana</v>
      </c>
      <c r="G1724" s="7">
        <f ca="1" xml:space="preserve">
IF($C1724 = 1,
    0,
    RANDBETWEEN(5,COUNT('Last name'!$A:$A) + 1)
)</f>
        <v>160</v>
      </c>
      <c r="H1724" s="7" t="str">
        <f ca="1" xml:space="preserve">
IF($C1724 = 1 + N("Presidente"),
    "de Orléans e Bragança",
    VLOOKUP($G1724,'Last name'!$A:$B,2,FALSE) &amp; " " &amp; VLOOKUP(RANDBETWEEN(5,COUNT('Last name'!$A:$A) + 1),'Last name'!$A:$B,2,FALSE)
)</f>
        <v>Resende Miranda</v>
      </c>
      <c r="I1724" s="7" t="str">
        <f t="shared" ca="1" si="235"/>
        <v>Mariana Resende Miranda</v>
      </c>
      <c r="J1724" s="7" t="str">
        <f ca="1">VLOOKUP($E1724,Name!$A:$C,3,FALSE)</f>
        <v>F</v>
      </c>
      <c r="K1724" s="7" t="str">
        <f ca="1">VLOOKUP($J1724,Gender!$A:$B,2,FALSE)</f>
        <v>Female</v>
      </c>
      <c r="L1724" s="7">
        <f t="shared" ca="1" si="236"/>
        <v>5</v>
      </c>
      <c r="M1724" s="7" t="str">
        <f ca="1">VLOOKUP($L1724,Race!$A:$B,2,FALSE)</f>
        <v>White</v>
      </c>
      <c r="N1724" s="8">
        <f t="shared" ca="1" si="237"/>
        <v>28167</v>
      </c>
      <c r="O1724" s="6">
        <f t="shared" ca="1" si="238"/>
        <v>7</v>
      </c>
      <c r="P1724" s="8" t="str">
        <f ca="1">VLOOKUP($O1724,Education!$A:$B,2,FALSE)</f>
        <v>Undergraduate degree</v>
      </c>
      <c r="Q1724" s="7">
        <f ca="1" xml:space="preserve">
  IF(OR($S1724 = 5, $S1724 = 6, $S1724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24" s="7" t="str">
        <f ca="1">VLOOKUP($Q1724,Department!$A:$B,2,FALSE)</f>
        <v>Administration</v>
      </c>
      <c r="S1724" s="6">
        <f t="shared" ca="1" si="239"/>
        <v>11</v>
      </c>
      <c r="T1724" s="7" t="str">
        <f ca="1">VLOOKUP($S1724,Role!$A:$B,2,FALSE)</f>
        <v>Analyst</v>
      </c>
      <c r="U1724" s="6">
        <f t="shared" ca="1" si="240"/>
        <v>6</v>
      </c>
      <c r="V1724" s="7" t="str">
        <f ca="1" xml:space="preserve">
IF($U1724 &lt;&gt; "",
    VLOOKUP($U1724,Level!$A:$B,2,FALSE),
    ""
)</f>
        <v>Pleno</v>
      </c>
      <c r="W1724" s="1">
        <f t="shared" ca="1" si="241"/>
        <v>2500</v>
      </c>
      <c r="X1724" s="12" t="str">
        <f t="shared" ca="1" si="242"/>
        <v>INSERT INTO bi4all.fac_employees (id_company_fk, id_employee_pk, flg_active, employee_name, id_gender_fk, id_race_fk, birthday, id_schooling_fk, id_department_fk, id_role_fk, id_level_fk, salary) VALUES (1, 1720, TRUE, 'Mariana Resende Miranda', 'F', 5, '11/02/1977', 7, 6, 11, 6, 2500);</v>
      </c>
    </row>
    <row r="1725" spans="1:24" ht="14.25" customHeight="1" x14ac:dyDescent="0.2">
      <c r="A1725" s="7">
        <v>1</v>
      </c>
      <c r="B1725" s="7" t="str">
        <f>$A1725 &amp; "-"&amp;VLOOKUP($A1725,Company!$A:$B,2,FALSE)</f>
        <v>1-ACME Corporation</v>
      </c>
      <c r="C1725" s="5">
        <f t="shared" si="234"/>
        <v>1721</v>
      </c>
      <c r="D1725" s="6" t="b">
        <v>1</v>
      </c>
      <c r="E1725" s="7">
        <f ca="1">IF($C1725 = 1 + N("Presidente"),
    127,
    IF($C1725 = 2 + N("Vice-Presidente"),
        72,
        IF($C1725 = 3 + N("Secretária bilíngue"),
            13,
            RANDBETWEEN(5,COUNT(Name!$A:$A) + 1)
        )
    )
)</f>
        <v>210</v>
      </c>
      <c r="F1725" s="7" t="str">
        <f ca="1">VLOOKUP($E1725,Name!$A:$B,2,FALSE)</f>
        <v>Kauã</v>
      </c>
      <c r="G1725" s="7">
        <f ca="1" xml:space="preserve">
IF($C1725 = 1,
    0,
    RANDBETWEEN(5,COUNT('Last name'!$A:$A) + 1)
)</f>
        <v>68</v>
      </c>
      <c r="H1725" s="7" t="str">
        <f ca="1" xml:space="preserve">
IF($C1725 = 1 + N("Presidente"),
    "de Orléans e Bragança",
    VLOOKUP($G1725,'Last name'!$A:$B,2,FALSE) &amp; " " &amp; VLOOKUP(RANDBETWEEN(5,COUNT('Last name'!$A:$A) + 1),'Last name'!$A:$B,2,FALSE)
)</f>
        <v>Costa Galli</v>
      </c>
      <c r="I1725" s="7" t="str">
        <f t="shared" ca="1" si="235"/>
        <v>Kauã Costa Galli</v>
      </c>
      <c r="J1725" s="7" t="str">
        <f ca="1">VLOOKUP($E1725,Name!$A:$C,3,FALSE)</f>
        <v>M</v>
      </c>
      <c r="K1725" s="7" t="str">
        <f ca="1">VLOOKUP($J1725,Gender!$A:$B,2,FALSE)</f>
        <v>Male</v>
      </c>
      <c r="L1725" s="7">
        <f t="shared" ca="1" si="236"/>
        <v>5</v>
      </c>
      <c r="M1725" s="7" t="str">
        <f ca="1">VLOOKUP($L1725,Race!$A:$B,2,FALSE)</f>
        <v>White</v>
      </c>
      <c r="N1725" s="8">
        <f t="shared" ca="1" si="237"/>
        <v>25310</v>
      </c>
      <c r="O1725" s="6">
        <f t="shared" ca="1" si="238"/>
        <v>7</v>
      </c>
      <c r="P1725" s="8" t="str">
        <f ca="1">VLOOKUP($O1725,Education!$A:$B,2,FALSE)</f>
        <v>Undergraduate degree</v>
      </c>
      <c r="Q1725" s="7">
        <f ca="1" xml:space="preserve">
  IF(OR($S1725 = 5, $S1725 = 6, $S1725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25" s="7" t="str">
        <f ca="1">VLOOKUP($Q1725,Department!$A:$B,2,FALSE)</f>
        <v>Human Resource</v>
      </c>
      <c r="S1725" s="6">
        <f t="shared" ca="1" si="239"/>
        <v>10</v>
      </c>
      <c r="T1725" s="7" t="str">
        <f ca="1">VLOOKUP($S1725,Role!$A:$B,2,FALSE)</f>
        <v>Trainee</v>
      </c>
      <c r="U1725" s="6" t="str">
        <f t="shared" ca="1" si="240"/>
        <v/>
      </c>
      <c r="V1725" s="7" t="str">
        <f ca="1" xml:space="preserve">
IF($U1725 &lt;&gt; "",
    VLOOKUP($U1725,Level!$A:$B,2,FALSE),
    ""
)</f>
        <v/>
      </c>
      <c r="W1725" s="1">
        <f t="shared" ca="1" si="241"/>
        <v>1385</v>
      </c>
      <c r="X1725" s="12" t="str">
        <f t="shared" ca="1" si="242"/>
        <v>INSERT INTO bi4all.fac_employees (id_company_fk, id_employee_pk, flg_active, employee_name, id_gender_fk, id_race_fk, birthday, id_schooling_fk, id_department_fk, id_role_fk, id_level_fk, salary) VALUES (1, 1721, TRUE, 'Kauã Costa Galli', 'M', 5, '17/04/1969', 7, 8, 10, NULL, 1385);</v>
      </c>
    </row>
    <row r="1726" spans="1:24" ht="14.25" customHeight="1" x14ac:dyDescent="0.2">
      <c r="A1726" s="7">
        <v>1</v>
      </c>
      <c r="B1726" s="7" t="str">
        <f>$A1726 &amp; "-"&amp;VLOOKUP($A1726,Company!$A:$B,2,FALSE)</f>
        <v>1-ACME Corporation</v>
      </c>
      <c r="C1726" s="5">
        <f t="shared" si="234"/>
        <v>1722</v>
      </c>
      <c r="D1726" s="6" t="b">
        <v>1</v>
      </c>
      <c r="E1726" s="7">
        <f ca="1">IF($C1726 = 1 + N("Presidente"),
    127,
    IF($C1726 = 2 + N("Vice-Presidente"),
        72,
        IF($C1726 = 3 + N("Secretária bilíngue"),
            13,
            RANDBETWEEN(5,COUNT(Name!$A:$A) + 1)
        )
    )
)</f>
        <v>270</v>
      </c>
      <c r="F1726" s="7" t="str">
        <f ca="1">VLOOKUP($E1726,Name!$A:$B,2,FALSE)</f>
        <v>Maria Laura</v>
      </c>
      <c r="G1726" s="7">
        <f ca="1" xml:space="preserve">
IF($C1726 = 1,
    0,
    RANDBETWEEN(5,COUNT('Last name'!$A:$A) + 1)
)</f>
        <v>110</v>
      </c>
      <c r="H1726" s="7" t="str">
        <f ca="1" xml:space="preserve">
IF($C1726 = 1 + N("Presidente"),
    "de Orléans e Bragança",
    VLOOKUP($G1726,'Last name'!$A:$B,2,FALSE) &amp; " " &amp; VLOOKUP(RANDBETWEEN(5,COUNT('Last name'!$A:$A) + 1),'Last name'!$A:$B,2,FALSE)
)</f>
        <v>Lombardi Silva</v>
      </c>
      <c r="I1726" s="7" t="str">
        <f t="shared" ca="1" si="235"/>
        <v>Maria Laura Lombardi Silva</v>
      </c>
      <c r="J1726" s="7" t="str">
        <f ca="1">VLOOKUP($E1726,Name!$A:$C,3,FALSE)</f>
        <v>F</v>
      </c>
      <c r="K1726" s="7" t="str">
        <f ca="1">VLOOKUP($J1726,Gender!$A:$B,2,FALSE)</f>
        <v>Female</v>
      </c>
      <c r="L1726" s="7">
        <f t="shared" ca="1" si="236"/>
        <v>5</v>
      </c>
      <c r="M1726" s="7" t="str">
        <f ca="1">VLOOKUP($L1726,Race!$A:$B,2,FALSE)</f>
        <v>White</v>
      </c>
      <c r="N1726" s="8">
        <f t="shared" ca="1" si="237"/>
        <v>22178</v>
      </c>
      <c r="O1726" s="6">
        <f t="shared" ca="1" si="238"/>
        <v>8</v>
      </c>
      <c r="P1726" s="8" t="str">
        <f ca="1">VLOOKUP($O1726,Education!$A:$B,2,FALSE)</f>
        <v>Graduate school</v>
      </c>
      <c r="Q1726" s="7">
        <f ca="1" xml:space="preserve">
  IF(OR($S1726 = 5, $S1726 = 6, $S1726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26" s="7" t="str">
        <f ca="1">VLOOKUP($Q1726,Department!$A:$B,2,FALSE)</f>
        <v>Commercial</v>
      </c>
      <c r="S1726" s="6">
        <f t="shared" ca="1" si="239"/>
        <v>11</v>
      </c>
      <c r="T1726" s="7" t="str">
        <f ca="1">VLOOKUP($S1726,Role!$A:$B,2,FALSE)</f>
        <v>Analyst</v>
      </c>
      <c r="U1726" s="6">
        <f t="shared" ca="1" si="240"/>
        <v>6</v>
      </c>
      <c r="V1726" s="7" t="str">
        <f ca="1" xml:space="preserve">
IF($U1726 &lt;&gt; "",
    VLOOKUP($U1726,Level!$A:$B,2,FALSE),
    ""
)</f>
        <v>Pleno</v>
      </c>
      <c r="W1726" s="1">
        <f t="shared" ca="1" si="241"/>
        <v>3080</v>
      </c>
      <c r="X1726" s="12" t="str">
        <f t="shared" ca="1" si="242"/>
        <v>INSERT INTO bi4all.fac_employees (id_company_fk, id_employee_pk, flg_active, employee_name, id_gender_fk, id_race_fk, birthday, id_schooling_fk, id_department_fk, id_role_fk, id_level_fk, salary) VALUES (1, 1722, TRUE, 'Maria Laura Lombardi Silva', 'F', 5, '19/09/1960', 8, 9, 11, 6, 3080);</v>
      </c>
    </row>
    <row r="1727" spans="1:24" ht="14.25" customHeight="1" x14ac:dyDescent="0.2">
      <c r="A1727" s="7">
        <v>1</v>
      </c>
      <c r="B1727" s="7" t="str">
        <f>$A1727 &amp; "-"&amp;VLOOKUP($A1727,Company!$A:$B,2,FALSE)</f>
        <v>1-ACME Corporation</v>
      </c>
      <c r="C1727" s="5">
        <f t="shared" si="234"/>
        <v>1723</v>
      </c>
      <c r="D1727" s="6" t="b">
        <v>1</v>
      </c>
      <c r="E1727" s="7">
        <f ca="1">IF($C1727 = 1 + N("Presidente"),
    127,
    IF($C1727 = 2 + N("Vice-Presidente"),
        72,
        IF($C1727 = 3 + N("Secretária bilíngue"),
            13,
            RANDBETWEEN(5,COUNT(Name!$A:$A) + 1)
        )
    )
)</f>
        <v>260</v>
      </c>
      <c r="F1727" s="7" t="str">
        <f ca="1">VLOOKUP($E1727,Name!$A:$B,2,FALSE)</f>
        <v>Maria Cecília</v>
      </c>
      <c r="G1727" s="7">
        <f ca="1" xml:space="preserve">
IF($C1727 = 1,
    0,
    RANDBETWEEN(5,COUNT('Last name'!$A:$A) + 1)
)</f>
        <v>149</v>
      </c>
      <c r="H1727" s="7" t="str">
        <f ca="1" xml:space="preserve">
IF($C1727 = 1 + N("Presidente"),
    "de Orléans e Bragança",
    VLOOKUP($G1727,'Last name'!$A:$B,2,FALSE) &amp; " " &amp; VLOOKUP(RANDBETWEEN(5,COUNT('Last name'!$A:$A) + 1),'Last name'!$A:$B,2,FALSE)
)</f>
        <v>Pedroso Souza</v>
      </c>
      <c r="I1727" s="7" t="str">
        <f t="shared" ca="1" si="235"/>
        <v>Maria Cecília Pedroso Souza</v>
      </c>
      <c r="J1727" s="7" t="str">
        <f ca="1">VLOOKUP($E1727,Name!$A:$C,3,FALSE)</f>
        <v>F</v>
      </c>
      <c r="K1727" s="7" t="str">
        <f ca="1">VLOOKUP($J1727,Gender!$A:$B,2,FALSE)</f>
        <v>Female</v>
      </c>
      <c r="L1727" s="7">
        <f t="shared" ca="1" si="236"/>
        <v>7</v>
      </c>
      <c r="M1727" s="7" t="str">
        <f ca="1">VLOOKUP($L1727,Race!$A:$B,2,FALSE)</f>
        <v>Hispanic or Latino</v>
      </c>
      <c r="N1727" s="8">
        <f t="shared" ca="1" si="237"/>
        <v>20224</v>
      </c>
      <c r="O1727" s="6">
        <f t="shared" ca="1" si="238"/>
        <v>7</v>
      </c>
      <c r="P1727" s="8" t="str">
        <f ca="1">VLOOKUP($O1727,Education!$A:$B,2,FALSE)</f>
        <v>Undergraduate degree</v>
      </c>
      <c r="Q1727" s="7">
        <f ca="1" xml:space="preserve">
  IF(OR($S1727 = 5, $S1727 = 6, $S1727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27" s="7" t="str">
        <f ca="1">VLOOKUP($Q1727,Department!$A:$B,2,FALSE)</f>
        <v>Controlling</v>
      </c>
      <c r="S1727" s="6">
        <f t="shared" ca="1" si="239"/>
        <v>10</v>
      </c>
      <c r="T1727" s="7" t="str">
        <f ca="1">VLOOKUP($S1727,Role!$A:$B,2,FALSE)</f>
        <v>Trainee</v>
      </c>
      <c r="U1727" s="6" t="str">
        <f t="shared" ca="1" si="240"/>
        <v/>
      </c>
      <c r="V1727" s="7" t="str">
        <f ca="1" xml:space="preserve">
IF($U1727 &lt;&gt; "",
    VLOOKUP($U1727,Level!$A:$B,2,FALSE),
    ""
)</f>
        <v/>
      </c>
      <c r="W1727" s="1">
        <f t="shared" ca="1" si="241"/>
        <v>1305</v>
      </c>
      <c r="X1727" s="12" t="str">
        <f t="shared" ca="1" si="242"/>
        <v>INSERT INTO bi4all.fac_employees (id_company_fk, id_employee_pk, flg_active, employee_name, id_gender_fk, id_race_fk, birthday, id_schooling_fk, id_department_fk, id_role_fk, id_level_fk, salary) VALUES (1, 1723, TRUE, 'Maria Cecília Pedroso Souza', 'F', 7, '15/05/1955', 7, 12, 10, NULL, 1305);</v>
      </c>
    </row>
    <row r="1728" spans="1:24" ht="14.25" customHeight="1" x14ac:dyDescent="0.2">
      <c r="A1728" s="7">
        <v>1</v>
      </c>
      <c r="B1728" s="7" t="str">
        <f>$A1728 &amp; "-"&amp;VLOOKUP($A1728,Company!$A:$B,2,FALSE)</f>
        <v>1-ACME Corporation</v>
      </c>
      <c r="C1728" s="5">
        <f t="shared" si="234"/>
        <v>1724</v>
      </c>
      <c r="D1728" s="6" t="b">
        <v>1</v>
      </c>
      <c r="E1728" s="7">
        <f ca="1">IF($C1728 = 1 + N("Presidente"),
    127,
    IF($C1728 = 2 + N("Vice-Presidente"),
        72,
        IF($C1728 = 3 + N("Secretária bilíngue"),
            13,
            RANDBETWEEN(5,COUNT(Name!$A:$A) + 1)
        )
    )
)</f>
        <v>5</v>
      </c>
      <c r="F1728" s="7" t="str">
        <f ca="1">VLOOKUP($E1728,Name!$A:$B,2,FALSE)</f>
        <v>Abel</v>
      </c>
      <c r="G1728" s="7">
        <f ca="1" xml:space="preserve">
IF($C1728 = 1,
    0,
    RANDBETWEEN(5,COUNT('Last name'!$A:$A) + 1)
)</f>
        <v>154</v>
      </c>
      <c r="H1728" s="7" t="str">
        <f ca="1" xml:space="preserve">
IF($C1728 = 1 + N("Presidente"),
    "de Orléans e Bragança",
    VLOOKUP($G1728,'Last name'!$A:$B,2,FALSE) &amp; " " &amp; VLOOKUP(RANDBETWEEN(5,COUNT('Last name'!$A:$A) + 1),'Last name'!$A:$B,2,FALSE)
)</f>
        <v>Pinheiro Alvim</v>
      </c>
      <c r="I1728" s="7" t="str">
        <f t="shared" ca="1" si="235"/>
        <v>Abel Pinheiro Alvim</v>
      </c>
      <c r="J1728" s="7" t="str">
        <f ca="1">VLOOKUP($E1728,Name!$A:$C,3,FALSE)</f>
        <v>M</v>
      </c>
      <c r="K1728" s="7" t="str">
        <f ca="1">VLOOKUP($J1728,Gender!$A:$B,2,FALSE)</f>
        <v>Male</v>
      </c>
      <c r="L1728" s="7">
        <f t="shared" ca="1" si="236"/>
        <v>5</v>
      </c>
      <c r="M1728" s="7" t="str">
        <f ca="1">VLOOKUP($L1728,Race!$A:$B,2,FALSE)</f>
        <v>White</v>
      </c>
      <c r="N1728" s="8">
        <f t="shared" ca="1" si="237"/>
        <v>29390</v>
      </c>
      <c r="O1728" s="6">
        <f t="shared" ca="1" si="238"/>
        <v>7</v>
      </c>
      <c r="P1728" s="8" t="str">
        <f ca="1">VLOOKUP($O1728,Education!$A:$B,2,FALSE)</f>
        <v>Undergraduate degree</v>
      </c>
      <c r="Q1728" s="7">
        <f ca="1" xml:space="preserve">
  IF(OR($S1728 = 5, $S1728 = 6, $S1728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28" s="7" t="str">
        <f ca="1">VLOOKUP($Q1728,Department!$A:$B,2,FALSE)</f>
        <v>Communication &amp; Marketing</v>
      </c>
      <c r="S1728" s="6">
        <f t="shared" ca="1" si="239"/>
        <v>11</v>
      </c>
      <c r="T1728" s="7" t="str">
        <f ca="1">VLOOKUP($S1728,Role!$A:$B,2,FALSE)</f>
        <v>Analyst</v>
      </c>
      <c r="U1728" s="6">
        <f t="shared" ca="1" si="240"/>
        <v>5</v>
      </c>
      <c r="V1728" s="7" t="str">
        <f ca="1" xml:space="preserve">
IF($U1728 &lt;&gt; "",
    VLOOKUP($U1728,Level!$A:$B,2,FALSE),
    ""
)</f>
        <v>Junior</v>
      </c>
      <c r="W1728" s="1">
        <f t="shared" ca="1" si="241"/>
        <v>2580</v>
      </c>
      <c r="X1728" s="12" t="str">
        <f t="shared" ca="1" si="242"/>
        <v>INSERT INTO bi4all.fac_employees (id_company_fk, id_employee_pk, flg_active, employee_name, id_gender_fk, id_race_fk, birthday, id_schooling_fk, id_department_fk, id_role_fk, id_level_fk, salary) VALUES (1, 1724, TRUE, 'Abel Pinheiro Alvim', 'M', 5, '18/06/1980', 7, 11, 11, 5, 2580);</v>
      </c>
    </row>
    <row r="1729" spans="1:24" ht="14.25" customHeight="1" x14ac:dyDescent="0.2">
      <c r="A1729" s="7">
        <v>1</v>
      </c>
      <c r="B1729" s="7" t="str">
        <f>$A1729 &amp; "-"&amp;VLOOKUP($A1729,Company!$A:$B,2,FALSE)</f>
        <v>1-ACME Corporation</v>
      </c>
      <c r="C1729" s="5">
        <f t="shared" si="234"/>
        <v>1725</v>
      </c>
      <c r="D1729" s="6" t="b">
        <v>1</v>
      </c>
      <c r="E1729" s="7">
        <f ca="1">IF($C1729 = 1 + N("Presidente"),
    127,
    IF($C1729 = 2 + N("Vice-Presidente"),
        72,
        IF($C1729 = 3 + N("Secretária bilíngue"),
            13,
            RANDBETWEEN(5,COUNT(Name!$A:$A) + 1)
        )
    )
)</f>
        <v>72</v>
      </c>
      <c r="F1729" s="7" t="str">
        <f ca="1">VLOOKUP($E1729,Name!$A:$B,2,FALSE)</f>
        <v>Bernnardo</v>
      </c>
      <c r="G1729" s="7">
        <f ca="1" xml:space="preserve">
IF($C1729 = 1,
    0,
    RANDBETWEEN(5,COUNT('Last name'!$A:$A) + 1)
)</f>
        <v>122</v>
      </c>
      <c r="H1729" s="7" t="str">
        <f ca="1" xml:space="preserve">
IF($C1729 = 1 + N("Presidente"),
    "de Orléans e Bragança",
    VLOOKUP($G1729,'Last name'!$A:$B,2,FALSE) &amp; " " &amp; VLOOKUP(RANDBETWEEN(5,COUNT('Last name'!$A:$A) + 1),'Last name'!$A:$B,2,FALSE)
)</f>
        <v>Martini Barroso</v>
      </c>
      <c r="I1729" s="7" t="str">
        <f t="shared" ca="1" si="235"/>
        <v>Bernnardo Martini Barroso</v>
      </c>
      <c r="J1729" s="7" t="str">
        <f ca="1">VLOOKUP($E1729,Name!$A:$C,3,FALSE)</f>
        <v>M</v>
      </c>
      <c r="K1729" s="7" t="str">
        <f ca="1">VLOOKUP($J1729,Gender!$A:$B,2,FALSE)</f>
        <v>Male</v>
      </c>
      <c r="L1729" s="7">
        <f t="shared" ca="1" si="236"/>
        <v>8</v>
      </c>
      <c r="M1729" s="7" t="str">
        <f ca="1">VLOOKUP($L1729,Race!$A:$B,2,FALSE)</f>
        <v>Asian</v>
      </c>
      <c r="N1729" s="8">
        <f t="shared" ca="1" si="237"/>
        <v>18521</v>
      </c>
      <c r="O1729" s="6">
        <f t="shared" ca="1" si="238"/>
        <v>7</v>
      </c>
      <c r="P1729" s="8" t="str">
        <f ca="1">VLOOKUP($O1729,Education!$A:$B,2,FALSE)</f>
        <v>Undergraduate degree</v>
      </c>
      <c r="Q1729" s="7">
        <f ca="1" xml:space="preserve">
  IF(OR($S1729 = 5, $S1729 = 6, $S1729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29" s="7" t="str">
        <f ca="1">VLOOKUP($Q1729,Department!$A:$B,2,FALSE)</f>
        <v>Communication &amp; Marketing</v>
      </c>
      <c r="S1729" s="6">
        <f t="shared" ca="1" si="239"/>
        <v>10</v>
      </c>
      <c r="T1729" s="7" t="str">
        <f ca="1">VLOOKUP($S1729,Role!$A:$B,2,FALSE)</f>
        <v>Trainee</v>
      </c>
      <c r="U1729" s="6" t="str">
        <f t="shared" ca="1" si="240"/>
        <v/>
      </c>
      <c r="V1729" s="7" t="str">
        <f ca="1" xml:space="preserve">
IF($U1729 &lt;&gt; "",
    VLOOKUP($U1729,Level!$A:$B,2,FALSE),
    ""
)</f>
        <v/>
      </c>
      <c r="W1729" s="1">
        <f t="shared" ca="1" si="241"/>
        <v>1385</v>
      </c>
      <c r="X1729" s="12" t="str">
        <f t="shared" ca="1" si="242"/>
        <v>INSERT INTO bi4all.fac_employees (id_company_fk, id_employee_pk, flg_active, employee_name, id_gender_fk, id_race_fk, birthday, id_schooling_fk, id_department_fk, id_role_fk, id_level_fk, salary) VALUES (1, 1725, TRUE, 'Bernnardo Martini Barroso', 'M', 8, '15/09/1950', 7, 11, 10, NULL, 1385);</v>
      </c>
    </row>
    <row r="1730" spans="1:24" ht="14.25" customHeight="1" x14ac:dyDescent="0.2">
      <c r="A1730" s="7">
        <v>1</v>
      </c>
      <c r="B1730" s="7" t="str">
        <f>$A1730 &amp; "-"&amp;VLOOKUP($A1730,Company!$A:$B,2,FALSE)</f>
        <v>1-ACME Corporation</v>
      </c>
      <c r="C1730" s="5">
        <f t="shared" si="234"/>
        <v>1726</v>
      </c>
      <c r="D1730" s="6" t="b">
        <v>1</v>
      </c>
      <c r="E1730" s="7">
        <f ca="1">IF($C1730 = 1 + N("Presidente"),
    127,
    IF($C1730 = 2 + N("Vice-Presidente"),
        72,
        IF($C1730 = 3 + N("Secretária bilíngue"),
            13,
            RANDBETWEEN(5,COUNT(Name!$A:$A) + 1)
        )
    )
)</f>
        <v>296</v>
      </c>
      <c r="F1730" s="7" t="str">
        <f ca="1">VLOOKUP($E1730,Name!$A:$B,2,FALSE)</f>
        <v>Miguel Henrique</v>
      </c>
      <c r="G1730" s="7">
        <f ca="1" xml:space="preserve">
IF($C1730 = 1,
    0,
    RANDBETWEEN(5,COUNT('Last name'!$A:$A) + 1)
)</f>
        <v>146</v>
      </c>
      <c r="H1730" s="7" t="str">
        <f ca="1" xml:space="preserve">
IF($C1730 = 1 + N("Presidente"),
    "de Orléans e Bragança",
    VLOOKUP($G1730,'Last name'!$A:$B,2,FALSE) &amp; " " &amp; VLOOKUP(RANDBETWEEN(5,COUNT('Last name'!$A:$A) + 1),'Last name'!$A:$B,2,FALSE)
)</f>
        <v>Paulista Marino</v>
      </c>
      <c r="I1730" s="7" t="str">
        <f t="shared" ca="1" si="235"/>
        <v>Miguel Henrique Paulista Marino</v>
      </c>
      <c r="J1730" s="7" t="str">
        <f ca="1">VLOOKUP($E1730,Name!$A:$C,3,FALSE)</f>
        <v>M</v>
      </c>
      <c r="K1730" s="7" t="str">
        <f ca="1">VLOOKUP($J1730,Gender!$A:$B,2,FALSE)</f>
        <v>Male</v>
      </c>
      <c r="L1730" s="7">
        <f t="shared" ca="1" si="236"/>
        <v>5</v>
      </c>
      <c r="M1730" s="7" t="str">
        <f ca="1">VLOOKUP($L1730,Race!$A:$B,2,FALSE)</f>
        <v>White</v>
      </c>
      <c r="N1730" s="8">
        <f t="shared" ca="1" si="237"/>
        <v>27513</v>
      </c>
      <c r="O1730" s="6">
        <f t="shared" ca="1" si="238"/>
        <v>8</v>
      </c>
      <c r="P1730" s="8" t="str">
        <f ca="1">VLOOKUP($O1730,Education!$A:$B,2,FALSE)</f>
        <v>Graduate school</v>
      </c>
      <c r="Q1730" s="7">
        <f ca="1" xml:space="preserve">
  IF(OR($S1730 = 5, $S1730 = 6, $S1730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30" s="7" t="str">
        <f ca="1">VLOOKUP($Q1730,Department!$A:$B,2,FALSE)</f>
        <v>Administration</v>
      </c>
      <c r="S1730" s="6">
        <f t="shared" ca="1" si="239"/>
        <v>11</v>
      </c>
      <c r="T1730" s="7" t="str">
        <f ca="1">VLOOKUP($S1730,Role!$A:$B,2,FALSE)</f>
        <v>Analyst</v>
      </c>
      <c r="U1730" s="6">
        <f t="shared" ca="1" si="240"/>
        <v>5</v>
      </c>
      <c r="V1730" s="7" t="str">
        <f ca="1" xml:space="preserve">
IF($U1730 &lt;&gt; "",
    VLOOKUP($U1730,Level!$A:$B,2,FALSE),
    ""
)</f>
        <v>Junior</v>
      </c>
      <c r="W1730" s="1">
        <f t="shared" ca="1" si="241"/>
        <v>3000</v>
      </c>
      <c r="X1730" s="12" t="str">
        <f t="shared" ca="1" si="242"/>
        <v>INSERT INTO bi4all.fac_employees (id_company_fk, id_employee_pk, flg_active, employee_name, id_gender_fk, id_race_fk, birthday, id_schooling_fk, id_department_fk, id_role_fk, id_level_fk, salary) VALUES (1, 1726, TRUE, 'Miguel Henrique Paulista Marino', 'M', 5, '29/04/1975', 8, 6, 11, 5, 3000);</v>
      </c>
    </row>
    <row r="1731" spans="1:24" ht="14.25" customHeight="1" x14ac:dyDescent="0.2">
      <c r="A1731" s="7">
        <v>1</v>
      </c>
      <c r="B1731" s="7" t="str">
        <f>$A1731 &amp; "-"&amp;VLOOKUP($A1731,Company!$A:$B,2,FALSE)</f>
        <v>1-ACME Corporation</v>
      </c>
      <c r="C1731" s="5">
        <f t="shared" si="234"/>
        <v>1727</v>
      </c>
      <c r="D1731" s="6" t="b">
        <v>1</v>
      </c>
      <c r="E1731" s="7">
        <f ca="1">IF($C1731 = 1 + N("Presidente"),
    127,
    IF($C1731 = 2 + N("Vice-Presidente"),
        72,
        IF($C1731 = 3 + N("Secretária bilíngue"),
            13,
            RANDBETWEEN(5,COUNT(Name!$A:$A) + 1)
        )
    )
)</f>
        <v>62</v>
      </c>
      <c r="F1731" s="7" t="str">
        <f ca="1">VLOOKUP($E1731,Name!$A:$B,2,FALSE)</f>
        <v>Aurora</v>
      </c>
      <c r="G1731" s="7">
        <f ca="1" xml:space="preserve">
IF($C1731 = 1,
    0,
    RANDBETWEEN(5,COUNT('Last name'!$A:$A) + 1)
)</f>
        <v>87</v>
      </c>
      <c r="H1731" s="7" t="str">
        <f ca="1" xml:space="preserve">
IF($C1731 = 1 + N("Presidente"),
    "de Orléans e Bragança",
    VLOOKUP($G1731,'Last name'!$A:$B,2,FALSE) &amp; " " &amp; VLOOKUP(RANDBETWEEN(5,COUNT('Last name'!$A:$A) + 1),'Last name'!$A:$B,2,FALSE)
)</f>
        <v>Ferrari Aguiar</v>
      </c>
      <c r="I1731" s="7" t="str">
        <f t="shared" ca="1" si="235"/>
        <v>Aurora Ferrari Aguiar</v>
      </c>
      <c r="J1731" s="7" t="str">
        <f ca="1">VLOOKUP($E1731,Name!$A:$C,3,FALSE)</f>
        <v>F</v>
      </c>
      <c r="K1731" s="7" t="str">
        <f ca="1">VLOOKUP($J1731,Gender!$A:$B,2,FALSE)</f>
        <v>Female</v>
      </c>
      <c r="L1731" s="7">
        <f t="shared" ca="1" si="236"/>
        <v>5</v>
      </c>
      <c r="M1731" s="7" t="str">
        <f ca="1">VLOOKUP($L1731,Race!$A:$B,2,FALSE)</f>
        <v>White</v>
      </c>
      <c r="N1731" s="8">
        <f t="shared" ca="1" si="237"/>
        <v>30285</v>
      </c>
      <c r="O1731" s="6">
        <f t="shared" ca="1" si="238"/>
        <v>7</v>
      </c>
      <c r="P1731" s="8" t="str">
        <f ca="1">VLOOKUP($O1731,Education!$A:$B,2,FALSE)</f>
        <v>Undergraduate degree</v>
      </c>
      <c r="Q1731" s="7">
        <f ca="1" xml:space="preserve">
  IF(OR($S1731 = 5, $S1731 = 6, $S1731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31" s="7" t="str">
        <f ca="1">VLOOKUP($Q1731,Department!$A:$B,2,FALSE)</f>
        <v>Human Resource</v>
      </c>
      <c r="S1731" s="6">
        <f t="shared" ca="1" si="239"/>
        <v>10</v>
      </c>
      <c r="T1731" s="7" t="str">
        <f ca="1">VLOOKUP($S1731,Role!$A:$B,2,FALSE)</f>
        <v>Trainee</v>
      </c>
      <c r="U1731" s="6" t="str">
        <f t="shared" ca="1" si="240"/>
        <v/>
      </c>
      <c r="V1731" s="7" t="str">
        <f ca="1" xml:space="preserve">
IF($U1731 &lt;&gt; "",
    VLOOKUP($U1731,Level!$A:$B,2,FALSE),
    ""
)</f>
        <v/>
      </c>
      <c r="W1731" s="1">
        <f t="shared" ca="1" si="241"/>
        <v>1385</v>
      </c>
      <c r="X1731" s="12" t="str">
        <f t="shared" ca="1" si="242"/>
        <v>INSERT INTO bi4all.fac_employees (id_company_fk, id_employee_pk, flg_active, employee_name, id_gender_fk, id_race_fk, birthday, id_schooling_fk, id_department_fk, id_role_fk, id_level_fk, salary) VALUES (1, 1727, TRUE, 'Aurora Ferrari Aguiar', 'F', 5, '30/11/1982', 7, 8, 10, NULL, 1385);</v>
      </c>
    </row>
    <row r="1732" spans="1:24" ht="14.25" customHeight="1" x14ac:dyDescent="0.2">
      <c r="A1732" s="7">
        <v>1</v>
      </c>
      <c r="B1732" s="7" t="str">
        <f>$A1732 &amp; "-"&amp;VLOOKUP($A1732,Company!$A:$B,2,FALSE)</f>
        <v>1-ACME Corporation</v>
      </c>
      <c r="C1732" s="5">
        <f t="shared" si="234"/>
        <v>1728</v>
      </c>
      <c r="D1732" s="6" t="b">
        <v>1</v>
      </c>
      <c r="E1732" s="7">
        <f ca="1">IF($C1732 = 1 + N("Presidente"),
    127,
    IF($C1732 = 2 + N("Vice-Presidente"),
        72,
        IF($C1732 = 3 + N("Secretária bilíngue"),
            13,
            RANDBETWEEN(5,COUNT(Name!$A:$A) + 1)
        )
    )
)</f>
        <v>317</v>
      </c>
      <c r="F1732" s="7" t="str">
        <f ca="1">VLOOKUP($E1732,Name!$A:$B,2,FALSE)</f>
        <v>Pedro Henrique</v>
      </c>
      <c r="G1732" s="7">
        <f ca="1" xml:space="preserve">
IF($C1732 = 1,
    0,
    RANDBETWEEN(5,COUNT('Last name'!$A:$A) + 1)
)</f>
        <v>48</v>
      </c>
      <c r="H1732" s="7" t="str">
        <f ca="1" xml:space="preserve">
IF($C1732 = 1 + N("Presidente"),
    "de Orléans e Bragança",
    VLOOKUP($G1732,'Last name'!$A:$B,2,FALSE) &amp; " " &amp; VLOOKUP(RANDBETWEEN(5,COUNT('Last name'!$A:$A) + 1),'Last name'!$A:$B,2,FALSE)
)</f>
        <v>Brasil Pereira</v>
      </c>
      <c r="I1732" s="7" t="str">
        <f t="shared" ca="1" si="235"/>
        <v>Pedro Henrique Brasil Pereira</v>
      </c>
      <c r="J1732" s="7" t="str">
        <f ca="1">VLOOKUP($E1732,Name!$A:$C,3,FALSE)</f>
        <v>M</v>
      </c>
      <c r="K1732" s="7" t="str">
        <f ca="1">VLOOKUP($J1732,Gender!$A:$B,2,FALSE)</f>
        <v>Male</v>
      </c>
      <c r="L1732" s="7">
        <f t="shared" ca="1" si="236"/>
        <v>5</v>
      </c>
      <c r="M1732" s="7" t="str">
        <f ca="1">VLOOKUP($L1732,Race!$A:$B,2,FALSE)</f>
        <v>White</v>
      </c>
      <c r="N1732" s="8">
        <f t="shared" ca="1" si="237"/>
        <v>29820</v>
      </c>
      <c r="O1732" s="6">
        <f t="shared" ca="1" si="238"/>
        <v>7</v>
      </c>
      <c r="P1732" s="8" t="str">
        <f ca="1">VLOOKUP($O1732,Education!$A:$B,2,FALSE)</f>
        <v>Undergraduate degree</v>
      </c>
      <c r="Q1732" s="7">
        <f ca="1" xml:space="preserve">
  IF(OR($S1732 = 5, $S1732 = 6, $S1732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32" s="7" t="str">
        <f ca="1">VLOOKUP($Q1732,Department!$A:$B,2,FALSE)</f>
        <v>Operations</v>
      </c>
      <c r="S1732" s="6">
        <f t="shared" ca="1" si="239"/>
        <v>11</v>
      </c>
      <c r="T1732" s="7" t="str">
        <f ca="1">VLOOKUP($S1732,Role!$A:$B,2,FALSE)</f>
        <v>Analyst</v>
      </c>
      <c r="U1732" s="6">
        <f t="shared" ca="1" si="240"/>
        <v>7</v>
      </c>
      <c r="V1732" s="7" t="str">
        <f ca="1" xml:space="preserve">
IF($U1732 &lt;&gt; "",
    VLOOKUP($U1732,Level!$A:$B,2,FALSE),
    ""
)</f>
        <v>Senior</v>
      </c>
      <c r="W1732" s="1">
        <f t="shared" ca="1" si="241"/>
        <v>2500</v>
      </c>
      <c r="X1732" s="12" t="str">
        <f t="shared" ca="1" si="242"/>
        <v>INSERT INTO bi4all.fac_employees (id_company_fk, id_employee_pk, flg_active, employee_name, id_gender_fk, id_race_fk, birthday, id_schooling_fk, id_department_fk, id_role_fk, id_level_fk, salary) VALUES (1, 1728, TRUE, 'Pedro Henrique Brasil Pereira', 'M', 5, '22/08/1981', 7, 10, 11, 7, 2500);</v>
      </c>
    </row>
    <row r="1733" spans="1:24" ht="14.25" customHeight="1" x14ac:dyDescent="0.2">
      <c r="A1733" s="7">
        <v>1</v>
      </c>
      <c r="B1733" s="7" t="str">
        <f>$A1733 &amp; "-"&amp;VLOOKUP($A1733,Company!$A:$B,2,FALSE)</f>
        <v>1-ACME Corporation</v>
      </c>
      <c r="C1733" s="5">
        <f t="shared" si="234"/>
        <v>1729</v>
      </c>
      <c r="D1733" s="6" t="b">
        <v>1</v>
      </c>
      <c r="E1733" s="7">
        <f ca="1">IF($C1733 = 1 + N("Presidente"),
    127,
    IF($C1733 = 2 + N("Vice-Presidente"),
        72,
        IF($C1733 = 3 + N("Secretária bilíngue"),
            13,
            RANDBETWEEN(5,COUNT(Name!$A:$A) + 1)
        )
    )
)</f>
        <v>87</v>
      </c>
      <c r="F1733" s="7" t="str">
        <f ca="1">VLOOKUP($E1733,Name!$A:$B,2,FALSE)</f>
        <v>Caroline</v>
      </c>
      <c r="G1733" s="7">
        <f ca="1" xml:space="preserve">
IF($C1733 = 1,
    0,
    RANDBETWEEN(5,COUNT('Last name'!$A:$A) + 1)
)</f>
        <v>66</v>
      </c>
      <c r="H1733" s="7" t="str">
        <f ca="1" xml:space="preserve">
IF($C1733 = 1 + N("Presidente"),
    "de Orléans e Bragança",
    VLOOKUP($G1733,'Last name'!$A:$B,2,FALSE) &amp; " " &amp; VLOOKUP(RANDBETWEEN(5,COUNT('Last name'!$A:$A) + 1),'Last name'!$A:$B,2,FALSE)
)</f>
        <v>Colombo Café</v>
      </c>
      <c r="I1733" s="7" t="str">
        <f t="shared" ca="1" si="235"/>
        <v>Caroline Colombo Café</v>
      </c>
      <c r="J1733" s="7" t="str">
        <f ca="1">VLOOKUP($E1733,Name!$A:$C,3,FALSE)</f>
        <v>F</v>
      </c>
      <c r="K1733" s="7" t="str">
        <f ca="1">VLOOKUP($J1733,Gender!$A:$B,2,FALSE)</f>
        <v>Female</v>
      </c>
      <c r="L1733" s="7">
        <f t="shared" ca="1" si="236"/>
        <v>5</v>
      </c>
      <c r="M1733" s="7" t="str">
        <f ca="1">VLOOKUP($L1733,Race!$A:$B,2,FALSE)</f>
        <v>White</v>
      </c>
      <c r="N1733" s="8">
        <f t="shared" ca="1" si="237"/>
        <v>20419</v>
      </c>
      <c r="O1733" s="6">
        <f t="shared" ca="1" si="238"/>
        <v>7</v>
      </c>
      <c r="P1733" s="8" t="str">
        <f ca="1">VLOOKUP($O1733,Education!$A:$B,2,FALSE)</f>
        <v>Undergraduate degree</v>
      </c>
      <c r="Q1733" s="7">
        <f ca="1" xml:space="preserve">
  IF(OR($S1733 = 5, $S1733 = 6, $S1733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33" s="7" t="str">
        <f ca="1">VLOOKUP($Q1733,Department!$A:$B,2,FALSE)</f>
        <v>Communication &amp; Marketing</v>
      </c>
      <c r="S1733" s="6">
        <f t="shared" ca="1" si="239"/>
        <v>9</v>
      </c>
      <c r="T1733" s="7" t="str">
        <f ca="1">VLOOKUP($S1733,Role!$A:$B,2,FALSE)</f>
        <v>Intern</v>
      </c>
      <c r="U1733" s="6" t="str">
        <f t="shared" ca="1" si="240"/>
        <v/>
      </c>
      <c r="V1733" s="7" t="str">
        <f ca="1" xml:space="preserve">
IF($U1733 &lt;&gt; "",
    VLOOKUP($U1733,Level!$A:$B,2,FALSE),
    ""
)</f>
        <v/>
      </c>
      <c r="W1733" s="1">
        <f t="shared" ca="1" si="241"/>
        <v>1285</v>
      </c>
      <c r="X1733" s="12" t="str">
        <f t="shared" ca="1" si="242"/>
        <v>INSERT INTO bi4all.fac_employees (id_company_fk, id_employee_pk, flg_active, employee_name, id_gender_fk, id_race_fk, birthday, id_schooling_fk, id_department_fk, id_role_fk, id_level_fk, salary) VALUES (1, 1729, TRUE, 'Caroline Colombo Café', 'F', 5, '26/11/1955', 7, 11, 9, NULL, 1285);</v>
      </c>
    </row>
    <row r="1734" spans="1:24" ht="14.25" customHeight="1" x14ac:dyDescent="0.2">
      <c r="A1734" s="7">
        <v>1</v>
      </c>
      <c r="B1734" s="7" t="str">
        <f>$A1734 &amp; "-"&amp;VLOOKUP($A1734,Company!$A:$B,2,FALSE)</f>
        <v>1-ACME Corporation</v>
      </c>
      <c r="C1734" s="5">
        <f t="shared" ref="C1734:C1797" si="243">ROW() - 4</f>
        <v>1730</v>
      </c>
      <c r="D1734" s="6" t="b">
        <v>1</v>
      </c>
      <c r="E1734" s="7">
        <f ca="1">IF($C1734 = 1 + N("Presidente"),
    127,
    IF($C1734 = 2 + N("Vice-Presidente"),
        72,
        IF($C1734 = 3 + N("Secretária bilíngue"),
            13,
            RANDBETWEEN(5,COUNT(Name!$A:$A) + 1)
        )
    )
)</f>
        <v>253</v>
      </c>
      <c r="F1734" s="7" t="str">
        <f ca="1">VLOOKUP($E1734,Name!$A:$B,2,FALSE)</f>
        <v>Malu</v>
      </c>
      <c r="G1734" s="7">
        <f ca="1" xml:space="preserve">
IF($C1734 = 1,
    0,
    RANDBETWEEN(5,COUNT('Last name'!$A:$A) + 1)
)</f>
        <v>31</v>
      </c>
      <c r="H1734" s="7" t="str">
        <f ca="1" xml:space="preserve">
IF($C1734 = 1 + N("Presidente"),
    "de Orléans e Bragança",
    VLOOKUP($G1734,'Last name'!$A:$B,2,FALSE) &amp; " " &amp; VLOOKUP(RANDBETWEEN(5,COUNT('Last name'!$A:$A) + 1),'Last name'!$A:$B,2,FALSE)
)</f>
        <v>Barbosa Gallo</v>
      </c>
      <c r="I1734" s="7" t="str">
        <f t="shared" ref="I1734:I1797" ca="1" si="244">$F1734 &amp; " " &amp; $H1734</f>
        <v>Malu Barbosa Gallo</v>
      </c>
      <c r="J1734" s="7" t="str">
        <f ca="1">VLOOKUP($E1734,Name!$A:$C,3,FALSE)</f>
        <v>F</v>
      </c>
      <c r="K1734" s="7" t="str">
        <f ca="1">VLOOKUP($J1734,Gender!$A:$B,2,FALSE)</f>
        <v>Female</v>
      </c>
      <c r="L1734" s="7">
        <f t="shared" ref="L1734:L1797" ca="1" si="245" xml:space="preserve">
IF(AND($S1734 &gt;= 5, $S1734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734" s="7" t="str">
        <f ca="1">VLOOKUP($L1734,Race!$A:$B,2,FALSE)</f>
        <v>White</v>
      </c>
      <c r="N1734" s="8">
        <f t="shared" ref="N1734:N1797" ca="1" si="246" xml:space="preserve">
IF($S1734 = 5 + N("CEO"),
    TODAY() - 16340,
    IF($S1734 = 8 + N("Secretary"),
        RANDBETWEEN(TODAY() - 12418.5, TODAY()-6574.5),
        IF(OR($S1734 = 7, $S1734 = 14),
            RANDBETWEEN(TODAY() - 16071, TODAY() - 8766),
            IF(OR($S1734 = 13, $S1734 = 12, $S1734 = 11),
                RANDBETWEEN(TODAY() - 27393.75, TODAY() - 12783.75),
                RANDBETWEEN(TODAY() - 27393.75, TODAY()-10957.5)
            )
        )
    )
)</f>
        <v>27847</v>
      </c>
      <c r="O1734" s="6">
        <f t="shared" ref="O1734:O1797" ca="1" si="247" xml:space="preserve">
IF(OR($S1734 = 5, $S1734 = 6) + N("Se for presidente ou vice-presidente"),
    10 + N("Doutor"),
    IF($S1734 = 7 + N("Se for diretor"),
        RANDBETWEEN(8,10) + N("Graduate school or Master’s degree or Doctorate"),
        IF($S1734 = 14 + N("If a manager"),
            RANDBETWEEN(7,9),
            IF(OR($S1734 = 13, $S1734 = 12, $S1734 = 11) + N("If coordinator or specialist or analyst"),
                RANDBETWEEN(7,8),
                7
            )
        )
    )
)</f>
        <v>8</v>
      </c>
      <c r="P1734" s="8" t="str">
        <f ca="1">VLOOKUP($O1734,Education!$A:$B,2,FALSE)</f>
        <v>Graduate school</v>
      </c>
      <c r="Q1734" s="7">
        <f ca="1" xml:space="preserve">
  IF(OR($S1734 = 5, $S1734 = 6, $S1734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34" s="7" t="str">
        <f ca="1">VLOOKUP($Q1734,Department!$A:$B,2,FALSE)</f>
        <v>Commercial</v>
      </c>
      <c r="S1734" s="6">
        <f t="shared" ref="S1734:S1797" ca="1" si="248" xml:space="preserve">
IF($C1734 = 1 + N("Se matrícula for 1"),
  5 + N("Presidente"),
  IF($C1734 = 2 + N("Se matrícula for 2"),
    6 + N("Vice-presidente"),
    IF($C1734 = 3 + N("Se matrícula for 3"),
      8 + N("Secretária bilíngue"),
      IF(AND($C1734 &gt;= 4, $C1734 &lt;=14),
        7 + N("Diretor"),
        IF(AND($C1734 &gt;= 15, $C1734 &lt;= 25),
          14 + N("Manager"),
          IF(AND($C1734 &gt;= 26, $C1734 &lt;= 36),
            13 + N("Coordinador"),
            IF(AND($C1734 &gt;= 37, $C1734 &lt;= 47),
              12 + N("Especialista"),
                IF(MOD($C1734,2) = 0,
                  11 + N("Analista"),
                  RANDBETWEEN(9,10) + N("Estagiário ou Trainee")
                )
            )
          )
        )
      )
    )
  )
)</f>
        <v>11</v>
      </c>
      <c r="T1734" s="7" t="str">
        <f ca="1">VLOOKUP($S1734,Role!$A:$B,2,FALSE)</f>
        <v>Analyst</v>
      </c>
      <c r="U1734" s="6">
        <f t="shared" ref="U1734:U1797" ca="1" si="249" xml:space="preserve">
IF($S1734 = 11 + N("Analyst"),
    RANDBETWEEN(5, 7) + N("Jr, Pleno, Sr"),
    ""
)</f>
        <v>7</v>
      </c>
      <c r="V1734" s="7" t="str">
        <f ca="1" xml:space="preserve">
IF($U1734 &lt;&gt; "",
    VLOOKUP($U1734,Level!$A:$B,2,FALSE),
    ""
)</f>
        <v>Senior</v>
      </c>
      <c r="W1734" s="1">
        <f t="shared" ref="W1734:W1797" ca="1" si="250" xml:space="preserve">
IF($S1734 = 5 + N("Presidente"),
    27000,
    IF($S1734 = 6 + N("Vice-presidente"),
        23000,
        IF(OR($S1734 = 8, $S1734= 13, $S1734 = 12) + N("Secretária bilíngue ou coordenador ou especialista"),
            8000,
            IF($S1734 = 7 + N("Diretor"),
                15000,
                IF($S1734 = 14 + N("Gerente"),
                    12000,
                    IF($S1734 = 9 + N("Estagiário"),
                        705,
                        IF($S1734 = 10 + N("Trainee"),
                            805,
                            IF($S1734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IF($O1734 = 7,
  500,
  IF($O1734 = 8,
    1000,
    IF($O1734 = 9,
      1500,
      IF($O1734 = 10,
        2000,
        0
      )
    )
  )
)
+
N("Adicional no salário por área")
+
IF($Q1734 = 14 + N("Tecnologia da Informação"),
  120,
  IF($Q1734 = 16 + N("Vendas"),
    110,
    IF($Q1734 = 15 + N("Jurídico"),
      100,
      IF(OR($Q1734 = 8, $Q1734 = 9, $Q1734 = 11) + N("Recursos humanos ou comercial ou comunicação e marketing"),
        80,
        0
      )
    )
  )
)
+
N("Adicionando pegadinha")
+
IF(AND($Q1734 = 16, $O1734 = 9, $S1734 = 11, $U1734 = 5) + N("Se for de vendas, com mestrado, analista sênior"),
  IF($L1734 = 5,
    100,
    0
  )
  +
  IF($J1734 = "M",
    200,
    0
  ),
  0
)</f>
        <v>3080</v>
      </c>
      <c r="X1734" s="12" t="str">
        <f t="shared" ref="X1734:X1797" ca="1" si="251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$A1734  &amp; ", "   &amp;
$C1734  &amp; ", "   &amp;
$D1734  &amp; ", '"  &amp;
$I1734  &amp; "', '" &amp;
$J1734  &amp; "', "  &amp;
$L1734  &amp; ", '"  &amp;
TEXT($N1734,"dd/mm/aaaa")  &amp; "', "   &amp;
$O1734  &amp; ", "   &amp;
$Q1734  &amp; ", "   &amp;
$S1734  &amp; ", "   &amp;
IF($U1734 &lt;&gt; "", $U1734, "NULL")  &amp; ", "   &amp;
$W1734  &amp; ");"</f>
        <v>INSERT INTO bi4all.fac_employees (id_company_fk, id_employee_pk, flg_active, employee_name, id_gender_fk, id_race_fk, birthday, id_schooling_fk, id_department_fk, id_role_fk, id_level_fk, salary) VALUES (1, 1730, TRUE, 'Malu Barbosa Gallo', 'F', 5, '28/03/1976', 8, 9, 11, 7, 3080);</v>
      </c>
    </row>
    <row r="1735" spans="1:24" ht="14.25" customHeight="1" x14ac:dyDescent="0.2">
      <c r="A1735" s="7">
        <v>1</v>
      </c>
      <c r="B1735" s="7" t="str">
        <f>$A1735 &amp; "-"&amp;VLOOKUP($A1735,Company!$A:$B,2,FALSE)</f>
        <v>1-ACME Corporation</v>
      </c>
      <c r="C1735" s="5">
        <f t="shared" si="243"/>
        <v>1731</v>
      </c>
      <c r="D1735" s="6" t="b">
        <v>1</v>
      </c>
      <c r="E1735" s="7">
        <f ca="1">IF($C1735 = 1 + N("Presidente"),
    127,
    IF($C1735 = 2 + N("Vice-Presidente"),
        72,
        IF($C1735 = 3 + N("Secretária bilíngue"),
            13,
            RANDBETWEEN(5,COUNT(Name!$A:$A) + 1)
        )
    )
)</f>
        <v>40</v>
      </c>
      <c r="F1735" s="7" t="str">
        <f ca="1">VLOOKUP($E1735,Name!$A:$B,2,FALSE)</f>
        <v>André</v>
      </c>
      <c r="G1735" s="7">
        <f ca="1" xml:space="preserve">
IF($C1735 = 1,
    0,
    RANDBETWEEN(5,COUNT('Last name'!$A:$A) + 1)
)</f>
        <v>20</v>
      </c>
      <c r="H1735" s="7" t="str">
        <f ca="1" xml:space="preserve">
IF($C1735 = 1 + N("Presidente"),
    "de Orléans e Bragança",
    VLOOKUP($G1735,'Last name'!$A:$B,2,FALSE) &amp; " " &amp; VLOOKUP(RANDBETWEEN(5,COUNT('Last name'!$A:$A) + 1),'Last name'!$A:$B,2,FALSE)
)</f>
        <v>Anunciação Aragão</v>
      </c>
      <c r="I1735" s="7" t="str">
        <f t="shared" ca="1" si="244"/>
        <v>André Anunciação Aragão</v>
      </c>
      <c r="J1735" s="7" t="str">
        <f ca="1">VLOOKUP($E1735,Name!$A:$C,3,FALSE)</f>
        <v>M</v>
      </c>
      <c r="K1735" s="7" t="str">
        <f ca="1">VLOOKUP($J1735,Gender!$A:$B,2,FALSE)</f>
        <v>Male</v>
      </c>
      <c r="L1735" s="7">
        <f t="shared" ca="1" si="245"/>
        <v>5</v>
      </c>
      <c r="M1735" s="7" t="str">
        <f ca="1">VLOOKUP($L1735,Race!$A:$B,2,FALSE)</f>
        <v>White</v>
      </c>
      <c r="N1735" s="8">
        <f t="shared" ca="1" si="246"/>
        <v>32996</v>
      </c>
      <c r="O1735" s="6">
        <f t="shared" ca="1" si="247"/>
        <v>7</v>
      </c>
      <c r="P1735" s="8" t="str">
        <f ca="1">VLOOKUP($O1735,Education!$A:$B,2,FALSE)</f>
        <v>Undergraduate degree</v>
      </c>
      <c r="Q1735" s="7">
        <f ca="1" xml:space="preserve">
  IF(OR($S1735 = 5, $S1735 = 6, $S1735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35" s="7" t="str">
        <f ca="1">VLOOKUP($Q1735,Department!$A:$B,2,FALSE)</f>
        <v>Presidency</v>
      </c>
      <c r="S1735" s="6">
        <f t="shared" ca="1" si="248"/>
        <v>10</v>
      </c>
      <c r="T1735" s="7" t="str">
        <f ca="1">VLOOKUP($S1735,Role!$A:$B,2,FALSE)</f>
        <v>Trainee</v>
      </c>
      <c r="U1735" s="6" t="str">
        <f t="shared" ca="1" si="249"/>
        <v/>
      </c>
      <c r="V1735" s="7" t="str">
        <f ca="1" xml:space="preserve">
IF($U1735 &lt;&gt; "",
    VLOOKUP($U1735,Level!$A:$B,2,FALSE),
    ""
)</f>
        <v/>
      </c>
      <c r="W1735" s="1">
        <f t="shared" ca="1" si="250"/>
        <v>1305</v>
      </c>
      <c r="X1735" s="12" t="str">
        <f t="shared" ca="1" si="251"/>
        <v>INSERT INTO bi4all.fac_employees (id_company_fk, id_employee_pk, flg_active, employee_name, id_gender_fk, id_race_fk, birthday, id_schooling_fk, id_department_fk, id_role_fk, id_level_fk, salary) VALUES (1, 1731, TRUE, 'André Anunciação Aragão', 'M', 5, '03/05/1990', 7, 5, 10, NULL, 1305);</v>
      </c>
    </row>
    <row r="1736" spans="1:24" ht="14.25" customHeight="1" x14ac:dyDescent="0.2">
      <c r="A1736" s="7">
        <v>1</v>
      </c>
      <c r="B1736" s="7" t="str">
        <f>$A1736 &amp; "-"&amp;VLOOKUP($A1736,Company!$A:$B,2,FALSE)</f>
        <v>1-ACME Corporation</v>
      </c>
      <c r="C1736" s="5">
        <f t="shared" si="243"/>
        <v>1732</v>
      </c>
      <c r="D1736" s="6" t="b">
        <v>1</v>
      </c>
      <c r="E1736" s="7">
        <f ca="1">IF($C1736 = 1 + N("Presidente"),
    127,
    IF($C1736 = 2 + N("Vice-Presidente"),
        72,
        IF($C1736 = 3 + N("Secretária bilíngue"),
            13,
            RANDBETWEEN(5,COUNT(Name!$A:$A) + 1)
        )
    )
)</f>
        <v>251</v>
      </c>
      <c r="F1736" s="7" t="str">
        <f ca="1">VLOOKUP($E1736,Name!$A:$B,2,FALSE)</f>
        <v>Maitê</v>
      </c>
      <c r="G1736" s="7">
        <f ca="1" xml:space="preserve">
IF($C1736 = 1,
    0,
    RANDBETWEEN(5,COUNT('Last name'!$A:$A) + 1)
)</f>
        <v>78</v>
      </c>
      <c r="H1736" s="7" t="str">
        <f ca="1" xml:space="preserve">
IF($C1736 = 1 + N("Presidente"),
    "de Orléans e Bragança",
    VLOOKUP($G1736,'Last name'!$A:$B,2,FALSE) &amp; " " &amp; VLOOKUP(RANDBETWEEN(5,COUNT('Last name'!$A:$A) + 1),'Last name'!$A:$B,2,FALSE)
)</f>
        <v>Esteves Nascimento</v>
      </c>
      <c r="I1736" s="7" t="str">
        <f t="shared" ca="1" si="244"/>
        <v>Maitê Esteves Nascimento</v>
      </c>
      <c r="J1736" s="7" t="str">
        <f ca="1">VLOOKUP($E1736,Name!$A:$C,3,FALSE)</f>
        <v>F</v>
      </c>
      <c r="K1736" s="7" t="str">
        <f ca="1">VLOOKUP($J1736,Gender!$A:$B,2,FALSE)</f>
        <v>Female</v>
      </c>
      <c r="L1736" s="7">
        <f t="shared" ca="1" si="245"/>
        <v>6</v>
      </c>
      <c r="M1736" s="7" t="str">
        <f ca="1">VLOOKUP($L1736,Race!$A:$B,2,FALSE)</f>
        <v>Black or African American</v>
      </c>
      <c r="N1736" s="8">
        <f t="shared" ca="1" si="246"/>
        <v>22208</v>
      </c>
      <c r="O1736" s="6">
        <f t="shared" ca="1" si="247"/>
        <v>8</v>
      </c>
      <c r="P1736" s="8" t="str">
        <f ca="1">VLOOKUP($O1736,Education!$A:$B,2,FALSE)</f>
        <v>Graduate school</v>
      </c>
      <c r="Q1736" s="7">
        <f ca="1" xml:space="preserve">
  IF(OR($S1736 = 5, $S1736 = 6, $S1736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36" s="7" t="str">
        <f ca="1">VLOOKUP($Q1736,Department!$A:$B,2,FALSE)</f>
        <v>Human Resource</v>
      </c>
      <c r="S1736" s="6">
        <f t="shared" ca="1" si="248"/>
        <v>11</v>
      </c>
      <c r="T1736" s="7" t="str">
        <f ca="1">VLOOKUP($S1736,Role!$A:$B,2,FALSE)</f>
        <v>Analyst</v>
      </c>
      <c r="U1736" s="6">
        <f t="shared" ca="1" si="249"/>
        <v>7</v>
      </c>
      <c r="V1736" s="7" t="str">
        <f ca="1" xml:space="preserve">
IF($U1736 &lt;&gt; "",
    VLOOKUP($U1736,Level!$A:$B,2,FALSE),
    ""
)</f>
        <v>Senior</v>
      </c>
      <c r="W1736" s="1">
        <f t="shared" ca="1" si="250"/>
        <v>3080</v>
      </c>
      <c r="X1736" s="12" t="str">
        <f t="shared" ca="1" si="251"/>
        <v>INSERT INTO bi4all.fac_employees (id_company_fk, id_employee_pk, flg_active, employee_name, id_gender_fk, id_race_fk, birthday, id_schooling_fk, id_department_fk, id_role_fk, id_level_fk, salary) VALUES (1, 1732, TRUE, 'Maitê Esteves Nascimento', 'F', 6, '19/10/1960', 8, 8, 11, 7, 3080);</v>
      </c>
    </row>
    <row r="1737" spans="1:24" ht="14.25" customHeight="1" x14ac:dyDescent="0.2">
      <c r="A1737" s="7">
        <v>1</v>
      </c>
      <c r="B1737" s="7" t="str">
        <f>$A1737 &amp; "-"&amp;VLOOKUP($A1737,Company!$A:$B,2,FALSE)</f>
        <v>1-ACME Corporation</v>
      </c>
      <c r="C1737" s="5">
        <f t="shared" si="243"/>
        <v>1733</v>
      </c>
      <c r="D1737" s="6" t="b">
        <v>1</v>
      </c>
      <c r="E1737" s="7">
        <f ca="1">IF($C1737 = 1 + N("Presidente"),
    127,
    IF($C1737 = 2 + N("Vice-Presidente"),
        72,
        IF($C1737 = 3 + N("Secretária bilíngue"),
            13,
            RANDBETWEEN(5,COUNT(Name!$A:$A) + 1)
        )
    )
)</f>
        <v>275</v>
      </c>
      <c r="F1737" s="7" t="str">
        <f ca="1">VLOOKUP($E1737,Name!$A:$B,2,FALSE)</f>
        <v>Maria Vitória</v>
      </c>
      <c r="G1737" s="7">
        <f ca="1" xml:space="preserve">
IF($C1737 = 1,
    0,
    RANDBETWEEN(5,COUNT('Last name'!$A:$A) + 1)
)</f>
        <v>132</v>
      </c>
      <c r="H1737" s="7" t="str">
        <f ca="1" xml:space="preserve">
IF($C1737 = 1 + N("Presidente"),
    "de Orléans e Bragança",
    VLOOKUP($G1737,'Last name'!$A:$B,2,FALSE) &amp; " " &amp; VLOOKUP(RANDBETWEEN(5,COUNT('Last name'!$A:$A) + 1),'Last name'!$A:$B,2,FALSE)
)</f>
        <v>Moraes Farina</v>
      </c>
      <c r="I1737" s="7" t="str">
        <f t="shared" ca="1" si="244"/>
        <v>Maria Vitória Moraes Farina</v>
      </c>
      <c r="J1737" s="7" t="str">
        <f ca="1">VLOOKUP($E1737,Name!$A:$C,3,FALSE)</f>
        <v>F</v>
      </c>
      <c r="K1737" s="7" t="str">
        <f ca="1">VLOOKUP($J1737,Gender!$A:$B,2,FALSE)</f>
        <v>Female</v>
      </c>
      <c r="L1737" s="7">
        <f t="shared" ca="1" si="245"/>
        <v>5</v>
      </c>
      <c r="M1737" s="7" t="str">
        <f ca="1">VLOOKUP($L1737,Race!$A:$B,2,FALSE)</f>
        <v>White</v>
      </c>
      <c r="N1737" s="8">
        <f t="shared" ca="1" si="246"/>
        <v>30931</v>
      </c>
      <c r="O1737" s="6">
        <f t="shared" ca="1" si="247"/>
        <v>7</v>
      </c>
      <c r="P1737" s="8" t="str">
        <f ca="1">VLOOKUP($O1737,Education!$A:$B,2,FALSE)</f>
        <v>Undergraduate degree</v>
      </c>
      <c r="Q1737" s="7">
        <f ca="1" xml:space="preserve">
  IF(OR($S1737 = 5, $S1737 = 6, $S1737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37" s="7" t="str">
        <f ca="1">VLOOKUP($Q1737,Department!$A:$B,2,FALSE)</f>
        <v>Finance</v>
      </c>
      <c r="S1737" s="6">
        <f t="shared" ca="1" si="248"/>
        <v>9</v>
      </c>
      <c r="T1737" s="7" t="str">
        <f ca="1">VLOOKUP($S1737,Role!$A:$B,2,FALSE)</f>
        <v>Intern</v>
      </c>
      <c r="U1737" s="6" t="str">
        <f t="shared" ca="1" si="249"/>
        <v/>
      </c>
      <c r="V1737" s="7" t="str">
        <f ca="1" xml:space="preserve">
IF($U1737 &lt;&gt; "",
    VLOOKUP($U1737,Level!$A:$B,2,FALSE),
    ""
)</f>
        <v/>
      </c>
      <c r="W1737" s="1">
        <f t="shared" ca="1" si="250"/>
        <v>1205</v>
      </c>
      <c r="X1737" s="12" t="str">
        <f t="shared" ca="1" si="251"/>
        <v>INSERT INTO bi4all.fac_employees (id_company_fk, id_employee_pk, flg_active, employee_name, id_gender_fk, id_race_fk, birthday, id_schooling_fk, id_department_fk, id_role_fk, id_level_fk, salary) VALUES (1, 1733, TRUE, 'Maria Vitória Moraes Farina', 'F', 5, '06/09/1984', 7, 7, 9, NULL, 1205);</v>
      </c>
    </row>
    <row r="1738" spans="1:24" ht="14.25" customHeight="1" x14ac:dyDescent="0.2">
      <c r="A1738" s="7">
        <v>1</v>
      </c>
      <c r="B1738" s="7" t="str">
        <f>$A1738 &amp; "-"&amp;VLOOKUP($A1738,Company!$A:$B,2,FALSE)</f>
        <v>1-ACME Corporation</v>
      </c>
      <c r="C1738" s="5">
        <f t="shared" si="243"/>
        <v>1734</v>
      </c>
      <c r="D1738" s="6" t="b">
        <v>1</v>
      </c>
      <c r="E1738" s="7">
        <f ca="1">IF($C1738 = 1 + N("Presidente"),
    127,
    IF($C1738 = 2 + N("Vice-Presidente"),
        72,
        IF($C1738 = 3 + N("Secretária bilíngue"),
            13,
            RANDBETWEEN(5,COUNT(Name!$A:$A) + 1)
        )
    )
)</f>
        <v>215</v>
      </c>
      <c r="F1738" s="7" t="str">
        <f ca="1">VLOOKUP($E1738,Name!$A:$B,2,FALSE)</f>
        <v>Kloe</v>
      </c>
      <c r="G1738" s="7">
        <f ca="1" xml:space="preserve">
IF($C1738 = 1,
    0,
    RANDBETWEEN(5,COUNT('Last name'!$A:$A) + 1)
)</f>
        <v>79</v>
      </c>
      <c r="H1738" s="7" t="str">
        <f ca="1" xml:space="preserve">
IF($C1738 = 1 + N("Presidente"),
    "de Orléans e Bragança",
    VLOOKUP($G1738,'Last name'!$A:$B,2,FALSE) &amp; " " &amp; VLOOKUP(RANDBETWEEN(5,COUNT('Last name'!$A:$A) + 1),'Last name'!$A:$B,2,FALSE)
)</f>
        <v>Evangelista Nunes</v>
      </c>
      <c r="I1738" s="7" t="str">
        <f t="shared" ca="1" si="244"/>
        <v>Kloe Evangelista Nunes</v>
      </c>
      <c r="J1738" s="7" t="str">
        <f ca="1">VLOOKUP($E1738,Name!$A:$C,3,FALSE)</f>
        <v>F</v>
      </c>
      <c r="K1738" s="7" t="str">
        <f ca="1">VLOOKUP($J1738,Gender!$A:$B,2,FALSE)</f>
        <v>Female</v>
      </c>
      <c r="L1738" s="7">
        <f t="shared" ca="1" si="245"/>
        <v>7</v>
      </c>
      <c r="M1738" s="7" t="str">
        <f ca="1">VLOOKUP($L1738,Race!$A:$B,2,FALSE)</f>
        <v>Hispanic or Latino</v>
      </c>
      <c r="N1738" s="8">
        <f t="shared" ca="1" si="246"/>
        <v>19741</v>
      </c>
      <c r="O1738" s="6">
        <f t="shared" ca="1" si="247"/>
        <v>7</v>
      </c>
      <c r="P1738" s="8" t="str">
        <f ca="1">VLOOKUP($O1738,Education!$A:$B,2,FALSE)</f>
        <v>Undergraduate degree</v>
      </c>
      <c r="Q1738" s="7">
        <f ca="1" xml:space="preserve">
  IF(OR($S1738 = 5, $S1738 = 6, $S1738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38" s="7" t="str">
        <f ca="1">VLOOKUP($Q1738,Department!$A:$B,2,FALSE)</f>
        <v>Human Resource</v>
      </c>
      <c r="S1738" s="6">
        <f t="shared" ca="1" si="248"/>
        <v>11</v>
      </c>
      <c r="T1738" s="7" t="str">
        <f ca="1">VLOOKUP($S1738,Role!$A:$B,2,FALSE)</f>
        <v>Analyst</v>
      </c>
      <c r="U1738" s="6">
        <f t="shared" ca="1" si="249"/>
        <v>7</v>
      </c>
      <c r="V1738" s="7" t="str">
        <f ca="1" xml:space="preserve">
IF($U1738 &lt;&gt; "",
    VLOOKUP($U1738,Level!$A:$B,2,FALSE),
    ""
)</f>
        <v>Senior</v>
      </c>
      <c r="W1738" s="1">
        <f t="shared" ca="1" si="250"/>
        <v>2580</v>
      </c>
      <c r="X1738" s="12" t="str">
        <f t="shared" ca="1" si="251"/>
        <v>INSERT INTO bi4all.fac_employees (id_company_fk, id_employee_pk, flg_active, employee_name, id_gender_fk, id_race_fk, birthday, id_schooling_fk, id_department_fk, id_role_fk, id_level_fk, salary) VALUES (1, 1734, TRUE, 'Kloe Evangelista Nunes', 'F', 7, '17/01/1954', 7, 8, 11, 7, 2580);</v>
      </c>
    </row>
    <row r="1739" spans="1:24" ht="14.25" customHeight="1" x14ac:dyDescent="0.2">
      <c r="A1739" s="7">
        <v>1</v>
      </c>
      <c r="B1739" s="7" t="str">
        <f>$A1739 &amp; "-"&amp;VLOOKUP($A1739,Company!$A:$B,2,FALSE)</f>
        <v>1-ACME Corporation</v>
      </c>
      <c r="C1739" s="5">
        <f t="shared" si="243"/>
        <v>1735</v>
      </c>
      <c r="D1739" s="6" t="b">
        <v>1</v>
      </c>
      <c r="E1739" s="7">
        <f ca="1">IF($C1739 = 1 + N("Presidente"),
    127,
    IF($C1739 = 2 + N("Vice-Presidente"),
        72,
        IF($C1739 = 3 + N("Secretária bilíngue"),
            13,
            RANDBETWEEN(5,COUNT(Name!$A:$A) + 1)
        )
    )
)</f>
        <v>168</v>
      </c>
      <c r="F1739" s="7" t="str">
        <f ca="1">VLOOKUP($E1739,Name!$A:$B,2,FALSE)</f>
        <v>Henry</v>
      </c>
      <c r="G1739" s="7">
        <f ca="1" xml:space="preserve">
IF($C1739 = 1,
    0,
    RANDBETWEEN(5,COUNT('Last name'!$A:$A) + 1)
)</f>
        <v>101</v>
      </c>
      <c r="H1739" s="7" t="str">
        <f ca="1" xml:space="preserve">
IF($C1739 = 1 + N("Presidente"),
    "de Orléans e Bragança",
    VLOOKUP($G1739,'Last name'!$A:$B,2,FALSE) &amp; " " &amp; VLOOKUP(RANDBETWEEN(5,COUNT('Last name'!$A:$A) + 1),'Last name'!$A:$B,2,FALSE)
)</f>
        <v>Gouveia Amor</v>
      </c>
      <c r="I1739" s="7" t="str">
        <f t="shared" ca="1" si="244"/>
        <v>Henry Gouveia Amor</v>
      </c>
      <c r="J1739" s="7" t="str">
        <f ca="1">VLOOKUP($E1739,Name!$A:$C,3,FALSE)</f>
        <v>M</v>
      </c>
      <c r="K1739" s="7" t="str">
        <f ca="1">VLOOKUP($J1739,Gender!$A:$B,2,FALSE)</f>
        <v>Male</v>
      </c>
      <c r="L1739" s="7">
        <f t="shared" ca="1" si="245"/>
        <v>5</v>
      </c>
      <c r="M1739" s="7" t="str">
        <f ca="1">VLOOKUP($L1739,Race!$A:$B,2,FALSE)</f>
        <v>White</v>
      </c>
      <c r="N1739" s="8">
        <f t="shared" ca="1" si="246"/>
        <v>26564</v>
      </c>
      <c r="O1739" s="6">
        <f t="shared" ca="1" si="247"/>
        <v>7</v>
      </c>
      <c r="P1739" s="8" t="str">
        <f ca="1">VLOOKUP($O1739,Education!$A:$B,2,FALSE)</f>
        <v>Undergraduate degree</v>
      </c>
      <c r="Q1739" s="7">
        <f ca="1" xml:space="preserve">
  IF(OR($S1739 = 5, $S1739 = 6, $S1739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39" s="7" t="str">
        <f ca="1">VLOOKUP($Q1739,Department!$A:$B,2,FALSE)</f>
        <v>Presidency</v>
      </c>
      <c r="S1739" s="6">
        <f t="shared" ca="1" si="248"/>
        <v>10</v>
      </c>
      <c r="T1739" s="7" t="str">
        <f ca="1">VLOOKUP($S1739,Role!$A:$B,2,FALSE)</f>
        <v>Trainee</v>
      </c>
      <c r="U1739" s="6" t="str">
        <f t="shared" ca="1" si="249"/>
        <v/>
      </c>
      <c r="V1739" s="7" t="str">
        <f ca="1" xml:space="preserve">
IF($U1739 &lt;&gt; "",
    VLOOKUP($U1739,Level!$A:$B,2,FALSE),
    ""
)</f>
        <v/>
      </c>
      <c r="W1739" s="1">
        <f t="shared" ca="1" si="250"/>
        <v>1305</v>
      </c>
      <c r="X1739" s="12" t="str">
        <f t="shared" ca="1" si="251"/>
        <v>INSERT INTO bi4all.fac_employees (id_company_fk, id_employee_pk, flg_active, employee_name, id_gender_fk, id_race_fk, birthday, id_schooling_fk, id_department_fk, id_role_fk, id_level_fk, salary) VALUES (1, 1735, TRUE, 'Henry Gouveia Amor', 'M', 5, '22/09/1972', 7, 5, 10, NULL, 1305);</v>
      </c>
    </row>
    <row r="1740" spans="1:24" ht="14.25" customHeight="1" x14ac:dyDescent="0.2">
      <c r="A1740" s="7">
        <v>1</v>
      </c>
      <c r="B1740" s="7" t="str">
        <f>$A1740 &amp; "-"&amp;VLOOKUP($A1740,Company!$A:$B,2,FALSE)</f>
        <v>1-ACME Corporation</v>
      </c>
      <c r="C1740" s="5">
        <f t="shared" si="243"/>
        <v>1736</v>
      </c>
      <c r="D1740" s="6" t="b">
        <v>1</v>
      </c>
      <c r="E1740" s="7">
        <f ca="1">IF($C1740 = 1 + N("Presidente"),
    127,
    IF($C1740 = 2 + N("Vice-Presidente"),
        72,
        IF($C1740 = 3 + N("Secretária bilíngue"),
            13,
            RANDBETWEEN(5,COUNT(Name!$A:$A) + 1)
        )
    )
)</f>
        <v>180</v>
      </c>
      <c r="F1740" s="7" t="str">
        <f ca="1">VLOOKUP($E1740,Name!$A:$B,2,FALSE)</f>
        <v>Isis</v>
      </c>
      <c r="G1740" s="7">
        <f ca="1" xml:space="preserve">
IF($C1740 = 1,
    0,
    RANDBETWEEN(5,COUNT('Last name'!$A:$A) + 1)
)</f>
        <v>140</v>
      </c>
      <c r="H1740" s="7" t="str">
        <f ca="1" xml:space="preserve">
IF($C1740 = 1 + N("Presidente"),
    "de Orléans e Bragança",
    VLOOKUP($G1740,'Last name'!$A:$B,2,FALSE) &amp; " " &amp; VLOOKUP(RANDBETWEEN(5,COUNT('Last name'!$A:$A) + 1),'Last name'!$A:$B,2,FALSE)
)</f>
        <v>Negreiros de Oliveira</v>
      </c>
      <c r="I1740" s="7" t="str">
        <f t="shared" ca="1" si="244"/>
        <v>Isis Negreiros de Oliveira</v>
      </c>
      <c r="J1740" s="7" t="str">
        <f ca="1">VLOOKUP($E1740,Name!$A:$C,3,FALSE)</f>
        <v>F</v>
      </c>
      <c r="K1740" s="7" t="str">
        <f ca="1">VLOOKUP($J1740,Gender!$A:$B,2,FALSE)</f>
        <v>Female</v>
      </c>
      <c r="L1740" s="7">
        <f t="shared" ca="1" si="245"/>
        <v>5</v>
      </c>
      <c r="M1740" s="7" t="str">
        <f ca="1">VLOOKUP($L1740,Race!$A:$B,2,FALSE)</f>
        <v>White</v>
      </c>
      <c r="N1740" s="8">
        <f t="shared" ca="1" si="246"/>
        <v>30015</v>
      </c>
      <c r="O1740" s="6">
        <f t="shared" ca="1" si="247"/>
        <v>7</v>
      </c>
      <c r="P1740" s="8" t="str">
        <f ca="1">VLOOKUP($O1740,Education!$A:$B,2,FALSE)</f>
        <v>Undergraduate degree</v>
      </c>
      <c r="Q1740" s="7">
        <f ca="1" xml:space="preserve">
  IF(OR($S1740 = 5, $S1740 = 6, $S1740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40" s="7" t="str">
        <f ca="1">VLOOKUP($Q1740,Department!$A:$B,2,FALSE)</f>
        <v>Human Resource</v>
      </c>
      <c r="S1740" s="6">
        <f t="shared" ca="1" si="248"/>
        <v>11</v>
      </c>
      <c r="T1740" s="7" t="str">
        <f ca="1">VLOOKUP($S1740,Role!$A:$B,2,FALSE)</f>
        <v>Analyst</v>
      </c>
      <c r="U1740" s="6">
        <f t="shared" ca="1" si="249"/>
        <v>7</v>
      </c>
      <c r="V1740" s="7" t="str">
        <f ca="1" xml:space="preserve">
IF($U1740 &lt;&gt; "",
    VLOOKUP($U1740,Level!$A:$B,2,FALSE),
    ""
)</f>
        <v>Senior</v>
      </c>
      <c r="W1740" s="1">
        <f t="shared" ca="1" si="250"/>
        <v>2580</v>
      </c>
      <c r="X1740" s="12" t="str">
        <f t="shared" ca="1" si="251"/>
        <v>INSERT INTO bi4all.fac_employees (id_company_fk, id_employee_pk, flg_active, employee_name, id_gender_fk, id_race_fk, birthday, id_schooling_fk, id_department_fk, id_role_fk, id_level_fk, salary) VALUES (1, 1736, TRUE, 'Isis Negreiros de Oliveira', 'F', 5, '05/03/1982', 7, 8, 11, 7, 2580);</v>
      </c>
    </row>
    <row r="1741" spans="1:24" ht="14.25" customHeight="1" x14ac:dyDescent="0.2">
      <c r="A1741" s="7">
        <v>1</v>
      </c>
      <c r="B1741" s="7" t="str">
        <f>$A1741 &amp; "-"&amp;VLOOKUP($A1741,Company!$A:$B,2,FALSE)</f>
        <v>1-ACME Corporation</v>
      </c>
      <c r="C1741" s="5">
        <f t="shared" si="243"/>
        <v>1737</v>
      </c>
      <c r="D1741" s="6" t="b">
        <v>1</v>
      </c>
      <c r="E1741" s="7">
        <f ca="1">IF($C1741 = 1 + N("Presidente"),
    127,
    IF($C1741 = 2 + N("Vice-Presidente"),
        72,
        IF($C1741 = 3 + N("Secretária bilíngue"),
            13,
            RANDBETWEEN(5,COUNT(Name!$A:$A) + 1)
        )
    )
)</f>
        <v>57</v>
      </c>
      <c r="F1741" s="7" t="str">
        <f ca="1">VLOOKUP($E1741,Name!$A:$B,2,FALSE)</f>
        <v>Arthur Henrique</v>
      </c>
      <c r="G1741" s="7">
        <f ca="1" xml:space="preserve">
IF($C1741 = 1,
    0,
    RANDBETWEEN(5,COUNT('Last name'!$A:$A) + 1)
)</f>
        <v>80</v>
      </c>
      <c r="H1741" s="7" t="str">
        <f ca="1" xml:space="preserve">
IF($C1741 = 1 + N("Presidente"),
    "de Orléans e Bragança",
    VLOOKUP($G1741,'Last name'!$A:$B,2,FALSE) &amp; " " &amp; VLOOKUP(RANDBETWEEN(5,COUNT('Last name'!$A:$A) + 1),'Last name'!$A:$B,2,FALSE)
)</f>
        <v>Faria Abranches</v>
      </c>
      <c r="I1741" s="7" t="str">
        <f t="shared" ca="1" si="244"/>
        <v>Arthur Henrique Faria Abranches</v>
      </c>
      <c r="J1741" s="7" t="str">
        <f ca="1">VLOOKUP($E1741,Name!$A:$C,3,FALSE)</f>
        <v>M</v>
      </c>
      <c r="K1741" s="7" t="str">
        <f ca="1">VLOOKUP($J1741,Gender!$A:$B,2,FALSE)</f>
        <v>Male</v>
      </c>
      <c r="L1741" s="7">
        <f t="shared" ca="1" si="245"/>
        <v>5</v>
      </c>
      <c r="M1741" s="7" t="str">
        <f ca="1">VLOOKUP($L1741,Race!$A:$B,2,FALSE)</f>
        <v>White</v>
      </c>
      <c r="N1741" s="8">
        <f t="shared" ca="1" si="246"/>
        <v>23869</v>
      </c>
      <c r="O1741" s="6">
        <f t="shared" ca="1" si="247"/>
        <v>7</v>
      </c>
      <c r="P1741" s="8" t="str">
        <f ca="1">VLOOKUP($O1741,Education!$A:$B,2,FALSE)</f>
        <v>Undergraduate degree</v>
      </c>
      <c r="Q1741" s="7">
        <f ca="1" xml:space="preserve">
  IF(OR($S1741 = 5, $S1741 = 6, $S1741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41" s="7" t="str">
        <f ca="1">VLOOKUP($Q1741,Department!$A:$B,2,FALSE)</f>
        <v>Audit</v>
      </c>
      <c r="S1741" s="6">
        <f t="shared" ca="1" si="248"/>
        <v>9</v>
      </c>
      <c r="T1741" s="7" t="str">
        <f ca="1">VLOOKUP($S1741,Role!$A:$B,2,FALSE)</f>
        <v>Intern</v>
      </c>
      <c r="U1741" s="6" t="str">
        <f t="shared" ca="1" si="249"/>
        <v/>
      </c>
      <c r="V1741" s="7" t="str">
        <f ca="1" xml:space="preserve">
IF($U1741 &lt;&gt; "",
    VLOOKUP($U1741,Level!$A:$B,2,FALSE),
    ""
)</f>
        <v/>
      </c>
      <c r="W1741" s="1">
        <f t="shared" ca="1" si="250"/>
        <v>1205</v>
      </c>
      <c r="X1741" s="12" t="str">
        <f t="shared" ca="1" si="251"/>
        <v>INSERT INTO bi4all.fac_employees (id_company_fk, id_employee_pk, flg_active, employee_name, id_gender_fk, id_race_fk, birthday, id_schooling_fk, id_department_fk, id_role_fk, id_level_fk, salary) VALUES (1, 1737, TRUE, 'Arthur Henrique Faria Abranches', 'M', 5, '07/05/1965', 7, 13, 9, NULL, 1205);</v>
      </c>
    </row>
    <row r="1742" spans="1:24" ht="14.25" customHeight="1" x14ac:dyDescent="0.2">
      <c r="A1742" s="7">
        <v>1</v>
      </c>
      <c r="B1742" s="7" t="str">
        <f>$A1742 &amp; "-"&amp;VLOOKUP($A1742,Company!$A:$B,2,FALSE)</f>
        <v>1-ACME Corporation</v>
      </c>
      <c r="C1742" s="5">
        <f t="shared" si="243"/>
        <v>1738</v>
      </c>
      <c r="D1742" s="6" t="b">
        <v>1</v>
      </c>
      <c r="E1742" s="7">
        <f ca="1">IF($C1742 = 1 + N("Presidente"),
    127,
    IF($C1742 = 2 + N("Vice-Presidente"),
        72,
        IF($C1742 = 3 + N("Secretária bilíngue"),
            13,
            RANDBETWEEN(5,COUNT(Name!$A:$A) + 1)
        )
    )
)</f>
        <v>329</v>
      </c>
      <c r="F1742" s="7" t="str">
        <f ca="1">VLOOKUP($E1742,Name!$A:$B,2,FALSE)</f>
        <v>Rebeca</v>
      </c>
      <c r="G1742" s="7">
        <f ca="1" xml:space="preserve">
IF($C1742 = 1,
    0,
    RANDBETWEEN(5,COUNT('Last name'!$A:$A) + 1)
)</f>
        <v>77</v>
      </c>
      <c r="H1742" s="7" t="str">
        <f ca="1" xml:space="preserve">
IF($C1742 = 1 + N("Presidente"),
    "de Orléans e Bragança",
    VLOOKUP($G1742,'Last name'!$A:$B,2,FALSE) &amp; " " &amp; VLOOKUP(RANDBETWEEN(5,COUNT('Last name'!$A:$A) + 1),'Last name'!$A:$B,2,FALSE)
)</f>
        <v>Esposito Cardoso</v>
      </c>
      <c r="I1742" s="7" t="str">
        <f t="shared" ca="1" si="244"/>
        <v>Rebeca Esposito Cardoso</v>
      </c>
      <c r="J1742" s="7" t="str">
        <f ca="1">VLOOKUP($E1742,Name!$A:$C,3,FALSE)</f>
        <v>F</v>
      </c>
      <c r="K1742" s="7" t="str">
        <f ca="1">VLOOKUP($J1742,Gender!$A:$B,2,FALSE)</f>
        <v>Female</v>
      </c>
      <c r="L1742" s="7">
        <f t="shared" ca="1" si="245"/>
        <v>5</v>
      </c>
      <c r="M1742" s="7" t="str">
        <f ca="1">VLOOKUP($L1742,Race!$A:$B,2,FALSE)</f>
        <v>White</v>
      </c>
      <c r="N1742" s="8">
        <f t="shared" ca="1" si="246"/>
        <v>22112</v>
      </c>
      <c r="O1742" s="6">
        <f t="shared" ca="1" si="247"/>
        <v>8</v>
      </c>
      <c r="P1742" s="8" t="str">
        <f ca="1">VLOOKUP($O1742,Education!$A:$B,2,FALSE)</f>
        <v>Graduate school</v>
      </c>
      <c r="Q1742" s="7">
        <f ca="1" xml:space="preserve">
  IF(OR($S1742 = 5, $S1742 = 6, $S1742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42" s="7" t="str">
        <f ca="1">VLOOKUP($Q1742,Department!$A:$B,2,FALSE)</f>
        <v>Operations</v>
      </c>
      <c r="S1742" s="6">
        <f t="shared" ca="1" si="248"/>
        <v>11</v>
      </c>
      <c r="T1742" s="7" t="str">
        <f ca="1">VLOOKUP($S1742,Role!$A:$B,2,FALSE)</f>
        <v>Analyst</v>
      </c>
      <c r="U1742" s="6">
        <f t="shared" ca="1" si="249"/>
        <v>6</v>
      </c>
      <c r="V1742" s="7" t="str">
        <f ca="1" xml:space="preserve">
IF($U1742 &lt;&gt; "",
    VLOOKUP($U1742,Level!$A:$B,2,FALSE),
    ""
)</f>
        <v>Pleno</v>
      </c>
      <c r="W1742" s="1">
        <f t="shared" ca="1" si="250"/>
        <v>3000</v>
      </c>
      <c r="X1742" s="12" t="str">
        <f t="shared" ca="1" si="251"/>
        <v>INSERT INTO bi4all.fac_employees (id_company_fk, id_employee_pk, flg_active, employee_name, id_gender_fk, id_race_fk, birthday, id_schooling_fk, id_department_fk, id_role_fk, id_level_fk, salary) VALUES (1, 1738, TRUE, 'Rebeca Esposito Cardoso', 'F', 5, '15/07/1960', 8, 10, 11, 6, 3000);</v>
      </c>
    </row>
    <row r="1743" spans="1:24" ht="14.25" customHeight="1" x14ac:dyDescent="0.2">
      <c r="A1743" s="7">
        <v>1</v>
      </c>
      <c r="B1743" s="7" t="str">
        <f>$A1743 &amp; "-"&amp;VLOOKUP($A1743,Company!$A:$B,2,FALSE)</f>
        <v>1-ACME Corporation</v>
      </c>
      <c r="C1743" s="5">
        <f t="shared" si="243"/>
        <v>1739</v>
      </c>
      <c r="D1743" s="6" t="b">
        <v>1</v>
      </c>
      <c r="E1743" s="7">
        <f ca="1">IF($C1743 = 1 + N("Presidente"),
    127,
    IF($C1743 = 2 + N("Vice-Presidente"),
        72,
        IF($C1743 = 3 + N("Secretária bilíngue"),
            13,
            RANDBETWEEN(5,COUNT(Name!$A:$A) + 1)
        )
    )
)</f>
        <v>138</v>
      </c>
      <c r="F1743" s="7" t="str">
        <f ca="1">VLOOKUP($E1743,Name!$A:$B,2,FALSE)</f>
        <v>Fernando</v>
      </c>
      <c r="G1743" s="7">
        <f ca="1" xml:space="preserve">
IF($C1743 = 1,
    0,
    RANDBETWEEN(5,COUNT('Last name'!$A:$A) + 1)
)</f>
        <v>158</v>
      </c>
      <c r="H1743" s="7" t="str">
        <f ca="1" xml:space="preserve">
IF($C1743 = 1 + N("Presidente"),
    "de Orléans e Bragança",
    VLOOKUP($G1743,'Last name'!$A:$B,2,FALSE) &amp; " " &amp; VLOOKUP(RANDBETWEEN(5,COUNT('Last name'!$A:$A) + 1),'Last name'!$A:$B,2,FALSE)
)</f>
        <v>Rangel Santos</v>
      </c>
      <c r="I1743" s="7" t="str">
        <f t="shared" ca="1" si="244"/>
        <v>Fernando Rangel Santos</v>
      </c>
      <c r="J1743" s="7" t="str">
        <f ca="1">VLOOKUP($E1743,Name!$A:$C,3,FALSE)</f>
        <v>M</v>
      </c>
      <c r="K1743" s="7" t="str">
        <f ca="1">VLOOKUP($J1743,Gender!$A:$B,2,FALSE)</f>
        <v>Male</v>
      </c>
      <c r="L1743" s="7">
        <f t="shared" ca="1" si="245"/>
        <v>6</v>
      </c>
      <c r="M1743" s="7" t="str">
        <f ca="1">VLOOKUP($L1743,Race!$A:$B,2,FALSE)</f>
        <v>Black or African American</v>
      </c>
      <c r="N1743" s="8">
        <f t="shared" ca="1" si="246"/>
        <v>25266</v>
      </c>
      <c r="O1743" s="6">
        <f t="shared" ca="1" si="247"/>
        <v>7</v>
      </c>
      <c r="P1743" s="8" t="str">
        <f ca="1">VLOOKUP($O1743,Education!$A:$B,2,FALSE)</f>
        <v>Undergraduate degree</v>
      </c>
      <c r="Q1743" s="7">
        <f ca="1" xml:space="preserve">
  IF(OR($S1743 = 5, $S1743 = 6, $S1743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43" s="7" t="str">
        <f ca="1">VLOOKUP($Q1743,Department!$A:$B,2,FALSE)</f>
        <v>Audit</v>
      </c>
      <c r="S1743" s="6">
        <f t="shared" ca="1" si="248"/>
        <v>9</v>
      </c>
      <c r="T1743" s="7" t="str">
        <f ca="1">VLOOKUP($S1743,Role!$A:$B,2,FALSE)</f>
        <v>Intern</v>
      </c>
      <c r="U1743" s="6" t="str">
        <f t="shared" ca="1" si="249"/>
        <v/>
      </c>
      <c r="V1743" s="7" t="str">
        <f ca="1" xml:space="preserve">
IF($U1743 &lt;&gt; "",
    VLOOKUP($U1743,Level!$A:$B,2,FALSE),
    ""
)</f>
        <v/>
      </c>
      <c r="W1743" s="1">
        <f t="shared" ca="1" si="250"/>
        <v>1205</v>
      </c>
      <c r="X1743" s="12" t="str">
        <f t="shared" ca="1" si="251"/>
        <v>INSERT INTO bi4all.fac_employees (id_company_fk, id_employee_pk, flg_active, employee_name, id_gender_fk, id_race_fk, birthday, id_schooling_fk, id_department_fk, id_role_fk, id_level_fk, salary) VALUES (1, 1739, TRUE, 'Fernando Rangel Santos', 'M', 6, '04/03/1969', 7, 13, 9, NULL, 1205);</v>
      </c>
    </row>
    <row r="1744" spans="1:24" ht="14.25" customHeight="1" x14ac:dyDescent="0.2">
      <c r="A1744" s="7">
        <v>1</v>
      </c>
      <c r="B1744" s="7" t="str">
        <f>$A1744 &amp; "-"&amp;VLOOKUP($A1744,Company!$A:$B,2,FALSE)</f>
        <v>1-ACME Corporation</v>
      </c>
      <c r="C1744" s="5">
        <f t="shared" si="243"/>
        <v>1740</v>
      </c>
      <c r="D1744" s="6" t="b">
        <v>1</v>
      </c>
      <c r="E1744" s="7">
        <f ca="1">IF($C1744 = 1 + N("Presidente"),
    127,
    IF($C1744 = 2 + N("Vice-Presidente"),
        72,
        IF($C1744 = 3 + N("Secretária bilíngue"),
            13,
            RANDBETWEEN(5,COUNT(Name!$A:$A) + 1)
        )
    )
)</f>
        <v>323</v>
      </c>
      <c r="F1744" s="7" t="str">
        <f ca="1">VLOOKUP($E1744,Name!$A:$B,2,FALSE)</f>
        <v>Rachel</v>
      </c>
      <c r="G1744" s="7">
        <f ca="1" xml:space="preserve">
IF($C1744 = 1,
    0,
    RANDBETWEEN(5,COUNT('Last name'!$A:$A) + 1)
)</f>
        <v>169</v>
      </c>
      <c r="H1744" s="7" t="str">
        <f ca="1" xml:space="preserve">
IF($C1744 = 1 + N("Presidente"),
    "de Orléans e Bragança",
    VLOOKUP($G1744,'Last name'!$A:$B,2,FALSE) &amp; " " &amp; VLOOKUP(RANDBETWEEN(5,COUNT('Last name'!$A:$A) + 1),'Last name'!$A:$B,2,FALSE)
)</f>
        <v>Russo Mazza</v>
      </c>
      <c r="I1744" s="7" t="str">
        <f t="shared" ca="1" si="244"/>
        <v>Rachel Russo Mazza</v>
      </c>
      <c r="J1744" s="7" t="str">
        <f ca="1">VLOOKUP($E1744,Name!$A:$C,3,FALSE)</f>
        <v>F</v>
      </c>
      <c r="K1744" s="7" t="str">
        <f ca="1">VLOOKUP($J1744,Gender!$A:$B,2,FALSE)</f>
        <v>Female</v>
      </c>
      <c r="L1744" s="7">
        <f t="shared" ca="1" si="245"/>
        <v>5</v>
      </c>
      <c r="M1744" s="7" t="str">
        <f ca="1">VLOOKUP($L1744,Race!$A:$B,2,FALSE)</f>
        <v>White</v>
      </c>
      <c r="N1744" s="8">
        <f t="shared" ca="1" si="246"/>
        <v>23852</v>
      </c>
      <c r="O1744" s="6">
        <f t="shared" ca="1" si="247"/>
        <v>7</v>
      </c>
      <c r="P1744" s="8" t="str">
        <f ca="1">VLOOKUP($O1744,Education!$A:$B,2,FALSE)</f>
        <v>Undergraduate degree</v>
      </c>
      <c r="Q1744" s="7">
        <f ca="1" xml:space="preserve">
  IF(OR($S1744 = 5, $S1744 = 6, $S1744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44" s="7" t="str">
        <f ca="1">VLOOKUP($Q1744,Department!$A:$B,2,FALSE)</f>
        <v>Communication &amp; Marketing</v>
      </c>
      <c r="S1744" s="6">
        <f t="shared" ca="1" si="248"/>
        <v>11</v>
      </c>
      <c r="T1744" s="7" t="str">
        <f ca="1">VLOOKUP($S1744,Role!$A:$B,2,FALSE)</f>
        <v>Analyst</v>
      </c>
      <c r="U1744" s="6">
        <f t="shared" ca="1" si="249"/>
        <v>6</v>
      </c>
      <c r="V1744" s="7" t="str">
        <f ca="1" xml:space="preserve">
IF($U1744 &lt;&gt; "",
    VLOOKUP($U1744,Level!$A:$B,2,FALSE),
    ""
)</f>
        <v>Pleno</v>
      </c>
      <c r="W1744" s="1">
        <f t="shared" ca="1" si="250"/>
        <v>2580</v>
      </c>
      <c r="X1744" s="12" t="str">
        <f t="shared" ca="1" si="251"/>
        <v>INSERT INTO bi4all.fac_employees (id_company_fk, id_employee_pk, flg_active, employee_name, id_gender_fk, id_race_fk, birthday, id_schooling_fk, id_department_fk, id_role_fk, id_level_fk, salary) VALUES (1, 1740, TRUE, 'Rachel Russo Mazza', 'F', 5, '20/04/1965', 7, 11, 11, 6, 2580);</v>
      </c>
    </row>
    <row r="1745" spans="1:24" ht="14.25" customHeight="1" x14ac:dyDescent="0.2">
      <c r="A1745" s="7">
        <v>1</v>
      </c>
      <c r="B1745" s="7" t="str">
        <f>$A1745 &amp; "-"&amp;VLOOKUP($A1745,Company!$A:$B,2,FALSE)</f>
        <v>1-ACME Corporation</v>
      </c>
      <c r="C1745" s="5">
        <f t="shared" si="243"/>
        <v>1741</v>
      </c>
      <c r="D1745" s="6" t="b">
        <v>1</v>
      </c>
      <c r="E1745" s="7">
        <f ca="1">IF($C1745 = 1 + N("Presidente"),
    127,
    IF($C1745 = 2 + N("Vice-Presidente"),
        72,
        IF($C1745 = 3 + N("Secretária bilíngue"),
            13,
            RANDBETWEEN(5,COUNT(Name!$A:$A) + 1)
        )
    )
)</f>
        <v>105</v>
      </c>
      <c r="F1745" s="7" t="str">
        <f ca="1">VLOOKUP($E1745,Name!$A:$B,2,FALSE)</f>
        <v>Davi</v>
      </c>
      <c r="G1745" s="7">
        <f ca="1" xml:space="preserve">
IF($C1745 = 1,
    0,
    RANDBETWEEN(5,COUNT('Last name'!$A:$A) + 1)
)</f>
        <v>33</v>
      </c>
      <c r="H1745" s="7" t="str">
        <f ca="1" xml:space="preserve">
IF($C1745 = 1 + N("Presidente"),
    "de Orléans e Bragança",
    VLOOKUP($G1745,'Last name'!$A:$B,2,FALSE) &amp; " " &amp; VLOOKUP(RANDBETWEEN(5,COUNT('Last name'!$A:$A) + 1),'Last name'!$A:$B,2,FALSE)
)</f>
        <v>Barreto Pimenta</v>
      </c>
      <c r="I1745" s="7" t="str">
        <f t="shared" ca="1" si="244"/>
        <v>Davi Barreto Pimenta</v>
      </c>
      <c r="J1745" s="7" t="str">
        <f ca="1">VLOOKUP($E1745,Name!$A:$C,3,FALSE)</f>
        <v>M</v>
      </c>
      <c r="K1745" s="7" t="str">
        <f ca="1">VLOOKUP($J1745,Gender!$A:$B,2,FALSE)</f>
        <v>Male</v>
      </c>
      <c r="L1745" s="7">
        <f t="shared" ca="1" si="245"/>
        <v>5</v>
      </c>
      <c r="M1745" s="7" t="str">
        <f ca="1">VLOOKUP($L1745,Race!$A:$B,2,FALSE)</f>
        <v>White</v>
      </c>
      <c r="N1745" s="8">
        <f t="shared" ca="1" si="246"/>
        <v>26842</v>
      </c>
      <c r="O1745" s="6">
        <f t="shared" ca="1" si="247"/>
        <v>7</v>
      </c>
      <c r="P1745" s="8" t="str">
        <f ca="1">VLOOKUP($O1745,Education!$A:$B,2,FALSE)</f>
        <v>Undergraduate degree</v>
      </c>
      <c r="Q1745" s="7">
        <f ca="1" xml:space="preserve">
  IF(OR($S1745 = 5, $S1745 = 6, $S1745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45" s="7" t="str">
        <f ca="1">VLOOKUP($Q1745,Department!$A:$B,2,FALSE)</f>
        <v>Communication &amp; Marketing</v>
      </c>
      <c r="S1745" s="6">
        <f t="shared" ca="1" si="248"/>
        <v>9</v>
      </c>
      <c r="T1745" s="7" t="str">
        <f ca="1">VLOOKUP($S1745,Role!$A:$B,2,FALSE)</f>
        <v>Intern</v>
      </c>
      <c r="U1745" s="6" t="str">
        <f t="shared" ca="1" si="249"/>
        <v/>
      </c>
      <c r="V1745" s="7" t="str">
        <f ca="1" xml:space="preserve">
IF($U1745 &lt;&gt; "",
    VLOOKUP($U1745,Level!$A:$B,2,FALSE),
    ""
)</f>
        <v/>
      </c>
      <c r="W1745" s="1">
        <f t="shared" ca="1" si="250"/>
        <v>1285</v>
      </c>
      <c r="X1745" s="12" t="str">
        <f t="shared" ca="1" si="251"/>
        <v>INSERT INTO bi4all.fac_employees (id_company_fk, id_employee_pk, flg_active, employee_name, id_gender_fk, id_race_fk, birthday, id_schooling_fk, id_department_fk, id_role_fk, id_level_fk, salary) VALUES (1, 1741, TRUE, 'Davi Barreto Pimenta', 'M', 5, '27/06/1973', 7, 11, 9, NULL, 1285);</v>
      </c>
    </row>
    <row r="1746" spans="1:24" ht="14.25" customHeight="1" x14ac:dyDescent="0.2">
      <c r="A1746" s="7">
        <v>1</v>
      </c>
      <c r="B1746" s="7" t="str">
        <f>$A1746 &amp; "-"&amp;VLOOKUP($A1746,Company!$A:$B,2,FALSE)</f>
        <v>1-ACME Corporation</v>
      </c>
      <c r="C1746" s="5">
        <f t="shared" si="243"/>
        <v>1742</v>
      </c>
      <c r="D1746" s="6" t="b">
        <v>1</v>
      </c>
      <c r="E1746" s="7">
        <f ca="1">IF($C1746 = 1 + N("Presidente"),
    127,
    IF($C1746 = 2 + N("Vice-Presidente"),
        72,
        IF($C1746 = 3 + N("Secretária bilíngue"),
            13,
            RANDBETWEEN(5,COUNT(Name!$A:$A) + 1)
        )
    )
)</f>
        <v>301</v>
      </c>
      <c r="F1746" s="7" t="str">
        <f ca="1">VLOOKUP($E1746,Name!$A:$B,2,FALSE)</f>
        <v>Murilo</v>
      </c>
      <c r="G1746" s="7">
        <f ca="1" xml:space="preserve">
IF($C1746 = 1,
    0,
    RANDBETWEEN(5,COUNT('Last name'!$A:$A) + 1)
)</f>
        <v>89</v>
      </c>
      <c r="H1746" s="7" t="str">
        <f ca="1" xml:space="preserve">
IF($C1746 = 1 + N("Presidente"),
    "de Orléans e Bragança",
    VLOOKUP($G1746,'Last name'!$A:$B,2,FALSE) &amp; " " &amp; VLOOKUP(RANDBETWEEN(5,COUNT('Last name'!$A:$A) + 1),'Last name'!$A:$B,2,FALSE)
)</f>
        <v>Figo Costa</v>
      </c>
      <c r="I1746" s="7" t="str">
        <f t="shared" ca="1" si="244"/>
        <v>Murilo Figo Costa</v>
      </c>
      <c r="J1746" s="7" t="str">
        <f ca="1">VLOOKUP($E1746,Name!$A:$C,3,FALSE)</f>
        <v>M</v>
      </c>
      <c r="K1746" s="7" t="str">
        <f ca="1">VLOOKUP($J1746,Gender!$A:$B,2,FALSE)</f>
        <v>Male</v>
      </c>
      <c r="L1746" s="7">
        <f t="shared" ca="1" si="245"/>
        <v>5</v>
      </c>
      <c r="M1746" s="7" t="str">
        <f ca="1">VLOOKUP($L1746,Race!$A:$B,2,FALSE)</f>
        <v>White</v>
      </c>
      <c r="N1746" s="8">
        <f t="shared" ca="1" si="246"/>
        <v>24293</v>
      </c>
      <c r="O1746" s="6">
        <f t="shared" ca="1" si="247"/>
        <v>8</v>
      </c>
      <c r="P1746" s="8" t="str">
        <f ca="1">VLOOKUP($O1746,Education!$A:$B,2,FALSE)</f>
        <v>Graduate school</v>
      </c>
      <c r="Q1746" s="7">
        <f ca="1" xml:space="preserve">
  IF(OR($S1746 = 5, $S1746 = 6, $S1746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46" s="7" t="str">
        <f ca="1">VLOOKUP($Q1746,Department!$A:$B,2,FALSE)</f>
        <v>Operations</v>
      </c>
      <c r="S1746" s="6">
        <f t="shared" ca="1" si="248"/>
        <v>11</v>
      </c>
      <c r="T1746" s="7" t="str">
        <f ca="1">VLOOKUP($S1746,Role!$A:$B,2,FALSE)</f>
        <v>Analyst</v>
      </c>
      <c r="U1746" s="6">
        <f t="shared" ca="1" si="249"/>
        <v>6</v>
      </c>
      <c r="V1746" s="7" t="str">
        <f ca="1" xml:space="preserve">
IF($U1746 &lt;&gt; "",
    VLOOKUP($U1746,Level!$A:$B,2,FALSE),
    ""
)</f>
        <v>Pleno</v>
      </c>
      <c r="W1746" s="1">
        <f t="shared" ca="1" si="250"/>
        <v>3000</v>
      </c>
      <c r="X1746" s="12" t="str">
        <f t="shared" ca="1" si="251"/>
        <v>INSERT INTO bi4all.fac_employees (id_company_fk, id_employee_pk, flg_active, employee_name, id_gender_fk, id_race_fk, birthday, id_schooling_fk, id_department_fk, id_role_fk, id_level_fk, salary) VALUES (1, 1742, TRUE, 'Murilo Figo Costa', 'M', 5, '05/07/1966', 8, 10, 11, 6, 3000);</v>
      </c>
    </row>
    <row r="1747" spans="1:24" ht="14.25" customHeight="1" x14ac:dyDescent="0.2">
      <c r="A1747" s="7">
        <v>1</v>
      </c>
      <c r="B1747" s="7" t="str">
        <f>$A1747 &amp; "-"&amp;VLOOKUP($A1747,Company!$A:$B,2,FALSE)</f>
        <v>1-ACME Corporation</v>
      </c>
      <c r="C1747" s="5">
        <f t="shared" si="243"/>
        <v>1743</v>
      </c>
      <c r="D1747" s="6" t="b">
        <v>1</v>
      </c>
      <c r="E1747" s="7">
        <f ca="1">IF($C1747 = 1 + N("Presidente"),
    127,
    IF($C1747 = 2 + N("Vice-Presidente"),
        72,
        IF($C1747 = 3 + N("Secretária bilíngue"),
            13,
            RANDBETWEEN(5,COUNT(Name!$A:$A) + 1)
        )
    )
)</f>
        <v>325</v>
      </c>
      <c r="F1747" s="7" t="str">
        <f ca="1">VLOOKUP($E1747,Name!$A:$B,2,FALSE)</f>
        <v>Rafaela</v>
      </c>
      <c r="G1747" s="7">
        <f ca="1" xml:space="preserve">
IF($C1747 = 1,
    0,
    RANDBETWEEN(5,COUNT('Last name'!$A:$A) + 1)
)</f>
        <v>40</v>
      </c>
      <c r="H1747" s="7" t="str">
        <f ca="1" xml:space="preserve">
IF($C1747 = 1 + N("Presidente"),
    "de Orléans e Bragança",
    VLOOKUP($G1747,'Last name'!$A:$B,2,FALSE) &amp; " " &amp; VLOOKUP(RANDBETWEEN(5,COUNT('Last name'!$A:$A) + 1),'Last name'!$A:$B,2,FALSE)
)</f>
        <v>Bicalho Fernandes</v>
      </c>
      <c r="I1747" s="7" t="str">
        <f t="shared" ca="1" si="244"/>
        <v>Rafaela Bicalho Fernandes</v>
      </c>
      <c r="J1747" s="7" t="str">
        <f ca="1">VLOOKUP($E1747,Name!$A:$C,3,FALSE)</f>
        <v>F</v>
      </c>
      <c r="K1747" s="7" t="str">
        <f ca="1">VLOOKUP($J1747,Gender!$A:$B,2,FALSE)</f>
        <v>Female</v>
      </c>
      <c r="L1747" s="7">
        <f t="shared" ca="1" si="245"/>
        <v>5</v>
      </c>
      <c r="M1747" s="7" t="str">
        <f ca="1">VLOOKUP($L1747,Race!$A:$B,2,FALSE)</f>
        <v>White</v>
      </c>
      <c r="N1747" s="8">
        <f t="shared" ca="1" si="246"/>
        <v>26600</v>
      </c>
      <c r="O1747" s="6">
        <f t="shared" ca="1" si="247"/>
        <v>7</v>
      </c>
      <c r="P1747" s="8" t="str">
        <f ca="1">VLOOKUP($O1747,Education!$A:$B,2,FALSE)</f>
        <v>Undergraduate degree</v>
      </c>
      <c r="Q1747" s="7">
        <f ca="1" xml:space="preserve">
  IF(OR($S1747 = 5, $S1747 = 6, $S1747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47" s="7" t="str">
        <f ca="1">VLOOKUP($Q1747,Department!$A:$B,2,FALSE)</f>
        <v>Communication &amp; Marketing</v>
      </c>
      <c r="S1747" s="6">
        <f t="shared" ca="1" si="248"/>
        <v>9</v>
      </c>
      <c r="T1747" s="7" t="str">
        <f ca="1">VLOOKUP($S1747,Role!$A:$B,2,FALSE)</f>
        <v>Intern</v>
      </c>
      <c r="U1747" s="6" t="str">
        <f t="shared" ca="1" si="249"/>
        <v/>
      </c>
      <c r="V1747" s="7" t="str">
        <f ca="1" xml:space="preserve">
IF($U1747 &lt;&gt; "",
    VLOOKUP($U1747,Level!$A:$B,2,FALSE),
    ""
)</f>
        <v/>
      </c>
      <c r="W1747" s="1">
        <f t="shared" ca="1" si="250"/>
        <v>1285</v>
      </c>
      <c r="X1747" s="12" t="str">
        <f t="shared" ca="1" si="251"/>
        <v>INSERT INTO bi4all.fac_employees (id_company_fk, id_employee_pk, flg_active, employee_name, id_gender_fk, id_race_fk, birthday, id_schooling_fk, id_department_fk, id_role_fk, id_level_fk, salary) VALUES (1, 1743, TRUE, 'Rafaela Bicalho Fernandes', 'F', 5, '28/10/1972', 7, 11, 9, NULL, 1285);</v>
      </c>
    </row>
    <row r="1748" spans="1:24" ht="14.25" customHeight="1" x14ac:dyDescent="0.2">
      <c r="A1748" s="7">
        <v>1</v>
      </c>
      <c r="B1748" s="7" t="str">
        <f>$A1748 &amp; "-"&amp;VLOOKUP($A1748,Company!$A:$B,2,FALSE)</f>
        <v>1-ACME Corporation</v>
      </c>
      <c r="C1748" s="5">
        <f t="shared" si="243"/>
        <v>1744</v>
      </c>
      <c r="D1748" s="6" t="b">
        <v>1</v>
      </c>
      <c r="E1748" s="7">
        <f ca="1">IF($C1748 = 1 + N("Presidente"),
    127,
    IF($C1748 = 2 + N("Vice-Presidente"),
        72,
        IF($C1748 = 3 + N("Secretária bilíngue"),
            13,
            RANDBETWEEN(5,COUNT(Name!$A:$A) + 1)
        )
    )
)</f>
        <v>37</v>
      </c>
      <c r="F1748" s="7" t="str">
        <f ca="1">VLOOKUP($E1748,Name!$A:$B,2,FALSE)</f>
        <v>Ana Vitória</v>
      </c>
      <c r="G1748" s="7">
        <f ca="1" xml:space="preserve">
IF($C1748 = 1,
    0,
    RANDBETWEEN(5,COUNT('Last name'!$A:$A) + 1)
)</f>
        <v>7</v>
      </c>
      <c r="H1748" s="7" t="str">
        <f ca="1" xml:space="preserve">
IF($C1748 = 1 + N("Presidente"),
    "de Orléans e Bragança",
    VLOOKUP($G1748,'Last name'!$A:$B,2,FALSE) &amp; " " &amp; VLOOKUP(RANDBETWEEN(5,COUNT('Last name'!$A:$A) + 1),'Last name'!$A:$B,2,FALSE)
)</f>
        <v>Albuquerque Sacramento</v>
      </c>
      <c r="I1748" s="7" t="str">
        <f t="shared" ca="1" si="244"/>
        <v>Ana Vitória Albuquerque Sacramento</v>
      </c>
      <c r="J1748" s="7" t="str">
        <f ca="1">VLOOKUP($E1748,Name!$A:$C,3,FALSE)</f>
        <v>F</v>
      </c>
      <c r="K1748" s="7" t="str">
        <f ca="1">VLOOKUP($J1748,Gender!$A:$B,2,FALSE)</f>
        <v>Female</v>
      </c>
      <c r="L1748" s="7">
        <f t="shared" ca="1" si="245"/>
        <v>8</v>
      </c>
      <c r="M1748" s="7" t="str">
        <f ca="1">VLOOKUP($L1748,Race!$A:$B,2,FALSE)</f>
        <v>Asian</v>
      </c>
      <c r="N1748" s="8">
        <f t="shared" ca="1" si="246"/>
        <v>25841</v>
      </c>
      <c r="O1748" s="6">
        <f t="shared" ca="1" si="247"/>
        <v>7</v>
      </c>
      <c r="P1748" s="8" t="str">
        <f ca="1">VLOOKUP($O1748,Education!$A:$B,2,FALSE)</f>
        <v>Undergraduate degree</v>
      </c>
      <c r="Q1748" s="7">
        <f ca="1" xml:space="preserve">
  IF(OR($S1748 = 5, $S1748 = 6, $S1748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48" s="7" t="str">
        <f ca="1">VLOOKUP($Q1748,Department!$A:$B,2,FALSE)</f>
        <v>Finance</v>
      </c>
      <c r="S1748" s="6">
        <f t="shared" ca="1" si="248"/>
        <v>11</v>
      </c>
      <c r="T1748" s="7" t="str">
        <f ca="1">VLOOKUP($S1748,Role!$A:$B,2,FALSE)</f>
        <v>Analyst</v>
      </c>
      <c r="U1748" s="6">
        <f t="shared" ca="1" si="249"/>
        <v>5</v>
      </c>
      <c r="V1748" s="7" t="str">
        <f ca="1" xml:space="preserve">
IF($U1748 &lt;&gt; "",
    VLOOKUP($U1748,Level!$A:$B,2,FALSE),
    ""
)</f>
        <v>Junior</v>
      </c>
      <c r="W1748" s="1">
        <f t="shared" ca="1" si="250"/>
        <v>2500</v>
      </c>
      <c r="X1748" s="12" t="str">
        <f t="shared" ca="1" si="251"/>
        <v>INSERT INTO bi4all.fac_employees (id_company_fk, id_employee_pk, flg_active, employee_name, id_gender_fk, id_race_fk, birthday, id_schooling_fk, id_department_fk, id_role_fk, id_level_fk, salary) VALUES (1, 1744, TRUE, 'Ana Vitória Albuquerque Sacramento', 'F', 8, '30/09/1970', 7, 7, 11, 5, 2500);</v>
      </c>
    </row>
    <row r="1749" spans="1:24" ht="14.25" customHeight="1" x14ac:dyDescent="0.2">
      <c r="A1749" s="7">
        <v>1</v>
      </c>
      <c r="B1749" s="7" t="str">
        <f>$A1749 &amp; "-"&amp;VLOOKUP($A1749,Company!$A:$B,2,FALSE)</f>
        <v>1-ACME Corporation</v>
      </c>
      <c r="C1749" s="5">
        <f t="shared" si="243"/>
        <v>1745</v>
      </c>
      <c r="D1749" s="6" t="b">
        <v>1</v>
      </c>
      <c r="E1749" s="7">
        <f ca="1">IF($C1749 = 1 + N("Presidente"),
    127,
    IF($C1749 = 2 + N("Vice-Presidente"),
        72,
        IF($C1749 = 3 + N("Secretária bilíngue"),
            13,
            RANDBETWEEN(5,COUNT(Name!$A:$A) + 1)
        )
    )
)</f>
        <v>44</v>
      </c>
      <c r="F1749" s="7" t="str">
        <f ca="1">VLOOKUP($E1749,Name!$A:$B,2,FALSE)</f>
        <v>Anna Carolina</v>
      </c>
      <c r="G1749" s="7">
        <f ca="1" xml:space="preserve">
IF($C1749 = 1,
    0,
    RANDBETWEEN(5,COUNT('Last name'!$A:$A) + 1)
)</f>
        <v>60</v>
      </c>
      <c r="H1749" s="7" t="str">
        <f ca="1" xml:space="preserve">
IF($C1749 = 1 + N("Presidente"),
    "de Orléans e Bragança",
    VLOOKUP($G1749,'Last name'!$A:$B,2,FALSE) &amp; " " &amp; VLOOKUP(RANDBETWEEN(5,COUNT('Last name'!$A:$A) + 1),'Last name'!$A:$B,2,FALSE)
)</f>
        <v>Carneiro Saragoça</v>
      </c>
      <c r="I1749" s="7" t="str">
        <f t="shared" ca="1" si="244"/>
        <v>Anna Carolina Carneiro Saragoça</v>
      </c>
      <c r="J1749" s="7" t="str">
        <f ca="1">VLOOKUP($E1749,Name!$A:$C,3,FALSE)</f>
        <v>F</v>
      </c>
      <c r="K1749" s="7" t="str">
        <f ca="1">VLOOKUP($J1749,Gender!$A:$B,2,FALSE)</f>
        <v>Female</v>
      </c>
      <c r="L1749" s="7">
        <f t="shared" ca="1" si="245"/>
        <v>7</v>
      </c>
      <c r="M1749" s="7" t="str">
        <f ca="1">VLOOKUP($L1749,Race!$A:$B,2,FALSE)</f>
        <v>Hispanic or Latino</v>
      </c>
      <c r="N1749" s="8">
        <f t="shared" ca="1" si="246"/>
        <v>24766</v>
      </c>
      <c r="O1749" s="6">
        <f t="shared" ca="1" si="247"/>
        <v>7</v>
      </c>
      <c r="P1749" s="8" t="str">
        <f ca="1">VLOOKUP($O1749,Education!$A:$B,2,FALSE)</f>
        <v>Undergraduate degree</v>
      </c>
      <c r="Q1749" s="7">
        <f ca="1" xml:space="preserve">
  IF(OR($S1749 = 5, $S1749 = 6, $S1749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49" s="7" t="str">
        <f ca="1">VLOOKUP($Q1749,Department!$A:$B,2,FALSE)</f>
        <v>Communication &amp; Marketing</v>
      </c>
      <c r="S1749" s="6">
        <f t="shared" ca="1" si="248"/>
        <v>9</v>
      </c>
      <c r="T1749" s="7" t="str">
        <f ca="1">VLOOKUP($S1749,Role!$A:$B,2,FALSE)</f>
        <v>Intern</v>
      </c>
      <c r="U1749" s="6" t="str">
        <f t="shared" ca="1" si="249"/>
        <v/>
      </c>
      <c r="V1749" s="7" t="str">
        <f ca="1" xml:space="preserve">
IF($U1749 &lt;&gt; "",
    VLOOKUP($U1749,Level!$A:$B,2,FALSE),
    ""
)</f>
        <v/>
      </c>
      <c r="W1749" s="1">
        <f t="shared" ca="1" si="250"/>
        <v>1285</v>
      </c>
      <c r="X1749" s="12" t="str">
        <f t="shared" ca="1" si="251"/>
        <v>INSERT INTO bi4all.fac_employees (id_company_fk, id_employee_pk, flg_active, employee_name, id_gender_fk, id_race_fk, birthday, id_schooling_fk, id_department_fk, id_role_fk, id_level_fk, salary) VALUES (1, 1745, TRUE, 'Anna Carolina Carneiro Saragoça', 'F', 7, '21/10/1967', 7, 11, 9, NULL, 1285);</v>
      </c>
    </row>
    <row r="1750" spans="1:24" ht="14.25" customHeight="1" x14ac:dyDescent="0.2">
      <c r="A1750" s="7">
        <v>1</v>
      </c>
      <c r="B1750" s="7" t="str">
        <f>$A1750 &amp; "-"&amp;VLOOKUP($A1750,Company!$A:$B,2,FALSE)</f>
        <v>1-ACME Corporation</v>
      </c>
      <c r="C1750" s="5">
        <f t="shared" si="243"/>
        <v>1746</v>
      </c>
      <c r="D1750" s="6" t="b">
        <v>1</v>
      </c>
      <c r="E1750" s="7">
        <f ca="1">IF($C1750 = 1 + N("Presidente"),
    127,
    IF($C1750 = 2 + N("Vice-Presidente"),
        72,
        IF($C1750 = 3 + N("Secretária bilíngue"),
            13,
            RANDBETWEEN(5,COUNT(Name!$A:$A) + 1)
        )
    )
)</f>
        <v>263</v>
      </c>
      <c r="F1750" s="7" t="str">
        <f ca="1">VLOOKUP($E1750,Name!$A:$B,2,FALSE)</f>
        <v>Maria Fernanda</v>
      </c>
      <c r="G1750" s="7">
        <f ca="1" xml:space="preserve">
IF($C1750 = 1,
    0,
    RANDBETWEEN(5,COUNT('Last name'!$A:$A) + 1)
)</f>
        <v>103</v>
      </c>
      <c r="H1750" s="7" t="str">
        <f ca="1" xml:space="preserve">
IF($C1750 = 1 + N("Presidente"),
    "de Orléans e Bragança",
    VLOOKUP($G1750,'Last name'!$A:$B,2,FALSE) &amp; " " &amp; VLOOKUP(RANDBETWEEN(5,COUNT('Last name'!$A:$A) + 1),'Last name'!$A:$B,2,FALSE)
)</f>
        <v>Holanda Pimenta</v>
      </c>
      <c r="I1750" s="7" t="str">
        <f t="shared" ca="1" si="244"/>
        <v>Maria Fernanda Holanda Pimenta</v>
      </c>
      <c r="J1750" s="7" t="str">
        <f ca="1">VLOOKUP($E1750,Name!$A:$C,3,FALSE)</f>
        <v>F</v>
      </c>
      <c r="K1750" s="7" t="str">
        <f ca="1">VLOOKUP($J1750,Gender!$A:$B,2,FALSE)</f>
        <v>Female</v>
      </c>
      <c r="L1750" s="7">
        <f t="shared" ca="1" si="245"/>
        <v>6</v>
      </c>
      <c r="M1750" s="7" t="str">
        <f ca="1">VLOOKUP($L1750,Race!$A:$B,2,FALSE)</f>
        <v>Black or African American</v>
      </c>
      <c r="N1750" s="8">
        <f t="shared" ca="1" si="246"/>
        <v>22601</v>
      </c>
      <c r="O1750" s="6">
        <f t="shared" ca="1" si="247"/>
        <v>7</v>
      </c>
      <c r="P1750" s="8" t="str">
        <f ca="1">VLOOKUP($O1750,Education!$A:$B,2,FALSE)</f>
        <v>Undergraduate degree</v>
      </c>
      <c r="Q1750" s="7">
        <f ca="1" xml:space="preserve">
  IF(OR($S1750 = 5, $S1750 = 6, $S1750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50" s="7" t="str">
        <f ca="1">VLOOKUP($Q1750,Department!$A:$B,2,FALSE)</f>
        <v>Communication &amp; Marketing</v>
      </c>
      <c r="S1750" s="6">
        <f t="shared" ca="1" si="248"/>
        <v>11</v>
      </c>
      <c r="T1750" s="7" t="str">
        <f ca="1">VLOOKUP($S1750,Role!$A:$B,2,FALSE)</f>
        <v>Analyst</v>
      </c>
      <c r="U1750" s="6">
        <f t="shared" ca="1" si="249"/>
        <v>6</v>
      </c>
      <c r="V1750" s="7" t="str">
        <f ca="1" xml:space="preserve">
IF($U1750 &lt;&gt; "",
    VLOOKUP($U1750,Level!$A:$B,2,FALSE),
    ""
)</f>
        <v>Pleno</v>
      </c>
      <c r="W1750" s="1">
        <f t="shared" ca="1" si="250"/>
        <v>2580</v>
      </c>
      <c r="X1750" s="12" t="str">
        <f t="shared" ca="1" si="251"/>
        <v>INSERT INTO bi4all.fac_employees (id_company_fk, id_employee_pk, flg_active, employee_name, id_gender_fk, id_race_fk, birthday, id_schooling_fk, id_department_fk, id_role_fk, id_level_fk, salary) VALUES (1, 1746, TRUE, 'Maria Fernanda Holanda Pimenta', 'F', 6, '16/11/1961', 7, 11, 11, 6, 2580);</v>
      </c>
    </row>
    <row r="1751" spans="1:24" ht="14.25" customHeight="1" x14ac:dyDescent="0.2">
      <c r="A1751" s="7">
        <v>1</v>
      </c>
      <c r="B1751" s="7" t="str">
        <f>$A1751 &amp; "-"&amp;VLOOKUP($A1751,Company!$A:$B,2,FALSE)</f>
        <v>1-ACME Corporation</v>
      </c>
      <c r="C1751" s="5">
        <f t="shared" si="243"/>
        <v>1747</v>
      </c>
      <c r="D1751" s="6" t="b">
        <v>1</v>
      </c>
      <c r="E1751" s="7">
        <f ca="1">IF($C1751 = 1 + N("Presidente"),
    127,
    IF($C1751 = 2 + N("Vice-Presidente"),
        72,
        IF($C1751 = 3 + N("Secretária bilíngue"),
            13,
            RANDBETWEEN(5,COUNT(Name!$A:$A) + 1)
        )
    )
)</f>
        <v>182</v>
      </c>
      <c r="F1751" s="7" t="str">
        <f ca="1">VLOOKUP($E1751,Name!$A:$B,2,FALSE)</f>
        <v>Joana</v>
      </c>
      <c r="G1751" s="7">
        <f ca="1" xml:space="preserve">
IF($C1751 = 1,
    0,
    RANDBETWEEN(5,COUNT('Last name'!$A:$A) + 1)
)</f>
        <v>185</v>
      </c>
      <c r="H1751" s="7" t="str">
        <f ca="1" xml:space="preserve">
IF($C1751 = 1 + N("Presidente"),
    "de Orléans e Bragança",
    VLOOKUP($G1751,'Last name'!$A:$B,2,FALSE) &amp; " " &amp; VLOOKUP(RANDBETWEEN(5,COUNT('Last name'!$A:$A) + 1),'Last name'!$A:$B,2,FALSE)
)</f>
        <v>Sousa Carneiro</v>
      </c>
      <c r="I1751" s="7" t="str">
        <f t="shared" ca="1" si="244"/>
        <v>Joana Sousa Carneiro</v>
      </c>
      <c r="J1751" s="7" t="str">
        <f ca="1">VLOOKUP($E1751,Name!$A:$C,3,FALSE)</f>
        <v>F</v>
      </c>
      <c r="K1751" s="7" t="str">
        <f ca="1">VLOOKUP($J1751,Gender!$A:$B,2,FALSE)</f>
        <v>Female</v>
      </c>
      <c r="L1751" s="7">
        <f t="shared" ca="1" si="245"/>
        <v>5</v>
      </c>
      <c r="M1751" s="7" t="str">
        <f ca="1">VLOOKUP($L1751,Race!$A:$B,2,FALSE)</f>
        <v>White</v>
      </c>
      <c r="N1751" s="8">
        <f t="shared" ca="1" si="246"/>
        <v>32553</v>
      </c>
      <c r="O1751" s="6">
        <f t="shared" ca="1" si="247"/>
        <v>7</v>
      </c>
      <c r="P1751" s="8" t="str">
        <f ca="1">VLOOKUP($O1751,Education!$A:$B,2,FALSE)</f>
        <v>Undergraduate degree</v>
      </c>
      <c r="Q1751" s="7">
        <f ca="1" xml:space="preserve">
  IF(OR($S1751 = 5, $S1751 = 6, $S1751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51" s="7" t="str">
        <f ca="1">VLOOKUP($Q1751,Department!$A:$B,2,FALSE)</f>
        <v>Communication &amp; Marketing</v>
      </c>
      <c r="S1751" s="6">
        <f t="shared" ca="1" si="248"/>
        <v>10</v>
      </c>
      <c r="T1751" s="7" t="str">
        <f ca="1">VLOOKUP($S1751,Role!$A:$B,2,FALSE)</f>
        <v>Trainee</v>
      </c>
      <c r="U1751" s="6" t="str">
        <f t="shared" ca="1" si="249"/>
        <v/>
      </c>
      <c r="V1751" s="7" t="str">
        <f ca="1" xml:space="preserve">
IF($U1751 &lt;&gt; "",
    VLOOKUP($U1751,Level!$A:$B,2,FALSE),
    ""
)</f>
        <v/>
      </c>
      <c r="W1751" s="1">
        <f t="shared" ca="1" si="250"/>
        <v>1385</v>
      </c>
      <c r="X1751" s="12" t="str">
        <f t="shared" ca="1" si="251"/>
        <v>INSERT INTO bi4all.fac_employees (id_company_fk, id_employee_pk, flg_active, employee_name, id_gender_fk, id_race_fk, birthday, id_schooling_fk, id_department_fk, id_role_fk, id_level_fk, salary) VALUES (1, 1747, TRUE, 'Joana Sousa Carneiro', 'F', 5, '14/02/1989', 7, 11, 10, NULL, 1385);</v>
      </c>
    </row>
    <row r="1752" spans="1:24" ht="14.25" customHeight="1" x14ac:dyDescent="0.2">
      <c r="A1752" s="7">
        <v>1</v>
      </c>
      <c r="B1752" s="7" t="str">
        <f>$A1752 &amp; "-"&amp;VLOOKUP($A1752,Company!$A:$B,2,FALSE)</f>
        <v>1-ACME Corporation</v>
      </c>
      <c r="C1752" s="5">
        <f t="shared" si="243"/>
        <v>1748</v>
      </c>
      <c r="D1752" s="6" t="b">
        <v>1</v>
      </c>
      <c r="E1752" s="7">
        <f ca="1">IF($C1752 = 1 + N("Presidente"),
    127,
    IF($C1752 = 2 + N("Vice-Presidente"),
        72,
        IF($C1752 = 3 + N("Secretária bilíngue"),
            13,
            RANDBETWEEN(5,COUNT(Name!$A:$A) + 1)
        )
    )
)</f>
        <v>319</v>
      </c>
      <c r="F1752" s="7" t="str">
        <f ca="1">VLOOKUP($E1752,Name!$A:$B,2,FALSE)</f>
        <v>Pedro Miguel</v>
      </c>
      <c r="G1752" s="7">
        <f ca="1" xml:space="preserve">
IF($C1752 = 1,
    0,
    RANDBETWEEN(5,COUNT('Last name'!$A:$A) + 1)
)</f>
        <v>83</v>
      </c>
      <c r="H1752" s="7" t="str">
        <f ca="1" xml:space="preserve">
IF($C1752 = 1 + N("Presidente"),
    "de Orléans e Bragança",
    VLOOKUP($G1752,'Last name'!$A:$B,2,FALSE) &amp; " " &amp; VLOOKUP(RANDBETWEEN(5,COUNT('Last name'!$A:$A) + 1),'Last name'!$A:$B,2,FALSE)
)</f>
        <v>Faro Martins</v>
      </c>
      <c r="I1752" s="7" t="str">
        <f t="shared" ca="1" si="244"/>
        <v>Pedro Miguel Faro Martins</v>
      </c>
      <c r="J1752" s="7" t="str">
        <f ca="1">VLOOKUP($E1752,Name!$A:$C,3,FALSE)</f>
        <v>M</v>
      </c>
      <c r="K1752" s="7" t="str">
        <f ca="1">VLOOKUP($J1752,Gender!$A:$B,2,FALSE)</f>
        <v>Male</v>
      </c>
      <c r="L1752" s="7">
        <f t="shared" ca="1" si="245"/>
        <v>5</v>
      </c>
      <c r="M1752" s="7" t="str">
        <f ca="1">VLOOKUP($L1752,Race!$A:$B,2,FALSE)</f>
        <v>White</v>
      </c>
      <c r="N1752" s="8">
        <f t="shared" ca="1" si="246"/>
        <v>21112</v>
      </c>
      <c r="O1752" s="6">
        <f t="shared" ca="1" si="247"/>
        <v>7</v>
      </c>
      <c r="P1752" s="8" t="str">
        <f ca="1">VLOOKUP($O1752,Education!$A:$B,2,FALSE)</f>
        <v>Undergraduate degree</v>
      </c>
      <c r="Q1752" s="7">
        <f ca="1" xml:space="preserve">
  IF(OR($S1752 = 5, $S1752 = 6, $S1752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52" s="7" t="str">
        <f ca="1">VLOOKUP($Q1752,Department!$A:$B,2,FALSE)</f>
        <v>Administration</v>
      </c>
      <c r="S1752" s="6">
        <f t="shared" ca="1" si="248"/>
        <v>11</v>
      </c>
      <c r="T1752" s="7" t="str">
        <f ca="1">VLOOKUP($S1752,Role!$A:$B,2,FALSE)</f>
        <v>Analyst</v>
      </c>
      <c r="U1752" s="6">
        <f t="shared" ca="1" si="249"/>
        <v>7</v>
      </c>
      <c r="V1752" s="7" t="str">
        <f ca="1" xml:space="preserve">
IF($U1752 &lt;&gt; "",
    VLOOKUP($U1752,Level!$A:$B,2,FALSE),
    ""
)</f>
        <v>Senior</v>
      </c>
      <c r="W1752" s="1">
        <f t="shared" ca="1" si="250"/>
        <v>2500</v>
      </c>
      <c r="X1752" s="12" t="str">
        <f t="shared" ca="1" si="251"/>
        <v>INSERT INTO bi4all.fac_employees (id_company_fk, id_employee_pk, flg_active, employee_name, id_gender_fk, id_race_fk, birthday, id_schooling_fk, id_department_fk, id_role_fk, id_level_fk, salary) VALUES (1, 1748, TRUE, 'Pedro Miguel Faro Martins', 'M', 5, '19/10/1957', 7, 6, 11, 7, 2500);</v>
      </c>
    </row>
    <row r="1753" spans="1:24" ht="14.25" customHeight="1" x14ac:dyDescent="0.2">
      <c r="A1753" s="7">
        <v>1</v>
      </c>
      <c r="B1753" s="7" t="str">
        <f>$A1753 &amp; "-"&amp;VLOOKUP($A1753,Company!$A:$B,2,FALSE)</f>
        <v>1-ACME Corporation</v>
      </c>
      <c r="C1753" s="5">
        <f t="shared" si="243"/>
        <v>1749</v>
      </c>
      <c r="D1753" s="6" t="b">
        <v>1</v>
      </c>
      <c r="E1753" s="7">
        <f ca="1">IF($C1753 = 1 + N("Presidente"),
    127,
    IF($C1753 = 2 + N("Vice-Presidente"),
        72,
        IF($C1753 = 3 + N("Secretária bilíngue"),
            13,
            RANDBETWEEN(5,COUNT(Name!$A:$A) + 1)
        )
    )
)</f>
        <v>100</v>
      </c>
      <c r="F1753" s="7" t="str">
        <f ca="1">VLOOKUP($E1753,Name!$A:$B,2,FALSE)</f>
        <v>Cristóvão</v>
      </c>
      <c r="G1753" s="7">
        <f ca="1" xml:space="preserve">
IF($C1753 = 1,
    0,
    RANDBETWEEN(5,COUNT('Last name'!$A:$A) + 1)
)</f>
        <v>102</v>
      </c>
      <c r="H1753" s="7" t="str">
        <f ca="1" xml:space="preserve">
IF($C1753 = 1 + N("Presidente"),
    "de Orléans e Bragança",
    VLOOKUP($G1753,'Last name'!$A:$B,2,FALSE) &amp; " " &amp; VLOOKUP(RANDBETWEEN(5,COUNT('Last name'!$A:$A) + 1),'Last name'!$A:$B,2,FALSE)
)</f>
        <v>Greco Martinelli</v>
      </c>
      <c r="I1753" s="7" t="str">
        <f t="shared" ca="1" si="244"/>
        <v>Cristóvão Greco Martinelli</v>
      </c>
      <c r="J1753" s="7" t="str">
        <f ca="1">VLOOKUP($E1753,Name!$A:$C,3,FALSE)</f>
        <v>M</v>
      </c>
      <c r="K1753" s="7" t="str">
        <f ca="1">VLOOKUP($J1753,Gender!$A:$B,2,FALSE)</f>
        <v>Male</v>
      </c>
      <c r="L1753" s="7">
        <f t="shared" ca="1" si="245"/>
        <v>5</v>
      </c>
      <c r="M1753" s="7" t="str">
        <f ca="1">VLOOKUP($L1753,Race!$A:$B,2,FALSE)</f>
        <v>White</v>
      </c>
      <c r="N1753" s="8">
        <f t="shared" ca="1" si="246"/>
        <v>30111</v>
      </c>
      <c r="O1753" s="6">
        <f t="shared" ca="1" si="247"/>
        <v>7</v>
      </c>
      <c r="P1753" s="8" t="str">
        <f ca="1">VLOOKUP($O1753,Education!$A:$B,2,FALSE)</f>
        <v>Undergraduate degree</v>
      </c>
      <c r="Q1753" s="7">
        <f ca="1" xml:space="preserve">
  IF(OR($S1753 = 5, $S1753 = 6, $S1753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53" s="7" t="str">
        <f ca="1">VLOOKUP($Q1753,Department!$A:$B,2,FALSE)</f>
        <v>Commercial</v>
      </c>
      <c r="S1753" s="6">
        <f t="shared" ca="1" si="248"/>
        <v>10</v>
      </c>
      <c r="T1753" s="7" t="str">
        <f ca="1">VLOOKUP($S1753,Role!$A:$B,2,FALSE)</f>
        <v>Trainee</v>
      </c>
      <c r="U1753" s="6" t="str">
        <f t="shared" ca="1" si="249"/>
        <v/>
      </c>
      <c r="V1753" s="7" t="str">
        <f ca="1" xml:space="preserve">
IF($U1753 &lt;&gt; "",
    VLOOKUP($U1753,Level!$A:$B,2,FALSE),
    ""
)</f>
        <v/>
      </c>
      <c r="W1753" s="1">
        <f t="shared" ca="1" si="250"/>
        <v>1385</v>
      </c>
      <c r="X1753" s="12" t="str">
        <f t="shared" ca="1" si="251"/>
        <v>INSERT INTO bi4all.fac_employees (id_company_fk, id_employee_pk, flg_active, employee_name, id_gender_fk, id_race_fk, birthday, id_schooling_fk, id_department_fk, id_role_fk, id_level_fk, salary) VALUES (1, 1749, TRUE, 'Cristóvão Greco Martinelli', 'M', 5, '09/06/1982', 7, 9, 10, NULL, 1385);</v>
      </c>
    </row>
    <row r="1754" spans="1:24" ht="14.25" customHeight="1" x14ac:dyDescent="0.2">
      <c r="A1754" s="7">
        <v>1</v>
      </c>
      <c r="B1754" s="7" t="str">
        <f>$A1754 &amp; "-"&amp;VLOOKUP($A1754,Company!$A:$B,2,FALSE)</f>
        <v>1-ACME Corporation</v>
      </c>
      <c r="C1754" s="5">
        <f t="shared" si="243"/>
        <v>1750</v>
      </c>
      <c r="D1754" s="6" t="b">
        <v>1</v>
      </c>
      <c r="E1754" s="7">
        <f ca="1">IF($C1754 = 1 + N("Presidente"),
    127,
    IF($C1754 = 2 + N("Vice-Presidente"),
        72,
        IF($C1754 = 3 + N("Secretária bilíngue"),
            13,
            RANDBETWEEN(5,COUNT(Name!$A:$A) + 1)
        )
    )
)</f>
        <v>253</v>
      </c>
      <c r="F1754" s="7" t="str">
        <f ca="1">VLOOKUP($E1754,Name!$A:$B,2,FALSE)</f>
        <v>Malu</v>
      </c>
      <c r="G1754" s="7">
        <f ca="1" xml:space="preserve">
IF($C1754 = 1,
    0,
    RANDBETWEEN(5,COUNT('Last name'!$A:$A) + 1)
)</f>
        <v>128</v>
      </c>
      <c r="H1754" s="7" t="str">
        <f ca="1" xml:space="preserve">
IF($C1754 = 1 + N("Presidente"),
    "de Orléans e Bragança",
    VLOOKUP($G1754,'Last name'!$A:$B,2,FALSE) &amp; " " &amp; VLOOKUP(RANDBETWEEN(5,COUNT('Last name'!$A:$A) + 1),'Last name'!$A:$B,2,FALSE)
)</f>
        <v>Mendes Leitão</v>
      </c>
      <c r="I1754" s="7" t="str">
        <f t="shared" ca="1" si="244"/>
        <v>Malu Mendes Leitão</v>
      </c>
      <c r="J1754" s="7" t="str">
        <f ca="1">VLOOKUP($E1754,Name!$A:$C,3,FALSE)</f>
        <v>F</v>
      </c>
      <c r="K1754" s="7" t="str">
        <f ca="1">VLOOKUP($J1754,Gender!$A:$B,2,FALSE)</f>
        <v>Female</v>
      </c>
      <c r="L1754" s="7">
        <f t="shared" ca="1" si="245"/>
        <v>5</v>
      </c>
      <c r="M1754" s="7" t="str">
        <f ca="1">VLOOKUP($L1754,Race!$A:$B,2,FALSE)</f>
        <v>White</v>
      </c>
      <c r="N1754" s="8">
        <f t="shared" ca="1" si="246"/>
        <v>29112</v>
      </c>
      <c r="O1754" s="6">
        <f t="shared" ca="1" si="247"/>
        <v>7</v>
      </c>
      <c r="P1754" s="8" t="str">
        <f ca="1">VLOOKUP($O1754,Education!$A:$B,2,FALSE)</f>
        <v>Undergraduate degree</v>
      </c>
      <c r="Q1754" s="7">
        <f ca="1" xml:space="preserve">
  IF(OR($S1754 = 5, $S1754 = 6, $S1754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54" s="7" t="str">
        <f ca="1">VLOOKUP($Q1754,Department!$A:$B,2,FALSE)</f>
        <v>Commercial</v>
      </c>
      <c r="S1754" s="6">
        <f t="shared" ca="1" si="248"/>
        <v>11</v>
      </c>
      <c r="T1754" s="7" t="str">
        <f ca="1">VLOOKUP($S1754,Role!$A:$B,2,FALSE)</f>
        <v>Analyst</v>
      </c>
      <c r="U1754" s="6">
        <f t="shared" ca="1" si="249"/>
        <v>7</v>
      </c>
      <c r="V1754" s="7" t="str">
        <f ca="1" xml:space="preserve">
IF($U1754 &lt;&gt; "",
    VLOOKUP($U1754,Level!$A:$B,2,FALSE),
    ""
)</f>
        <v>Senior</v>
      </c>
      <c r="W1754" s="1">
        <f t="shared" ca="1" si="250"/>
        <v>2580</v>
      </c>
      <c r="X1754" s="12" t="str">
        <f t="shared" ca="1" si="251"/>
        <v>INSERT INTO bi4all.fac_employees (id_company_fk, id_employee_pk, flg_active, employee_name, id_gender_fk, id_race_fk, birthday, id_schooling_fk, id_department_fk, id_role_fk, id_level_fk, salary) VALUES (1, 1750, TRUE, 'Malu Mendes Leitão', 'F', 5, '14/09/1979', 7, 9, 11, 7, 2580);</v>
      </c>
    </row>
    <row r="1755" spans="1:24" ht="14.25" customHeight="1" x14ac:dyDescent="0.2">
      <c r="A1755" s="7">
        <v>1</v>
      </c>
      <c r="B1755" s="7" t="str">
        <f>$A1755 &amp; "-"&amp;VLOOKUP($A1755,Company!$A:$B,2,FALSE)</f>
        <v>1-ACME Corporation</v>
      </c>
      <c r="C1755" s="5">
        <f t="shared" si="243"/>
        <v>1751</v>
      </c>
      <c r="D1755" s="6" t="b">
        <v>1</v>
      </c>
      <c r="E1755" s="7">
        <f ca="1">IF($C1755 = 1 + N("Presidente"),
    127,
    IF($C1755 = 2 + N("Vice-Presidente"),
        72,
        IF($C1755 = 3 + N("Secretária bilíngue"),
            13,
            RANDBETWEEN(5,COUNT(Name!$A:$A) + 1)
        )
    )
)</f>
        <v>149</v>
      </c>
      <c r="F1755" s="7" t="str">
        <f ca="1">VLOOKUP($E1755,Name!$A:$B,2,FALSE)</f>
        <v>Gabriel</v>
      </c>
      <c r="G1755" s="7">
        <f ca="1" xml:space="preserve">
IF($C1755 = 1,
    0,
    RANDBETWEEN(5,COUNT('Last name'!$A:$A) + 1)
)</f>
        <v>141</v>
      </c>
      <c r="H1755" s="7" t="str">
        <f ca="1" xml:space="preserve">
IF($C1755 = 1 + N("Presidente"),
    "de Orléans e Bragança",
    VLOOKUP($G1755,'Last name'!$A:$B,2,FALSE) &amp; " " &amp; VLOOKUP(RANDBETWEEN(5,COUNT('Last name'!$A:$A) + 1),'Last name'!$A:$B,2,FALSE)
)</f>
        <v>Noronha Aleluia</v>
      </c>
      <c r="I1755" s="7" t="str">
        <f t="shared" ca="1" si="244"/>
        <v>Gabriel Noronha Aleluia</v>
      </c>
      <c r="J1755" s="7" t="str">
        <f ca="1">VLOOKUP($E1755,Name!$A:$C,3,FALSE)</f>
        <v>M</v>
      </c>
      <c r="K1755" s="7" t="str">
        <f ca="1">VLOOKUP($J1755,Gender!$A:$B,2,FALSE)</f>
        <v>Male</v>
      </c>
      <c r="L1755" s="7">
        <f t="shared" ca="1" si="245"/>
        <v>5</v>
      </c>
      <c r="M1755" s="7" t="str">
        <f ca="1">VLOOKUP($L1755,Race!$A:$B,2,FALSE)</f>
        <v>White</v>
      </c>
      <c r="N1755" s="8">
        <f t="shared" ca="1" si="246"/>
        <v>31035</v>
      </c>
      <c r="O1755" s="6">
        <f t="shared" ca="1" si="247"/>
        <v>7</v>
      </c>
      <c r="P1755" s="8" t="str">
        <f ca="1">VLOOKUP($O1755,Education!$A:$B,2,FALSE)</f>
        <v>Undergraduate degree</v>
      </c>
      <c r="Q1755" s="7">
        <f ca="1" xml:space="preserve">
  IF(OR($S1755 = 5, $S1755 = 6, $S1755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55" s="7" t="str">
        <f ca="1">VLOOKUP($Q1755,Department!$A:$B,2,FALSE)</f>
        <v>Finance</v>
      </c>
      <c r="S1755" s="6">
        <f t="shared" ca="1" si="248"/>
        <v>10</v>
      </c>
      <c r="T1755" s="7" t="str">
        <f ca="1">VLOOKUP($S1755,Role!$A:$B,2,FALSE)</f>
        <v>Trainee</v>
      </c>
      <c r="U1755" s="6" t="str">
        <f t="shared" ca="1" si="249"/>
        <v/>
      </c>
      <c r="V1755" s="7" t="str">
        <f ca="1" xml:space="preserve">
IF($U1755 &lt;&gt; "",
    VLOOKUP($U1755,Level!$A:$B,2,FALSE),
    ""
)</f>
        <v/>
      </c>
      <c r="W1755" s="1">
        <f t="shared" ca="1" si="250"/>
        <v>1305</v>
      </c>
      <c r="X1755" s="12" t="str">
        <f t="shared" ca="1" si="251"/>
        <v>INSERT INTO bi4all.fac_employees (id_company_fk, id_employee_pk, flg_active, employee_name, id_gender_fk, id_race_fk, birthday, id_schooling_fk, id_department_fk, id_role_fk, id_level_fk, salary) VALUES (1, 1751, TRUE, 'Gabriel Noronha Aleluia', 'M', 5, '19/12/1984', 7, 7, 10, NULL, 1305);</v>
      </c>
    </row>
    <row r="1756" spans="1:24" ht="14.25" customHeight="1" x14ac:dyDescent="0.2">
      <c r="A1756" s="7">
        <v>1</v>
      </c>
      <c r="B1756" s="7" t="str">
        <f>$A1756 &amp; "-"&amp;VLOOKUP($A1756,Company!$A:$B,2,FALSE)</f>
        <v>1-ACME Corporation</v>
      </c>
      <c r="C1756" s="5">
        <f t="shared" si="243"/>
        <v>1752</v>
      </c>
      <c r="D1756" s="6" t="b">
        <v>1</v>
      </c>
      <c r="E1756" s="7">
        <f ca="1">IF($C1756 = 1 + N("Presidente"),
    127,
    IF($C1756 = 2 + N("Vice-Presidente"),
        72,
        IF($C1756 = 3 + N("Secretária bilíngue"),
            13,
            RANDBETWEEN(5,COUNT(Name!$A:$A) + 1)
        )
    )
)</f>
        <v>192</v>
      </c>
      <c r="F1756" s="7" t="str">
        <f ca="1">VLOOKUP($E1756,Name!$A:$B,2,FALSE)</f>
        <v>João Pedro</v>
      </c>
      <c r="G1756" s="7">
        <f ca="1" xml:space="preserve">
IF($C1756 = 1,
    0,
    RANDBETWEEN(5,COUNT('Last name'!$A:$A) + 1)
)</f>
        <v>65</v>
      </c>
      <c r="H1756" s="7" t="str">
        <f ca="1" xml:space="preserve">
IF($C1756 = 1 + N("Presidente"),
    "de Orléans e Bragança",
    VLOOKUP($G1756,'Last name'!$A:$B,2,FALSE) &amp; " " &amp; VLOOKUP(RANDBETWEEN(5,COUNT('Last name'!$A:$A) + 1),'Last name'!$A:$B,2,FALSE)
)</f>
        <v>Coelho Carneiro</v>
      </c>
      <c r="I1756" s="7" t="str">
        <f t="shared" ca="1" si="244"/>
        <v>João Pedro Coelho Carneiro</v>
      </c>
      <c r="J1756" s="7" t="str">
        <f ca="1">VLOOKUP($E1756,Name!$A:$C,3,FALSE)</f>
        <v>M</v>
      </c>
      <c r="K1756" s="7" t="str">
        <f ca="1">VLOOKUP($J1756,Gender!$A:$B,2,FALSE)</f>
        <v>Male</v>
      </c>
      <c r="L1756" s="7">
        <f t="shared" ca="1" si="245"/>
        <v>5</v>
      </c>
      <c r="M1756" s="7" t="str">
        <f ca="1">VLOOKUP($L1756,Race!$A:$B,2,FALSE)</f>
        <v>White</v>
      </c>
      <c r="N1756" s="8">
        <f t="shared" ca="1" si="246"/>
        <v>29427</v>
      </c>
      <c r="O1756" s="6">
        <f t="shared" ca="1" si="247"/>
        <v>8</v>
      </c>
      <c r="P1756" s="8" t="str">
        <f ca="1">VLOOKUP($O1756,Education!$A:$B,2,FALSE)</f>
        <v>Graduate school</v>
      </c>
      <c r="Q1756" s="7">
        <f ca="1" xml:space="preserve">
  IF(OR($S1756 = 5, $S1756 = 6, $S1756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56" s="7" t="str">
        <f ca="1">VLOOKUP($Q1756,Department!$A:$B,2,FALSE)</f>
        <v>Communication &amp; Marketing</v>
      </c>
      <c r="S1756" s="6">
        <f t="shared" ca="1" si="248"/>
        <v>11</v>
      </c>
      <c r="T1756" s="7" t="str">
        <f ca="1">VLOOKUP($S1756,Role!$A:$B,2,FALSE)</f>
        <v>Analyst</v>
      </c>
      <c r="U1756" s="6">
        <f t="shared" ca="1" si="249"/>
        <v>6</v>
      </c>
      <c r="V1756" s="7" t="str">
        <f ca="1" xml:space="preserve">
IF($U1756 &lt;&gt; "",
    VLOOKUP($U1756,Level!$A:$B,2,FALSE),
    ""
)</f>
        <v>Pleno</v>
      </c>
      <c r="W1756" s="1">
        <f t="shared" ca="1" si="250"/>
        <v>3080</v>
      </c>
      <c r="X1756" s="12" t="str">
        <f t="shared" ca="1" si="251"/>
        <v>INSERT INTO bi4all.fac_employees (id_company_fk, id_employee_pk, flg_active, employee_name, id_gender_fk, id_race_fk, birthday, id_schooling_fk, id_department_fk, id_role_fk, id_level_fk, salary) VALUES (1, 1752, TRUE, 'João Pedro Coelho Carneiro', 'M', 5, '25/07/1980', 8, 11, 11, 6, 3080);</v>
      </c>
    </row>
    <row r="1757" spans="1:24" ht="14.25" customHeight="1" x14ac:dyDescent="0.2">
      <c r="A1757" s="7">
        <v>1</v>
      </c>
      <c r="B1757" s="7" t="str">
        <f>$A1757 &amp; "-"&amp;VLOOKUP($A1757,Company!$A:$B,2,FALSE)</f>
        <v>1-ACME Corporation</v>
      </c>
      <c r="C1757" s="5">
        <f t="shared" si="243"/>
        <v>1753</v>
      </c>
      <c r="D1757" s="6" t="b">
        <v>1</v>
      </c>
      <c r="E1757" s="7">
        <f ca="1">IF($C1757 = 1 + N("Presidente"),
    127,
    IF($C1757 = 2 + N("Vice-Presidente"),
        72,
        IF($C1757 = 3 + N("Secretária bilíngue"),
            13,
            RANDBETWEEN(5,COUNT(Name!$A:$A) + 1)
        )
    )
)</f>
        <v>186</v>
      </c>
      <c r="F1757" s="7" t="str">
        <f ca="1">VLOOKUP($E1757,Name!$A:$B,2,FALSE)</f>
        <v>João Gabriel</v>
      </c>
      <c r="G1757" s="7">
        <f ca="1" xml:space="preserve">
IF($C1757 = 1,
    0,
    RANDBETWEEN(5,COUNT('Last name'!$A:$A) + 1)
)</f>
        <v>28</v>
      </c>
      <c r="H1757" s="7" t="str">
        <f ca="1" xml:space="preserve">
IF($C1757 = 1 + N("Presidente"),
    "de Orléans e Bragança",
    VLOOKUP($G1757,'Last name'!$A:$B,2,FALSE) &amp; " " &amp; VLOOKUP(RANDBETWEEN(5,COUNT('Last name'!$A:$A) + 1),'Last name'!$A:$B,2,FALSE)
)</f>
        <v>Badu Saragoça</v>
      </c>
      <c r="I1757" s="7" t="str">
        <f t="shared" ca="1" si="244"/>
        <v>João Gabriel Badu Saragoça</v>
      </c>
      <c r="J1757" s="7" t="str">
        <f ca="1">VLOOKUP($E1757,Name!$A:$C,3,FALSE)</f>
        <v>M</v>
      </c>
      <c r="K1757" s="7" t="str">
        <f ca="1">VLOOKUP($J1757,Gender!$A:$B,2,FALSE)</f>
        <v>Male</v>
      </c>
      <c r="L1757" s="7">
        <f t="shared" ca="1" si="245"/>
        <v>6</v>
      </c>
      <c r="M1757" s="7" t="str">
        <f ca="1">VLOOKUP($L1757,Race!$A:$B,2,FALSE)</f>
        <v>Black or African American</v>
      </c>
      <c r="N1757" s="8">
        <f t="shared" ca="1" si="246"/>
        <v>18711</v>
      </c>
      <c r="O1757" s="6">
        <f t="shared" ca="1" si="247"/>
        <v>7</v>
      </c>
      <c r="P1757" s="8" t="str">
        <f ca="1">VLOOKUP($O1757,Education!$A:$B,2,FALSE)</f>
        <v>Undergraduate degree</v>
      </c>
      <c r="Q1757" s="7">
        <f ca="1" xml:space="preserve">
  IF(OR($S1757 = 5, $S1757 = 6, $S1757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57" s="7" t="str">
        <f ca="1">VLOOKUP($Q1757,Department!$A:$B,2,FALSE)</f>
        <v>Human Resource</v>
      </c>
      <c r="S1757" s="6">
        <f t="shared" ca="1" si="248"/>
        <v>10</v>
      </c>
      <c r="T1757" s="7" t="str">
        <f ca="1">VLOOKUP($S1757,Role!$A:$B,2,FALSE)</f>
        <v>Trainee</v>
      </c>
      <c r="U1757" s="6" t="str">
        <f t="shared" ca="1" si="249"/>
        <v/>
      </c>
      <c r="V1757" s="7" t="str">
        <f ca="1" xml:space="preserve">
IF($U1757 &lt;&gt; "",
    VLOOKUP($U1757,Level!$A:$B,2,FALSE),
    ""
)</f>
        <v/>
      </c>
      <c r="W1757" s="1">
        <f t="shared" ca="1" si="250"/>
        <v>1385</v>
      </c>
      <c r="X1757" s="12" t="str">
        <f t="shared" ca="1" si="251"/>
        <v>INSERT INTO bi4all.fac_employees (id_company_fk, id_employee_pk, flg_active, employee_name, id_gender_fk, id_race_fk, birthday, id_schooling_fk, id_department_fk, id_role_fk, id_level_fk, salary) VALUES (1, 1753, TRUE, 'João Gabriel Badu Saragoça', 'M', 6, '24/03/1951', 7, 8, 10, NULL, 1385);</v>
      </c>
    </row>
    <row r="1758" spans="1:24" ht="14.25" customHeight="1" x14ac:dyDescent="0.2">
      <c r="A1758" s="7">
        <v>1</v>
      </c>
      <c r="B1758" s="7" t="str">
        <f>$A1758 &amp; "-"&amp;VLOOKUP($A1758,Company!$A:$B,2,FALSE)</f>
        <v>1-ACME Corporation</v>
      </c>
      <c r="C1758" s="5">
        <f t="shared" si="243"/>
        <v>1754</v>
      </c>
      <c r="D1758" s="6" t="b">
        <v>1</v>
      </c>
      <c r="E1758" s="7">
        <f ca="1">IF($C1758 = 1 + N("Presidente"),
    127,
    IF($C1758 = 2 + N("Vice-Presidente"),
        72,
        IF($C1758 = 3 + N("Secretária bilíngue"),
            13,
            RANDBETWEEN(5,COUNT(Name!$A:$A) + 1)
        )
    )
)</f>
        <v>326</v>
      </c>
      <c r="F1758" s="7" t="str">
        <f ca="1">VLOOKUP($E1758,Name!$A:$B,2,FALSE)</f>
        <v>Rainah</v>
      </c>
      <c r="G1758" s="7">
        <f ca="1" xml:space="preserve">
IF($C1758 = 1,
    0,
    RANDBETWEEN(5,COUNT('Last name'!$A:$A) + 1)
)</f>
        <v>126</v>
      </c>
      <c r="H1758" s="7" t="str">
        <f ca="1" xml:space="preserve">
IF($C1758 = 1 + N("Presidente"),
    "de Orléans e Bragança",
    VLOOKUP($G1758,'Last name'!$A:$B,2,FALSE) &amp; " " &amp; VLOOKUP(RANDBETWEEN(5,COUNT('Last name'!$A:$A) + 1),'Last name'!$A:$B,2,FALSE)
)</f>
        <v>Mello Auth</v>
      </c>
      <c r="I1758" s="7" t="str">
        <f t="shared" ca="1" si="244"/>
        <v>Rainah Mello Auth</v>
      </c>
      <c r="J1758" s="7" t="str">
        <f ca="1">VLOOKUP($E1758,Name!$A:$C,3,FALSE)</f>
        <v>F</v>
      </c>
      <c r="K1758" s="7" t="str">
        <f ca="1">VLOOKUP($J1758,Gender!$A:$B,2,FALSE)</f>
        <v>Female</v>
      </c>
      <c r="L1758" s="7">
        <f t="shared" ca="1" si="245"/>
        <v>5</v>
      </c>
      <c r="M1758" s="7" t="str">
        <f ca="1">VLOOKUP($L1758,Race!$A:$B,2,FALSE)</f>
        <v>White</v>
      </c>
      <c r="N1758" s="8">
        <f t="shared" ca="1" si="246"/>
        <v>26799</v>
      </c>
      <c r="O1758" s="6">
        <f t="shared" ca="1" si="247"/>
        <v>7</v>
      </c>
      <c r="P1758" s="8" t="str">
        <f ca="1">VLOOKUP($O1758,Education!$A:$B,2,FALSE)</f>
        <v>Undergraduate degree</v>
      </c>
      <c r="Q1758" s="7">
        <f ca="1" xml:space="preserve">
  IF(OR($S1758 = 5, $S1758 = 6, $S1758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58" s="7" t="str">
        <f ca="1">VLOOKUP($Q1758,Department!$A:$B,2,FALSE)</f>
        <v>Controlling</v>
      </c>
      <c r="S1758" s="6">
        <f t="shared" ca="1" si="248"/>
        <v>11</v>
      </c>
      <c r="T1758" s="7" t="str">
        <f ca="1">VLOOKUP($S1758,Role!$A:$B,2,FALSE)</f>
        <v>Analyst</v>
      </c>
      <c r="U1758" s="6">
        <f t="shared" ca="1" si="249"/>
        <v>7</v>
      </c>
      <c r="V1758" s="7" t="str">
        <f ca="1" xml:space="preserve">
IF($U1758 &lt;&gt; "",
    VLOOKUP($U1758,Level!$A:$B,2,FALSE),
    ""
)</f>
        <v>Senior</v>
      </c>
      <c r="W1758" s="1">
        <f t="shared" ca="1" si="250"/>
        <v>2500</v>
      </c>
      <c r="X1758" s="12" t="str">
        <f t="shared" ca="1" si="251"/>
        <v>INSERT INTO bi4all.fac_employees (id_company_fk, id_employee_pk, flg_active, employee_name, id_gender_fk, id_race_fk, birthday, id_schooling_fk, id_department_fk, id_role_fk, id_level_fk, salary) VALUES (1, 1754, TRUE, 'Rainah Mello Auth', 'F', 5, '15/05/1973', 7, 12, 11, 7, 2500);</v>
      </c>
    </row>
    <row r="1759" spans="1:24" ht="14.25" customHeight="1" x14ac:dyDescent="0.2">
      <c r="A1759" s="7">
        <v>1</v>
      </c>
      <c r="B1759" s="7" t="str">
        <f>$A1759 &amp; "-"&amp;VLOOKUP($A1759,Company!$A:$B,2,FALSE)</f>
        <v>1-ACME Corporation</v>
      </c>
      <c r="C1759" s="5">
        <f t="shared" si="243"/>
        <v>1755</v>
      </c>
      <c r="D1759" s="6" t="b">
        <v>1</v>
      </c>
      <c r="E1759" s="7">
        <f ca="1">IF($C1759 = 1 + N("Presidente"),
    127,
    IF($C1759 = 2 + N("Vice-Presidente"),
        72,
        IF($C1759 = 3 + N("Secretária bilíngue"),
            13,
            RANDBETWEEN(5,COUNT(Name!$A:$A) + 1)
        )
    )
)</f>
        <v>203</v>
      </c>
      <c r="F1759" s="7" t="str">
        <f ca="1">VLOOKUP($E1759,Name!$A:$B,2,FALSE)</f>
        <v>Juliana</v>
      </c>
      <c r="G1759" s="7">
        <f ca="1" xml:space="preserve">
IF($C1759 = 1,
    0,
    RANDBETWEEN(5,COUNT('Last name'!$A:$A) + 1)
)</f>
        <v>145</v>
      </c>
      <c r="H1759" s="7" t="str">
        <f ca="1" xml:space="preserve">
IF($C1759 = 1 + N("Presidente"),
    "de Orléans e Bragança",
    VLOOKUP($G1759,'Last name'!$A:$B,2,FALSE) &amp; " " &amp; VLOOKUP(RANDBETWEEN(5,COUNT('Last name'!$A:$A) + 1),'Last name'!$A:$B,2,FALSE)
)</f>
        <v>Pasquim Salvador</v>
      </c>
      <c r="I1759" s="7" t="str">
        <f t="shared" ca="1" si="244"/>
        <v>Juliana Pasquim Salvador</v>
      </c>
      <c r="J1759" s="7" t="str">
        <f ca="1">VLOOKUP($E1759,Name!$A:$C,3,FALSE)</f>
        <v>F</v>
      </c>
      <c r="K1759" s="7" t="str">
        <f ca="1">VLOOKUP($J1759,Gender!$A:$B,2,FALSE)</f>
        <v>Female</v>
      </c>
      <c r="L1759" s="7">
        <f t="shared" ca="1" si="245"/>
        <v>5</v>
      </c>
      <c r="M1759" s="7" t="str">
        <f ca="1">VLOOKUP($L1759,Race!$A:$B,2,FALSE)</f>
        <v>White</v>
      </c>
      <c r="N1759" s="8">
        <f t="shared" ca="1" si="246"/>
        <v>17632</v>
      </c>
      <c r="O1759" s="6">
        <f t="shared" ca="1" si="247"/>
        <v>7</v>
      </c>
      <c r="P1759" s="8" t="str">
        <f ca="1">VLOOKUP($O1759,Education!$A:$B,2,FALSE)</f>
        <v>Undergraduate degree</v>
      </c>
      <c r="Q1759" s="7">
        <f ca="1" xml:space="preserve">
  IF(OR($S1759 = 5, $S1759 = 6, $S1759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59" s="7" t="str">
        <f ca="1">VLOOKUP($Q1759,Department!$A:$B,2,FALSE)</f>
        <v>Administration</v>
      </c>
      <c r="S1759" s="6">
        <f t="shared" ca="1" si="248"/>
        <v>10</v>
      </c>
      <c r="T1759" s="7" t="str">
        <f ca="1">VLOOKUP($S1759,Role!$A:$B,2,FALSE)</f>
        <v>Trainee</v>
      </c>
      <c r="U1759" s="6" t="str">
        <f t="shared" ca="1" si="249"/>
        <v/>
      </c>
      <c r="V1759" s="7" t="str">
        <f ca="1" xml:space="preserve">
IF($U1759 &lt;&gt; "",
    VLOOKUP($U1759,Level!$A:$B,2,FALSE),
    ""
)</f>
        <v/>
      </c>
      <c r="W1759" s="1">
        <f t="shared" ca="1" si="250"/>
        <v>1305</v>
      </c>
      <c r="X1759" s="12" t="str">
        <f t="shared" ca="1" si="251"/>
        <v>INSERT INTO bi4all.fac_employees (id_company_fk, id_employee_pk, flg_active, employee_name, id_gender_fk, id_race_fk, birthday, id_schooling_fk, id_department_fk, id_role_fk, id_level_fk, salary) VALUES (1, 1755, TRUE, 'Juliana Pasquim Salvador', 'F', 5, '09/04/1948', 7, 6, 10, NULL, 1305);</v>
      </c>
    </row>
    <row r="1760" spans="1:24" ht="14.25" customHeight="1" x14ac:dyDescent="0.2">
      <c r="A1760" s="7">
        <v>1</v>
      </c>
      <c r="B1760" s="7" t="str">
        <f>$A1760 &amp; "-"&amp;VLOOKUP($A1760,Company!$A:$B,2,FALSE)</f>
        <v>1-ACME Corporation</v>
      </c>
      <c r="C1760" s="5">
        <f t="shared" si="243"/>
        <v>1756</v>
      </c>
      <c r="D1760" s="6" t="b">
        <v>1</v>
      </c>
      <c r="E1760" s="7">
        <f ca="1">IF($C1760 = 1 + N("Presidente"),
    127,
    IF($C1760 = 2 + N("Vice-Presidente"),
        72,
        IF($C1760 = 3 + N("Secretária bilíngue"),
            13,
            RANDBETWEEN(5,COUNT(Name!$A:$A) + 1)
        )
    )
)</f>
        <v>94</v>
      </c>
      <c r="F1760" s="7" t="str">
        <f ca="1">VLOOKUP($E1760,Name!$A:$B,2,FALSE)</f>
        <v>Clara</v>
      </c>
      <c r="G1760" s="7">
        <f ca="1" xml:space="preserve">
IF($C1760 = 1,
    0,
    RANDBETWEEN(5,COUNT('Last name'!$A:$A) + 1)
)</f>
        <v>109</v>
      </c>
      <c r="H1760" s="7" t="str">
        <f ca="1" xml:space="preserve">
IF($C1760 = 1 + N("Presidente"),
    "de Orléans e Bragança",
    VLOOKUP($G1760,'Last name'!$A:$B,2,FALSE) &amp; " " &amp; VLOOKUP(RANDBETWEEN(5,COUNT('Last name'!$A:$A) + 1),'Last name'!$A:$B,2,FALSE)
)</f>
        <v>Lima Aguiar</v>
      </c>
      <c r="I1760" s="7" t="str">
        <f t="shared" ca="1" si="244"/>
        <v>Clara Lima Aguiar</v>
      </c>
      <c r="J1760" s="7" t="str">
        <f ca="1">VLOOKUP($E1760,Name!$A:$C,3,FALSE)</f>
        <v>F</v>
      </c>
      <c r="K1760" s="7" t="str">
        <f ca="1">VLOOKUP($J1760,Gender!$A:$B,2,FALSE)</f>
        <v>Female</v>
      </c>
      <c r="L1760" s="7">
        <f t="shared" ca="1" si="245"/>
        <v>7</v>
      </c>
      <c r="M1760" s="7" t="str">
        <f ca="1">VLOOKUP($L1760,Race!$A:$B,2,FALSE)</f>
        <v>Hispanic or Latino</v>
      </c>
      <c r="N1760" s="8">
        <f t="shared" ca="1" si="246"/>
        <v>26514</v>
      </c>
      <c r="O1760" s="6">
        <f t="shared" ca="1" si="247"/>
        <v>8</v>
      </c>
      <c r="P1760" s="8" t="str">
        <f ca="1">VLOOKUP($O1760,Education!$A:$B,2,FALSE)</f>
        <v>Graduate school</v>
      </c>
      <c r="Q1760" s="7">
        <f ca="1" xml:space="preserve">
  IF(OR($S1760 = 5, $S1760 = 6, $S1760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60" s="7" t="str">
        <f ca="1">VLOOKUP($Q1760,Department!$A:$B,2,FALSE)</f>
        <v>Audit</v>
      </c>
      <c r="S1760" s="6">
        <f t="shared" ca="1" si="248"/>
        <v>11</v>
      </c>
      <c r="T1760" s="7" t="str">
        <f ca="1">VLOOKUP($S1760,Role!$A:$B,2,FALSE)</f>
        <v>Analyst</v>
      </c>
      <c r="U1760" s="6">
        <f t="shared" ca="1" si="249"/>
        <v>6</v>
      </c>
      <c r="V1760" s="7" t="str">
        <f ca="1" xml:space="preserve">
IF($U1760 &lt;&gt; "",
    VLOOKUP($U1760,Level!$A:$B,2,FALSE),
    ""
)</f>
        <v>Pleno</v>
      </c>
      <c r="W1760" s="1">
        <f t="shared" ca="1" si="250"/>
        <v>3000</v>
      </c>
      <c r="X1760" s="12" t="str">
        <f t="shared" ca="1" si="251"/>
        <v>INSERT INTO bi4all.fac_employees (id_company_fk, id_employee_pk, flg_active, employee_name, id_gender_fk, id_race_fk, birthday, id_schooling_fk, id_department_fk, id_role_fk, id_level_fk, salary) VALUES (1, 1756, TRUE, 'Clara Lima Aguiar', 'F', 7, '03/08/1972', 8, 13, 11, 6, 3000);</v>
      </c>
    </row>
    <row r="1761" spans="1:24" ht="14.25" customHeight="1" x14ac:dyDescent="0.2">
      <c r="A1761" s="7">
        <v>1</v>
      </c>
      <c r="B1761" s="7" t="str">
        <f>$A1761 &amp; "-"&amp;VLOOKUP($A1761,Company!$A:$B,2,FALSE)</f>
        <v>1-ACME Corporation</v>
      </c>
      <c r="C1761" s="5">
        <f t="shared" si="243"/>
        <v>1757</v>
      </c>
      <c r="D1761" s="6" t="b">
        <v>1</v>
      </c>
      <c r="E1761" s="7">
        <f ca="1">IF($C1761 = 1 + N("Presidente"),
    127,
    IF($C1761 = 2 + N("Vice-Presidente"),
        72,
        IF($C1761 = 3 + N("Secretária bilíngue"),
            13,
            RANDBETWEEN(5,COUNT(Name!$A:$A) + 1)
        )
    )
)</f>
        <v>8</v>
      </c>
      <c r="F1761" s="7" t="str">
        <f ca="1">VLOOKUP($E1761,Name!$A:$B,2,FALSE)</f>
        <v>Adélia</v>
      </c>
      <c r="G1761" s="7">
        <f ca="1" xml:space="preserve">
IF($C1761 = 1,
    0,
    RANDBETWEEN(5,COUNT('Last name'!$A:$A) + 1)
)</f>
        <v>131</v>
      </c>
      <c r="H1761" s="7" t="str">
        <f ca="1" xml:space="preserve">
IF($C1761 = 1 + N("Presidente"),
    "de Orléans e Bragança",
    VLOOKUP($G1761,'Last name'!$A:$B,2,FALSE) &amp; " " &amp; VLOOKUP(RANDBETWEEN(5,COUNT('Last name'!$A:$A) + 1),'Last name'!$A:$B,2,FALSE)
)</f>
        <v>Monti Cunha</v>
      </c>
      <c r="I1761" s="7" t="str">
        <f t="shared" ca="1" si="244"/>
        <v>Adélia Monti Cunha</v>
      </c>
      <c r="J1761" s="7" t="str">
        <f ca="1">VLOOKUP($E1761,Name!$A:$C,3,FALSE)</f>
        <v>F</v>
      </c>
      <c r="K1761" s="7" t="str">
        <f ca="1">VLOOKUP($J1761,Gender!$A:$B,2,FALSE)</f>
        <v>Female</v>
      </c>
      <c r="L1761" s="7">
        <f t="shared" ca="1" si="245"/>
        <v>5</v>
      </c>
      <c r="M1761" s="7" t="str">
        <f ca="1">VLOOKUP($L1761,Race!$A:$B,2,FALSE)</f>
        <v>White</v>
      </c>
      <c r="N1761" s="8">
        <f t="shared" ca="1" si="246"/>
        <v>28042</v>
      </c>
      <c r="O1761" s="6">
        <f t="shared" ca="1" si="247"/>
        <v>7</v>
      </c>
      <c r="P1761" s="8" t="str">
        <f ca="1">VLOOKUP($O1761,Education!$A:$B,2,FALSE)</f>
        <v>Undergraduate degree</v>
      </c>
      <c r="Q1761" s="7">
        <f ca="1" xml:space="preserve">
  IF(OR($S1761 = 5, $S1761 = 6, $S1761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61" s="7" t="str">
        <f ca="1">VLOOKUP($Q1761,Department!$A:$B,2,FALSE)</f>
        <v>Commercial</v>
      </c>
      <c r="S1761" s="6">
        <f t="shared" ca="1" si="248"/>
        <v>10</v>
      </c>
      <c r="T1761" s="7" t="str">
        <f ca="1">VLOOKUP($S1761,Role!$A:$B,2,FALSE)</f>
        <v>Trainee</v>
      </c>
      <c r="U1761" s="6" t="str">
        <f t="shared" ca="1" si="249"/>
        <v/>
      </c>
      <c r="V1761" s="7" t="str">
        <f ca="1" xml:space="preserve">
IF($U1761 &lt;&gt; "",
    VLOOKUP($U1761,Level!$A:$B,2,FALSE),
    ""
)</f>
        <v/>
      </c>
      <c r="W1761" s="1">
        <f t="shared" ca="1" si="250"/>
        <v>1385</v>
      </c>
      <c r="X1761" s="12" t="str">
        <f t="shared" ca="1" si="251"/>
        <v>INSERT INTO bi4all.fac_employees (id_company_fk, id_employee_pk, flg_active, employee_name, id_gender_fk, id_race_fk, birthday, id_schooling_fk, id_department_fk, id_role_fk, id_level_fk, salary) VALUES (1, 1757, TRUE, 'Adélia Monti Cunha', 'F', 5, '09/10/1976', 7, 9, 10, NULL, 1385);</v>
      </c>
    </row>
    <row r="1762" spans="1:24" ht="14.25" customHeight="1" x14ac:dyDescent="0.2">
      <c r="A1762" s="7">
        <v>1</v>
      </c>
      <c r="B1762" s="7" t="str">
        <f>$A1762 &amp; "-"&amp;VLOOKUP($A1762,Company!$A:$B,2,FALSE)</f>
        <v>1-ACME Corporation</v>
      </c>
      <c r="C1762" s="5">
        <f t="shared" si="243"/>
        <v>1758</v>
      </c>
      <c r="D1762" s="6" t="b">
        <v>1</v>
      </c>
      <c r="E1762" s="7">
        <f ca="1">IF($C1762 = 1 + N("Presidente"),
    127,
    IF($C1762 = 2 + N("Vice-Presidente"),
        72,
        IF($C1762 = 3 + N("Secretária bilíngue"),
            13,
            RANDBETWEEN(5,COUNT(Name!$A:$A) + 1)
        )
    )
)</f>
        <v>263</v>
      </c>
      <c r="F1762" s="7" t="str">
        <f ca="1">VLOOKUP($E1762,Name!$A:$B,2,FALSE)</f>
        <v>Maria Fernanda</v>
      </c>
      <c r="G1762" s="7">
        <f ca="1" xml:space="preserve">
IF($C1762 = 1,
    0,
    RANDBETWEEN(5,COUNT('Last name'!$A:$A) + 1)
)</f>
        <v>182</v>
      </c>
      <c r="H1762" s="7" t="str">
        <f ca="1" xml:space="preserve">
IF($C1762 = 1 + N("Presidente"),
    "de Orléans e Bragança",
    VLOOKUP($G1762,'Last name'!$A:$B,2,FALSE) &amp; " " &amp; VLOOKUP(RANDBETWEEN(5,COUNT('Last name'!$A:$A) + 1),'Last name'!$A:$B,2,FALSE)
)</f>
        <v>Siqueira Gomes</v>
      </c>
      <c r="I1762" s="7" t="str">
        <f t="shared" ca="1" si="244"/>
        <v>Maria Fernanda Siqueira Gomes</v>
      </c>
      <c r="J1762" s="7" t="str">
        <f ca="1">VLOOKUP($E1762,Name!$A:$C,3,FALSE)</f>
        <v>F</v>
      </c>
      <c r="K1762" s="7" t="str">
        <f ca="1">VLOOKUP($J1762,Gender!$A:$B,2,FALSE)</f>
        <v>Female</v>
      </c>
      <c r="L1762" s="7">
        <f t="shared" ca="1" si="245"/>
        <v>5</v>
      </c>
      <c r="M1762" s="7" t="str">
        <f ca="1">VLOOKUP($L1762,Race!$A:$B,2,FALSE)</f>
        <v>White</v>
      </c>
      <c r="N1762" s="8">
        <f t="shared" ca="1" si="246"/>
        <v>19542</v>
      </c>
      <c r="O1762" s="6">
        <f t="shared" ca="1" si="247"/>
        <v>7</v>
      </c>
      <c r="P1762" s="8" t="str">
        <f ca="1">VLOOKUP($O1762,Education!$A:$B,2,FALSE)</f>
        <v>Undergraduate degree</v>
      </c>
      <c r="Q1762" s="7">
        <f ca="1" xml:space="preserve">
  IF(OR($S1762 = 5, $S1762 = 6, $S1762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62" s="7" t="str">
        <f ca="1">VLOOKUP($Q1762,Department!$A:$B,2,FALSE)</f>
        <v>Communication &amp; Marketing</v>
      </c>
      <c r="S1762" s="6">
        <f t="shared" ca="1" si="248"/>
        <v>11</v>
      </c>
      <c r="T1762" s="7" t="str">
        <f ca="1">VLOOKUP($S1762,Role!$A:$B,2,FALSE)</f>
        <v>Analyst</v>
      </c>
      <c r="U1762" s="6">
        <f t="shared" ca="1" si="249"/>
        <v>6</v>
      </c>
      <c r="V1762" s="7" t="str">
        <f ca="1" xml:space="preserve">
IF($U1762 &lt;&gt; "",
    VLOOKUP($U1762,Level!$A:$B,2,FALSE),
    ""
)</f>
        <v>Pleno</v>
      </c>
      <c r="W1762" s="1">
        <f t="shared" ca="1" si="250"/>
        <v>2580</v>
      </c>
      <c r="X1762" s="12" t="str">
        <f t="shared" ca="1" si="251"/>
        <v>INSERT INTO bi4all.fac_employees (id_company_fk, id_employee_pk, flg_active, employee_name, id_gender_fk, id_race_fk, birthday, id_schooling_fk, id_department_fk, id_role_fk, id_level_fk, salary) VALUES (1, 1758, TRUE, 'Maria Fernanda Siqueira Gomes', 'F', 5, '02/07/1953', 7, 11, 11, 6, 2580);</v>
      </c>
    </row>
    <row r="1763" spans="1:24" ht="14.25" customHeight="1" x14ac:dyDescent="0.2">
      <c r="A1763" s="7">
        <v>1</v>
      </c>
      <c r="B1763" s="7" t="str">
        <f>$A1763 &amp; "-"&amp;VLOOKUP($A1763,Company!$A:$B,2,FALSE)</f>
        <v>1-ACME Corporation</v>
      </c>
      <c r="C1763" s="5">
        <f t="shared" si="243"/>
        <v>1759</v>
      </c>
      <c r="D1763" s="6" t="b">
        <v>1</v>
      </c>
      <c r="E1763" s="7">
        <f ca="1">IF($C1763 = 1 + N("Presidente"),
    127,
    IF($C1763 = 2 + N("Vice-Presidente"),
        72,
        IF($C1763 = 3 + N("Secretária bilíngue"),
            13,
            RANDBETWEEN(5,COUNT(Name!$A:$A) + 1)
        )
    )
)</f>
        <v>243</v>
      </c>
      <c r="F1763" s="7" t="str">
        <f ca="1">VLOOKUP($E1763,Name!$A:$B,2,FALSE)</f>
        <v>Luiz Felipe</v>
      </c>
      <c r="G1763" s="7">
        <f ca="1" xml:space="preserve">
IF($C1763 = 1,
    0,
    RANDBETWEEN(5,COUNT('Last name'!$A:$A) + 1)
)</f>
        <v>56</v>
      </c>
      <c r="H1763" s="7" t="str">
        <f ca="1" xml:space="preserve">
IF($C1763 = 1 + N("Presidente"),
    "de Orléans e Bragança",
    VLOOKUP($G1763,'Last name'!$A:$B,2,FALSE) &amp; " " &amp; VLOOKUP(RANDBETWEEN(5,COUNT('Last name'!$A:$A) + 1),'Last name'!$A:$B,2,FALSE)
)</f>
        <v>Campos Negrão</v>
      </c>
      <c r="I1763" s="7" t="str">
        <f t="shared" ca="1" si="244"/>
        <v>Luiz Felipe Campos Negrão</v>
      </c>
      <c r="J1763" s="7" t="str">
        <f ca="1">VLOOKUP($E1763,Name!$A:$C,3,FALSE)</f>
        <v>M</v>
      </c>
      <c r="K1763" s="7" t="str">
        <f ca="1">VLOOKUP($J1763,Gender!$A:$B,2,FALSE)</f>
        <v>Male</v>
      </c>
      <c r="L1763" s="7">
        <f t="shared" ca="1" si="245"/>
        <v>5</v>
      </c>
      <c r="M1763" s="7" t="str">
        <f ca="1">VLOOKUP($L1763,Race!$A:$B,2,FALSE)</f>
        <v>White</v>
      </c>
      <c r="N1763" s="8">
        <f t="shared" ca="1" si="246"/>
        <v>31979</v>
      </c>
      <c r="O1763" s="6">
        <f t="shared" ca="1" si="247"/>
        <v>7</v>
      </c>
      <c r="P1763" s="8" t="str">
        <f ca="1">VLOOKUP($O1763,Education!$A:$B,2,FALSE)</f>
        <v>Undergraduate degree</v>
      </c>
      <c r="Q1763" s="7">
        <f ca="1" xml:space="preserve">
  IF(OR($S1763 = 5, $S1763 = 6, $S1763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63" s="7" t="str">
        <f ca="1">VLOOKUP($Q1763,Department!$A:$B,2,FALSE)</f>
        <v>Presidency</v>
      </c>
      <c r="S1763" s="6">
        <f t="shared" ca="1" si="248"/>
        <v>10</v>
      </c>
      <c r="T1763" s="7" t="str">
        <f ca="1">VLOOKUP($S1763,Role!$A:$B,2,FALSE)</f>
        <v>Trainee</v>
      </c>
      <c r="U1763" s="6" t="str">
        <f t="shared" ca="1" si="249"/>
        <v/>
      </c>
      <c r="V1763" s="7" t="str">
        <f ca="1" xml:space="preserve">
IF($U1763 &lt;&gt; "",
    VLOOKUP($U1763,Level!$A:$B,2,FALSE),
    ""
)</f>
        <v/>
      </c>
      <c r="W1763" s="1">
        <f t="shared" ca="1" si="250"/>
        <v>1305</v>
      </c>
      <c r="X1763" s="12" t="str">
        <f t="shared" ca="1" si="251"/>
        <v>INSERT INTO bi4all.fac_employees (id_company_fk, id_employee_pk, flg_active, employee_name, id_gender_fk, id_race_fk, birthday, id_schooling_fk, id_department_fk, id_role_fk, id_level_fk, salary) VALUES (1, 1759, TRUE, 'Luiz Felipe Campos Negrão', 'M', 5, '21/07/1987', 7, 5, 10, NULL, 1305);</v>
      </c>
    </row>
    <row r="1764" spans="1:24" ht="14.25" customHeight="1" x14ac:dyDescent="0.2">
      <c r="A1764" s="7">
        <v>1</v>
      </c>
      <c r="B1764" s="7" t="str">
        <f>$A1764 &amp; "-"&amp;VLOOKUP($A1764,Company!$A:$B,2,FALSE)</f>
        <v>1-ACME Corporation</v>
      </c>
      <c r="C1764" s="5">
        <f t="shared" si="243"/>
        <v>1760</v>
      </c>
      <c r="D1764" s="6" t="b">
        <v>1</v>
      </c>
      <c r="E1764" s="7">
        <f ca="1">IF($C1764 = 1 + N("Presidente"),
    127,
    IF($C1764 = 2 + N("Vice-Presidente"),
        72,
        IF($C1764 = 3 + N("Secretária bilíngue"),
            13,
            RANDBETWEEN(5,COUNT(Name!$A:$A) + 1)
        )
    )
)</f>
        <v>226</v>
      </c>
      <c r="F1764" s="7" t="str">
        <f ca="1">VLOOKUP($E1764,Name!$A:$B,2,FALSE)</f>
        <v>Levy</v>
      </c>
      <c r="G1764" s="7">
        <f ca="1" xml:space="preserve">
IF($C1764 = 1,
    0,
    RANDBETWEEN(5,COUNT('Last name'!$A:$A) + 1)
)</f>
        <v>44</v>
      </c>
      <c r="H1764" s="7" t="str">
        <f ca="1" xml:space="preserve">
IF($C1764 = 1 + N("Presidente"),
    "de Orléans e Bragança",
    VLOOKUP($G1764,'Last name'!$A:$B,2,FALSE) &amp; " " &amp; VLOOKUP(RANDBETWEEN(5,COUNT('Last name'!$A:$A) + 1),'Last name'!$A:$B,2,FALSE)
)</f>
        <v>Botelho Mancini</v>
      </c>
      <c r="I1764" s="7" t="str">
        <f t="shared" ca="1" si="244"/>
        <v>Levy Botelho Mancini</v>
      </c>
      <c r="J1764" s="7" t="str">
        <f ca="1">VLOOKUP($E1764,Name!$A:$C,3,FALSE)</f>
        <v>M</v>
      </c>
      <c r="K1764" s="7" t="str">
        <f ca="1">VLOOKUP($J1764,Gender!$A:$B,2,FALSE)</f>
        <v>Male</v>
      </c>
      <c r="L1764" s="7">
        <f t="shared" ca="1" si="245"/>
        <v>6</v>
      </c>
      <c r="M1764" s="7" t="str">
        <f ca="1">VLOOKUP($L1764,Race!$A:$B,2,FALSE)</f>
        <v>Black or African American</v>
      </c>
      <c r="N1764" s="8">
        <f t="shared" ca="1" si="246"/>
        <v>24614</v>
      </c>
      <c r="O1764" s="6">
        <f t="shared" ca="1" si="247"/>
        <v>7</v>
      </c>
      <c r="P1764" s="8" t="str">
        <f ca="1">VLOOKUP($O1764,Education!$A:$B,2,FALSE)</f>
        <v>Undergraduate degree</v>
      </c>
      <c r="Q1764" s="7">
        <f ca="1" xml:space="preserve">
  IF(OR($S1764 = 5, $S1764 = 6, $S1764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64" s="7" t="str">
        <f ca="1">VLOOKUP($Q1764,Department!$A:$B,2,FALSE)</f>
        <v>Controlling</v>
      </c>
      <c r="S1764" s="6">
        <f t="shared" ca="1" si="248"/>
        <v>11</v>
      </c>
      <c r="T1764" s="7" t="str">
        <f ca="1">VLOOKUP($S1764,Role!$A:$B,2,FALSE)</f>
        <v>Analyst</v>
      </c>
      <c r="U1764" s="6">
        <f t="shared" ca="1" si="249"/>
        <v>6</v>
      </c>
      <c r="V1764" s="7" t="str">
        <f ca="1" xml:space="preserve">
IF($U1764 &lt;&gt; "",
    VLOOKUP($U1764,Level!$A:$B,2,FALSE),
    ""
)</f>
        <v>Pleno</v>
      </c>
      <c r="W1764" s="1">
        <f t="shared" ca="1" si="250"/>
        <v>2500</v>
      </c>
      <c r="X1764" s="12" t="str">
        <f t="shared" ca="1" si="251"/>
        <v>INSERT INTO bi4all.fac_employees (id_company_fk, id_employee_pk, flg_active, employee_name, id_gender_fk, id_race_fk, birthday, id_schooling_fk, id_department_fk, id_role_fk, id_level_fk, salary) VALUES (1, 1760, TRUE, 'Levy Botelho Mancini', 'M', 6, '22/05/1967', 7, 12, 11, 6, 2500);</v>
      </c>
    </row>
    <row r="1765" spans="1:24" ht="14.25" customHeight="1" x14ac:dyDescent="0.2">
      <c r="A1765" s="7">
        <v>1</v>
      </c>
      <c r="B1765" s="7" t="str">
        <f>$A1765 &amp; "-"&amp;VLOOKUP($A1765,Company!$A:$B,2,FALSE)</f>
        <v>1-ACME Corporation</v>
      </c>
      <c r="C1765" s="5">
        <f t="shared" si="243"/>
        <v>1761</v>
      </c>
      <c r="D1765" s="6" t="b">
        <v>1</v>
      </c>
      <c r="E1765" s="7">
        <f ca="1">IF($C1765 = 1 + N("Presidente"),
    127,
    IF($C1765 = 2 + N("Vice-Presidente"),
        72,
        IF($C1765 = 3 + N("Secretária bilíngue"),
            13,
            RANDBETWEEN(5,COUNT(Name!$A:$A) + 1)
        )
    )
)</f>
        <v>128</v>
      </c>
      <c r="F1765" s="7" t="str">
        <f ca="1">VLOOKUP($E1765,Name!$A:$B,2,FALSE)</f>
        <v>Enzo Gabriel</v>
      </c>
      <c r="G1765" s="7">
        <f ca="1" xml:space="preserve">
IF($C1765 = 1,
    0,
    RANDBETWEEN(5,COUNT('Last name'!$A:$A) + 1)
)</f>
        <v>38</v>
      </c>
      <c r="H1765" s="7" t="str">
        <f ca="1" xml:space="preserve">
IF($C1765 = 1 + N("Presidente"),
    "de Orléans e Bragança",
    VLOOKUP($G1765,'Last name'!$A:$B,2,FALSE) &amp; " " &amp; VLOOKUP(RANDBETWEEN(5,COUNT('Last name'!$A:$A) + 1),'Last name'!$A:$B,2,FALSE)
)</f>
        <v>Bermudes Freitas</v>
      </c>
      <c r="I1765" s="7" t="str">
        <f t="shared" ca="1" si="244"/>
        <v>Enzo Gabriel Bermudes Freitas</v>
      </c>
      <c r="J1765" s="7" t="str">
        <f ca="1">VLOOKUP($E1765,Name!$A:$C,3,FALSE)</f>
        <v>M</v>
      </c>
      <c r="K1765" s="7" t="str">
        <f ca="1">VLOOKUP($J1765,Gender!$A:$B,2,FALSE)</f>
        <v>Male</v>
      </c>
      <c r="L1765" s="7">
        <f t="shared" ca="1" si="245"/>
        <v>5</v>
      </c>
      <c r="M1765" s="7" t="str">
        <f ca="1">VLOOKUP($L1765,Race!$A:$B,2,FALSE)</f>
        <v>White</v>
      </c>
      <c r="N1765" s="8">
        <f t="shared" ca="1" si="246"/>
        <v>25220</v>
      </c>
      <c r="O1765" s="6">
        <f t="shared" ca="1" si="247"/>
        <v>7</v>
      </c>
      <c r="P1765" s="8" t="str">
        <f ca="1">VLOOKUP($O1765,Education!$A:$B,2,FALSE)</f>
        <v>Undergraduate degree</v>
      </c>
      <c r="Q1765" s="7">
        <f ca="1" xml:space="preserve">
  IF(OR($S1765 = 5, $S1765 = 6, $S1765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65" s="7" t="str">
        <f ca="1">VLOOKUP($Q1765,Department!$A:$B,2,FALSE)</f>
        <v>Administration</v>
      </c>
      <c r="S1765" s="6">
        <f t="shared" ca="1" si="248"/>
        <v>10</v>
      </c>
      <c r="T1765" s="7" t="str">
        <f ca="1">VLOOKUP($S1765,Role!$A:$B,2,FALSE)</f>
        <v>Trainee</v>
      </c>
      <c r="U1765" s="6" t="str">
        <f t="shared" ca="1" si="249"/>
        <v/>
      </c>
      <c r="V1765" s="7" t="str">
        <f ca="1" xml:space="preserve">
IF($U1765 &lt;&gt; "",
    VLOOKUP($U1765,Level!$A:$B,2,FALSE),
    ""
)</f>
        <v/>
      </c>
      <c r="W1765" s="1">
        <f t="shared" ca="1" si="250"/>
        <v>1305</v>
      </c>
      <c r="X1765" s="12" t="str">
        <f t="shared" ca="1" si="251"/>
        <v>INSERT INTO bi4all.fac_employees (id_company_fk, id_employee_pk, flg_active, employee_name, id_gender_fk, id_race_fk, birthday, id_schooling_fk, id_department_fk, id_role_fk, id_level_fk, salary) VALUES (1, 1761, TRUE, 'Enzo Gabriel Bermudes Freitas', 'M', 5, '17/01/1969', 7, 6, 10, NULL, 1305);</v>
      </c>
    </row>
    <row r="1766" spans="1:24" ht="14.25" customHeight="1" x14ac:dyDescent="0.2">
      <c r="A1766" s="7">
        <v>1</v>
      </c>
      <c r="B1766" s="7" t="str">
        <f>$A1766 &amp; "-"&amp;VLOOKUP($A1766,Company!$A:$B,2,FALSE)</f>
        <v>1-ACME Corporation</v>
      </c>
      <c r="C1766" s="5">
        <f t="shared" si="243"/>
        <v>1762</v>
      </c>
      <c r="D1766" s="6" t="b">
        <v>1</v>
      </c>
      <c r="E1766" s="7">
        <f ca="1">IF($C1766 = 1 + N("Presidente"),
    127,
    IF($C1766 = 2 + N("Vice-Presidente"),
        72,
        IF($C1766 = 3 + N("Secretária bilíngue"),
            13,
            RANDBETWEEN(5,COUNT(Name!$A:$A) + 1)
        )
    )
)</f>
        <v>351</v>
      </c>
      <c r="F1766" s="7" t="str">
        <f ca="1">VLOOKUP($E1766,Name!$A:$B,2,FALSE)</f>
        <v>Vera Lucia</v>
      </c>
      <c r="G1766" s="7">
        <f ca="1" xml:space="preserve">
IF($C1766 = 1,
    0,
    RANDBETWEEN(5,COUNT('Last name'!$A:$A) + 1)
)</f>
        <v>5</v>
      </c>
      <c r="H1766" s="7" t="str">
        <f ca="1" xml:space="preserve">
IF($C1766 = 1 + N("Presidente"),
    "de Orléans e Bragança",
    VLOOKUP($G1766,'Last name'!$A:$B,2,FALSE) &amp; " " &amp; VLOOKUP(RANDBETWEEN(5,COUNT('Last name'!$A:$A) + 1),'Last name'!$A:$B,2,FALSE)
)</f>
        <v>Abranches Moraes</v>
      </c>
      <c r="I1766" s="7" t="str">
        <f t="shared" ca="1" si="244"/>
        <v>Vera Lucia Abranches Moraes</v>
      </c>
      <c r="J1766" s="7" t="str">
        <f ca="1">VLOOKUP($E1766,Name!$A:$C,3,FALSE)</f>
        <v>F</v>
      </c>
      <c r="K1766" s="7" t="str">
        <f ca="1">VLOOKUP($J1766,Gender!$A:$B,2,FALSE)</f>
        <v>Female</v>
      </c>
      <c r="L1766" s="7">
        <f t="shared" ca="1" si="245"/>
        <v>5</v>
      </c>
      <c r="M1766" s="7" t="str">
        <f ca="1">VLOOKUP($L1766,Race!$A:$B,2,FALSE)</f>
        <v>White</v>
      </c>
      <c r="N1766" s="8">
        <f t="shared" ca="1" si="246"/>
        <v>22002</v>
      </c>
      <c r="O1766" s="6">
        <f t="shared" ca="1" si="247"/>
        <v>8</v>
      </c>
      <c r="P1766" s="8" t="str">
        <f ca="1">VLOOKUP($O1766,Education!$A:$B,2,FALSE)</f>
        <v>Graduate school</v>
      </c>
      <c r="Q1766" s="7">
        <f ca="1" xml:space="preserve">
  IF(OR($S1766 = 5, $S1766 = 6, $S1766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66" s="7" t="str">
        <f ca="1">VLOOKUP($Q1766,Department!$A:$B,2,FALSE)</f>
        <v>Controlling</v>
      </c>
      <c r="S1766" s="6">
        <f t="shared" ca="1" si="248"/>
        <v>11</v>
      </c>
      <c r="T1766" s="7" t="str">
        <f ca="1">VLOOKUP($S1766,Role!$A:$B,2,FALSE)</f>
        <v>Analyst</v>
      </c>
      <c r="U1766" s="6">
        <f t="shared" ca="1" si="249"/>
        <v>6</v>
      </c>
      <c r="V1766" s="7" t="str">
        <f ca="1" xml:space="preserve">
IF($U1766 &lt;&gt; "",
    VLOOKUP($U1766,Level!$A:$B,2,FALSE),
    ""
)</f>
        <v>Pleno</v>
      </c>
      <c r="W1766" s="1">
        <f t="shared" ca="1" si="250"/>
        <v>3000</v>
      </c>
      <c r="X1766" s="12" t="str">
        <f t="shared" ca="1" si="251"/>
        <v>INSERT INTO bi4all.fac_employees (id_company_fk, id_employee_pk, flg_active, employee_name, id_gender_fk, id_race_fk, birthday, id_schooling_fk, id_department_fk, id_role_fk, id_level_fk, salary) VALUES (1, 1762, TRUE, 'Vera Lucia Abranches Moraes', 'F', 5, '27/03/1960', 8, 12, 11, 6, 3000);</v>
      </c>
    </row>
    <row r="1767" spans="1:24" ht="14.25" customHeight="1" x14ac:dyDescent="0.2">
      <c r="A1767" s="7">
        <v>1</v>
      </c>
      <c r="B1767" s="7" t="str">
        <f>$A1767 &amp; "-"&amp;VLOOKUP($A1767,Company!$A:$B,2,FALSE)</f>
        <v>1-ACME Corporation</v>
      </c>
      <c r="C1767" s="5">
        <f t="shared" si="243"/>
        <v>1763</v>
      </c>
      <c r="D1767" s="6" t="b">
        <v>1</v>
      </c>
      <c r="E1767" s="7">
        <f ca="1">IF($C1767 = 1 + N("Presidente"),
    127,
    IF($C1767 = 2 + N("Vice-Presidente"),
        72,
        IF($C1767 = 3 + N("Secretária bilíngue"),
            13,
            RANDBETWEEN(5,COUNT(Name!$A:$A) + 1)
        )
    )
)</f>
        <v>213</v>
      </c>
      <c r="F1767" s="7" t="str">
        <f ca="1">VLOOKUP($E1767,Name!$A:$B,2,FALSE)</f>
        <v>Kelvin</v>
      </c>
      <c r="G1767" s="7">
        <f ca="1" xml:space="preserve">
IF($C1767 = 1,
    0,
    RANDBETWEEN(5,COUNT('Last name'!$A:$A) + 1)
)</f>
        <v>14</v>
      </c>
      <c r="H1767" s="7" t="str">
        <f ca="1" xml:space="preserve">
IF($C1767 = 1 + N("Presidente"),
    "de Orléans e Bragança",
    VLOOKUP($G1767,'Last name'!$A:$B,2,FALSE) &amp; " " &amp; VLOOKUP(RANDBETWEEN(5,COUNT('Last name'!$A:$A) + 1),'Last name'!$A:$B,2,FALSE)
)</f>
        <v>Alves Alvaregna</v>
      </c>
      <c r="I1767" s="7" t="str">
        <f t="shared" ca="1" si="244"/>
        <v>Kelvin Alves Alvaregna</v>
      </c>
      <c r="J1767" s="7" t="str">
        <f ca="1">VLOOKUP($E1767,Name!$A:$C,3,FALSE)</f>
        <v>M</v>
      </c>
      <c r="K1767" s="7" t="str">
        <f ca="1">VLOOKUP($J1767,Gender!$A:$B,2,FALSE)</f>
        <v>Male</v>
      </c>
      <c r="L1767" s="7">
        <f t="shared" ca="1" si="245"/>
        <v>8</v>
      </c>
      <c r="M1767" s="7" t="str">
        <f ca="1">VLOOKUP($L1767,Race!$A:$B,2,FALSE)</f>
        <v>Asian</v>
      </c>
      <c r="N1767" s="8">
        <f t="shared" ca="1" si="246"/>
        <v>33373</v>
      </c>
      <c r="O1767" s="6">
        <f t="shared" ca="1" si="247"/>
        <v>7</v>
      </c>
      <c r="P1767" s="8" t="str">
        <f ca="1">VLOOKUP($O1767,Education!$A:$B,2,FALSE)</f>
        <v>Undergraduate degree</v>
      </c>
      <c r="Q1767" s="7">
        <f ca="1" xml:space="preserve">
  IF(OR($S1767 = 5, $S1767 = 6, $S1767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67" s="7" t="str">
        <f ca="1">VLOOKUP($Q1767,Department!$A:$B,2,FALSE)</f>
        <v>Communication &amp; Marketing</v>
      </c>
      <c r="S1767" s="6">
        <f t="shared" ca="1" si="248"/>
        <v>9</v>
      </c>
      <c r="T1767" s="7" t="str">
        <f ca="1">VLOOKUP($S1767,Role!$A:$B,2,FALSE)</f>
        <v>Intern</v>
      </c>
      <c r="U1767" s="6" t="str">
        <f t="shared" ca="1" si="249"/>
        <v/>
      </c>
      <c r="V1767" s="7" t="str">
        <f ca="1" xml:space="preserve">
IF($U1767 &lt;&gt; "",
    VLOOKUP($U1767,Level!$A:$B,2,FALSE),
    ""
)</f>
        <v/>
      </c>
      <c r="W1767" s="1">
        <f t="shared" ca="1" si="250"/>
        <v>1285</v>
      </c>
      <c r="X1767" s="12" t="str">
        <f t="shared" ca="1" si="251"/>
        <v>INSERT INTO bi4all.fac_employees (id_company_fk, id_employee_pk, flg_active, employee_name, id_gender_fk, id_race_fk, birthday, id_schooling_fk, id_department_fk, id_role_fk, id_level_fk, salary) VALUES (1, 1763, TRUE, 'Kelvin Alves Alvaregna', 'M', 8, '15/05/1991', 7, 11, 9, NULL, 1285);</v>
      </c>
    </row>
    <row r="1768" spans="1:24" ht="14.25" customHeight="1" x14ac:dyDescent="0.2">
      <c r="A1768" s="7">
        <v>1</v>
      </c>
      <c r="B1768" s="7" t="str">
        <f>$A1768 &amp; "-"&amp;VLOOKUP($A1768,Company!$A:$B,2,FALSE)</f>
        <v>1-ACME Corporation</v>
      </c>
      <c r="C1768" s="5">
        <f t="shared" si="243"/>
        <v>1764</v>
      </c>
      <c r="D1768" s="6" t="b">
        <v>1</v>
      </c>
      <c r="E1768" s="7">
        <f ca="1">IF($C1768 = 1 + N("Presidente"),
    127,
    IF($C1768 = 2 + N("Vice-Presidente"),
        72,
        IF($C1768 = 3 + N("Secretária bilíngue"),
            13,
            RANDBETWEEN(5,COUNT(Name!$A:$A) + 1)
        )
    )
)</f>
        <v>143</v>
      </c>
      <c r="F1768" s="7" t="str">
        <f ca="1">VLOOKUP($E1768,Name!$A:$B,2,FALSE)</f>
        <v>Flavio</v>
      </c>
      <c r="G1768" s="7">
        <f ca="1" xml:space="preserve">
IF($C1768 = 1,
    0,
    RANDBETWEEN(5,COUNT('Last name'!$A:$A) + 1)
)</f>
        <v>74</v>
      </c>
      <c r="H1768" s="7" t="str">
        <f ca="1" xml:space="preserve">
IF($C1768 = 1 + N("Presidente"),
    "de Orléans e Bragança",
    VLOOKUP($G1768,'Last name'!$A:$B,2,FALSE) &amp; " " &amp; VLOOKUP(RANDBETWEEN(5,COUNT('Last name'!$A:$A) + 1),'Last name'!$A:$B,2,FALSE)
)</f>
        <v>Dias Galli</v>
      </c>
      <c r="I1768" s="7" t="str">
        <f t="shared" ca="1" si="244"/>
        <v>Flavio Dias Galli</v>
      </c>
      <c r="J1768" s="7" t="str">
        <f ca="1">VLOOKUP($E1768,Name!$A:$C,3,FALSE)</f>
        <v>M</v>
      </c>
      <c r="K1768" s="7" t="str">
        <f ca="1">VLOOKUP($J1768,Gender!$A:$B,2,FALSE)</f>
        <v>Male</v>
      </c>
      <c r="L1768" s="7">
        <f t="shared" ca="1" si="245"/>
        <v>5</v>
      </c>
      <c r="M1768" s="7" t="str">
        <f ca="1">VLOOKUP($L1768,Race!$A:$B,2,FALSE)</f>
        <v>White</v>
      </c>
      <c r="N1768" s="8">
        <f t="shared" ca="1" si="246"/>
        <v>22528</v>
      </c>
      <c r="O1768" s="6">
        <f t="shared" ca="1" si="247"/>
        <v>7</v>
      </c>
      <c r="P1768" s="8" t="str">
        <f ca="1">VLOOKUP($O1768,Education!$A:$B,2,FALSE)</f>
        <v>Undergraduate degree</v>
      </c>
      <c r="Q1768" s="7">
        <f ca="1" xml:space="preserve">
  IF(OR($S1768 = 5, $S1768 = 6, $S1768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68" s="7" t="str">
        <f ca="1">VLOOKUP($Q1768,Department!$A:$B,2,FALSE)</f>
        <v>Communication &amp; Marketing</v>
      </c>
      <c r="S1768" s="6">
        <f t="shared" ca="1" si="248"/>
        <v>11</v>
      </c>
      <c r="T1768" s="7" t="str">
        <f ca="1">VLOOKUP($S1768,Role!$A:$B,2,FALSE)</f>
        <v>Analyst</v>
      </c>
      <c r="U1768" s="6">
        <f t="shared" ca="1" si="249"/>
        <v>5</v>
      </c>
      <c r="V1768" s="7" t="str">
        <f ca="1" xml:space="preserve">
IF($U1768 &lt;&gt; "",
    VLOOKUP($U1768,Level!$A:$B,2,FALSE),
    ""
)</f>
        <v>Junior</v>
      </c>
      <c r="W1768" s="1">
        <f t="shared" ca="1" si="250"/>
        <v>2580</v>
      </c>
      <c r="X1768" s="12" t="str">
        <f t="shared" ca="1" si="251"/>
        <v>INSERT INTO bi4all.fac_employees (id_company_fk, id_employee_pk, flg_active, employee_name, id_gender_fk, id_race_fk, birthday, id_schooling_fk, id_department_fk, id_role_fk, id_level_fk, salary) VALUES (1, 1764, TRUE, 'Flavio Dias Galli', 'M', 5, '04/09/1961', 7, 11, 11, 5, 2580);</v>
      </c>
    </row>
    <row r="1769" spans="1:24" ht="14.25" customHeight="1" x14ac:dyDescent="0.2">
      <c r="A1769" s="7">
        <v>1</v>
      </c>
      <c r="B1769" s="7" t="str">
        <f>$A1769 &amp; "-"&amp;VLOOKUP($A1769,Company!$A:$B,2,FALSE)</f>
        <v>1-ACME Corporation</v>
      </c>
      <c r="C1769" s="5">
        <f t="shared" si="243"/>
        <v>1765</v>
      </c>
      <c r="D1769" s="6" t="b">
        <v>1</v>
      </c>
      <c r="E1769" s="7">
        <f ca="1">IF($C1769 = 1 + N("Presidente"),
    127,
    IF($C1769 = 2 + N("Vice-Presidente"),
        72,
        IF($C1769 = 3 + N("Secretária bilíngue"),
            13,
            RANDBETWEEN(5,COUNT(Name!$A:$A) + 1)
        )
    )
)</f>
        <v>147</v>
      </c>
      <c r="F1769" s="7" t="str">
        <f ca="1">VLOOKUP($E1769,Name!$A:$B,2,FALSE)</f>
        <v>Francisco Emanuel</v>
      </c>
      <c r="G1769" s="7">
        <f ca="1" xml:space="preserve">
IF($C1769 = 1,
    0,
    RANDBETWEEN(5,COUNT('Last name'!$A:$A) + 1)
)</f>
        <v>51</v>
      </c>
      <c r="H1769" s="7" t="str">
        <f ca="1" xml:space="preserve">
IF($C1769 = 1 + N("Presidente"),
    "de Orléans e Bragança",
    VLOOKUP($G1769,'Last name'!$A:$B,2,FALSE) &amp; " " &amp; VLOOKUP(RANDBETWEEN(5,COUNT('Last name'!$A:$A) + 1),'Last name'!$A:$B,2,FALSE)
)</f>
        <v>Café Galli</v>
      </c>
      <c r="I1769" s="7" t="str">
        <f t="shared" ca="1" si="244"/>
        <v>Francisco Emanuel Café Galli</v>
      </c>
      <c r="J1769" s="7" t="str">
        <f ca="1">VLOOKUP($E1769,Name!$A:$C,3,FALSE)</f>
        <v>M</v>
      </c>
      <c r="K1769" s="7" t="str">
        <f ca="1">VLOOKUP($J1769,Gender!$A:$B,2,FALSE)</f>
        <v>Male</v>
      </c>
      <c r="L1769" s="7">
        <f t="shared" ca="1" si="245"/>
        <v>5</v>
      </c>
      <c r="M1769" s="7" t="str">
        <f ca="1">VLOOKUP($L1769,Race!$A:$B,2,FALSE)</f>
        <v>White</v>
      </c>
      <c r="N1769" s="8">
        <f t="shared" ca="1" si="246"/>
        <v>18274</v>
      </c>
      <c r="O1769" s="6">
        <f t="shared" ca="1" si="247"/>
        <v>7</v>
      </c>
      <c r="P1769" s="8" t="str">
        <f ca="1">VLOOKUP($O1769,Education!$A:$B,2,FALSE)</f>
        <v>Undergraduate degree</v>
      </c>
      <c r="Q1769" s="7">
        <f ca="1" xml:space="preserve">
  IF(OR($S1769 = 5, $S1769 = 6, $S1769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69" s="7" t="str">
        <f ca="1">VLOOKUP($Q1769,Department!$A:$B,2,FALSE)</f>
        <v>Communication &amp; Marketing</v>
      </c>
      <c r="S1769" s="6">
        <f t="shared" ca="1" si="248"/>
        <v>9</v>
      </c>
      <c r="T1769" s="7" t="str">
        <f ca="1">VLOOKUP($S1769,Role!$A:$B,2,FALSE)</f>
        <v>Intern</v>
      </c>
      <c r="U1769" s="6" t="str">
        <f t="shared" ca="1" si="249"/>
        <v/>
      </c>
      <c r="V1769" s="7" t="str">
        <f ca="1" xml:space="preserve">
IF($U1769 &lt;&gt; "",
    VLOOKUP($U1769,Level!$A:$B,2,FALSE),
    ""
)</f>
        <v/>
      </c>
      <c r="W1769" s="1">
        <f t="shared" ca="1" si="250"/>
        <v>1285</v>
      </c>
      <c r="X1769" s="12" t="str">
        <f t="shared" ca="1" si="251"/>
        <v>INSERT INTO bi4all.fac_employees (id_company_fk, id_employee_pk, flg_active, employee_name, id_gender_fk, id_race_fk, birthday, id_schooling_fk, id_department_fk, id_role_fk, id_level_fk, salary) VALUES (1, 1765, TRUE, 'Francisco Emanuel Café Galli', 'M', 5, '11/01/1950', 7, 11, 9, NULL, 1285);</v>
      </c>
    </row>
    <row r="1770" spans="1:24" ht="14.25" customHeight="1" x14ac:dyDescent="0.2">
      <c r="A1770" s="7">
        <v>1</v>
      </c>
      <c r="B1770" s="7" t="str">
        <f>$A1770 &amp; "-"&amp;VLOOKUP($A1770,Company!$A:$B,2,FALSE)</f>
        <v>1-ACME Corporation</v>
      </c>
      <c r="C1770" s="5">
        <f t="shared" si="243"/>
        <v>1766</v>
      </c>
      <c r="D1770" s="6" t="b">
        <v>1</v>
      </c>
      <c r="E1770" s="7">
        <f ca="1">IF($C1770 = 1 + N("Presidente"),
    127,
    IF($C1770 = 2 + N("Vice-Presidente"),
        72,
        IF($C1770 = 3 + N("Secretária bilíngue"),
            13,
            RANDBETWEEN(5,COUNT(Name!$A:$A) + 1)
        )
    )
)</f>
        <v>147</v>
      </c>
      <c r="F1770" s="7" t="str">
        <f ca="1">VLOOKUP($E1770,Name!$A:$B,2,FALSE)</f>
        <v>Francisco Emanuel</v>
      </c>
      <c r="G1770" s="7">
        <f ca="1" xml:space="preserve">
IF($C1770 = 1,
    0,
    RANDBETWEEN(5,COUNT('Last name'!$A:$A) + 1)
)</f>
        <v>84</v>
      </c>
      <c r="H1770" s="7" t="str">
        <f ca="1" xml:space="preserve">
IF($C1770 = 1 + N("Presidente"),
    "de Orléans e Bragança",
    VLOOKUP($G1770,'Last name'!$A:$B,2,FALSE) &amp; " " &amp; VLOOKUP(RANDBETWEEN(5,COUNT('Last name'!$A:$A) + 1),'Last name'!$A:$B,2,FALSE)
)</f>
        <v>Fernandes Martins</v>
      </c>
      <c r="I1770" s="7" t="str">
        <f t="shared" ca="1" si="244"/>
        <v>Francisco Emanuel Fernandes Martins</v>
      </c>
      <c r="J1770" s="7" t="str">
        <f ca="1">VLOOKUP($E1770,Name!$A:$C,3,FALSE)</f>
        <v>M</v>
      </c>
      <c r="K1770" s="7" t="str">
        <f ca="1">VLOOKUP($J1770,Gender!$A:$B,2,FALSE)</f>
        <v>Male</v>
      </c>
      <c r="L1770" s="7">
        <f t="shared" ca="1" si="245"/>
        <v>5</v>
      </c>
      <c r="M1770" s="7" t="str">
        <f ca="1">VLOOKUP($L1770,Race!$A:$B,2,FALSE)</f>
        <v>White</v>
      </c>
      <c r="N1770" s="8">
        <f t="shared" ca="1" si="246"/>
        <v>29250</v>
      </c>
      <c r="O1770" s="6">
        <f t="shared" ca="1" si="247"/>
        <v>8</v>
      </c>
      <c r="P1770" s="8" t="str">
        <f ca="1">VLOOKUP($O1770,Education!$A:$B,2,FALSE)</f>
        <v>Graduate school</v>
      </c>
      <c r="Q1770" s="7">
        <f ca="1" xml:space="preserve">
  IF(OR($S1770 = 5, $S1770 = 6, $S1770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70" s="7" t="str">
        <f ca="1">VLOOKUP($Q1770,Department!$A:$B,2,FALSE)</f>
        <v>Communication &amp; Marketing</v>
      </c>
      <c r="S1770" s="6">
        <f t="shared" ca="1" si="248"/>
        <v>11</v>
      </c>
      <c r="T1770" s="7" t="str">
        <f ca="1">VLOOKUP($S1770,Role!$A:$B,2,FALSE)</f>
        <v>Analyst</v>
      </c>
      <c r="U1770" s="6">
        <f t="shared" ca="1" si="249"/>
        <v>5</v>
      </c>
      <c r="V1770" s="7" t="str">
        <f ca="1" xml:space="preserve">
IF($U1770 &lt;&gt; "",
    VLOOKUP($U1770,Level!$A:$B,2,FALSE),
    ""
)</f>
        <v>Junior</v>
      </c>
      <c r="W1770" s="1">
        <f t="shared" ca="1" si="250"/>
        <v>3080</v>
      </c>
      <c r="X1770" s="12" t="str">
        <f t="shared" ca="1" si="251"/>
        <v>INSERT INTO bi4all.fac_employees (id_company_fk, id_employee_pk, flg_active, employee_name, id_gender_fk, id_race_fk, birthday, id_schooling_fk, id_department_fk, id_role_fk, id_level_fk, salary) VALUES (1, 1766, TRUE, 'Francisco Emanuel Fernandes Martins', 'M', 5, '30/01/1980', 8, 11, 11, 5, 3080);</v>
      </c>
    </row>
    <row r="1771" spans="1:24" ht="14.25" customHeight="1" x14ac:dyDescent="0.2">
      <c r="A1771" s="7">
        <v>1</v>
      </c>
      <c r="B1771" s="7" t="str">
        <f>$A1771 &amp; "-"&amp;VLOOKUP($A1771,Company!$A:$B,2,FALSE)</f>
        <v>1-ACME Corporation</v>
      </c>
      <c r="C1771" s="5">
        <f t="shared" si="243"/>
        <v>1767</v>
      </c>
      <c r="D1771" s="6" t="b">
        <v>1</v>
      </c>
      <c r="E1771" s="7">
        <f ca="1">IF($C1771 = 1 + N("Presidente"),
    127,
    IF($C1771 = 2 + N("Vice-Presidente"),
        72,
        IF($C1771 = 3 + N("Secretária bilíngue"),
            13,
            RANDBETWEEN(5,COUNT(Name!$A:$A) + 1)
        )
    )
)</f>
        <v>318</v>
      </c>
      <c r="F1771" s="7" t="str">
        <f ca="1">VLOOKUP($E1771,Name!$A:$B,2,FALSE)</f>
        <v>Pedro Lucas</v>
      </c>
      <c r="G1771" s="7">
        <f ca="1" xml:space="preserve">
IF($C1771 = 1,
    0,
    RANDBETWEEN(5,COUNT('Last name'!$A:$A) + 1)
)</f>
        <v>141</v>
      </c>
      <c r="H1771" s="7" t="str">
        <f ca="1" xml:space="preserve">
IF($C1771 = 1 + N("Presidente"),
    "de Orléans e Bragança",
    VLOOKUP($G1771,'Last name'!$A:$B,2,FALSE) &amp; " " &amp; VLOOKUP(RANDBETWEEN(5,COUNT('Last name'!$A:$A) + 1),'Last name'!$A:$B,2,FALSE)
)</f>
        <v>Noronha Bragança</v>
      </c>
      <c r="I1771" s="7" t="str">
        <f t="shared" ca="1" si="244"/>
        <v>Pedro Lucas Noronha Bragança</v>
      </c>
      <c r="J1771" s="7" t="str">
        <f ca="1">VLOOKUP($E1771,Name!$A:$C,3,FALSE)</f>
        <v>M</v>
      </c>
      <c r="K1771" s="7" t="str">
        <f ca="1">VLOOKUP($J1771,Gender!$A:$B,2,FALSE)</f>
        <v>Male</v>
      </c>
      <c r="L1771" s="7">
        <f t="shared" ca="1" si="245"/>
        <v>7</v>
      </c>
      <c r="M1771" s="7" t="str">
        <f ca="1">VLOOKUP($L1771,Race!$A:$B,2,FALSE)</f>
        <v>Hispanic or Latino</v>
      </c>
      <c r="N1771" s="8">
        <f t="shared" ca="1" si="246"/>
        <v>22971</v>
      </c>
      <c r="O1771" s="6">
        <f t="shared" ca="1" si="247"/>
        <v>7</v>
      </c>
      <c r="P1771" s="8" t="str">
        <f ca="1">VLOOKUP($O1771,Education!$A:$B,2,FALSE)</f>
        <v>Undergraduate degree</v>
      </c>
      <c r="Q1771" s="7">
        <f ca="1" xml:space="preserve">
  IF(OR($S1771 = 5, $S1771 = 6, $S1771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71" s="7" t="str">
        <f ca="1">VLOOKUP($Q1771,Department!$A:$B,2,FALSE)</f>
        <v>Commercial</v>
      </c>
      <c r="S1771" s="6">
        <f t="shared" ca="1" si="248"/>
        <v>9</v>
      </c>
      <c r="T1771" s="7" t="str">
        <f ca="1">VLOOKUP($S1771,Role!$A:$B,2,FALSE)</f>
        <v>Intern</v>
      </c>
      <c r="U1771" s="6" t="str">
        <f t="shared" ca="1" si="249"/>
        <v/>
      </c>
      <c r="V1771" s="7" t="str">
        <f ca="1" xml:space="preserve">
IF($U1771 &lt;&gt; "",
    VLOOKUP($U1771,Level!$A:$B,2,FALSE),
    ""
)</f>
        <v/>
      </c>
      <c r="W1771" s="1">
        <f t="shared" ca="1" si="250"/>
        <v>1285</v>
      </c>
      <c r="X1771" s="12" t="str">
        <f t="shared" ca="1" si="251"/>
        <v>INSERT INTO bi4all.fac_employees (id_company_fk, id_employee_pk, flg_active, employee_name, id_gender_fk, id_race_fk, birthday, id_schooling_fk, id_department_fk, id_role_fk, id_level_fk, salary) VALUES (1, 1767, TRUE, 'Pedro Lucas Noronha Bragança', 'M', 7, '21/11/1962', 7, 9, 9, NULL, 1285);</v>
      </c>
    </row>
    <row r="1772" spans="1:24" ht="14.25" customHeight="1" x14ac:dyDescent="0.2">
      <c r="A1772" s="7">
        <v>1</v>
      </c>
      <c r="B1772" s="7" t="str">
        <f>$A1772 &amp; "-"&amp;VLOOKUP($A1772,Company!$A:$B,2,FALSE)</f>
        <v>1-ACME Corporation</v>
      </c>
      <c r="C1772" s="5">
        <f t="shared" si="243"/>
        <v>1768</v>
      </c>
      <c r="D1772" s="6" t="b">
        <v>1</v>
      </c>
      <c r="E1772" s="7">
        <f ca="1">IF($C1772 = 1 + N("Presidente"),
    127,
    IF($C1772 = 2 + N("Vice-Presidente"),
        72,
        IF($C1772 = 3 + N("Secretária bilíngue"),
            13,
            RANDBETWEEN(5,COUNT(Name!$A:$A) + 1)
        )
    )
)</f>
        <v>85</v>
      </c>
      <c r="F1772" s="7" t="str">
        <f ca="1">VLOOKUP($E1772,Name!$A:$B,2,FALSE)</f>
        <v>Carlos Eduardo</v>
      </c>
      <c r="G1772" s="7">
        <f ca="1" xml:space="preserve">
IF($C1772 = 1,
    0,
    RANDBETWEEN(5,COUNT('Last name'!$A:$A) + 1)
)</f>
        <v>64</v>
      </c>
      <c r="H1772" s="7" t="str">
        <f ca="1" xml:space="preserve">
IF($C1772 = 1 + N("Presidente"),
    "de Orléans e Bragança",
    VLOOKUP($G1772,'Last name'!$A:$B,2,FALSE) &amp; " " &amp; VLOOKUP(RANDBETWEEN(5,COUNT('Last name'!$A:$A) + 1),'Last name'!$A:$B,2,FALSE)
)</f>
        <v>Chaves Mariani</v>
      </c>
      <c r="I1772" s="7" t="str">
        <f t="shared" ca="1" si="244"/>
        <v>Carlos Eduardo Chaves Mariani</v>
      </c>
      <c r="J1772" s="7" t="str">
        <f ca="1">VLOOKUP($E1772,Name!$A:$C,3,FALSE)</f>
        <v>M</v>
      </c>
      <c r="K1772" s="7" t="str">
        <f ca="1">VLOOKUP($J1772,Gender!$A:$B,2,FALSE)</f>
        <v>Male</v>
      </c>
      <c r="L1772" s="7">
        <f t="shared" ca="1" si="245"/>
        <v>5</v>
      </c>
      <c r="M1772" s="7" t="str">
        <f ca="1">VLOOKUP($L1772,Race!$A:$B,2,FALSE)</f>
        <v>White</v>
      </c>
      <c r="N1772" s="8">
        <f t="shared" ca="1" si="246"/>
        <v>29453</v>
      </c>
      <c r="O1772" s="6">
        <f t="shared" ca="1" si="247"/>
        <v>8</v>
      </c>
      <c r="P1772" s="8" t="str">
        <f ca="1">VLOOKUP($O1772,Education!$A:$B,2,FALSE)</f>
        <v>Graduate school</v>
      </c>
      <c r="Q1772" s="7">
        <f ca="1" xml:space="preserve">
  IF(OR($S1772 = 5, $S1772 = 6, $S1772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72" s="7" t="str">
        <f ca="1">VLOOKUP($Q1772,Department!$A:$B,2,FALSE)</f>
        <v>Communication &amp; Marketing</v>
      </c>
      <c r="S1772" s="6">
        <f t="shared" ca="1" si="248"/>
        <v>11</v>
      </c>
      <c r="T1772" s="7" t="str">
        <f ca="1">VLOOKUP($S1772,Role!$A:$B,2,FALSE)</f>
        <v>Analyst</v>
      </c>
      <c r="U1772" s="6">
        <f t="shared" ca="1" si="249"/>
        <v>6</v>
      </c>
      <c r="V1772" s="7" t="str">
        <f ca="1" xml:space="preserve">
IF($U1772 &lt;&gt; "",
    VLOOKUP($U1772,Level!$A:$B,2,FALSE),
    ""
)</f>
        <v>Pleno</v>
      </c>
      <c r="W1772" s="1">
        <f t="shared" ca="1" si="250"/>
        <v>3080</v>
      </c>
      <c r="X1772" s="12" t="str">
        <f t="shared" ca="1" si="251"/>
        <v>INSERT INTO bi4all.fac_employees (id_company_fk, id_employee_pk, flg_active, employee_name, id_gender_fk, id_race_fk, birthday, id_schooling_fk, id_department_fk, id_role_fk, id_level_fk, salary) VALUES (1, 1768, TRUE, 'Carlos Eduardo Chaves Mariani', 'M', 5, '20/08/1980', 8, 11, 11, 6, 3080);</v>
      </c>
    </row>
    <row r="1773" spans="1:24" ht="14.25" customHeight="1" x14ac:dyDescent="0.2">
      <c r="A1773" s="7">
        <v>1</v>
      </c>
      <c r="B1773" s="7" t="str">
        <f>$A1773 &amp; "-"&amp;VLOOKUP($A1773,Company!$A:$B,2,FALSE)</f>
        <v>1-ACME Corporation</v>
      </c>
      <c r="C1773" s="5">
        <f t="shared" si="243"/>
        <v>1769</v>
      </c>
      <c r="D1773" s="6" t="b">
        <v>1</v>
      </c>
      <c r="E1773" s="7">
        <f ca="1">IF($C1773 = 1 + N("Presidente"),
    127,
    IF($C1773 = 2 + N("Vice-Presidente"),
        72,
        IF($C1773 = 3 + N("Secretária bilíngue"),
            13,
            RANDBETWEEN(5,COUNT(Name!$A:$A) + 1)
        )
    )
)</f>
        <v>131</v>
      </c>
      <c r="F1773" s="7" t="str">
        <f ca="1">VLOOKUP($E1773,Name!$A:$B,2,FALSE)</f>
        <v>Erick</v>
      </c>
      <c r="G1773" s="7">
        <f ca="1" xml:space="preserve">
IF($C1773 = 1,
    0,
    RANDBETWEEN(5,COUNT('Last name'!$A:$A) + 1)
)</f>
        <v>54</v>
      </c>
      <c r="H1773" s="7" t="str">
        <f ca="1" xml:space="preserve">
IF($C1773 = 1 + N("Presidente"),
    "de Orléans e Bragança",
    VLOOKUP($G1773,'Last name'!$A:$B,2,FALSE) &amp; " " &amp; VLOOKUP(RANDBETWEEN(5,COUNT('Last name'!$A:$A) + 1),'Last name'!$A:$B,2,FALSE)
)</f>
        <v>Caminha Duarte</v>
      </c>
      <c r="I1773" s="7" t="str">
        <f t="shared" ca="1" si="244"/>
        <v>Erick Caminha Duarte</v>
      </c>
      <c r="J1773" s="7" t="str">
        <f ca="1">VLOOKUP($E1773,Name!$A:$C,3,FALSE)</f>
        <v>M</v>
      </c>
      <c r="K1773" s="7" t="str">
        <f ca="1">VLOOKUP($J1773,Gender!$A:$B,2,FALSE)</f>
        <v>Male</v>
      </c>
      <c r="L1773" s="7">
        <f t="shared" ca="1" si="245"/>
        <v>5</v>
      </c>
      <c r="M1773" s="7" t="str">
        <f ca="1">VLOOKUP($L1773,Race!$A:$B,2,FALSE)</f>
        <v>White</v>
      </c>
      <c r="N1773" s="8">
        <f t="shared" ca="1" si="246"/>
        <v>21506</v>
      </c>
      <c r="O1773" s="6">
        <f t="shared" ca="1" si="247"/>
        <v>7</v>
      </c>
      <c r="P1773" s="8" t="str">
        <f ca="1">VLOOKUP($O1773,Education!$A:$B,2,FALSE)</f>
        <v>Undergraduate degree</v>
      </c>
      <c r="Q1773" s="7">
        <f ca="1" xml:space="preserve">
  IF(OR($S1773 = 5, $S1773 = 6, $S1773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73" s="7" t="str">
        <f ca="1">VLOOKUP($Q1773,Department!$A:$B,2,FALSE)</f>
        <v>Finance</v>
      </c>
      <c r="S1773" s="6">
        <f t="shared" ca="1" si="248"/>
        <v>9</v>
      </c>
      <c r="T1773" s="7" t="str">
        <f ca="1">VLOOKUP($S1773,Role!$A:$B,2,FALSE)</f>
        <v>Intern</v>
      </c>
      <c r="U1773" s="6" t="str">
        <f t="shared" ca="1" si="249"/>
        <v/>
      </c>
      <c r="V1773" s="7" t="str">
        <f ca="1" xml:space="preserve">
IF($U1773 &lt;&gt; "",
    VLOOKUP($U1773,Level!$A:$B,2,FALSE),
    ""
)</f>
        <v/>
      </c>
      <c r="W1773" s="1">
        <f t="shared" ca="1" si="250"/>
        <v>1205</v>
      </c>
      <c r="X1773" s="12" t="str">
        <f t="shared" ca="1" si="251"/>
        <v>INSERT INTO bi4all.fac_employees (id_company_fk, id_employee_pk, flg_active, employee_name, id_gender_fk, id_race_fk, birthday, id_schooling_fk, id_department_fk, id_role_fk, id_level_fk, salary) VALUES (1, 1769, TRUE, 'Erick Caminha Duarte', 'M', 5, '17/11/1958', 7, 7, 9, NULL, 1205);</v>
      </c>
    </row>
    <row r="1774" spans="1:24" ht="14.25" customHeight="1" x14ac:dyDescent="0.2">
      <c r="A1774" s="7">
        <v>1</v>
      </c>
      <c r="B1774" s="7" t="str">
        <f>$A1774 &amp; "-"&amp;VLOOKUP($A1774,Company!$A:$B,2,FALSE)</f>
        <v>1-ACME Corporation</v>
      </c>
      <c r="C1774" s="5">
        <f t="shared" si="243"/>
        <v>1770</v>
      </c>
      <c r="D1774" s="6" t="b">
        <v>1</v>
      </c>
      <c r="E1774" s="7">
        <f ca="1">IF($C1774 = 1 + N("Presidente"),
    127,
    IF($C1774 = 2 + N("Vice-Presidente"),
        72,
        IF($C1774 = 3 + N("Secretária bilíngue"),
            13,
            RANDBETWEEN(5,COUNT(Name!$A:$A) + 1)
        )
    )
)</f>
        <v>193</v>
      </c>
      <c r="F1774" s="7" t="str">
        <f ca="1">VLOOKUP($E1774,Name!$A:$B,2,FALSE)</f>
        <v>João Victor</v>
      </c>
      <c r="G1774" s="7">
        <f ca="1" xml:space="preserve">
IF($C1774 = 1,
    0,
    RANDBETWEEN(5,COUNT('Last name'!$A:$A) + 1)
)</f>
        <v>113</v>
      </c>
      <c r="H1774" s="7" t="str">
        <f ca="1" xml:space="preserve">
IF($C1774 = 1 + N("Presidente"),
    "de Orléans e Bragança",
    VLOOKUP($G1774,'Last name'!$A:$B,2,FALSE) &amp; " " &amp; VLOOKUP(RANDBETWEEN(5,COUNT('Last name'!$A:$A) + 1),'Last name'!$A:$B,2,FALSE)
)</f>
        <v>Luz Alvarenga</v>
      </c>
      <c r="I1774" s="7" t="str">
        <f t="shared" ca="1" si="244"/>
        <v>João Victor Luz Alvarenga</v>
      </c>
      <c r="J1774" s="7" t="str">
        <f ca="1">VLOOKUP($E1774,Name!$A:$C,3,FALSE)</f>
        <v>M</v>
      </c>
      <c r="K1774" s="7" t="str">
        <f ca="1">VLOOKUP($J1774,Gender!$A:$B,2,FALSE)</f>
        <v>Male</v>
      </c>
      <c r="L1774" s="7">
        <f t="shared" ca="1" si="245"/>
        <v>5</v>
      </c>
      <c r="M1774" s="7" t="str">
        <f ca="1">VLOOKUP($L1774,Race!$A:$B,2,FALSE)</f>
        <v>White</v>
      </c>
      <c r="N1774" s="8">
        <f t="shared" ca="1" si="246"/>
        <v>24291</v>
      </c>
      <c r="O1774" s="6">
        <f t="shared" ca="1" si="247"/>
        <v>8</v>
      </c>
      <c r="P1774" s="8" t="str">
        <f ca="1">VLOOKUP($O1774,Education!$A:$B,2,FALSE)</f>
        <v>Graduate school</v>
      </c>
      <c r="Q1774" s="7">
        <f ca="1" xml:space="preserve">
  IF(OR($S1774 = 5, $S1774 = 6, $S1774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74" s="7" t="str">
        <f ca="1">VLOOKUP($Q1774,Department!$A:$B,2,FALSE)</f>
        <v>Communication &amp; Marketing</v>
      </c>
      <c r="S1774" s="6">
        <f t="shared" ca="1" si="248"/>
        <v>11</v>
      </c>
      <c r="T1774" s="7" t="str">
        <f ca="1">VLOOKUP($S1774,Role!$A:$B,2,FALSE)</f>
        <v>Analyst</v>
      </c>
      <c r="U1774" s="6">
        <f t="shared" ca="1" si="249"/>
        <v>7</v>
      </c>
      <c r="V1774" s="7" t="str">
        <f ca="1" xml:space="preserve">
IF($U1774 &lt;&gt; "",
    VLOOKUP($U1774,Level!$A:$B,2,FALSE),
    ""
)</f>
        <v>Senior</v>
      </c>
      <c r="W1774" s="1">
        <f t="shared" ca="1" si="250"/>
        <v>3080</v>
      </c>
      <c r="X1774" s="12" t="str">
        <f t="shared" ca="1" si="251"/>
        <v>INSERT INTO bi4all.fac_employees (id_company_fk, id_employee_pk, flg_active, employee_name, id_gender_fk, id_race_fk, birthday, id_schooling_fk, id_department_fk, id_role_fk, id_level_fk, salary) VALUES (1, 1770, TRUE, 'João Victor Luz Alvarenga', 'M', 5, '03/07/1966', 8, 11, 11, 7, 3080);</v>
      </c>
    </row>
    <row r="1775" spans="1:24" ht="14.25" customHeight="1" x14ac:dyDescent="0.2">
      <c r="A1775" s="7">
        <v>1</v>
      </c>
      <c r="B1775" s="7" t="str">
        <f>$A1775 &amp; "-"&amp;VLOOKUP($A1775,Company!$A:$B,2,FALSE)</f>
        <v>1-ACME Corporation</v>
      </c>
      <c r="C1775" s="5">
        <f t="shared" si="243"/>
        <v>1771</v>
      </c>
      <c r="D1775" s="6" t="b">
        <v>1</v>
      </c>
      <c r="E1775" s="7">
        <f ca="1">IF($C1775 = 1 + N("Presidente"),
    127,
    IF($C1775 = 2 + N("Vice-Presidente"),
        72,
        IF($C1775 = 3 + N("Secretária bilíngue"),
            13,
            RANDBETWEEN(5,COUNT(Name!$A:$A) + 1)
        )
    )
)</f>
        <v>28</v>
      </c>
      <c r="F1775" s="7" t="str">
        <f ca="1">VLOOKUP($E1775,Name!$A:$B,2,FALSE)</f>
        <v>Ana Caroline</v>
      </c>
      <c r="G1775" s="7">
        <f ca="1" xml:space="preserve">
IF($C1775 = 1,
    0,
    RANDBETWEEN(5,COUNT('Last name'!$A:$A) + 1)
)</f>
        <v>184</v>
      </c>
      <c r="H1775" s="7" t="str">
        <f ca="1" xml:space="preserve">
IF($C1775 = 1 + N("Presidente"),
    "de Orléans e Bragança",
    VLOOKUP($G1775,'Last name'!$A:$B,2,FALSE) &amp; " " &amp; VLOOKUP(RANDBETWEEN(5,COUNT('Last name'!$A:$A) + 1),'Last name'!$A:$B,2,FALSE)
)</f>
        <v>sobrenome Negreiros</v>
      </c>
      <c r="I1775" s="7" t="str">
        <f t="shared" ca="1" si="244"/>
        <v>Ana Caroline sobrenome Negreiros</v>
      </c>
      <c r="J1775" s="7" t="str">
        <f ca="1">VLOOKUP($E1775,Name!$A:$C,3,FALSE)</f>
        <v>F</v>
      </c>
      <c r="K1775" s="7" t="str">
        <f ca="1">VLOOKUP($J1775,Gender!$A:$B,2,FALSE)</f>
        <v>Female</v>
      </c>
      <c r="L1775" s="7">
        <f t="shared" ca="1" si="245"/>
        <v>5</v>
      </c>
      <c r="M1775" s="7" t="str">
        <f ca="1">VLOOKUP($L1775,Race!$A:$B,2,FALSE)</f>
        <v>White</v>
      </c>
      <c r="N1775" s="8">
        <f t="shared" ca="1" si="246"/>
        <v>28907</v>
      </c>
      <c r="O1775" s="6">
        <f t="shared" ca="1" si="247"/>
        <v>7</v>
      </c>
      <c r="P1775" s="8" t="str">
        <f ca="1">VLOOKUP($O1775,Education!$A:$B,2,FALSE)</f>
        <v>Undergraduate degree</v>
      </c>
      <c r="Q1775" s="7">
        <f ca="1" xml:space="preserve">
  IF(OR($S1775 = 5, $S1775 = 6, $S1775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75" s="7" t="str">
        <f ca="1">VLOOKUP($Q1775,Department!$A:$B,2,FALSE)</f>
        <v>Operations</v>
      </c>
      <c r="S1775" s="6">
        <f t="shared" ca="1" si="248"/>
        <v>9</v>
      </c>
      <c r="T1775" s="7" t="str">
        <f ca="1">VLOOKUP($S1775,Role!$A:$B,2,FALSE)</f>
        <v>Intern</v>
      </c>
      <c r="U1775" s="6" t="str">
        <f t="shared" ca="1" si="249"/>
        <v/>
      </c>
      <c r="V1775" s="7" t="str">
        <f ca="1" xml:space="preserve">
IF($U1775 &lt;&gt; "",
    VLOOKUP($U1775,Level!$A:$B,2,FALSE),
    ""
)</f>
        <v/>
      </c>
      <c r="W1775" s="1">
        <f t="shared" ca="1" si="250"/>
        <v>1205</v>
      </c>
      <c r="X1775" s="12" t="str">
        <f t="shared" ca="1" si="251"/>
        <v>INSERT INTO bi4all.fac_employees (id_company_fk, id_employee_pk, flg_active, employee_name, id_gender_fk, id_race_fk, birthday, id_schooling_fk, id_department_fk, id_role_fk, id_level_fk, salary) VALUES (1, 1771, TRUE, 'Ana Caroline sobrenome Negreiros', 'F', 5, '21/02/1979', 7, 10, 9, NULL, 1205);</v>
      </c>
    </row>
    <row r="1776" spans="1:24" ht="14.25" customHeight="1" x14ac:dyDescent="0.2">
      <c r="A1776" s="7">
        <v>1</v>
      </c>
      <c r="B1776" s="7" t="str">
        <f>$A1776 &amp; "-"&amp;VLOOKUP($A1776,Company!$A:$B,2,FALSE)</f>
        <v>1-ACME Corporation</v>
      </c>
      <c r="C1776" s="5">
        <f t="shared" si="243"/>
        <v>1772</v>
      </c>
      <c r="D1776" s="6" t="b">
        <v>1</v>
      </c>
      <c r="E1776" s="7">
        <f ca="1">IF($C1776 = 1 + N("Presidente"),
    127,
    IF($C1776 = 2 + N("Vice-Presidente"),
        72,
        IF($C1776 = 3 + N("Secretária bilíngue"),
            13,
            RANDBETWEEN(5,COUNT(Name!$A:$A) + 1)
        )
    )
)</f>
        <v>94</v>
      </c>
      <c r="F1776" s="7" t="str">
        <f ca="1">VLOOKUP($E1776,Name!$A:$B,2,FALSE)</f>
        <v>Clara</v>
      </c>
      <c r="G1776" s="7">
        <f ca="1" xml:space="preserve">
IF($C1776 = 1,
    0,
    RANDBETWEEN(5,COUNT('Last name'!$A:$A) + 1)
)</f>
        <v>98</v>
      </c>
      <c r="H1776" s="7" t="str">
        <f ca="1" xml:space="preserve">
IF($C1776 = 1 + N("Presidente"),
    "de Orléans e Bragança",
    VLOOKUP($G1776,'Last name'!$A:$B,2,FALSE) &amp; " " &amp; VLOOKUP(RANDBETWEEN(5,COUNT('Last name'!$A:$A) + 1),'Last name'!$A:$B,2,FALSE)
)</f>
        <v>Giordano Cardozo</v>
      </c>
      <c r="I1776" s="7" t="str">
        <f t="shared" ca="1" si="244"/>
        <v>Clara Giordano Cardozo</v>
      </c>
      <c r="J1776" s="7" t="str">
        <f ca="1">VLOOKUP($E1776,Name!$A:$C,3,FALSE)</f>
        <v>F</v>
      </c>
      <c r="K1776" s="7" t="str">
        <f ca="1">VLOOKUP($J1776,Gender!$A:$B,2,FALSE)</f>
        <v>Female</v>
      </c>
      <c r="L1776" s="7">
        <f t="shared" ca="1" si="245"/>
        <v>5</v>
      </c>
      <c r="M1776" s="7" t="str">
        <f ca="1">VLOOKUP($L1776,Race!$A:$B,2,FALSE)</f>
        <v>White</v>
      </c>
      <c r="N1776" s="8">
        <f t="shared" ca="1" si="246"/>
        <v>24153</v>
      </c>
      <c r="O1776" s="6">
        <f t="shared" ca="1" si="247"/>
        <v>7</v>
      </c>
      <c r="P1776" s="8" t="str">
        <f ca="1">VLOOKUP($O1776,Education!$A:$B,2,FALSE)</f>
        <v>Undergraduate degree</v>
      </c>
      <c r="Q1776" s="7">
        <f ca="1" xml:space="preserve">
  IF(OR($S1776 = 5, $S1776 = 6, $S1776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76" s="7" t="str">
        <f ca="1">VLOOKUP($Q1776,Department!$A:$B,2,FALSE)</f>
        <v>Finance</v>
      </c>
      <c r="S1776" s="6">
        <f t="shared" ca="1" si="248"/>
        <v>11</v>
      </c>
      <c r="T1776" s="7" t="str">
        <f ca="1">VLOOKUP($S1776,Role!$A:$B,2,FALSE)</f>
        <v>Analyst</v>
      </c>
      <c r="U1776" s="6">
        <f t="shared" ca="1" si="249"/>
        <v>7</v>
      </c>
      <c r="V1776" s="7" t="str">
        <f ca="1" xml:space="preserve">
IF($U1776 &lt;&gt; "",
    VLOOKUP($U1776,Level!$A:$B,2,FALSE),
    ""
)</f>
        <v>Senior</v>
      </c>
      <c r="W1776" s="1">
        <f t="shared" ca="1" si="250"/>
        <v>2500</v>
      </c>
      <c r="X1776" s="12" t="str">
        <f t="shared" ca="1" si="251"/>
        <v>INSERT INTO bi4all.fac_employees (id_company_fk, id_employee_pk, flg_active, employee_name, id_gender_fk, id_race_fk, birthday, id_schooling_fk, id_department_fk, id_role_fk, id_level_fk, salary) VALUES (1, 1772, TRUE, 'Clara Giordano Cardozo', 'F', 5, '15/02/1966', 7, 7, 11, 7, 2500);</v>
      </c>
    </row>
    <row r="1777" spans="1:24" ht="14.25" customHeight="1" x14ac:dyDescent="0.2">
      <c r="A1777" s="7">
        <v>1</v>
      </c>
      <c r="B1777" s="7" t="str">
        <f>$A1777 &amp; "-"&amp;VLOOKUP($A1777,Company!$A:$B,2,FALSE)</f>
        <v>1-ACME Corporation</v>
      </c>
      <c r="C1777" s="5">
        <f t="shared" si="243"/>
        <v>1773</v>
      </c>
      <c r="D1777" s="6" t="b">
        <v>1</v>
      </c>
      <c r="E1777" s="7">
        <f ca="1">IF($C1777 = 1 + N("Presidente"),
    127,
    IF($C1777 = 2 + N("Vice-Presidente"),
        72,
        IF($C1777 = 3 + N("Secretária bilíngue"),
            13,
            RANDBETWEEN(5,COUNT(Name!$A:$A) + 1)
        )
    )
)</f>
        <v>109</v>
      </c>
      <c r="F1777" s="7" t="str">
        <f ca="1">VLOOKUP($E1777,Name!$A:$B,2,FALSE)</f>
        <v>Davi Luiz</v>
      </c>
      <c r="G1777" s="7">
        <f ca="1" xml:space="preserve">
IF($C1777 = 1,
    0,
    RANDBETWEEN(5,COUNT('Last name'!$A:$A) + 1)
)</f>
        <v>139</v>
      </c>
      <c r="H1777" s="7" t="str">
        <f ca="1" xml:space="preserve">
IF($C1777 = 1 + N("Presidente"),
    "de Orléans e Bragança",
    VLOOKUP($G1777,'Last name'!$A:$B,2,FALSE) &amp; " " &amp; VLOOKUP(RANDBETWEEN(5,COUNT('Last name'!$A:$A) + 1),'Last name'!$A:$B,2,FALSE)
)</f>
        <v>Negrão Moreira</v>
      </c>
      <c r="I1777" s="7" t="str">
        <f t="shared" ca="1" si="244"/>
        <v>Davi Luiz Negrão Moreira</v>
      </c>
      <c r="J1777" s="7" t="str">
        <f ca="1">VLOOKUP($E1777,Name!$A:$C,3,FALSE)</f>
        <v>M</v>
      </c>
      <c r="K1777" s="7" t="str">
        <f ca="1">VLOOKUP($J1777,Gender!$A:$B,2,FALSE)</f>
        <v>Male</v>
      </c>
      <c r="L1777" s="7">
        <f t="shared" ca="1" si="245"/>
        <v>5</v>
      </c>
      <c r="M1777" s="7" t="str">
        <f ca="1">VLOOKUP($L1777,Race!$A:$B,2,FALSE)</f>
        <v>White</v>
      </c>
      <c r="N1777" s="8">
        <f t="shared" ca="1" si="246"/>
        <v>33746</v>
      </c>
      <c r="O1777" s="6">
        <f t="shared" ca="1" si="247"/>
        <v>7</v>
      </c>
      <c r="P1777" s="8" t="str">
        <f ca="1">VLOOKUP($O1777,Education!$A:$B,2,FALSE)</f>
        <v>Undergraduate degree</v>
      </c>
      <c r="Q1777" s="7">
        <f ca="1" xml:space="preserve">
  IF(OR($S1777 = 5, $S1777 = 6, $S1777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77" s="7" t="str">
        <f ca="1">VLOOKUP($Q1777,Department!$A:$B,2,FALSE)</f>
        <v>Administration</v>
      </c>
      <c r="S1777" s="6">
        <f t="shared" ca="1" si="248"/>
        <v>9</v>
      </c>
      <c r="T1777" s="7" t="str">
        <f ca="1">VLOOKUP($S1777,Role!$A:$B,2,FALSE)</f>
        <v>Intern</v>
      </c>
      <c r="U1777" s="6" t="str">
        <f t="shared" ca="1" si="249"/>
        <v/>
      </c>
      <c r="V1777" s="7" t="str">
        <f ca="1" xml:space="preserve">
IF($U1777 &lt;&gt; "",
    VLOOKUP($U1777,Level!$A:$B,2,FALSE),
    ""
)</f>
        <v/>
      </c>
      <c r="W1777" s="1">
        <f t="shared" ca="1" si="250"/>
        <v>1205</v>
      </c>
      <c r="X1777" s="12" t="str">
        <f t="shared" ca="1" si="251"/>
        <v>INSERT INTO bi4all.fac_employees (id_company_fk, id_employee_pk, flg_active, employee_name, id_gender_fk, id_race_fk, birthday, id_schooling_fk, id_department_fk, id_role_fk, id_level_fk, salary) VALUES (1, 1773, TRUE, 'Davi Luiz Negrão Moreira', 'M', 5, '22/05/1992', 7, 6, 9, NULL, 1205);</v>
      </c>
    </row>
    <row r="1778" spans="1:24" ht="14.25" customHeight="1" x14ac:dyDescent="0.2">
      <c r="A1778" s="7">
        <v>1</v>
      </c>
      <c r="B1778" s="7" t="str">
        <f>$A1778 &amp; "-"&amp;VLOOKUP($A1778,Company!$A:$B,2,FALSE)</f>
        <v>1-ACME Corporation</v>
      </c>
      <c r="C1778" s="5">
        <f t="shared" si="243"/>
        <v>1774</v>
      </c>
      <c r="D1778" s="6" t="b">
        <v>1</v>
      </c>
      <c r="E1778" s="7">
        <f ca="1">IF($C1778 = 1 + N("Presidente"),
    127,
    IF($C1778 = 2 + N("Vice-Presidente"),
        72,
        IF($C1778 = 3 + N("Secretária bilíngue"),
            13,
            RANDBETWEEN(5,COUNT(Name!$A:$A) + 1)
        )
    )
)</f>
        <v>85</v>
      </c>
      <c r="F1778" s="7" t="str">
        <f ca="1">VLOOKUP($E1778,Name!$A:$B,2,FALSE)</f>
        <v>Carlos Eduardo</v>
      </c>
      <c r="G1778" s="7">
        <f ca="1" xml:space="preserve">
IF($C1778 = 1,
    0,
    RANDBETWEEN(5,COUNT('Last name'!$A:$A) + 1)
)</f>
        <v>79</v>
      </c>
      <c r="H1778" s="7" t="str">
        <f ca="1" xml:space="preserve">
IF($C1778 = 1 + N("Presidente"),
    "de Orléans e Bragança",
    VLOOKUP($G1778,'Last name'!$A:$B,2,FALSE) &amp; " " &amp; VLOOKUP(RANDBETWEEN(5,COUNT('Last name'!$A:$A) + 1),'Last name'!$A:$B,2,FALSE)
)</f>
        <v>Evangelista Dias</v>
      </c>
      <c r="I1778" s="7" t="str">
        <f t="shared" ca="1" si="244"/>
        <v>Carlos Eduardo Evangelista Dias</v>
      </c>
      <c r="J1778" s="7" t="str">
        <f ca="1">VLOOKUP($E1778,Name!$A:$C,3,FALSE)</f>
        <v>M</v>
      </c>
      <c r="K1778" s="7" t="str">
        <f ca="1">VLOOKUP($J1778,Gender!$A:$B,2,FALSE)</f>
        <v>Male</v>
      </c>
      <c r="L1778" s="7">
        <f t="shared" ca="1" si="245"/>
        <v>6</v>
      </c>
      <c r="M1778" s="7" t="str">
        <f ca="1">VLOOKUP($L1778,Race!$A:$B,2,FALSE)</f>
        <v>Black or African American</v>
      </c>
      <c r="N1778" s="8">
        <f t="shared" ca="1" si="246"/>
        <v>27638</v>
      </c>
      <c r="O1778" s="6">
        <f t="shared" ca="1" si="247"/>
        <v>8</v>
      </c>
      <c r="P1778" s="8" t="str">
        <f ca="1">VLOOKUP($O1778,Education!$A:$B,2,FALSE)</f>
        <v>Graduate school</v>
      </c>
      <c r="Q1778" s="7">
        <f ca="1" xml:space="preserve">
  IF(OR($S1778 = 5, $S1778 = 6, $S1778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78" s="7" t="str">
        <f ca="1">VLOOKUP($Q1778,Department!$A:$B,2,FALSE)</f>
        <v>Communication &amp; Marketing</v>
      </c>
      <c r="S1778" s="6">
        <f t="shared" ca="1" si="248"/>
        <v>11</v>
      </c>
      <c r="T1778" s="7" t="str">
        <f ca="1">VLOOKUP($S1778,Role!$A:$B,2,FALSE)</f>
        <v>Analyst</v>
      </c>
      <c r="U1778" s="6">
        <f t="shared" ca="1" si="249"/>
        <v>7</v>
      </c>
      <c r="V1778" s="7" t="str">
        <f ca="1" xml:space="preserve">
IF($U1778 &lt;&gt; "",
    VLOOKUP($U1778,Level!$A:$B,2,FALSE),
    ""
)</f>
        <v>Senior</v>
      </c>
      <c r="W1778" s="1">
        <f t="shared" ca="1" si="250"/>
        <v>3080</v>
      </c>
      <c r="X1778" s="12" t="str">
        <f t="shared" ca="1" si="251"/>
        <v>INSERT INTO bi4all.fac_employees (id_company_fk, id_employee_pk, flg_active, employee_name, id_gender_fk, id_race_fk, birthday, id_schooling_fk, id_department_fk, id_role_fk, id_level_fk, salary) VALUES (1, 1774, TRUE, 'Carlos Eduardo Evangelista Dias', 'M', 6, '01/09/1975', 8, 11, 11, 7, 3080);</v>
      </c>
    </row>
    <row r="1779" spans="1:24" ht="14.25" customHeight="1" x14ac:dyDescent="0.2">
      <c r="A1779" s="7">
        <v>1</v>
      </c>
      <c r="B1779" s="7" t="str">
        <f>$A1779 &amp; "-"&amp;VLOOKUP($A1779,Company!$A:$B,2,FALSE)</f>
        <v>1-ACME Corporation</v>
      </c>
      <c r="C1779" s="5">
        <f t="shared" si="243"/>
        <v>1775</v>
      </c>
      <c r="D1779" s="6" t="b">
        <v>1</v>
      </c>
      <c r="E1779" s="7">
        <f ca="1">IF($C1779 = 1 + N("Presidente"),
    127,
    IF($C1779 = 2 + N("Vice-Presidente"),
        72,
        IF($C1779 = 3 + N("Secretária bilíngue"),
            13,
            RANDBETWEEN(5,COUNT(Name!$A:$A) + 1)
        )
    )
)</f>
        <v>333</v>
      </c>
      <c r="F1779" s="7" t="str">
        <f ca="1">VLOOKUP($E1779,Name!$A:$B,2,FALSE)</f>
        <v>Ruan</v>
      </c>
      <c r="G1779" s="7">
        <f ca="1" xml:space="preserve">
IF($C1779 = 1,
    0,
    RANDBETWEEN(5,COUNT('Last name'!$A:$A) + 1)
)</f>
        <v>99</v>
      </c>
      <c r="H1779" s="7" t="str">
        <f ca="1" xml:space="preserve">
IF($C1779 = 1 + N("Presidente"),
    "de Orléans e Bragança",
    VLOOKUP($G1779,'Last name'!$A:$B,2,FALSE) &amp; " " &amp; VLOOKUP(RANDBETWEEN(5,COUNT('Last name'!$A:$A) + 1),'Last name'!$A:$B,2,FALSE)
)</f>
        <v>Gomes Noronha</v>
      </c>
      <c r="I1779" s="7" t="str">
        <f t="shared" ca="1" si="244"/>
        <v>Ruan Gomes Noronha</v>
      </c>
      <c r="J1779" s="7" t="str">
        <f ca="1">VLOOKUP($E1779,Name!$A:$C,3,FALSE)</f>
        <v>M</v>
      </c>
      <c r="K1779" s="7" t="str">
        <f ca="1">VLOOKUP($J1779,Gender!$A:$B,2,FALSE)</f>
        <v>Male</v>
      </c>
      <c r="L1779" s="7">
        <f t="shared" ca="1" si="245"/>
        <v>5</v>
      </c>
      <c r="M1779" s="7" t="str">
        <f ca="1">VLOOKUP($L1779,Race!$A:$B,2,FALSE)</f>
        <v>White</v>
      </c>
      <c r="N1779" s="8">
        <f t="shared" ca="1" si="246"/>
        <v>29585</v>
      </c>
      <c r="O1779" s="6">
        <f t="shared" ca="1" si="247"/>
        <v>7</v>
      </c>
      <c r="P1779" s="8" t="str">
        <f ca="1">VLOOKUP($O1779,Education!$A:$B,2,FALSE)</f>
        <v>Undergraduate degree</v>
      </c>
      <c r="Q1779" s="7">
        <f ca="1" xml:space="preserve">
  IF(OR($S1779 = 5, $S1779 = 6, $S1779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779" s="7" t="str">
        <f ca="1">VLOOKUP($Q1779,Department!$A:$B,2,FALSE)</f>
        <v>Finance</v>
      </c>
      <c r="S1779" s="6">
        <f t="shared" ca="1" si="248"/>
        <v>9</v>
      </c>
      <c r="T1779" s="7" t="str">
        <f ca="1">VLOOKUP($S1779,Role!$A:$B,2,FALSE)</f>
        <v>Intern</v>
      </c>
      <c r="U1779" s="6" t="str">
        <f t="shared" ca="1" si="249"/>
        <v/>
      </c>
      <c r="V1779" s="7" t="str">
        <f ca="1" xml:space="preserve">
IF($U1779 &lt;&gt; "",
    VLOOKUP($U1779,Level!$A:$B,2,FALSE),
    ""
)</f>
        <v/>
      </c>
      <c r="W1779" s="1">
        <f t="shared" ca="1" si="250"/>
        <v>1205</v>
      </c>
      <c r="X1779" s="12" t="str">
        <f t="shared" ca="1" si="251"/>
        <v>INSERT INTO bi4all.fac_employees (id_company_fk, id_employee_pk, flg_active, employee_name, id_gender_fk, id_race_fk, birthday, id_schooling_fk, id_department_fk, id_role_fk, id_level_fk, salary) VALUES (1, 1775, TRUE, 'Ruan Gomes Noronha', 'M', 5, '30/12/1980', 7, 7, 9, NULL, 1205);</v>
      </c>
    </row>
    <row r="1780" spans="1:24" ht="14.25" customHeight="1" x14ac:dyDescent="0.2">
      <c r="A1780" s="7">
        <v>1</v>
      </c>
      <c r="B1780" s="7" t="str">
        <f>$A1780 &amp; "-"&amp;VLOOKUP($A1780,Company!$A:$B,2,FALSE)</f>
        <v>1-ACME Corporation</v>
      </c>
      <c r="C1780" s="5">
        <f t="shared" si="243"/>
        <v>1776</v>
      </c>
      <c r="D1780" s="6" t="b">
        <v>1</v>
      </c>
      <c r="E1780" s="7">
        <f ca="1">IF($C1780 = 1 + N("Presidente"),
    127,
    IF($C1780 = 2 + N("Vice-Presidente"),
        72,
        IF($C1780 = 3 + N("Secretária bilíngue"),
            13,
            RANDBETWEEN(5,COUNT(Name!$A:$A) + 1)
        )
    )
)</f>
        <v>220</v>
      </c>
      <c r="F1780" s="7" t="str">
        <f ca="1">VLOOKUP($E1780,Name!$A:$B,2,FALSE)</f>
        <v>Laura</v>
      </c>
      <c r="G1780" s="7">
        <f ca="1" xml:space="preserve">
IF($C1780 = 1,
    0,
    RANDBETWEEN(5,COUNT('Last name'!$A:$A) + 1)
)</f>
        <v>113</v>
      </c>
      <c r="H1780" s="7" t="str">
        <f ca="1" xml:space="preserve">
IF($C1780 = 1 + N("Presidente"),
    "de Orléans e Bragança",
    VLOOKUP($G1780,'Last name'!$A:$B,2,FALSE) &amp; " " &amp; VLOOKUP(RANDBETWEEN(5,COUNT('Last name'!$A:$A) + 1),'Last name'!$A:$B,2,FALSE)
)</f>
        <v>Luz Reis</v>
      </c>
      <c r="I1780" s="7" t="str">
        <f t="shared" ca="1" si="244"/>
        <v>Laura Luz Reis</v>
      </c>
      <c r="J1780" s="7" t="str">
        <f ca="1">VLOOKUP($E1780,Name!$A:$C,3,FALSE)</f>
        <v>F</v>
      </c>
      <c r="K1780" s="7" t="str">
        <f ca="1">VLOOKUP($J1780,Gender!$A:$B,2,FALSE)</f>
        <v>Female</v>
      </c>
      <c r="L1780" s="7">
        <f t="shared" ca="1" si="245"/>
        <v>5</v>
      </c>
      <c r="M1780" s="7" t="str">
        <f ca="1">VLOOKUP($L1780,Race!$A:$B,2,FALSE)</f>
        <v>White</v>
      </c>
      <c r="N1780" s="8">
        <f t="shared" ca="1" si="246"/>
        <v>18237</v>
      </c>
      <c r="O1780" s="6">
        <f t="shared" ca="1" si="247"/>
        <v>7</v>
      </c>
      <c r="P1780" s="8" t="str">
        <f ca="1">VLOOKUP($O1780,Education!$A:$B,2,FALSE)</f>
        <v>Undergraduate degree</v>
      </c>
      <c r="Q1780" s="7">
        <f ca="1" xml:space="preserve">
  IF(OR($S1780 = 5, $S1780 = 6, $S1780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80" s="7" t="str">
        <f ca="1">VLOOKUP($Q1780,Department!$A:$B,2,FALSE)</f>
        <v>Human Resource</v>
      </c>
      <c r="S1780" s="6">
        <f t="shared" ca="1" si="248"/>
        <v>11</v>
      </c>
      <c r="T1780" s="7" t="str">
        <f ca="1">VLOOKUP($S1780,Role!$A:$B,2,FALSE)</f>
        <v>Analyst</v>
      </c>
      <c r="U1780" s="6">
        <f t="shared" ca="1" si="249"/>
        <v>7</v>
      </c>
      <c r="V1780" s="7" t="str">
        <f ca="1" xml:space="preserve">
IF($U1780 &lt;&gt; "",
    VLOOKUP($U1780,Level!$A:$B,2,FALSE),
    ""
)</f>
        <v>Senior</v>
      </c>
      <c r="W1780" s="1">
        <f t="shared" ca="1" si="250"/>
        <v>2580</v>
      </c>
      <c r="X1780" s="12" t="str">
        <f t="shared" ca="1" si="251"/>
        <v>INSERT INTO bi4all.fac_employees (id_company_fk, id_employee_pk, flg_active, employee_name, id_gender_fk, id_race_fk, birthday, id_schooling_fk, id_department_fk, id_role_fk, id_level_fk, salary) VALUES (1, 1776, TRUE, 'Laura Luz Reis', 'F', 5, '05/12/1949', 7, 8, 11, 7, 2580);</v>
      </c>
    </row>
    <row r="1781" spans="1:24" ht="14.25" customHeight="1" x14ac:dyDescent="0.2">
      <c r="A1781" s="7">
        <v>1</v>
      </c>
      <c r="B1781" s="7" t="str">
        <f>$A1781 &amp; "-"&amp;VLOOKUP($A1781,Company!$A:$B,2,FALSE)</f>
        <v>1-ACME Corporation</v>
      </c>
      <c r="C1781" s="5">
        <f t="shared" si="243"/>
        <v>1777</v>
      </c>
      <c r="D1781" s="6" t="b">
        <v>1</v>
      </c>
      <c r="E1781" s="7">
        <f ca="1">IF($C1781 = 1 + N("Presidente"),
    127,
    IF($C1781 = 2 + N("Vice-Presidente"),
        72,
        IF($C1781 = 3 + N("Secretária bilíngue"),
            13,
            RANDBETWEEN(5,COUNT(Name!$A:$A) + 1)
        )
    )
)</f>
        <v>191</v>
      </c>
      <c r="F1781" s="7" t="str">
        <f ca="1">VLOOKUP($E1781,Name!$A:$B,2,FALSE)</f>
        <v>João Paulo</v>
      </c>
      <c r="G1781" s="7">
        <f ca="1" xml:space="preserve">
IF($C1781 = 1,
    0,
    RANDBETWEEN(5,COUNT('Last name'!$A:$A) + 1)
)</f>
        <v>158</v>
      </c>
      <c r="H1781" s="7" t="str">
        <f ca="1" xml:space="preserve">
IF($C1781 = 1 + N("Presidente"),
    "de Orléans e Bragança",
    VLOOKUP($G1781,'Last name'!$A:$B,2,FALSE) &amp; " " &amp; VLOOKUP(RANDBETWEEN(5,COUNT('Last name'!$A:$A) + 1),'Last name'!$A:$B,2,FALSE)
)</f>
        <v>Rangel Café</v>
      </c>
      <c r="I1781" s="7" t="str">
        <f t="shared" ca="1" si="244"/>
        <v>João Paulo Rangel Café</v>
      </c>
      <c r="J1781" s="7" t="str">
        <f ca="1">VLOOKUP($E1781,Name!$A:$C,3,FALSE)</f>
        <v>M</v>
      </c>
      <c r="K1781" s="7" t="str">
        <f ca="1">VLOOKUP($J1781,Gender!$A:$B,2,FALSE)</f>
        <v>Male</v>
      </c>
      <c r="L1781" s="7">
        <f t="shared" ca="1" si="245"/>
        <v>5</v>
      </c>
      <c r="M1781" s="7" t="str">
        <f ca="1">VLOOKUP($L1781,Race!$A:$B,2,FALSE)</f>
        <v>White</v>
      </c>
      <c r="N1781" s="8">
        <f t="shared" ca="1" si="246"/>
        <v>25605</v>
      </c>
      <c r="O1781" s="6">
        <f t="shared" ca="1" si="247"/>
        <v>7</v>
      </c>
      <c r="P1781" s="8" t="str">
        <f ca="1">VLOOKUP($O1781,Education!$A:$B,2,FALSE)</f>
        <v>Undergraduate degree</v>
      </c>
      <c r="Q1781" s="7">
        <f ca="1" xml:space="preserve">
  IF(OR($S1781 = 5, $S1781 = 6, $S1781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81" s="7" t="str">
        <f ca="1">VLOOKUP($Q1781,Department!$A:$B,2,FALSE)</f>
        <v>Operations</v>
      </c>
      <c r="S1781" s="6">
        <f t="shared" ca="1" si="248"/>
        <v>10</v>
      </c>
      <c r="T1781" s="7" t="str">
        <f ca="1">VLOOKUP($S1781,Role!$A:$B,2,FALSE)</f>
        <v>Trainee</v>
      </c>
      <c r="U1781" s="6" t="str">
        <f t="shared" ca="1" si="249"/>
        <v/>
      </c>
      <c r="V1781" s="7" t="str">
        <f ca="1" xml:space="preserve">
IF($U1781 &lt;&gt; "",
    VLOOKUP($U1781,Level!$A:$B,2,FALSE),
    ""
)</f>
        <v/>
      </c>
      <c r="W1781" s="1">
        <f t="shared" ca="1" si="250"/>
        <v>1305</v>
      </c>
      <c r="X1781" s="12" t="str">
        <f t="shared" ca="1" si="251"/>
        <v>INSERT INTO bi4all.fac_employees (id_company_fk, id_employee_pk, flg_active, employee_name, id_gender_fk, id_race_fk, birthday, id_schooling_fk, id_department_fk, id_role_fk, id_level_fk, salary) VALUES (1, 1777, TRUE, 'João Paulo Rangel Café', 'M', 5, '06/02/1970', 7, 10, 10, NULL, 1305);</v>
      </c>
    </row>
    <row r="1782" spans="1:24" ht="14.25" customHeight="1" x14ac:dyDescent="0.2">
      <c r="A1782" s="7">
        <v>1</v>
      </c>
      <c r="B1782" s="7" t="str">
        <f>$A1782 &amp; "-"&amp;VLOOKUP($A1782,Company!$A:$B,2,FALSE)</f>
        <v>1-ACME Corporation</v>
      </c>
      <c r="C1782" s="5">
        <f t="shared" si="243"/>
        <v>1778</v>
      </c>
      <c r="D1782" s="6" t="b">
        <v>1</v>
      </c>
      <c r="E1782" s="7">
        <f ca="1">IF($C1782 = 1 + N("Presidente"),
    127,
    IF($C1782 = 2 + N("Vice-Presidente"),
        72,
        IF($C1782 = 3 + N("Secretária bilíngue"),
            13,
            RANDBETWEEN(5,COUNT(Name!$A:$A) + 1)
        )
    )
)</f>
        <v>344</v>
      </c>
      <c r="F1782" s="7" t="str">
        <f ca="1">VLOOKUP($E1782,Name!$A:$B,2,FALSE)</f>
        <v>Thomas</v>
      </c>
      <c r="G1782" s="7">
        <f ca="1" xml:space="preserve">
IF($C1782 = 1,
    0,
    RANDBETWEEN(5,COUNT('Last name'!$A:$A) + 1)
)</f>
        <v>30</v>
      </c>
      <c r="H1782" s="7" t="str">
        <f ca="1" xml:space="preserve">
IF($C1782 = 1 + N("Presidente"),
    "de Orléans e Bragança",
    VLOOKUP($G1782,'Last name'!$A:$B,2,FALSE) &amp; " " &amp; VLOOKUP(RANDBETWEEN(5,COUNT('Last name'!$A:$A) + 1),'Last name'!$A:$B,2,FALSE)
)</f>
        <v>Barbieri Morato</v>
      </c>
      <c r="I1782" s="7" t="str">
        <f t="shared" ca="1" si="244"/>
        <v>Thomas Barbieri Morato</v>
      </c>
      <c r="J1782" s="7" t="str">
        <f ca="1">VLOOKUP($E1782,Name!$A:$C,3,FALSE)</f>
        <v>M</v>
      </c>
      <c r="K1782" s="7" t="str">
        <f ca="1">VLOOKUP($J1782,Gender!$A:$B,2,FALSE)</f>
        <v>Male</v>
      </c>
      <c r="L1782" s="7">
        <f t="shared" ca="1" si="245"/>
        <v>7</v>
      </c>
      <c r="M1782" s="7" t="str">
        <f ca="1">VLOOKUP($L1782,Race!$A:$B,2,FALSE)</f>
        <v>Hispanic or Latino</v>
      </c>
      <c r="N1782" s="8">
        <f t="shared" ca="1" si="246"/>
        <v>23703</v>
      </c>
      <c r="O1782" s="6">
        <f t="shared" ca="1" si="247"/>
        <v>8</v>
      </c>
      <c r="P1782" s="8" t="str">
        <f ca="1">VLOOKUP($O1782,Education!$A:$B,2,FALSE)</f>
        <v>Graduate school</v>
      </c>
      <c r="Q1782" s="7">
        <f ca="1" xml:space="preserve">
  IF(OR($S1782 = 5, $S1782 = 6, $S1782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782" s="7" t="str">
        <f ca="1">VLOOKUP($Q1782,Department!$A:$B,2,FALSE)</f>
        <v>Commercial</v>
      </c>
      <c r="S1782" s="6">
        <f t="shared" ca="1" si="248"/>
        <v>11</v>
      </c>
      <c r="T1782" s="7" t="str">
        <f ca="1">VLOOKUP($S1782,Role!$A:$B,2,FALSE)</f>
        <v>Analyst</v>
      </c>
      <c r="U1782" s="6">
        <f t="shared" ca="1" si="249"/>
        <v>7</v>
      </c>
      <c r="V1782" s="7" t="str">
        <f ca="1" xml:space="preserve">
IF($U1782 &lt;&gt; "",
    VLOOKUP($U1782,Level!$A:$B,2,FALSE),
    ""
)</f>
        <v>Senior</v>
      </c>
      <c r="W1782" s="1">
        <f t="shared" ca="1" si="250"/>
        <v>3080</v>
      </c>
      <c r="X1782" s="12" t="str">
        <f t="shared" ca="1" si="251"/>
        <v>INSERT INTO bi4all.fac_employees (id_company_fk, id_employee_pk, flg_active, employee_name, id_gender_fk, id_race_fk, birthday, id_schooling_fk, id_department_fk, id_role_fk, id_level_fk, salary) VALUES (1, 1778, TRUE, 'Thomas Barbieri Morato', 'M', 7, '22/11/1964', 8, 9, 11, 7, 3080);</v>
      </c>
    </row>
    <row r="1783" spans="1:24" ht="14.25" customHeight="1" x14ac:dyDescent="0.2">
      <c r="A1783" s="7">
        <v>1</v>
      </c>
      <c r="B1783" s="7" t="str">
        <f>$A1783 &amp; "-"&amp;VLOOKUP($A1783,Company!$A:$B,2,FALSE)</f>
        <v>1-ACME Corporation</v>
      </c>
      <c r="C1783" s="5">
        <f t="shared" si="243"/>
        <v>1779</v>
      </c>
      <c r="D1783" s="6" t="b">
        <v>1</v>
      </c>
      <c r="E1783" s="7">
        <f ca="1">IF($C1783 = 1 + N("Presidente"),
    127,
    IF($C1783 = 2 + N("Vice-Presidente"),
        72,
        IF($C1783 = 3 + N("Secretária bilíngue"),
            13,
            RANDBETWEEN(5,COUNT(Name!$A:$A) + 1)
        )
    )
)</f>
        <v>159</v>
      </c>
      <c r="F1783" s="7" t="str">
        <f ca="1">VLOOKUP($E1783,Name!$A:$B,2,FALSE)</f>
        <v>Gustavo</v>
      </c>
      <c r="G1783" s="7">
        <f ca="1" xml:space="preserve">
IF($C1783 = 1,
    0,
    RANDBETWEEN(5,COUNT('Last name'!$A:$A) + 1)
)</f>
        <v>133</v>
      </c>
      <c r="H1783" s="7" t="str">
        <f ca="1" xml:space="preserve">
IF($C1783 = 1 + N("Presidente"),
    "de Orléans e Bragança",
    VLOOKUP($G1783,'Last name'!$A:$B,2,FALSE) &amp; " " &amp; VLOOKUP(RANDBETWEEN(5,COUNT('Last name'!$A:$A) + 1),'Last name'!$A:$B,2,FALSE)
)</f>
        <v>Morais Braga</v>
      </c>
      <c r="I1783" s="7" t="str">
        <f t="shared" ca="1" si="244"/>
        <v>Gustavo Morais Braga</v>
      </c>
      <c r="J1783" s="7" t="str">
        <f ca="1">VLOOKUP($E1783,Name!$A:$C,3,FALSE)</f>
        <v>M</v>
      </c>
      <c r="K1783" s="7" t="str">
        <f ca="1">VLOOKUP($J1783,Gender!$A:$B,2,FALSE)</f>
        <v>Male</v>
      </c>
      <c r="L1783" s="7">
        <f t="shared" ca="1" si="245"/>
        <v>5</v>
      </c>
      <c r="M1783" s="7" t="str">
        <f ca="1">VLOOKUP($L1783,Race!$A:$B,2,FALSE)</f>
        <v>White</v>
      </c>
      <c r="N1783" s="8">
        <f t="shared" ca="1" si="246"/>
        <v>23019</v>
      </c>
      <c r="O1783" s="6">
        <f t="shared" ca="1" si="247"/>
        <v>7</v>
      </c>
      <c r="P1783" s="8" t="str">
        <f ca="1">VLOOKUP($O1783,Education!$A:$B,2,FALSE)</f>
        <v>Undergraduate degree</v>
      </c>
      <c r="Q1783" s="7">
        <f ca="1" xml:space="preserve">
  IF(OR($S1783 = 5, $S1783 = 6, $S1783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83" s="7" t="str">
        <f ca="1">VLOOKUP($Q1783,Department!$A:$B,2,FALSE)</f>
        <v>Communication &amp; Marketing</v>
      </c>
      <c r="S1783" s="6">
        <f t="shared" ca="1" si="248"/>
        <v>9</v>
      </c>
      <c r="T1783" s="7" t="str">
        <f ca="1">VLOOKUP($S1783,Role!$A:$B,2,FALSE)</f>
        <v>Intern</v>
      </c>
      <c r="U1783" s="6" t="str">
        <f t="shared" ca="1" si="249"/>
        <v/>
      </c>
      <c r="V1783" s="7" t="str">
        <f ca="1" xml:space="preserve">
IF($U1783 &lt;&gt; "",
    VLOOKUP($U1783,Level!$A:$B,2,FALSE),
    ""
)</f>
        <v/>
      </c>
      <c r="W1783" s="1">
        <f t="shared" ca="1" si="250"/>
        <v>1285</v>
      </c>
      <c r="X1783" s="12" t="str">
        <f t="shared" ca="1" si="251"/>
        <v>INSERT INTO bi4all.fac_employees (id_company_fk, id_employee_pk, flg_active, employee_name, id_gender_fk, id_race_fk, birthday, id_schooling_fk, id_department_fk, id_role_fk, id_level_fk, salary) VALUES (1, 1779, TRUE, 'Gustavo Morais Braga', 'M', 5, '08/01/1963', 7, 11, 9, NULL, 1285);</v>
      </c>
    </row>
    <row r="1784" spans="1:24" ht="14.25" customHeight="1" x14ac:dyDescent="0.2">
      <c r="A1784" s="7">
        <v>1</v>
      </c>
      <c r="B1784" s="7" t="str">
        <f>$A1784 &amp; "-"&amp;VLOOKUP($A1784,Company!$A:$B,2,FALSE)</f>
        <v>1-ACME Corporation</v>
      </c>
      <c r="C1784" s="5">
        <f t="shared" si="243"/>
        <v>1780</v>
      </c>
      <c r="D1784" s="6" t="b">
        <v>1</v>
      </c>
      <c r="E1784" s="7">
        <f ca="1">IF($C1784 = 1 + N("Presidente"),
    127,
    IF($C1784 = 2 + N("Vice-Presidente"),
        72,
        IF($C1784 = 3 + N("Secretária bilíngue"),
            13,
            RANDBETWEEN(5,COUNT(Name!$A:$A) + 1)
        )
    )
)</f>
        <v>163</v>
      </c>
      <c r="F1784" s="7" t="str">
        <f ca="1">VLOOKUP($E1784,Name!$A:$B,2,FALSE)</f>
        <v>Heloísa</v>
      </c>
      <c r="G1784" s="7">
        <f ca="1" xml:space="preserve">
IF($C1784 = 1,
    0,
    RANDBETWEEN(5,COUNT('Last name'!$A:$A) + 1)
)</f>
        <v>121</v>
      </c>
      <c r="H1784" s="7" t="str">
        <f ca="1" xml:space="preserve">
IF($C1784 = 1 + N("Presidente"),
    "de Orléans e Bragança",
    VLOOKUP($G1784,'Last name'!$A:$B,2,FALSE) &amp; " " &amp; VLOOKUP(RANDBETWEEN(5,COUNT('Last name'!$A:$A) + 1),'Last name'!$A:$B,2,FALSE)
)</f>
        <v>Martinelli Figo</v>
      </c>
      <c r="I1784" s="7" t="str">
        <f t="shared" ca="1" si="244"/>
        <v>Heloísa Martinelli Figo</v>
      </c>
      <c r="J1784" s="7" t="str">
        <f ca="1">VLOOKUP($E1784,Name!$A:$C,3,FALSE)</f>
        <v>F</v>
      </c>
      <c r="K1784" s="7" t="str">
        <f ca="1">VLOOKUP($J1784,Gender!$A:$B,2,FALSE)</f>
        <v>Female</v>
      </c>
      <c r="L1784" s="7">
        <f t="shared" ca="1" si="245"/>
        <v>5</v>
      </c>
      <c r="M1784" s="7" t="str">
        <f ca="1">VLOOKUP($L1784,Race!$A:$B,2,FALSE)</f>
        <v>White</v>
      </c>
      <c r="N1784" s="8">
        <f t="shared" ca="1" si="246"/>
        <v>19624</v>
      </c>
      <c r="O1784" s="6">
        <f t="shared" ca="1" si="247"/>
        <v>7</v>
      </c>
      <c r="P1784" s="8" t="str">
        <f ca="1">VLOOKUP($O1784,Education!$A:$B,2,FALSE)</f>
        <v>Undergraduate degree</v>
      </c>
      <c r="Q1784" s="7">
        <f ca="1" xml:space="preserve">
  IF(OR($S1784 = 5, $S1784 = 6, $S1784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84" s="7" t="str">
        <f ca="1">VLOOKUP($Q1784,Department!$A:$B,2,FALSE)</f>
        <v>Controlling</v>
      </c>
      <c r="S1784" s="6">
        <f t="shared" ca="1" si="248"/>
        <v>11</v>
      </c>
      <c r="T1784" s="7" t="str">
        <f ca="1">VLOOKUP($S1784,Role!$A:$B,2,FALSE)</f>
        <v>Analyst</v>
      </c>
      <c r="U1784" s="6">
        <f t="shared" ca="1" si="249"/>
        <v>6</v>
      </c>
      <c r="V1784" s="7" t="str">
        <f ca="1" xml:space="preserve">
IF($U1784 &lt;&gt; "",
    VLOOKUP($U1784,Level!$A:$B,2,FALSE),
    ""
)</f>
        <v>Pleno</v>
      </c>
      <c r="W1784" s="1">
        <f t="shared" ca="1" si="250"/>
        <v>2500</v>
      </c>
      <c r="X1784" s="12" t="str">
        <f t="shared" ca="1" si="251"/>
        <v>INSERT INTO bi4all.fac_employees (id_company_fk, id_employee_pk, flg_active, employee_name, id_gender_fk, id_race_fk, birthday, id_schooling_fk, id_department_fk, id_role_fk, id_level_fk, salary) VALUES (1, 1780, TRUE, 'Heloísa Martinelli Figo', 'F', 5, '22/09/1953', 7, 12, 11, 6, 2500);</v>
      </c>
    </row>
    <row r="1785" spans="1:24" ht="14.25" customHeight="1" x14ac:dyDescent="0.2">
      <c r="A1785" s="7">
        <v>1</v>
      </c>
      <c r="B1785" s="7" t="str">
        <f>$A1785 &amp; "-"&amp;VLOOKUP($A1785,Company!$A:$B,2,FALSE)</f>
        <v>1-ACME Corporation</v>
      </c>
      <c r="C1785" s="5">
        <f t="shared" si="243"/>
        <v>1781</v>
      </c>
      <c r="D1785" s="6" t="b">
        <v>1</v>
      </c>
      <c r="E1785" s="7">
        <f ca="1">IF($C1785 = 1 + N("Presidente"),
    127,
    IF($C1785 = 2 + N("Vice-Presidente"),
        72,
        IF($C1785 = 3 + N("Secretária bilíngue"),
            13,
            RANDBETWEEN(5,COUNT(Name!$A:$A) + 1)
        )
    )
)</f>
        <v>192</v>
      </c>
      <c r="F1785" s="7" t="str">
        <f ca="1">VLOOKUP($E1785,Name!$A:$B,2,FALSE)</f>
        <v>João Pedro</v>
      </c>
      <c r="G1785" s="7">
        <f ca="1" xml:space="preserve">
IF($C1785 = 1,
    0,
    RANDBETWEEN(5,COUNT('Last name'!$A:$A) + 1)
)</f>
        <v>161</v>
      </c>
      <c r="H1785" s="7" t="str">
        <f ca="1" xml:space="preserve">
IF($C1785 = 1 + N("Presidente"),
    "de Orléans e Bragança",
    VLOOKUP($G1785,'Last name'!$A:$B,2,FALSE) &amp; " " &amp; VLOOKUP(RANDBETWEEN(5,COUNT('Last name'!$A:$A) + 1),'Last name'!$A:$B,2,FALSE)
)</f>
        <v>Ribeiro Frois</v>
      </c>
      <c r="I1785" s="7" t="str">
        <f t="shared" ca="1" si="244"/>
        <v>João Pedro Ribeiro Frois</v>
      </c>
      <c r="J1785" s="7" t="str">
        <f ca="1">VLOOKUP($E1785,Name!$A:$C,3,FALSE)</f>
        <v>M</v>
      </c>
      <c r="K1785" s="7" t="str">
        <f ca="1">VLOOKUP($J1785,Gender!$A:$B,2,FALSE)</f>
        <v>Male</v>
      </c>
      <c r="L1785" s="7">
        <f t="shared" ca="1" si="245"/>
        <v>6</v>
      </c>
      <c r="M1785" s="7" t="str">
        <f ca="1">VLOOKUP($L1785,Race!$A:$B,2,FALSE)</f>
        <v>Black or African American</v>
      </c>
      <c r="N1785" s="8">
        <f t="shared" ca="1" si="246"/>
        <v>33694</v>
      </c>
      <c r="O1785" s="6">
        <f t="shared" ca="1" si="247"/>
        <v>7</v>
      </c>
      <c r="P1785" s="8" t="str">
        <f ca="1">VLOOKUP($O1785,Education!$A:$B,2,FALSE)</f>
        <v>Undergraduate degree</v>
      </c>
      <c r="Q1785" s="7">
        <f ca="1" xml:space="preserve">
  IF(OR($S1785 = 5, $S1785 = 6, $S1785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85" s="7" t="str">
        <f ca="1">VLOOKUP($Q1785,Department!$A:$B,2,FALSE)</f>
        <v>Administration</v>
      </c>
      <c r="S1785" s="6">
        <f t="shared" ca="1" si="248"/>
        <v>9</v>
      </c>
      <c r="T1785" s="7" t="str">
        <f ca="1">VLOOKUP($S1785,Role!$A:$B,2,FALSE)</f>
        <v>Intern</v>
      </c>
      <c r="U1785" s="6" t="str">
        <f t="shared" ca="1" si="249"/>
        <v/>
      </c>
      <c r="V1785" s="7" t="str">
        <f ca="1" xml:space="preserve">
IF($U1785 &lt;&gt; "",
    VLOOKUP($U1785,Level!$A:$B,2,FALSE),
    ""
)</f>
        <v/>
      </c>
      <c r="W1785" s="1">
        <f t="shared" ca="1" si="250"/>
        <v>1205</v>
      </c>
      <c r="X1785" s="12" t="str">
        <f t="shared" ca="1" si="251"/>
        <v>INSERT INTO bi4all.fac_employees (id_company_fk, id_employee_pk, flg_active, employee_name, id_gender_fk, id_race_fk, birthday, id_schooling_fk, id_department_fk, id_role_fk, id_level_fk, salary) VALUES (1, 1781, TRUE, 'João Pedro Ribeiro Frois', 'M', 6, '31/03/1992', 7, 6, 9, NULL, 1205);</v>
      </c>
    </row>
    <row r="1786" spans="1:24" ht="14.25" customHeight="1" x14ac:dyDescent="0.2">
      <c r="A1786" s="7">
        <v>1</v>
      </c>
      <c r="B1786" s="7" t="str">
        <f>$A1786 &amp; "-"&amp;VLOOKUP($A1786,Company!$A:$B,2,FALSE)</f>
        <v>1-ACME Corporation</v>
      </c>
      <c r="C1786" s="5">
        <f t="shared" si="243"/>
        <v>1782</v>
      </c>
      <c r="D1786" s="6" t="b">
        <v>1</v>
      </c>
      <c r="E1786" s="7">
        <f ca="1">IF($C1786 = 1 + N("Presidente"),
    127,
    IF($C1786 = 2 + N("Vice-Presidente"),
        72,
        IF($C1786 = 3 + N("Secretária bilíngue"),
            13,
            RANDBETWEEN(5,COUNT(Name!$A:$A) + 1)
        )
    )
)</f>
        <v>308</v>
      </c>
      <c r="F1786" s="7" t="str">
        <f ca="1">VLOOKUP($E1786,Name!$A:$B,2,FALSE)</f>
        <v>Noah</v>
      </c>
      <c r="G1786" s="7">
        <f ca="1" xml:space="preserve">
IF($C1786 = 1,
    0,
    RANDBETWEEN(5,COUNT('Last name'!$A:$A) + 1)
)</f>
        <v>82</v>
      </c>
      <c r="H1786" s="7" t="str">
        <f ca="1" xml:space="preserve">
IF($C1786 = 1 + N("Presidente"),
    "de Orléans e Bragança",
    VLOOKUP($G1786,'Last name'!$A:$B,2,FALSE) &amp; " " &amp; VLOOKUP(RANDBETWEEN(5,COUNT('Last name'!$A:$A) + 1),'Last name'!$A:$B,2,FALSE)
)</f>
        <v>Farina Farina</v>
      </c>
      <c r="I1786" s="7" t="str">
        <f t="shared" ca="1" si="244"/>
        <v>Noah Farina Farina</v>
      </c>
      <c r="J1786" s="7" t="str">
        <f ca="1">VLOOKUP($E1786,Name!$A:$C,3,FALSE)</f>
        <v>M</v>
      </c>
      <c r="K1786" s="7" t="str">
        <f ca="1">VLOOKUP($J1786,Gender!$A:$B,2,FALSE)</f>
        <v>Male</v>
      </c>
      <c r="L1786" s="7">
        <f t="shared" ca="1" si="245"/>
        <v>8</v>
      </c>
      <c r="M1786" s="7" t="str">
        <f ca="1">VLOOKUP($L1786,Race!$A:$B,2,FALSE)</f>
        <v>Asian</v>
      </c>
      <c r="N1786" s="8">
        <f t="shared" ca="1" si="246"/>
        <v>24275</v>
      </c>
      <c r="O1786" s="6">
        <f t="shared" ca="1" si="247"/>
        <v>7</v>
      </c>
      <c r="P1786" s="8" t="str">
        <f ca="1">VLOOKUP($O1786,Education!$A:$B,2,FALSE)</f>
        <v>Undergraduate degree</v>
      </c>
      <c r="Q1786" s="7">
        <f ca="1" xml:space="preserve">
  IF(OR($S1786 = 5, $S1786 = 6, $S1786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86" s="7" t="str">
        <f ca="1">VLOOKUP($Q1786,Department!$A:$B,2,FALSE)</f>
        <v>Communication &amp; Marketing</v>
      </c>
      <c r="S1786" s="6">
        <f t="shared" ca="1" si="248"/>
        <v>11</v>
      </c>
      <c r="T1786" s="7" t="str">
        <f ca="1">VLOOKUP($S1786,Role!$A:$B,2,FALSE)</f>
        <v>Analyst</v>
      </c>
      <c r="U1786" s="6">
        <f t="shared" ca="1" si="249"/>
        <v>5</v>
      </c>
      <c r="V1786" s="7" t="str">
        <f ca="1" xml:space="preserve">
IF($U1786 &lt;&gt; "",
    VLOOKUP($U1786,Level!$A:$B,2,FALSE),
    ""
)</f>
        <v>Junior</v>
      </c>
      <c r="W1786" s="1">
        <f t="shared" ca="1" si="250"/>
        <v>2580</v>
      </c>
      <c r="X1786" s="12" t="str">
        <f t="shared" ca="1" si="251"/>
        <v>INSERT INTO bi4all.fac_employees (id_company_fk, id_employee_pk, flg_active, employee_name, id_gender_fk, id_race_fk, birthday, id_schooling_fk, id_department_fk, id_role_fk, id_level_fk, salary) VALUES (1, 1782, TRUE, 'Noah Farina Farina', 'M', 8, '17/06/1966', 7, 11, 11, 5, 2580);</v>
      </c>
    </row>
    <row r="1787" spans="1:24" ht="14.25" customHeight="1" x14ac:dyDescent="0.2">
      <c r="A1787" s="7">
        <v>1</v>
      </c>
      <c r="B1787" s="7" t="str">
        <f>$A1787 &amp; "-"&amp;VLOOKUP($A1787,Company!$A:$B,2,FALSE)</f>
        <v>1-ACME Corporation</v>
      </c>
      <c r="C1787" s="5">
        <f t="shared" si="243"/>
        <v>1783</v>
      </c>
      <c r="D1787" s="6" t="b">
        <v>1</v>
      </c>
      <c r="E1787" s="7">
        <f ca="1">IF($C1787 = 1 + N("Presidente"),
    127,
    IF($C1787 = 2 + N("Vice-Presidente"),
        72,
        IF($C1787 = 3 + N("Secretária bilíngue"),
            13,
            RANDBETWEEN(5,COUNT(Name!$A:$A) + 1)
        )
    )
)</f>
        <v>292</v>
      </c>
      <c r="F1787" s="7" t="str">
        <f ca="1">VLOOKUP($E1787,Name!$A:$B,2,FALSE)</f>
        <v>Micaela</v>
      </c>
      <c r="G1787" s="7">
        <f ca="1" xml:space="preserve">
IF($C1787 = 1,
    0,
    RANDBETWEEN(5,COUNT('Last name'!$A:$A) + 1)
)</f>
        <v>46</v>
      </c>
      <c r="H1787" s="7" t="str">
        <f ca="1" xml:space="preserve">
IF($C1787 = 1 + N("Presidente"),
    "de Orléans e Bragança",
    VLOOKUP($G1787,'Last name'!$A:$B,2,FALSE) &amp; " " &amp; VLOOKUP(RANDBETWEEN(5,COUNT('Last name'!$A:$A) + 1),'Last name'!$A:$B,2,FALSE)
)</f>
        <v>Bragança Martins</v>
      </c>
      <c r="I1787" s="7" t="str">
        <f t="shared" ca="1" si="244"/>
        <v>Micaela Bragança Martins</v>
      </c>
      <c r="J1787" s="7" t="str">
        <f ca="1">VLOOKUP($E1787,Name!$A:$C,3,FALSE)</f>
        <v>F</v>
      </c>
      <c r="K1787" s="7" t="str">
        <f ca="1">VLOOKUP($J1787,Gender!$A:$B,2,FALSE)</f>
        <v>Female</v>
      </c>
      <c r="L1787" s="7">
        <f t="shared" ca="1" si="245"/>
        <v>5</v>
      </c>
      <c r="M1787" s="7" t="str">
        <f ca="1">VLOOKUP($L1787,Race!$A:$B,2,FALSE)</f>
        <v>White</v>
      </c>
      <c r="N1787" s="8">
        <f t="shared" ca="1" si="246"/>
        <v>32661</v>
      </c>
      <c r="O1787" s="6">
        <f t="shared" ca="1" si="247"/>
        <v>7</v>
      </c>
      <c r="P1787" s="8" t="str">
        <f ca="1">VLOOKUP($O1787,Education!$A:$B,2,FALSE)</f>
        <v>Undergraduate degree</v>
      </c>
      <c r="Q1787" s="7">
        <f ca="1" xml:space="preserve">
  IF(OR($S1787 = 5, $S1787 = 6, $S1787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87" s="7" t="str">
        <f ca="1">VLOOKUP($Q1787,Department!$A:$B,2,FALSE)</f>
        <v>Administration</v>
      </c>
      <c r="S1787" s="6">
        <f t="shared" ca="1" si="248"/>
        <v>10</v>
      </c>
      <c r="T1787" s="7" t="str">
        <f ca="1">VLOOKUP($S1787,Role!$A:$B,2,FALSE)</f>
        <v>Trainee</v>
      </c>
      <c r="U1787" s="6" t="str">
        <f t="shared" ca="1" si="249"/>
        <v/>
      </c>
      <c r="V1787" s="7" t="str">
        <f ca="1" xml:space="preserve">
IF($U1787 &lt;&gt; "",
    VLOOKUP($U1787,Level!$A:$B,2,FALSE),
    ""
)</f>
        <v/>
      </c>
      <c r="W1787" s="1">
        <f t="shared" ca="1" si="250"/>
        <v>1305</v>
      </c>
      <c r="X1787" s="12" t="str">
        <f t="shared" ca="1" si="251"/>
        <v>INSERT INTO bi4all.fac_employees (id_company_fk, id_employee_pk, flg_active, employee_name, id_gender_fk, id_race_fk, birthday, id_schooling_fk, id_department_fk, id_role_fk, id_level_fk, salary) VALUES (1, 1783, TRUE, 'Micaela Bragança Martins', 'F', 5, '02/06/1989', 7, 6, 10, NULL, 1305);</v>
      </c>
    </row>
    <row r="1788" spans="1:24" ht="14.25" customHeight="1" x14ac:dyDescent="0.2">
      <c r="A1788" s="7">
        <v>1</v>
      </c>
      <c r="B1788" s="7" t="str">
        <f>$A1788 &amp; "-"&amp;VLOOKUP($A1788,Company!$A:$B,2,FALSE)</f>
        <v>1-ACME Corporation</v>
      </c>
      <c r="C1788" s="5">
        <f t="shared" si="243"/>
        <v>1784</v>
      </c>
      <c r="D1788" s="6" t="b">
        <v>1</v>
      </c>
      <c r="E1788" s="7">
        <f ca="1">IF($C1788 = 1 + N("Presidente"),
    127,
    IF($C1788 = 2 + N("Vice-Presidente"),
        72,
        IF($C1788 = 3 + N("Secretária bilíngue"),
            13,
            RANDBETWEEN(5,COUNT(Name!$A:$A) + 1)
        )
    )
)</f>
        <v>272</v>
      </c>
      <c r="F1788" s="7" t="str">
        <f ca="1">VLOOKUP($E1788,Name!$A:$B,2,FALSE)</f>
        <v>Maria Madalena</v>
      </c>
      <c r="G1788" s="7">
        <f ca="1" xml:space="preserve">
IF($C1788 = 1,
    0,
    RANDBETWEEN(5,COUNT('Last name'!$A:$A) + 1)
)</f>
        <v>10</v>
      </c>
      <c r="H1788" s="7" t="str">
        <f ca="1" xml:space="preserve">
IF($C1788 = 1 + N("Presidente"),
    "de Orléans e Bragança",
    VLOOKUP($G1788,'Last name'!$A:$B,2,FALSE) &amp; " " &amp; VLOOKUP(RANDBETWEEN(5,COUNT('Last name'!$A:$A) + 1),'Last name'!$A:$B,2,FALSE)
)</f>
        <v>Alencar Bandeira</v>
      </c>
      <c r="I1788" s="7" t="str">
        <f t="shared" ca="1" si="244"/>
        <v>Maria Madalena Alencar Bandeira</v>
      </c>
      <c r="J1788" s="7" t="str">
        <f ca="1">VLOOKUP($E1788,Name!$A:$C,3,FALSE)</f>
        <v>F</v>
      </c>
      <c r="K1788" s="7" t="str">
        <f ca="1">VLOOKUP($J1788,Gender!$A:$B,2,FALSE)</f>
        <v>Female</v>
      </c>
      <c r="L1788" s="7">
        <f t="shared" ca="1" si="245"/>
        <v>5</v>
      </c>
      <c r="M1788" s="7" t="str">
        <f ca="1">VLOOKUP($L1788,Race!$A:$B,2,FALSE)</f>
        <v>White</v>
      </c>
      <c r="N1788" s="8">
        <f t="shared" ca="1" si="246"/>
        <v>30021</v>
      </c>
      <c r="O1788" s="6">
        <f t="shared" ca="1" si="247"/>
        <v>8</v>
      </c>
      <c r="P1788" s="8" t="str">
        <f ca="1">VLOOKUP($O1788,Education!$A:$B,2,FALSE)</f>
        <v>Graduate school</v>
      </c>
      <c r="Q1788" s="7">
        <f ca="1" xml:space="preserve">
  IF(OR($S1788 = 5, $S1788 = 6, $S1788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88" s="7" t="str">
        <f ca="1">VLOOKUP($Q1788,Department!$A:$B,2,FALSE)</f>
        <v>Administration</v>
      </c>
      <c r="S1788" s="6">
        <f t="shared" ca="1" si="248"/>
        <v>11</v>
      </c>
      <c r="T1788" s="7" t="str">
        <f ca="1">VLOOKUP($S1788,Role!$A:$B,2,FALSE)</f>
        <v>Analyst</v>
      </c>
      <c r="U1788" s="6">
        <f t="shared" ca="1" si="249"/>
        <v>6</v>
      </c>
      <c r="V1788" s="7" t="str">
        <f ca="1" xml:space="preserve">
IF($U1788 &lt;&gt; "",
    VLOOKUP($U1788,Level!$A:$B,2,FALSE),
    ""
)</f>
        <v>Pleno</v>
      </c>
      <c r="W1788" s="1">
        <f t="shared" ca="1" si="250"/>
        <v>3000</v>
      </c>
      <c r="X1788" s="12" t="str">
        <f t="shared" ca="1" si="251"/>
        <v>INSERT INTO bi4all.fac_employees (id_company_fk, id_employee_pk, flg_active, employee_name, id_gender_fk, id_race_fk, birthday, id_schooling_fk, id_department_fk, id_role_fk, id_level_fk, salary) VALUES (1, 1784, TRUE, 'Maria Madalena Alencar Bandeira', 'F', 5, '11/03/1982', 8, 6, 11, 6, 3000);</v>
      </c>
    </row>
    <row r="1789" spans="1:24" ht="14.25" customHeight="1" x14ac:dyDescent="0.2">
      <c r="A1789" s="7">
        <v>1</v>
      </c>
      <c r="B1789" s="7" t="str">
        <f>$A1789 &amp; "-"&amp;VLOOKUP($A1789,Company!$A:$B,2,FALSE)</f>
        <v>1-ACME Corporation</v>
      </c>
      <c r="C1789" s="5">
        <f t="shared" si="243"/>
        <v>1785</v>
      </c>
      <c r="D1789" s="6" t="b">
        <v>1</v>
      </c>
      <c r="E1789" s="7">
        <f ca="1">IF($C1789 = 1 + N("Presidente"),
    127,
    IF($C1789 = 2 + N("Vice-Presidente"),
        72,
        IF($C1789 = 3 + N("Secretária bilíngue"),
            13,
            RANDBETWEEN(5,COUNT(Name!$A:$A) + 1)
        )
    )
)</f>
        <v>196</v>
      </c>
      <c r="F1789" s="7" t="str">
        <f ca="1">VLOOKUP($E1789,Name!$A:$B,2,FALSE)</f>
        <v>Jonathan</v>
      </c>
      <c r="G1789" s="7">
        <f ca="1" xml:space="preserve">
IF($C1789 = 1,
    0,
    RANDBETWEEN(5,COUNT('Last name'!$A:$A) + 1)
)</f>
        <v>106</v>
      </c>
      <c r="H1789" s="7" t="str">
        <f ca="1" xml:space="preserve">
IF($C1789 = 1 + N("Presidente"),
    "de Orléans e Bragança",
    VLOOKUP($G1789,'Last name'!$A:$B,2,FALSE) &amp; " " &amp; VLOOKUP(RANDBETWEEN(5,COUNT('Last name'!$A:$A) + 1),'Last name'!$A:$B,2,FALSE)
)</f>
        <v>Leitão Ferrara</v>
      </c>
      <c r="I1789" s="7" t="str">
        <f t="shared" ca="1" si="244"/>
        <v>Jonathan Leitão Ferrara</v>
      </c>
      <c r="J1789" s="7" t="str">
        <f ca="1">VLOOKUP($E1789,Name!$A:$C,3,FALSE)</f>
        <v>M</v>
      </c>
      <c r="K1789" s="7" t="str">
        <f ca="1">VLOOKUP($J1789,Gender!$A:$B,2,FALSE)</f>
        <v>Male</v>
      </c>
      <c r="L1789" s="7">
        <f t="shared" ca="1" si="245"/>
        <v>5</v>
      </c>
      <c r="M1789" s="7" t="str">
        <f ca="1">VLOOKUP($L1789,Race!$A:$B,2,FALSE)</f>
        <v>White</v>
      </c>
      <c r="N1789" s="8">
        <f t="shared" ca="1" si="246"/>
        <v>28127</v>
      </c>
      <c r="O1789" s="6">
        <f t="shared" ca="1" si="247"/>
        <v>7</v>
      </c>
      <c r="P1789" s="8" t="str">
        <f ca="1">VLOOKUP($O1789,Education!$A:$B,2,FALSE)</f>
        <v>Undergraduate degree</v>
      </c>
      <c r="Q1789" s="7">
        <f ca="1" xml:space="preserve">
  IF(OR($S1789 = 5, $S1789 = 6, $S1789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789" s="7" t="str">
        <f ca="1">VLOOKUP($Q1789,Department!$A:$B,2,FALSE)</f>
        <v>Operations</v>
      </c>
      <c r="S1789" s="6">
        <f t="shared" ca="1" si="248"/>
        <v>10</v>
      </c>
      <c r="T1789" s="7" t="str">
        <f ca="1">VLOOKUP($S1789,Role!$A:$B,2,FALSE)</f>
        <v>Trainee</v>
      </c>
      <c r="U1789" s="6" t="str">
        <f t="shared" ca="1" si="249"/>
        <v/>
      </c>
      <c r="V1789" s="7" t="str">
        <f ca="1" xml:space="preserve">
IF($U1789 &lt;&gt; "",
    VLOOKUP($U1789,Level!$A:$B,2,FALSE),
    ""
)</f>
        <v/>
      </c>
      <c r="W1789" s="1">
        <f t="shared" ca="1" si="250"/>
        <v>1305</v>
      </c>
      <c r="X1789" s="12" t="str">
        <f t="shared" ca="1" si="251"/>
        <v>INSERT INTO bi4all.fac_employees (id_company_fk, id_employee_pk, flg_active, employee_name, id_gender_fk, id_race_fk, birthday, id_schooling_fk, id_department_fk, id_role_fk, id_level_fk, salary) VALUES (1, 1785, TRUE, 'Jonathan Leitão Ferrara', 'M', 5, '02/01/1977', 7, 10, 10, NULL, 1305);</v>
      </c>
    </row>
    <row r="1790" spans="1:24" ht="14.25" customHeight="1" x14ac:dyDescent="0.2">
      <c r="A1790" s="7">
        <v>1</v>
      </c>
      <c r="B1790" s="7" t="str">
        <f>$A1790 &amp; "-"&amp;VLOOKUP($A1790,Company!$A:$B,2,FALSE)</f>
        <v>1-ACME Corporation</v>
      </c>
      <c r="C1790" s="5">
        <f t="shared" si="243"/>
        <v>1786</v>
      </c>
      <c r="D1790" s="6" t="b">
        <v>1</v>
      </c>
      <c r="E1790" s="7">
        <f ca="1">IF($C1790 = 1 + N("Presidente"),
    127,
    IF($C1790 = 2 + N("Vice-Presidente"),
        72,
        IF($C1790 = 3 + N("Secretária bilíngue"),
            13,
            RANDBETWEEN(5,COUNT(Name!$A:$A) + 1)
        )
    )
)</f>
        <v>323</v>
      </c>
      <c r="F1790" s="7" t="str">
        <f ca="1">VLOOKUP($E1790,Name!$A:$B,2,FALSE)</f>
        <v>Rachel</v>
      </c>
      <c r="G1790" s="7">
        <f ca="1" xml:space="preserve">
IF($C1790 = 1,
    0,
    RANDBETWEEN(5,COUNT('Last name'!$A:$A) + 1)
)</f>
        <v>7</v>
      </c>
      <c r="H1790" s="7" t="str">
        <f ca="1" xml:space="preserve">
IF($C1790 = 1 + N("Presidente"),
    "de Orléans e Bragança",
    VLOOKUP($G1790,'Last name'!$A:$B,2,FALSE) &amp; " " &amp; VLOOKUP(RANDBETWEEN(5,COUNT('Last name'!$A:$A) + 1),'Last name'!$A:$B,2,FALSE)
)</f>
        <v>Albuquerque Rinaldi</v>
      </c>
      <c r="I1790" s="7" t="str">
        <f t="shared" ca="1" si="244"/>
        <v>Rachel Albuquerque Rinaldi</v>
      </c>
      <c r="J1790" s="7" t="str">
        <f ca="1">VLOOKUP($E1790,Name!$A:$C,3,FALSE)</f>
        <v>F</v>
      </c>
      <c r="K1790" s="7" t="str">
        <f ca="1">VLOOKUP($J1790,Gender!$A:$B,2,FALSE)</f>
        <v>Female</v>
      </c>
      <c r="L1790" s="7">
        <f t="shared" ca="1" si="245"/>
        <v>5</v>
      </c>
      <c r="M1790" s="7" t="str">
        <f ca="1">VLOOKUP($L1790,Race!$A:$B,2,FALSE)</f>
        <v>White</v>
      </c>
      <c r="N1790" s="8">
        <f t="shared" ca="1" si="246"/>
        <v>17918</v>
      </c>
      <c r="O1790" s="6">
        <f t="shared" ca="1" si="247"/>
        <v>7</v>
      </c>
      <c r="P1790" s="8" t="str">
        <f ca="1">VLOOKUP($O1790,Education!$A:$B,2,FALSE)</f>
        <v>Undergraduate degree</v>
      </c>
      <c r="Q1790" s="7">
        <f ca="1" xml:space="preserve">
  IF(OR($S1790 = 5, $S1790 = 6, $S1790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90" s="7" t="str">
        <f ca="1">VLOOKUP($Q1790,Department!$A:$B,2,FALSE)</f>
        <v>Controlling</v>
      </c>
      <c r="S1790" s="6">
        <f t="shared" ca="1" si="248"/>
        <v>11</v>
      </c>
      <c r="T1790" s="7" t="str">
        <f ca="1">VLOOKUP($S1790,Role!$A:$B,2,FALSE)</f>
        <v>Analyst</v>
      </c>
      <c r="U1790" s="6">
        <f t="shared" ca="1" si="249"/>
        <v>6</v>
      </c>
      <c r="V1790" s="7" t="str">
        <f ca="1" xml:space="preserve">
IF($U1790 &lt;&gt; "",
    VLOOKUP($U1790,Level!$A:$B,2,FALSE),
    ""
)</f>
        <v>Pleno</v>
      </c>
      <c r="W1790" s="1">
        <f t="shared" ca="1" si="250"/>
        <v>2500</v>
      </c>
      <c r="X1790" s="12" t="str">
        <f t="shared" ca="1" si="251"/>
        <v>INSERT INTO bi4all.fac_employees (id_company_fk, id_employee_pk, flg_active, employee_name, id_gender_fk, id_race_fk, birthday, id_schooling_fk, id_department_fk, id_role_fk, id_level_fk, salary) VALUES (1, 1786, TRUE, 'Rachel Albuquerque Rinaldi', 'F', 5, '20/01/1949', 7, 12, 11, 6, 2500);</v>
      </c>
    </row>
    <row r="1791" spans="1:24" ht="14.25" customHeight="1" x14ac:dyDescent="0.2">
      <c r="A1791" s="7">
        <v>1</v>
      </c>
      <c r="B1791" s="7" t="str">
        <f>$A1791 &amp; "-"&amp;VLOOKUP($A1791,Company!$A:$B,2,FALSE)</f>
        <v>1-ACME Corporation</v>
      </c>
      <c r="C1791" s="5">
        <f t="shared" si="243"/>
        <v>1787</v>
      </c>
      <c r="D1791" s="6" t="b">
        <v>1</v>
      </c>
      <c r="E1791" s="7">
        <f ca="1">IF($C1791 = 1 + N("Presidente"),
    127,
    IF($C1791 = 2 + N("Vice-Presidente"),
        72,
        IF($C1791 = 3 + N("Secretária bilíngue"),
            13,
            RANDBETWEEN(5,COUNT(Name!$A:$A) + 1)
        )
    )
)</f>
        <v>143</v>
      </c>
      <c r="F1791" s="7" t="str">
        <f ca="1">VLOOKUP($E1791,Name!$A:$B,2,FALSE)</f>
        <v>Flavio</v>
      </c>
      <c r="G1791" s="7">
        <f ca="1" xml:space="preserve">
IF($C1791 = 1,
    0,
    RANDBETWEEN(5,COUNT('Last name'!$A:$A) + 1)
)</f>
        <v>46</v>
      </c>
      <c r="H1791" s="7" t="str">
        <f ca="1" xml:space="preserve">
IF($C1791 = 1 + N("Presidente"),
    "de Orléans e Bragança",
    VLOOKUP($G1791,'Last name'!$A:$B,2,FALSE) &amp; " " &amp; VLOOKUP(RANDBETWEEN(5,COUNT('Last name'!$A:$A) + 1),'Last name'!$A:$B,2,FALSE)
)</f>
        <v>Bragança Souza</v>
      </c>
      <c r="I1791" s="7" t="str">
        <f t="shared" ca="1" si="244"/>
        <v>Flavio Bragança Souza</v>
      </c>
      <c r="J1791" s="7" t="str">
        <f ca="1">VLOOKUP($E1791,Name!$A:$C,3,FALSE)</f>
        <v>M</v>
      </c>
      <c r="K1791" s="7" t="str">
        <f ca="1">VLOOKUP($J1791,Gender!$A:$B,2,FALSE)</f>
        <v>Male</v>
      </c>
      <c r="L1791" s="7">
        <f t="shared" ca="1" si="245"/>
        <v>5</v>
      </c>
      <c r="M1791" s="7" t="str">
        <f ca="1">VLOOKUP($L1791,Race!$A:$B,2,FALSE)</f>
        <v>White</v>
      </c>
      <c r="N1791" s="8">
        <f t="shared" ca="1" si="246"/>
        <v>25940</v>
      </c>
      <c r="O1791" s="6">
        <f t="shared" ca="1" si="247"/>
        <v>7</v>
      </c>
      <c r="P1791" s="8" t="str">
        <f ca="1">VLOOKUP($O1791,Education!$A:$B,2,FALSE)</f>
        <v>Undergraduate degree</v>
      </c>
      <c r="Q1791" s="7">
        <f ca="1" xml:space="preserve">
  IF(OR($S1791 = 5, $S1791 = 6, $S1791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91" s="7" t="str">
        <f ca="1">VLOOKUP($Q1791,Department!$A:$B,2,FALSE)</f>
        <v>Audit</v>
      </c>
      <c r="S1791" s="6">
        <f t="shared" ca="1" si="248"/>
        <v>9</v>
      </c>
      <c r="T1791" s="7" t="str">
        <f ca="1">VLOOKUP($S1791,Role!$A:$B,2,FALSE)</f>
        <v>Intern</v>
      </c>
      <c r="U1791" s="6" t="str">
        <f t="shared" ca="1" si="249"/>
        <v/>
      </c>
      <c r="V1791" s="7" t="str">
        <f ca="1" xml:space="preserve">
IF($U1791 &lt;&gt; "",
    VLOOKUP($U1791,Level!$A:$B,2,FALSE),
    ""
)</f>
        <v/>
      </c>
      <c r="W1791" s="1">
        <f t="shared" ca="1" si="250"/>
        <v>1205</v>
      </c>
      <c r="X1791" s="12" t="str">
        <f t="shared" ca="1" si="251"/>
        <v>INSERT INTO bi4all.fac_employees (id_company_fk, id_employee_pk, flg_active, employee_name, id_gender_fk, id_race_fk, birthday, id_schooling_fk, id_department_fk, id_role_fk, id_level_fk, salary) VALUES (1, 1787, TRUE, 'Flavio Bragança Souza', 'M', 5, '07/01/1971', 7, 13, 9, NULL, 1205);</v>
      </c>
    </row>
    <row r="1792" spans="1:24" ht="14.25" customHeight="1" x14ac:dyDescent="0.2">
      <c r="A1792" s="7">
        <v>1</v>
      </c>
      <c r="B1792" s="7" t="str">
        <f>$A1792 &amp; "-"&amp;VLOOKUP($A1792,Company!$A:$B,2,FALSE)</f>
        <v>1-ACME Corporation</v>
      </c>
      <c r="C1792" s="5">
        <f t="shared" si="243"/>
        <v>1788</v>
      </c>
      <c r="D1792" s="6" t="b">
        <v>1</v>
      </c>
      <c r="E1792" s="7">
        <f ca="1">IF($C1792 = 1 + N("Presidente"),
    127,
    IF($C1792 = 2 + N("Vice-Presidente"),
        72,
        IF($C1792 = 3 + N("Secretária bilíngue"),
            13,
            RANDBETWEEN(5,COUNT(Name!$A:$A) + 1)
        )
    )
)</f>
        <v>342</v>
      </c>
      <c r="F1792" s="7" t="str">
        <f ca="1">VLOOKUP($E1792,Name!$A:$B,2,FALSE)</f>
        <v>Théo</v>
      </c>
      <c r="G1792" s="7">
        <f ca="1" xml:space="preserve">
IF($C1792 = 1,
    0,
    RANDBETWEEN(5,COUNT('Last name'!$A:$A) + 1)
)</f>
        <v>145</v>
      </c>
      <c r="H1792" s="7" t="str">
        <f ca="1" xml:space="preserve">
IF($C1792 = 1 + N("Presidente"),
    "de Orléans e Bragança",
    VLOOKUP($G1792,'Last name'!$A:$B,2,FALSE) &amp; " " &amp; VLOOKUP(RANDBETWEEN(5,COUNT('Last name'!$A:$A) + 1),'Last name'!$A:$B,2,FALSE)
)</f>
        <v>Pasquim Costatini</v>
      </c>
      <c r="I1792" s="7" t="str">
        <f t="shared" ca="1" si="244"/>
        <v>Théo Pasquim Costatini</v>
      </c>
      <c r="J1792" s="7" t="str">
        <f ca="1">VLOOKUP($E1792,Name!$A:$C,3,FALSE)</f>
        <v>M</v>
      </c>
      <c r="K1792" s="7" t="str">
        <f ca="1">VLOOKUP($J1792,Gender!$A:$B,2,FALSE)</f>
        <v>Male</v>
      </c>
      <c r="L1792" s="7">
        <f t="shared" ca="1" si="245"/>
        <v>6</v>
      </c>
      <c r="M1792" s="7" t="str">
        <f ca="1">VLOOKUP($L1792,Race!$A:$B,2,FALSE)</f>
        <v>Black or African American</v>
      </c>
      <c r="N1792" s="8">
        <f t="shared" ca="1" si="246"/>
        <v>20476</v>
      </c>
      <c r="O1792" s="6">
        <f t="shared" ca="1" si="247"/>
        <v>8</v>
      </c>
      <c r="P1792" s="8" t="str">
        <f ca="1">VLOOKUP($O1792,Education!$A:$B,2,FALSE)</f>
        <v>Graduate school</v>
      </c>
      <c r="Q1792" s="7">
        <f ca="1" xml:space="preserve">
  IF(OR($S1792 = 5, $S1792 = 6, $S1792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92" s="7" t="str">
        <f ca="1">VLOOKUP($Q1792,Department!$A:$B,2,FALSE)</f>
        <v>Audit</v>
      </c>
      <c r="S1792" s="6">
        <f t="shared" ca="1" si="248"/>
        <v>11</v>
      </c>
      <c r="T1792" s="7" t="str">
        <f ca="1">VLOOKUP($S1792,Role!$A:$B,2,FALSE)</f>
        <v>Analyst</v>
      </c>
      <c r="U1792" s="6">
        <f t="shared" ca="1" si="249"/>
        <v>7</v>
      </c>
      <c r="V1792" s="7" t="str">
        <f ca="1" xml:space="preserve">
IF($U1792 &lt;&gt; "",
    VLOOKUP($U1792,Level!$A:$B,2,FALSE),
    ""
)</f>
        <v>Senior</v>
      </c>
      <c r="W1792" s="1">
        <f t="shared" ca="1" si="250"/>
        <v>3000</v>
      </c>
      <c r="X1792" s="12" t="str">
        <f t="shared" ca="1" si="251"/>
        <v>INSERT INTO bi4all.fac_employees (id_company_fk, id_employee_pk, flg_active, employee_name, id_gender_fk, id_race_fk, birthday, id_schooling_fk, id_department_fk, id_role_fk, id_level_fk, salary) VALUES (1, 1788, TRUE, 'Théo Pasquim Costatini', 'M', 6, '22/01/1956', 8, 13, 11, 7, 3000);</v>
      </c>
    </row>
    <row r="1793" spans="1:24" ht="14.25" customHeight="1" x14ac:dyDescent="0.2">
      <c r="A1793" s="7">
        <v>1</v>
      </c>
      <c r="B1793" s="7" t="str">
        <f>$A1793 &amp; "-"&amp;VLOOKUP($A1793,Company!$A:$B,2,FALSE)</f>
        <v>1-ACME Corporation</v>
      </c>
      <c r="C1793" s="5">
        <f t="shared" si="243"/>
        <v>1789</v>
      </c>
      <c r="D1793" s="6" t="b">
        <v>1</v>
      </c>
      <c r="E1793" s="7">
        <f ca="1">IF($C1793 = 1 + N("Presidente"),
    127,
    IF($C1793 = 2 + N("Vice-Presidente"),
        72,
        IF($C1793 = 3 + N("Secretária bilíngue"),
            13,
            RANDBETWEEN(5,COUNT(Name!$A:$A) + 1)
        )
    )
)</f>
        <v>292</v>
      </c>
      <c r="F1793" s="7" t="str">
        <f ca="1">VLOOKUP($E1793,Name!$A:$B,2,FALSE)</f>
        <v>Micaela</v>
      </c>
      <c r="G1793" s="7">
        <f ca="1" xml:space="preserve">
IF($C1793 = 1,
    0,
    RANDBETWEEN(5,COUNT('Last name'!$A:$A) + 1)
)</f>
        <v>42</v>
      </c>
      <c r="H1793" s="7" t="str">
        <f ca="1" xml:space="preserve">
IF($C1793 = 1 + N("Presidente"),
    "de Orléans e Bragança",
    VLOOKUP($G1793,'Last name'!$A:$B,2,FALSE) &amp; " " &amp; VLOOKUP(RANDBETWEEN(5,COUNT('Last name'!$A:$A) + 1),'Last name'!$A:$B,2,FALSE)
)</f>
        <v>Borba Oliveira</v>
      </c>
      <c r="I1793" s="7" t="str">
        <f t="shared" ca="1" si="244"/>
        <v>Micaela Borba Oliveira</v>
      </c>
      <c r="J1793" s="7" t="str">
        <f ca="1">VLOOKUP($E1793,Name!$A:$C,3,FALSE)</f>
        <v>F</v>
      </c>
      <c r="K1793" s="7" t="str">
        <f ca="1">VLOOKUP($J1793,Gender!$A:$B,2,FALSE)</f>
        <v>Female</v>
      </c>
      <c r="L1793" s="7">
        <f t="shared" ca="1" si="245"/>
        <v>7</v>
      </c>
      <c r="M1793" s="7" t="str">
        <f ca="1">VLOOKUP($L1793,Race!$A:$B,2,FALSE)</f>
        <v>Hispanic or Latino</v>
      </c>
      <c r="N1793" s="8">
        <f t="shared" ca="1" si="246"/>
        <v>18315</v>
      </c>
      <c r="O1793" s="6">
        <f t="shared" ca="1" si="247"/>
        <v>7</v>
      </c>
      <c r="P1793" s="8" t="str">
        <f ca="1">VLOOKUP($O1793,Education!$A:$B,2,FALSE)</f>
        <v>Undergraduate degree</v>
      </c>
      <c r="Q1793" s="7">
        <f ca="1" xml:space="preserve">
  IF(OR($S1793 = 5, $S1793 = 6, $S1793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793" s="7" t="str">
        <f ca="1">VLOOKUP($Q1793,Department!$A:$B,2,FALSE)</f>
        <v>Presidency</v>
      </c>
      <c r="S1793" s="6">
        <f t="shared" ca="1" si="248"/>
        <v>9</v>
      </c>
      <c r="T1793" s="7" t="str">
        <f ca="1">VLOOKUP($S1793,Role!$A:$B,2,FALSE)</f>
        <v>Intern</v>
      </c>
      <c r="U1793" s="6" t="str">
        <f t="shared" ca="1" si="249"/>
        <v/>
      </c>
      <c r="V1793" s="7" t="str">
        <f ca="1" xml:space="preserve">
IF($U1793 &lt;&gt; "",
    VLOOKUP($U1793,Level!$A:$B,2,FALSE),
    ""
)</f>
        <v/>
      </c>
      <c r="W1793" s="1">
        <f t="shared" ca="1" si="250"/>
        <v>1205</v>
      </c>
      <c r="X1793" s="12" t="str">
        <f t="shared" ca="1" si="251"/>
        <v>INSERT INTO bi4all.fac_employees (id_company_fk, id_employee_pk, flg_active, employee_name, id_gender_fk, id_race_fk, birthday, id_schooling_fk, id_department_fk, id_role_fk, id_level_fk, salary) VALUES (1, 1789, TRUE, 'Micaela Borba Oliveira', 'F', 7, '21/02/1950', 7, 5, 9, NULL, 1205);</v>
      </c>
    </row>
    <row r="1794" spans="1:24" ht="14.25" customHeight="1" x14ac:dyDescent="0.2">
      <c r="A1794" s="7">
        <v>1</v>
      </c>
      <c r="B1794" s="7" t="str">
        <f>$A1794 &amp; "-"&amp;VLOOKUP($A1794,Company!$A:$B,2,FALSE)</f>
        <v>1-ACME Corporation</v>
      </c>
      <c r="C1794" s="5">
        <f t="shared" si="243"/>
        <v>1790</v>
      </c>
      <c r="D1794" s="6" t="b">
        <v>1</v>
      </c>
      <c r="E1794" s="7">
        <f ca="1">IF($C1794 = 1 + N("Presidente"),
    127,
    IF($C1794 = 2 + N("Vice-Presidente"),
        72,
        IF($C1794 = 3 + N("Secretária bilíngue"),
            13,
            RANDBETWEEN(5,COUNT(Name!$A:$A) + 1)
        )
    )
)</f>
        <v>187</v>
      </c>
      <c r="F1794" s="7" t="str">
        <f ca="1">VLOOKUP($E1794,Name!$A:$B,2,FALSE)</f>
        <v>João Guilherme</v>
      </c>
      <c r="G1794" s="7">
        <f ca="1" xml:space="preserve">
IF($C1794 = 1,
    0,
    RANDBETWEEN(5,COUNT('Last name'!$A:$A) + 1)
)</f>
        <v>44</v>
      </c>
      <c r="H1794" s="7" t="str">
        <f ca="1" xml:space="preserve">
IF($C1794 = 1 + N("Presidente"),
    "de Orléans e Bragança",
    VLOOKUP($G1794,'Last name'!$A:$B,2,FALSE) &amp; " " &amp; VLOOKUP(RANDBETWEEN(5,COUNT('Last name'!$A:$A) + 1),'Last name'!$A:$B,2,FALSE)
)</f>
        <v>Botelho Pinto</v>
      </c>
      <c r="I1794" s="7" t="str">
        <f t="shared" ca="1" si="244"/>
        <v>João Guilherme Botelho Pinto</v>
      </c>
      <c r="J1794" s="7" t="str">
        <f ca="1">VLOOKUP($E1794,Name!$A:$C,3,FALSE)</f>
        <v>M</v>
      </c>
      <c r="K1794" s="7" t="str">
        <f ca="1">VLOOKUP($J1794,Gender!$A:$B,2,FALSE)</f>
        <v>Male</v>
      </c>
      <c r="L1794" s="7">
        <f t="shared" ca="1" si="245"/>
        <v>5</v>
      </c>
      <c r="M1794" s="7" t="str">
        <f ca="1">VLOOKUP($L1794,Race!$A:$B,2,FALSE)</f>
        <v>White</v>
      </c>
      <c r="N1794" s="8">
        <f t="shared" ca="1" si="246"/>
        <v>19398</v>
      </c>
      <c r="O1794" s="6">
        <f t="shared" ca="1" si="247"/>
        <v>8</v>
      </c>
      <c r="P1794" s="8" t="str">
        <f ca="1">VLOOKUP($O1794,Education!$A:$B,2,FALSE)</f>
        <v>Graduate school</v>
      </c>
      <c r="Q1794" s="7">
        <f ca="1" xml:space="preserve">
  IF(OR($S1794 = 5, $S1794 = 6, $S1794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794" s="7" t="str">
        <f ca="1">VLOOKUP($Q1794,Department!$A:$B,2,FALSE)</f>
        <v>Audit</v>
      </c>
      <c r="S1794" s="6">
        <f t="shared" ca="1" si="248"/>
        <v>11</v>
      </c>
      <c r="T1794" s="7" t="str">
        <f ca="1">VLOOKUP($S1794,Role!$A:$B,2,FALSE)</f>
        <v>Analyst</v>
      </c>
      <c r="U1794" s="6">
        <f t="shared" ca="1" si="249"/>
        <v>7</v>
      </c>
      <c r="V1794" s="7" t="str">
        <f ca="1" xml:space="preserve">
IF($U1794 &lt;&gt; "",
    VLOOKUP($U1794,Level!$A:$B,2,FALSE),
    ""
)</f>
        <v>Senior</v>
      </c>
      <c r="W1794" s="1">
        <f t="shared" ca="1" si="250"/>
        <v>3000</v>
      </c>
      <c r="X1794" s="12" t="str">
        <f t="shared" ca="1" si="251"/>
        <v>INSERT INTO bi4all.fac_employees (id_company_fk, id_employee_pk, flg_active, employee_name, id_gender_fk, id_race_fk, birthday, id_schooling_fk, id_department_fk, id_role_fk, id_level_fk, salary) VALUES (1, 1790, TRUE, 'João Guilherme Botelho Pinto', 'M', 5, '08/02/1953', 8, 13, 11, 7, 3000);</v>
      </c>
    </row>
    <row r="1795" spans="1:24" ht="14.25" customHeight="1" x14ac:dyDescent="0.2">
      <c r="A1795" s="7">
        <v>1</v>
      </c>
      <c r="B1795" s="7" t="str">
        <f>$A1795 &amp; "-"&amp;VLOOKUP($A1795,Company!$A:$B,2,FALSE)</f>
        <v>1-ACME Corporation</v>
      </c>
      <c r="C1795" s="5">
        <f t="shared" si="243"/>
        <v>1791</v>
      </c>
      <c r="D1795" s="6" t="b">
        <v>1</v>
      </c>
      <c r="E1795" s="7">
        <f ca="1">IF($C1795 = 1 + N("Presidente"),
    127,
    IF($C1795 = 2 + N("Vice-Presidente"),
        72,
        IF($C1795 = 3 + N("Secretária bilíngue"),
            13,
            RANDBETWEEN(5,COUNT(Name!$A:$A) + 1)
        )
    )
)</f>
        <v>310</v>
      </c>
      <c r="F1795" s="7" t="str">
        <f ca="1">VLOOKUP($E1795,Name!$A:$B,2,FALSE)</f>
        <v>Oliver</v>
      </c>
      <c r="G1795" s="7">
        <f ca="1" xml:space="preserve">
IF($C1795 = 1,
    0,
    RANDBETWEEN(5,COUNT('Last name'!$A:$A) + 1)
)</f>
        <v>125</v>
      </c>
      <c r="H1795" s="7" t="str">
        <f ca="1" xml:space="preserve">
IF($C1795 = 1 + N("Presidente"),
    "de Orléans e Bragança",
    VLOOKUP($G1795,'Last name'!$A:$B,2,FALSE) &amp; " " &amp; VLOOKUP(RANDBETWEEN(5,COUNT('Last name'!$A:$A) + 1),'Last name'!$A:$B,2,FALSE)
)</f>
        <v>Medeiros Luz</v>
      </c>
      <c r="I1795" s="7" t="str">
        <f t="shared" ca="1" si="244"/>
        <v>Oliver Medeiros Luz</v>
      </c>
      <c r="J1795" s="7" t="str">
        <f ca="1">VLOOKUP($E1795,Name!$A:$C,3,FALSE)</f>
        <v>M</v>
      </c>
      <c r="K1795" s="7" t="str">
        <f ca="1">VLOOKUP($J1795,Gender!$A:$B,2,FALSE)</f>
        <v>Male</v>
      </c>
      <c r="L1795" s="7">
        <f t="shared" ca="1" si="245"/>
        <v>5</v>
      </c>
      <c r="M1795" s="7" t="str">
        <f ca="1">VLOOKUP($L1795,Race!$A:$B,2,FALSE)</f>
        <v>White</v>
      </c>
      <c r="N1795" s="8">
        <f t="shared" ca="1" si="246"/>
        <v>17715</v>
      </c>
      <c r="O1795" s="6">
        <f t="shared" ca="1" si="247"/>
        <v>7</v>
      </c>
      <c r="P1795" s="8" t="str">
        <f ca="1">VLOOKUP($O1795,Education!$A:$B,2,FALSE)</f>
        <v>Undergraduate degree</v>
      </c>
      <c r="Q1795" s="7">
        <f ca="1" xml:space="preserve">
  IF(OR($S1795 = 5, $S1795 = 6, $S1795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795" s="7" t="str">
        <f ca="1">VLOOKUP($Q1795,Department!$A:$B,2,FALSE)</f>
        <v>Communication &amp; Marketing</v>
      </c>
      <c r="S1795" s="6">
        <f t="shared" ca="1" si="248"/>
        <v>10</v>
      </c>
      <c r="T1795" s="7" t="str">
        <f ca="1">VLOOKUP($S1795,Role!$A:$B,2,FALSE)</f>
        <v>Trainee</v>
      </c>
      <c r="U1795" s="6" t="str">
        <f t="shared" ca="1" si="249"/>
        <v/>
      </c>
      <c r="V1795" s="7" t="str">
        <f ca="1" xml:space="preserve">
IF($U1795 &lt;&gt; "",
    VLOOKUP($U1795,Level!$A:$B,2,FALSE),
    ""
)</f>
        <v/>
      </c>
      <c r="W1795" s="1">
        <f t="shared" ca="1" si="250"/>
        <v>1385</v>
      </c>
      <c r="X1795" s="12" t="str">
        <f t="shared" ca="1" si="251"/>
        <v>INSERT INTO bi4all.fac_employees (id_company_fk, id_employee_pk, flg_active, employee_name, id_gender_fk, id_race_fk, birthday, id_schooling_fk, id_department_fk, id_role_fk, id_level_fk, salary) VALUES (1, 1791, TRUE, 'Oliver Medeiros Luz', 'M', 5, '01/07/1948', 7, 11, 10, NULL, 1385);</v>
      </c>
    </row>
    <row r="1796" spans="1:24" ht="14.25" customHeight="1" x14ac:dyDescent="0.2">
      <c r="A1796" s="7">
        <v>1</v>
      </c>
      <c r="B1796" s="7" t="str">
        <f>$A1796 &amp; "-"&amp;VLOOKUP($A1796,Company!$A:$B,2,FALSE)</f>
        <v>1-ACME Corporation</v>
      </c>
      <c r="C1796" s="5">
        <f t="shared" si="243"/>
        <v>1792</v>
      </c>
      <c r="D1796" s="6" t="b">
        <v>1</v>
      </c>
      <c r="E1796" s="7">
        <f ca="1">IF($C1796 = 1 + N("Presidente"),
    127,
    IF($C1796 = 2 + N("Vice-Presidente"),
        72,
        IF($C1796 = 3 + N("Secretária bilíngue"),
            13,
            RANDBETWEEN(5,COUNT(Name!$A:$A) + 1)
        )
    )
)</f>
        <v>133</v>
      </c>
      <c r="F1796" s="7" t="str">
        <f ca="1">VLOOKUP($E1796,Name!$A:$B,2,FALSE)</f>
        <v>Esther</v>
      </c>
      <c r="G1796" s="7">
        <f ca="1" xml:space="preserve">
IF($C1796 = 1,
    0,
    RANDBETWEEN(5,COUNT('Last name'!$A:$A) + 1)
)</f>
        <v>105</v>
      </c>
      <c r="H1796" s="7" t="str">
        <f ca="1" xml:space="preserve">
IF($C1796 = 1 + N("Presidente"),
    "de Orléans e Bragança",
    VLOOKUP($G1796,'Last name'!$A:$B,2,FALSE) &amp; " " &amp; VLOOKUP(RANDBETWEEN(5,COUNT('Last name'!$A:$A) + 1),'Last name'!$A:$B,2,FALSE)
)</f>
        <v>Junqueira Mariani</v>
      </c>
      <c r="I1796" s="7" t="str">
        <f t="shared" ca="1" si="244"/>
        <v>Esther Junqueira Mariani</v>
      </c>
      <c r="J1796" s="7" t="str">
        <f ca="1">VLOOKUP($E1796,Name!$A:$C,3,FALSE)</f>
        <v>F</v>
      </c>
      <c r="K1796" s="7" t="str">
        <f ca="1">VLOOKUP($J1796,Gender!$A:$B,2,FALSE)</f>
        <v>Female</v>
      </c>
      <c r="L1796" s="7">
        <f t="shared" ca="1" si="245"/>
        <v>5</v>
      </c>
      <c r="M1796" s="7" t="str">
        <f ca="1">VLOOKUP($L1796,Race!$A:$B,2,FALSE)</f>
        <v>White</v>
      </c>
      <c r="N1796" s="8">
        <f t="shared" ca="1" si="246"/>
        <v>28589</v>
      </c>
      <c r="O1796" s="6">
        <f t="shared" ca="1" si="247"/>
        <v>7</v>
      </c>
      <c r="P1796" s="8" t="str">
        <f ca="1">VLOOKUP($O1796,Education!$A:$B,2,FALSE)</f>
        <v>Undergraduate degree</v>
      </c>
      <c r="Q1796" s="7">
        <f ca="1" xml:space="preserve">
  IF(OR($S1796 = 5, $S1796 = 6, $S1796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796" s="7" t="str">
        <f ca="1">VLOOKUP($Q1796,Department!$A:$B,2,FALSE)</f>
        <v>Human Resource</v>
      </c>
      <c r="S1796" s="6">
        <f t="shared" ca="1" si="248"/>
        <v>11</v>
      </c>
      <c r="T1796" s="7" t="str">
        <f ca="1">VLOOKUP($S1796,Role!$A:$B,2,FALSE)</f>
        <v>Analyst</v>
      </c>
      <c r="U1796" s="6">
        <f t="shared" ca="1" si="249"/>
        <v>7</v>
      </c>
      <c r="V1796" s="7" t="str">
        <f ca="1" xml:space="preserve">
IF($U1796 &lt;&gt; "",
    VLOOKUP($U1796,Level!$A:$B,2,FALSE),
    ""
)</f>
        <v>Senior</v>
      </c>
      <c r="W1796" s="1">
        <f t="shared" ca="1" si="250"/>
        <v>2580</v>
      </c>
      <c r="X1796" s="12" t="str">
        <f t="shared" ca="1" si="251"/>
        <v>INSERT INTO bi4all.fac_employees (id_company_fk, id_employee_pk, flg_active, employee_name, id_gender_fk, id_race_fk, birthday, id_schooling_fk, id_department_fk, id_role_fk, id_level_fk, salary) VALUES (1, 1792, TRUE, 'Esther Junqueira Mariani', 'F', 5, '09/04/1978', 7, 8, 11, 7, 2580);</v>
      </c>
    </row>
    <row r="1797" spans="1:24" ht="14.25" customHeight="1" x14ac:dyDescent="0.2">
      <c r="A1797" s="7">
        <v>1</v>
      </c>
      <c r="B1797" s="7" t="str">
        <f>$A1797 &amp; "-"&amp;VLOOKUP($A1797,Company!$A:$B,2,FALSE)</f>
        <v>1-ACME Corporation</v>
      </c>
      <c r="C1797" s="5">
        <f t="shared" si="243"/>
        <v>1793</v>
      </c>
      <c r="D1797" s="6" t="b">
        <v>1</v>
      </c>
      <c r="E1797" s="7">
        <f ca="1">IF($C1797 = 1 + N("Presidente"),
    127,
    IF($C1797 = 2 + N("Vice-Presidente"),
        72,
        IF($C1797 = 3 + N("Secretária bilíngue"),
            13,
            RANDBETWEEN(5,COUNT(Name!$A:$A) + 1)
        )
    )
)</f>
        <v>273</v>
      </c>
      <c r="F1797" s="7" t="str">
        <f ca="1">VLOOKUP($E1797,Name!$A:$B,2,FALSE)</f>
        <v>Maria Sophia</v>
      </c>
      <c r="G1797" s="7">
        <f ca="1" xml:space="preserve">
IF($C1797 = 1,
    0,
    RANDBETWEEN(5,COUNT('Last name'!$A:$A) + 1)
)</f>
        <v>40</v>
      </c>
      <c r="H1797" s="7" t="str">
        <f ca="1" xml:space="preserve">
IF($C1797 = 1 + N("Presidente"),
    "de Orléans e Bragança",
    VLOOKUP($G1797,'Last name'!$A:$B,2,FALSE) &amp; " " &amp; VLOOKUP(RANDBETWEEN(5,COUNT('Last name'!$A:$A) + 1),'Last name'!$A:$B,2,FALSE)
)</f>
        <v>Bicalho Barroso</v>
      </c>
      <c r="I1797" s="7" t="str">
        <f t="shared" ca="1" si="244"/>
        <v>Maria Sophia Bicalho Barroso</v>
      </c>
      <c r="J1797" s="7" t="str">
        <f ca="1">VLOOKUP($E1797,Name!$A:$C,3,FALSE)</f>
        <v>F</v>
      </c>
      <c r="K1797" s="7" t="str">
        <f ca="1">VLOOKUP($J1797,Gender!$A:$B,2,FALSE)</f>
        <v>Female</v>
      </c>
      <c r="L1797" s="7">
        <f t="shared" ca="1" si="245"/>
        <v>5</v>
      </c>
      <c r="M1797" s="7" t="str">
        <f ca="1">VLOOKUP($L1797,Race!$A:$B,2,FALSE)</f>
        <v>White</v>
      </c>
      <c r="N1797" s="8">
        <f t="shared" ca="1" si="246"/>
        <v>21119</v>
      </c>
      <c r="O1797" s="6">
        <f t="shared" ca="1" si="247"/>
        <v>7</v>
      </c>
      <c r="P1797" s="8" t="str">
        <f ca="1">VLOOKUP($O1797,Education!$A:$B,2,FALSE)</f>
        <v>Undergraduate degree</v>
      </c>
      <c r="Q1797" s="7">
        <f ca="1" xml:space="preserve">
  IF(OR($S1797 = 5, $S1797 = 6, $S1797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97" s="7" t="str">
        <f ca="1">VLOOKUP($Q1797,Department!$A:$B,2,FALSE)</f>
        <v>Controlling</v>
      </c>
      <c r="S1797" s="6">
        <f t="shared" ca="1" si="248"/>
        <v>9</v>
      </c>
      <c r="T1797" s="7" t="str">
        <f ca="1">VLOOKUP($S1797,Role!$A:$B,2,FALSE)</f>
        <v>Intern</v>
      </c>
      <c r="U1797" s="6" t="str">
        <f t="shared" ca="1" si="249"/>
        <v/>
      </c>
      <c r="V1797" s="7" t="str">
        <f ca="1" xml:space="preserve">
IF($U1797 &lt;&gt; "",
    VLOOKUP($U1797,Level!$A:$B,2,FALSE),
    ""
)</f>
        <v/>
      </c>
      <c r="W1797" s="1">
        <f t="shared" ca="1" si="250"/>
        <v>1205</v>
      </c>
      <c r="X1797" s="12" t="str">
        <f t="shared" ca="1" si="251"/>
        <v>INSERT INTO bi4all.fac_employees (id_company_fk, id_employee_pk, flg_active, employee_name, id_gender_fk, id_race_fk, birthday, id_schooling_fk, id_department_fk, id_role_fk, id_level_fk, salary) VALUES (1, 1793, TRUE, 'Maria Sophia Bicalho Barroso', 'F', 5, '26/10/1957', 7, 12, 9, NULL, 1205);</v>
      </c>
    </row>
    <row r="1798" spans="1:24" ht="14.25" customHeight="1" x14ac:dyDescent="0.2">
      <c r="A1798" s="7">
        <v>1</v>
      </c>
      <c r="B1798" s="7" t="str">
        <f>$A1798 &amp; "-"&amp;VLOOKUP($A1798,Company!$A:$B,2,FALSE)</f>
        <v>1-ACME Corporation</v>
      </c>
      <c r="C1798" s="5">
        <f t="shared" ref="C1798:C1861" si="252">ROW() - 4</f>
        <v>1794</v>
      </c>
      <c r="D1798" s="6" t="b">
        <v>1</v>
      </c>
      <c r="E1798" s="7">
        <f ca="1">IF($C1798 = 1 + N("Presidente"),
    127,
    IF($C1798 = 2 + N("Vice-Presidente"),
        72,
        IF($C1798 = 3 + N("Secretária bilíngue"),
            13,
            RANDBETWEEN(5,COUNT(Name!$A:$A) + 1)
        )
    )
)</f>
        <v>197</v>
      </c>
      <c r="F1798" s="7" t="str">
        <f ca="1">VLOOKUP($E1798,Name!$A:$B,2,FALSE)</f>
        <v>José</v>
      </c>
      <c r="G1798" s="7">
        <f ca="1" xml:space="preserve">
IF($C1798 = 1,
    0,
    RANDBETWEEN(5,COUNT('Last name'!$A:$A) + 1)
)</f>
        <v>46</v>
      </c>
      <c r="H1798" s="7" t="str">
        <f ca="1" xml:space="preserve">
IF($C1798 = 1 + N("Presidente"),
    "de Orléans e Bragança",
    VLOOKUP($G1798,'Last name'!$A:$B,2,FALSE) &amp; " " &amp; VLOOKUP(RANDBETWEEN(5,COUNT('Last name'!$A:$A) + 1),'Last name'!$A:$B,2,FALSE)
)</f>
        <v>Bragança Chaves</v>
      </c>
      <c r="I1798" s="7" t="str">
        <f t="shared" ref="I1798:I1861" ca="1" si="253">$F1798 &amp; " " &amp; $H1798</f>
        <v>José Bragança Chaves</v>
      </c>
      <c r="J1798" s="7" t="str">
        <f ca="1">VLOOKUP($E1798,Name!$A:$C,3,FALSE)</f>
        <v>M</v>
      </c>
      <c r="K1798" s="7" t="str">
        <f ca="1">VLOOKUP($J1798,Gender!$A:$B,2,FALSE)</f>
        <v>Male</v>
      </c>
      <c r="L1798" s="7">
        <f t="shared" ref="L1798:L1861" ca="1" si="254" xml:space="preserve">
IF(AND($S1798 &gt;= 5, $S1798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798" s="7" t="str">
        <f ca="1">VLOOKUP($L1798,Race!$A:$B,2,FALSE)</f>
        <v>White</v>
      </c>
      <c r="N1798" s="8">
        <f t="shared" ref="N1798:N1861" ca="1" si="255" xml:space="preserve">
IF($S1798 = 5 + N("CEO"),
    TODAY() - 16340,
    IF($S1798 = 8 + N("Secretary"),
        RANDBETWEEN(TODAY() - 12418.5, TODAY()-6574.5),
        IF(OR($S1798 = 7, $S1798 = 14),
            RANDBETWEEN(TODAY() - 16071, TODAY() - 8766),
            IF(OR($S1798 = 13, $S1798 = 12, $S1798 = 11),
                RANDBETWEEN(TODAY() - 27393.75, TODAY() - 12783.75),
                RANDBETWEEN(TODAY() - 27393.75, TODAY()-10957.5)
            )
        )
    )
)</f>
        <v>28867</v>
      </c>
      <c r="O1798" s="6">
        <f t="shared" ref="O1798:O1861" ca="1" si="256" xml:space="preserve">
IF(OR($S1798 = 5, $S1798 = 6) + N("Se for presidente ou vice-presidente"),
    10 + N("Doutor"),
    IF($S1798 = 7 + N("Se for diretor"),
        RANDBETWEEN(8,10) + N("Graduate school or Master’s degree or Doctorate"),
        IF($S1798 = 14 + N("If a manager"),
            RANDBETWEEN(7,9),
            IF(OR($S1798 = 13, $S1798 = 12, $S1798 = 11) + N("If coordinator or specialist or analyst"),
                RANDBETWEEN(7,8),
                7
            )
        )
    )
)</f>
        <v>7</v>
      </c>
      <c r="P1798" s="8" t="str">
        <f ca="1">VLOOKUP($O1798,Education!$A:$B,2,FALSE)</f>
        <v>Undergraduate degree</v>
      </c>
      <c r="Q1798" s="7">
        <f ca="1" xml:space="preserve">
  IF(OR($S1798 = 5, $S1798 = 6, $S1798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798" s="7" t="str">
        <f ca="1">VLOOKUP($Q1798,Department!$A:$B,2,FALSE)</f>
        <v>Administration</v>
      </c>
      <c r="S1798" s="6">
        <f t="shared" ref="S1798:S1861" ca="1" si="257" xml:space="preserve">
IF($C1798 = 1 + N("Se matrícula for 1"),
  5 + N("Presidente"),
  IF($C1798 = 2 + N("Se matrícula for 2"),
    6 + N("Vice-presidente"),
    IF($C1798 = 3 + N("Se matrícula for 3"),
      8 + N("Secretária bilíngue"),
      IF(AND($C1798 &gt;= 4, $C1798 &lt;=14),
        7 + N("Diretor"),
        IF(AND($C1798 &gt;= 15, $C1798 &lt;= 25),
          14 + N("Manager"),
          IF(AND($C1798 &gt;= 26, $C1798 &lt;= 36),
            13 + N("Coordinador"),
            IF(AND($C1798 &gt;= 37, $C1798 &lt;= 47),
              12 + N("Especialista"),
                IF(MOD($C1798,2) = 0,
                  11 + N("Analista"),
                  RANDBETWEEN(9,10) + N("Estagiário ou Trainee")
                )
            )
          )
        )
      )
    )
  )
)</f>
        <v>11</v>
      </c>
      <c r="T1798" s="7" t="str">
        <f ca="1">VLOOKUP($S1798,Role!$A:$B,2,FALSE)</f>
        <v>Analyst</v>
      </c>
      <c r="U1798" s="6">
        <f t="shared" ref="U1798:U1861" ca="1" si="258" xml:space="preserve">
IF($S1798 = 11 + N("Analyst"),
    RANDBETWEEN(5, 7) + N("Jr, Pleno, Sr"),
    ""
)</f>
        <v>5</v>
      </c>
      <c r="V1798" s="7" t="str">
        <f ca="1" xml:space="preserve">
IF($U1798 &lt;&gt; "",
    VLOOKUP($U1798,Level!$A:$B,2,FALSE),
    ""
)</f>
        <v>Junior</v>
      </c>
      <c r="W1798" s="1">
        <f t="shared" ref="W1798:W1861" ca="1" si="259" xml:space="preserve">
IF($S1798 = 5 + N("Presidente"),
    27000,
    IF($S1798 = 6 + N("Vice-presidente"),
        23000,
        IF(OR($S1798 = 8, $S1798= 13, $S1798 = 12) + N("Secretária bilíngue ou coordenador ou especialista"),
            8000,
            IF($S1798 = 7 + N("Diretor"),
                15000,
                IF($S1798 = 14 + N("Gerente"),
                    12000,
                    IF($S1798 = 9 + N("Estagiário"),
                        705,
                        IF($S1798 = 10 + N("Trainee"),
                            805,
                            IF($S1798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IF($O1798 = 7,
  500,
  IF($O1798 = 8,
    1000,
    IF($O1798 = 9,
      1500,
      IF($O1798 = 10,
        2000,
        0
      )
    )
  )
)
+
N("Adicional no salário por área")
+
IF($Q1798 = 14 + N("Tecnologia da Informação"),
  120,
  IF($Q1798 = 16 + N("Vendas"),
    110,
    IF($Q1798 = 15 + N("Jurídico"),
      100,
      IF(OR($Q1798 = 8, $Q1798 = 9, $Q1798 = 11) + N("Recursos humanos ou comercial ou comunicação e marketing"),
        80,
        0
      )
    )
  )
)
+
N("Adicionando pegadinha")
+
IF(AND($Q1798 = 16, $O1798 = 9, $S1798 = 11, $U1798 = 5) + N("Se for de vendas, com mestrado, analista sênior"),
  IF($L1798 = 5,
    100,
    0
  )
  +
  IF($J1798 = "M",
    200,
    0
  ),
  0
)</f>
        <v>2500</v>
      </c>
      <c r="X1798" s="12" t="str">
        <f t="shared" ref="X1798:X1861" ca="1" si="260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$A1798  &amp; ", "   &amp;
$C1798  &amp; ", "   &amp;
$D1798  &amp; ", '"  &amp;
$I1798  &amp; "', '" &amp;
$J1798  &amp; "', "  &amp;
$L1798  &amp; ", '"  &amp;
TEXT($N1798,"dd/mm/aaaa")  &amp; "', "   &amp;
$O1798  &amp; ", "   &amp;
$Q1798  &amp; ", "   &amp;
$S1798  &amp; ", "   &amp;
IF($U1798 &lt;&gt; "", $U1798, "NULL")  &amp; ", "   &amp;
$W1798  &amp; ");"</f>
        <v>INSERT INTO bi4all.fac_employees (id_company_fk, id_employee_pk, flg_active, employee_name, id_gender_fk, id_race_fk, birthday, id_schooling_fk, id_department_fk, id_role_fk, id_level_fk, salary) VALUES (1, 1794, TRUE, 'José Bragança Chaves', 'M', 5, '12/01/1979', 7, 6, 11, 5, 2500);</v>
      </c>
    </row>
    <row r="1799" spans="1:24" ht="14.25" customHeight="1" x14ac:dyDescent="0.2">
      <c r="A1799" s="7">
        <v>1</v>
      </c>
      <c r="B1799" s="7" t="str">
        <f>$A1799 &amp; "-"&amp;VLOOKUP($A1799,Company!$A:$B,2,FALSE)</f>
        <v>1-ACME Corporation</v>
      </c>
      <c r="C1799" s="5">
        <f t="shared" si="252"/>
        <v>1795</v>
      </c>
      <c r="D1799" s="6" t="b">
        <v>1</v>
      </c>
      <c r="E1799" s="7">
        <f ca="1">IF($C1799 = 1 + N("Presidente"),
    127,
    IF($C1799 = 2 + N("Vice-Presidente"),
        72,
        IF($C1799 = 3 + N("Secretária bilíngue"),
            13,
            RANDBETWEEN(5,COUNT(Name!$A:$A) + 1)
        )
    )
)</f>
        <v>238</v>
      </c>
      <c r="F1799" s="7" t="str">
        <f ca="1">VLOOKUP($E1799,Name!$A:$B,2,FALSE)</f>
        <v>Lucas</v>
      </c>
      <c r="G1799" s="7">
        <f ca="1" xml:space="preserve">
IF($C1799 = 1,
    0,
    RANDBETWEEN(5,COUNT('Last name'!$A:$A) + 1)
)</f>
        <v>91</v>
      </c>
      <c r="H1799" s="7" t="str">
        <f ca="1" xml:space="preserve">
IF($C1799 = 1 + N("Presidente"),
    "de Orléans e Bragança",
    VLOOKUP($G1799,'Last name'!$A:$B,2,FALSE) &amp; " " &amp; VLOOKUP(RANDBETWEEN(5,COUNT('Last name'!$A:$A) + 1),'Last name'!$A:$B,2,FALSE)
)</f>
        <v>Frasão Brasil</v>
      </c>
      <c r="I1799" s="7" t="str">
        <f t="shared" ca="1" si="253"/>
        <v>Lucas Frasão Brasil</v>
      </c>
      <c r="J1799" s="7" t="str">
        <f ca="1">VLOOKUP($E1799,Name!$A:$C,3,FALSE)</f>
        <v>M</v>
      </c>
      <c r="K1799" s="7" t="str">
        <f ca="1">VLOOKUP($J1799,Gender!$A:$B,2,FALSE)</f>
        <v>Male</v>
      </c>
      <c r="L1799" s="7">
        <f t="shared" ca="1" si="254"/>
        <v>6</v>
      </c>
      <c r="M1799" s="7" t="str">
        <f ca="1">VLOOKUP($L1799,Race!$A:$B,2,FALSE)</f>
        <v>Black or African American</v>
      </c>
      <c r="N1799" s="8">
        <f t="shared" ca="1" si="255"/>
        <v>32265</v>
      </c>
      <c r="O1799" s="6">
        <f t="shared" ca="1" si="256"/>
        <v>7</v>
      </c>
      <c r="P1799" s="8" t="str">
        <f ca="1">VLOOKUP($O1799,Education!$A:$B,2,FALSE)</f>
        <v>Undergraduate degree</v>
      </c>
      <c r="Q1799" s="7">
        <f ca="1" xml:space="preserve">
  IF(OR($S1799 = 5, $S1799 = 6, $S1799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799" s="7" t="str">
        <f ca="1">VLOOKUP($Q1799,Department!$A:$B,2,FALSE)</f>
        <v>Controlling</v>
      </c>
      <c r="S1799" s="6">
        <f t="shared" ca="1" si="257"/>
        <v>9</v>
      </c>
      <c r="T1799" s="7" t="str">
        <f ca="1">VLOOKUP($S1799,Role!$A:$B,2,FALSE)</f>
        <v>Intern</v>
      </c>
      <c r="U1799" s="6" t="str">
        <f t="shared" ca="1" si="258"/>
        <v/>
      </c>
      <c r="V1799" s="7" t="str">
        <f ca="1" xml:space="preserve">
IF($U1799 &lt;&gt; "",
    VLOOKUP($U1799,Level!$A:$B,2,FALSE),
    ""
)</f>
        <v/>
      </c>
      <c r="W1799" s="1">
        <f t="shared" ca="1" si="259"/>
        <v>1205</v>
      </c>
      <c r="X1799" s="12" t="str">
        <f t="shared" ca="1" si="260"/>
        <v>INSERT INTO bi4all.fac_employees (id_company_fk, id_employee_pk, flg_active, employee_name, id_gender_fk, id_race_fk, birthday, id_schooling_fk, id_department_fk, id_role_fk, id_level_fk, salary) VALUES (1, 1795, TRUE, 'Lucas Frasão Brasil', 'M', 6, '02/05/1988', 7, 12, 9, NULL, 1205);</v>
      </c>
    </row>
    <row r="1800" spans="1:24" ht="14.25" customHeight="1" x14ac:dyDescent="0.2">
      <c r="A1800" s="7">
        <v>1</v>
      </c>
      <c r="B1800" s="7" t="str">
        <f>$A1800 &amp; "-"&amp;VLOOKUP($A1800,Company!$A:$B,2,FALSE)</f>
        <v>1-ACME Corporation</v>
      </c>
      <c r="C1800" s="5">
        <f t="shared" si="252"/>
        <v>1796</v>
      </c>
      <c r="D1800" s="6" t="b">
        <v>1</v>
      </c>
      <c r="E1800" s="7">
        <f ca="1">IF($C1800 = 1 + N("Presidente"),
    127,
    IF($C1800 = 2 + N("Vice-Presidente"),
        72,
        IF($C1800 = 3 + N("Secretária bilíngue"),
            13,
            RANDBETWEEN(5,COUNT(Name!$A:$A) + 1)
        )
    )
)</f>
        <v>248</v>
      </c>
      <c r="F1800" s="7" t="str">
        <f ca="1">VLOOKUP($E1800,Name!$A:$B,2,FALSE)</f>
        <v>Luiza</v>
      </c>
      <c r="G1800" s="7">
        <f ca="1" xml:space="preserve">
IF($C1800 = 1,
    0,
    RANDBETWEEN(5,COUNT('Last name'!$A:$A) + 1)
)</f>
        <v>107</v>
      </c>
      <c r="H1800" s="7" t="str">
        <f ca="1" xml:space="preserve">
IF($C1800 = 1 + N("Presidente"),
    "de Orléans e Bragança",
    VLOOKUP($G1800,'Last name'!$A:$B,2,FALSE) &amp; " " &amp; VLOOKUP(RANDBETWEEN(5,COUNT('Last name'!$A:$A) + 1),'Last name'!$A:$B,2,FALSE)
)</f>
        <v>Leite Cardozo</v>
      </c>
      <c r="I1800" s="7" t="str">
        <f t="shared" ca="1" si="253"/>
        <v>Luiza Leite Cardozo</v>
      </c>
      <c r="J1800" s="7" t="str">
        <f ca="1">VLOOKUP($E1800,Name!$A:$C,3,FALSE)</f>
        <v>F</v>
      </c>
      <c r="K1800" s="7" t="str">
        <f ca="1">VLOOKUP($J1800,Gender!$A:$B,2,FALSE)</f>
        <v>Female</v>
      </c>
      <c r="L1800" s="7">
        <f t="shared" ca="1" si="254"/>
        <v>5</v>
      </c>
      <c r="M1800" s="7" t="str">
        <f ca="1">VLOOKUP($L1800,Race!$A:$B,2,FALSE)</f>
        <v>White</v>
      </c>
      <c r="N1800" s="8">
        <f t="shared" ca="1" si="255"/>
        <v>19169</v>
      </c>
      <c r="O1800" s="6">
        <f t="shared" ca="1" si="256"/>
        <v>8</v>
      </c>
      <c r="P1800" s="8" t="str">
        <f ca="1">VLOOKUP($O1800,Education!$A:$B,2,FALSE)</f>
        <v>Graduate school</v>
      </c>
      <c r="Q1800" s="7">
        <f ca="1" xml:space="preserve">
  IF(OR($S1800 = 5, $S1800 = 6, $S1800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00" s="7" t="str">
        <f ca="1">VLOOKUP($Q1800,Department!$A:$B,2,FALSE)</f>
        <v>Commercial</v>
      </c>
      <c r="S1800" s="6">
        <f t="shared" ca="1" si="257"/>
        <v>11</v>
      </c>
      <c r="T1800" s="7" t="str">
        <f ca="1">VLOOKUP($S1800,Role!$A:$B,2,FALSE)</f>
        <v>Analyst</v>
      </c>
      <c r="U1800" s="6">
        <f t="shared" ca="1" si="258"/>
        <v>5</v>
      </c>
      <c r="V1800" s="7" t="str">
        <f ca="1" xml:space="preserve">
IF($U1800 &lt;&gt; "",
    VLOOKUP($U1800,Level!$A:$B,2,FALSE),
    ""
)</f>
        <v>Junior</v>
      </c>
      <c r="W1800" s="1">
        <f t="shared" ca="1" si="259"/>
        <v>3080</v>
      </c>
      <c r="X1800" s="12" t="str">
        <f t="shared" ca="1" si="260"/>
        <v>INSERT INTO bi4all.fac_employees (id_company_fk, id_employee_pk, flg_active, employee_name, id_gender_fk, id_race_fk, birthday, id_schooling_fk, id_department_fk, id_role_fk, id_level_fk, salary) VALUES (1, 1796, TRUE, 'Luiza Leite Cardozo', 'F', 5, '24/06/1952', 8, 9, 11, 5, 3080);</v>
      </c>
    </row>
    <row r="1801" spans="1:24" ht="14.25" customHeight="1" x14ac:dyDescent="0.2">
      <c r="A1801" s="7">
        <v>1</v>
      </c>
      <c r="B1801" s="7" t="str">
        <f>$A1801 &amp; "-"&amp;VLOOKUP($A1801,Company!$A:$B,2,FALSE)</f>
        <v>1-ACME Corporation</v>
      </c>
      <c r="C1801" s="5">
        <f t="shared" si="252"/>
        <v>1797</v>
      </c>
      <c r="D1801" s="6" t="b">
        <v>1</v>
      </c>
      <c r="E1801" s="7">
        <f ca="1">IF($C1801 = 1 + N("Presidente"),
    127,
    IF($C1801 = 2 + N("Vice-Presidente"),
        72,
        IF($C1801 = 3 + N("Secretária bilíngue"),
            13,
            RANDBETWEEN(5,COUNT(Name!$A:$A) + 1)
        )
    )
)</f>
        <v>118</v>
      </c>
      <c r="F1801" s="7" t="str">
        <f ca="1">VLOOKUP($E1801,Name!$A:$B,2,FALSE)</f>
        <v>Eliezer</v>
      </c>
      <c r="G1801" s="7">
        <f ca="1" xml:space="preserve">
IF($C1801 = 1,
    0,
    RANDBETWEEN(5,COUNT('Last name'!$A:$A) + 1)
)</f>
        <v>182</v>
      </c>
      <c r="H1801" s="7" t="str">
        <f ca="1" xml:space="preserve">
IF($C1801 = 1 + N("Presidente"),
    "de Orléans e Bragança",
    VLOOKUP($G1801,'Last name'!$A:$B,2,FALSE) &amp; " " &amp; VLOOKUP(RANDBETWEEN(5,COUNT('Last name'!$A:$A) + 1),'Last name'!$A:$B,2,FALSE)
)</f>
        <v>Siqueira sobrenome</v>
      </c>
      <c r="I1801" s="7" t="str">
        <f t="shared" ca="1" si="253"/>
        <v>Eliezer Siqueira sobrenome</v>
      </c>
      <c r="J1801" s="7" t="str">
        <f ca="1">VLOOKUP($E1801,Name!$A:$C,3,FALSE)</f>
        <v>M</v>
      </c>
      <c r="K1801" s="7" t="str">
        <f ca="1">VLOOKUP($J1801,Gender!$A:$B,2,FALSE)</f>
        <v>Male</v>
      </c>
      <c r="L1801" s="7">
        <f t="shared" ca="1" si="254"/>
        <v>5</v>
      </c>
      <c r="M1801" s="7" t="str">
        <f ca="1">VLOOKUP($L1801,Race!$A:$B,2,FALSE)</f>
        <v>White</v>
      </c>
      <c r="N1801" s="8">
        <f t="shared" ca="1" si="255"/>
        <v>20438</v>
      </c>
      <c r="O1801" s="6">
        <f t="shared" ca="1" si="256"/>
        <v>7</v>
      </c>
      <c r="P1801" s="8" t="str">
        <f ca="1">VLOOKUP($O1801,Education!$A:$B,2,FALSE)</f>
        <v>Undergraduate degree</v>
      </c>
      <c r="Q1801" s="7">
        <f ca="1" xml:space="preserve">
  IF(OR($S1801 = 5, $S1801 = 6, $S1801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01" s="7" t="str">
        <f ca="1">VLOOKUP($Q1801,Department!$A:$B,2,FALSE)</f>
        <v>Finance</v>
      </c>
      <c r="S1801" s="6">
        <f t="shared" ca="1" si="257"/>
        <v>9</v>
      </c>
      <c r="T1801" s="7" t="str">
        <f ca="1">VLOOKUP($S1801,Role!$A:$B,2,FALSE)</f>
        <v>Intern</v>
      </c>
      <c r="U1801" s="6" t="str">
        <f t="shared" ca="1" si="258"/>
        <v/>
      </c>
      <c r="V1801" s="7" t="str">
        <f ca="1" xml:space="preserve">
IF($U1801 &lt;&gt; "",
    VLOOKUP($U1801,Level!$A:$B,2,FALSE),
    ""
)</f>
        <v/>
      </c>
      <c r="W1801" s="1">
        <f t="shared" ca="1" si="259"/>
        <v>1205</v>
      </c>
      <c r="X1801" s="12" t="str">
        <f t="shared" ca="1" si="260"/>
        <v>INSERT INTO bi4all.fac_employees (id_company_fk, id_employee_pk, flg_active, employee_name, id_gender_fk, id_race_fk, birthday, id_schooling_fk, id_department_fk, id_role_fk, id_level_fk, salary) VALUES (1, 1797, TRUE, 'Eliezer Siqueira sobrenome', 'M', 5, '15/12/1955', 7, 7, 9, NULL, 1205);</v>
      </c>
    </row>
    <row r="1802" spans="1:24" ht="14.25" customHeight="1" x14ac:dyDescent="0.2">
      <c r="A1802" s="7">
        <v>1</v>
      </c>
      <c r="B1802" s="7" t="str">
        <f>$A1802 &amp; "-"&amp;VLOOKUP($A1802,Company!$A:$B,2,FALSE)</f>
        <v>1-ACME Corporation</v>
      </c>
      <c r="C1802" s="5">
        <f t="shared" si="252"/>
        <v>1798</v>
      </c>
      <c r="D1802" s="6" t="b">
        <v>1</v>
      </c>
      <c r="E1802" s="7">
        <f ca="1">IF($C1802 = 1 + N("Presidente"),
    127,
    IF($C1802 = 2 + N("Vice-Presidente"),
        72,
        IF($C1802 = 3 + N("Secretária bilíngue"),
            13,
            RANDBETWEEN(5,COUNT(Name!$A:$A) + 1)
        )
    )
)</f>
        <v>344</v>
      </c>
      <c r="F1802" s="7" t="str">
        <f ca="1">VLOOKUP($E1802,Name!$A:$B,2,FALSE)</f>
        <v>Thomas</v>
      </c>
      <c r="G1802" s="7">
        <f ca="1" xml:space="preserve">
IF($C1802 = 1,
    0,
    RANDBETWEEN(5,COUNT('Last name'!$A:$A) + 1)
)</f>
        <v>83</v>
      </c>
      <c r="H1802" s="7" t="str">
        <f ca="1" xml:space="preserve">
IF($C1802 = 1 + N("Presidente"),
    "de Orléans e Bragança",
    VLOOKUP($G1802,'Last name'!$A:$B,2,FALSE) &amp; " " &amp; VLOOKUP(RANDBETWEEN(5,COUNT('Last name'!$A:$A) + 1),'Last name'!$A:$B,2,FALSE)
)</f>
        <v>Faro Martins</v>
      </c>
      <c r="I1802" s="7" t="str">
        <f t="shared" ca="1" si="253"/>
        <v>Thomas Faro Martins</v>
      </c>
      <c r="J1802" s="7" t="str">
        <f ca="1">VLOOKUP($E1802,Name!$A:$C,3,FALSE)</f>
        <v>M</v>
      </c>
      <c r="K1802" s="7" t="str">
        <f ca="1">VLOOKUP($J1802,Gender!$A:$B,2,FALSE)</f>
        <v>Male</v>
      </c>
      <c r="L1802" s="7">
        <f t="shared" ca="1" si="254"/>
        <v>5</v>
      </c>
      <c r="M1802" s="7" t="str">
        <f ca="1">VLOOKUP($L1802,Race!$A:$B,2,FALSE)</f>
        <v>White</v>
      </c>
      <c r="N1802" s="8">
        <f t="shared" ca="1" si="255"/>
        <v>24988</v>
      </c>
      <c r="O1802" s="6">
        <f t="shared" ca="1" si="256"/>
        <v>7</v>
      </c>
      <c r="P1802" s="8" t="str">
        <f ca="1">VLOOKUP($O1802,Education!$A:$B,2,FALSE)</f>
        <v>Undergraduate degree</v>
      </c>
      <c r="Q1802" s="7">
        <f ca="1" xml:space="preserve">
  IF(OR($S1802 = 5, $S1802 = 6, $S1802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02" s="7" t="str">
        <f ca="1">VLOOKUP($Q1802,Department!$A:$B,2,FALSE)</f>
        <v>Controlling</v>
      </c>
      <c r="S1802" s="6">
        <f t="shared" ca="1" si="257"/>
        <v>11</v>
      </c>
      <c r="T1802" s="7" t="str">
        <f ca="1">VLOOKUP($S1802,Role!$A:$B,2,FALSE)</f>
        <v>Analyst</v>
      </c>
      <c r="U1802" s="6">
        <f t="shared" ca="1" si="258"/>
        <v>6</v>
      </c>
      <c r="V1802" s="7" t="str">
        <f ca="1" xml:space="preserve">
IF($U1802 &lt;&gt; "",
    VLOOKUP($U1802,Level!$A:$B,2,FALSE),
    ""
)</f>
        <v>Pleno</v>
      </c>
      <c r="W1802" s="1">
        <f t="shared" ca="1" si="259"/>
        <v>2500</v>
      </c>
      <c r="X1802" s="12" t="str">
        <f t="shared" ca="1" si="260"/>
        <v>INSERT INTO bi4all.fac_employees (id_company_fk, id_employee_pk, flg_active, employee_name, id_gender_fk, id_race_fk, birthday, id_schooling_fk, id_department_fk, id_role_fk, id_level_fk, salary) VALUES (1, 1798, TRUE, 'Thomas Faro Martins', 'M', 5, '30/05/1968', 7, 12, 11, 6, 2500);</v>
      </c>
    </row>
    <row r="1803" spans="1:24" ht="14.25" customHeight="1" x14ac:dyDescent="0.2">
      <c r="A1803" s="7">
        <v>1</v>
      </c>
      <c r="B1803" s="7" t="str">
        <f>$A1803 &amp; "-"&amp;VLOOKUP($A1803,Company!$A:$B,2,FALSE)</f>
        <v>1-ACME Corporation</v>
      </c>
      <c r="C1803" s="5">
        <f t="shared" si="252"/>
        <v>1799</v>
      </c>
      <c r="D1803" s="6" t="b">
        <v>1</v>
      </c>
      <c r="E1803" s="7">
        <f ca="1">IF($C1803 = 1 + N("Presidente"),
    127,
    IF($C1803 = 2 + N("Vice-Presidente"),
        72,
        IF($C1803 = 3 + N("Secretária bilíngue"),
            13,
            RANDBETWEEN(5,COUNT(Name!$A:$A) + 1)
        )
    )
)</f>
        <v>87</v>
      </c>
      <c r="F1803" s="7" t="str">
        <f ca="1">VLOOKUP($E1803,Name!$A:$B,2,FALSE)</f>
        <v>Caroline</v>
      </c>
      <c r="G1803" s="7">
        <f ca="1" xml:space="preserve">
IF($C1803 = 1,
    0,
    RANDBETWEEN(5,COUNT('Last name'!$A:$A) + 1)
)</f>
        <v>186</v>
      </c>
      <c r="H1803" s="7" t="str">
        <f ca="1" xml:space="preserve">
IF($C1803 = 1 + N("Presidente"),
    "de Orléans e Bragança",
    VLOOKUP($G1803,'Last name'!$A:$B,2,FALSE) &amp; " " &amp; VLOOKUP(RANDBETWEEN(5,COUNT('Last name'!$A:$A) + 1),'Last name'!$A:$B,2,FALSE)
)</f>
        <v>Souza Serra</v>
      </c>
      <c r="I1803" s="7" t="str">
        <f t="shared" ca="1" si="253"/>
        <v>Caroline Souza Serra</v>
      </c>
      <c r="J1803" s="7" t="str">
        <f ca="1">VLOOKUP($E1803,Name!$A:$C,3,FALSE)</f>
        <v>F</v>
      </c>
      <c r="K1803" s="7" t="str">
        <f ca="1">VLOOKUP($J1803,Gender!$A:$B,2,FALSE)</f>
        <v>Female</v>
      </c>
      <c r="L1803" s="7">
        <f t="shared" ca="1" si="254"/>
        <v>5</v>
      </c>
      <c r="M1803" s="7" t="str">
        <f ca="1">VLOOKUP($L1803,Race!$A:$B,2,FALSE)</f>
        <v>White</v>
      </c>
      <c r="N1803" s="8">
        <f t="shared" ca="1" si="255"/>
        <v>20892</v>
      </c>
      <c r="O1803" s="6">
        <f t="shared" ca="1" si="256"/>
        <v>7</v>
      </c>
      <c r="P1803" s="8" t="str">
        <f ca="1">VLOOKUP($O1803,Education!$A:$B,2,FALSE)</f>
        <v>Undergraduate degree</v>
      </c>
      <c r="Q1803" s="7">
        <f ca="1" xml:space="preserve">
  IF(OR($S1803 = 5, $S1803 = 6, $S1803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03" s="7" t="str">
        <f ca="1">VLOOKUP($Q1803,Department!$A:$B,2,FALSE)</f>
        <v>Human Resource</v>
      </c>
      <c r="S1803" s="6">
        <f t="shared" ca="1" si="257"/>
        <v>10</v>
      </c>
      <c r="T1803" s="7" t="str">
        <f ca="1">VLOOKUP($S1803,Role!$A:$B,2,FALSE)</f>
        <v>Trainee</v>
      </c>
      <c r="U1803" s="6" t="str">
        <f t="shared" ca="1" si="258"/>
        <v/>
      </c>
      <c r="V1803" s="7" t="str">
        <f ca="1" xml:space="preserve">
IF($U1803 &lt;&gt; "",
    VLOOKUP($U1803,Level!$A:$B,2,FALSE),
    ""
)</f>
        <v/>
      </c>
      <c r="W1803" s="1">
        <f t="shared" ca="1" si="259"/>
        <v>1385</v>
      </c>
      <c r="X1803" s="12" t="str">
        <f t="shared" ca="1" si="260"/>
        <v>INSERT INTO bi4all.fac_employees (id_company_fk, id_employee_pk, flg_active, employee_name, id_gender_fk, id_race_fk, birthday, id_schooling_fk, id_department_fk, id_role_fk, id_level_fk, salary) VALUES (1, 1799, TRUE, 'Caroline Souza Serra', 'F', 5, '13/03/1957', 7, 8, 10, NULL, 1385);</v>
      </c>
    </row>
    <row r="1804" spans="1:24" ht="14.25" customHeight="1" x14ac:dyDescent="0.2">
      <c r="A1804" s="7">
        <v>1</v>
      </c>
      <c r="B1804" s="7" t="str">
        <f>$A1804 &amp; "-"&amp;VLOOKUP($A1804,Company!$A:$B,2,FALSE)</f>
        <v>1-ACME Corporation</v>
      </c>
      <c r="C1804" s="5">
        <f t="shared" si="252"/>
        <v>1800</v>
      </c>
      <c r="D1804" s="6" t="b">
        <v>1</v>
      </c>
      <c r="E1804" s="7">
        <f ca="1">IF($C1804 = 1 + N("Presidente"),
    127,
    IF($C1804 = 2 + N("Vice-Presidente"),
        72,
        IF($C1804 = 3 + N("Secretária bilíngue"),
            13,
            RANDBETWEEN(5,COUNT(Name!$A:$A) + 1)
        )
    )
)</f>
        <v>195</v>
      </c>
      <c r="F1804" s="7" t="str">
        <f ca="1">VLOOKUP($E1804,Name!$A:$B,2,FALSE)</f>
        <v>Joaquim</v>
      </c>
      <c r="G1804" s="7">
        <f ca="1" xml:space="preserve">
IF($C1804 = 1,
    0,
    RANDBETWEEN(5,COUNT('Last name'!$A:$A) + 1)
)</f>
        <v>139</v>
      </c>
      <c r="H1804" s="7" t="str">
        <f ca="1" xml:space="preserve">
IF($C1804 = 1 + N("Presidente"),
    "de Orléans e Bragança",
    VLOOKUP($G1804,'Last name'!$A:$B,2,FALSE) &amp; " " &amp; VLOOKUP(RANDBETWEEN(5,COUNT('Last name'!$A:$A) + 1),'Last name'!$A:$B,2,FALSE)
)</f>
        <v>Negrão Salvador</v>
      </c>
      <c r="I1804" s="7" t="str">
        <f t="shared" ca="1" si="253"/>
        <v>Joaquim Negrão Salvador</v>
      </c>
      <c r="J1804" s="7" t="str">
        <f ca="1">VLOOKUP($E1804,Name!$A:$C,3,FALSE)</f>
        <v>M</v>
      </c>
      <c r="K1804" s="7" t="str">
        <f ca="1">VLOOKUP($J1804,Gender!$A:$B,2,FALSE)</f>
        <v>Male</v>
      </c>
      <c r="L1804" s="7">
        <f t="shared" ca="1" si="254"/>
        <v>7</v>
      </c>
      <c r="M1804" s="7" t="str">
        <f ca="1">VLOOKUP($L1804,Race!$A:$B,2,FALSE)</f>
        <v>Hispanic or Latino</v>
      </c>
      <c r="N1804" s="8">
        <f t="shared" ca="1" si="255"/>
        <v>24804</v>
      </c>
      <c r="O1804" s="6">
        <f t="shared" ca="1" si="256"/>
        <v>7</v>
      </c>
      <c r="P1804" s="8" t="str">
        <f ca="1">VLOOKUP($O1804,Education!$A:$B,2,FALSE)</f>
        <v>Undergraduate degree</v>
      </c>
      <c r="Q1804" s="7">
        <f ca="1" xml:space="preserve">
  IF(OR($S1804 = 5, $S1804 = 6, $S1804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04" s="7" t="str">
        <f ca="1">VLOOKUP($Q1804,Department!$A:$B,2,FALSE)</f>
        <v>Commercial</v>
      </c>
      <c r="S1804" s="6">
        <f t="shared" ca="1" si="257"/>
        <v>11</v>
      </c>
      <c r="T1804" s="7" t="str">
        <f ca="1">VLOOKUP($S1804,Role!$A:$B,2,FALSE)</f>
        <v>Analyst</v>
      </c>
      <c r="U1804" s="6">
        <f t="shared" ca="1" si="258"/>
        <v>7</v>
      </c>
      <c r="V1804" s="7" t="str">
        <f ca="1" xml:space="preserve">
IF($U1804 &lt;&gt; "",
    VLOOKUP($U1804,Level!$A:$B,2,FALSE),
    ""
)</f>
        <v>Senior</v>
      </c>
      <c r="W1804" s="1">
        <f t="shared" ca="1" si="259"/>
        <v>2580</v>
      </c>
      <c r="X1804" s="12" t="str">
        <f t="shared" ca="1" si="260"/>
        <v>INSERT INTO bi4all.fac_employees (id_company_fk, id_employee_pk, flg_active, employee_name, id_gender_fk, id_race_fk, birthday, id_schooling_fk, id_department_fk, id_role_fk, id_level_fk, salary) VALUES (1, 1800, TRUE, 'Joaquim Negrão Salvador', 'M', 7, '28/11/1967', 7, 9, 11, 7, 2580);</v>
      </c>
    </row>
    <row r="1805" spans="1:24" ht="14.25" customHeight="1" x14ac:dyDescent="0.2">
      <c r="A1805" s="7">
        <v>1</v>
      </c>
      <c r="B1805" s="7" t="str">
        <f>$A1805 &amp; "-"&amp;VLOOKUP($A1805,Company!$A:$B,2,FALSE)</f>
        <v>1-ACME Corporation</v>
      </c>
      <c r="C1805" s="5">
        <f t="shared" si="252"/>
        <v>1801</v>
      </c>
      <c r="D1805" s="6" t="b">
        <v>1</v>
      </c>
      <c r="E1805" s="7">
        <f ca="1">IF($C1805 = 1 + N("Presidente"),
    127,
    IF($C1805 = 2 + N("Vice-Presidente"),
        72,
        IF($C1805 = 3 + N("Secretária bilíngue"),
            13,
            RANDBETWEEN(5,COUNT(Name!$A:$A) + 1)
        )
    )
)</f>
        <v>218</v>
      </c>
      <c r="F1805" s="7" t="str">
        <f ca="1">VLOOKUP($E1805,Name!$A:$B,2,FALSE)</f>
        <v>Larisa</v>
      </c>
      <c r="G1805" s="7">
        <f ca="1" xml:space="preserve">
IF($C1805 = 1,
    0,
    RANDBETWEEN(5,COUNT('Last name'!$A:$A) + 1)
)</f>
        <v>80</v>
      </c>
      <c r="H1805" s="7" t="str">
        <f ca="1" xml:space="preserve">
IF($C1805 = 1 + N("Presidente"),
    "de Orléans e Bragança",
    VLOOKUP($G1805,'Last name'!$A:$B,2,FALSE) &amp; " " &amp; VLOOKUP(RANDBETWEEN(5,COUNT('Last name'!$A:$A) + 1),'Last name'!$A:$B,2,FALSE)
)</f>
        <v>Faria Sá</v>
      </c>
      <c r="I1805" s="7" t="str">
        <f t="shared" ca="1" si="253"/>
        <v>Larisa Faria Sá</v>
      </c>
      <c r="J1805" s="7" t="str">
        <f ca="1">VLOOKUP($E1805,Name!$A:$C,3,FALSE)</f>
        <v>F</v>
      </c>
      <c r="K1805" s="7" t="str">
        <f ca="1">VLOOKUP($J1805,Gender!$A:$B,2,FALSE)</f>
        <v>Female</v>
      </c>
      <c r="L1805" s="7">
        <f t="shared" ca="1" si="254"/>
        <v>8</v>
      </c>
      <c r="M1805" s="7" t="str">
        <f ca="1">VLOOKUP($L1805,Race!$A:$B,2,FALSE)</f>
        <v>Asian</v>
      </c>
      <c r="N1805" s="8">
        <f t="shared" ca="1" si="255"/>
        <v>17540</v>
      </c>
      <c r="O1805" s="6">
        <f t="shared" ca="1" si="256"/>
        <v>7</v>
      </c>
      <c r="P1805" s="8" t="str">
        <f ca="1">VLOOKUP($O1805,Education!$A:$B,2,FALSE)</f>
        <v>Undergraduate degree</v>
      </c>
      <c r="Q1805" s="7">
        <f ca="1" xml:space="preserve">
  IF(OR($S1805 = 5, $S1805 = 6, $S1805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05" s="7" t="str">
        <f ca="1">VLOOKUP($Q1805,Department!$A:$B,2,FALSE)</f>
        <v>Human Resource</v>
      </c>
      <c r="S1805" s="6">
        <f t="shared" ca="1" si="257"/>
        <v>10</v>
      </c>
      <c r="T1805" s="7" t="str">
        <f ca="1">VLOOKUP($S1805,Role!$A:$B,2,FALSE)</f>
        <v>Trainee</v>
      </c>
      <c r="U1805" s="6" t="str">
        <f t="shared" ca="1" si="258"/>
        <v/>
      </c>
      <c r="V1805" s="7" t="str">
        <f ca="1" xml:space="preserve">
IF($U1805 &lt;&gt; "",
    VLOOKUP($U1805,Level!$A:$B,2,FALSE),
    ""
)</f>
        <v/>
      </c>
      <c r="W1805" s="1">
        <f t="shared" ca="1" si="259"/>
        <v>1385</v>
      </c>
      <c r="X1805" s="12" t="str">
        <f t="shared" ca="1" si="260"/>
        <v>INSERT INTO bi4all.fac_employees (id_company_fk, id_employee_pk, flg_active, employee_name, id_gender_fk, id_race_fk, birthday, id_schooling_fk, id_department_fk, id_role_fk, id_level_fk, salary) VALUES (1, 1801, TRUE, 'Larisa Faria Sá', 'F', 8, '08/01/1948', 7, 8, 10, NULL, 1385);</v>
      </c>
    </row>
    <row r="1806" spans="1:24" ht="14.25" customHeight="1" x14ac:dyDescent="0.2">
      <c r="A1806" s="7">
        <v>1</v>
      </c>
      <c r="B1806" s="7" t="str">
        <f>$A1806 &amp; "-"&amp;VLOOKUP($A1806,Company!$A:$B,2,FALSE)</f>
        <v>1-ACME Corporation</v>
      </c>
      <c r="C1806" s="5">
        <f t="shared" si="252"/>
        <v>1802</v>
      </c>
      <c r="D1806" s="6" t="b">
        <v>1</v>
      </c>
      <c r="E1806" s="7">
        <f ca="1">IF($C1806 = 1 + N("Presidente"),
    127,
    IF($C1806 = 2 + N("Vice-Presidente"),
        72,
        IF($C1806 = 3 + N("Secretária bilíngue"),
            13,
            RANDBETWEEN(5,COUNT(Name!$A:$A) + 1)
        )
    )
)</f>
        <v>306</v>
      </c>
      <c r="F1806" s="7" t="str">
        <f ca="1">VLOOKUP($E1806,Name!$A:$B,2,FALSE)</f>
        <v>Nicolas</v>
      </c>
      <c r="G1806" s="7">
        <f ca="1" xml:space="preserve">
IF($C1806 = 1,
    0,
    RANDBETWEEN(5,COUNT('Last name'!$A:$A) + 1)
)</f>
        <v>51</v>
      </c>
      <c r="H1806" s="7" t="str">
        <f ca="1" xml:space="preserve">
IF($C1806 = 1 + N("Presidente"),
    "de Orléans e Bragança",
    VLOOKUP($G1806,'Last name'!$A:$B,2,FALSE) &amp; " " &amp; VLOOKUP(RANDBETWEEN(5,COUNT('Last name'!$A:$A) + 1),'Last name'!$A:$B,2,FALSE)
)</f>
        <v>Café Santoro</v>
      </c>
      <c r="I1806" s="7" t="str">
        <f t="shared" ca="1" si="253"/>
        <v>Nicolas Café Santoro</v>
      </c>
      <c r="J1806" s="7" t="str">
        <f ca="1">VLOOKUP($E1806,Name!$A:$C,3,FALSE)</f>
        <v>M</v>
      </c>
      <c r="K1806" s="7" t="str">
        <f ca="1">VLOOKUP($J1806,Gender!$A:$B,2,FALSE)</f>
        <v>Male</v>
      </c>
      <c r="L1806" s="7">
        <f t="shared" ca="1" si="254"/>
        <v>6</v>
      </c>
      <c r="M1806" s="7" t="str">
        <f ca="1">VLOOKUP($L1806,Race!$A:$B,2,FALSE)</f>
        <v>Black or African American</v>
      </c>
      <c r="N1806" s="8">
        <f t="shared" ca="1" si="255"/>
        <v>27471</v>
      </c>
      <c r="O1806" s="6">
        <f t="shared" ca="1" si="256"/>
        <v>7</v>
      </c>
      <c r="P1806" s="8" t="str">
        <f ca="1">VLOOKUP($O1806,Education!$A:$B,2,FALSE)</f>
        <v>Undergraduate degree</v>
      </c>
      <c r="Q1806" s="7">
        <f ca="1" xml:space="preserve">
  IF(OR($S1806 = 5, $S1806 = 6, $S1806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06" s="7" t="str">
        <f ca="1">VLOOKUP($Q1806,Department!$A:$B,2,FALSE)</f>
        <v>Operations</v>
      </c>
      <c r="S1806" s="6">
        <f t="shared" ca="1" si="257"/>
        <v>11</v>
      </c>
      <c r="T1806" s="7" t="str">
        <f ca="1">VLOOKUP($S1806,Role!$A:$B,2,FALSE)</f>
        <v>Analyst</v>
      </c>
      <c r="U1806" s="6">
        <f t="shared" ca="1" si="258"/>
        <v>5</v>
      </c>
      <c r="V1806" s="7" t="str">
        <f ca="1" xml:space="preserve">
IF($U1806 &lt;&gt; "",
    VLOOKUP($U1806,Level!$A:$B,2,FALSE),
    ""
)</f>
        <v>Junior</v>
      </c>
      <c r="W1806" s="1">
        <f t="shared" ca="1" si="259"/>
        <v>2500</v>
      </c>
      <c r="X1806" s="12" t="str">
        <f t="shared" ca="1" si="260"/>
        <v>INSERT INTO bi4all.fac_employees (id_company_fk, id_employee_pk, flg_active, employee_name, id_gender_fk, id_race_fk, birthday, id_schooling_fk, id_department_fk, id_role_fk, id_level_fk, salary) VALUES (1, 1802, TRUE, 'Nicolas Café Santoro', 'M', 6, '18/03/1975', 7, 10, 11, 5, 2500);</v>
      </c>
    </row>
    <row r="1807" spans="1:24" ht="14.25" customHeight="1" x14ac:dyDescent="0.2">
      <c r="A1807" s="7">
        <v>1</v>
      </c>
      <c r="B1807" s="7" t="str">
        <f>$A1807 &amp; "-"&amp;VLOOKUP($A1807,Company!$A:$B,2,FALSE)</f>
        <v>1-ACME Corporation</v>
      </c>
      <c r="C1807" s="5">
        <f t="shared" si="252"/>
        <v>1803</v>
      </c>
      <c r="D1807" s="6" t="b">
        <v>1</v>
      </c>
      <c r="E1807" s="7">
        <f ca="1">IF($C1807 = 1 + N("Presidente"),
    127,
    IF($C1807 = 2 + N("Vice-Presidente"),
        72,
        IF($C1807 = 3 + N("Secretária bilíngue"),
            13,
            RANDBETWEEN(5,COUNT(Name!$A:$A) + 1)
        )
    )
)</f>
        <v>174</v>
      </c>
      <c r="F1807" s="7" t="str">
        <f ca="1">VLOOKUP($E1807,Name!$A:$B,2,FALSE)</f>
        <v>Isabel</v>
      </c>
      <c r="G1807" s="7">
        <f ca="1" xml:space="preserve">
IF($C1807 = 1,
    0,
    RANDBETWEEN(5,COUNT('Last name'!$A:$A) + 1)
)</f>
        <v>157</v>
      </c>
      <c r="H1807" s="7" t="str">
        <f ca="1" xml:space="preserve">
IF($C1807 = 1 + N("Presidente"),
    "de Orléans e Bragança",
    VLOOKUP($G1807,'Last name'!$A:$B,2,FALSE) &amp; " " &amp; VLOOKUP(RANDBETWEEN(5,COUNT('Last name'!$A:$A) + 1),'Last name'!$A:$B,2,FALSE)
)</f>
        <v>Ramos Conti</v>
      </c>
      <c r="I1807" s="7" t="str">
        <f t="shared" ca="1" si="253"/>
        <v>Isabel Ramos Conti</v>
      </c>
      <c r="J1807" s="7" t="str">
        <f ca="1">VLOOKUP($E1807,Name!$A:$C,3,FALSE)</f>
        <v>F</v>
      </c>
      <c r="K1807" s="7" t="str">
        <f ca="1">VLOOKUP($J1807,Gender!$A:$B,2,FALSE)</f>
        <v>Female</v>
      </c>
      <c r="L1807" s="7">
        <f t="shared" ca="1" si="254"/>
        <v>5</v>
      </c>
      <c r="M1807" s="7" t="str">
        <f ca="1">VLOOKUP($L1807,Race!$A:$B,2,FALSE)</f>
        <v>White</v>
      </c>
      <c r="N1807" s="8">
        <f t="shared" ca="1" si="255"/>
        <v>31273</v>
      </c>
      <c r="O1807" s="6">
        <f t="shared" ca="1" si="256"/>
        <v>7</v>
      </c>
      <c r="P1807" s="8" t="str">
        <f ca="1">VLOOKUP($O1807,Education!$A:$B,2,FALSE)</f>
        <v>Undergraduate degree</v>
      </c>
      <c r="Q1807" s="7">
        <f ca="1" xml:space="preserve">
  IF(OR($S1807 = 5, $S1807 = 6, $S1807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07" s="7" t="str">
        <f ca="1">VLOOKUP($Q1807,Department!$A:$B,2,FALSE)</f>
        <v>Controlling</v>
      </c>
      <c r="S1807" s="6">
        <f t="shared" ca="1" si="257"/>
        <v>9</v>
      </c>
      <c r="T1807" s="7" t="str">
        <f ca="1">VLOOKUP($S1807,Role!$A:$B,2,FALSE)</f>
        <v>Intern</v>
      </c>
      <c r="U1807" s="6" t="str">
        <f t="shared" ca="1" si="258"/>
        <v/>
      </c>
      <c r="V1807" s="7" t="str">
        <f ca="1" xml:space="preserve">
IF($U1807 &lt;&gt; "",
    VLOOKUP($U1807,Level!$A:$B,2,FALSE),
    ""
)</f>
        <v/>
      </c>
      <c r="W1807" s="1">
        <f t="shared" ca="1" si="259"/>
        <v>1205</v>
      </c>
      <c r="X1807" s="12" t="str">
        <f t="shared" ca="1" si="260"/>
        <v>INSERT INTO bi4all.fac_employees (id_company_fk, id_employee_pk, flg_active, employee_name, id_gender_fk, id_race_fk, birthday, id_schooling_fk, id_department_fk, id_role_fk, id_level_fk, salary) VALUES (1, 1803, TRUE, 'Isabel Ramos Conti', 'F', 5, '14/08/1985', 7, 12, 9, NULL, 1205);</v>
      </c>
    </row>
    <row r="1808" spans="1:24" ht="14.25" customHeight="1" x14ac:dyDescent="0.2">
      <c r="A1808" s="7">
        <v>1</v>
      </c>
      <c r="B1808" s="7" t="str">
        <f>$A1808 &amp; "-"&amp;VLOOKUP($A1808,Company!$A:$B,2,FALSE)</f>
        <v>1-ACME Corporation</v>
      </c>
      <c r="C1808" s="5">
        <f t="shared" si="252"/>
        <v>1804</v>
      </c>
      <c r="D1808" s="6" t="b">
        <v>1</v>
      </c>
      <c r="E1808" s="7">
        <f ca="1">IF($C1808 = 1 + N("Presidente"),
    127,
    IF($C1808 = 2 + N("Vice-Presidente"),
        72,
        IF($C1808 = 3 + N("Secretária bilíngue"),
            13,
            RANDBETWEEN(5,COUNT(Name!$A:$A) + 1)
        )
    )
)</f>
        <v>189</v>
      </c>
      <c r="F1808" s="7" t="str">
        <f ca="1">VLOOKUP($E1808,Name!$A:$B,2,FALSE)</f>
        <v>João Luccas</v>
      </c>
      <c r="G1808" s="7">
        <f ca="1" xml:space="preserve">
IF($C1808 = 1,
    0,
    RANDBETWEEN(5,COUNT('Last name'!$A:$A) + 1)
)</f>
        <v>46</v>
      </c>
      <c r="H1808" s="7" t="str">
        <f ca="1" xml:space="preserve">
IF($C1808 = 1 + N("Presidente"),
    "de Orléans e Bragança",
    VLOOKUP($G1808,'Last name'!$A:$B,2,FALSE) &amp; " " &amp; VLOOKUP(RANDBETWEEN(5,COUNT('Last name'!$A:$A) + 1),'Last name'!$A:$B,2,FALSE)
)</f>
        <v>Bragança Albuquerque</v>
      </c>
      <c r="I1808" s="7" t="str">
        <f t="shared" ca="1" si="253"/>
        <v>João Luccas Bragança Albuquerque</v>
      </c>
      <c r="J1808" s="7" t="str">
        <f ca="1">VLOOKUP($E1808,Name!$A:$C,3,FALSE)</f>
        <v>M</v>
      </c>
      <c r="K1808" s="7" t="str">
        <f ca="1">VLOOKUP($J1808,Gender!$A:$B,2,FALSE)</f>
        <v>Male</v>
      </c>
      <c r="L1808" s="7">
        <f t="shared" ca="1" si="254"/>
        <v>5</v>
      </c>
      <c r="M1808" s="7" t="str">
        <f ca="1">VLOOKUP($L1808,Race!$A:$B,2,FALSE)</f>
        <v>White</v>
      </c>
      <c r="N1808" s="8">
        <f t="shared" ca="1" si="255"/>
        <v>25662</v>
      </c>
      <c r="O1808" s="6">
        <f t="shared" ca="1" si="256"/>
        <v>7</v>
      </c>
      <c r="P1808" s="8" t="str">
        <f ca="1">VLOOKUP($O1808,Education!$A:$B,2,FALSE)</f>
        <v>Undergraduate degree</v>
      </c>
      <c r="Q1808" s="7">
        <f ca="1" xml:space="preserve">
  IF(OR($S1808 = 5, $S1808 = 6, $S1808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08" s="7" t="str">
        <f ca="1">VLOOKUP($Q1808,Department!$A:$B,2,FALSE)</f>
        <v>Finance</v>
      </c>
      <c r="S1808" s="6">
        <f t="shared" ca="1" si="257"/>
        <v>11</v>
      </c>
      <c r="T1808" s="7" t="str">
        <f ca="1">VLOOKUP($S1808,Role!$A:$B,2,FALSE)</f>
        <v>Analyst</v>
      </c>
      <c r="U1808" s="6">
        <f t="shared" ca="1" si="258"/>
        <v>5</v>
      </c>
      <c r="V1808" s="7" t="str">
        <f ca="1" xml:space="preserve">
IF($U1808 &lt;&gt; "",
    VLOOKUP($U1808,Level!$A:$B,2,FALSE),
    ""
)</f>
        <v>Junior</v>
      </c>
      <c r="W1808" s="1">
        <f t="shared" ca="1" si="259"/>
        <v>2500</v>
      </c>
      <c r="X1808" s="12" t="str">
        <f t="shared" ca="1" si="260"/>
        <v>INSERT INTO bi4all.fac_employees (id_company_fk, id_employee_pk, flg_active, employee_name, id_gender_fk, id_race_fk, birthday, id_schooling_fk, id_department_fk, id_role_fk, id_level_fk, salary) VALUES (1, 1804, TRUE, 'João Luccas Bragança Albuquerque', 'M', 5, '04/04/1970', 7, 7, 11, 5, 2500);</v>
      </c>
    </row>
    <row r="1809" spans="1:24" ht="14.25" customHeight="1" x14ac:dyDescent="0.2">
      <c r="A1809" s="7">
        <v>1</v>
      </c>
      <c r="B1809" s="7" t="str">
        <f>$A1809 &amp; "-"&amp;VLOOKUP($A1809,Company!$A:$B,2,FALSE)</f>
        <v>1-ACME Corporation</v>
      </c>
      <c r="C1809" s="5">
        <f t="shared" si="252"/>
        <v>1805</v>
      </c>
      <c r="D1809" s="6" t="b">
        <v>1</v>
      </c>
      <c r="E1809" s="7">
        <f ca="1">IF($C1809 = 1 + N("Presidente"),
    127,
    IF($C1809 = 2 + N("Vice-Presidente"),
        72,
        IF($C1809 = 3 + N("Secretária bilíngue"),
            13,
            RANDBETWEEN(5,COUNT(Name!$A:$A) + 1)
        )
    )
)</f>
        <v>72</v>
      </c>
      <c r="F1809" s="7" t="str">
        <f ca="1">VLOOKUP($E1809,Name!$A:$B,2,FALSE)</f>
        <v>Bernnardo</v>
      </c>
      <c r="G1809" s="7">
        <f ca="1" xml:space="preserve">
IF($C1809 = 1,
    0,
    RANDBETWEEN(5,COUNT('Last name'!$A:$A) + 1)
)</f>
        <v>154</v>
      </c>
      <c r="H1809" s="7" t="str">
        <f ca="1" xml:space="preserve">
IF($C1809 = 1 + N("Presidente"),
    "de Orléans e Bragança",
    VLOOKUP($G1809,'Last name'!$A:$B,2,FALSE) &amp; " " &amp; VLOOKUP(RANDBETWEEN(5,COUNT('Last name'!$A:$A) + 1),'Last name'!$A:$B,2,FALSE)
)</f>
        <v>Pinheiro Ferreira</v>
      </c>
      <c r="I1809" s="7" t="str">
        <f t="shared" ca="1" si="253"/>
        <v>Bernnardo Pinheiro Ferreira</v>
      </c>
      <c r="J1809" s="7" t="str">
        <f ca="1">VLOOKUP($E1809,Name!$A:$C,3,FALSE)</f>
        <v>M</v>
      </c>
      <c r="K1809" s="7" t="str">
        <f ca="1">VLOOKUP($J1809,Gender!$A:$B,2,FALSE)</f>
        <v>Male</v>
      </c>
      <c r="L1809" s="7">
        <f t="shared" ca="1" si="254"/>
        <v>5</v>
      </c>
      <c r="M1809" s="7" t="str">
        <f ca="1">VLOOKUP($L1809,Race!$A:$B,2,FALSE)</f>
        <v>White</v>
      </c>
      <c r="N1809" s="8">
        <f t="shared" ca="1" si="255"/>
        <v>22252</v>
      </c>
      <c r="O1809" s="6">
        <f t="shared" ca="1" si="256"/>
        <v>7</v>
      </c>
      <c r="P1809" s="8" t="str">
        <f ca="1">VLOOKUP($O1809,Education!$A:$B,2,FALSE)</f>
        <v>Undergraduate degree</v>
      </c>
      <c r="Q1809" s="7">
        <f ca="1" xml:space="preserve">
  IF(OR($S1809 = 5, $S1809 = 6, $S1809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09" s="7" t="str">
        <f ca="1">VLOOKUP($Q1809,Department!$A:$B,2,FALSE)</f>
        <v>Finance</v>
      </c>
      <c r="S1809" s="6">
        <f t="shared" ca="1" si="257"/>
        <v>10</v>
      </c>
      <c r="T1809" s="7" t="str">
        <f ca="1">VLOOKUP($S1809,Role!$A:$B,2,FALSE)</f>
        <v>Trainee</v>
      </c>
      <c r="U1809" s="6" t="str">
        <f t="shared" ca="1" si="258"/>
        <v/>
      </c>
      <c r="V1809" s="7" t="str">
        <f ca="1" xml:space="preserve">
IF($U1809 &lt;&gt; "",
    VLOOKUP($U1809,Level!$A:$B,2,FALSE),
    ""
)</f>
        <v/>
      </c>
      <c r="W1809" s="1">
        <f t="shared" ca="1" si="259"/>
        <v>1305</v>
      </c>
      <c r="X1809" s="12" t="str">
        <f t="shared" ca="1" si="260"/>
        <v>INSERT INTO bi4all.fac_employees (id_company_fk, id_employee_pk, flg_active, employee_name, id_gender_fk, id_race_fk, birthday, id_schooling_fk, id_department_fk, id_role_fk, id_level_fk, salary) VALUES (1, 1805, TRUE, 'Bernnardo Pinheiro Ferreira', 'M', 5, '02/12/1960', 7, 7, 10, NULL, 1305);</v>
      </c>
    </row>
    <row r="1810" spans="1:24" ht="14.25" customHeight="1" x14ac:dyDescent="0.2">
      <c r="A1810" s="7">
        <v>1</v>
      </c>
      <c r="B1810" s="7" t="str">
        <f>$A1810 &amp; "-"&amp;VLOOKUP($A1810,Company!$A:$B,2,FALSE)</f>
        <v>1-ACME Corporation</v>
      </c>
      <c r="C1810" s="5">
        <f t="shared" si="252"/>
        <v>1806</v>
      </c>
      <c r="D1810" s="6" t="b">
        <v>1</v>
      </c>
      <c r="E1810" s="7">
        <f ca="1">IF($C1810 = 1 + N("Presidente"),
    127,
    IF($C1810 = 2 + N("Vice-Presidente"),
        72,
        IF($C1810 = 3 + N("Secretária bilíngue"),
            13,
            RANDBETWEEN(5,COUNT(Name!$A:$A) + 1)
        )
    )
)</f>
        <v>60</v>
      </c>
      <c r="F1810" s="7" t="str">
        <f ca="1">VLOOKUP($E1810,Name!$A:$B,2,FALSE)</f>
        <v>Augusta</v>
      </c>
      <c r="G1810" s="7">
        <f ca="1" xml:space="preserve">
IF($C1810 = 1,
    0,
    RANDBETWEEN(5,COUNT('Last name'!$A:$A) + 1)
)</f>
        <v>91</v>
      </c>
      <c r="H1810" s="7" t="str">
        <f ca="1" xml:space="preserve">
IF($C1810 = 1 + N("Presidente"),
    "de Orléans e Bragança",
    VLOOKUP($G1810,'Last name'!$A:$B,2,FALSE) &amp; " " &amp; VLOOKUP(RANDBETWEEN(5,COUNT('Last name'!$A:$A) + 1),'Last name'!$A:$B,2,FALSE)
)</f>
        <v>Frasão Leitão</v>
      </c>
      <c r="I1810" s="7" t="str">
        <f t="shared" ca="1" si="253"/>
        <v>Augusta Frasão Leitão</v>
      </c>
      <c r="J1810" s="7" t="str">
        <f ca="1">VLOOKUP($E1810,Name!$A:$C,3,FALSE)</f>
        <v>F</v>
      </c>
      <c r="K1810" s="7" t="str">
        <f ca="1">VLOOKUP($J1810,Gender!$A:$B,2,FALSE)</f>
        <v>Female</v>
      </c>
      <c r="L1810" s="7">
        <f t="shared" ca="1" si="254"/>
        <v>5</v>
      </c>
      <c r="M1810" s="7" t="str">
        <f ca="1">VLOOKUP($L1810,Race!$A:$B,2,FALSE)</f>
        <v>White</v>
      </c>
      <c r="N1810" s="8">
        <f t="shared" ca="1" si="255"/>
        <v>31367</v>
      </c>
      <c r="O1810" s="6">
        <f t="shared" ca="1" si="256"/>
        <v>8</v>
      </c>
      <c r="P1810" s="8" t="str">
        <f ca="1">VLOOKUP($O1810,Education!$A:$B,2,FALSE)</f>
        <v>Graduate school</v>
      </c>
      <c r="Q1810" s="7">
        <f ca="1" xml:space="preserve">
  IF(OR($S1810 = 5, $S1810 = 6, $S1810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10" s="7" t="str">
        <f ca="1">VLOOKUP($Q1810,Department!$A:$B,2,FALSE)</f>
        <v>Audit</v>
      </c>
      <c r="S1810" s="6">
        <f t="shared" ca="1" si="257"/>
        <v>11</v>
      </c>
      <c r="T1810" s="7" t="str">
        <f ca="1">VLOOKUP($S1810,Role!$A:$B,2,FALSE)</f>
        <v>Analyst</v>
      </c>
      <c r="U1810" s="6">
        <f t="shared" ca="1" si="258"/>
        <v>5</v>
      </c>
      <c r="V1810" s="7" t="str">
        <f ca="1" xml:space="preserve">
IF($U1810 &lt;&gt; "",
    VLOOKUP($U1810,Level!$A:$B,2,FALSE),
    ""
)</f>
        <v>Junior</v>
      </c>
      <c r="W1810" s="1">
        <f t="shared" ca="1" si="259"/>
        <v>3000</v>
      </c>
      <c r="X1810" s="12" t="str">
        <f t="shared" ca="1" si="260"/>
        <v>INSERT INTO bi4all.fac_employees (id_company_fk, id_employee_pk, flg_active, employee_name, id_gender_fk, id_race_fk, birthday, id_schooling_fk, id_department_fk, id_role_fk, id_level_fk, salary) VALUES (1, 1806, TRUE, 'Augusta Frasão Leitão', 'F', 5, '16/11/1985', 8, 13, 11, 5, 3000);</v>
      </c>
    </row>
    <row r="1811" spans="1:24" ht="14.25" customHeight="1" x14ac:dyDescent="0.2">
      <c r="A1811" s="7">
        <v>1</v>
      </c>
      <c r="B1811" s="7" t="str">
        <f>$A1811 &amp; "-"&amp;VLOOKUP($A1811,Company!$A:$B,2,FALSE)</f>
        <v>1-ACME Corporation</v>
      </c>
      <c r="C1811" s="5">
        <f t="shared" si="252"/>
        <v>1807</v>
      </c>
      <c r="D1811" s="6" t="b">
        <v>1</v>
      </c>
      <c r="E1811" s="7">
        <f ca="1">IF($C1811 = 1 + N("Presidente"),
    127,
    IF($C1811 = 2 + N("Vice-Presidente"),
        72,
        IF($C1811 = 3 + N("Secretária bilíngue"),
            13,
            RANDBETWEEN(5,COUNT(Name!$A:$A) + 1)
        )
    )
)</f>
        <v>225</v>
      </c>
      <c r="F1811" s="7" t="str">
        <f ca="1">VLOOKUP($E1811,Name!$A:$B,2,FALSE)</f>
        <v>Levi</v>
      </c>
      <c r="G1811" s="7">
        <f ca="1" xml:space="preserve">
IF($C1811 = 1,
    0,
    RANDBETWEEN(5,COUNT('Last name'!$A:$A) + 1)
)</f>
        <v>46</v>
      </c>
      <c r="H1811" s="7" t="str">
        <f ca="1" xml:space="preserve">
IF($C1811 = 1 + N("Presidente"),
    "de Orléans e Bragança",
    VLOOKUP($G1811,'Last name'!$A:$B,2,FALSE) &amp; " " &amp; VLOOKUP(RANDBETWEEN(5,COUNT('Last name'!$A:$A) + 1),'Last name'!$A:$B,2,FALSE)
)</f>
        <v>Bragança Botelho</v>
      </c>
      <c r="I1811" s="7" t="str">
        <f t="shared" ca="1" si="253"/>
        <v>Levi Bragança Botelho</v>
      </c>
      <c r="J1811" s="7" t="str">
        <f ca="1">VLOOKUP($E1811,Name!$A:$C,3,FALSE)</f>
        <v>M</v>
      </c>
      <c r="K1811" s="7" t="str">
        <f ca="1">VLOOKUP($J1811,Gender!$A:$B,2,FALSE)</f>
        <v>Male</v>
      </c>
      <c r="L1811" s="7">
        <f t="shared" ca="1" si="254"/>
        <v>5</v>
      </c>
      <c r="M1811" s="7" t="str">
        <f ca="1">VLOOKUP($L1811,Race!$A:$B,2,FALSE)</f>
        <v>White</v>
      </c>
      <c r="N1811" s="8">
        <f t="shared" ca="1" si="255"/>
        <v>18447</v>
      </c>
      <c r="O1811" s="6">
        <f t="shared" ca="1" si="256"/>
        <v>7</v>
      </c>
      <c r="P1811" s="8" t="str">
        <f ca="1">VLOOKUP($O1811,Education!$A:$B,2,FALSE)</f>
        <v>Undergraduate degree</v>
      </c>
      <c r="Q1811" s="7">
        <f ca="1" xml:space="preserve">
  IF(OR($S1811 = 5, $S1811 = 6, $S1811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11" s="7" t="str">
        <f ca="1">VLOOKUP($Q1811,Department!$A:$B,2,FALSE)</f>
        <v>Controlling</v>
      </c>
      <c r="S1811" s="6">
        <f t="shared" ca="1" si="257"/>
        <v>10</v>
      </c>
      <c r="T1811" s="7" t="str">
        <f ca="1">VLOOKUP($S1811,Role!$A:$B,2,FALSE)</f>
        <v>Trainee</v>
      </c>
      <c r="U1811" s="6" t="str">
        <f t="shared" ca="1" si="258"/>
        <v/>
      </c>
      <c r="V1811" s="7" t="str">
        <f ca="1" xml:space="preserve">
IF($U1811 &lt;&gt; "",
    VLOOKUP($U1811,Level!$A:$B,2,FALSE),
    ""
)</f>
        <v/>
      </c>
      <c r="W1811" s="1">
        <f t="shared" ca="1" si="259"/>
        <v>1305</v>
      </c>
      <c r="X1811" s="12" t="str">
        <f t="shared" ca="1" si="260"/>
        <v>INSERT INTO bi4all.fac_employees (id_company_fk, id_employee_pk, flg_active, employee_name, id_gender_fk, id_race_fk, birthday, id_schooling_fk, id_department_fk, id_role_fk, id_level_fk, salary) VALUES (1, 1807, TRUE, 'Levi Bragança Botelho', 'M', 5, '03/07/1950', 7, 12, 10, NULL, 1305);</v>
      </c>
    </row>
    <row r="1812" spans="1:24" ht="14.25" customHeight="1" x14ac:dyDescent="0.2">
      <c r="A1812" s="7">
        <v>1</v>
      </c>
      <c r="B1812" s="7" t="str">
        <f>$A1812 &amp; "-"&amp;VLOOKUP($A1812,Company!$A:$B,2,FALSE)</f>
        <v>1-ACME Corporation</v>
      </c>
      <c r="C1812" s="5">
        <f t="shared" si="252"/>
        <v>1808</v>
      </c>
      <c r="D1812" s="6" t="b">
        <v>1</v>
      </c>
      <c r="E1812" s="7">
        <f ca="1">IF($C1812 = 1 + N("Presidente"),
    127,
    IF($C1812 = 2 + N("Vice-Presidente"),
        72,
        IF($C1812 = 3 + N("Secretária bilíngue"),
            13,
            RANDBETWEEN(5,COUNT(Name!$A:$A) + 1)
        )
    )
)</f>
        <v>294</v>
      </c>
      <c r="F1812" s="7" t="str">
        <f ca="1">VLOOKUP($E1812,Name!$A:$B,2,FALSE)</f>
        <v>Michel</v>
      </c>
      <c r="G1812" s="7">
        <f ca="1" xml:space="preserve">
IF($C1812 = 1,
    0,
    RANDBETWEEN(5,COUNT('Last name'!$A:$A) + 1)
)</f>
        <v>57</v>
      </c>
      <c r="H1812" s="7" t="str">
        <f ca="1" xml:space="preserve">
IF($C1812 = 1 + N("Presidente"),
    "de Orléans e Bragança",
    VLOOKUP($G1812,'Last name'!$A:$B,2,FALSE) &amp; " " &amp; VLOOKUP(RANDBETWEEN(5,COUNT('Last name'!$A:$A) + 1),'Last name'!$A:$B,2,FALSE)
)</f>
        <v>Cândido Medeiros</v>
      </c>
      <c r="I1812" s="7" t="str">
        <f t="shared" ca="1" si="253"/>
        <v>Michel Cândido Medeiros</v>
      </c>
      <c r="J1812" s="7" t="str">
        <f ca="1">VLOOKUP($E1812,Name!$A:$C,3,FALSE)</f>
        <v>M</v>
      </c>
      <c r="K1812" s="7" t="str">
        <f ca="1">VLOOKUP($J1812,Gender!$A:$B,2,FALSE)</f>
        <v>Male</v>
      </c>
      <c r="L1812" s="7">
        <f t="shared" ca="1" si="254"/>
        <v>5</v>
      </c>
      <c r="M1812" s="7" t="str">
        <f ca="1">VLOOKUP($L1812,Race!$A:$B,2,FALSE)</f>
        <v>White</v>
      </c>
      <c r="N1812" s="8">
        <f t="shared" ca="1" si="255"/>
        <v>24537</v>
      </c>
      <c r="O1812" s="6">
        <f t="shared" ca="1" si="256"/>
        <v>8</v>
      </c>
      <c r="P1812" s="8" t="str">
        <f ca="1">VLOOKUP($O1812,Education!$A:$B,2,FALSE)</f>
        <v>Graduate school</v>
      </c>
      <c r="Q1812" s="7">
        <f ca="1" xml:space="preserve">
  IF(OR($S1812 = 5, $S1812 = 6, $S1812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12" s="7" t="str">
        <f ca="1">VLOOKUP($Q1812,Department!$A:$B,2,FALSE)</f>
        <v>Finance</v>
      </c>
      <c r="S1812" s="6">
        <f t="shared" ca="1" si="257"/>
        <v>11</v>
      </c>
      <c r="T1812" s="7" t="str">
        <f ca="1">VLOOKUP($S1812,Role!$A:$B,2,FALSE)</f>
        <v>Analyst</v>
      </c>
      <c r="U1812" s="6">
        <f t="shared" ca="1" si="258"/>
        <v>6</v>
      </c>
      <c r="V1812" s="7" t="str">
        <f ca="1" xml:space="preserve">
IF($U1812 &lt;&gt; "",
    VLOOKUP($U1812,Level!$A:$B,2,FALSE),
    ""
)</f>
        <v>Pleno</v>
      </c>
      <c r="W1812" s="1">
        <f t="shared" ca="1" si="259"/>
        <v>3000</v>
      </c>
      <c r="X1812" s="12" t="str">
        <f t="shared" ca="1" si="260"/>
        <v>INSERT INTO bi4all.fac_employees (id_company_fk, id_employee_pk, flg_active, employee_name, id_gender_fk, id_race_fk, birthday, id_schooling_fk, id_department_fk, id_role_fk, id_level_fk, salary) VALUES (1, 1808, TRUE, 'Michel Cândido Medeiros', 'M', 5, '06/03/1967', 8, 7, 11, 6, 3000);</v>
      </c>
    </row>
    <row r="1813" spans="1:24" ht="14.25" customHeight="1" x14ac:dyDescent="0.2">
      <c r="A1813" s="7">
        <v>1</v>
      </c>
      <c r="B1813" s="7" t="str">
        <f>$A1813 &amp; "-"&amp;VLOOKUP($A1813,Company!$A:$B,2,FALSE)</f>
        <v>1-ACME Corporation</v>
      </c>
      <c r="C1813" s="5">
        <f t="shared" si="252"/>
        <v>1809</v>
      </c>
      <c r="D1813" s="6" t="b">
        <v>1</v>
      </c>
      <c r="E1813" s="7">
        <f ca="1">IF($C1813 = 1 + N("Presidente"),
    127,
    IF($C1813 = 2 + N("Vice-Presidente"),
        72,
        IF($C1813 = 3 + N("Secretária bilíngue"),
            13,
            RANDBETWEEN(5,COUNT(Name!$A:$A) + 1)
        )
    )
)</f>
        <v>204</v>
      </c>
      <c r="F1813" s="7" t="str">
        <f ca="1">VLOOKUP($E1813,Name!$A:$B,2,FALSE)</f>
        <v>Júlio</v>
      </c>
      <c r="G1813" s="7">
        <f ca="1" xml:space="preserve">
IF($C1813 = 1,
    0,
    RANDBETWEEN(5,COUNT('Last name'!$A:$A) + 1)
)</f>
        <v>113</v>
      </c>
      <c r="H1813" s="7" t="str">
        <f ca="1" xml:space="preserve">
IF($C1813 = 1 + N("Presidente"),
    "de Orléans e Bragança",
    VLOOKUP($G1813,'Last name'!$A:$B,2,FALSE) &amp; " " &amp; VLOOKUP(RANDBETWEEN(5,COUNT('Last name'!$A:$A) + 1),'Last name'!$A:$B,2,FALSE)
)</f>
        <v>Luz Chaves</v>
      </c>
      <c r="I1813" s="7" t="str">
        <f t="shared" ca="1" si="253"/>
        <v>Júlio Luz Chaves</v>
      </c>
      <c r="J1813" s="7" t="str">
        <f ca="1">VLOOKUP($E1813,Name!$A:$C,3,FALSE)</f>
        <v>M</v>
      </c>
      <c r="K1813" s="7" t="str">
        <f ca="1">VLOOKUP($J1813,Gender!$A:$B,2,FALSE)</f>
        <v>Male</v>
      </c>
      <c r="L1813" s="7">
        <f t="shared" ca="1" si="254"/>
        <v>6</v>
      </c>
      <c r="M1813" s="7" t="str">
        <f ca="1">VLOOKUP($L1813,Race!$A:$B,2,FALSE)</f>
        <v>Black or African American</v>
      </c>
      <c r="N1813" s="8">
        <f t="shared" ca="1" si="255"/>
        <v>33179</v>
      </c>
      <c r="O1813" s="6">
        <f t="shared" ca="1" si="256"/>
        <v>7</v>
      </c>
      <c r="P1813" s="8" t="str">
        <f ca="1">VLOOKUP($O1813,Education!$A:$B,2,FALSE)</f>
        <v>Undergraduate degree</v>
      </c>
      <c r="Q1813" s="7">
        <f ca="1" xml:space="preserve">
  IF(OR($S1813 = 5, $S1813 = 6, $S1813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13" s="7" t="str">
        <f ca="1">VLOOKUP($Q1813,Department!$A:$B,2,FALSE)</f>
        <v>Communication &amp; Marketing</v>
      </c>
      <c r="S1813" s="6">
        <f t="shared" ca="1" si="257"/>
        <v>10</v>
      </c>
      <c r="T1813" s="7" t="str">
        <f ca="1">VLOOKUP($S1813,Role!$A:$B,2,FALSE)</f>
        <v>Trainee</v>
      </c>
      <c r="U1813" s="6" t="str">
        <f t="shared" ca="1" si="258"/>
        <v/>
      </c>
      <c r="V1813" s="7" t="str">
        <f ca="1" xml:space="preserve">
IF($U1813 &lt;&gt; "",
    VLOOKUP($U1813,Level!$A:$B,2,FALSE),
    ""
)</f>
        <v/>
      </c>
      <c r="W1813" s="1">
        <f t="shared" ca="1" si="259"/>
        <v>1385</v>
      </c>
      <c r="X1813" s="12" t="str">
        <f t="shared" ca="1" si="260"/>
        <v>INSERT INTO bi4all.fac_employees (id_company_fk, id_employee_pk, flg_active, employee_name, id_gender_fk, id_race_fk, birthday, id_schooling_fk, id_department_fk, id_role_fk, id_level_fk, salary) VALUES (1, 1809, TRUE, 'Júlio Luz Chaves', 'M', 6, '02/11/1990', 7, 11, 10, NULL, 1385);</v>
      </c>
    </row>
    <row r="1814" spans="1:24" ht="14.25" customHeight="1" x14ac:dyDescent="0.2">
      <c r="A1814" s="7">
        <v>1</v>
      </c>
      <c r="B1814" s="7" t="str">
        <f>$A1814 &amp; "-"&amp;VLOOKUP($A1814,Company!$A:$B,2,FALSE)</f>
        <v>1-ACME Corporation</v>
      </c>
      <c r="C1814" s="5">
        <f t="shared" si="252"/>
        <v>1810</v>
      </c>
      <c r="D1814" s="6" t="b">
        <v>1</v>
      </c>
      <c r="E1814" s="7">
        <f ca="1">IF($C1814 = 1 + N("Presidente"),
    127,
    IF($C1814 = 2 + N("Vice-Presidente"),
        72,
        IF($C1814 = 3 + N("Secretária bilíngue"),
            13,
            RANDBETWEEN(5,COUNT(Name!$A:$A) + 1)
        )
    )
)</f>
        <v>296</v>
      </c>
      <c r="F1814" s="7" t="str">
        <f ca="1">VLOOKUP($E1814,Name!$A:$B,2,FALSE)</f>
        <v>Miguel Henrique</v>
      </c>
      <c r="G1814" s="7">
        <f ca="1" xml:space="preserve">
IF($C1814 = 1,
    0,
    RANDBETWEEN(5,COUNT('Last name'!$A:$A) + 1)
)</f>
        <v>10</v>
      </c>
      <c r="H1814" s="7" t="str">
        <f ca="1" xml:space="preserve">
IF($C1814 = 1 + N("Presidente"),
    "de Orléans e Bragança",
    VLOOKUP($G1814,'Last name'!$A:$B,2,FALSE) &amp; " " &amp; VLOOKUP(RANDBETWEEN(5,COUNT('Last name'!$A:$A) + 1),'Last name'!$A:$B,2,FALSE)
)</f>
        <v>Alencar Souza</v>
      </c>
      <c r="I1814" s="7" t="str">
        <f t="shared" ca="1" si="253"/>
        <v>Miguel Henrique Alencar Souza</v>
      </c>
      <c r="J1814" s="7" t="str">
        <f ca="1">VLOOKUP($E1814,Name!$A:$C,3,FALSE)</f>
        <v>M</v>
      </c>
      <c r="K1814" s="7" t="str">
        <f ca="1">VLOOKUP($J1814,Gender!$A:$B,2,FALSE)</f>
        <v>Male</v>
      </c>
      <c r="L1814" s="7">
        <f t="shared" ca="1" si="254"/>
        <v>5</v>
      </c>
      <c r="M1814" s="7" t="str">
        <f ca="1">VLOOKUP($L1814,Race!$A:$B,2,FALSE)</f>
        <v>White</v>
      </c>
      <c r="N1814" s="8">
        <f t="shared" ca="1" si="255"/>
        <v>25825</v>
      </c>
      <c r="O1814" s="6">
        <f t="shared" ca="1" si="256"/>
        <v>8</v>
      </c>
      <c r="P1814" s="8" t="str">
        <f ca="1">VLOOKUP($O1814,Education!$A:$B,2,FALSE)</f>
        <v>Graduate school</v>
      </c>
      <c r="Q1814" s="7">
        <f ca="1" xml:space="preserve">
  IF(OR($S1814 = 5, $S1814 = 6, $S1814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14" s="7" t="str">
        <f ca="1">VLOOKUP($Q1814,Department!$A:$B,2,FALSE)</f>
        <v>Operations</v>
      </c>
      <c r="S1814" s="6">
        <f t="shared" ca="1" si="257"/>
        <v>11</v>
      </c>
      <c r="T1814" s="7" t="str">
        <f ca="1">VLOOKUP($S1814,Role!$A:$B,2,FALSE)</f>
        <v>Analyst</v>
      </c>
      <c r="U1814" s="6">
        <f t="shared" ca="1" si="258"/>
        <v>7</v>
      </c>
      <c r="V1814" s="7" t="str">
        <f ca="1" xml:space="preserve">
IF($U1814 &lt;&gt; "",
    VLOOKUP($U1814,Level!$A:$B,2,FALSE),
    ""
)</f>
        <v>Senior</v>
      </c>
      <c r="W1814" s="1">
        <f t="shared" ca="1" si="259"/>
        <v>3000</v>
      </c>
      <c r="X1814" s="12" t="str">
        <f t="shared" ca="1" si="260"/>
        <v>INSERT INTO bi4all.fac_employees (id_company_fk, id_employee_pk, flg_active, employee_name, id_gender_fk, id_race_fk, birthday, id_schooling_fk, id_department_fk, id_role_fk, id_level_fk, salary) VALUES (1, 1810, TRUE, 'Miguel Henrique Alencar Souza', 'M', 5, '14/09/1970', 8, 10, 11, 7, 3000);</v>
      </c>
    </row>
    <row r="1815" spans="1:24" ht="14.25" customHeight="1" x14ac:dyDescent="0.2">
      <c r="A1815" s="7">
        <v>1</v>
      </c>
      <c r="B1815" s="7" t="str">
        <f>$A1815 &amp; "-"&amp;VLOOKUP($A1815,Company!$A:$B,2,FALSE)</f>
        <v>1-ACME Corporation</v>
      </c>
      <c r="C1815" s="5">
        <f t="shared" si="252"/>
        <v>1811</v>
      </c>
      <c r="D1815" s="6" t="b">
        <v>1</v>
      </c>
      <c r="E1815" s="7">
        <f ca="1">IF($C1815 = 1 + N("Presidente"),
    127,
    IF($C1815 = 2 + N("Vice-Presidente"),
        72,
        IF($C1815 = 3 + N("Secretária bilíngue"),
            13,
            RANDBETWEEN(5,COUNT(Name!$A:$A) + 1)
        )
    )
)</f>
        <v>144</v>
      </c>
      <c r="F1815" s="7" t="str">
        <f ca="1">VLOOKUP($E1815,Name!$A:$B,2,FALSE)</f>
        <v>Flávio</v>
      </c>
      <c r="G1815" s="7">
        <f ca="1" xml:space="preserve">
IF($C1815 = 1,
    0,
    RANDBETWEEN(5,COUNT('Last name'!$A:$A) + 1)
)</f>
        <v>70</v>
      </c>
      <c r="H1815" s="7" t="str">
        <f ca="1" xml:space="preserve">
IF($C1815 = 1 + N("Presidente"),
    "de Orléans e Bragança",
    VLOOKUP($G1815,'Last name'!$A:$B,2,FALSE) &amp; " " &amp; VLOOKUP(RANDBETWEEN(5,COUNT('Last name'!$A:$A) + 1),'Last name'!$A:$B,2,FALSE)
)</f>
        <v>Cunha Cardoso</v>
      </c>
      <c r="I1815" s="7" t="str">
        <f t="shared" ca="1" si="253"/>
        <v>Flávio Cunha Cardoso</v>
      </c>
      <c r="J1815" s="7" t="str">
        <f ca="1">VLOOKUP($E1815,Name!$A:$C,3,FALSE)</f>
        <v>M</v>
      </c>
      <c r="K1815" s="7" t="str">
        <f ca="1">VLOOKUP($J1815,Gender!$A:$B,2,FALSE)</f>
        <v>Male</v>
      </c>
      <c r="L1815" s="7">
        <f t="shared" ca="1" si="254"/>
        <v>7</v>
      </c>
      <c r="M1815" s="7" t="str">
        <f ca="1">VLOOKUP($L1815,Race!$A:$B,2,FALSE)</f>
        <v>Hispanic or Latino</v>
      </c>
      <c r="N1815" s="8">
        <f t="shared" ca="1" si="255"/>
        <v>26326</v>
      </c>
      <c r="O1815" s="6">
        <f t="shared" ca="1" si="256"/>
        <v>7</v>
      </c>
      <c r="P1815" s="8" t="str">
        <f ca="1">VLOOKUP($O1815,Education!$A:$B,2,FALSE)</f>
        <v>Undergraduate degree</v>
      </c>
      <c r="Q1815" s="7">
        <f ca="1" xml:space="preserve">
  IF(OR($S1815 = 5, $S1815 = 6, $S1815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15" s="7" t="str">
        <f ca="1">VLOOKUP($Q1815,Department!$A:$B,2,FALSE)</f>
        <v>Controlling</v>
      </c>
      <c r="S1815" s="6">
        <f t="shared" ca="1" si="257"/>
        <v>9</v>
      </c>
      <c r="T1815" s="7" t="str">
        <f ca="1">VLOOKUP($S1815,Role!$A:$B,2,FALSE)</f>
        <v>Intern</v>
      </c>
      <c r="U1815" s="6" t="str">
        <f t="shared" ca="1" si="258"/>
        <v/>
      </c>
      <c r="V1815" s="7" t="str">
        <f ca="1" xml:space="preserve">
IF($U1815 &lt;&gt; "",
    VLOOKUP($U1815,Level!$A:$B,2,FALSE),
    ""
)</f>
        <v/>
      </c>
      <c r="W1815" s="1">
        <f t="shared" ca="1" si="259"/>
        <v>1205</v>
      </c>
      <c r="X1815" s="12" t="str">
        <f t="shared" ca="1" si="260"/>
        <v>INSERT INTO bi4all.fac_employees (id_company_fk, id_employee_pk, flg_active, employee_name, id_gender_fk, id_race_fk, birthday, id_schooling_fk, id_department_fk, id_role_fk, id_level_fk, salary) VALUES (1, 1811, TRUE, 'Flávio Cunha Cardoso', 'M', 7, '28/01/1972', 7, 12, 9, NULL, 1205);</v>
      </c>
    </row>
    <row r="1816" spans="1:24" ht="14.25" customHeight="1" x14ac:dyDescent="0.2">
      <c r="A1816" s="7">
        <v>1</v>
      </c>
      <c r="B1816" s="7" t="str">
        <f>$A1816 &amp; "-"&amp;VLOOKUP($A1816,Company!$A:$B,2,FALSE)</f>
        <v>1-ACME Corporation</v>
      </c>
      <c r="C1816" s="5">
        <f t="shared" si="252"/>
        <v>1812</v>
      </c>
      <c r="D1816" s="6" t="b">
        <v>1</v>
      </c>
      <c r="E1816" s="7">
        <f ca="1">IF($C1816 = 1 + N("Presidente"),
    127,
    IF($C1816 = 2 + N("Vice-Presidente"),
        72,
        IF($C1816 = 3 + N("Secretária bilíngue"),
            13,
            RANDBETWEEN(5,COUNT(Name!$A:$A) + 1)
        )
    )
)</f>
        <v>351</v>
      </c>
      <c r="F1816" s="7" t="str">
        <f ca="1">VLOOKUP($E1816,Name!$A:$B,2,FALSE)</f>
        <v>Vera Lucia</v>
      </c>
      <c r="G1816" s="7">
        <f ca="1" xml:space="preserve">
IF($C1816 = 1,
    0,
    RANDBETWEEN(5,COUNT('Last name'!$A:$A) + 1)
)</f>
        <v>132</v>
      </c>
      <c r="H1816" s="7" t="str">
        <f ca="1" xml:space="preserve">
IF($C1816 = 1 + N("Presidente"),
    "de Orléans e Bragança",
    VLOOKUP($G1816,'Last name'!$A:$B,2,FALSE) &amp; " " &amp; VLOOKUP(RANDBETWEEN(5,COUNT('Last name'!$A:$A) + 1),'Last name'!$A:$B,2,FALSE)
)</f>
        <v>Moraes Faro</v>
      </c>
      <c r="I1816" s="7" t="str">
        <f t="shared" ca="1" si="253"/>
        <v>Vera Lucia Moraes Faro</v>
      </c>
      <c r="J1816" s="7" t="str">
        <f ca="1">VLOOKUP($E1816,Name!$A:$C,3,FALSE)</f>
        <v>F</v>
      </c>
      <c r="K1816" s="7" t="str">
        <f ca="1">VLOOKUP($J1816,Gender!$A:$B,2,FALSE)</f>
        <v>Female</v>
      </c>
      <c r="L1816" s="7">
        <f t="shared" ca="1" si="254"/>
        <v>5</v>
      </c>
      <c r="M1816" s="7" t="str">
        <f ca="1">VLOOKUP($L1816,Race!$A:$B,2,FALSE)</f>
        <v>White</v>
      </c>
      <c r="N1816" s="8">
        <f t="shared" ca="1" si="255"/>
        <v>25385</v>
      </c>
      <c r="O1816" s="6">
        <f t="shared" ca="1" si="256"/>
        <v>8</v>
      </c>
      <c r="P1816" s="8" t="str">
        <f ca="1">VLOOKUP($O1816,Education!$A:$B,2,FALSE)</f>
        <v>Graduate school</v>
      </c>
      <c r="Q1816" s="7">
        <f ca="1" xml:space="preserve">
  IF(OR($S1816 = 5, $S1816 = 6, $S1816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16" s="7" t="str">
        <f ca="1">VLOOKUP($Q1816,Department!$A:$B,2,FALSE)</f>
        <v>Presidency</v>
      </c>
      <c r="S1816" s="6">
        <f t="shared" ca="1" si="257"/>
        <v>11</v>
      </c>
      <c r="T1816" s="7" t="str">
        <f ca="1">VLOOKUP($S1816,Role!$A:$B,2,FALSE)</f>
        <v>Analyst</v>
      </c>
      <c r="U1816" s="6">
        <f t="shared" ca="1" si="258"/>
        <v>7</v>
      </c>
      <c r="V1816" s="7" t="str">
        <f ca="1" xml:space="preserve">
IF($U1816 &lt;&gt; "",
    VLOOKUP($U1816,Level!$A:$B,2,FALSE),
    ""
)</f>
        <v>Senior</v>
      </c>
      <c r="W1816" s="1">
        <f t="shared" ca="1" si="259"/>
        <v>3000</v>
      </c>
      <c r="X1816" s="12" t="str">
        <f t="shared" ca="1" si="260"/>
        <v>INSERT INTO bi4all.fac_employees (id_company_fk, id_employee_pk, flg_active, employee_name, id_gender_fk, id_race_fk, birthday, id_schooling_fk, id_department_fk, id_role_fk, id_level_fk, salary) VALUES (1, 1812, TRUE, 'Vera Lucia Moraes Faro', 'F', 5, '01/07/1969', 8, 5, 11, 7, 3000);</v>
      </c>
    </row>
    <row r="1817" spans="1:24" ht="14.25" customHeight="1" x14ac:dyDescent="0.2">
      <c r="A1817" s="7">
        <v>1</v>
      </c>
      <c r="B1817" s="7" t="str">
        <f>$A1817 &amp; "-"&amp;VLOOKUP($A1817,Company!$A:$B,2,FALSE)</f>
        <v>1-ACME Corporation</v>
      </c>
      <c r="C1817" s="5">
        <f t="shared" si="252"/>
        <v>1813</v>
      </c>
      <c r="D1817" s="6" t="b">
        <v>1</v>
      </c>
      <c r="E1817" s="7">
        <f ca="1">IF($C1817 = 1 + N("Presidente"),
    127,
    IF($C1817 = 2 + N("Vice-Presidente"),
        72,
        IF($C1817 = 3 + N("Secretária bilíngue"),
            13,
            RANDBETWEEN(5,COUNT(Name!$A:$A) + 1)
        )
    )
)</f>
        <v>98</v>
      </c>
      <c r="F1817" s="7" t="str">
        <f ca="1">VLOOKUP($E1817,Name!$A:$B,2,FALSE)</f>
        <v>Claudio</v>
      </c>
      <c r="G1817" s="7">
        <f ca="1" xml:space="preserve">
IF($C1817 = 1,
    0,
    RANDBETWEEN(5,COUNT('Last name'!$A:$A) + 1)
)</f>
        <v>115</v>
      </c>
      <c r="H1817" s="7" t="str">
        <f ca="1" xml:space="preserve">
IF($C1817 = 1 + N("Presidente"),
    "de Orléans e Bragança",
    VLOOKUP($G1817,'Last name'!$A:$B,2,FALSE) &amp; " " &amp; VLOOKUP(RANDBETWEEN(5,COUNT('Last name'!$A:$A) + 1),'Last name'!$A:$B,2,FALSE)
)</f>
        <v>Madureira Pedroso</v>
      </c>
      <c r="I1817" s="7" t="str">
        <f t="shared" ca="1" si="253"/>
        <v>Claudio Madureira Pedroso</v>
      </c>
      <c r="J1817" s="7" t="str">
        <f ca="1">VLOOKUP($E1817,Name!$A:$C,3,FALSE)</f>
        <v>M</v>
      </c>
      <c r="K1817" s="7" t="str">
        <f ca="1">VLOOKUP($J1817,Gender!$A:$B,2,FALSE)</f>
        <v>Male</v>
      </c>
      <c r="L1817" s="7">
        <f t="shared" ca="1" si="254"/>
        <v>5</v>
      </c>
      <c r="M1817" s="7" t="str">
        <f ca="1">VLOOKUP($L1817,Race!$A:$B,2,FALSE)</f>
        <v>White</v>
      </c>
      <c r="N1817" s="8">
        <f t="shared" ca="1" si="255"/>
        <v>31025</v>
      </c>
      <c r="O1817" s="6">
        <f t="shared" ca="1" si="256"/>
        <v>7</v>
      </c>
      <c r="P1817" s="8" t="str">
        <f ca="1">VLOOKUP($O1817,Education!$A:$B,2,FALSE)</f>
        <v>Undergraduate degree</v>
      </c>
      <c r="Q1817" s="7">
        <f ca="1" xml:space="preserve">
  IF(OR($S1817 = 5, $S1817 = 6, $S1817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17" s="7" t="str">
        <f ca="1">VLOOKUP($Q1817,Department!$A:$B,2,FALSE)</f>
        <v>Finance</v>
      </c>
      <c r="S1817" s="6">
        <f t="shared" ca="1" si="257"/>
        <v>10</v>
      </c>
      <c r="T1817" s="7" t="str">
        <f ca="1">VLOOKUP($S1817,Role!$A:$B,2,FALSE)</f>
        <v>Trainee</v>
      </c>
      <c r="U1817" s="6" t="str">
        <f t="shared" ca="1" si="258"/>
        <v/>
      </c>
      <c r="V1817" s="7" t="str">
        <f ca="1" xml:space="preserve">
IF($U1817 &lt;&gt; "",
    VLOOKUP($U1817,Level!$A:$B,2,FALSE),
    ""
)</f>
        <v/>
      </c>
      <c r="W1817" s="1">
        <f t="shared" ca="1" si="259"/>
        <v>1305</v>
      </c>
      <c r="X1817" s="12" t="str">
        <f t="shared" ca="1" si="260"/>
        <v>INSERT INTO bi4all.fac_employees (id_company_fk, id_employee_pk, flg_active, employee_name, id_gender_fk, id_race_fk, birthday, id_schooling_fk, id_department_fk, id_role_fk, id_level_fk, salary) VALUES (1, 1813, TRUE, 'Claudio Madureira Pedroso', 'M', 5, '09/12/1984', 7, 7, 10, NULL, 1305);</v>
      </c>
    </row>
    <row r="1818" spans="1:24" ht="14.25" customHeight="1" x14ac:dyDescent="0.2">
      <c r="A1818" s="7">
        <v>1</v>
      </c>
      <c r="B1818" s="7" t="str">
        <f>$A1818 &amp; "-"&amp;VLOOKUP($A1818,Company!$A:$B,2,FALSE)</f>
        <v>1-ACME Corporation</v>
      </c>
      <c r="C1818" s="5">
        <f t="shared" si="252"/>
        <v>1814</v>
      </c>
      <c r="D1818" s="6" t="b">
        <v>1</v>
      </c>
      <c r="E1818" s="7">
        <f ca="1">IF($C1818 = 1 + N("Presidente"),
    127,
    IF($C1818 = 2 + N("Vice-Presidente"),
        72,
        IF($C1818 = 3 + N("Secretária bilíngue"),
            13,
            RANDBETWEEN(5,COUNT(Name!$A:$A) + 1)
        )
    )
)</f>
        <v>69</v>
      </c>
      <c r="F1818" s="7" t="str">
        <f ca="1">VLOOKUP($E1818,Name!$A:$B,2,FALSE)</f>
        <v>Benjamin</v>
      </c>
      <c r="G1818" s="7">
        <f ca="1" xml:space="preserve">
IF($C1818 = 1,
    0,
    RANDBETWEEN(5,COUNT('Last name'!$A:$A) + 1)
)</f>
        <v>89</v>
      </c>
      <c r="H1818" s="7" t="str">
        <f ca="1" xml:space="preserve">
IF($C1818 = 1 + N("Presidente"),
    "de Orléans e Bragança",
    VLOOKUP($G1818,'Last name'!$A:$B,2,FALSE) &amp; " " &amp; VLOOKUP(RANDBETWEEN(5,COUNT('Last name'!$A:$A) + 1),'Last name'!$A:$B,2,FALSE)
)</f>
        <v>Figo Lima</v>
      </c>
      <c r="I1818" s="7" t="str">
        <f t="shared" ca="1" si="253"/>
        <v>Benjamin Figo Lima</v>
      </c>
      <c r="J1818" s="7" t="str">
        <f ca="1">VLOOKUP($E1818,Name!$A:$C,3,FALSE)</f>
        <v>M</v>
      </c>
      <c r="K1818" s="7" t="str">
        <f ca="1">VLOOKUP($J1818,Gender!$A:$B,2,FALSE)</f>
        <v>Male</v>
      </c>
      <c r="L1818" s="7">
        <f t="shared" ca="1" si="254"/>
        <v>5</v>
      </c>
      <c r="M1818" s="7" t="str">
        <f ca="1">VLOOKUP($L1818,Race!$A:$B,2,FALSE)</f>
        <v>White</v>
      </c>
      <c r="N1818" s="8">
        <f t="shared" ca="1" si="255"/>
        <v>17610</v>
      </c>
      <c r="O1818" s="6">
        <f t="shared" ca="1" si="256"/>
        <v>7</v>
      </c>
      <c r="P1818" s="8" t="str">
        <f ca="1">VLOOKUP($O1818,Education!$A:$B,2,FALSE)</f>
        <v>Undergraduate degree</v>
      </c>
      <c r="Q1818" s="7">
        <f ca="1" xml:space="preserve">
  IF(OR($S1818 = 5, $S1818 = 6, $S1818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18" s="7" t="str">
        <f ca="1">VLOOKUP($Q1818,Department!$A:$B,2,FALSE)</f>
        <v>Administration</v>
      </c>
      <c r="S1818" s="6">
        <f t="shared" ca="1" si="257"/>
        <v>11</v>
      </c>
      <c r="T1818" s="7" t="str">
        <f ca="1">VLOOKUP($S1818,Role!$A:$B,2,FALSE)</f>
        <v>Analyst</v>
      </c>
      <c r="U1818" s="6">
        <f t="shared" ca="1" si="258"/>
        <v>5</v>
      </c>
      <c r="V1818" s="7" t="str">
        <f ca="1" xml:space="preserve">
IF($U1818 &lt;&gt; "",
    VLOOKUP($U1818,Level!$A:$B,2,FALSE),
    ""
)</f>
        <v>Junior</v>
      </c>
      <c r="W1818" s="1">
        <f t="shared" ca="1" si="259"/>
        <v>2500</v>
      </c>
      <c r="X1818" s="12" t="str">
        <f t="shared" ca="1" si="260"/>
        <v>INSERT INTO bi4all.fac_employees (id_company_fk, id_employee_pk, flg_active, employee_name, id_gender_fk, id_race_fk, birthday, id_schooling_fk, id_department_fk, id_role_fk, id_level_fk, salary) VALUES (1, 1814, TRUE, 'Benjamin Figo Lima', 'M', 5, '18/03/1948', 7, 6, 11, 5, 2500);</v>
      </c>
    </row>
    <row r="1819" spans="1:24" ht="14.25" customHeight="1" x14ac:dyDescent="0.2">
      <c r="A1819" s="7">
        <v>1</v>
      </c>
      <c r="B1819" s="7" t="str">
        <f>$A1819 &amp; "-"&amp;VLOOKUP($A1819,Company!$A:$B,2,FALSE)</f>
        <v>1-ACME Corporation</v>
      </c>
      <c r="C1819" s="5">
        <f t="shared" si="252"/>
        <v>1815</v>
      </c>
      <c r="D1819" s="6" t="b">
        <v>1</v>
      </c>
      <c r="E1819" s="7">
        <f ca="1">IF($C1819 = 1 + N("Presidente"),
    127,
    IF($C1819 = 2 + N("Vice-Presidente"),
        72,
        IF($C1819 = 3 + N("Secretária bilíngue"),
            13,
            RANDBETWEEN(5,COUNT(Name!$A:$A) + 1)
        )
    )
)</f>
        <v>310</v>
      </c>
      <c r="F1819" s="7" t="str">
        <f ca="1">VLOOKUP($E1819,Name!$A:$B,2,FALSE)</f>
        <v>Oliver</v>
      </c>
      <c r="G1819" s="7">
        <f ca="1" xml:space="preserve">
IF($C1819 = 1,
    0,
    RANDBETWEEN(5,COUNT('Last name'!$A:$A) + 1)
)</f>
        <v>20</v>
      </c>
      <c r="H1819" s="7" t="str">
        <f ca="1" xml:space="preserve">
IF($C1819 = 1 + N("Presidente"),
    "de Orléans e Bragança",
    VLOOKUP($G1819,'Last name'!$A:$B,2,FALSE) &amp; " " &amp; VLOOKUP(RANDBETWEEN(5,COUNT('Last name'!$A:$A) + 1),'Last name'!$A:$B,2,FALSE)
)</f>
        <v>Anunciação Martini</v>
      </c>
      <c r="I1819" s="7" t="str">
        <f t="shared" ca="1" si="253"/>
        <v>Oliver Anunciação Martini</v>
      </c>
      <c r="J1819" s="7" t="str">
        <f ca="1">VLOOKUP($E1819,Name!$A:$C,3,FALSE)</f>
        <v>M</v>
      </c>
      <c r="K1819" s="7" t="str">
        <f ca="1">VLOOKUP($J1819,Gender!$A:$B,2,FALSE)</f>
        <v>Male</v>
      </c>
      <c r="L1819" s="7">
        <f t="shared" ca="1" si="254"/>
        <v>5</v>
      </c>
      <c r="M1819" s="7" t="str">
        <f ca="1">VLOOKUP($L1819,Race!$A:$B,2,FALSE)</f>
        <v>White</v>
      </c>
      <c r="N1819" s="8">
        <f t="shared" ca="1" si="255"/>
        <v>23893</v>
      </c>
      <c r="O1819" s="6">
        <f t="shared" ca="1" si="256"/>
        <v>7</v>
      </c>
      <c r="P1819" s="8" t="str">
        <f ca="1">VLOOKUP($O1819,Education!$A:$B,2,FALSE)</f>
        <v>Undergraduate degree</v>
      </c>
      <c r="Q1819" s="7">
        <f ca="1" xml:space="preserve">
  IF(OR($S1819 = 5, $S1819 = 6, $S1819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19" s="7" t="str">
        <f ca="1">VLOOKUP($Q1819,Department!$A:$B,2,FALSE)</f>
        <v>Administration</v>
      </c>
      <c r="S1819" s="6">
        <f t="shared" ca="1" si="257"/>
        <v>10</v>
      </c>
      <c r="T1819" s="7" t="str">
        <f ca="1">VLOOKUP($S1819,Role!$A:$B,2,FALSE)</f>
        <v>Trainee</v>
      </c>
      <c r="U1819" s="6" t="str">
        <f t="shared" ca="1" si="258"/>
        <v/>
      </c>
      <c r="V1819" s="7" t="str">
        <f ca="1" xml:space="preserve">
IF($U1819 &lt;&gt; "",
    VLOOKUP($U1819,Level!$A:$B,2,FALSE),
    ""
)</f>
        <v/>
      </c>
      <c r="W1819" s="1">
        <f t="shared" ca="1" si="259"/>
        <v>1305</v>
      </c>
      <c r="X1819" s="12" t="str">
        <f t="shared" ca="1" si="260"/>
        <v>INSERT INTO bi4all.fac_employees (id_company_fk, id_employee_pk, flg_active, employee_name, id_gender_fk, id_race_fk, birthday, id_schooling_fk, id_department_fk, id_role_fk, id_level_fk, salary) VALUES (1, 1815, TRUE, 'Oliver Anunciação Martini', 'M', 5, '31/05/1965', 7, 6, 10, NULL, 1305);</v>
      </c>
    </row>
    <row r="1820" spans="1:24" ht="14.25" customHeight="1" x14ac:dyDescent="0.2">
      <c r="A1820" s="7">
        <v>1</v>
      </c>
      <c r="B1820" s="7" t="str">
        <f>$A1820 &amp; "-"&amp;VLOOKUP($A1820,Company!$A:$B,2,FALSE)</f>
        <v>1-ACME Corporation</v>
      </c>
      <c r="C1820" s="5">
        <f t="shared" si="252"/>
        <v>1816</v>
      </c>
      <c r="D1820" s="6" t="b">
        <v>1</v>
      </c>
      <c r="E1820" s="7">
        <f ca="1">IF($C1820 = 1 + N("Presidente"),
    127,
    IF($C1820 = 2 + N("Vice-Presidente"),
        72,
        IF($C1820 = 3 + N("Secretária bilíngue"),
            13,
            RANDBETWEEN(5,COUNT(Name!$A:$A) + 1)
        )
    )
)</f>
        <v>151</v>
      </c>
      <c r="F1820" s="7" t="str">
        <f ca="1">VLOOKUP($E1820,Name!$A:$B,2,FALSE)</f>
        <v>Gabrielly</v>
      </c>
      <c r="G1820" s="7">
        <f ca="1" xml:space="preserve">
IF($C1820 = 1,
    0,
    RANDBETWEEN(5,COUNT('Last name'!$A:$A) + 1)
)</f>
        <v>123</v>
      </c>
      <c r="H1820" s="7" t="str">
        <f ca="1" xml:space="preserve">
IF($C1820 = 1 + N("Presidente"),
    "de Orléans e Bragança",
    VLOOKUP($G1820,'Last name'!$A:$B,2,FALSE) &amp; " " &amp; VLOOKUP(RANDBETWEEN(5,COUNT('Last name'!$A:$A) + 1),'Last name'!$A:$B,2,FALSE)
)</f>
        <v>Martins Rocha</v>
      </c>
      <c r="I1820" s="7" t="str">
        <f t="shared" ca="1" si="253"/>
        <v>Gabrielly Martins Rocha</v>
      </c>
      <c r="J1820" s="7" t="str">
        <f ca="1">VLOOKUP($E1820,Name!$A:$C,3,FALSE)</f>
        <v>F</v>
      </c>
      <c r="K1820" s="7" t="str">
        <f ca="1">VLOOKUP($J1820,Gender!$A:$B,2,FALSE)</f>
        <v>Female</v>
      </c>
      <c r="L1820" s="7">
        <f t="shared" ca="1" si="254"/>
        <v>6</v>
      </c>
      <c r="M1820" s="7" t="str">
        <f ca="1">VLOOKUP($L1820,Race!$A:$B,2,FALSE)</f>
        <v>Black or African American</v>
      </c>
      <c r="N1820" s="8">
        <f t="shared" ca="1" si="255"/>
        <v>20141</v>
      </c>
      <c r="O1820" s="6">
        <f t="shared" ca="1" si="256"/>
        <v>7</v>
      </c>
      <c r="P1820" s="8" t="str">
        <f ca="1">VLOOKUP($O1820,Education!$A:$B,2,FALSE)</f>
        <v>Undergraduate degree</v>
      </c>
      <c r="Q1820" s="7">
        <f ca="1" xml:space="preserve">
  IF(OR($S1820 = 5, $S1820 = 6, $S1820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20" s="7" t="str">
        <f ca="1">VLOOKUP($Q1820,Department!$A:$B,2,FALSE)</f>
        <v>Human Resource</v>
      </c>
      <c r="S1820" s="6">
        <f t="shared" ca="1" si="257"/>
        <v>11</v>
      </c>
      <c r="T1820" s="7" t="str">
        <f ca="1">VLOOKUP($S1820,Role!$A:$B,2,FALSE)</f>
        <v>Analyst</v>
      </c>
      <c r="U1820" s="6">
        <f t="shared" ca="1" si="258"/>
        <v>7</v>
      </c>
      <c r="V1820" s="7" t="str">
        <f ca="1" xml:space="preserve">
IF($U1820 &lt;&gt; "",
    VLOOKUP($U1820,Level!$A:$B,2,FALSE),
    ""
)</f>
        <v>Senior</v>
      </c>
      <c r="W1820" s="1">
        <f t="shared" ca="1" si="259"/>
        <v>2580</v>
      </c>
      <c r="X1820" s="12" t="str">
        <f t="shared" ca="1" si="260"/>
        <v>INSERT INTO bi4all.fac_employees (id_company_fk, id_employee_pk, flg_active, employee_name, id_gender_fk, id_race_fk, birthday, id_schooling_fk, id_department_fk, id_role_fk, id_level_fk, salary) VALUES (1, 1816, TRUE, 'Gabrielly Martins Rocha', 'F', 6, '21/02/1955', 7, 8, 11, 7, 2580);</v>
      </c>
    </row>
    <row r="1821" spans="1:24" ht="14.25" customHeight="1" x14ac:dyDescent="0.2">
      <c r="A1821" s="7">
        <v>1</v>
      </c>
      <c r="B1821" s="7" t="str">
        <f>$A1821 &amp; "-"&amp;VLOOKUP($A1821,Company!$A:$B,2,FALSE)</f>
        <v>1-ACME Corporation</v>
      </c>
      <c r="C1821" s="5">
        <f t="shared" si="252"/>
        <v>1817</v>
      </c>
      <c r="D1821" s="6" t="b">
        <v>1</v>
      </c>
      <c r="E1821" s="7">
        <f ca="1">IF($C1821 = 1 + N("Presidente"),
    127,
    IF($C1821 = 2 + N("Vice-Presidente"),
        72,
        IF($C1821 = 3 + N("Secretária bilíngue"),
            13,
            RANDBETWEEN(5,COUNT(Name!$A:$A) + 1)
        )
    )
)</f>
        <v>308</v>
      </c>
      <c r="F1821" s="7" t="str">
        <f ca="1">VLOOKUP($E1821,Name!$A:$B,2,FALSE)</f>
        <v>Noah</v>
      </c>
      <c r="G1821" s="7">
        <f ca="1" xml:space="preserve">
IF($C1821 = 1,
    0,
    RANDBETWEEN(5,COUNT('Last name'!$A:$A) + 1)
)</f>
        <v>174</v>
      </c>
      <c r="H1821" s="7" t="str">
        <f ca="1" xml:space="preserve">
IF($C1821 = 1 + N("Presidente"),
    "de Orléans e Bragança",
    VLOOKUP($G1821,'Last name'!$A:$B,2,FALSE) &amp; " " &amp; VLOOKUP(RANDBETWEEN(5,COUNT('Last name'!$A:$A) + 1),'Last name'!$A:$B,2,FALSE)
)</f>
        <v>Santana Cardoso</v>
      </c>
      <c r="I1821" s="7" t="str">
        <f t="shared" ca="1" si="253"/>
        <v>Noah Santana Cardoso</v>
      </c>
      <c r="J1821" s="7" t="str">
        <f ca="1">VLOOKUP($E1821,Name!$A:$C,3,FALSE)</f>
        <v>M</v>
      </c>
      <c r="K1821" s="7" t="str">
        <f ca="1">VLOOKUP($J1821,Gender!$A:$B,2,FALSE)</f>
        <v>Male</v>
      </c>
      <c r="L1821" s="7">
        <f t="shared" ca="1" si="254"/>
        <v>5</v>
      </c>
      <c r="M1821" s="7" t="str">
        <f ca="1">VLOOKUP($L1821,Race!$A:$B,2,FALSE)</f>
        <v>White</v>
      </c>
      <c r="N1821" s="8">
        <f t="shared" ca="1" si="255"/>
        <v>28101</v>
      </c>
      <c r="O1821" s="6">
        <f t="shared" ca="1" si="256"/>
        <v>7</v>
      </c>
      <c r="P1821" s="8" t="str">
        <f ca="1">VLOOKUP($O1821,Education!$A:$B,2,FALSE)</f>
        <v>Undergraduate degree</v>
      </c>
      <c r="Q1821" s="7">
        <f ca="1" xml:space="preserve">
  IF(OR($S1821 = 5, $S1821 = 6, $S1821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21" s="7" t="str">
        <f ca="1">VLOOKUP($Q1821,Department!$A:$B,2,FALSE)</f>
        <v>Presidency</v>
      </c>
      <c r="S1821" s="6">
        <f t="shared" ca="1" si="257"/>
        <v>9</v>
      </c>
      <c r="T1821" s="7" t="str">
        <f ca="1">VLOOKUP($S1821,Role!$A:$B,2,FALSE)</f>
        <v>Intern</v>
      </c>
      <c r="U1821" s="6" t="str">
        <f t="shared" ca="1" si="258"/>
        <v/>
      </c>
      <c r="V1821" s="7" t="str">
        <f ca="1" xml:space="preserve">
IF($U1821 &lt;&gt; "",
    VLOOKUP($U1821,Level!$A:$B,2,FALSE),
    ""
)</f>
        <v/>
      </c>
      <c r="W1821" s="1">
        <f t="shared" ca="1" si="259"/>
        <v>1205</v>
      </c>
      <c r="X1821" s="12" t="str">
        <f t="shared" ca="1" si="260"/>
        <v>INSERT INTO bi4all.fac_employees (id_company_fk, id_employee_pk, flg_active, employee_name, id_gender_fk, id_race_fk, birthday, id_schooling_fk, id_department_fk, id_role_fk, id_level_fk, salary) VALUES (1, 1817, TRUE, 'Noah Santana Cardoso', 'M', 5, '07/12/1976', 7, 5, 9, NULL, 1205);</v>
      </c>
    </row>
    <row r="1822" spans="1:24" ht="14.25" customHeight="1" x14ac:dyDescent="0.2">
      <c r="A1822" s="7">
        <v>1</v>
      </c>
      <c r="B1822" s="7" t="str">
        <f>$A1822 &amp; "-"&amp;VLOOKUP($A1822,Company!$A:$B,2,FALSE)</f>
        <v>1-ACME Corporation</v>
      </c>
      <c r="C1822" s="5">
        <f t="shared" si="252"/>
        <v>1818</v>
      </c>
      <c r="D1822" s="6" t="b">
        <v>1</v>
      </c>
      <c r="E1822" s="7">
        <f ca="1">IF($C1822 = 1 + N("Presidente"),
    127,
    IF($C1822 = 2 + N("Vice-Presidente"),
        72,
        IF($C1822 = 3 + N("Secretária bilíngue"),
            13,
            RANDBETWEEN(5,COUNT(Name!$A:$A) + 1)
        )
    )
)</f>
        <v>60</v>
      </c>
      <c r="F1822" s="7" t="str">
        <f ca="1">VLOOKUP($E1822,Name!$A:$B,2,FALSE)</f>
        <v>Augusta</v>
      </c>
      <c r="G1822" s="7">
        <f ca="1" xml:space="preserve">
IF($C1822 = 1,
    0,
    RANDBETWEEN(5,COUNT('Last name'!$A:$A) + 1)
)</f>
        <v>32</v>
      </c>
      <c r="H1822" s="7" t="str">
        <f ca="1" xml:space="preserve">
IF($C1822 = 1 + N("Presidente"),
    "de Orléans e Bragança",
    VLOOKUP($G1822,'Last name'!$A:$B,2,FALSE) &amp; " " &amp; VLOOKUP(RANDBETWEEN(5,COUNT('Last name'!$A:$A) + 1),'Last name'!$A:$B,2,FALSE)
)</f>
        <v>Barboza Nunes</v>
      </c>
      <c r="I1822" s="7" t="str">
        <f t="shared" ca="1" si="253"/>
        <v>Augusta Barboza Nunes</v>
      </c>
      <c r="J1822" s="7" t="str">
        <f ca="1">VLOOKUP($E1822,Name!$A:$C,3,FALSE)</f>
        <v>F</v>
      </c>
      <c r="K1822" s="7" t="str">
        <f ca="1">VLOOKUP($J1822,Gender!$A:$B,2,FALSE)</f>
        <v>Female</v>
      </c>
      <c r="L1822" s="7">
        <f t="shared" ca="1" si="254"/>
        <v>5</v>
      </c>
      <c r="M1822" s="7" t="str">
        <f ca="1">VLOOKUP($L1822,Race!$A:$B,2,FALSE)</f>
        <v>White</v>
      </c>
      <c r="N1822" s="8">
        <f t="shared" ca="1" si="255"/>
        <v>31128</v>
      </c>
      <c r="O1822" s="6">
        <f t="shared" ca="1" si="256"/>
        <v>7</v>
      </c>
      <c r="P1822" s="8" t="str">
        <f ca="1">VLOOKUP($O1822,Education!$A:$B,2,FALSE)</f>
        <v>Undergraduate degree</v>
      </c>
      <c r="Q1822" s="7">
        <f ca="1" xml:space="preserve">
  IF(OR($S1822 = 5, $S1822 = 6, $S1822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22" s="7" t="str">
        <f ca="1">VLOOKUP($Q1822,Department!$A:$B,2,FALSE)</f>
        <v>Communication &amp; Marketing</v>
      </c>
      <c r="S1822" s="6">
        <f t="shared" ca="1" si="257"/>
        <v>11</v>
      </c>
      <c r="T1822" s="7" t="str">
        <f ca="1">VLOOKUP($S1822,Role!$A:$B,2,FALSE)</f>
        <v>Analyst</v>
      </c>
      <c r="U1822" s="6">
        <f t="shared" ca="1" si="258"/>
        <v>7</v>
      </c>
      <c r="V1822" s="7" t="str">
        <f ca="1" xml:space="preserve">
IF($U1822 &lt;&gt; "",
    VLOOKUP($U1822,Level!$A:$B,2,FALSE),
    ""
)</f>
        <v>Senior</v>
      </c>
      <c r="W1822" s="1">
        <f t="shared" ca="1" si="259"/>
        <v>2580</v>
      </c>
      <c r="X1822" s="12" t="str">
        <f t="shared" ca="1" si="260"/>
        <v>INSERT INTO bi4all.fac_employees (id_company_fk, id_employee_pk, flg_active, employee_name, id_gender_fk, id_race_fk, birthday, id_schooling_fk, id_department_fk, id_role_fk, id_level_fk, salary) VALUES (1, 1818, TRUE, 'Augusta Barboza Nunes', 'F', 5, '22/03/1985', 7, 11, 11, 7, 2580);</v>
      </c>
    </row>
    <row r="1823" spans="1:24" ht="14.25" customHeight="1" x14ac:dyDescent="0.2">
      <c r="A1823" s="7">
        <v>1</v>
      </c>
      <c r="B1823" s="7" t="str">
        <f>$A1823 &amp; "-"&amp;VLOOKUP($A1823,Company!$A:$B,2,FALSE)</f>
        <v>1-ACME Corporation</v>
      </c>
      <c r="C1823" s="5">
        <f t="shared" si="252"/>
        <v>1819</v>
      </c>
      <c r="D1823" s="6" t="b">
        <v>1</v>
      </c>
      <c r="E1823" s="7">
        <f ca="1">IF($C1823 = 1 + N("Presidente"),
    127,
    IF($C1823 = 2 + N("Vice-Presidente"),
        72,
        IF($C1823 = 3 + N("Secretária bilíngue"),
            13,
            RANDBETWEEN(5,COUNT(Name!$A:$A) + 1)
        )
    )
)</f>
        <v>221</v>
      </c>
      <c r="F1823" s="7" t="str">
        <f ca="1">VLOOKUP($E1823,Name!$A:$B,2,FALSE)</f>
        <v>Lavínia</v>
      </c>
      <c r="G1823" s="7">
        <f ca="1" xml:space="preserve">
IF($C1823 = 1,
    0,
    RANDBETWEEN(5,COUNT('Last name'!$A:$A) + 1)
)</f>
        <v>176</v>
      </c>
      <c r="H1823" s="7" t="str">
        <f ca="1" xml:space="preserve">
IF($C1823 = 1 + N("Presidente"),
    "de Orléans e Bragança",
    VLOOKUP($G1823,'Last name'!$A:$B,2,FALSE) &amp; " " &amp; VLOOKUP(RANDBETWEEN(5,COUNT('Last name'!$A:$A) + 1),'Last name'!$A:$B,2,FALSE)
)</f>
        <v>Santos Poeta</v>
      </c>
      <c r="I1823" s="7" t="str">
        <f t="shared" ca="1" si="253"/>
        <v>Lavínia Santos Poeta</v>
      </c>
      <c r="J1823" s="7" t="str">
        <f ca="1">VLOOKUP($E1823,Name!$A:$C,3,FALSE)</f>
        <v>F</v>
      </c>
      <c r="K1823" s="7" t="str">
        <f ca="1">VLOOKUP($J1823,Gender!$A:$B,2,FALSE)</f>
        <v>Female</v>
      </c>
      <c r="L1823" s="7">
        <f t="shared" ca="1" si="254"/>
        <v>5</v>
      </c>
      <c r="M1823" s="7" t="str">
        <f ca="1">VLOOKUP($L1823,Race!$A:$B,2,FALSE)</f>
        <v>White</v>
      </c>
      <c r="N1823" s="8">
        <f t="shared" ca="1" si="255"/>
        <v>23904</v>
      </c>
      <c r="O1823" s="6">
        <f t="shared" ca="1" si="256"/>
        <v>7</v>
      </c>
      <c r="P1823" s="8" t="str">
        <f ca="1">VLOOKUP($O1823,Education!$A:$B,2,FALSE)</f>
        <v>Undergraduate degree</v>
      </c>
      <c r="Q1823" s="7">
        <f ca="1" xml:space="preserve">
  IF(OR($S1823 = 5, $S1823 = 6, $S1823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23" s="7" t="str">
        <f ca="1">VLOOKUP($Q1823,Department!$A:$B,2,FALSE)</f>
        <v>Communication &amp; Marketing</v>
      </c>
      <c r="S1823" s="6">
        <f t="shared" ca="1" si="257"/>
        <v>10</v>
      </c>
      <c r="T1823" s="7" t="str">
        <f ca="1">VLOOKUP($S1823,Role!$A:$B,2,FALSE)</f>
        <v>Trainee</v>
      </c>
      <c r="U1823" s="6" t="str">
        <f t="shared" ca="1" si="258"/>
        <v/>
      </c>
      <c r="V1823" s="7" t="str">
        <f ca="1" xml:space="preserve">
IF($U1823 &lt;&gt; "",
    VLOOKUP($U1823,Level!$A:$B,2,FALSE),
    ""
)</f>
        <v/>
      </c>
      <c r="W1823" s="1">
        <f t="shared" ca="1" si="259"/>
        <v>1385</v>
      </c>
      <c r="X1823" s="12" t="str">
        <f t="shared" ca="1" si="260"/>
        <v>INSERT INTO bi4all.fac_employees (id_company_fk, id_employee_pk, flg_active, employee_name, id_gender_fk, id_race_fk, birthday, id_schooling_fk, id_department_fk, id_role_fk, id_level_fk, salary) VALUES (1, 1819, TRUE, 'Lavínia Santos Poeta', 'F', 5, '11/06/1965', 7, 11, 10, NULL, 1385);</v>
      </c>
    </row>
    <row r="1824" spans="1:24" ht="14.25" customHeight="1" x14ac:dyDescent="0.2">
      <c r="A1824" s="7">
        <v>1</v>
      </c>
      <c r="B1824" s="7" t="str">
        <f>$A1824 &amp; "-"&amp;VLOOKUP($A1824,Company!$A:$B,2,FALSE)</f>
        <v>1-ACME Corporation</v>
      </c>
      <c r="C1824" s="5">
        <f t="shared" si="252"/>
        <v>1820</v>
      </c>
      <c r="D1824" s="6" t="b">
        <v>1</v>
      </c>
      <c r="E1824" s="7">
        <f ca="1">IF($C1824 = 1 + N("Presidente"),
    127,
    IF($C1824 = 2 + N("Vice-Presidente"),
        72,
        IF($C1824 = 3 + N("Secretária bilíngue"),
            13,
            RANDBETWEEN(5,COUNT(Name!$A:$A) + 1)
        )
    )
)</f>
        <v>50</v>
      </c>
      <c r="F1824" s="7" t="str">
        <f ca="1">VLOOKUP($E1824,Name!$A:$B,2,FALSE)</f>
        <v>Antonella</v>
      </c>
      <c r="G1824" s="7">
        <f ca="1" xml:space="preserve">
IF($C1824 = 1,
    0,
    RANDBETWEEN(5,COUNT('Last name'!$A:$A) + 1)
)</f>
        <v>171</v>
      </c>
      <c r="H1824" s="7" t="str">
        <f ca="1" xml:space="preserve">
IF($C1824 = 1 + N("Presidente"),
    "de Orléans e Bragança",
    VLOOKUP($G1824,'Last name'!$A:$B,2,FALSE) &amp; " " &amp; VLOOKUP(RANDBETWEEN(5,COUNT('Last name'!$A:$A) + 1),'Last name'!$A:$B,2,FALSE)
)</f>
        <v>Sacramento Lima</v>
      </c>
      <c r="I1824" s="7" t="str">
        <f t="shared" ca="1" si="253"/>
        <v>Antonella Sacramento Lima</v>
      </c>
      <c r="J1824" s="7" t="str">
        <f ca="1">VLOOKUP($E1824,Name!$A:$C,3,FALSE)</f>
        <v>F</v>
      </c>
      <c r="K1824" s="7" t="str">
        <f ca="1">VLOOKUP($J1824,Gender!$A:$B,2,FALSE)</f>
        <v>Female</v>
      </c>
      <c r="L1824" s="7">
        <f t="shared" ca="1" si="254"/>
        <v>8</v>
      </c>
      <c r="M1824" s="7" t="str">
        <f ca="1">VLOOKUP($L1824,Race!$A:$B,2,FALSE)</f>
        <v>Asian</v>
      </c>
      <c r="N1824" s="8">
        <f t="shared" ca="1" si="255"/>
        <v>18378</v>
      </c>
      <c r="O1824" s="6">
        <f t="shared" ca="1" si="256"/>
        <v>8</v>
      </c>
      <c r="P1824" s="8" t="str">
        <f ca="1">VLOOKUP($O1824,Education!$A:$B,2,FALSE)</f>
        <v>Graduate school</v>
      </c>
      <c r="Q1824" s="7">
        <f ca="1" xml:space="preserve">
  IF(OR($S1824 = 5, $S1824 = 6, $S1824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24" s="7" t="str">
        <f ca="1">VLOOKUP($Q1824,Department!$A:$B,2,FALSE)</f>
        <v>Audit</v>
      </c>
      <c r="S1824" s="6">
        <f t="shared" ca="1" si="257"/>
        <v>11</v>
      </c>
      <c r="T1824" s="7" t="str">
        <f ca="1">VLOOKUP($S1824,Role!$A:$B,2,FALSE)</f>
        <v>Analyst</v>
      </c>
      <c r="U1824" s="6">
        <f t="shared" ca="1" si="258"/>
        <v>5</v>
      </c>
      <c r="V1824" s="7" t="str">
        <f ca="1" xml:space="preserve">
IF($U1824 &lt;&gt; "",
    VLOOKUP($U1824,Level!$A:$B,2,FALSE),
    ""
)</f>
        <v>Junior</v>
      </c>
      <c r="W1824" s="1">
        <f t="shared" ca="1" si="259"/>
        <v>3000</v>
      </c>
      <c r="X1824" s="12" t="str">
        <f t="shared" ca="1" si="260"/>
        <v>INSERT INTO bi4all.fac_employees (id_company_fk, id_employee_pk, flg_active, employee_name, id_gender_fk, id_race_fk, birthday, id_schooling_fk, id_department_fk, id_role_fk, id_level_fk, salary) VALUES (1, 1820, TRUE, 'Antonella Sacramento Lima', 'F', 8, '25/04/1950', 8, 13, 11, 5, 3000);</v>
      </c>
    </row>
    <row r="1825" spans="1:24" ht="14.25" customHeight="1" x14ac:dyDescent="0.2">
      <c r="A1825" s="7">
        <v>1</v>
      </c>
      <c r="B1825" s="7" t="str">
        <f>$A1825 &amp; "-"&amp;VLOOKUP($A1825,Company!$A:$B,2,FALSE)</f>
        <v>1-ACME Corporation</v>
      </c>
      <c r="C1825" s="5">
        <f t="shared" si="252"/>
        <v>1821</v>
      </c>
      <c r="D1825" s="6" t="b">
        <v>1</v>
      </c>
      <c r="E1825" s="7">
        <f ca="1">IF($C1825 = 1 + N("Presidente"),
    127,
    IF($C1825 = 2 + N("Vice-Presidente"),
        72,
        IF($C1825 = 3 + N("Secretária bilíngue"),
            13,
            RANDBETWEEN(5,COUNT(Name!$A:$A) + 1)
        )
    )
)</f>
        <v>159</v>
      </c>
      <c r="F1825" s="7" t="str">
        <f ca="1">VLOOKUP($E1825,Name!$A:$B,2,FALSE)</f>
        <v>Gustavo</v>
      </c>
      <c r="G1825" s="7">
        <f ca="1" xml:space="preserve">
IF($C1825 = 1,
    0,
    RANDBETWEEN(5,COUNT('Last name'!$A:$A) + 1)
)</f>
        <v>156</v>
      </c>
      <c r="H1825" s="7" t="str">
        <f ca="1" xml:space="preserve">
IF($C1825 = 1 + N("Presidente"),
    "de Orléans e Bragança",
    VLOOKUP($G1825,'Last name'!$A:$B,2,FALSE) &amp; " " &amp; VLOOKUP(RANDBETWEEN(5,COUNT('Last name'!$A:$A) + 1),'Last name'!$A:$B,2,FALSE)
)</f>
        <v>Poeta Seixas</v>
      </c>
      <c r="I1825" s="7" t="str">
        <f t="shared" ca="1" si="253"/>
        <v>Gustavo Poeta Seixas</v>
      </c>
      <c r="J1825" s="7" t="str">
        <f ca="1">VLOOKUP($E1825,Name!$A:$C,3,FALSE)</f>
        <v>M</v>
      </c>
      <c r="K1825" s="7" t="str">
        <f ca="1">VLOOKUP($J1825,Gender!$A:$B,2,FALSE)</f>
        <v>Male</v>
      </c>
      <c r="L1825" s="7">
        <f t="shared" ca="1" si="254"/>
        <v>5</v>
      </c>
      <c r="M1825" s="7" t="str">
        <f ca="1">VLOOKUP($L1825,Race!$A:$B,2,FALSE)</f>
        <v>White</v>
      </c>
      <c r="N1825" s="8">
        <f t="shared" ca="1" si="255"/>
        <v>32289</v>
      </c>
      <c r="O1825" s="6">
        <f t="shared" ca="1" si="256"/>
        <v>7</v>
      </c>
      <c r="P1825" s="8" t="str">
        <f ca="1">VLOOKUP($O1825,Education!$A:$B,2,FALSE)</f>
        <v>Undergraduate degree</v>
      </c>
      <c r="Q1825" s="7">
        <f ca="1" xml:space="preserve">
  IF(OR($S1825 = 5, $S1825 = 6, $S1825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25" s="7" t="str">
        <f ca="1">VLOOKUP($Q1825,Department!$A:$B,2,FALSE)</f>
        <v>Audit</v>
      </c>
      <c r="S1825" s="6">
        <f t="shared" ca="1" si="257"/>
        <v>10</v>
      </c>
      <c r="T1825" s="7" t="str">
        <f ca="1">VLOOKUP($S1825,Role!$A:$B,2,FALSE)</f>
        <v>Trainee</v>
      </c>
      <c r="U1825" s="6" t="str">
        <f t="shared" ca="1" si="258"/>
        <v/>
      </c>
      <c r="V1825" s="7" t="str">
        <f ca="1" xml:space="preserve">
IF($U1825 &lt;&gt; "",
    VLOOKUP($U1825,Level!$A:$B,2,FALSE),
    ""
)</f>
        <v/>
      </c>
      <c r="W1825" s="1">
        <f t="shared" ca="1" si="259"/>
        <v>1305</v>
      </c>
      <c r="X1825" s="12" t="str">
        <f t="shared" ca="1" si="260"/>
        <v>INSERT INTO bi4all.fac_employees (id_company_fk, id_employee_pk, flg_active, employee_name, id_gender_fk, id_race_fk, birthday, id_schooling_fk, id_department_fk, id_role_fk, id_level_fk, salary) VALUES (1, 1821, TRUE, 'Gustavo Poeta Seixas', 'M', 5, '26/05/1988', 7, 13, 10, NULL, 1305);</v>
      </c>
    </row>
    <row r="1826" spans="1:24" ht="14.25" customHeight="1" x14ac:dyDescent="0.2">
      <c r="A1826" s="7">
        <v>1</v>
      </c>
      <c r="B1826" s="7" t="str">
        <f>$A1826 &amp; "-"&amp;VLOOKUP($A1826,Company!$A:$B,2,FALSE)</f>
        <v>1-ACME Corporation</v>
      </c>
      <c r="C1826" s="5">
        <f t="shared" si="252"/>
        <v>1822</v>
      </c>
      <c r="D1826" s="6" t="b">
        <v>1</v>
      </c>
      <c r="E1826" s="7">
        <f ca="1">IF($C1826 = 1 + N("Presidente"),
    127,
    IF($C1826 = 2 + N("Vice-Presidente"),
        72,
        IF($C1826 = 3 + N("Secretária bilíngue"),
            13,
            RANDBETWEEN(5,COUNT(Name!$A:$A) + 1)
        )
    )
)</f>
        <v>52</v>
      </c>
      <c r="F1826" s="7" t="str">
        <f ca="1">VLOOKUP($E1826,Name!$A:$B,2,FALSE)</f>
        <v>Antônio</v>
      </c>
      <c r="G1826" s="7">
        <f ca="1" xml:space="preserve">
IF($C1826 = 1,
    0,
    RANDBETWEEN(5,COUNT('Last name'!$A:$A) + 1)
)</f>
        <v>36</v>
      </c>
      <c r="H1826" s="7" t="str">
        <f ca="1" xml:space="preserve">
IF($C1826 = 1 + N("Presidente"),
    "de Orléans e Bragança",
    VLOOKUP($G1826,'Last name'!$A:$B,2,FALSE) &amp; " " &amp; VLOOKUP(RANDBETWEEN(5,COUNT('Last name'!$A:$A) + 1),'Last name'!$A:$B,2,FALSE)
)</f>
        <v>Batista Junqueira</v>
      </c>
      <c r="I1826" s="7" t="str">
        <f t="shared" ca="1" si="253"/>
        <v>Antônio Batista Junqueira</v>
      </c>
      <c r="J1826" s="7" t="str">
        <f ca="1">VLOOKUP($E1826,Name!$A:$C,3,FALSE)</f>
        <v>M</v>
      </c>
      <c r="K1826" s="7" t="str">
        <f ca="1">VLOOKUP($J1826,Gender!$A:$B,2,FALSE)</f>
        <v>Male</v>
      </c>
      <c r="L1826" s="7">
        <f t="shared" ca="1" si="254"/>
        <v>7</v>
      </c>
      <c r="M1826" s="7" t="str">
        <f ca="1">VLOOKUP($L1826,Race!$A:$B,2,FALSE)</f>
        <v>Hispanic or Latino</v>
      </c>
      <c r="N1826" s="8">
        <f t="shared" ca="1" si="255"/>
        <v>26725</v>
      </c>
      <c r="O1826" s="6">
        <f t="shared" ca="1" si="256"/>
        <v>8</v>
      </c>
      <c r="P1826" s="8" t="str">
        <f ca="1">VLOOKUP($O1826,Education!$A:$B,2,FALSE)</f>
        <v>Graduate school</v>
      </c>
      <c r="Q1826" s="7">
        <f ca="1" xml:space="preserve">
  IF(OR($S1826 = 5, $S1826 = 6, $S1826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26" s="7" t="str">
        <f ca="1">VLOOKUP($Q1826,Department!$A:$B,2,FALSE)</f>
        <v>Administration</v>
      </c>
      <c r="S1826" s="6">
        <f t="shared" ca="1" si="257"/>
        <v>11</v>
      </c>
      <c r="T1826" s="7" t="str">
        <f ca="1">VLOOKUP($S1826,Role!$A:$B,2,FALSE)</f>
        <v>Analyst</v>
      </c>
      <c r="U1826" s="6">
        <f t="shared" ca="1" si="258"/>
        <v>6</v>
      </c>
      <c r="V1826" s="7" t="str">
        <f ca="1" xml:space="preserve">
IF($U1826 &lt;&gt; "",
    VLOOKUP($U1826,Level!$A:$B,2,FALSE),
    ""
)</f>
        <v>Pleno</v>
      </c>
      <c r="W1826" s="1">
        <f t="shared" ca="1" si="259"/>
        <v>3000</v>
      </c>
      <c r="X1826" s="12" t="str">
        <f t="shared" ca="1" si="260"/>
        <v>INSERT INTO bi4all.fac_employees (id_company_fk, id_employee_pk, flg_active, employee_name, id_gender_fk, id_race_fk, birthday, id_schooling_fk, id_department_fk, id_role_fk, id_level_fk, salary) VALUES (1, 1822, TRUE, 'Antônio Batista Junqueira', 'M', 7, '02/03/1973', 8, 6, 11, 6, 3000);</v>
      </c>
    </row>
    <row r="1827" spans="1:24" ht="14.25" customHeight="1" x14ac:dyDescent="0.2">
      <c r="A1827" s="7">
        <v>1</v>
      </c>
      <c r="B1827" s="7" t="str">
        <f>$A1827 &amp; "-"&amp;VLOOKUP($A1827,Company!$A:$B,2,FALSE)</f>
        <v>1-ACME Corporation</v>
      </c>
      <c r="C1827" s="5">
        <f t="shared" si="252"/>
        <v>1823</v>
      </c>
      <c r="D1827" s="6" t="b">
        <v>1</v>
      </c>
      <c r="E1827" s="7">
        <f ca="1">IF($C1827 = 1 + N("Presidente"),
    127,
    IF($C1827 = 2 + N("Vice-Presidente"),
        72,
        IF($C1827 = 3 + N("Secretária bilíngue"),
            13,
            RANDBETWEEN(5,COUNT(Name!$A:$A) + 1)
        )
    )
)</f>
        <v>147</v>
      </c>
      <c r="F1827" s="7" t="str">
        <f ca="1">VLOOKUP($E1827,Name!$A:$B,2,FALSE)</f>
        <v>Francisco Emanuel</v>
      </c>
      <c r="G1827" s="7">
        <f ca="1" xml:space="preserve">
IF($C1827 = 1,
    0,
    RANDBETWEEN(5,COUNT('Last name'!$A:$A) + 1)
)</f>
        <v>60</v>
      </c>
      <c r="H1827" s="7" t="str">
        <f ca="1" xml:space="preserve">
IF($C1827 = 1 + N("Presidente"),
    "de Orléans e Bragança",
    VLOOKUP($G1827,'Last name'!$A:$B,2,FALSE) &amp; " " &amp; VLOOKUP(RANDBETWEEN(5,COUNT('Last name'!$A:$A) + 1),'Last name'!$A:$B,2,FALSE)
)</f>
        <v>Carneiro Romano</v>
      </c>
      <c r="I1827" s="7" t="str">
        <f t="shared" ca="1" si="253"/>
        <v>Francisco Emanuel Carneiro Romano</v>
      </c>
      <c r="J1827" s="7" t="str">
        <f ca="1">VLOOKUP($E1827,Name!$A:$C,3,FALSE)</f>
        <v>M</v>
      </c>
      <c r="K1827" s="7" t="str">
        <f ca="1">VLOOKUP($J1827,Gender!$A:$B,2,FALSE)</f>
        <v>Male</v>
      </c>
      <c r="L1827" s="7">
        <f t="shared" ca="1" si="254"/>
        <v>6</v>
      </c>
      <c r="M1827" s="7" t="str">
        <f ca="1">VLOOKUP($L1827,Race!$A:$B,2,FALSE)</f>
        <v>Black or African American</v>
      </c>
      <c r="N1827" s="8">
        <f t="shared" ca="1" si="255"/>
        <v>31359</v>
      </c>
      <c r="O1827" s="6">
        <f t="shared" ca="1" si="256"/>
        <v>7</v>
      </c>
      <c r="P1827" s="8" t="str">
        <f ca="1">VLOOKUP($O1827,Education!$A:$B,2,FALSE)</f>
        <v>Undergraduate degree</v>
      </c>
      <c r="Q1827" s="7">
        <f ca="1" xml:space="preserve">
  IF(OR($S1827 = 5, $S1827 = 6, $S1827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27" s="7" t="str">
        <f ca="1">VLOOKUP($Q1827,Department!$A:$B,2,FALSE)</f>
        <v>Presidency</v>
      </c>
      <c r="S1827" s="6">
        <f t="shared" ca="1" si="257"/>
        <v>10</v>
      </c>
      <c r="T1827" s="7" t="str">
        <f ca="1">VLOOKUP($S1827,Role!$A:$B,2,FALSE)</f>
        <v>Trainee</v>
      </c>
      <c r="U1827" s="6" t="str">
        <f t="shared" ca="1" si="258"/>
        <v/>
      </c>
      <c r="V1827" s="7" t="str">
        <f ca="1" xml:space="preserve">
IF($U1827 &lt;&gt; "",
    VLOOKUP($U1827,Level!$A:$B,2,FALSE),
    ""
)</f>
        <v/>
      </c>
      <c r="W1827" s="1">
        <f t="shared" ca="1" si="259"/>
        <v>1305</v>
      </c>
      <c r="X1827" s="12" t="str">
        <f t="shared" ca="1" si="260"/>
        <v>INSERT INTO bi4all.fac_employees (id_company_fk, id_employee_pk, flg_active, employee_name, id_gender_fk, id_race_fk, birthday, id_schooling_fk, id_department_fk, id_role_fk, id_level_fk, salary) VALUES (1, 1823, TRUE, 'Francisco Emanuel Carneiro Romano', 'M', 6, '08/11/1985', 7, 5, 10, NULL, 1305);</v>
      </c>
    </row>
    <row r="1828" spans="1:24" ht="14.25" customHeight="1" x14ac:dyDescent="0.2">
      <c r="A1828" s="7">
        <v>1</v>
      </c>
      <c r="B1828" s="7" t="str">
        <f>$A1828 &amp; "-"&amp;VLOOKUP($A1828,Company!$A:$B,2,FALSE)</f>
        <v>1-ACME Corporation</v>
      </c>
      <c r="C1828" s="5">
        <f t="shared" si="252"/>
        <v>1824</v>
      </c>
      <c r="D1828" s="6" t="b">
        <v>1</v>
      </c>
      <c r="E1828" s="7">
        <f ca="1">IF($C1828 = 1 + N("Presidente"),
    127,
    IF($C1828 = 2 + N("Vice-Presidente"),
        72,
        IF($C1828 = 3 + N("Secretária bilíngue"),
            13,
            RANDBETWEEN(5,COUNT(Name!$A:$A) + 1)
        )
    )
)</f>
        <v>176</v>
      </c>
      <c r="F1828" s="7" t="str">
        <f ca="1">VLOOKUP($E1828,Name!$A:$B,2,FALSE)</f>
        <v>Isabelle</v>
      </c>
      <c r="G1828" s="7">
        <f ca="1" xml:space="preserve">
IF($C1828 = 1,
    0,
    RANDBETWEEN(5,COUNT('Last name'!$A:$A) + 1)
)</f>
        <v>78</v>
      </c>
      <c r="H1828" s="7" t="str">
        <f ca="1" xml:space="preserve">
IF($C1828 = 1 + N("Presidente"),
    "de Orléans e Bragança",
    VLOOKUP($G1828,'Last name'!$A:$B,2,FALSE) &amp; " " &amp; VLOOKUP(RANDBETWEEN(5,COUNT('Last name'!$A:$A) + 1),'Last name'!$A:$B,2,FALSE)
)</f>
        <v>Esteves Saragoça</v>
      </c>
      <c r="I1828" s="7" t="str">
        <f t="shared" ca="1" si="253"/>
        <v>Isabelle Esteves Saragoça</v>
      </c>
      <c r="J1828" s="7" t="str">
        <f ca="1">VLOOKUP($E1828,Name!$A:$C,3,FALSE)</f>
        <v>F</v>
      </c>
      <c r="K1828" s="7" t="str">
        <f ca="1">VLOOKUP($J1828,Gender!$A:$B,2,FALSE)</f>
        <v>Female</v>
      </c>
      <c r="L1828" s="7">
        <f t="shared" ca="1" si="254"/>
        <v>5</v>
      </c>
      <c r="M1828" s="7" t="str">
        <f ca="1">VLOOKUP($L1828,Race!$A:$B,2,FALSE)</f>
        <v>White</v>
      </c>
      <c r="N1828" s="8">
        <f t="shared" ca="1" si="255"/>
        <v>22066</v>
      </c>
      <c r="O1828" s="6">
        <f t="shared" ca="1" si="256"/>
        <v>8</v>
      </c>
      <c r="P1828" s="8" t="str">
        <f ca="1">VLOOKUP($O1828,Education!$A:$B,2,FALSE)</f>
        <v>Graduate school</v>
      </c>
      <c r="Q1828" s="7">
        <f ca="1" xml:space="preserve">
  IF(OR($S1828 = 5, $S1828 = 6, $S1828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28" s="7" t="str">
        <f ca="1">VLOOKUP($Q1828,Department!$A:$B,2,FALSE)</f>
        <v>Controlling</v>
      </c>
      <c r="S1828" s="6">
        <f t="shared" ca="1" si="257"/>
        <v>11</v>
      </c>
      <c r="T1828" s="7" t="str">
        <f ca="1">VLOOKUP($S1828,Role!$A:$B,2,FALSE)</f>
        <v>Analyst</v>
      </c>
      <c r="U1828" s="6">
        <f t="shared" ca="1" si="258"/>
        <v>5</v>
      </c>
      <c r="V1828" s="7" t="str">
        <f ca="1" xml:space="preserve">
IF($U1828 &lt;&gt; "",
    VLOOKUP($U1828,Level!$A:$B,2,FALSE),
    ""
)</f>
        <v>Junior</v>
      </c>
      <c r="W1828" s="1">
        <f t="shared" ca="1" si="259"/>
        <v>3000</v>
      </c>
      <c r="X1828" s="12" t="str">
        <f t="shared" ca="1" si="260"/>
        <v>INSERT INTO bi4all.fac_employees (id_company_fk, id_employee_pk, flg_active, employee_name, id_gender_fk, id_race_fk, birthday, id_schooling_fk, id_department_fk, id_role_fk, id_level_fk, salary) VALUES (1, 1824, TRUE, 'Isabelle Esteves Saragoça', 'F', 5, '30/05/1960', 8, 12, 11, 5, 3000);</v>
      </c>
    </row>
    <row r="1829" spans="1:24" ht="14.25" customHeight="1" x14ac:dyDescent="0.2">
      <c r="A1829" s="7">
        <v>1</v>
      </c>
      <c r="B1829" s="7" t="str">
        <f>$A1829 &amp; "-"&amp;VLOOKUP($A1829,Company!$A:$B,2,FALSE)</f>
        <v>1-ACME Corporation</v>
      </c>
      <c r="C1829" s="5">
        <f t="shared" si="252"/>
        <v>1825</v>
      </c>
      <c r="D1829" s="6" t="b">
        <v>1</v>
      </c>
      <c r="E1829" s="7">
        <f ca="1">IF($C1829 = 1 + N("Presidente"),
    127,
    IF($C1829 = 2 + N("Vice-Presidente"),
        72,
        IF($C1829 = 3 + N("Secretária bilíngue"),
            13,
            RANDBETWEEN(5,COUNT(Name!$A:$A) + 1)
        )
    )
)</f>
        <v>96</v>
      </c>
      <c r="F1829" s="7" t="str">
        <f ca="1">VLOOKUP($E1829,Name!$A:$B,2,FALSE)</f>
        <v>Clarisse</v>
      </c>
      <c r="G1829" s="7">
        <f ca="1" xml:space="preserve">
IF($C1829 = 1,
    0,
    RANDBETWEEN(5,COUNT('Last name'!$A:$A) + 1)
)</f>
        <v>50</v>
      </c>
      <c r="H1829" s="7" t="str">
        <f ca="1" xml:space="preserve">
IF($C1829 = 1 + N("Presidente"),
    "de Orléans e Bragança",
    VLOOKUP($G1829,'Last name'!$A:$B,2,FALSE) &amp; " " &amp; VLOOKUP(RANDBETWEEN(5,COUNT('Last name'!$A:$A) + 1),'Last name'!$A:$B,2,FALSE)
)</f>
        <v>Cabral Camões</v>
      </c>
      <c r="I1829" s="7" t="str">
        <f t="shared" ca="1" si="253"/>
        <v>Clarisse Cabral Camões</v>
      </c>
      <c r="J1829" s="7" t="str">
        <f ca="1">VLOOKUP($E1829,Name!$A:$C,3,FALSE)</f>
        <v>F</v>
      </c>
      <c r="K1829" s="7" t="str">
        <f ca="1">VLOOKUP($J1829,Gender!$A:$B,2,FALSE)</f>
        <v>Female</v>
      </c>
      <c r="L1829" s="7">
        <f t="shared" ca="1" si="254"/>
        <v>5</v>
      </c>
      <c r="M1829" s="7" t="str">
        <f ca="1">VLOOKUP($L1829,Race!$A:$B,2,FALSE)</f>
        <v>White</v>
      </c>
      <c r="N1829" s="8">
        <f t="shared" ca="1" si="255"/>
        <v>26325</v>
      </c>
      <c r="O1829" s="6">
        <f t="shared" ca="1" si="256"/>
        <v>7</v>
      </c>
      <c r="P1829" s="8" t="str">
        <f ca="1">VLOOKUP($O1829,Education!$A:$B,2,FALSE)</f>
        <v>Undergraduate degree</v>
      </c>
      <c r="Q1829" s="7">
        <f ca="1" xml:space="preserve">
  IF(OR($S1829 = 5, $S1829 = 6, $S1829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29" s="7" t="str">
        <f ca="1">VLOOKUP($Q1829,Department!$A:$B,2,FALSE)</f>
        <v>Controlling</v>
      </c>
      <c r="S1829" s="6">
        <f t="shared" ca="1" si="257"/>
        <v>9</v>
      </c>
      <c r="T1829" s="7" t="str">
        <f ca="1">VLOOKUP($S1829,Role!$A:$B,2,FALSE)</f>
        <v>Intern</v>
      </c>
      <c r="U1829" s="6" t="str">
        <f t="shared" ca="1" si="258"/>
        <v/>
      </c>
      <c r="V1829" s="7" t="str">
        <f ca="1" xml:space="preserve">
IF($U1829 &lt;&gt; "",
    VLOOKUP($U1829,Level!$A:$B,2,FALSE),
    ""
)</f>
        <v/>
      </c>
      <c r="W1829" s="1">
        <f t="shared" ca="1" si="259"/>
        <v>1205</v>
      </c>
      <c r="X1829" s="12" t="str">
        <f t="shared" ca="1" si="260"/>
        <v>INSERT INTO bi4all.fac_employees (id_company_fk, id_employee_pk, flg_active, employee_name, id_gender_fk, id_race_fk, birthday, id_schooling_fk, id_department_fk, id_role_fk, id_level_fk, salary) VALUES (1, 1825, TRUE, 'Clarisse Cabral Camões', 'F', 5, '27/01/1972', 7, 12, 9, NULL, 1205);</v>
      </c>
    </row>
    <row r="1830" spans="1:24" ht="14.25" customHeight="1" x14ac:dyDescent="0.2">
      <c r="A1830" s="7">
        <v>1</v>
      </c>
      <c r="B1830" s="7" t="str">
        <f>$A1830 &amp; "-"&amp;VLOOKUP($A1830,Company!$A:$B,2,FALSE)</f>
        <v>1-ACME Corporation</v>
      </c>
      <c r="C1830" s="5">
        <f t="shared" si="252"/>
        <v>1826</v>
      </c>
      <c r="D1830" s="6" t="b">
        <v>1</v>
      </c>
      <c r="E1830" s="7">
        <f ca="1">IF($C1830 = 1 + N("Presidente"),
    127,
    IF($C1830 = 2 + N("Vice-Presidente"),
        72,
        IF($C1830 = 3 + N("Secretária bilíngue"),
            13,
            RANDBETWEEN(5,COUNT(Name!$A:$A) + 1)
        )
    )
)</f>
        <v>129</v>
      </c>
      <c r="F1830" s="7" t="str">
        <f ca="1">VLOOKUP($E1830,Name!$A:$B,2,FALSE)</f>
        <v>Enzo Miguel</v>
      </c>
      <c r="G1830" s="7">
        <f ca="1" xml:space="preserve">
IF($C1830 = 1,
    0,
    RANDBETWEEN(5,COUNT('Last name'!$A:$A) + 1)
)</f>
        <v>104</v>
      </c>
      <c r="H1830" s="7" t="str">
        <f ca="1" xml:space="preserve">
IF($C1830 = 1 + N("Presidente"),
    "de Orléans e Bragança",
    VLOOKUP($G1830,'Last name'!$A:$B,2,FALSE) &amp; " " &amp; VLOOKUP(RANDBETWEEN(5,COUNT('Last name'!$A:$A) + 1),'Last name'!$A:$B,2,FALSE)
)</f>
        <v>Ildelfonso Poeta</v>
      </c>
      <c r="I1830" s="7" t="str">
        <f t="shared" ca="1" si="253"/>
        <v>Enzo Miguel Ildelfonso Poeta</v>
      </c>
      <c r="J1830" s="7" t="str">
        <f ca="1">VLOOKUP($E1830,Name!$A:$C,3,FALSE)</f>
        <v>M</v>
      </c>
      <c r="K1830" s="7" t="str">
        <f ca="1">VLOOKUP($J1830,Gender!$A:$B,2,FALSE)</f>
        <v>Male</v>
      </c>
      <c r="L1830" s="7">
        <f t="shared" ca="1" si="254"/>
        <v>5</v>
      </c>
      <c r="M1830" s="7" t="str">
        <f ca="1">VLOOKUP($L1830,Race!$A:$B,2,FALSE)</f>
        <v>White</v>
      </c>
      <c r="N1830" s="8">
        <f t="shared" ca="1" si="255"/>
        <v>25446</v>
      </c>
      <c r="O1830" s="6">
        <f t="shared" ca="1" si="256"/>
        <v>8</v>
      </c>
      <c r="P1830" s="8" t="str">
        <f ca="1">VLOOKUP($O1830,Education!$A:$B,2,FALSE)</f>
        <v>Graduate school</v>
      </c>
      <c r="Q1830" s="7">
        <f ca="1" xml:space="preserve">
  IF(OR($S1830 = 5, $S1830 = 6, $S1830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30" s="7" t="str">
        <f ca="1">VLOOKUP($Q1830,Department!$A:$B,2,FALSE)</f>
        <v>Commercial</v>
      </c>
      <c r="S1830" s="6">
        <f t="shared" ca="1" si="257"/>
        <v>11</v>
      </c>
      <c r="T1830" s="7" t="str">
        <f ca="1">VLOOKUP($S1830,Role!$A:$B,2,FALSE)</f>
        <v>Analyst</v>
      </c>
      <c r="U1830" s="6">
        <f t="shared" ca="1" si="258"/>
        <v>6</v>
      </c>
      <c r="V1830" s="7" t="str">
        <f ca="1" xml:space="preserve">
IF($U1830 &lt;&gt; "",
    VLOOKUP($U1830,Level!$A:$B,2,FALSE),
    ""
)</f>
        <v>Pleno</v>
      </c>
      <c r="W1830" s="1">
        <f t="shared" ca="1" si="259"/>
        <v>3080</v>
      </c>
      <c r="X1830" s="12" t="str">
        <f t="shared" ca="1" si="260"/>
        <v>INSERT INTO bi4all.fac_employees (id_company_fk, id_employee_pk, flg_active, employee_name, id_gender_fk, id_race_fk, birthday, id_schooling_fk, id_department_fk, id_role_fk, id_level_fk, salary) VALUES (1, 1826, TRUE, 'Enzo Miguel Ildelfonso Poeta', 'M', 5, '31/08/1969', 8, 9, 11, 6, 3080);</v>
      </c>
    </row>
    <row r="1831" spans="1:24" ht="14.25" customHeight="1" x14ac:dyDescent="0.2">
      <c r="A1831" s="7">
        <v>1</v>
      </c>
      <c r="B1831" s="7" t="str">
        <f>$A1831 &amp; "-"&amp;VLOOKUP($A1831,Company!$A:$B,2,FALSE)</f>
        <v>1-ACME Corporation</v>
      </c>
      <c r="C1831" s="5">
        <f t="shared" si="252"/>
        <v>1827</v>
      </c>
      <c r="D1831" s="6" t="b">
        <v>1</v>
      </c>
      <c r="E1831" s="7">
        <f ca="1">IF($C1831 = 1 + N("Presidente"),
    127,
    IF($C1831 = 2 + N("Vice-Presidente"),
        72,
        IF($C1831 = 3 + N("Secretária bilíngue"),
            13,
            RANDBETWEEN(5,COUNT(Name!$A:$A) + 1)
        )
    )
)</f>
        <v>200</v>
      </c>
      <c r="F1831" s="7" t="str">
        <f ca="1">VLOOKUP($E1831,Name!$A:$B,2,FALSE)</f>
        <v>José Heleno</v>
      </c>
      <c r="G1831" s="7">
        <f ca="1" xml:space="preserve">
IF($C1831 = 1,
    0,
    RANDBETWEEN(5,COUNT('Last name'!$A:$A) + 1)
)</f>
        <v>108</v>
      </c>
      <c r="H1831" s="7" t="str">
        <f ca="1" xml:space="preserve">
IF($C1831 = 1 + N("Presidente"),
    "de Orléans e Bragança",
    VLOOKUP($G1831,'Last name'!$A:$B,2,FALSE) &amp; " " &amp; VLOOKUP(RANDBETWEEN(5,COUNT('Last name'!$A:$A) + 1),'Last name'!$A:$B,2,FALSE)
)</f>
        <v>Leone Cardozo</v>
      </c>
      <c r="I1831" s="7" t="str">
        <f t="shared" ca="1" si="253"/>
        <v>José Heleno Leone Cardozo</v>
      </c>
      <c r="J1831" s="7" t="str">
        <f ca="1">VLOOKUP($E1831,Name!$A:$C,3,FALSE)</f>
        <v>M</v>
      </c>
      <c r="K1831" s="7" t="str">
        <f ca="1">VLOOKUP($J1831,Gender!$A:$B,2,FALSE)</f>
        <v>Male</v>
      </c>
      <c r="L1831" s="7">
        <f t="shared" ca="1" si="254"/>
        <v>5</v>
      </c>
      <c r="M1831" s="7" t="str">
        <f ca="1">VLOOKUP($L1831,Race!$A:$B,2,FALSE)</f>
        <v>White</v>
      </c>
      <c r="N1831" s="8">
        <f t="shared" ca="1" si="255"/>
        <v>25093</v>
      </c>
      <c r="O1831" s="6">
        <f t="shared" ca="1" si="256"/>
        <v>7</v>
      </c>
      <c r="P1831" s="8" t="str">
        <f ca="1">VLOOKUP($O1831,Education!$A:$B,2,FALSE)</f>
        <v>Undergraduate degree</v>
      </c>
      <c r="Q1831" s="7">
        <f ca="1" xml:space="preserve">
  IF(OR($S1831 = 5, $S1831 = 6, $S1831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31" s="7" t="str">
        <f ca="1">VLOOKUP($Q1831,Department!$A:$B,2,FALSE)</f>
        <v>Human Resource</v>
      </c>
      <c r="S1831" s="6">
        <f t="shared" ca="1" si="257"/>
        <v>10</v>
      </c>
      <c r="T1831" s="7" t="str">
        <f ca="1">VLOOKUP($S1831,Role!$A:$B,2,FALSE)</f>
        <v>Trainee</v>
      </c>
      <c r="U1831" s="6" t="str">
        <f t="shared" ca="1" si="258"/>
        <v/>
      </c>
      <c r="V1831" s="7" t="str">
        <f ca="1" xml:space="preserve">
IF($U1831 &lt;&gt; "",
    VLOOKUP($U1831,Level!$A:$B,2,FALSE),
    ""
)</f>
        <v/>
      </c>
      <c r="W1831" s="1">
        <f t="shared" ca="1" si="259"/>
        <v>1385</v>
      </c>
      <c r="X1831" s="12" t="str">
        <f t="shared" ca="1" si="260"/>
        <v>INSERT INTO bi4all.fac_employees (id_company_fk, id_employee_pk, flg_active, employee_name, id_gender_fk, id_race_fk, birthday, id_schooling_fk, id_department_fk, id_role_fk, id_level_fk, salary) VALUES (1, 1827, TRUE, 'José Heleno Leone Cardozo', 'M', 5, '12/09/1968', 7, 8, 10, NULL, 1385);</v>
      </c>
    </row>
    <row r="1832" spans="1:24" ht="14.25" customHeight="1" x14ac:dyDescent="0.2">
      <c r="A1832" s="7">
        <v>1</v>
      </c>
      <c r="B1832" s="7" t="str">
        <f>$A1832 &amp; "-"&amp;VLOOKUP($A1832,Company!$A:$B,2,FALSE)</f>
        <v>1-ACME Corporation</v>
      </c>
      <c r="C1832" s="5">
        <f t="shared" si="252"/>
        <v>1828</v>
      </c>
      <c r="D1832" s="6" t="b">
        <v>1</v>
      </c>
      <c r="E1832" s="7">
        <f ca="1">IF($C1832 = 1 + N("Presidente"),
    127,
    IF($C1832 = 2 + N("Vice-Presidente"),
        72,
        IF($C1832 = 3 + N("Secretária bilíngue"),
            13,
            RANDBETWEEN(5,COUNT(Name!$A:$A) + 1)
        )
    )
)</f>
        <v>27</v>
      </c>
      <c r="F1832" s="7" t="str">
        <f ca="1">VLOOKUP($E1832,Name!$A:$B,2,FALSE)</f>
        <v>Ana Carolina</v>
      </c>
      <c r="G1832" s="7">
        <f ca="1" xml:space="preserve">
IF($C1832 = 1,
    0,
    RANDBETWEEN(5,COUNT('Last name'!$A:$A) + 1)
)</f>
        <v>142</v>
      </c>
      <c r="H1832" s="7" t="str">
        <f ca="1" xml:space="preserve">
IF($C1832 = 1 + N("Presidente"),
    "de Orléans e Bragança",
    VLOOKUP($G1832,'Last name'!$A:$B,2,FALSE) &amp; " " &amp; VLOOKUP(RANDBETWEEN(5,COUNT('Last name'!$A:$A) + 1),'Last name'!$A:$B,2,FALSE)
)</f>
        <v>Nunes Conti</v>
      </c>
      <c r="I1832" s="7" t="str">
        <f t="shared" ca="1" si="253"/>
        <v>Ana Carolina Nunes Conti</v>
      </c>
      <c r="J1832" s="7" t="str">
        <f ca="1">VLOOKUP($E1832,Name!$A:$C,3,FALSE)</f>
        <v>F</v>
      </c>
      <c r="K1832" s="7" t="str">
        <f ca="1">VLOOKUP($J1832,Gender!$A:$B,2,FALSE)</f>
        <v>Female</v>
      </c>
      <c r="L1832" s="7">
        <f t="shared" ca="1" si="254"/>
        <v>5</v>
      </c>
      <c r="M1832" s="7" t="str">
        <f ca="1">VLOOKUP($L1832,Race!$A:$B,2,FALSE)</f>
        <v>White</v>
      </c>
      <c r="N1832" s="8">
        <f t="shared" ca="1" si="255"/>
        <v>23718</v>
      </c>
      <c r="O1832" s="6">
        <f t="shared" ca="1" si="256"/>
        <v>8</v>
      </c>
      <c r="P1832" s="8" t="str">
        <f ca="1">VLOOKUP($O1832,Education!$A:$B,2,FALSE)</f>
        <v>Graduate school</v>
      </c>
      <c r="Q1832" s="7">
        <f ca="1" xml:space="preserve">
  IF(OR($S1832 = 5, $S1832 = 6, $S1832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32" s="7" t="str">
        <f ca="1">VLOOKUP($Q1832,Department!$A:$B,2,FALSE)</f>
        <v>Administration</v>
      </c>
      <c r="S1832" s="6">
        <f t="shared" ca="1" si="257"/>
        <v>11</v>
      </c>
      <c r="T1832" s="7" t="str">
        <f ca="1">VLOOKUP($S1832,Role!$A:$B,2,FALSE)</f>
        <v>Analyst</v>
      </c>
      <c r="U1832" s="6">
        <f t="shared" ca="1" si="258"/>
        <v>7</v>
      </c>
      <c r="V1832" s="7" t="str">
        <f ca="1" xml:space="preserve">
IF($U1832 &lt;&gt; "",
    VLOOKUP($U1832,Level!$A:$B,2,FALSE),
    ""
)</f>
        <v>Senior</v>
      </c>
      <c r="W1832" s="1">
        <f t="shared" ca="1" si="259"/>
        <v>3000</v>
      </c>
      <c r="X1832" s="12" t="str">
        <f t="shared" ca="1" si="260"/>
        <v>INSERT INTO bi4all.fac_employees (id_company_fk, id_employee_pk, flg_active, employee_name, id_gender_fk, id_race_fk, birthday, id_schooling_fk, id_department_fk, id_role_fk, id_level_fk, salary) VALUES (1, 1828, TRUE, 'Ana Carolina Nunes Conti', 'F', 5, '07/12/1964', 8, 6, 11, 7, 3000);</v>
      </c>
    </row>
    <row r="1833" spans="1:24" ht="14.25" customHeight="1" x14ac:dyDescent="0.2">
      <c r="A1833" s="7">
        <v>1</v>
      </c>
      <c r="B1833" s="7" t="str">
        <f>$A1833 &amp; "-"&amp;VLOOKUP($A1833,Company!$A:$B,2,FALSE)</f>
        <v>1-ACME Corporation</v>
      </c>
      <c r="C1833" s="5">
        <f t="shared" si="252"/>
        <v>1829</v>
      </c>
      <c r="D1833" s="6" t="b">
        <v>1</v>
      </c>
      <c r="E1833" s="7">
        <f ca="1">IF($C1833 = 1 + N("Presidente"),
    127,
    IF($C1833 = 2 + N("Vice-Presidente"),
        72,
        IF($C1833 = 3 + N("Secretária bilíngue"),
            13,
            RANDBETWEEN(5,COUNT(Name!$A:$A) + 1)
        )
    )
)</f>
        <v>145</v>
      </c>
      <c r="F1833" s="7" t="str">
        <f ca="1">VLOOKUP($E1833,Name!$A:$B,2,FALSE)</f>
        <v>Francisca</v>
      </c>
      <c r="G1833" s="7">
        <f ca="1" xml:space="preserve">
IF($C1833 = 1,
    0,
    RANDBETWEEN(5,COUNT('Last name'!$A:$A) + 1)
)</f>
        <v>18</v>
      </c>
      <c r="H1833" s="7" t="str">
        <f ca="1" xml:space="preserve">
IF($C1833 = 1 + N("Presidente"),
    "de Orléans e Bragança",
    VLOOKUP($G1833,'Last name'!$A:$B,2,FALSE) &amp; " " &amp; VLOOKUP(RANDBETWEEN(5,COUNT('Last name'!$A:$A) + 1),'Last name'!$A:$B,2,FALSE)
)</f>
        <v>Andrioli Caminha</v>
      </c>
      <c r="I1833" s="7" t="str">
        <f t="shared" ca="1" si="253"/>
        <v>Francisca Andrioli Caminha</v>
      </c>
      <c r="J1833" s="7" t="str">
        <f ca="1">VLOOKUP($E1833,Name!$A:$C,3,FALSE)</f>
        <v>F</v>
      </c>
      <c r="K1833" s="7" t="str">
        <f ca="1">VLOOKUP($J1833,Gender!$A:$B,2,FALSE)</f>
        <v>Female</v>
      </c>
      <c r="L1833" s="7">
        <f t="shared" ca="1" si="254"/>
        <v>5</v>
      </c>
      <c r="M1833" s="7" t="str">
        <f ca="1">VLOOKUP($L1833,Race!$A:$B,2,FALSE)</f>
        <v>White</v>
      </c>
      <c r="N1833" s="8">
        <f t="shared" ca="1" si="255"/>
        <v>25968</v>
      </c>
      <c r="O1833" s="6">
        <f t="shared" ca="1" si="256"/>
        <v>7</v>
      </c>
      <c r="P1833" s="8" t="str">
        <f ca="1">VLOOKUP($O1833,Education!$A:$B,2,FALSE)</f>
        <v>Undergraduate degree</v>
      </c>
      <c r="Q1833" s="7">
        <f ca="1" xml:space="preserve">
  IF(OR($S1833 = 5, $S1833 = 6, $S1833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33" s="7" t="str">
        <f ca="1">VLOOKUP($Q1833,Department!$A:$B,2,FALSE)</f>
        <v>Controlling</v>
      </c>
      <c r="S1833" s="6">
        <f t="shared" ca="1" si="257"/>
        <v>9</v>
      </c>
      <c r="T1833" s="7" t="str">
        <f ca="1">VLOOKUP($S1833,Role!$A:$B,2,FALSE)</f>
        <v>Intern</v>
      </c>
      <c r="U1833" s="6" t="str">
        <f t="shared" ca="1" si="258"/>
        <v/>
      </c>
      <c r="V1833" s="7" t="str">
        <f ca="1" xml:space="preserve">
IF($U1833 &lt;&gt; "",
    VLOOKUP($U1833,Level!$A:$B,2,FALSE),
    ""
)</f>
        <v/>
      </c>
      <c r="W1833" s="1">
        <f t="shared" ca="1" si="259"/>
        <v>1205</v>
      </c>
      <c r="X1833" s="12" t="str">
        <f t="shared" ca="1" si="260"/>
        <v>INSERT INTO bi4all.fac_employees (id_company_fk, id_employee_pk, flg_active, employee_name, id_gender_fk, id_race_fk, birthday, id_schooling_fk, id_department_fk, id_role_fk, id_level_fk, salary) VALUES (1, 1829, TRUE, 'Francisca Andrioli Caminha', 'F', 5, '04/02/1971', 7, 12, 9, NULL, 1205);</v>
      </c>
    </row>
    <row r="1834" spans="1:24" ht="14.25" customHeight="1" x14ac:dyDescent="0.2">
      <c r="A1834" s="7">
        <v>1</v>
      </c>
      <c r="B1834" s="7" t="str">
        <f>$A1834 &amp; "-"&amp;VLOOKUP($A1834,Company!$A:$B,2,FALSE)</f>
        <v>1-ACME Corporation</v>
      </c>
      <c r="C1834" s="5">
        <f t="shared" si="252"/>
        <v>1830</v>
      </c>
      <c r="D1834" s="6" t="b">
        <v>1</v>
      </c>
      <c r="E1834" s="7">
        <f ca="1">IF($C1834 = 1 + N("Presidente"),
    127,
    IF($C1834 = 2 + N("Vice-Presidente"),
        72,
        IF($C1834 = 3 + N("Secretária bilíngue"),
            13,
            RANDBETWEEN(5,COUNT(Name!$A:$A) + 1)
        )
    )
)</f>
        <v>224</v>
      </c>
      <c r="F1834" s="7" t="str">
        <f ca="1">VLOOKUP($E1834,Name!$A:$B,2,FALSE)</f>
        <v>Letícia</v>
      </c>
      <c r="G1834" s="7">
        <f ca="1" xml:space="preserve">
IF($C1834 = 1,
    0,
    RANDBETWEEN(5,COUNT('Last name'!$A:$A) + 1)
)</f>
        <v>42</v>
      </c>
      <c r="H1834" s="7" t="str">
        <f ca="1" xml:space="preserve">
IF($C1834 = 1 + N("Presidente"),
    "de Orléans e Bragança",
    VLOOKUP($G1834,'Last name'!$A:$B,2,FALSE) &amp; " " &amp; VLOOKUP(RANDBETWEEN(5,COUNT('Last name'!$A:$A) + 1),'Last name'!$A:$B,2,FALSE)
)</f>
        <v>Borba Auth</v>
      </c>
      <c r="I1834" s="7" t="str">
        <f t="shared" ca="1" si="253"/>
        <v>Letícia Borba Auth</v>
      </c>
      <c r="J1834" s="7" t="str">
        <f ca="1">VLOOKUP($E1834,Name!$A:$C,3,FALSE)</f>
        <v>F</v>
      </c>
      <c r="K1834" s="7" t="str">
        <f ca="1">VLOOKUP($J1834,Gender!$A:$B,2,FALSE)</f>
        <v>Female</v>
      </c>
      <c r="L1834" s="7">
        <f t="shared" ca="1" si="254"/>
        <v>6</v>
      </c>
      <c r="M1834" s="7" t="str">
        <f ca="1">VLOOKUP($L1834,Race!$A:$B,2,FALSE)</f>
        <v>Black or African American</v>
      </c>
      <c r="N1834" s="8">
        <f t="shared" ca="1" si="255"/>
        <v>26593</v>
      </c>
      <c r="O1834" s="6">
        <f t="shared" ca="1" si="256"/>
        <v>7</v>
      </c>
      <c r="P1834" s="8" t="str">
        <f ca="1">VLOOKUP($O1834,Education!$A:$B,2,FALSE)</f>
        <v>Undergraduate degree</v>
      </c>
      <c r="Q1834" s="7">
        <f ca="1" xml:space="preserve">
  IF(OR($S1834 = 5, $S1834 = 6, $S1834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34" s="7" t="str">
        <f ca="1">VLOOKUP($Q1834,Department!$A:$B,2,FALSE)</f>
        <v>Communication &amp; Marketing</v>
      </c>
      <c r="S1834" s="6">
        <f t="shared" ca="1" si="257"/>
        <v>11</v>
      </c>
      <c r="T1834" s="7" t="str">
        <f ca="1">VLOOKUP($S1834,Role!$A:$B,2,FALSE)</f>
        <v>Analyst</v>
      </c>
      <c r="U1834" s="6">
        <f t="shared" ca="1" si="258"/>
        <v>6</v>
      </c>
      <c r="V1834" s="7" t="str">
        <f ca="1" xml:space="preserve">
IF($U1834 &lt;&gt; "",
    VLOOKUP($U1834,Level!$A:$B,2,FALSE),
    ""
)</f>
        <v>Pleno</v>
      </c>
      <c r="W1834" s="1">
        <f t="shared" ca="1" si="259"/>
        <v>2580</v>
      </c>
      <c r="X1834" s="12" t="str">
        <f t="shared" ca="1" si="260"/>
        <v>INSERT INTO bi4all.fac_employees (id_company_fk, id_employee_pk, flg_active, employee_name, id_gender_fk, id_race_fk, birthday, id_schooling_fk, id_department_fk, id_role_fk, id_level_fk, salary) VALUES (1, 1830, TRUE, 'Letícia Borba Auth', 'F', 6, '21/10/1972', 7, 11, 11, 6, 2580);</v>
      </c>
    </row>
    <row r="1835" spans="1:24" ht="14.25" customHeight="1" x14ac:dyDescent="0.2">
      <c r="A1835" s="7">
        <v>1</v>
      </c>
      <c r="B1835" s="7" t="str">
        <f>$A1835 &amp; "-"&amp;VLOOKUP($A1835,Company!$A:$B,2,FALSE)</f>
        <v>1-ACME Corporation</v>
      </c>
      <c r="C1835" s="5">
        <f t="shared" si="252"/>
        <v>1831</v>
      </c>
      <c r="D1835" s="6" t="b">
        <v>1</v>
      </c>
      <c r="E1835" s="7">
        <f ca="1">IF($C1835 = 1 + N("Presidente"),
    127,
    IF($C1835 = 2 + N("Vice-Presidente"),
        72,
        IF($C1835 = 3 + N("Secretária bilíngue"),
            13,
            RANDBETWEEN(5,COUNT(Name!$A:$A) + 1)
        )
    )
)</f>
        <v>63</v>
      </c>
      <c r="F1835" s="7" t="str">
        <f ca="1">VLOOKUP($E1835,Name!$A:$B,2,FALSE)</f>
        <v>Aurorah</v>
      </c>
      <c r="G1835" s="7">
        <f ca="1" xml:space="preserve">
IF($C1835 = 1,
    0,
    RANDBETWEEN(5,COUNT('Last name'!$A:$A) + 1)
)</f>
        <v>33</v>
      </c>
      <c r="H1835" s="7" t="str">
        <f ca="1" xml:space="preserve">
IF($C1835 = 1 + N("Presidente"),
    "de Orléans e Bragança",
    VLOOKUP($G1835,'Last name'!$A:$B,2,FALSE) &amp; " " &amp; VLOOKUP(RANDBETWEEN(5,COUNT('Last name'!$A:$A) + 1),'Last name'!$A:$B,2,FALSE)
)</f>
        <v>Barreto Cunha</v>
      </c>
      <c r="I1835" s="7" t="str">
        <f t="shared" ca="1" si="253"/>
        <v>Aurorah Barreto Cunha</v>
      </c>
      <c r="J1835" s="7" t="str">
        <f ca="1">VLOOKUP($E1835,Name!$A:$C,3,FALSE)</f>
        <v>F</v>
      </c>
      <c r="K1835" s="7" t="str">
        <f ca="1">VLOOKUP($J1835,Gender!$A:$B,2,FALSE)</f>
        <v>Female</v>
      </c>
      <c r="L1835" s="7">
        <f t="shared" ca="1" si="254"/>
        <v>5</v>
      </c>
      <c r="M1835" s="7" t="str">
        <f ca="1">VLOOKUP($L1835,Race!$A:$B,2,FALSE)</f>
        <v>White</v>
      </c>
      <c r="N1835" s="8">
        <f t="shared" ca="1" si="255"/>
        <v>25882</v>
      </c>
      <c r="O1835" s="6">
        <f t="shared" ca="1" si="256"/>
        <v>7</v>
      </c>
      <c r="P1835" s="8" t="str">
        <f ca="1">VLOOKUP($O1835,Education!$A:$B,2,FALSE)</f>
        <v>Undergraduate degree</v>
      </c>
      <c r="Q1835" s="7">
        <f ca="1" xml:space="preserve">
  IF(OR($S1835 = 5, $S1835 = 6, $S1835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35" s="7" t="str">
        <f ca="1">VLOOKUP($Q1835,Department!$A:$B,2,FALSE)</f>
        <v>Finance</v>
      </c>
      <c r="S1835" s="6">
        <f t="shared" ca="1" si="257"/>
        <v>9</v>
      </c>
      <c r="T1835" s="7" t="str">
        <f ca="1">VLOOKUP($S1835,Role!$A:$B,2,FALSE)</f>
        <v>Intern</v>
      </c>
      <c r="U1835" s="6" t="str">
        <f t="shared" ca="1" si="258"/>
        <v/>
      </c>
      <c r="V1835" s="7" t="str">
        <f ca="1" xml:space="preserve">
IF($U1835 &lt;&gt; "",
    VLOOKUP($U1835,Level!$A:$B,2,FALSE),
    ""
)</f>
        <v/>
      </c>
      <c r="W1835" s="1">
        <f t="shared" ca="1" si="259"/>
        <v>1205</v>
      </c>
      <c r="X1835" s="12" t="str">
        <f t="shared" ca="1" si="260"/>
        <v>INSERT INTO bi4all.fac_employees (id_company_fk, id_employee_pk, flg_active, employee_name, id_gender_fk, id_race_fk, birthday, id_schooling_fk, id_department_fk, id_role_fk, id_level_fk, salary) VALUES (1, 1831, TRUE, 'Aurorah Barreto Cunha', 'F', 5, '10/11/1970', 7, 7, 9, NULL, 1205);</v>
      </c>
    </row>
    <row r="1836" spans="1:24" ht="14.25" customHeight="1" x14ac:dyDescent="0.2">
      <c r="A1836" s="7">
        <v>1</v>
      </c>
      <c r="B1836" s="7" t="str">
        <f>$A1836 &amp; "-"&amp;VLOOKUP($A1836,Company!$A:$B,2,FALSE)</f>
        <v>1-ACME Corporation</v>
      </c>
      <c r="C1836" s="5">
        <f t="shared" si="252"/>
        <v>1832</v>
      </c>
      <c r="D1836" s="6" t="b">
        <v>1</v>
      </c>
      <c r="E1836" s="7">
        <f ca="1">IF($C1836 = 1 + N("Presidente"),
    127,
    IF($C1836 = 2 + N("Vice-Presidente"),
        72,
        IF($C1836 = 3 + N("Secretária bilíngue"),
            13,
            RANDBETWEEN(5,COUNT(Name!$A:$A) + 1)
        )
    )
)</f>
        <v>156</v>
      </c>
      <c r="F1836" s="7" t="str">
        <f ca="1">VLOOKUP($E1836,Name!$A:$B,2,FALSE)</f>
        <v>Glória Maria</v>
      </c>
      <c r="G1836" s="7">
        <f ca="1" xml:space="preserve">
IF($C1836 = 1,
    0,
    RANDBETWEEN(5,COUNT('Last name'!$A:$A) + 1)
)</f>
        <v>108</v>
      </c>
      <c r="H1836" s="7" t="str">
        <f ca="1" xml:space="preserve">
IF($C1836 = 1 + N("Presidente"),
    "de Orléans e Bragança",
    VLOOKUP($G1836,'Last name'!$A:$B,2,FALSE) &amp; " " &amp; VLOOKUP(RANDBETWEEN(5,COUNT('Last name'!$A:$A) + 1),'Last name'!$A:$B,2,FALSE)
)</f>
        <v>Leone Moura</v>
      </c>
      <c r="I1836" s="7" t="str">
        <f t="shared" ca="1" si="253"/>
        <v>Glória Maria Leone Moura</v>
      </c>
      <c r="J1836" s="7" t="str">
        <f ca="1">VLOOKUP($E1836,Name!$A:$C,3,FALSE)</f>
        <v>F</v>
      </c>
      <c r="K1836" s="7" t="str">
        <f ca="1">VLOOKUP($J1836,Gender!$A:$B,2,FALSE)</f>
        <v>Female</v>
      </c>
      <c r="L1836" s="7">
        <f t="shared" ca="1" si="254"/>
        <v>5</v>
      </c>
      <c r="M1836" s="7" t="str">
        <f ca="1">VLOOKUP($L1836,Race!$A:$B,2,FALSE)</f>
        <v>White</v>
      </c>
      <c r="N1836" s="8">
        <f t="shared" ca="1" si="255"/>
        <v>30152</v>
      </c>
      <c r="O1836" s="6">
        <f t="shared" ca="1" si="256"/>
        <v>7</v>
      </c>
      <c r="P1836" s="8" t="str">
        <f ca="1">VLOOKUP($O1836,Education!$A:$B,2,FALSE)</f>
        <v>Undergraduate degree</v>
      </c>
      <c r="Q1836" s="7">
        <f ca="1" xml:space="preserve">
  IF(OR($S1836 = 5, $S1836 = 6, $S1836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36" s="7" t="str">
        <f ca="1">VLOOKUP($Q1836,Department!$A:$B,2,FALSE)</f>
        <v>Operations</v>
      </c>
      <c r="S1836" s="6">
        <f t="shared" ca="1" si="257"/>
        <v>11</v>
      </c>
      <c r="T1836" s="7" t="str">
        <f ca="1">VLOOKUP($S1836,Role!$A:$B,2,FALSE)</f>
        <v>Analyst</v>
      </c>
      <c r="U1836" s="6">
        <f t="shared" ca="1" si="258"/>
        <v>5</v>
      </c>
      <c r="V1836" s="7" t="str">
        <f ca="1" xml:space="preserve">
IF($U1836 &lt;&gt; "",
    VLOOKUP($U1836,Level!$A:$B,2,FALSE),
    ""
)</f>
        <v>Junior</v>
      </c>
      <c r="W1836" s="1">
        <f t="shared" ca="1" si="259"/>
        <v>2500</v>
      </c>
      <c r="X1836" s="12" t="str">
        <f t="shared" ca="1" si="260"/>
        <v>INSERT INTO bi4all.fac_employees (id_company_fk, id_employee_pk, flg_active, employee_name, id_gender_fk, id_race_fk, birthday, id_schooling_fk, id_department_fk, id_role_fk, id_level_fk, salary) VALUES (1, 1832, TRUE, 'Glória Maria Leone Moura', 'F', 5, '20/07/1982', 7, 10, 11, 5, 2500);</v>
      </c>
    </row>
    <row r="1837" spans="1:24" ht="14.25" customHeight="1" x14ac:dyDescent="0.2">
      <c r="A1837" s="7">
        <v>1</v>
      </c>
      <c r="B1837" s="7" t="str">
        <f>$A1837 &amp; "-"&amp;VLOOKUP($A1837,Company!$A:$B,2,FALSE)</f>
        <v>1-ACME Corporation</v>
      </c>
      <c r="C1837" s="5">
        <f t="shared" si="252"/>
        <v>1833</v>
      </c>
      <c r="D1837" s="6" t="b">
        <v>1</v>
      </c>
      <c r="E1837" s="7">
        <f ca="1">IF($C1837 = 1 + N("Presidente"),
    127,
    IF($C1837 = 2 + N("Vice-Presidente"),
        72,
        IF($C1837 = 3 + N("Secretária bilíngue"),
            13,
            RANDBETWEEN(5,COUNT(Name!$A:$A) + 1)
        )
    )
)</f>
        <v>52</v>
      </c>
      <c r="F1837" s="7" t="str">
        <f ca="1">VLOOKUP($E1837,Name!$A:$B,2,FALSE)</f>
        <v>Antônio</v>
      </c>
      <c r="G1837" s="7">
        <f ca="1" xml:space="preserve">
IF($C1837 = 1,
    0,
    RANDBETWEEN(5,COUNT('Last name'!$A:$A) + 1)
)</f>
        <v>65</v>
      </c>
      <c r="H1837" s="7" t="str">
        <f ca="1" xml:space="preserve">
IF($C1837 = 1 + N("Presidente"),
    "de Orléans e Bragança",
    VLOOKUP($G1837,'Last name'!$A:$B,2,FALSE) &amp; " " &amp; VLOOKUP(RANDBETWEEN(5,COUNT('Last name'!$A:$A) + 1),'Last name'!$A:$B,2,FALSE)
)</f>
        <v>Coelho Gonçalves</v>
      </c>
      <c r="I1837" s="7" t="str">
        <f t="shared" ca="1" si="253"/>
        <v>Antônio Coelho Gonçalves</v>
      </c>
      <c r="J1837" s="7" t="str">
        <f ca="1">VLOOKUP($E1837,Name!$A:$C,3,FALSE)</f>
        <v>M</v>
      </c>
      <c r="K1837" s="7" t="str">
        <f ca="1">VLOOKUP($J1837,Gender!$A:$B,2,FALSE)</f>
        <v>Male</v>
      </c>
      <c r="L1837" s="7">
        <f t="shared" ca="1" si="254"/>
        <v>7</v>
      </c>
      <c r="M1837" s="7" t="str">
        <f ca="1">VLOOKUP($L1837,Race!$A:$B,2,FALSE)</f>
        <v>Hispanic or Latino</v>
      </c>
      <c r="N1837" s="8">
        <f t="shared" ca="1" si="255"/>
        <v>30323</v>
      </c>
      <c r="O1837" s="6">
        <f t="shared" ca="1" si="256"/>
        <v>7</v>
      </c>
      <c r="P1837" s="8" t="str">
        <f ca="1">VLOOKUP($O1837,Education!$A:$B,2,FALSE)</f>
        <v>Undergraduate degree</v>
      </c>
      <c r="Q1837" s="7">
        <f ca="1" xml:space="preserve">
  IF(OR($S1837 = 5, $S1837 = 6, $S1837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37" s="7" t="str">
        <f ca="1">VLOOKUP($Q1837,Department!$A:$B,2,FALSE)</f>
        <v>Administration</v>
      </c>
      <c r="S1837" s="6">
        <f t="shared" ca="1" si="257"/>
        <v>10</v>
      </c>
      <c r="T1837" s="7" t="str">
        <f ca="1">VLOOKUP($S1837,Role!$A:$B,2,FALSE)</f>
        <v>Trainee</v>
      </c>
      <c r="U1837" s="6" t="str">
        <f t="shared" ca="1" si="258"/>
        <v/>
      </c>
      <c r="V1837" s="7" t="str">
        <f ca="1" xml:space="preserve">
IF($U1837 &lt;&gt; "",
    VLOOKUP($U1837,Level!$A:$B,2,FALSE),
    ""
)</f>
        <v/>
      </c>
      <c r="W1837" s="1">
        <f t="shared" ca="1" si="259"/>
        <v>1305</v>
      </c>
      <c r="X1837" s="12" t="str">
        <f t="shared" ca="1" si="260"/>
        <v>INSERT INTO bi4all.fac_employees (id_company_fk, id_employee_pk, flg_active, employee_name, id_gender_fk, id_race_fk, birthday, id_schooling_fk, id_department_fk, id_role_fk, id_level_fk, salary) VALUES (1, 1833, TRUE, 'Antônio Coelho Gonçalves', 'M', 7, '07/01/1983', 7, 6, 10, NULL, 1305);</v>
      </c>
    </row>
    <row r="1838" spans="1:24" ht="14.25" customHeight="1" x14ac:dyDescent="0.2">
      <c r="A1838" s="7">
        <v>1</v>
      </c>
      <c r="B1838" s="7" t="str">
        <f>$A1838 &amp; "-"&amp;VLOOKUP($A1838,Company!$A:$B,2,FALSE)</f>
        <v>1-ACME Corporation</v>
      </c>
      <c r="C1838" s="5">
        <f t="shared" si="252"/>
        <v>1834</v>
      </c>
      <c r="D1838" s="6" t="b">
        <v>1</v>
      </c>
      <c r="E1838" s="7">
        <f ca="1">IF($C1838 = 1 + N("Presidente"),
    127,
    IF($C1838 = 2 + N("Vice-Presidente"),
        72,
        IF($C1838 = 3 + N("Secretária bilíngue"),
            13,
            RANDBETWEEN(5,COUNT(Name!$A:$A) + 1)
        )
    )
)</f>
        <v>52</v>
      </c>
      <c r="F1838" s="7" t="str">
        <f ca="1">VLOOKUP($E1838,Name!$A:$B,2,FALSE)</f>
        <v>Antônio</v>
      </c>
      <c r="G1838" s="7">
        <f ca="1" xml:space="preserve">
IF($C1838 = 1,
    0,
    RANDBETWEEN(5,COUNT('Last name'!$A:$A) + 1)
)</f>
        <v>113</v>
      </c>
      <c r="H1838" s="7" t="str">
        <f ca="1" xml:space="preserve">
IF($C1838 = 1 + N("Presidente"),
    "de Orléans e Bragança",
    VLOOKUP($G1838,'Last name'!$A:$B,2,FALSE) &amp; " " &amp; VLOOKUP(RANDBETWEEN(5,COUNT('Last name'!$A:$A) + 1),'Last name'!$A:$B,2,FALSE)
)</f>
        <v>Luz Miranda</v>
      </c>
      <c r="I1838" s="7" t="str">
        <f t="shared" ca="1" si="253"/>
        <v>Antônio Luz Miranda</v>
      </c>
      <c r="J1838" s="7" t="str">
        <f ca="1">VLOOKUP($E1838,Name!$A:$C,3,FALSE)</f>
        <v>M</v>
      </c>
      <c r="K1838" s="7" t="str">
        <f ca="1">VLOOKUP($J1838,Gender!$A:$B,2,FALSE)</f>
        <v>Male</v>
      </c>
      <c r="L1838" s="7">
        <f t="shared" ca="1" si="254"/>
        <v>5</v>
      </c>
      <c r="M1838" s="7" t="str">
        <f ca="1">VLOOKUP($L1838,Race!$A:$B,2,FALSE)</f>
        <v>White</v>
      </c>
      <c r="N1838" s="8">
        <f t="shared" ca="1" si="255"/>
        <v>24165</v>
      </c>
      <c r="O1838" s="6">
        <f t="shared" ca="1" si="256"/>
        <v>8</v>
      </c>
      <c r="P1838" s="8" t="str">
        <f ca="1">VLOOKUP($O1838,Education!$A:$B,2,FALSE)</f>
        <v>Graduate school</v>
      </c>
      <c r="Q1838" s="7">
        <f ca="1" xml:space="preserve">
  IF(OR($S1838 = 5, $S1838 = 6, $S1838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38" s="7" t="str">
        <f ca="1">VLOOKUP($Q1838,Department!$A:$B,2,FALSE)</f>
        <v>Human Resource</v>
      </c>
      <c r="S1838" s="6">
        <f t="shared" ca="1" si="257"/>
        <v>11</v>
      </c>
      <c r="T1838" s="7" t="str">
        <f ca="1">VLOOKUP($S1838,Role!$A:$B,2,FALSE)</f>
        <v>Analyst</v>
      </c>
      <c r="U1838" s="6">
        <f t="shared" ca="1" si="258"/>
        <v>5</v>
      </c>
      <c r="V1838" s="7" t="str">
        <f ca="1" xml:space="preserve">
IF($U1838 &lt;&gt; "",
    VLOOKUP($U1838,Level!$A:$B,2,FALSE),
    ""
)</f>
        <v>Junior</v>
      </c>
      <c r="W1838" s="1">
        <f t="shared" ca="1" si="259"/>
        <v>3080</v>
      </c>
      <c r="X1838" s="12" t="str">
        <f t="shared" ca="1" si="260"/>
        <v>INSERT INTO bi4all.fac_employees (id_company_fk, id_employee_pk, flg_active, employee_name, id_gender_fk, id_race_fk, birthday, id_schooling_fk, id_department_fk, id_role_fk, id_level_fk, salary) VALUES (1, 1834, TRUE, 'Antônio Luz Miranda', 'M', 5, '27/02/1966', 8, 8, 11, 5, 3080);</v>
      </c>
    </row>
    <row r="1839" spans="1:24" ht="14.25" customHeight="1" x14ac:dyDescent="0.2">
      <c r="A1839" s="7">
        <v>1</v>
      </c>
      <c r="B1839" s="7" t="str">
        <f>$A1839 &amp; "-"&amp;VLOOKUP($A1839,Company!$A:$B,2,FALSE)</f>
        <v>1-ACME Corporation</v>
      </c>
      <c r="C1839" s="5">
        <f t="shared" si="252"/>
        <v>1835</v>
      </c>
      <c r="D1839" s="6" t="b">
        <v>1</v>
      </c>
      <c r="E1839" s="7">
        <f ca="1">IF($C1839 = 1 + N("Presidente"),
    127,
    IF($C1839 = 2 + N("Vice-Presidente"),
        72,
        IF($C1839 = 3 + N("Secretária bilíngue"),
            13,
            RANDBETWEEN(5,COUNT(Name!$A:$A) + 1)
        )
    )
)</f>
        <v>290</v>
      </c>
      <c r="F1839" s="7" t="str">
        <f ca="1">VLOOKUP($E1839,Name!$A:$B,2,FALSE)</f>
        <v>Melissa</v>
      </c>
      <c r="G1839" s="7">
        <f ca="1" xml:space="preserve">
IF($C1839 = 1,
    0,
    RANDBETWEEN(5,COUNT('Last name'!$A:$A) + 1)
)</f>
        <v>122</v>
      </c>
      <c r="H1839" s="7" t="str">
        <f ca="1" xml:space="preserve">
IF($C1839 = 1 + N("Presidente"),
    "de Orléans e Bragança",
    VLOOKUP($G1839,'Last name'!$A:$B,2,FALSE) &amp; " " &amp; VLOOKUP(RANDBETWEEN(5,COUNT('Last name'!$A:$A) + 1),'Last name'!$A:$B,2,FALSE)
)</f>
        <v>Martini Galli</v>
      </c>
      <c r="I1839" s="7" t="str">
        <f t="shared" ca="1" si="253"/>
        <v>Melissa Martini Galli</v>
      </c>
      <c r="J1839" s="7" t="str">
        <f ca="1">VLOOKUP($E1839,Name!$A:$C,3,FALSE)</f>
        <v>F</v>
      </c>
      <c r="K1839" s="7" t="str">
        <f ca="1">VLOOKUP($J1839,Gender!$A:$B,2,FALSE)</f>
        <v>Female</v>
      </c>
      <c r="L1839" s="7">
        <f t="shared" ca="1" si="254"/>
        <v>5</v>
      </c>
      <c r="M1839" s="7" t="str">
        <f ca="1">VLOOKUP($L1839,Race!$A:$B,2,FALSE)</f>
        <v>White</v>
      </c>
      <c r="N1839" s="8">
        <f t="shared" ca="1" si="255"/>
        <v>29899</v>
      </c>
      <c r="O1839" s="6">
        <f t="shared" ca="1" si="256"/>
        <v>7</v>
      </c>
      <c r="P1839" s="8" t="str">
        <f ca="1">VLOOKUP($O1839,Education!$A:$B,2,FALSE)</f>
        <v>Undergraduate degree</v>
      </c>
      <c r="Q1839" s="7">
        <f ca="1" xml:space="preserve">
  IF(OR($S1839 = 5, $S1839 = 6, $S1839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39" s="7" t="str">
        <f ca="1">VLOOKUP($Q1839,Department!$A:$B,2,FALSE)</f>
        <v>Audit</v>
      </c>
      <c r="S1839" s="6">
        <f t="shared" ca="1" si="257"/>
        <v>10</v>
      </c>
      <c r="T1839" s="7" t="str">
        <f ca="1">VLOOKUP($S1839,Role!$A:$B,2,FALSE)</f>
        <v>Trainee</v>
      </c>
      <c r="U1839" s="6" t="str">
        <f t="shared" ca="1" si="258"/>
        <v/>
      </c>
      <c r="V1839" s="7" t="str">
        <f ca="1" xml:space="preserve">
IF($U1839 &lt;&gt; "",
    VLOOKUP($U1839,Level!$A:$B,2,FALSE),
    ""
)</f>
        <v/>
      </c>
      <c r="W1839" s="1">
        <f t="shared" ca="1" si="259"/>
        <v>1305</v>
      </c>
      <c r="X1839" s="12" t="str">
        <f t="shared" ca="1" si="260"/>
        <v>INSERT INTO bi4all.fac_employees (id_company_fk, id_employee_pk, flg_active, employee_name, id_gender_fk, id_race_fk, birthday, id_schooling_fk, id_department_fk, id_role_fk, id_level_fk, salary) VALUES (1, 1835, TRUE, 'Melissa Martini Galli', 'F', 5, '09/11/1981', 7, 13, 10, NULL, 1305);</v>
      </c>
    </row>
    <row r="1840" spans="1:24" ht="14.25" customHeight="1" x14ac:dyDescent="0.2">
      <c r="A1840" s="7">
        <v>1</v>
      </c>
      <c r="B1840" s="7" t="str">
        <f>$A1840 &amp; "-"&amp;VLOOKUP($A1840,Company!$A:$B,2,FALSE)</f>
        <v>1-ACME Corporation</v>
      </c>
      <c r="C1840" s="5">
        <f t="shared" si="252"/>
        <v>1836</v>
      </c>
      <c r="D1840" s="6" t="b">
        <v>1</v>
      </c>
      <c r="E1840" s="7">
        <f ca="1">IF($C1840 = 1 + N("Presidente"),
    127,
    IF($C1840 = 2 + N("Vice-Presidente"),
        72,
        IF($C1840 = 3 + N("Secretária bilíngue"),
            13,
            RANDBETWEEN(5,COUNT(Name!$A:$A) + 1)
        )
    )
)</f>
        <v>101</v>
      </c>
      <c r="F1840" s="7" t="str">
        <f ca="1">VLOOKUP($E1840,Name!$A:$B,2,FALSE)</f>
        <v>Daniel</v>
      </c>
      <c r="G1840" s="7">
        <f ca="1" xml:space="preserve">
IF($C1840 = 1,
    0,
    RANDBETWEEN(5,COUNT('Last name'!$A:$A) + 1)
)</f>
        <v>128</v>
      </c>
      <c r="H1840" s="7" t="str">
        <f ca="1" xml:space="preserve">
IF($C1840 = 1 + N("Presidente"),
    "de Orléans e Bragança",
    VLOOKUP($G1840,'Last name'!$A:$B,2,FALSE) &amp; " " &amp; VLOOKUP(RANDBETWEEN(5,COUNT('Last name'!$A:$A) + 1),'Last name'!$A:$B,2,FALSE)
)</f>
        <v>Mendes Santacruz</v>
      </c>
      <c r="I1840" s="7" t="str">
        <f t="shared" ca="1" si="253"/>
        <v>Daniel Mendes Santacruz</v>
      </c>
      <c r="J1840" s="7" t="str">
        <f ca="1">VLOOKUP($E1840,Name!$A:$C,3,FALSE)</f>
        <v>M</v>
      </c>
      <c r="K1840" s="7" t="str">
        <f ca="1">VLOOKUP($J1840,Gender!$A:$B,2,FALSE)</f>
        <v>Male</v>
      </c>
      <c r="L1840" s="7">
        <f t="shared" ca="1" si="254"/>
        <v>5</v>
      </c>
      <c r="M1840" s="7" t="str">
        <f ca="1">VLOOKUP($L1840,Race!$A:$B,2,FALSE)</f>
        <v>White</v>
      </c>
      <c r="N1840" s="8">
        <f t="shared" ca="1" si="255"/>
        <v>17887</v>
      </c>
      <c r="O1840" s="6">
        <f t="shared" ca="1" si="256"/>
        <v>7</v>
      </c>
      <c r="P1840" s="8" t="str">
        <f ca="1">VLOOKUP($O1840,Education!$A:$B,2,FALSE)</f>
        <v>Undergraduate degree</v>
      </c>
      <c r="Q1840" s="7">
        <f ca="1" xml:space="preserve">
  IF(OR($S1840 = 5, $S1840 = 6, $S1840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40" s="7" t="str">
        <f ca="1">VLOOKUP($Q1840,Department!$A:$B,2,FALSE)</f>
        <v>Commercial</v>
      </c>
      <c r="S1840" s="6">
        <f t="shared" ca="1" si="257"/>
        <v>11</v>
      </c>
      <c r="T1840" s="7" t="str">
        <f ca="1">VLOOKUP($S1840,Role!$A:$B,2,FALSE)</f>
        <v>Analyst</v>
      </c>
      <c r="U1840" s="6">
        <f t="shared" ca="1" si="258"/>
        <v>6</v>
      </c>
      <c r="V1840" s="7" t="str">
        <f ca="1" xml:space="preserve">
IF($U1840 &lt;&gt; "",
    VLOOKUP($U1840,Level!$A:$B,2,FALSE),
    ""
)</f>
        <v>Pleno</v>
      </c>
      <c r="W1840" s="1">
        <f t="shared" ca="1" si="259"/>
        <v>2580</v>
      </c>
      <c r="X1840" s="12" t="str">
        <f t="shared" ca="1" si="260"/>
        <v>INSERT INTO bi4all.fac_employees (id_company_fk, id_employee_pk, flg_active, employee_name, id_gender_fk, id_race_fk, birthday, id_schooling_fk, id_department_fk, id_role_fk, id_level_fk, salary) VALUES (1, 1836, TRUE, 'Daniel Mendes Santacruz', 'M', 5, '20/12/1948', 7, 9, 11, 6, 2580);</v>
      </c>
    </row>
    <row r="1841" spans="1:24" ht="14.25" customHeight="1" x14ac:dyDescent="0.2">
      <c r="A1841" s="7">
        <v>1</v>
      </c>
      <c r="B1841" s="7" t="str">
        <f>$A1841 &amp; "-"&amp;VLOOKUP($A1841,Company!$A:$B,2,FALSE)</f>
        <v>1-ACME Corporation</v>
      </c>
      <c r="C1841" s="5">
        <f t="shared" si="252"/>
        <v>1837</v>
      </c>
      <c r="D1841" s="6" t="b">
        <v>1</v>
      </c>
      <c r="E1841" s="7">
        <f ca="1">IF($C1841 = 1 + N("Presidente"),
    127,
    IF($C1841 = 2 + N("Vice-Presidente"),
        72,
        IF($C1841 = 3 + N("Secretária bilíngue"),
            13,
            RANDBETWEEN(5,COUNT(Name!$A:$A) + 1)
        )
    )
)</f>
        <v>145</v>
      </c>
      <c r="F1841" s="7" t="str">
        <f ca="1">VLOOKUP($E1841,Name!$A:$B,2,FALSE)</f>
        <v>Francisca</v>
      </c>
      <c r="G1841" s="7">
        <f ca="1" xml:space="preserve">
IF($C1841 = 1,
    0,
    RANDBETWEEN(5,COUNT('Last name'!$A:$A) + 1)
)</f>
        <v>5</v>
      </c>
      <c r="H1841" s="7" t="str">
        <f ca="1" xml:space="preserve">
IF($C1841 = 1 + N("Presidente"),
    "de Orléans e Bragança",
    VLOOKUP($G1841,'Last name'!$A:$B,2,FALSE) &amp; " " &amp; VLOOKUP(RANDBETWEEN(5,COUNT('Last name'!$A:$A) + 1),'Last name'!$A:$B,2,FALSE)
)</f>
        <v>Abranches Costa</v>
      </c>
      <c r="I1841" s="7" t="str">
        <f t="shared" ca="1" si="253"/>
        <v>Francisca Abranches Costa</v>
      </c>
      <c r="J1841" s="7" t="str">
        <f ca="1">VLOOKUP($E1841,Name!$A:$C,3,FALSE)</f>
        <v>F</v>
      </c>
      <c r="K1841" s="7" t="str">
        <f ca="1">VLOOKUP($J1841,Gender!$A:$B,2,FALSE)</f>
        <v>Female</v>
      </c>
      <c r="L1841" s="7">
        <f t="shared" ca="1" si="254"/>
        <v>6</v>
      </c>
      <c r="M1841" s="7" t="str">
        <f ca="1">VLOOKUP($L1841,Race!$A:$B,2,FALSE)</f>
        <v>Black or African American</v>
      </c>
      <c r="N1841" s="8">
        <f t="shared" ca="1" si="255"/>
        <v>29015</v>
      </c>
      <c r="O1841" s="6">
        <f t="shared" ca="1" si="256"/>
        <v>7</v>
      </c>
      <c r="P1841" s="8" t="str">
        <f ca="1">VLOOKUP($O1841,Education!$A:$B,2,FALSE)</f>
        <v>Undergraduate degree</v>
      </c>
      <c r="Q1841" s="7">
        <f ca="1" xml:space="preserve">
  IF(OR($S1841 = 5, $S1841 = 6, $S1841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41" s="7" t="str">
        <f ca="1">VLOOKUP($Q1841,Department!$A:$B,2,FALSE)</f>
        <v>Human Resource</v>
      </c>
      <c r="S1841" s="6">
        <f t="shared" ca="1" si="257"/>
        <v>10</v>
      </c>
      <c r="T1841" s="7" t="str">
        <f ca="1">VLOOKUP($S1841,Role!$A:$B,2,FALSE)</f>
        <v>Trainee</v>
      </c>
      <c r="U1841" s="6" t="str">
        <f t="shared" ca="1" si="258"/>
        <v/>
      </c>
      <c r="V1841" s="7" t="str">
        <f ca="1" xml:space="preserve">
IF($U1841 &lt;&gt; "",
    VLOOKUP($U1841,Level!$A:$B,2,FALSE),
    ""
)</f>
        <v/>
      </c>
      <c r="W1841" s="1">
        <f t="shared" ca="1" si="259"/>
        <v>1385</v>
      </c>
      <c r="X1841" s="12" t="str">
        <f t="shared" ca="1" si="260"/>
        <v>INSERT INTO bi4all.fac_employees (id_company_fk, id_employee_pk, flg_active, employee_name, id_gender_fk, id_race_fk, birthday, id_schooling_fk, id_department_fk, id_role_fk, id_level_fk, salary) VALUES (1, 1837, TRUE, 'Francisca Abranches Costa', 'F', 6, '09/06/1979', 7, 8, 10, NULL, 1385);</v>
      </c>
    </row>
    <row r="1842" spans="1:24" ht="14.25" customHeight="1" x14ac:dyDescent="0.2">
      <c r="A1842" s="7">
        <v>1</v>
      </c>
      <c r="B1842" s="7" t="str">
        <f>$A1842 &amp; "-"&amp;VLOOKUP($A1842,Company!$A:$B,2,FALSE)</f>
        <v>1-ACME Corporation</v>
      </c>
      <c r="C1842" s="5">
        <f t="shared" si="252"/>
        <v>1838</v>
      </c>
      <c r="D1842" s="6" t="b">
        <v>1</v>
      </c>
      <c r="E1842" s="7">
        <f ca="1">IF($C1842 = 1 + N("Presidente"),
    127,
    IF($C1842 = 2 + N("Vice-Presidente"),
        72,
        IF($C1842 = 3 + N("Secretária bilíngue"),
            13,
            RANDBETWEEN(5,COUNT(Name!$A:$A) + 1)
        )
    )
)</f>
        <v>6</v>
      </c>
      <c r="F1842" s="7" t="str">
        <f ca="1">VLOOKUP($E1842,Name!$A:$B,2,FALSE)</f>
        <v>Abigail</v>
      </c>
      <c r="G1842" s="7">
        <f ca="1" xml:space="preserve">
IF($C1842 = 1,
    0,
    RANDBETWEEN(5,COUNT('Last name'!$A:$A) + 1)
)</f>
        <v>84</v>
      </c>
      <c r="H1842" s="7" t="str">
        <f ca="1" xml:space="preserve">
IF($C1842 = 1 + N("Presidente"),
    "de Orléans e Bragança",
    VLOOKUP($G1842,'Last name'!$A:$B,2,FALSE) &amp; " " &amp; VLOOKUP(RANDBETWEEN(5,COUNT('Last name'!$A:$A) + 1),'Last name'!$A:$B,2,FALSE)
)</f>
        <v>Fernandes Alencar</v>
      </c>
      <c r="I1842" s="7" t="str">
        <f t="shared" ca="1" si="253"/>
        <v>Abigail Fernandes Alencar</v>
      </c>
      <c r="J1842" s="7" t="str">
        <f ca="1">VLOOKUP($E1842,Name!$A:$C,3,FALSE)</f>
        <v>F</v>
      </c>
      <c r="K1842" s="7" t="str">
        <f ca="1">VLOOKUP($J1842,Gender!$A:$B,2,FALSE)</f>
        <v>Female</v>
      </c>
      <c r="L1842" s="7">
        <f t="shared" ca="1" si="254"/>
        <v>5</v>
      </c>
      <c r="M1842" s="7" t="str">
        <f ca="1">VLOOKUP($L1842,Race!$A:$B,2,FALSE)</f>
        <v>White</v>
      </c>
      <c r="N1842" s="8">
        <f t="shared" ca="1" si="255"/>
        <v>17853</v>
      </c>
      <c r="O1842" s="6">
        <f t="shared" ca="1" si="256"/>
        <v>7</v>
      </c>
      <c r="P1842" s="8" t="str">
        <f ca="1">VLOOKUP($O1842,Education!$A:$B,2,FALSE)</f>
        <v>Undergraduate degree</v>
      </c>
      <c r="Q1842" s="7">
        <f ca="1" xml:space="preserve">
  IF(OR($S1842 = 5, $S1842 = 6, $S1842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42" s="7" t="str">
        <f ca="1">VLOOKUP($Q1842,Department!$A:$B,2,FALSE)</f>
        <v>Administration</v>
      </c>
      <c r="S1842" s="6">
        <f t="shared" ca="1" si="257"/>
        <v>11</v>
      </c>
      <c r="T1842" s="7" t="str">
        <f ca="1">VLOOKUP($S1842,Role!$A:$B,2,FALSE)</f>
        <v>Analyst</v>
      </c>
      <c r="U1842" s="6">
        <f t="shared" ca="1" si="258"/>
        <v>5</v>
      </c>
      <c r="V1842" s="7" t="str">
        <f ca="1" xml:space="preserve">
IF($U1842 &lt;&gt; "",
    VLOOKUP($U1842,Level!$A:$B,2,FALSE),
    ""
)</f>
        <v>Junior</v>
      </c>
      <c r="W1842" s="1">
        <f t="shared" ca="1" si="259"/>
        <v>2500</v>
      </c>
      <c r="X1842" s="12" t="str">
        <f t="shared" ca="1" si="260"/>
        <v>INSERT INTO bi4all.fac_employees (id_company_fk, id_employee_pk, flg_active, employee_name, id_gender_fk, id_race_fk, birthday, id_schooling_fk, id_department_fk, id_role_fk, id_level_fk, salary) VALUES (1, 1838, TRUE, 'Abigail Fernandes Alencar', 'F', 5, '16/11/1948', 7, 6, 11, 5, 2500);</v>
      </c>
    </row>
    <row r="1843" spans="1:24" ht="14.25" customHeight="1" x14ac:dyDescent="0.2">
      <c r="A1843" s="7">
        <v>1</v>
      </c>
      <c r="B1843" s="7" t="str">
        <f>$A1843 &amp; "-"&amp;VLOOKUP($A1843,Company!$A:$B,2,FALSE)</f>
        <v>1-ACME Corporation</v>
      </c>
      <c r="C1843" s="5">
        <f t="shared" si="252"/>
        <v>1839</v>
      </c>
      <c r="D1843" s="6" t="b">
        <v>1</v>
      </c>
      <c r="E1843" s="7">
        <f ca="1">IF($C1843 = 1 + N("Presidente"),
    127,
    IF($C1843 = 2 + N("Vice-Presidente"),
        72,
        IF($C1843 = 3 + N("Secretária bilíngue"),
            13,
            RANDBETWEEN(5,COUNT(Name!$A:$A) + 1)
        )
    )
)</f>
        <v>251</v>
      </c>
      <c r="F1843" s="7" t="str">
        <f ca="1">VLOOKUP($E1843,Name!$A:$B,2,FALSE)</f>
        <v>Maitê</v>
      </c>
      <c r="G1843" s="7">
        <f ca="1" xml:space="preserve">
IF($C1843 = 1,
    0,
    RANDBETWEEN(5,COUNT('Last name'!$A:$A) + 1)
)</f>
        <v>40</v>
      </c>
      <c r="H1843" s="7" t="str">
        <f ca="1" xml:space="preserve">
IF($C1843 = 1 + N("Presidente"),
    "de Orléans e Bragança",
    VLOOKUP($G1843,'Last name'!$A:$B,2,FALSE) &amp; " " &amp; VLOOKUP(RANDBETWEEN(5,COUNT('Last name'!$A:$A) + 1),'Last name'!$A:$B,2,FALSE)
)</f>
        <v>Bicalho Aragão</v>
      </c>
      <c r="I1843" s="7" t="str">
        <f t="shared" ca="1" si="253"/>
        <v>Maitê Bicalho Aragão</v>
      </c>
      <c r="J1843" s="7" t="str">
        <f ca="1">VLOOKUP($E1843,Name!$A:$C,3,FALSE)</f>
        <v>F</v>
      </c>
      <c r="K1843" s="7" t="str">
        <f ca="1">VLOOKUP($J1843,Gender!$A:$B,2,FALSE)</f>
        <v>Female</v>
      </c>
      <c r="L1843" s="7">
        <f t="shared" ca="1" si="254"/>
        <v>8</v>
      </c>
      <c r="M1843" s="7" t="str">
        <f ca="1">VLOOKUP($L1843,Race!$A:$B,2,FALSE)</f>
        <v>Asian</v>
      </c>
      <c r="N1843" s="8">
        <f t="shared" ca="1" si="255"/>
        <v>27719</v>
      </c>
      <c r="O1843" s="6">
        <f t="shared" ca="1" si="256"/>
        <v>7</v>
      </c>
      <c r="P1843" s="8" t="str">
        <f ca="1">VLOOKUP($O1843,Education!$A:$B,2,FALSE)</f>
        <v>Undergraduate degree</v>
      </c>
      <c r="Q1843" s="7">
        <f ca="1" xml:space="preserve">
  IF(OR($S1843 = 5, $S1843 = 6, $S1843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43" s="7" t="str">
        <f ca="1">VLOOKUP($Q1843,Department!$A:$B,2,FALSE)</f>
        <v>Commercial</v>
      </c>
      <c r="S1843" s="6">
        <f t="shared" ca="1" si="257"/>
        <v>10</v>
      </c>
      <c r="T1843" s="7" t="str">
        <f ca="1">VLOOKUP($S1843,Role!$A:$B,2,FALSE)</f>
        <v>Trainee</v>
      </c>
      <c r="U1843" s="6" t="str">
        <f t="shared" ca="1" si="258"/>
        <v/>
      </c>
      <c r="V1843" s="7" t="str">
        <f ca="1" xml:space="preserve">
IF($U1843 &lt;&gt; "",
    VLOOKUP($U1843,Level!$A:$B,2,FALSE),
    ""
)</f>
        <v/>
      </c>
      <c r="W1843" s="1">
        <f t="shared" ca="1" si="259"/>
        <v>1385</v>
      </c>
      <c r="X1843" s="12" t="str">
        <f t="shared" ca="1" si="260"/>
        <v>INSERT INTO bi4all.fac_employees (id_company_fk, id_employee_pk, flg_active, employee_name, id_gender_fk, id_race_fk, birthday, id_schooling_fk, id_department_fk, id_role_fk, id_level_fk, salary) VALUES (1, 1839, TRUE, 'Maitê Bicalho Aragão', 'F', 8, '21/11/1975', 7, 9, 10, NULL, 1385);</v>
      </c>
    </row>
    <row r="1844" spans="1:24" ht="14.25" customHeight="1" x14ac:dyDescent="0.2">
      <c r="A1844" s="7">
        <v>1</v>
      </c>
      <c r="B1844" s="7" t="str">
        <f>$A1844 &amp; "-"&amp;VLOOKUP($A1844,Company!$A:$B,2,FALSE)</f>
        <v>1-ACME Corporation</v>
      </c>
      <c r="C1844" s="5">
        <f t="shared" si="252"/>
        <v>1840</v>
      </c>
      <c r="D1844" s="6" t="b">
        <v>1</v>
      </c>
      <c r="E1844" s="7">
        <f ca="1">IF($C1844 = 1 + N("Presidente"),
    127,
    IF($C1844 = 2 + N("Vice-Presidente"),
        72,
        IF($C1844 = 3 + N("Secretária bilíngue"),
            13,
            RANDBETWEEN(5,COUNT(Name!$A:$A) + 1)
        )
    )
)</f>
        <v>79</v>
      </c>
      <c r="F1844" s="7" t="str">
        <f ca="1">VLOOKUP($E1844,Name!$A:$B,2,FALSE)</f>
        <v>Byanca</v>
      </c>
      <c r="G1844" s="7">
        <f ca="1" xml:space="preserve">
IF($C1844 = 1,
    0,
    RANDBETWEEN(5,COUNT('Last name'!$A:$A) + 1)
)</f>
        <v>49</v>
      </c>
      <c r="H1844" s="7" t="str">
        <f ca="1" xml:space="preserve">
IF($C1844 = 1 + N("Presidente"),
    "de Orléans e Bragança",
    VLOOKUP($G1844,'Last name'!$A:$B,2,FALSE) &amp; " " &amp; VLOOKUP(RANDBETWEEN(5,COUNT('Last name'!$A:$A) + 1),'Last name'!$A:$B,2,FALSE)
)</f>
        <v>Brito Braga</v>
      </c>
      <c r="I1844" s="7" t="str">
        <f t="shared" ca="1" si="253"/>
        <v>Byanca Brito Braga</v>
      </c>
      <c r="J1844" s="7" t="str">
        <f ca="1">VLOOKUP($E1844,Name!$A:$C,3,FALSE)</f>
        <v>F</v>
      </c>
      <c r="K1844" s="7" t="str">
        <f ca="1">VLOOKUP($J1844,Gender!$A:$B,2,FALSE)</f>
        <v>Female</v>
      </c>
      <c r="L1844" s="7">
        <f t="shared" ca="1" si="254"/>
        <v>5</v>
      </c>
      <c r="M1844" s="7" t="str">
        <f ca="1">VLOOKUP($L1844,Race!$A:$B,2,FALSE)</f>
        <v>White</v>
      </c>
      <c r="N1844" s="8">
        <f t="shared" ca="1" si="255"/>
        <v>26406</v>
      </c>
      <c r="O1844" s="6">
        <f t="shared" ca="1" si="256"/>
        <v>8</v>
      </c>
      <c r="P1844" s="8" t="str">
        <f ca="1">VLOOKUP($O1844,Education!$A:$B,2,FALSE)</f>
        <v>Graduate school</v>
      </c>
      <c r="Q1844" s="7">
        <f ca="1" xml:space="preserve">
  IF(OR($S1844 = 5, $S1844 = 6, $S1844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44" s="7" t="str">
        <f ca="1">VLOOKUP($Q1844,Department!$A:$B,2,FALSE)</f>
        <v>Administration</v>
      </c>
      <c r="S1844" s="6">
        <f t="shared" ca="1" si="257"/>
        <v>11</v>
      </c>
      <c r="T1844" s="7" t="str">
        <f ca="1">VLOOKUP($S1844,Role!$A:$B,2,FALSE)</f>
        <v>Analyst</v>
      </c>
      <c r="U1844" s="6">
        <f t="shared" ca="1" si="258"/>
        <v>7</v>
      </c>
      <c r="V1844" s="7" t="str">
        <f ca="1" xml:space="preserve">
IF($U1844 &lt;&gt; "",
    VLOOKUP($U1844,Level!$A:$B,2,FALSE),
    ""
)</f>
        <v>Senior</v>
      </c>
      <c r="W1844" s="1">
        <f t="shared" ca="1" si="259"/>
        <v>3000</v>
      </c>
      <c r="X1844" s="12" t="str">
        <f t="shared" ca="1" si="260"/>
        <v>INSERT INTO bi4all.fac_employees (id_company_fk, id_employee_pk, flg_active, employee_name, id_gender_fk, id_race_fk, birthday, id_schooling_fk, id_department_fk, id_role_fk, id_level_fk, salary) VALUES (1, 1840, TRUE, 'Byanca Brito Braga', 'F', 5, '17/04/1972', 8, 6, 11, 7, 3000);</v>
      </c>
    </row>
    <row r="1845" spans="1:24" ht="14.25" customHeight="1" x14ac:dyDescent="0.2">
      <c r="A1845" s="7">
        <v>1</v>
      </c>
      <c r="B1845" s="7" t="str">
        <f>$A1845 &amp; "-"&amp;VLOOKUP($A1845,Company!$A:$B,2,FALSE)</f>
        <v>1-ACME Corporation</v>
      </c>
      <c r="C1845" s="5">
        <f t="shared" si="252"/>
        <v>1841</v>
      </c>
      <c r="D1845" s="6" t="b">
        <v>1</v>
      </c>
      <c r="E1845" s="7">
        <f ca="1">IF($C1845 = 1 + N("Presidente"),
    127,
    IF($C1845 = 2 + N("Vice-Presidente"),
        72,
        IF($C1845 = 3 + N("Secretária bilíngue"),
            13,
            RANDBETWEEN(5,COUNT(Name!$A:$A) + 1)
        )
    )
)</f>
        <v>228</v>
      </c>
      <c r="F1845" s="7" t="str">
        <f ca="1">VLOOKUP($E1845,Name!$A:$B,2,FALSE)</f>
        <v>Lívia</v>
      </c>
      <c r="G1845" s="7">
        <f ca="1" xml:space="preserve">
IF($C1845 = 1,
    0,
    RANDBETWEEN(5,COUNT('Last name'!$A:$A) + 1)
)</f>
        <v>39</v>
      </c>
      <c r="H1845" s="7" t="str">
        <f ca="1" xml:space="preserve">
IF($C1845 = 1 + N("Presidente"),
    "de Orléans e Bragança",
    VLOOKUP($G1845,'Last name'!$A:$B,2,FALSE) &amp; " " &amp; VLOOKUP(RANDBETWEEN(5,COUNT('Last name'!$A:$A) + 1),'Last name'!$A:$B,2,FALSE)
)</f>
        <v>Bianchi Peçanha</v>
      </c>
      <c r="I1845" s="7" t="str">
        <f t="shared" ca="1" si="253"/>
        <v>Lívia Bianchi Peçanha</v>
      </c>
      <c r="J1845" s="7" t="str">
        <f ca="1">VLOOKUP($E1845,Name!$A:$C,3,FALSE)</f>
        <v>F</v>
      </c>
      <c r="K1845" s="7" t="str">
        <f ca="1">VLOOKUP($J1845,Gender!$A:$B,2,FALSE)</f>
        <v>Female</v>
      </c>
      <c r="L1845" s="7">
        <f t="shared" ca="1" si="254"/>
        <v>5</v>
      </c>
      <c r="M1845" s="7" t="str">
        <f ca="1">VLOOKUP($L1845,Race!$A:$B,2,FALSE)</f>
        <v>White</v>
      </c>
      <c r="N1845" s="8">
        <f t="shared" ca="1" si="255"/>
        <v>26739</v>
      </c>
      <c r="O1845" s="6">
        <f t="shared" ca="1" si="256"/>
        <v>7</v>
      </c>
      <c r="P1845" s="8" t="str">
        <f ca="1">VLOOKUP($O1845,Education!$A:$B,2,FALSE)</f>
        <v>Undergraduate degree</v>
      </c>
      <c r="Q1845" s="7">
        <f ca="1" xml:space="preserve">
  IF(OR($S1845 = 5, $S1845 = 6, $S1845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45" s="7" t="str">
        <f ca="1">VLOOKUP($Q1845,Department!$A:$B,2,FALSE)</f>
        <v>Audit</v>
      </c>
      <c r="S1845" s="6">
        <f t="shared" ca="1" si="257"/>
        <v>9</v>
      </c>
      <c r="T1845" s="7" t="str">
        <f ca="1">VLOOKUP($S1845,Role!$A:$B,2,FALSE)</f>
        <v>Intern</v>
      </c>
      <c r="U1845" s="6" t="str">
        <f t="shared" ca="1" si="258"/>
        <v/>
      </c>
      <c r="V1845" s="7" t="str">
        <f ca="1" xml:space="preserve">
IF($U1845 &lt;&gt; "",
    VLOOKUP($U1845,Level!$A:$B,2,FALSE),
    ""
)</f>
        <v/>
      </c>
      <c r="W1845" s="1">
        <f t="shared" ca="1" si="259"/>
        <v>1205</v>
      </c>
      <c r="X1845" s="12" t="str">
        <f t="shared" ca="1" si="260"/>
        <v>INSERT INTO bi4all.fac_employees (id_company_fk, id_employee_pk, flg_active, employee_name, id_gender_fk, id_race_fk, birthday, id_schooling_fk, id_department_fk, id_role_fk, id_level_fk, salary) VALUES (1, 1841, TRUE, 'Lívia Bianchi Peçanha', 'F', 5, '16/03/1973', 7, 13, 9, NULL, 1205);</v>
      </c>
    </row>
    <row r="1846" spans="1:24" ht="14.25" customHeight="1" x14ac:dyDescent="0.2">
      <c r="A1846" s="7">
        <v>1</v>
      </c>
      <c r="B1846" s="7" t="str">
        <f>$A1846 &amp; "-"&amp;VLOOKUP($A1846,Company!$A:$B,2,FALSE)</f>
        <v>1-ACME Corporation</v>
      </c>
      <c r="C1846" s="5">
        <f t="shared" si="252"/>
        <v>1842</v>
      </c>
      <c r="D1846" s="6" t="b">
        <v>1</v>
      </c>
      <c r="E1846" s="7">
        <f ca="1">IF($C1846 = 1 + N("Presidente"),
    127,
    IF($C1846 = 2 + N("Vice-Presidente"),
        72,
        IF($C1846 = 3 + N("Secretária bilíngue"),
            13,
            RANDBETWEEN(5,COUNT(Name!$A:$A) + 1)
        )
    )
)</f>
        <v>47</v>
      </c>
      <c r="F1846" s="7" t="str">
        <f ca="1">VLOOKUP($E1846,Name!$A:$B,2,FALSE)</f>
        <v>Anne Caroline</v>
      </c>
      <c r="G1846" s="7">
        <f ca="1" xml:space="preserve">
IF($C1846 = 1,
    0,
    RANDBETWEEN(5,COUNT('Last name'!$A:$A) + 1)
)</f>
        <v>56</v>
      </c>
      <c r="H1846" s="7" t="str">
        <f ca="1" xml:space="preserve">
IF($C1846 = 1 + N("Presidente"),
    "de Orléans e Bragança",
    VLOOKUP($G1846,'Last name'!$A:$B,2,FALSE) &amp; " " &amp; VLOOKUP(RANDBETWEEN(5,COUNT('Last name'!$A:$A) + 1),'Last name'!$A:$B,2,FALSE)
)</f>
        <v>Campos Siqueira</v>
      </c>
      <c r="I1846" s="7" t="str">
        <f t="shared" ca="1" si="253"/>
        <v>Anne Caroline Campos Siqueira</v>
      </c>
      <c r="J1846" s="7" t="str">
        <f ca="1">VLOOKUP($E1846,Name!$A:$C,3,FALSE)</f>
        <v>F</v>
      </c>
      <c r="K1846" s="7" t="str">
        <f ca="1">VLOOKUP($J1846,Gender!$A:$B,2,FALSE)</f>
        <v>Female</v>
      </c>
      <c r="L1846" s="7">
        <f t="shared" ca="1" si="254"/>
        <v>5</v>
      </c>
      <c r="M1846" s="7" t="str">
        <f ca="1">VLOOKUP($L1846,Race!$A:$B,2,FALSE)</f>
        <v>White</v>
      </c>
      <c r="N1846" s="8">
        <f t="shared" ca="1" si="255"/>
        <v>20606</v>
      </c>
      <c r="O1846" s="6">
        <f t="shared" ca="1" si="256"/>
        <v>7</v>
      </c>
      <c r="P1846" s="8" t="str">
        <f ca="1">VLOOKUP($O1846,Education!$A:$B,2,FALSE)</f>
        <v>Undergraduate degree</v>
      </c>
      <c r="Q1846" s="7">
        <f ca="1" xml:space="preserve">
  IF(OR($S1846 = 5, $S1846 = 6, $S1846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46" s="7" t="str">
        <f ca="1">VLOOKUP($Q1846,Department!$A:$B,2,FALSE)</f>
        <v>Audit</v>
      </c>
      <c r="S1846" s="6">
        <f t="shared" ca="1" si="257"/>
        <v>11</v>
      </c>
      <c r="T1846" s="7" t="str">
        <f ca="1">VLOOKUP($S1846,Role!$A:$B,2,FALSE)</f>
        <v>Analyst</v>
      </c>
      <c r="U1846" s="6">
        <f t="shared" ca="1" si="258"/>
        <v>5</v>
      </c>
      <c r="V1846" s="7" t="str">
        <f ca="1" xml:space="preserve">
IF($U1846 &lt;&gt; "",
    VLOOKUP($U1846,Level!$A:$B,2,FALSE),
    ""
)</f>
        <v>Junior</v>
      </c>
      <c r="W1846" s="1">
        <f t="shared" ca="1" si="259"/>
        <v>2500</v>
      </c>
      <c r="X1846" s="12" t="str">
        <f t="shared" ca="1" si="260"/>
        <v>INSERT INTO bi4all.fac_employees (id_company_fk, id_employee_pk, flg_active, employee_name, id_gender_fk, id_race_fk, birthday, id_schooling_fk, id_department_fk, id_role_fk, id_level_fk, salary) VALUES (1, 1842, TRUE, 'Anne Caroline Campos Siqueira', 'F', 5, '31/05/1956', 7, 13, 11, 5, 2500);</v>
      </c>
    </row>
    <row r="1847" spans="1:24" ht="14.25" customHeight="1" x14ac:dyDescent="0.2">
      <c r="A1847" s="7">
        <v>1</v>
      </c>
      <c r="B1847" s="7" t="str">
        <f>$A1847 &amp; "-"&amp;VLOOKUP($A1847,Company!$A:$B,2,FALSE)</f>
        <v>1-ACME Corporation</v>
      </c>
      <c r="C1847" s="5">
        <f t="shared" si="252"/>
        <v>1843</v>
      </c>
      <c r="D1847" s="6" t="b">
        <v>1</v>
      </c>
      <c r="E1847" s="7">
        <f ca="1">IF($C1847 = 1 + N("Presidente"),
    127,
    IF($C1847 = 2 + N("Vice-Presidente"),
        72,
        IF($C1847 = 3 + N("Secretária bilíngue"),
            13,
            RANDBETWEEN(5,COUNT(Name!$A:$A) + 1)
        )
    )
)</f>
        <v>209</v>
      </c>
      <c r="F1847" s="7" t="str">
        <f ca="1">VLOOKUP($E1847,Name!$A:$B,2,FALSE)</f>
        <v>Katerine</v>
      </c>
      <c r="G1847" s="7">
        <f ca="1" xml:space="preserve">
IF($C1847 = 1,
    0,
    RANDBETWEEN(5,COUNT('Last name'!$A:$A) + 1)
)</f>
        <v>176</v>
      </c>
      <c r="H1847" s="7" t="str">
        <f ca="1" xml:space="preserve">
IF($C1847 = 1 + N("Presidente"),
    "de Orléans e Bragança",
    VLOOKUP($G1847,'Last name'!$A:$B,2,FALSE) &amp; " " &amp; VLOOKUP(RANDBETWEEN(5,COUNT('Last name'!$A:$A) + 1),'Last name'!$A:$B,2,FALSE)
)</f>
        <v>Santos Esposito</v>
      </c>
      <c r="I1847" s="7" t="str">
        <f t="shared" ca="1" si="253"/>
        <v>Katerine Santos Esposito</v>
      </c>
      <c r="J1847" s="7" t="str">
        <f ca="1">VLOOKUP($E1847,Name!$A:$C,3,FALSE)</f>
        <v>F</v>
      </c>
      <c r="K1847" s="7" t="str">
        <f ca="1">VLOOKUP($J1847,Gender!$A:$B,2,FALSE)</f>
        <v>Female</v>
      </c>
      <c r="L1847" s="7">
        <f t="shared" ca="1" si="254"/>
        <v>5</v>
      </c>
      <c r="M1847" s="7" t="str">
        <f ca="1">VLOOKUP($L1847,Race!$A:$B,2,FALSE)</f>
        <v>White</v>
      </c>
      <c r="N1847" s="8">
        <f t="shared" ca="1" si="255"/>
        <v>17560</v>
      </c>
      <c r="O1847" s="6">
        <f t="shared" ca="1" si="256"/>
        <v>7</v>
      </c>
      <c r="P1847" s="8" t="str">
        <f ca="1">VLOOKUP($O1847,Education!$A:$B,2,FALSE)</f>
        <v>Undergraduate degree</v>
      </c>
      <c r="Q1847" s="7">
        <f ca="1" xml:space="preserve">
  IF(OR($S1847 = 5, $S1847 = 6, $S1847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47" s="7" t="str">
        <f ca="1">VLOOKUP($Q1847,Department!$A:$B,2,FALSE)</f>
        <v>Human Resource</v>
      </c>
      <c r="S1847" s="6">
        <f t="shared" ca="1" si="257"/>
        <v>10</v>
      </c>
      <c r="T1847" s="7" t="str">
        <f ca="1">VLOOKUP($S1847,Role!$A:$B,2,FALSE)</f>
        <v>Trainee</v>
      </c>
      <c r="U1847" s="6" t="str">
        <f t="shared" ca="1" si="258"/>
        <v/>
      </c>
      <c r="V1847" s="7" t="str">
        <f ca="1" xml:space="preserve">
IF($U1847 &lt;&gt; "",
    VLOOKUP($U1847,Level!$A:$B,2,FALSE),
    ""
)</f>
        <v/>
      </c>
      <c r="W1847" s="1">
        <f t="shared" ca="1" si="259"/>
        <v>1385</v>
      </c>
      <c r="X1847" s="12" t="str">
        <f t="shared" ca="1" si="260"/>
        <v>INSERT INTO bi4all.fac_employees (id_company_fk, id_employee_pk, flg_active, employee_name, id_gender_fk, id_race_fk, birthday, id_schooling_fk, id_department_fk, id_role_fk, id_level_fk, salary) VALUES (1, 1843, TRUE, 'Katerine Santos Esposito', 'F', 5, '28/01/1948', 7, 8, 10, NULL, 1385);</v>
      </c>
    </row>
    <row r="1848" spans="1:24" ht="14.25" customHeight="1" x14ac:dyDescent="0.2">
      <c r="A1848" s="7">
        <v>1</v>
      </c>
      <c r="B1848" s="7" t="str">
        <f>$A1848 &amp; "-"&amp;VLOOKUP($A1848,Company!$A:$B,2,FALSE)</f>
        <v>1-ACME Corporation</v>
      </c>
      <c r="C1848" s="5">
        <f t="shared" si="252"/>
        <v>1844</v>
      </c>
      <c r="D1848" s="6" t="b">
        <v>1</v>
      </c>
      <c r="E1848" s="7">
        <f ca="1">IF($C1848 = 1 + N("Presidente"),
    127,
    IF($C1848 = 2 + N("Vice-Presidente"),
        72,
        IF($C1848 = 3 + N("Secretária bilíngue"),
            13,
            RANDBETWEEN(5,COUNT(Name!$A:$A) + 1)
        )
    )
)</f>
        <v>10</v>
      </c>
      <c r="F1848" s="7" t="str">
        <f ca="1">VLOOKUP($E1848,Name!$A:$B,2,FALSE)</f>
        <v>Ágata</v>
      </c>
      <c r="G1848" s="7">
        <f ca="1" xml:space="preserve">
IF($C1848 = 1,
    0,
    RANDBETWEEN(5,COUNT('Last name'!$A:$A) + 1)
)</f>
        <v>106</v>
      </c>
      <c r="H1848" s="7" t="str">
        <f ca="1" xml:space="preserve">
IF($C1848 = 1 + N("Presidente"),
    "de Orléans e Bragança",
    VLOOKUP($G1848,'Last name'!$A:$B,2,FALSE) &amp; " " &amp; VLOOKUP(RANDBETWEEN(5,COUNT('Last name'!$A:$A) + 1),'Last name'!$A:$B,2,FALSE)
)</f>
        <v>Leitão Alvaregna</v>
      </c>
      <c r="I1848" s="7" t="str">
        <f t="shared" ca="1" si="253"/>
        <v>Ágata Leitão Alvaregna</v>
      </c>
      <c r="J1848" s="7" t="str">
        <f ca="1">VLOOKUP($E1848,Name!$A:$C,3,FALSE)</f>
        <v>F</v>
      </c>
      <c r="K1848" s="7" t="str">
        <f ca="1">VLOOKUP($J1848,Gender!$A:$B,2,FALSE)</f>
        <v>Female</v>
      </c>
      <c r="L1848" s="7">
        <f t="shared" ca="1" si="254"/>
        <v>7</v>
      </c>
      <c r="M1848" s="7" t="str">
        <f ca="1">VLOOKUP($L1848,Race!$A:$B,2,FALSE)</f>
        <v>Hispanic or Latino</v>
      </c>
      <c r="N1848" s="8">
        <f t="shared" ca="1" si="255"/>
        <v>24688</v>
      </c>
      <c r="O1848" s="6">
        <f t="shared" ca="1" si="256"/>
        <v>8</v>
      </c>
      <c r="P1848" s="8" t="str">
        <f ca="1">VLOOKUP($O1848,Education!$A:$B,2,FALSE)</f>
        <v>Graduate school</v>
      </c>
      <c r="Q1848" s="7">
        <f ca="1" xml:space="preserve">
  IF(OR($S1848 = 5, $S1848 = 6, $S1848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848" s="7" t="str">
        <f ca="1">VLOOKUP($Q1848,Department!$A:$B,2,FALSE)</f>
        <v>Audit</v>
      </c>
      <c r="S1848" s="6">
        <f t="shared" ca="1" si="257"/>
        <v>11</v>
      </c>
      <c r="T1848" s="7" t="str">
        <f ca="1">VLOOKUP($S1848,Role!$A:$B,2,FALSE)</f>
        <v>Analyst</v>
      </c>
      <c r="U1848" s="6">
        <f t="shared" ca="1" si="258"/>
        <v>6</v>
      </c>
      <c r="V1848" s="7" t="str">
        <f ca="1" xml:space="preserve">
IF($U1848 &lt;&gt; "",
    VLOOKUP($U1848,Level!$A:$B,2,FALSE),
    ""
)</f>
        <v>Pleno</v>
      </c>
      <c r="W1848" s="1">
        <f t="shared" ca="1" si="259"/>
        <v>3000</v>
      </c>
      <c r="X1848" s="12" t="str">
        <f t="shared" ca="1" si="260"/>
        <v>INSERT INTO bi4all.fac_employees (id_company_fk, id_employee_pk, flg_active, employee_name, id_gender_fk, id_race_fk, birthday, id_schooling_fk, id_department_fk, id_role_fk, id_level_fk, salary) VALUES (1, 1844, TRUE, 'Ágata Leitão Alvaregna', 'F', 7, '04/08/1967', 8, 13, 11, 6, 3000);</v>
      </c>
    </row>
    <row r="1849" spans="1:24" ht="14.25" customHeight="1" x14ac:dyDescent="0.2">
      <c r="A1849" s="7">
        <v>1</v>
      </c>
      <c r="B1849" s="7" t="str">
        <f>$A1849 &amp; "-"&amp;VLOOKUP($A1849,Company!$A:$B,2,FALSE)</f>
        <v>1-ACME Corporation</v>
      </c>
      <c r="C1849" s="5">
        <f t="shared" si="252"/>
        <v>1845</v>
      </c>
      <c r="D1849" s="6" t="b">
        <v>1</v>
      </c>
      <c r="E1849" s="7">
        <f ca="1">IF($C1849 = 1 + N("Presidente"),
    127,
    IF($C1849 = 2 + N("Vice-Presidente"),
        72,
        IF($C1849 = 3 + N("Secretária bilíngue"),
            13,
            RANDBETWEEN(5,COUNT(Name!$A:$A) + 1)
        )
    )
)</f>
        <v>29</v>
      </c>
      <c r="F1849" s="7" t="str">
        <f ca="1">VLOOKUP($E1849,Name!$A:$B,2,FALSE)</f>
        <v>Ana Cecília</v>
      </c>
      <c r="G1849" s="7">
        <f ca="1" xml:space="preserve">
IF($C1849 = 1,
    0,
    RANDBETWEEN(5,COUNT('Last name'!$A:$A) + 1)
)</f>
        <v>175</v>
      </c>
      <c r="H1849" s="7" t="str">
        <f ca="1" xml:space="preserve">
IF($C1849 = 1 + N("Presidente"),
    "de Orléans e Bragança",
    VLOOKUP($G1849,'Last name'!$A:$B,2,FALSE) &amp; " " &amp; VLOOKUP(RANDBETWEEN(5,COUNT('Last name'!$A:$A) + 1),'Last name'!$A:$B,2,FALSE)
)</f>
        <v>Santoro Bactista</v>
      </c>
      <c r="I1849" s="7" t="str">
        <f t="shared" ca="1" si="253"/>
        <v>Ana Cecília Santoro Bactista</v>
      </c>
      <c r="J1849" s="7" t="str">
        <f ca="1">VLOOKUP($E1849,Name!$A:$C,3,FALSE)</f>
        <v>F</v>
      </c>
      <c r="K1849" s="7" t="str">
        <f ca="1">VLOOKUP($J1849,Gender!$A:$B,2,FALSE)</f>
        <v>Female</v>
      </c>
      <c r="L1849" s="7">
        <f t="shared" ca="1" si="254"/>
        <v>5</v>
      </c>
      <c r="M1849" s="7" t="str">
        <f ca="1">VLOOKUP($L1849,Race!$A:$B,2,FALSE)</f>
        <v>White</v>
      </c>
      <c r="N1849" s="8">
        <f t="shared" ca="1" si="255"/>
        <v>23755</v>
      </c>
      <c r="O1849" s="6">
        <f t="shared" ca="1" si="256"/>
        <v>7</v>
      </c>
      <c r="P1849" s="8" t="str">
        <f ca="1">VLOOKUP($O1849,Education!$A:$B,2,FALSE)</f>
        <v>Undergraduate degree</v>
      </c>
      <c r="Q1849" s="7">
        <f ca="1" xml:space="preserve">
  IF(OR($S1849 = 5, $S1849 = 6, $S1849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49" s="7" t="str">
        <f ca="1">VLOOKUP($Q1849,Department!$A:$B,2,FALSE)</f>
        <v>Operations</v>
      </c>
      <c r="S1849" s="6">
        <f t="shared" ca="1" si="257"/>
        <v>9</v>
      </c>
      <c r="T1849" s="7" t="str">
        <f ca="1">VLOOKUP($S1849,Role!$A:$B,2,FALSE)</f>
        <v>Intern</v>
      </c>
      <c r="U1849" s="6" t="str">
        <f t="shared" ca="1" si="258"/>
        <v/>
      </c>
      <c r="V1849" s="7" t="str">
        <f ca="1" xml:space="preserve">
IF($U1849 &lt;&gt; "",
    VLOOKUP($U1849,Level!$A:$B,2,FALSE),
    ""
)</f>
        <v/>
      </c>
      <c r="W1849" s="1">
        <f t="shared" ca="1" si="259"/>
        <v>1205</v>
      </c>
      <c r="X1849" s="12" t="str">
        <f t="shared" ca="1" si="260"/>
        <v>INSERT INTO bi4all.fac_employees (id_company_fk, id_employee_pk, flg_active, employee_name, id_gender_fk, id_race_fk, birthday, id_schooling_fk, id_department_fk, id_role_fk, id_level_fk, salary) VALUES (1, 1845, TRUE, 'Ana Cecília Santoro Bactista', 'F', 5, '13/01/1965', 7, 10, 9, NULL, 1205);</v>
      </c>
    </row>
    <row r="1850" spans="1:24" ht="14.25" customHeight="1" x14ac:dyDescent="0.2">
      <c r="A1850" s="7">
        <v>1</v>
      </c>
      <c r="B1850" s="7" t="str">
        <f>$A1850 &amp; "-"&amp;VLOOKUP($A1850,Company!$A:$B,2,FALSE)</f>
        <v>1-ACME Corporation</v>
      </c>
      <c r="C1850" s="5">
        <f t="shared" si="252"/>
        <v>1846</v>
      </c>
      <c r="D1850" s="6" t="b">
        <v>1</v>
      </c>
      <c r="E1850" s="7">
        <f ca="1">IF($C1850 = 1 + N("Presidente"),
    127,
    IF($C1850 = 2 + N("Vice-Presidente"),
        72,
        IF($C1850 = 3 + N("Secretária bilíngue"),
            13,
            RANDBETWEEN(5,COUNT(Name!$A:$A) + 1)
        )
    )
)</f>
        <v>213</v>
      </c>
      <c r="F1850" s="7" t="str">
        <f ca="1">VLOOKUP($E1850,Name!$A:$B,2,FALSE)</f>
        <v>Kelvin</v>
      </c>
      <c r="G1850" s="7">
        <f ca="1" xml:space="preserve">
IF($C1850 = 1,
    0,
    RANDBETWEEN(5,COUNT('Last name'!$A:$A) + 1)
)</f>
        <v>47</v>
      </c>
      <c r="H1850" s="7" t="str">
        <f ca="1" xml:space="preserve">
IF($C1850 = 1 + N("Presidente"),
    "de Orléans e Bragança",
    VLOOKUP($G1850,'Last name'!$A:$B,2,FALSE) &amp; " " &amp; VLOOKUP(RANDBETWEEN(5,COUNT('Last name'!$A:$A) + 1),'Last name'!$A:$B,2,FALSE)
)</f>
        <v>Brasão Alvarenga</v>
      </c>
      <c r="I1850" s="7" t="str">
        <f t="shared" ca="1" si="253"/>
        <v>Kelvin Brasão Alvarenga</v>
      </c>
      <c r="J1850" s="7" t="str">
        <f ca="1">VLOOKUP($E1850,Name!$A:$C,3,FALSE)</f>
        <v>M</v>
      </c>
      <c r="K1850" s="7" t="str">
        <f ca="1">VLOOKUP($J1850,Gender!$A:$B,2,FALSE)</f>
        <v>Male</v>
      </c>
      <c r="L1850" s="7">
        <f t="shared" ca="1" si="254"/>
        <v>5</v>
      </c>
      <c r="M1850" s="7" t="str">
        <f ca="1">VLOOKUP($L1850,Race!$A:$B,2,FALSE)</f>
        <v>White</v>
      </c>
      <c r="N1850" s="8">
        <f t="shared" ca="1" si="255"/>
        <v>25757</v>
      </c>
      <c r="O1850" s="6">
        <f t="shared" ca="1" si="256"/>
        <v>7</v>
      </c>
      <c r="P1850" s="8" t="str">
        <f ca="1">VLOOKUP($O1850,Education!$A:$B,2,FALSE)</f>
        <v>Undergraduate degree</v>
      </c>
      <c r="Q1850" s="7">
        <f ca="1" xml:space="preserve">
  IF(OR($S1850 = 5, $S1850 = 6, $S1850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50" s="7" t="str">
        <f ca="1">VLOOKUP($Q1850,Department!$A:$B,2,FALSE)</f>
        <v>Presidency</v>
      </c>
      <c r="S1850" s="6">
        <f t="shared" ca="1" si="257"/>
        <v>11</v>
      </c>
      <c r="T1850" s="7" t="str">
        <f ca="1">VLOOKUP($S1850,Role!$A:$B,2,FALSE)</f>
        <v>Analyst</v>
      </c>
      <c r="U1850" s="6">
        <f t="shared" ca="1" si="258"/>
        <v>7</v>
      </c>
      <c r="V1850" s="7" t="str">
        <f ca="1" xml:space="preserve">
IF($U1850 &lt;&gt; "",
    VLOOKUP($U1850,Level!$A:$B,2,FALSE),
    ""
)</f>
        <v>Senior</v>
      </c>
      <c r="W1850" s="1">
        <f t="shared" ca="1" si="259"/>
        <v>2500</v>
      </c>
      <c r="X1850" s="12" t="str">
        <f t="shared" ca="1" si="260"/>
        <v>INSERT INTO bi4all.fac_employees (id_company_fk, id_employee_pk, flg_active, employee_name, id_gender_fk, id_race_fk, birthday, id_schooling_fk, id_department_fk, id_role_fk, id_level_fk, salary) VALUES (1, 1846, TRUE, 'Kelvin Brasão Alvarenga', 'M', 5, '08/07/1970', 7, 5, 11, 7, 2500);</v>
      </c>
    </row>
    <row r="1851" spans="1:24" ht="14.25" customHeight="1" x14ac:dyDescent="0.2">
      <c r="A1851" s="7">
        <v>1</v>
      </c>
      <c r="B1851" s="7" t="str">
        <f>$A1851 &amp; "-"&amp;VLOOKUP($A1851,Company!$A:$B,2,FALSE)</f>
        <v>1-ACME Corporation</v>
      </c>
      <c r="C1851" s="5">
        <f t="shared" si="252"/>
        <v>1847</v>
      </c>
      <c r="D1851" s="6" t="b">
        <v>1</v>
      </c>
      <c r="E1851" s="7">
        <f ca="1">IF($C1851 = 1 + N("Presidente"),
    127,
    IF($C1851 = 2 + N("Vice-Presidente"),
        72,
        IF($C1851 = 3 + N("Secretária bilíngue"),
            13,
            RANDBETWEEN(5,COUNT(Name!$A:$A) + 1)
        )
    )
)</f>
        <v>168</v>
      </c>
      <c r="F1851" s="7" t="str">
        <f ca="1">VLOOKUP($E1851,Name!$A:$B,2,FALSE)</f>
        <v>Henry</v>
      </c>
      <c r="G1851" s="7">
        <f ca="1" xml:space="preserve">
IF($C1851 = 1,
    0,
    RANDBETWEEN(5,COUNT('Last name'!$A:$A) + 1)
)</f>
        <v>42</v>
      </c>
      <c r="H1851" s="7" t="str">
        <f ca="1" xml:space="preserve">
IF($C1851 = 1 + N("Presidente"),
    "de Orléans e Bragança",
    VLOOKUP($G1851,'Last name'!$A:$B,2,FALSE) &amp; " " &amp; VLOOKUP(RANDBETWEEN(5,COUNT('Last name'!$A:$A) + 1),'Last name'!$A:$B,2,FALSE)
)</f>
        <v>Borba Carneiro</v>
      </c>
      <c r="I1851" s="7" t="str">
        <f t="shared" ca="1" si="253"/>
        <v>Henry Borba Carneiro</v>
      </c>
      <c r="J1851" s="7" t="str">
        <f ca="1">VLOOKUP($E1851,Name!$A:$C,3,FALSE)</f>
        <v>M</v>
      </c>
      <c r="K1851" s="7" t="str">
        <f ca="1">VLOOKUP($J1851,Gender!$A:$B,2,FALSE)</f>
        <v>Male</v>
      </c>
      <c r="L1851" s="7">
        <f t="shared" ca="1" si="254"/>
        <v>5</v>
      </c>
      <c r="M1851" s="7" t="str">
        <f ca="1">VLOOKUP($L1851,Race!$A:$B,2,FALSE)</f>
        <v>White</v>
      </c>
      <c r="N1851" s="8">
        <f t="shared" ca="1" si="255"/>
        <v>24701</v>
      </c>
      <c r="O1851" s="6">
        <f t="shared" ca="1" si="256"/>
        <v>7</v>
      </c>
      <c r="P1851" s="8" t="str">
        <f ca="1">VLOOKUP($O1851,Education!$A:$B,2,FALSE)</f>
        <v>Undergraduate degree</v>
      </c>
      <c r="Q1851" s="7">
        <f ca="1" xml:space="preserve">
  IF(OR($S1851 = 5, $S1851 = 6, $S1851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51" s="7" t="str">
        <f ca="1">VLOOKUP($Q1851,Department!$A:$B,2,FALSE)</f>
        <v>Commercial</v>
      </c>
      <c r="S1851" s="6">
        <f t="shared" ca="1" si="257"/>
        <v>9</v>
      </c>
      <c r="T1851" s="7" t="str">
        <f ca="1">VLOOKUP($S1851,Role!$A:$B,2,FALSE)</f>
        <v>Intern</v>
      </c>
      <c r="U1851" s="6" t="str">
        <f t="shared" ca="1" si="258"/>
        <v/>
      </c>
      <c r="V1851" s="7" t="str">
        <f ca="1" xml:space="preserve">
IF($U1851 &lt;&gt; "",
    VLOOKUP($U1851,Level!$A:$B,2,FALSE),
    ""
)</f>
        <v/>
      </c>
      <c r="W1851" s="1">
        <f t="shared" ca="1" si="259"/>
        <v>1285</v>
      </c>
      <c r="X1851" s="12" t="str">
        <f t="shared" ca="1" si="260"/>
        <v>INSERT INTO bi4all.fac_employees (id_company_fk, id_employee_pk, flg_active, employee_name, id_gender_fk, id_race_fk, birthday, id_schooling_fk, id_department_fk, id_role_fk, id_level_fk, salary) VALUES (1, 1847, TRUE, 'Henry Borba Carneiro', 'M', 5, '17/08/1967', 7, 9, 9, NULL, 1285);</v>
      </c>
    </row>
    <row r="1852" spans="1:24" ht="14.25" customHeight="1" x14ac:dyDescent="0.2">
      <c r="A1852" s="7">
        <v>1</v>
      </c>
      <c r="B1852" s="7" t="str">
        <f>$A1852 &amp; "-"&amp;VLOOKUP($A1852,Company!$A:$B,2,FALSE)</f>
        <v>1-ACME Corporation</v>
      </c>
      <c r="C1852" s="5">
        <f t="shared" si="252"/>
        <v>1848</v>
      </c>
      <c r="D1852" s="6" t="b">
        <v>1</v>
      </c>
      <c r="E1852" s="7">
        <f ca="1">IF($C1852 = 1 + N("Presidente"),
    127,
    IF($C1852 = 2 + N("Vice-Presidente"),
        72,
        IF($C1852 = 3 + N("Secretária bilíngue"),
            13,
            RANDBETWEEN(5,COUNT(Name!$A:$A) + 1)
        )
    )
)</f>
        <v>14</v>
      </c>
      <c r="F1852" s="7" t="str">
        <f ca="1">VLOOKUP($E1852,Name!$A:$B,2,FALSE)</f>
        <v>Alexander</v>
      </c>
      <c r="G1852" s="7">
        <f ca="1" xml:space="preserve">
IF($C1852 = 1,
    0,
    RANDBETWEEN(5,COUNT('Last name'!$A:$A) + 1)
)</f>
        <v>174</v>
      </c>
      <c r="H1852" s="7" t="str">
        <f ca="1" xml:space="preserve">
IF($C1852 = 1 + N("Presidente"),
    "de Orléans e Bragança",
    VLOOKUP($G1852,'Last name'!$A:$B,2,FALSE) &amp; " " &amp; VLOOKUP(RANDBETWEEN(5,COUNT('Last name'!$A:$A) + 1),'Last name'!$A:$B,2,FALSE)
)</f>
        <v>Santana Barros</v>
      </c>
      <c r="I1852" s="7" t="str">
        <f t="shared" ca="1" si="253"/>
        <v>Alexander Santana Barros</v>
      </c>
      <c r="J1852" s="7" t="str">
        <f ca="1">VLOOKUP($E1852,Name!$A:$C,3,FALSE)</f>
        <v>M</v>
      </c>
      <c r="K1852" s="7" t="str">
        <f ca="1">VLOOKUP($J1852,Gender!$A:$B,2,FALSE)</f>
        <v>Male</v>
      </c>
      <c r="L1852" s="7">
        <f t="shared" ca="1" si="254"/>
        <v>5</v>
      </c>
      <c r="M1852" s="7" t="str">
        <f ca="1">VLOOKUP($L1852,Race!$A:$B,2,FALSE)</f>
        <v>White</v>
      </c>
      <c r="N1852" s="8">
        <f t="shared" ca="1" si="255"/>
        <v>21967</v>
      </c>
      <c r="O1852" s="6">
        <f t="shared" ca="1" si="256"/>
        <v>8</v>
      </c>
      <c r="P1852" s="8" t="str">
        <f ca="1">VLOOKUP($O1852,Education!$A:$B,2,FALSE)</f>
        <v>Graduate school</v>
      </c>
      <c r="Q1852" s="7">
        <f ca="1" xml:space="preserve">
  IF(OR($S1852 = 5, $S1852 = 6, $S1852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52" s="7" t="str">
        <f ca="1">VLOOKUP($Q1852,Department!$A:$B,2,FALSE)</f>
        <v>Finance</v>
      </c>
      <c r="S1852" s="6">
        <f t="shared" ca="1" si="257"/>
        <v>11</v>
      </c>
      <c r="T1852" s="7" t="str">
        <f ca="1">VLOOKUP($S1852,Role!$A:$B,2,FALSE)</f>
        <v>Analyst</v>
      </c>
      <c r="U1852" s="6">
        <f t="shared" ca="1" si="258"/>
        <v>6</v>
      </c>
      <c r="V1852" s="7" t="str">
        <f ca="1" xml:space="preserve">
IF($U1852 &lt;&gt; "",
    VLOOKUP($U1852,Level!$A:$B,2,FALSE),
    ""
)</f>
        <v>Pleno</v>
      </c>
      <c r="W1852" s="1">
        <f t="shared" ca="1" si="259"/>
        <v>3000</v>
      </c>
      <c r="X1852" s="12" t="str">
        <f t="shared" ca="1" si="260"/>
        <v>INSERT INTO bi4all.fac_employees (id_company_fk, id_employee_pk, flg_active, employee_name, id_gender_fk, id_race_fk, birthday, id_schooling_fk, id_department_fk, id_role_fk, id_level_fk, salary) VALUES (1, 1848, TRUE, 'Alexander Santana Barros', 'M', 5, '21/02/1960', 8, 7, 11, 6, 3000);</v>
      </c>
    </row>
    <row r="1853" spans="1:24" ht="14.25" customHeight="1" x14ac:dyDescent="0.2">
      <c r="A1853" s="7">
        <v>1</v>
      </c>
      <c r="B1853" s="7" t="str">
        <f>$A1853 &amp; "-"&amp;VLOOKUP($A1853,Company!$A:$B,2,FALSE)</f>
        <v>1-ACME Corporation</v>
      </c>
      <c r="C1853" s="5">
        <f t="shared" si="252"/>
        <v>1849</v>
      </c>
      <c r="D1853" s="6" t="b">
        <v>1</v>
      </c>
      <c r="E1853" s="7">
        <f ca="1">IF($C1853 = 1 + N("Presidente"),
    127,
    IF($C1853 = 2 + N("Vice-Presidente"),
        72,
        IF($C1853 = 3 + N("Secretária bilíngue"),
            13,
            RANDBETWEEN(5,COUNT(Name!$A:$A) + 1)
        )
    )
)</f>
        <v>323</v>
      </c>
      <c r="F1853" s="7" t="str">
        <f ca="1">VLOOKUP($E1853,Name!$A:$B,2,FALSE)</f>
        <v>Rachel</v>
      </c>
      <c r="G1853" s="7">
        <f ca="1" xml:space="preserve">
IF($C1853 = 1,
    0,
    RANDBETWEEN(5,COUNT('Last name'!$A:$A) + 1)
)</f>
        <v>90</v>
      </c>
      <c r="H1853" s="7" t="str">
        <f ca="1" xml:space="preserve">
IF($C1853 = 1 + N("Presidente"),
    "de Orléans e Bragança",
    VLOOKUP($G1853,'Last name'!$A:$B,2,FALSE) &amp; " " &amp; VLOOKUP(RANDBETWEEN(5,COUNT('Last name'!$A:$A) + 1),'Last name'!$A:$B,2,FALSE)
)</f>
        <v>Fontana Camacho</v>
      </c>
      <c r="I1853" s="7" t="str">
        <f t="shared" ca="1" si="253"/>
        <v>Rachel Fontana Camacho</v>
      </c>
      <c r="J1853" s="7" t="str">
        <f ca="1">VLOOKUP($E1853,Name!$A:$C,3,FALSE)</f>
        <v>F</v>
      </c>
      <c r="K1853" s="7" t="str">
        <f ca="1">VLOOKUP($J1853,Gender!$A:$B,2,FALSE)</f>
        <v>Female</v>
      </c>
      <c r="L1853" s="7">
        <f t="shared" ca="1" si="254"/>
        <v>5</v>
      </c>
      <c r="M1853" s="7" t="str">
        <f ca="1">VLOOKUP($L1853,Race!$A:$B,2,FALSE)</f>
        <v>White</v>
      </c>
      <c r="N1853" s="8">
        <f t="shared" ca="1" si="255"/>
        <v>30466</v>
      </c>
      <c r="O1853" s="6">
        <f t="shared" ca="1" si="256"/>
        <v>7</v>
      </c>
      <c r="P1853" s="8" t="str">
        <f ca="1">VLOOKUP($O1853,Education!$A:$B,2,FALSE)</f>
        <v>Undergraduate degree</v>
      </c>
      <c r="Q1853" s="7">
        <f ca="1" xml:space="preserve">
  IF(OR($S1853 = 5, $S1853 = 6, $S1853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53" s="7" t="str">
        <f ca="1">VLOOKUP($Q1853,Department!$A:$B,2,FALSE)</f>
        <v>Human Resource</v>
      </c>
      <c r="S1853" s="6">
        <f t="shared" ca="1" si="257"/>
        <v>10</v>
      </c>
      <c r="T1853" s="7" t="str">
        <f ca="1">VLOOKUP($S1853,Role!$A:$B,2,FALSE)</f>
        <v>Trainee</v>
      </c>
      <c r="U1853" s="6" t="str">
        <f t="shared" ca="1" si="258"/>
        <v/>
      </c>
      <c r="V1853" s="7" t="str">
        <f ca="1" xml:space="preserve">
IF($U1853 &lt;&gt; "",
    VLOOKUP($U1853,Level!$A:$B,2,FALSE),
    ""
)</f>
        <v/>
      </c>
      <c r="W1853" s="1">
        <f t="shared" ca="1" si="259"/>
        <v>1385</v>
      </c>
      <c r="X1853" s="12" t="str">
        <f t="shared" ca="1" si="260"/>
        <v>INSERT INTO bi4all.fac_employees (id_company_fk, id_employee_pk, flg_active, employee_name, id_gender_fk, id_race_fk, birthday, id_schooling_fk, id_department_fk, id_role_fk, id_level_fk, salary) VALUES (1, 1849, TRUE, 'Rachel Fontana Camacho', 'F', 5, '30/05/1983', 7, 8, 10, NULL, 1385);</v>
      </c>
    </row>
    <row r="1854" spans="1:24" ht="14.25" customHeight="1" x14ac:dyDescent="0.2">
      <c r="A1854" s="7">
        <v>1</v>
      </c>
      <c r="B1854" s="7" t="str">
        <f>$A1854 &amp; "-"&amp;VLOOKUP($A1854,Company!$A:$B,2,FALSE)</f>
        <v>1-ACME Corporation</v>
      </c>
      <c r="C1854" s="5">
        <f t="shared" si="252"/>
        <v>1850</v>
      </c>
      <c r="D1854" s="6" t="b">
        <v>1</v>
      </c>
      <c r="E1854" s="7">
        <f ca="1">IF($C1854 = 1 + N("Presidente"),
    127,
    IF($C1854 = 2 + N("Vice-Presidente"),
        72,
        IF($C1854 = 3 + N("Secretária bilíngue"),
            13,
            RANDBETWEEN(5,COUNT(Name!$A:$A) + 1)
        )
    )
)</f>
        <v>175</v>
      </c>
      <c r="F1854" s="7" t="str">
        <f ca="1">VLOOKUP($E1854,Name!$A:$B,2,FALSE)</f>
        <v>Isabella</v>
      </c>
      <c r="G1854" s="7">
        <f ca="1" xml:space="preserve">
IF($C1854 = 1,
    0,
    RANDBETWEEN(5,COUNT('Last name'!$A:$A) + 1)
)</f>
        <v>48</v>
      </c>
      <c r="H1854" s="7" t="str">
        <f ca="1" xml:space="preserve">
IF($C1854 = 1 + N("Presidente"),
    "de Orléans e Bragança",
    VLOOKUP($G1854,'Last name'!$A:$B,2,FALSE) &amp; " " &amp; VLOOKUP(RANDBETWEEN(5,COUNT('Last name'!$A:$A) + 1),'Last name'!$A:$B,2,FALSE)
)</f>
        <v>Brasil Badu</v>
      </c>
      <c r="I1854" s="7" t="str">
        <f t="shared" ca="1" si="253"/>
        <v>Isabella Brasil Badu</v>
      </c>
      <c r="J1854" s="7" t="str">
        <f ca="1">VLOOKUP($E1854,Name!$A:$C,3,FALSE)</f>
        <v>F</v>
      </c>
      <c r="K1854" s="7" t="str">
        <f ca="1">VLOOKUP($J1854,Gender!$A:$B,2,FALSE)</f>
        <v>Female</v>
      </c>
      <c r="L1854" s="7">
        <f t="shared" ca="1" si="254"/>
        <v>5</v>
      </c>
      <c r="M1854" s="7" t="str">
        <f ca="1">VLOOKUP($L1854,Race!$A:$B,2,FALSE)</f>
        <v>White</v>
      </c>
      <c r="N1854" s="8">
        <f t="shared" ca="1" si="255"/>
        <v>21053</v>
      </c>
      <c r="O1854" s="6">
        <f t="shared" ca="1" si="256"/>
        <v>8</v>
      </c>
      <c r="P1854" s="8" t="str">
        <f ca="1">VLOOKUP($O1854,Education!$A:$B,2,FALSE)</f>
        <v>Graduate school</v>
      </c>
      <c r="Q1854" s="7">
        <f ca="1" xml:space="preserve">
  IF(OR($S1854 = 5, $S1854 = 6, $S1854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54" s="7" t="str">
        <f ca="1">VLOOKUP($Q1854,Department!$A:$B,2,FALSE)</f>
        <v>Finance</v>
      </c>
      <c r="S1854" s="6">
        <f t="shared" ca="1" si="257"/>
        <v>11</v>
      </c>
      <c r="T1854" s="7" t="str">
        <f ca="1">VLOOKUP($S1854,Role!$A:$B,2,FALSE)</f>
        <v>Analyst</v>
      </c>
      <c r="U1854" s="6">
        <f t="shared" ca="1" si="258"/>
        <v>6</v>
      </c>
      <c r="V1854" s="7" t="str">
        <f ca="1" xml:space="preserve">
IF($U1854 &lt;&gt; "",
    VLOOKUP($U1854,Level!$A:$B,2,FALSE),
    ""
)</f>
        <v>Pleno</v>
      </c>
      <c r="W1854" s="1">
        <f t="shared" ca="1" si="259"/>
        <v>3000</v>
      </c>
      <c r="X1854" s="12" t="str">
        <f t="shared" ca="1" si="260"/>
        <v>INSERT INTO bi4all.fac_employees (id_company_fk, id_employee_pk, flg_active, employee_name, id_gender_fk, id_race_fk, birthday, id_schooling_fk, id_department_fk, id_role_fk, id_level_fk, salary) VALUES (1, 1850, TRUE, 'Isabella Brasil Badu', 'F', 5, '21/08/1957', 8, 7, 11, 6, 3000);</v>
      </c>
    </row>
    <row r="1855" spans="1:24" ht="14.25" customHeight="1" x14ac:dyDescent="0.2">
      <c r="A1855" s="7">
        <v>1</v>
      </c>
      <c r="B1855" s="7" t="str">
        <f>$A1855 &amp; "-"&amp;VLOOKUP($A1855,Company!$A:$B,2,FALSE)</f>
        <v>1-ACME Corporation</v>
      </c>
      <c r="C1855" s="5">
        <f t="shared" si="252"/>
        <v>1851</v>
      </c>
      <c r="D1855" s="6" t="b">
        <v>1</v>
      </c>
      <c r="E1855" s="7">
        <f ca="1">IF($C1855 = 1 + N("Presidente"),
    127,
    IF($C1855 = 2 + N("Vice-Presidente"),
        72,
        IF($C1855 = 3 + N("Secretária bilíngue"),
            13,
            RANDBETWEEN(5,COUNT(Name!$A:$A) + 1)
        )
    )
)</f>
        <v>290</v>
      </c>
      <c r="F1855" s="7" t="str">
        <f ca="1">VLOOKUP($E1855,Name!$A:$B,2,FALSE)</f>
        <v>Melissa</v>
      </c>
      <c r="G1855" s="7">
        <f ca="1" xml:space="preserve">
IF($C1855 = 1,
    0,
    RANDBETWEEN(5,COUNT('Last name'!$A:$A) + 1)
)</f>
        <v>13</v>
      </c>
      <c r="H1855" s="7" t="str">
        <f ca="1" xml:space="preserve">
IF($C1855 = 1 + N("Presidente"),
    "de Orléans e Bragança",
    VLOOKUP($G1855,'Last name'!$A:$B,2,FALSE) &amp; " " &amp; VLOOKUP(RANDBETWEEN(5,COUNT('Last name'!$A:$A) + 1),'Last name'!$A:$B,2,FALSE)
)</f>
        <v>Alvarenga Pereira</v>
      </c>
      <c r="I1855" s="7" t="str">
        <f t="shared" ca="1" si="253"/>
        <v>Melissa Alvarenga Pereira</v>
      </c>
      <c r="J1855" s="7" t="str">
        <f ca="1">VLOOKUP($E1855,Name!$A:$C,3,FALSE)</f>
        <v>F</v>
      </c>
      <c r="K1855" s="7" t="str">
        <f ca="1">VLOOKUP($J1855,Gender!$A:$B,2,FALSE)</f>
        <v>Female</v>
      </c>
      <c r="L1855" s="7">
        <f t="shared" ca="1" si="254"/>
        <v>6</v>
      </c>
      <c r="M1855" s="7" t="str">
        <f ca="1">VLOOKUP($L1855,Race!$A:$B,2,FALSE)</f>
        <v>Black or African American</v>
      </c>
      <c r="N1855" s="8">
        <f t="shared" ca="1" si="255"/>
        <v>28541</v>
      </c>
      <c r="O1855" s="6">
        <f t="shared" ca="1" si="256"/>
        <v>7</v>
      </c>
      <c r="P1855" s="8" t="str">
        <f ca="1">VLOOKUP($O1855,Education!$A:$B,2,FALSE)</f>
        <v>Undergraduate degree</v>
      </c>
      <c r="Q1855" s="7">
        <f ca="1" xml:space="preserve">
  IF(OR($S1855 = 5, $S1855 = 6, $S1855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55" s="7" t="str">
        <f ca="1">VLOOKUP($Q1855,Department!$A:$B,2,FALSE)</f>
        <v>Finance</v>
      </c>
      <c r="S1855" s="6">
        <f t="shared" ca="1" si="257"/>
        <v>9</v>
      </c>
      <c r="T1855" s="7" t="str">
        <f ca="1">VLOOKUP($S1855,Role!$A:$B,2,FALSE)</f>
        <v>Intern</v>
      </c>
      <c r="U1855" s="6" t="str">
        <f t="shared" ca="1" si="258"/>
        <v/>
      </c>
      <c r="V1855" s="7" t="str">
        <f ca="1" xml:space="preserve">
IF($U1855 &lt;&gt; "",
    VLOOKUP($U1855,Level!$A:$B,2,FALSE),
    ""
)</f>
        <v/>
      </c>
      <c r="W1855" s="1">
        <f t="shared" ca="1" si="259"/>
        <v>1205</v>
      </c>
      <c r="X1855" s="12" t="str">
        <f t="shared" ca="1" si="260"/>
        <v>INSERT INTO bi4all.fac_employees (id_company_fk, id_employee_pk, flg_active, employee_name, id_gender_fk, id_race_fk, birthday, id_schooling_fk, id_department_fk, id_role_fk, id_level_fk, salary) VALUES (1, 1851, TRUE, 'Melissa Alvarenga Pereira', 'F', 6, '20/02/1978', 7, 7, 9, NULL, 1205);</v>
      </c>
    </row>
    <row r="1856" spans="1:24" ht="14.25" customHeight="1" x14ac:dyDescent="0.2">
      <c r="A1856" s="7">
        <v>1</v>
      </c>
      <c r="B1856" s="7" t="str">
        <f>$A1856 &amp; "-"&amp;VLOOKUP($A1856,Company!$A:$B,2,FALSE)</f>
        <v>1-ACME Corporation</v>
      </c>
      <c r="C1856" s="5">
        <f t="shared" si="252"/>
        <v>1852</v>
      </c>
      <c r="D1856" s="6" t="b">
        <v>1</v>
      </c>
      <c r="E1856" s="7">
        <f ca="1">IF($C1856 = 1 + N("Presidente"),
    127,
    IF($C1856 = 2 + N("Vice-Presidente"),
        72,
        IF($C1856 = 3 + N("Secretária bilíngue"),
            13,
            RANDBETWEEN(5,COUNT(Name!$A:$A) + 1)
        )
    )
)</f>
        <v>149</v>
      </c>
      <c r="F1856" s="7" t="str">
        <f ca="1">VLOOKUP($E1856,Name!$A:$B,2,FALSE)</f>
        <v>Gabriel</v>
      </c>
      <c r="G1856" s="7">
        <f ca="1" xml:space="preserve">
IF($C1856 = 1,
    0,
    RANDBETWEEN(5,COUNT('Last name'!$A:$A) + 1)
)</f>
        <v>123</v>
      </c>
      <c r="H1856" s="7" t="str">
        <f ca="1" xml:space="preserve">
IF($C1856 = 1 + N("Presidente"),
    "de Orléans e Bragança",
    VLOOKUP($G1856,'Last name'!$A:$B,2,FALSE) &amp; " " &amp; VLOOKUP(RANDBETWEEN(5,COUNT('Last name'!$A:$A) + 1),'Last name'!$A:$B,2,FALSE)
)</f>
        <v>Martins Batista</v>
      </c>
      <c r="I1856" s="7" t="str">
        <f t="shared" ca="1" si="253"/>
        <v>Gabriel Martins Batista</v>
      </c>
      <c r="J1856" s="7" t="str">
        <f ca="1">VLOOKUP($E1856,Name!$A:$C,3,FALSE)</f>
        <v>M</v>
      </c>
      <c r="K1856" s="7" t="str">
        <f ca="1">VLOOKUP($J1856,Gender!$A:$B,2,FALSE)</f>
        <v>Male</v>
      </c>
      <c r="L1856" s="7">
        <f t="shared" ca="1" si="254"/>
        <v>5</v>
      </c>
      <c r="M1856" s="7" t="str">
        <f ca="1">VLOOKUP($L1856,Race!$A:$B,2,FALSE)</f>
        <v>White</v>
      </c>
      <c r="N1856" s="8">
        <f t="shared" ca="1" si="255"/>
        <v>26015</v>
      </c>
      <c r="O1856" s="6">
        <f t="shared" ca="1" si="256"/>
        <v>7</v>
      </c>
      <c r="P1856" s="8" t="str">
        <f ca="1">VLOOKUP($O1856,Education!$A:$B,2,FALSE)</f>
        <v>Undergraduate degree</v>
      </c>
      <c r="Q1856" s="7">
        <f ca="1" xml:space="preserve">
  IF(OR($S1856 = 5, $S1856 = 6, $S1856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56" s="7" t="str">
        <f ca="1">VLOOKUP($Q1856,Department!$A:$B,2,FALSE)</f>
        <v>Administration</v>
      </c>
      <c r="S1856" s="6">
        <f t="shared" ca="1" si="257"/>
        <v>11</v>
      </c>
      <c r="T1856" s="7" t="str">
        <f ca="1">VLOOKUP($S1856,Role!$A:$B,2,FALSE)</f>
        <v>Analyst</v>
      </c>
      <c r="U1856" s="6">
        <f t="shared" ca="1" si="258"/>
        <v>6</v>
      </c>
      <c r="V1856" s="7" t="str">
        <f ca="1" xml:space="preserve">
IF($U1856 &lt;&gt; "",
    VLOOKUP($U1856,Level!$A:$B,2,FALSE),
    ""
)</f>
        <v>Pleno</v>
      </c>
      <c r="W1856" s="1">
        <f t="shared" ca="1" si="259"/>
        <v>2500</v>
      </c>
      <c r="X1856" s="12" t="str">
        <f t="shared" ca="1" si="260"/>
        <v>INSERT INTO bi4all.fac_employees (id_company_fk, id_employee_pk, flg_active, employee_name, id_gender_fk, id_race_fk, birthday, id_schooling_fk, id_department_fk, id_role_fk, id_level_fk, salary) VALUES (1, 1852, TRUE, 'Gabriel Martins Batista', 'M', 5, '23/03/1971', 7, 6, 11, 6, 2500);</v>
      </c>
    </row>
    <row r="1857" spans="1:24" ht="14.25" customHeight="1" x14ac:dyDescent="0.2">
      <c r="A1857" s="7">
        <v>1</v>
      </c>
      <c r="B1857" s="7" t="str">
        <f>$A1857 &amp; "-"&amp;VLOOKUP($A1857,Company!$A:$B,2,FALSE)</f>
        <v>1-ACME Corporation</v>
      </c>
      <c r="C1857" s="5">
        <f t="shared" si="252"/>
        <v>1853</v>
      </c>
      <c r="D1857" s="6" t="b">
        <v>1</v>
      </c>
      <c r="E1857" s="7">
        <f ca="1">IF($C1857 = 1 + N("Presidente"),
    127,
    IF($C1857 = 2 + N("Vice-Presidente"),
        72,
        IF($C1857 = 3 + N("Secretária bilíngue"),
            13,
            RANDBETWEEN(5,COUNT(Name!$A:$A) + 1)
        )
    )
)</f>
        <v>181</v>
      </c>
      <c r="F1857" s="7" t="str">
        <f ca="1">VLOOKUP($E1857,Name!$A:$B,2,FALSE)</f>
        <v>Isys</v>
      </c>
      <c r="G1857" s="7">
        <f ca="1" xml:space="preserve">
IF($C1857 = 1,
    0,
    RANDBETWEEN(5,COUNT('Last name'!$A:$A) + 1)
)</f>
        <v>143</v>
      </c>
      <c r="H1857" s="7" t="str">
        <f ca="1" xml:space="preserve">
IF($C1857 = 1 + N("Presidente"),
    "de Orléans e Bragança",
    VLOOKUP($G1857,'Last name'!$A:$B,2,FALSE) &amp; " " &amp; VLOOKUP(RANDBETWEEN(5,COUNT('Last name'!$A:$A) + 1),'Last name'!$A:$B,2,FALSE)
)</f>
        <v>Oliveira Moraes</v>
      </c>
      <c r="I1857" s="7" t="str">
        <f t="shared" ca="1" si="253"/>
        <v>Isys Oliveira Moraes</v>
      </c>
      <c r="J1857" s="7" t="str">
        <f ca="1">VLOOKUP($E1857,Name!$A:$C,3,FALSE)</f>
        <v>F</v>
      </c>
      <c r="K1857" s="7" t="str">
        <f ca="1">VLOOKUP($J1857,Gender!$A:$B,2,FALSE)</f>
        <v>Female</v>
      </c>
      <c r="L1857" s="7">
        <f t="shared" ca="1" si="254"/>
        <v>5</v>
      </c>
      <c r="M1857" s="7" t="str">
        <f ca="1">VLOOKUP($L1857,Race!$A:$B,2,FALSE)</f>
        <v>White</v>
      </c>
      <c r="N1857" s="8">
        <f t="shared" ca="1" si="255"/>
        <v>23588</v>
      </c>
      <c r="O1857" s="6">
        <f t="shared" ca="1" si="256"/>
        <v>7</v>
      </c>
      <c r="P1857" s="8" t="str">
        <f ca="1">VLOOKUP($O1857,Education!$A:$B,2,FALSE)</f>
        <v>Undergraduate degree</v>
      </c>
      <c r="Q1857" s="7">
        <f ca="1" xml:space="preserve">
  IF(OR($S1857 = 5, $S1857 = 6, $S1857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57" s="7" t="str">
        <f ca="1">VLOOKUP($Q1857,Department!$A:$B,2,FALSE)</f>
        <v>Human Resource</v>
      </c>
      <c r="S1857" s="6">
        <f t="shared" ca="1" si="257"/>
        <v>9</v>
      </c>
      <c r="T1857" s="7" t="str">
        <f ca="1">VLOOKUP($S1857,Role!$A:$B,2,FALSE)</f>
        <v>Intern</v>
      </c>
      <c r="U1857" s="6" t="str">
        <f t="shared" ca="1" si="258"/>
        <v/>
      </c>
      <c r="V1857" s="7" t="str">
        <f ca="1" xml:space="preserve">
IF($U1857 &lt;&gt; "",
    VLOOKUP($U1857,Level!$A:$B,2,FALSE),
    ""
)</f>
        <v/>
      </c>
      <c r="W1857" s="1">
        <f t="shared" ca="1" si="259"/>
        <v>1285</v>
      </c>
      <c r="X1857" s="12" t="str">
        <f t="shared" ca="1" si="260"/>
        <v>INSERT INTO bi4all.fac_employees (id_company_fk, id_employee_pk, flg_active, employee_name, id_gender_fk, id_race_fk, birthday, id_schooling_fk, id_department_fk, id_role_fk, id_level_fk, salary) VALUES (1, 1853, TRUE, 'Isys Oliveira Moraes', 'F', 5, '30/07/1964', 7, 8, 9, NULL, 1285);</v>
      </c>
    </row>
    <row r="1858" spans="1:24" ht="14.25" customHeight="1" x14ac:dyDescent="0.2">
      <c r="A1858" s="7">
        <v>1</v>
      </c>
      <c r="B1858" s="7" t="str">
        <f>$A1858 &amp; "-"&amp;VLOOKUP($A1858,Company!$A:$B,2,FALSE)</f>
        <v>1-ACME Corporation</v>
      </c>
      <c r="C1858" s="5">
        <f t="shared" si="252"/>
        <v>1854</v>
      </c>
      <c r="D1858" s="6" t="b">
        <v>1</v>
      </c>
      <c r="E1858" s="7">
        <f ca="1">IF($C1858 = 1 + N("Presidente"),
    127,
    IF($C1858 = 2 + N("Vice-Presidente"),
        72,
        IF($C1858 = 3 + N("Secretária bilíngue"),
            13,
            RANDBETWEEN(5,COUNT(Name!$A:$A) + 1)
        )
    )
)</f>
        <v>242</v>
      </c>
      <c r="F1858" s="7" t="str">
        <f ca="1">VLOOKUP($E1858,Name!$A:$B,2,FALSE)</f>
        <v>Luisa</v>
      </c>
      <c r="G1858" s="7">
        <f ca="1" xml:space="preserve">
IF($C1858 = 1,
    0,
    RANDBETWEEN(5,COUNT('Last name'!$A:$A) + 1)
)</f>
        <v>151</v>
      </c>
      <c r="H1858" s="7" t="str">
        <f ca="1" xml:space="preserve">
IF($C1858 = 1 + N("Presidente"),
    "de Orléans e Bragança",
    VLOOKUP($G1858,'Last name'!$A:$B,2,FALSE) &amp; " " &amp; VLOOKUP(RANDBETWEEN(5,COUNT('Last name'!$A:$A) + 1),'Last name'!$A:$B,2,FALSE)
)</f>
        <v>Pereira Pinto</v>
      </c>
      <c r="I1858" s="7" t="str">
        <f t="shared" ca="1" si="253"/>
        <v>Luisa Pereira Pinto</v>
      </c>
      <c r="J1858" s="7" t="str">
        <f ca="1">VLOOKUP($E1858,Name!$A:$C,3,FALSE)</f>
        <v>F</v>
      </c>
      <c r="K1858" s="7" t="str">
        <f ca="1">VLOOKUP($J1858,Gender!$A:$B,2,FALSE)</f>
        <v>Female</v>
      </c>
      <c r="L1858" s="7">
        <f t="shared" ca="1" si="254"/>
        <v>5</v>
      </c>
      <c r="M1858" s="7" t="str">
        <f ca="1">VLOOKUP($L1858,Race!$A:$B,2,FALSE)</f>
        <v>White</v>
      </c>
      <c r="N1858" s="8">
        <f t="shared" ca="1" si="255"/>
        <v>25643</v>
      </c>
      <c r="O1858" s="6">
        <f t="shared" ca="1" si="256"/>
        <v>7</v>
      </c>
      <c r="P1858" s="8" t="str">
        <f ca="1">VLOOKUP($O1858,Education!$A:$B,2,FALSE)</f>
        <v>Undergraduate degree</v>
      </c>
      <c r="Q1858" s="7">
        <f ca="1" xml:space="preserve">
  IF(OR($S1858 = 5, $S1858 = 6, $S1858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58" s="7" t="str">
        <f ca="1">VLOOKUP($Q1858,Department!$A:$B,2,FALSE)</f>
        <v>Administration</v>
      </c>
      <c r="S1858" s="6">
        <f t="shared" ca="1" si="257"/>
        <v>11</v>
      </c>
      <c r="T1858" s="7" t="str">
        <f ca="1">VLOOKUP($S1858,Role!$A:$B,2,FALSE)</f>
        <v>Analyst</v>
      </c>
      <c r="U1858" s="6">
        <f t="shared" ca="1" si="258"/>
        <v>5</v>
      </c>
      <c r="V1858" s="7" t="str">
        <f ca="1" xml:space="preserve">
IF($U1858 &lt;&gt; "",
    VLOOKUP($U1858,Level!$A:$B,2,FALSE),
    ""
)</f>
        <v>Junior</v>
      </c>
      <c r="W1858" s="1">
        <f t="shared" ca="1" si="259"/>
        <v>2500</v>
      </c>
      <c r="X1858" s="12" t="str">
        <f t="shared" ca="1" si="260"/>
        <v>INSERT INTO bi4all.fac_employees (id_company_fk, id_employee_pk, flg_active, employee_name, id_gender_fk, id_race_fk, birthday, id_schooling_fk, id_department_fk, id_role_fk, id_level_fk, salary) VALUES (1, 1854, TRUE, 'Luisa Pereira Pinto', 'F', 5, '16/03/1970', 7, 6, 11, 5, 2500);</v>
      </c>
    </row>
    <row r="1859" spans="1:24" ht="14.25" customHeight="1" x14ac:dyDescent="0.2">
      <c r="A1859" s="7">
        <v>1</v>
      </c>
      <c r="B1859" s="7" t="str">
        <f>$A1859 &amp; "-"&amp;VLOOKUP($A1859,Company!$A:$B,2,FALSE)</f>
        <v>1-ACME Corporation</v>
      </c>
      <c r="C1859" s="5">
        <f t="shared" si="252"/>
        <v>1855</v>
      </c>
      <c r="D1859" s="6" t="b">
        <v>1</v>
      </c>
      <c r="E1859" s="7">
        <f ca="1">IF($C1859 = 1 + N("Presidente"),
    127,
    IF($C1859 = 2 + N("Vice-Presidente"),
        72,
        IF($C1859 = 3 + N("Secretária bilíngue"),
            13,
            RANDBETWEEN(5,COUNT(Name!$A:$A) + 1)
        )
    )
)</f>
        <v>247</v>
      </c>
      <c r="F1859" s="7" t="str">
        <f ca="1">VLOOKUP($E1859,Name!$A:$B,2,FALSE)</f>
        <v>Luiz Otávio</v>
      </c>
      <c r="G1859" s="7">
        <f ca="1" xml:space="preserve">
IF($C1859 = 1,
    0,
    RANDBETWEEN(5,COUNT('Last name'!$A:$A) + 1)
)</f>
        <v>7</v>
      </c>
      <c r="H1859" s="7" t="str">
        <f ca="1" xml:space="preserve">
IF($C1859 = 1 + N("Presidente"),
    "de Orléans e Bragança",
    VLOOKUP($G1859,'Last name'!$A:$B,2,FALSE) &amp; " " &amp; VLOOKUP(RANDBETWEEN(5,COUNT('Last name'!$A:$A) + 1),'Last name'!$A:$B,2,FALSE)
)</f>
        <v>Albuquerque Seixas</v>
      </c>
      <c r="I1859" s="7" t="str">
        <f t="shared" ca="1" si="253"/>
        <v>Luiz Otávio Albuquerque Seixas</v>
      </c>
      <c r="J1859" s="7" t="str">
        <f ca="1">VLOOKUP($E1859,Name!$A:$C,3,FALSE)</f>
        <v>M</v>
      </c>
      <c r="K1859" s="7" t="str">
        <f ca="1">VLOOKUP($J1859,Gender!$A:$B,2,FALSE)</f>
        <v>Male</v>
      </c>
      <c r="L1859" s="7">
        <f t="shared" ca="1" si="254"/>
        <v>7</v>
      </c>
      <c r="M1859" s="7" t="str">
        <f ca="1">VLOOKUP($L1859,Race!$A:$B,2,FALSE)</f>
        <v>Hispanic or Latino</v>
      </c>
      <c r="N1859" s="8">
        <f t="shared" ca="1" si="255"/>
        <v>30315</v>
      </c>
      <c r="O1859" s="6">
        <f t="shared" ca="1" si="256"/>
        <v>7</v>
      </c>
      <c r="P1859" s="8" t="str">
        <f ca="1">VLOOKUP($O1859,Education!$A:$B,2,FALSE)</f>
        <v>Undergraduate degree</v>
      </c>
      <c r="Q1859" s="7">
        <f ca="1" xml:space="preserve">
  IF(OR($S1859 = 5, $S1859 = 6, $S1859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59" s="7" t="str">
        <f ca="1">VLOOKUP($Q1859,Department!$A:$B,2,FALSE)</f>
        <v>Communication &amp; Marketing</v>
      </c>
      <c r="S1859" s="6">
        <f t="shared" ca="1" si="257"/>
        <v>9</v>
      </c>
      <c r="T1859" s="7" t="str">
        <f ca="1">VLOOKUP($S1859,Role!$A:$B,2,FALSE)</f>
        <v>Intern</v>
      </c>
      <c r="U1859" s="6" t="str">
        <f t="shared" ca="1" si="258"/>
        <v/>
      </c>
      <c r="V1859" s="7" t="str">
        <f ca="1" xml:space="preserve">
IF($U1859 &lt;&gt; "",
    VLOOKUP($U1859,Level!$A:$B,2,FALSE),
    ""
)</f>
        <v/>
      </c>
      <c r="W1859" s="1">
        <f t="shared" ca="1" si="259"/>
        <v>1285</v>
      </c>
      <c r="X1859" s="12" t="str">
        <f t="shared" ca="1" si="260"/>
        <v>INSERT INTO bi4all.fac_employees (id_company_fk, id_employee_pk, flg_active, employee_name, id_gender_fk, id_race_fk, birthday, id_schooling_fk, id_department_fk, id_role_fk, id_level_fk, salary) VALUES (1, 1855, TRUE, 'Luiz Otávio Albuquerque Seixas', 'M', 7, '30/12/1982', 7, 11, 9, NULL, 1285);</v>
      </c>
    </row>
    <row r="1860" spans="1:24" ht="14.25" customHeight="1" x14ac:dyDescent="0.2">
      <c r="A1860" s="7">
        <v>1</v>
      </c>
      <c r="B1860" s="7" t="str">
        <f>$A1860 &amp; "-"&amp;VLOOKUP($A1860,Company!$A:$B,2,FALSE)</f>
        <v>1-ACME Corporation</v>
      </c>
      <c r="C1860" s="5">
        <f t="shared" si="252"/>
        <v>1856</v>
      </c>
      <c r="D1860" s="6" t="b">
        <v>1</v>
      </c>
      <c r="E1860" s="7">
        <f ca="1">IF($C1860 = 1 + N("Presidente"),
    127,
    IF($C1860 = 2 + N("Vice-Presidente"),
        72,
        IF($C1860 = 3 + N("Secretária bilíngue"),
            13,
            RANDBETWEEN(5,COUNT(Name!$A:$A) + 1)
        )
    )
)</f>
        <v>316</v>
      </c>
      <c r="F1860" s="7" t="str">
        <f ca="1">VLOOKUP($E1860,Name!$A:$B,2,FALSE)</f>
        <v>Pedro</v>
      </c>
      <c r="G1860" s="7">
        <f ca="1" xml:space="preserve">
IF($C1860 = 1,
    0,
    RANDBETWEEN(5,COUNT('Last name'!$A:$A) + 1)
)</f>
        <v>56</v>
      </c>
      <c r="H1860" s="7" t="str">
        <f ca="1" xml:space="preserve">
IF($C1860 = 1 + N("Presidente"),
    "de Orléans e Bragança",
    VLOOKUP($G1860,'Last name'!$A:$B,2,FALSE) &amp; " " &amp; VLOOKUP(RANDBETWEEN(5,COUNT('Last name'!$A:$A) + 1),'Last name'!$A:$B,2,FALSE)
)</f>
        <v>Campos Dantas</v>
      </c>
      <c r="I1860" s="7" t="str">
        <f t="shared" ca="1" si="253"/>
        <v>Pedro Campos Dantas</v>
      </c>
      <c r="J1860" s="7" t="str">
        <f ca="1">VLOOKUP($E1860,Name!$A:$C,3,FALSE)</f>
        <v>M</v>
      </c>
      <c r="K1860" s="7" t="str">
        <f ca="1">VLOOKUP($J1860,Gender!$A:$B,2,FALSE)</f>
        <v>Male</v>
      </c>
      <c r="L1860" s="7">
        <f t="shared" ca="1" si="254"/>
        <v>5</v>
      </c>
      <c r="M1860" s="7" t="str">
        <f ca="1">VLOOKUP($L1860,Race!$A:$B,2,FALSE)</f>
        <v>White</v>
      </c>
      <c r="N1860" s="8">
        <f t="shared" ca="1" si="255"/>
        <v>19174</v>
      </c>
      <c r="O1860" s="6">
        <f t="shared" ca="1" si="256"/>
        <v>7</v>
      </c>
      <c r="P1860" s="8" t="str">
        <f ca="1">VLOOKUP($O1860,Education!$A:$B,2,FALSE)</f>
        <v>Undergraduate degree</v>
      </c>
      <c r="Q1860" s="7">
        <f ca="1" xml:space="preserve">
  IF(OR($S1860 = 5, $S1860 = 6, $S1860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60" s="7" t="str">
        <f ca="1">VLOOKUP($Q1860,Department!$A:$B,2,FALSE)</f>
        <v>Communication &amp; Marketing</v>
      </c>
      <c r="S1860" s="6">
        <f t="shared" ca="1" si="257"/>
        <v>11</v>
      </c>
      <c r="T1860" s="7" t="str">
        <f ca="1">VLOOKUP($S1860,Role!$A:$B,2,FALSE)</f>
        <v>Analyst</v>
      </c>
      <c r="U1860" s="6">
        <f t="shared" ca="1" si="258"/>
        <v>7</v>
      </c>
      <c r="V1860" s="7" t="str">
        <f ca="1" xml:space="preserve">
IF($U1860 &lt;&gt; "",
    VLOOKUP($U1860,Level!$A:$B,2,FALSE),
    ""
)</f>
        <v>Senior</v>
      </c>
      <c r="W1860" s="1">
        <f t="shared" ca="1" si="259"/>
        <v>2580</v>
      </c>
      <c r="X1860" s="12" t="str">
        <f t="shared" ca="1" si="260"/>
        <v>INSERT INTO bi4all.fac_employees (id_company_fk, id_employee_pk, flg_active, employee_name, id_gender_fk, id_race_fk, birthday, id_schooling_fk, id_department_fk, id_role_fk, id_level_fk, salary) VALUES (1, 1856, TRUE, 'Pedro Campos Dantas', 'M', 5, '29/06/1952', 7, 11, 11, 7, 2580);</v>
      </c>
    </row>
    <row r="1861" spans="1:24" ht="14.25" customHeight="1" x14ac:dyDescent="0.2">
      <c r="A1861" s="7">
        <v>1</v>
      </c>
      <c r="B1861" s="7" t="str">
        <f>$A1861 &amp; "-"&amp;VLOOKUP($A1861,Company!$A:$B,2,FALSE)</f>
        <v>1-ACME Corporation</v>
      </c>
      <c r="C1861" s="5">
        <f t="shared" si="252"/>
        <v>1857</v>
      </c>
      <c r="D1861" s="6" t="b">
        <v>1</v>
      </c>
      <c r="E1861" s="7">
        <f ca="1">IF($C1861 = 1 + N("Presidente"),
    127,
    IF($C1861 = 2 + N("Vice-Presidente"),
        72,
        IF($C1861 = 3 + N("Secretária bilíngue"),
            13,
            RANDBETWEEN(5,COUNT(Name!$A:$A) + 1)
        )
    )
)</f>
        <v>342</v>
      </c>
      <c r="F1861" s="7" t="str">
        <f ca="1">VLOOKUP($E1861,Name!$A:$B,2,FALSE)</f>
        <v>Théo</v>
      </c>
      <c r="G1861" s="7">
        <f ca="1" xml:space="preserve">
IF($C1861 = 1,
    0,
    RANDBETWEEN(5,COUNT('Last name'!$A:$A) + 1)
)</f>
        <v>184</v>
      </c>
      <c r="H1861" s="7" t="str">
        <f ca="1" xml:space="preserve">
IF($C1861 = 1 + N("Presidente"),
    "de Orléans e Bragança",
    VLOOKUP($G1861,'Last name'!$A:$B,2,FALSE) &amp; " " &amp; VLOOKUP(RANDBETWEEN(5,COUNT('Last name'!$A:$A) + 1),'Last name'!$A:$B,2,FALSE)
)</f>
        <v>sobrenome Farias</v>
      </c>
      <c r="I1861" s="7" t="str">
        <f t="shared" ca="1" si="253"/>
        <v>Théo sobrenome Farias</v>
      </c>
      <c r="J1861" s="7" t="str">
        <f ca="1">VLOOKUP($E1861,Name!$A:$C,3,FALSE)</f>
        <v>M</v>
      </c>
      <c r="K1861" s="7" t="str">
        <f ca="1">VLOOKUP($J1861,Gender!$A:$B,2,FALSE)</f>
        <v>Male</v>
      </c>
      <c r="L1861" s="7">
        <f t="shared" ca="1" si="254"/>
        <v>5</v>
      </c>
      <c r="M1861" s="7" t="str">
        <f ca="1">VLOOKUP($L1861,Race!$A:$B,2,FALSE)</f>
        <v>White</v>
      </c>
      <c r="N1861" s="8">
        <f t="shared" ca="1" si="255"/>
        <v>19017</v>
      </c>
      <c r="O1861" s="6">
        <f t="shared" ca="1" si="256"/>
        <v>7</v>
      </c>
      <c r="P1861" s="8" t="str">
        <f ca="1">VLOOKUP($O1861,Education!$A:$B,2,FALSE)</f>
        <v>Undergraduate degree</v>
      </c>
      <c r="Q1861" s="7">
        <f ca="1" xml:space="preserve">
  IF(OR($S1861 = 5, $S1861 = 6, $S1861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61" s="7" t="str">
        <f ca="1">VLOOKUP($Q1861,Department!$A:$B,2,FALSE)</f>
        <v>Human Resource</v>
      </c>
      <c r="S1861" s="6">
        <f t="shared" ca="1" si="257"/>
        <v>9</v>
      </c>
      <c r="T1861" s="7" t="str">
        <f ca="1">VLOOKUP($S1861,Role!$A:$B,2,FALSE)</f>
        <v>Intern</v>
      </c>
      <c r="U1861" s="6" t="str">
        <f t="shared" ca="1" si="258"/>
        <v/>
      </c>
      <c r="V1861" s="7" t="str">
        <f ca="1" xml:space="preserve">
IF($U1861 &lt;&gt; "",
    VLOOKUP($U1861,Level!$A:$B,2,FALSE),
    ""
)</f>
        <v/>
      </c>
      <c r="W1861" s="1">
        <f t="shared" ca="1" si="259"/>
        <v>1285</v>
      </c>
      <c r="X1861" s="12" t="str">
        <f t="shared" ca="1" si="260"/>
        <v>INSERT INTO bi4all.fac_employees (id_company_fk, id_employee_pk, flg_active, employee_name, id_gender_fk, id_race_fk, birthday, id_schooling_fk, id_department_fk, id_role_fk, id_level_fk, salary) VALUES (1, 1857, TRUE, 'Théo sobrenome Farias', 'M', 5, '24/01/1952', 7, 8, 9, NULL, 1285);</v>
      </c>
    </row>
    <row r="1862" spans="1:24" ht="14.25" customHeight="1" x14ac:dyDescent="0.2">
      <c r="A1862" s="7">
        <v>1</v>
      </c>
      <c r="B1862" s="7" t="str">
        <f>$A1862 &amp; "-"&amp;VLOOKUP($A1862,Company!$A:$B,2,FALSE)</f>
        <v>1-ACME Corporation</v>
      </c>
      <c r="C1862" s="5">
        <f t="shared" ref="C1862:C1925" si="261">ROW() - 4</f>
        <v>1858</v>
      </c>
      <c r="D1862" s="6" t="b">
        <v>1</v>
      </c>
      <c r="E1862" s="7">
        <f ca="1">IF($C1862 = 1 + N("Presidente"),
    127,
    IF($C1862 = 2 + N("Vice-Presidente"),
        72,
        IF($C1862 = 3 + N("Secretária bilíngue"),
            13,
            RANDBETWEEN(5,COUNT(Name!$A:$A) + 1)
        )
    )
)</f>
        <v>64</v>
      </c>
      <c r="F1862" s="7" t="str">
        <f ca="1">VLOOKUP($E1862,Name!$A:$B,2,FALSE)</f>
        <v>Ayla</v>
      </c>
      <c r="G1862" s="7">
        <f ca="1" xml:space="preserve">
IF($C1862 = 1,
    0,
    RANDBETWEEN(5,COUNT('Last name'!$A:$A) + 1)
)</f>
        <v>19</v>
      </c>
      <c r="H1862" s="7" t="str">
        <f ca="1" xml:space="preserve">
IF($C1862 = 1 + N("Presidente"),
    "de Orléans e Bragança",
    VLOOKUP($G1862,'Last name'!$A:$B,2,FALSE) &amp; " " &amp; VLOOKUP(RANDBETWEEN(5,COUNT('Last name'!$A:$A) + 1),'Last name'!$A:$B,2,FALSE)
)</f>
        <v>Anjos Leone</v>
      </c>
      <c r="I1862" s="7" t="str">
        <f t="shared" ref="I1862:I1925" ca="1" si="262">$F1862 &amp; " " &amp; $H1862</f>
        <v>Ayla Anjos Leone</v>
      </c>
      <c r="J1862" s="7" t="str">
        <f ca="1">VLOOKUP($E1862,Name!$A:$C,3,FALSE)</f>
        <v>F</v>
      </c>
      <c r="K1862" s="7" t="str">
        <f ca="1">VLOOKUP($J1862,Gender!$A:$B,2,FALSE)</f>
        <v>Female</v>
      </c>
      <c r="L1862" s="7">
        <f t="shared" ref="L1862:L1925" ca="1" si="263" xml:space="preserve">
IF(AND($S1862 &gt;= 5, $S1862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8</v>
      </c>
      <c r="M1862" s="7" t="str">
        <f ca="1">VLOOKUP($L1862,Race!$A:$B,2,FALSE)</f>
        <v>Asian</v>
      </c>
      <c r="N1862" s="8">
        <f t="shared" ref="N1862:N1925" ca="1" si="264" xml:space="preserve">
IF($S1862 = 5 + N("CEO"),
    TODAY() - 16340,
    IF($S1862 = 8 + N("Secretary"),
        RANDBETWEEN(TODAY() - 12418.5, TODAY()-6574.5),
        IF(OR($S1862 = 7, $S1862 = 14),
            RANDBETWEEN(TODAY() - 16071, TODAY() - 8766),
            IF(OR($S1862 = 13, $S1862 = 12, $S1862 = 11),
                RANDBETWEEN(TODAY() - 27393.75, TODAY() - 12783.75),
                RANDBETWEEN(TODAY() - 27393.75, TODAY()-10957.5)
            )
        )
    )
)</f>
        <v>31334</v>
      </c>
      <c r="O1862" s="6">
        <f t="shared" ref="O1862:O1925" ca="1" si="265" xml:space="preserve">
IF(OR($S1862 = 5, $S1862 = 6) + N("Se for presidente ou vice-presidente"),
    10 + N("Doutor"),
    IF($S1862 = 7 + N("Se for diretor"),
        RANDBETWEEN(8,10) + N("Graduate school or Master’s degree or Doctorate"),
        IF($S1862 = 14 + N("If a manager"),
            RANDBETWEEN(7,9),
            IF(OR($S1862 = 13, $S1862 = 12, $S1862 = 11) + N("If coordinator or specialist or analyst"),
                RANDBETWEEN(7,8),
                7
            )
        )
    )
)</f>
        <v>7</v>
      </c>
      <c r="P1862" s="8" t="str">
        <f ca="1">VLOOKUP($O1862,Education!$A:$B,2,FALSE)</f>
        <v>Undergraduate degree</v>
      </c>
      <c r="Q1862" s="7">
        <f ca="1" xml:space="preserve">
  IF(OR($S1862 = 5, $S1862 = 6, $S1862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62" s="7" t="str">
        <f ca="1">VLOOKUP($Q1862,Department!$A:$B,2,FALSE)</f>
        <v>Finance</v>
      </c>
      <c r="S1862" s="6">
        <f t="shared" ref="S1862:S1925" ca="1" si="266" xml:space="preserve">
IF($C1862 = 1 + N("Se matrícula for 1"),
  5 + N("Presidente"),
  IF($C1862 = 2 + N("Se matrícula for 2"),
    6 + N("Vice-presidente"),
    IF($C1862 = 3 + N("Se matrícula for 3"),
      8 + N("Secretária bilíngue"),
      IF(AND($C1862 &gt;= 4, $C1862 &lt;=14),
        7 + N("Diretor"),
        IF(AND($C1862 &gt;= 15, $C1862 &lt;= 25),
          14 + N("Manager"),
          IF(AND($C1862 &gt;= 26, $C1862 &lt;= 36),
            13 + N("Coordinador"),
            IF(AND($C1862 &gt;= 37, $C1862 &lt;= 47),
              12 + N("Especialista"),
                IF(MOD($C1862,2) = 0,
                  11 + N("Analista"),
                  RANDBETWEEN(9,10) + N("Estagiário ou Trainee")
                )
            )
          )
        )
      )
    )
  )
)</f>
        <v>11</v>
      </c>
      <c r="T1862" s="7" t="str">
        <f ca="1">VLOOKUP($S1862,Role!$A:$B,2,FALSE)</f>
        <v>Analyst</v>
      </c>
      <c r="U1862" s="6">
        <f t="shared" ref="U1862:U1925" ca="1" si="267" xml:space="preserve">
IF($S1862 = 11 + N("Analyst"),
    RANDBETWEEN(5, 7) + N("Jr, Pleno, Sr"),
    ""
)</f>
        <v>6</v>
      </c>
      <c r="V1862" s="7" t="str">
        <f ca="1" xml:space="preserve">
IF($U1862 &lt;&gt; "",
    VLOOKUP($U1862,Level!$A:$B,2,FALSE),
    ""
)</f>
        <v>Pleno</v>
      </c>
      <c r="W1862" s="1">
        <f t="shared" ref="W1862:W1925" ca="1" si="268" xml:space="preserve">
IF($S1862 = 5 + N("Presidente"),
    27000,
    IF($S1862 = 6 + N("Vice-presidente"),
        23000,
        IF(OR($S1862 = 8, $S1862= 13, $S1862 = 12) + N("Secretária bilíngue ou coordenador ou especialista"),
            8000,
            IF($S1862 = 7 + N("Diretor"),
                15000,
                IF($S1862 = 14 + N("Gerente"),
                    12000,
                    IF($S1862 = 9 + N("Estagiário"),
                        705,
                        IF($S1862 = 10 + N("Trainee"),
                            805,
                            IF($S1862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IF($O1862 = 7,
  500,
  IF($O1862 = 8,
    1000,
    IF($O1862 = 9,
      1500,
      IF($O1862 = 10,
        2000,
        0
      )
    )
  )
)
+
N("Adicional no salário por área")
+
IF($Q1862 = 14 + N("Tecnologia da Informação"),
  120,
  IF($Q1862 = 16 + N("Vendas"),
    110,
    IF($Q1862 = 15 + N("Jurídico"),
      100,
      IF(OR($Q1862 = 8, $Q1862 = 9, $Q1862 = 11) + N("Recursos humanos ou comercial ou comunicação e marketing"),
        80,
        0
      )
    )
  )
)
+
N("Adicionando pegadinha")
+
IF(AND($Q1862 = 16, $O1862 = 9, $S1862 = 11, $U1862 = 5) + N("Se for de vendas, com mestrado, analista sênior"),
  IF($L1862 = 5,
    100,
    0
  )
  +
  IF($J1862 = "M",
    200,
    0
  ),
  0
)</f>
        <v>2500</v>
      </c>
      <c r="X1862" s="12" t="str">
        <f t="shared" ref="X1862:X1925" ca="1" si="269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$A1862  &amp; ", "   &amp;
$C1862  &amp; ", "   &amp;
$D1862  &amp; ", '"  &amp;
$I1862  &amp; "', '" &amp;
$J1862  &amp; "', "  &amp;
$L1862  &amp; ", '"  &amp;
TEXT($N1862,"dd/mm/aaaa")  &amp; "', "   &amp;
$O1862  &amp; ", "   &amp;
$Q1862  &amp; ", "   &amp;
$S1862  &amp; ", "   &amp;
IF($U1862 &lt;&gt; "", $U1862, "NULL")  &amp; ", "   &amp;
$W1862  &amp; ");"</f>
        <v>INSERT INTO bi4all.fac_employees (id_company_fk, id_employee_pk, flg_active, employee_name, id_gender_fk, id_race_fk, birthday, id_schooling_fk, id_department_fk, id_role_fk, id_level_fk, salary) VALUES (1, 1858, TRUE, 'Ayla Anjos Leone', 'F', 8, '14/10/1985', 7, 7, 11, 6, 2500);</v>
      </c>
    </row>
    <row r="1863" spans="1:24" ht="14.25" customHeight="1" x14ac:dyDescent="0.2">
      <c r="A1863" s="7">
        <v>1</v>
      </c>
      <c r="B1863" s="7" t="str">
        <f>$A1863 &amp; "-"&amp;VLOOKUP($A1863,Company!$A:$B,2,FALSE)</f>
        <v>1-ACME Corporation</v>
      </c>
      <c r="C1863" s="5">
        <f t="shared" si="261"/>
        <v>1859</v>
      </c>
      <c r="D1863" s="6" t="b">
        <v>1</v>
      </c>
      <c r="E1863" s="7">
        <f ca="1">IF($C1863 = 1 + N("Presidente"),
    127,
    IF($C1863 = 2 + N("Vice-Presidente"),
        72,
        IF($C1863 = 3 + N("Secretária bilíngue"),
            13,
            RANDBETWEEN(5,COUNT(Name!$A:$A) + 1)
        )
    )
)</f>
        <v>329</v>
      </c>
      <c r="F1863" s="7" t="str">
        <f ca="1">VLOOKUP($E1863,Name!$A:$B,2,FALSE)</f>
        <v>Rebeca</v>
      </c>
      <c r="G1863" s="7">
        <f ca="1" xml:space="preserve">
IF($C1863 = 1,
    0,
    RANDBETWEEN(5,COUNT('Last name'!$A:$A) + 1)
)</f>
        <v>109</v>
      </c>
      <c r="H1863" s="7" t="str">
        <f ca="1" xml:space="preserve">
IF($C1863 = 1 + N("Presidente"),
    "de Orléans e Bragança",
    VLOOKUP($G1863,'Last name'!$A:$B,2,FALSE) &amp; " " &amp; VLOOKUP(RANDBETWEEN(5,COUNT('Last name'!$A:$A) + 1),'Last name'!$A:$B,2,FALSE)
)</f>
        <v>Lima Lombardi</v>
      </c>
      <c r="I1863" s="7" t="str">
        <f t="shared" ca="1" si="262"/>
        <v>Rebeca Lima Lombardi</v>
      </c>
      <c r="J1863" s="7" t="str">
        <f ca="1">VLOOKUP($E1863,Name!$A:$C,3,FALSE)</f>
        <v>F</v>
      </c>
      <c r="K1863" s="7" t="str">
        <f ca="1">VLOOKUP($J1863,Gender!$A:$B,2,FALSE)</f>
        <v>Female</v>
      </c>
      <c r="L1863" s="7">
        <f t="shared" ca="1" si="263"/>
        <v>5</v>
      </c>
      <c r="M1863" s="7" t="str">
        <f ca="1">VLOOKUP($L1863,Race!$A:$B,2,FALSE)</f>
        <v>White</v>
      </c>
      <c r="N1863" s="8">
        <f t="shared" ca="1" si="264"/>
        <v>22293</v>
      </c>
      <c r="O1863" s="6">
        <f t="shared" ca="1" si="265"/>
        <v>7</v>
      </c>
      <c r="P1863" s="8" t="str">
        <f ca="1">VLOOKUP($O1863,Education!$A:$B,2,FALSE)</f>
        <v>Undergraduate degree</v>
      </c>
      <c r="Q1863" s="7">
        <f ca="1" xml:space="preserve">
  IF(OR($S1863 = 5, $S1863 = 6, $S1863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63" s="7" t="str">
        <f ca="1">VLOOKUP($Q1863,Department!$A:$B,2,FALSE)</f>
        <v>Finance</v>
      </c>
      <c r="S1863" s="6">
        <f t="shared" ca="1" si="266"/>
        <v>9</v>
      </c>
      <c r="T1863" s="7" t="str">
        <f ca="1">VLOOKUP($S1863,Role!$A:$B,2,FALSE)</f>
        <v>Intern</v>
      </c>
      <c r="U1863" s="6" t="str">
        <f t="shared" ca="1" si="267"/>
        <v/>
      </c>
      <c r="V1863" s="7" t="str">
        <f ca="1" xml:space="preserve">
IF($U1863 &lt;&gt; "",
    VLOOKUP($U1863,Level!$A:$B,2,FALSE),
    ""
)</f>
        <v/>
      </c>
      <c r="W1863" s="1">
        <f t="shared" ca="1" si="268"/>
        <v>1205</v>
      </c>
      <c r="X1863" s="12" t="str">
        <f t="shared" ca="1" si="269"/>
        <v>INSERT INTO bi4all.fac_employees (id_company_fk, id_employee_pk, flg_active, employee_name, id_gender_fk, id_race_fk, birthday, id_schooling_fk, id_department_fk, id_role_fk, id_level_fk, salary) VALUES (1, 1859, TRUE, 'Rebeca Lima Lombardi', 'F', 5, '12/01/1961', 7, 7, 9, NULL, 1205);</v>
      </c>
    </row>
    <row r="1864" spans="1:24" ht="14.25" customHeight="1" x14ac:dyDescent="0.2">
      <c r="A1864" s="7">
        <v>1</v>
      </c>
      <c r="B1864" s="7" t="str">
        <f>$A1864 &amp; "-"&amp;VLOOKUP($A1864,Company!$A:$B,2,FALSE)</f>
        <v>1-ACME Corporation</v>
      </c>
      <c r="C1864" s="5">
        <f t="shared" si="261"/>
        <v>1860</v>
      </c>
      <c r="D1864" s="6" t="b">
        <v>1</v>
      </c>
      <c r="E1864" s="7">
        <f ca="1">IF($C1864 = 1 + N("Presidente"),
    127,
    IF($C1864 = 2 + N("Vice-Presidente"),
        72,
        IF($C1864 = 3 + N("Secretária bilíngue"),
            13,
            RANDBETWEEN(5,COUNT(Name!$A:$A) + 1)
        )
    )
)</f>
        <v>133</v>
      </c>
      <c r="F1864" s="7" t="str">
        <f ca="1">VLOOKUP($E1864,Name!$A:$B,2,FALSE)</f>
        <v>Esther</v>
      </c>
      <c r="G1864" s="7">
        <f ca="1" xml:space="preserve">
IF($C1864 = 1,
    0,
    RANDBETWEEN(5,COUNT('Last name'!$A:$A) + 1)
)</f>
        <v>37</v>
      </c>
      <c r="H1864" s="7" t="str">
        <f ca="1" xml:space="preserve">
IF($C1864 = 1 + N("Presidente"),
    "de Orléans e Bragança",
    VLOOKUP($G1864,'Last name'!$A:$B,2,FALSE) &amp; " " &amp; VLOOKUP(RANDBETWEEN(5,COUNT('Last name'!$A:$A) + 1),'Last name'!$A:$B,2,FALSE)
)</f>
        <v>Battaglia Gonçalves</v>
      </c>
      <c r="I1864" s="7" t="str">
        <f t="shared" ca="1" si="262"/>
        <v>Esther Battaglia Gonçalves</v>
      </c>
      <c r="J1864" s="7" t="str">
        <f ca="1">VLOOKUP($E1864,Name!$A:$C,3,FALSE)</f>
        <v>F</v>
      </c>
      <c r="K1864" s="7" t="str">
        <f ca="1">VLOOKUP($J1864,Gender!$A:$B,2,FALSE)</f>
        <v>Female</v>
      </c>
      <c r="L1864" s="7">
        <f t="shared" ca="1" si="263"/>
        <v>5</v>
      </c>
      <c r="M1864" s="7" t="str">
        <f ca="1">VLOOKUP($L1864,Race!$A:$B,2,FALSE)</f>
        <v>White</v>
      </c>
      <c r="N1864" s="8">
        <f t="shared" ca="1" si="264"/>
        <v>28510</v>
      </c>
      <c r="O1864" s="6">
        <f t="shared" ca="1" si="265"/>
        <v>7</v>
      </c>
      <c r="P1864" s="8" t="str">
        <f ca="1">VLOOKUP($O1864,Education!$A:$B,2,FALSE)</f>
        <v>Undergraduate degree</v>
      </c>
      <c r="Q1864" s="7">
        <f ca="1" xml:space="preserve">
  IF(OR($S1864 = 5, $S1864 = 6, $S1864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64" s="7" t="str">
        <f ca="1">VLOOKUP($Q1864,Department!$A:$B,2,FALSE)</f>
        <v>Communication &amp; Marketing</v>
      </c>
      <c r="S1864" s="6">
        <f t="shared" ca="1" si="266"/>
        <v>11</v>
      </c>
      <c r="T1864" s="7" t="str">
        <f ca="1">VLOOKUP($S1864,Role!$A:$B,2,FALSE)</f>
        <v>Analyst</v>
      </c>
      <c r="U1864" s="6">
        <f t="shared" ca="1" si="267"/>
        <v>5</v>
      </c>
      <c r="V1864" s="7" t="str">
        <f ca="1" xml:space="preserve">
IF($U1864 &lt;&gt; "",
    VLOOKUP($U1864,Level!$A:$B,2,FALSE),
    ""
)</f>
        <v>Junior</v>
      </c>
      <c r="W1864" s="1">
        <f t="shared" ca="1" si="268"/>
        <v>2580</v>
      </c>
      <c r="X1864" s="12" t="str">
        <f t="shared" ca="1" si="269"/>
        <v>INSERT INTO bi4all.fac_employees (id_company_fk, id_employee_pk, flg_active, employee_name, id_gender_fk, id_race_fk, birthday, id_schooling_fk, id_department_fk, id_role_fk, id_level_fk, salary) VALUES (1, 1860, TRUE, 'Esther Battaglia Gonçalves', 'F', 5, '20/01/1978', 7, 11, 11, 5, 2580);</v>
      </c>
    </row>
    <row r="1865" spans="1:24" ht="14.25" customHeight="1" x14ac:dyDescent="0.2">
      <c r="A1865" s="7">
        <v>1</v>
      </c>
      <c r="B1865" s="7" t="str">
        <f>$A1865 &amp; "-"&amp;VLOOKUP($A1865,Company!$A:$B,2,FALSE)</f>
        <v>1-ACME Corporation</v>
      </c>
      <c r="C1865" s="5">
        <f t="shared" si="261"/>
        <v>1861</v>
      </c>
      <c r="D1865" s="6" t="b">
        <v>1</v>
      </c>
      <c r="E1865" s="7">
        <f ca="1">IF($C1865 = 1 + N("Presidente"),
    127,
    IF($C1865 = 2 + N("Vice-Presidente"),
        72,
        IF($C1865 = 3 + N("Secretária bilíngue"),
            13,
            RANDBETWEEN(5,COUNT(Name!$A:$A) + 1)
        )
    )
)</f>
        <v>308</v>
      </c>
      <c r="F1865" s="7" t="str">
        <f ca="1">VLOOKUP($E1865,Name!$A:$B,2,FALSE)</f>
        <v>Noah</v>
      </c>
      <c r="G1865" s="7">
        <f ca="1" xml:space="preserve">
IF($C1865 = 1,
    0,
    RANDBETWEEN(5,COUNT('Last name'!$A:$A) + 1)
)</f>
        <v>164</v>
      </c>
      <c r="H1865" s="7" t="str">
        <f ca="1" xml:space="preserve">
IF($C1865 = 1 + N("Presidente"),
    "de Orléans e Bragança",
    VLOOKUP($G1865,'Last name'!$A:$B,2,FALSE) &amp; " " &amp; VLOOKUP(RANDBETWEEN(5,COUNT('Last name'!$A:$A) + 1),'Last name'!$A:$B,2,FALSE)
)</f>
        <v>Rizzo Padrão</v>
      </c>
      <c r="I1865" s="7" t="str">
        <f t="shared" ca="1" si="262"/>
        <v>Noah Rizzo Padrão</v>
      </c>
      <c r="J1865" s="7" t="str">
        <f ca="1">VLOOKUP($E1865,Name!$A:$C,3,FALSE)</f>
        <v>M</v>
      </c>
      <c r="K1865" s="7" t="str">
        <f ca="1">VLOOKUP($J1865,Gender!$A:$B,2,FALSE)</f>
        <v>Male</v>
      </c>
      <c r="L1865" s="7">
        <f t="shared" ca="1" si="263"/>
        <v>5</v>
      </c>
      <c r="M1865" s="7" t="str">
        <f ca="1">VLOOKUP($L1865,Race!$A:$B,2,FALSE)</f>
        <v>White</v>
      </c>
      <c r="N1865" s="8">
        <f t="shared" ca="1" si="264"/>
        <v>23108</v>
      </c>
      <c r="O1865" s="6">
        <f t="shared" ca="1" si="265"/>
        <v>7</v>
      </c>
      <c r="P1865" s="8" t="str">
        <f ca="1">VLOOKUP($O1865,Education!$A:$B,2,FALSE)</f>
        <v>Undergraduate degree</v>
      </c>
      <c r="Q1865" s="7">
        <f ca="1" xml:space="preserve">
  IF(OR($S1865 = 5, $S1865 = 6, $S1865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65" s="7" t="str">
        <f ca="1">VLOOKUP($Q1865,Department!$A:$B,2,FALSE)</f>
        <v>Administration</v>
      </c>
      <c r="S1865" s="6">
        <f t="shared" ca="1" si="266"/>
        <v>9</v>
      </c>
      <c r="T1865" s="7" t="str">
        <f ca="1">VLOOKUP($S1865,Role!$A:$B,2,FALSE)</f>
        <v>Intern</v>
      </c>
      <c r="U1865" s="6" t="str">
        <f t="shared" ca="1" si="267"/>
        <v/>
      </c>
      <c r="V1865" s="7" t="str">
        <f ca="1" xml:space="preserve">
IF($U1865 &lt;&gt; "",
    VLOOKUP($U1865,Level!$A:$B,2,FALSE),
    ""
)</f>
        <v/>
      </c>
      <c r="W1865" s="1">
        <f t="shared" ca="1" si="268"/>
        <v>1205</v>
      </c>
      <c r="X1865" s="12" t="str">
        <f t="shared" ca="1" si="269"/>
        <v>INSERT INTO bi4all.fac_employees (id_company_fk, id_employee_pk, flg_active, employee_name, id_gender_fk, id_race_fk, birthday, id_schooling_fk, id_department_fk, id_role_fk, id_level_fk, salary) VALUES (1, 1861, TRUE, 'Noah Rizzo Padrão', 'M', 5, '07/04/1963', 7, 6, 9, NULL, 1205);</v>
      </c>
    </row>
    <row r="1866" spans="1:24" ht="14.25" customHeight="1" x14ac:dyDescent="0.2">
      <c r="A1866" s="7">
        <v>1</v>
      </c>
      <c r="B1866" s="7" t="str">
        <f>$A1866 &amp; "-"&amp;VLOOKUP($A1866,Company!$A:$B,2,FALSE)</f>
        <v>1-ACME Corporation</v>
      </c>
      <c r="C1866" s="5">
        <f t="shared" si="261"/>
        <v>1862</v>
      </c>
      <c r="D1866" s="6" t="b">
        <v>1</v>
      </c>
      <c r="E1866" s="7">
        <f ca="1">IF($C1866 = 1 + N("Presidente"),
    127,
    IF($C1866 = 2 + N("Vice-Presidente"),
        72,
        IF($C1866 = 3 + N("Secretária bilíngue"),
            13,
            RANDBETWEEN(5,COUNT(Name!$A:$A) + 1)
        )
    )
)</f>
        <v>71</v>
      </c>
      <c r="F1866" s="7" t="str">
        <f ca="1">VLOOKUP($E1866,Name!$A:$B,2,FALSE)</f>
        <v>Bernardo</v>
      </c>
      <c r="G1866" s="7">
        <f ca="1" xml:space="preserve">
IF($C1866 = 1,
    0,
    RANDBETWEEN(5,COUNT('Last name'!$A:$A) + 1)
)</f>
        <v>191</v>
      </c>
      <c r="H1866" s="7" t="str">
        <f ca="1" xml:space="preserve">
IF($C1866 = 1 + N("Presidente"),
    "de Orléans e Bragança",
    VLOOKUP($G1866,'Last name'!$A:$B,2,FALSE) &amp; " " &amp; VLOOKUP(RANDBETWEEN(5,COUNT('Last name'!$A:$A) + 1),'Last name'!$A:$B,2,FALSE)
)</f>
        <v>Trindade Morais</v>
      </c>
      <c r="I1866" s="7" t="str">
        <f t="shared" ca="1" si="262"/>
        <v>Bernardo Trindade Morais</v>
      </c>
      <c r="J1866" s="7" t="str">
        <f ca="1">VLOOKUP($E1866,Name!$A:$C,3,FALSE)</f>
        <v>M</v>
      </c>
      <c r="K1866" s="7" t="str">
        <f ca="1">VLOOKUP($J1866,Gender!$A:$B,2,FALSE)</f>
        <v>Male</v>
      </c>
      <c r="L1866" s="7">
        <f t="shared" ca="1" si="263"/>
        <v>5</v>
      </c>
      <c r="M1866" s="7" t="str">
        <f ca="1">VLOOKUP($L1866,Race!$A:$B,2,FALSE)</f>
        <v>White</v>
      </c>
      <c r="N1866" s="8">
        <f t="shared" ca="1" si="264"/>
        <v>19315</v>
      </c>
      <c r="O1866" s="6">
        <f t="shared" ca="1" si="265"/>
        <v>8</v>
      </c>
      <c r="P1866" s="8" t="str">
        <f ca="1">VLOOKUP($O1866,Education!$A:$B,2,FALSE)</f>
        <v>Graduate school</v>
      </c>
      <c r="Q1866" s="7">
        <f ca="1" xml:space="preserve">
  IF(OR($S1866 = 5, $S1866 = 6, $S1866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66" s="7" t="str">
        <f ca="1">VLOOKUP($Q1866,Department!$A:$B,2,FALSE)</f>
        <v>Administration</v>
      </c>
      <c r="S1866" s="6">
        <f t="shared" ca="1" si="266"/>
        <v>11</v>
      </c>
      <c r="T1866" s="7" t="str">
        <f ca="1">VLOOKUP($S1866,Role!$A:$B,2,FALSE)</f>
        <v>Analyst</v>
      </c>
      <c r="U1866" s="6">
        <f t="shared" ca="1" si="267"/>
        <v>6</v>
      </c>
      <c r="V1866" s="7" t="str">
        <f ca="1" xml:space="preserve">
IF($U1866 &lt;&gt; "",
    VLOOKUP($U1866,Level!$A:$B,2,FALSE),
    ""
)</f>
        <v>Pleno</v>
      </c>
      <c r="W1866" s="1">
        <f t="shared" ca="1" si="268"/>
        <v>3000</v>
      </c>
      <c r="X1866" s="12" t="str">
        <f t="shared" ca="1" si="269"/>
        <v>INSERT INTO bi4all.fac_employees (id_company_fk, id_employee_pk, flg_active, employee_name, id_gender_fk, id_race_fk, birthday, id_schooling_fk, id_department_fk, id_role_fk, id_level_fk, salary) VALUES (1, 1862, TRUE, 'Bernardo Trindade Morais', 'M', 5, '17/11/1952', 8, 6, 11, 6, 3000);</v>
      </c>
    </row>
    <row r="1867" spans="1:24" ht="14.25" customHeight="1" x14ac:dyDescent="0.2">
      <c r="A1867" s="7">
        <v>1</v>
      </c>
      <c r="B1867" s="7" t="str">
        <f>$A1867 &amp; "-"&amp;VLOOKUP($A1867,Company!$A:$B,2,FALSE)</f>
        <v>1-ACME Corporation</v>
      </c>
      <c r="C1867" s="5">
        <f t="shared" si="261"/>
        <v>1863</v>
      </c>
      <c r="D1867" s="6" t="b">
        <v>1</v>
      </c>
      <c r="E1867" s="7">
        <f ca="1">IF($C1867 = 1 + N("Presidente"),
    127,
    IF($C1867 = 2 + N("Vice-Presidente"),
        72,
        IF($C1867 = 3 + N("Secretária bilíngue"),
            13,
            RANDBETWEEN(5,COUNT(Name!$A:$A) + 1)
        )
    )
)</f>
        <v>291</v>
      </c>
      <c r="F1867" s="7" t="str">
        <f ca="1">VLOOKUP($E1867,Name!$A:$B,2,FALSE)</f>
        <v>Melyssa</v>
      </c>
      <c r="G1867" s="7">
        <f ca="1" xml:space="preserve">
IF($C1867 = 1,
    0,
    RANDBETWEEN(5,COUNT('Last name'!$A:$A) + 1)
)</f>
        <v>55</v>
      </c>
      <c r="H1867" s="7" t="str">
        <f ca="1" xml:space="preserve">
IF($C1867 = 1 + N("Presidente"),
    "de Orléans e Bragança",
    VLOOKUP($G1867,'Last name'!$A:$B,2,FALSE) &amp; " " &amp; VLOOKUP(RANDBETWEEN(5,COUNT('Last name'!$A:$A) + 1),'Last name'!$A:$B,2,FALSE)
)</f>
        <v>Camões Frois</v>
      </c>
      <c r="I1867" s="7" t="str">
        <f t="shared" ca="1" si="262"/>
        <v>Melyssa Camões Frois</v>
      </c>
      <c r="J1867" s="7" t="str">
        <f ca="1">VLOOKUP($E1867,Name!$A:$C,3,FALSE)</f>
        <v>F</v>
      </c>
      <c r="K1867" s="7" t="str">
        <f ca="1">VLOOKUP($J1867,Gender!$A:$B,2,FALSE)</f>
        <v>Female</v>
      </c>
      <c r="L1867" s="7">
        <f t="shared" ca="1" si="263"/>
        <v>5</v>
      </c>
      <c r="M1867" s="7" t="str">
        <f ca="1">VLOOKUP($L1867,Race!$A:$B,2,FALSE)</f>
        <v>White</v>
      </c>
      <c r="N1867" s="8">
        <f t="shared" ca="1" si="264"/>
        <v>21765</v>
      </c>
      <c r="O1867" s="6">
        <f t="shared" ca="1" si="265"/>
        <v>7</v>
      </c>
      <c r="P1867" s="8" t="str">
        <f ca="1">VLOOKUP($O1867,Education!$A:$B,2,FALSE)</f>
        <v>Undergraduate degree</v>
      </c>
      <c r="Q1867" s="7">
        <f ca="1" xml:space="preserve">
  IF(OR($S1867 = 5, $S1867 = 6, $S1867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67" s="7" t="str">
        <f ca="1">VLOOKUP($Q1867,Department!$A:$B,2,FALSE)</f>
        <v>Administration</v>
      </c>
      <c r="S1867" s="6">
        <f t="shared" ca="1" si="266"/>
        <v>10</v>
      </c>
      <c r="T1867" s="7" t="str">
        <f ca="1">VLOOKUP($S1867,Role!$A:$B,2,FALSE)</f>
        <v>Trainee</v>
      </c>
      <c r="U1867" s="6" t="str">
        <f t="shared" ca="1" si="267"/>
        <v/>
      </c>
      <c r="V1867" s="7" t="str">
        <f ca="1" xml:space="preserve">
IF($U1867 &lt;&gt; "",
    VLOOKUP($U1867,Level!$A:$B,2,FALSE),
    ""
)</f>
        <v/>
      </c>
      <c r="W1867" s="1">
        <f t="shared" ca="1" si="268"/>
        <v>1305</v>
      </c>
      <c r="X1867" s="12" t="str">
        <f t="shared" ca="1" si="269"/>
        <v>INSERT INTO bi4all.fac_employees (id_company_fk, id_employee_pk, flg_active, employee_name, id_gender_fk, id_race_fk, birthday, id_schooling_fk, id_department_fk, id_role_fk, id_level_fk, salary) VALUES (1, 1863, TRUE, 'Melyssa Camões Frois', 'F', 5, '03/08/1959', 7, 6, 10, NULL, 1305);</v>
      </c>
    </row>
    <row r="1868" spans="1:24" ht="14.25" customHeight="1" x14ac:dyDescent="0.2">
      <c r="A1868" s="7">
        <v>1</v>
      </c>
      <c r="B1868" s="7" t="str">
        <f>$A1868 &amp; "-"&amp;VLOOKUP($A1868,Company!$A:$B,2,FALSE)</f>
        <v>1-ACME Corporation</v>
      </c>
      <c r="C1868" s="5">
        <f t="shared" si="261"/>
        <v>1864</v>
      </c>
      <c r="D1868" s="6" t="b">
        <v>1</v>
      </c>
      <c r="E1868" s="7">
        <f ca="1">IF($C1868 = 1 + N("Presidente"),
    127,
    IF($C1868 = 2 + N("Vice-Presidente"),
        72,
        IF($C1868 = 3 + N("Secretária bilíngue"),
            13,
            RANDBETWEEN(5,COUNT(Name!$A:$A) + 1)
        )
    )
)</f>
        <v>358</v>
      </c>
      <c r="F1868" s="7" t="str">
        <f ca="1">VLOOKUP($E1868,Name!$A:$B,2,FALSE)</f>
        <v>Vinícius</v>
      </c>
      <c r="G1868" s="7">
        <f ca="1" xml:space="preserve">
IF($C1868 = 1,
    0,
    RANDBETWEEN(5,COUNT('Last name'!$A:$A) + 1)
)</f>
        <v>126</v>
      </c>
      <c r="H1868" s="7" t="str">
        <f ca="1" xml:space="preserve">
IF($C1868 = 1 + N("Presidente"),
    "de Orléans e Bragança",
    VLOOKUP($G1868,'Last name'!$A:$B,2,FALSE) &amp; " " &amp; VLOOKUP(RANDBETWEEN(5,COUNT('Last name'!$A:$A) + 1),'Last name'!$A:$B,2,FALSE)
)</f>
        <v>Mello Carneiro</v>
      </c>
      <c r="I1868" s="7" t="str">
        <f t="shared" ca="1" si="262"/>
        <v>Vinícius Mello Carneiro</v>
      </c>
      <c r="J1868" s="7" t="str">
        <f ca="1">VLOOKUP($E1868,Name!$A:$C,3,FALSE)</f>
        <v>M</v>
      </c>
      <c r="K1868" s="7" t="str">
        <f ca="1">VLOOKUP($J1868,Gender!$A:$B,2,FALSE)</f>
        <v>Male</v>
      </c>
      <c r="L1868" s="7">
        <f t="shared" ca="1" si="263"/>
        <v>5</v>
      </c>
      <c r="M1868" s="7" t="str">
        <f ca="1">VLOOKUP($L1868,Race!$A:$B,2,FALSE)</f>
        <v>White</v>
      </c>
      <c r="N1868" s="8">
        <f t="shared" ca="1" si="264"/>
        <v>25172</v>
      </c>
      <c r="O1868" s="6">
        <f t="shared" ca="1" si="265"/>
        <v>8</v>
      </c>
      <c r="P1868" s="8" t="str">
        <f ca="1">VLOOKUP($O1868,Education!$A:$B,2,FALSE)</f>
        <v>Graduate school</v>
      </c>
      <c r="Q1868" s="7">
        <f ca="1" xml:space="preserve">
  IF(OR($S1868 = 5, $S1868 = 6, $S1868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68" s="7" t="str">
        <f ca="1">VLOOKUP($Q1868,Department!$A:$B,2,FALSE)</f>
        <v>Human Resource</v>
      </c>
      <c r="S1868" s="6">
        <f t="shared" ca="1" si="266"/>
        <v>11</v>
      </c>
      <c r="T1868" s="7" t="str">
        <f ca="1">VLOOKUP($S1868,Role!$A:$B,2,FALSE)</f>
        <v>Analyst</v>
      </c>
      <c r="U1868" s="6">
        <f t="shared" ca="1" si="267"/>
        <v>5</v>
      </c>
      <c r="V1868" s="7" t="str">
        <f ca="1" xml:space="preserve">
IF($U1868 &lt;&gt; "",
    VLOOKUP($U1868,Level!$A:$B,2,FALSE),
    ""
)</f>
        <v>Junior</v>
      </c>
      <c r="W1868" s="1">
        <f t="shared" ca="1" si="268"/>
        <v>3080</v>
      </c>
      <c r="X1868" s="12" t="str">
        <f t="shared" ca="1" si="269"/>
        <v>INSERT INTO bi4all.fac_employees (id_company_fk, id_employee_pk, flg_active, employee_name, id_gender_fk, id_race_fk, birthday, id_schooling_fk, id_department_fk, id_role_fk, id_level_fk, salary) VALUES (1, 1864, TRUE, 'Vinícius Mello Carneiro', 'M', 5, '30/11/1968', 8, 8, 11, 5, 3080);</v>
      </c>
    </row>
    <row r="1869" spans="1:24" ht="14.25" customHeight="1" x14ac:dyDescent="0.2">
      <c r="A1869" s="7">
        <v>1</v>
      </c>
      <c r="B1869" s="7" t="str">
        <f>$A1869 &amp; "-"&amp;VLOOKUP($A1869,Company!$A:$B,2,FALSE)</f>
        <v>1-ACME Corporation</v>
      </c>
      <c r="C1869" s="5">
        <f t="shared" si="261"/>
        <v>1865</v>
      </c>
      <c r="D1869" s="6" t="b">
        <v>1</v>
      </c>
      <c r="E1869" s="7">
        <f ca="1">IF($C1869 = 1 + N("Presidente"),
    127,
    IF($C1869 = 2 + N("Vice-Presidente"),
        72,
        IF($C1869 = 3 + N("Secretária bilíngue"),
            13,
            RANDBETWEEN(5,COUNT(Name!$A:$A) + 1)
        )
    )
)</f>
        <v>271</v>
      </c>
      <c r="F1869" s="7" t="str">
        <f ca="1">VLOOKUP($E1869,Name!$A:$B,2,FALSE)</f>
        <v>Maria Luiza</v>
      </c>
      <c r="G1869" s="7">
        <f ca="1" xml:space="preserve">
IF($C1869 = 1,
    0,
    RANDBETWEEN(5,COUNT('Last name'!$A:$A) + 1)
)</f>
        <v>140</v>
      </c>
      <c r="H1869" s="7" t="str">
        <f ca="1" xml:space="preserve">
IF($C1869 = 1 + N("Presidente"),
    "de Orléans e Bragança",
    VLOOKUP($G1869,'Last name'!$A:$B,2,FALSE) &amp; " " &amp; VLOOKUP(RANDBETWEEN(5,COUNT('Last name'!$A:$A) + 1),'Last name'!$A:$B,2,FALSE)
)</f>
        <v>Negreiros Ricci</v>
      </c>
      <c r="I1869" s="7" t="str">
        <f t="shared" ca="1" si="262"/>
        <v>Maria Luiza Negreiros Ricci</v>
      </c>
      <c r="J1869" s="7" t="str">
        <f ca="1">VLOOKUP($E1869,Name!$A:$C,3,FALSE)</f>
        <v>F</v>
      </c>
      <c r="K1869" s="7" t="str">
        <f ca="1">VLOOKUP($J1869,Gender!$A:$B,2,FALSE)</f>
        <v>Female</v>
      </c>
      <c r="L1869" s="7">
        <f t="shared" ca="1" si="263"/>
        <v>6</v>
      </c>
      <c r="M1869" s="7" t="str">
        <f ca="1">VLOOKUP($L1869,Race!$A:$B,2,FALSE)</f>
        <v>Black or African American</v>
      </c>
      <c r="N1869" s="8">
        <f t="shared" ca="1" si="264"/>
        <v>20691</v>
      </c>
      <c r="O1869" s="6">
        <f t="shared" ca="1" si="265"/>
        <v>7</v>
      </c>
      <c r="P1869" s="8" t="str">
        <f ca="1">VLOOKUP($O1869,Education!$A:$B,2,FALSE)</f>
        <v>Undergraduate degree</v>
      </c>
      <c r="Q1869" s="7">
        <f ca="1" xml:space="preserve">
  IF(OR($S1869 = 5, $S1869 = 6, $S1869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69" s="7" t="str">
        <f ca="1">VLOOKUP($Q1869,Department!$A:$B,2,FALSE)</f>
        <v>Commercial</v>
      </c>
      <c r="S1869" s="6">
        <f t="shared" ca="1" si="266"/>
        <v>9</v>
      </c>
      <c r="T1869" s="7" t="str">
        <f ca="1">VLOOKUP($S1869,Role!$A:$B,2,FALSE)</f>
        <v>Intern</v>
      </c>
      <c r="U1869" s="6" t="str">
        <f t="shared" ca="1" si="267"/>
        <v/>
      </c>
      <c r="V1869" s="7" t="str">
        <f ca="1" xml:space="preserve">
IF($U1869 &lt;&gt; "",
    VLOOKUP($U1869,Level!$A:$B,2,FALSE),
    ""
)</f>
        <v/>
      </c>
      <c r="W1869" s="1">
        <f t="shared" ca="1" si="268"/>
        <v>1285</v>
      </c>
      <c r="X1869" s="12" t="str">
        <f t="shared" ca="1" si="269"/>
        <v>INSERT INTO bi4all.fac_employees (id_company_fk, id_employee_pk, flg_active, employee_name, id_gender_fk, id_race_fk, birthday, id_schooling_fk, id_department_fk, id_role_fk, id_level_fk, salary) VALUES (1, 1865, TRUE, 'Maria Luiza Negreiros Ricci', 'F', 6, '24/08/1956', 7, 9, 9, NULL, 1285);</v>
      </c>
    </row>
    <row r="1870" spans="1:24" ht="14.25" customHeight="1" x14ac:dyDescent="0.2">
      <c r="A1870" s="7">
        <v>1</v>
      </c>
      <c r="B1870" s="7" t="str">
        <f>$A1870 &amp; "-"&amp;VLOOKUP($A1870,Company!$A:$B,2,FALSE)</f>
        <v>1-ACME Corporation</v>
      </c>
      <c r="C1870" s="5">
        <f t="shared" si="261"/>
        <v>1866</v>
      </c>
      <c r="D1870" s="6" t="b">
        <v>1</v>
      </c>
      <c r="E1870" s="7">
        <f ca="1">IF($C1870 = 1 + N("Presidente"),
    127,
    IF($C1870 = 2 + N("Vice-Presidente"),
        72,
        IF($C1870 = 3 + N("Secretária bilíngue"),
            13,
            RANDBETWEEN(5,COUNT(Name!$A:$A) + 1)
        )
    )
)</f>
        <v>21</v>
      </c>
      <c r="F1870" s="7" t="str">
        <f ca="1">VLOOKUP($E1870,Name!$A:$B,2,FALSE)</f>
        <v>Allana</v>
      </c>
      <c r="G1870" s="7">
        <f ca="1" xml:space="preserve">
IF($C1870 = 1,
    0,
    RANDBETWEEN(5,COUNT('Last name'!$A:$A) + 1)
)</f>
        <v>159</v>
      </c>
      <c r="H1870" s="7" t="str">
        <f ca="1" xml:space="preserve">
IF($C1870 = 1 + N("Presidente"),
    "de Orléans e Bragança",
    VLOOKUP($G1870,'Last name'!$A:$B,2,FALSE) &amp; " " &amp; VLOOKUP(RANDBETWEEN(5,COUNT('Last name'!$A:$A) + 1),'Last name'!$A:$B,2,FALSE)
)</f>
        <v>Reis Anunciação</v>
      </c>
      <c r="I1870" s="7" t="str">
        <f t="shared" ca="1" si="262"/>
        <v>Allana Reis Anunciação</v>
      </c>
      <c r="J1870" s="7" t="str">
        <f ca="1">VLOOKUP($E1870,Name!$A:$C,3,FALSE)</f>
        <v>F</v>
      </c>
      <c r="K1870" s="7" t="str">
        <f ca="1">VLOOKUP($J1870,Gender!$A:$B,2,FALSE)</f>
        <v>Female</v>
      </c>
      <c r="L1870" s="7">
        <f t="shared" ca="1" si="263"/>
        <v>7</v>
      </c>
      <c r="M1870" s="7" t="str">
        <f ca="1">VLOOKUP($L1870,Race!$A:$B,2,FALSE)</f>
        <v>Hispanic or Latino</v>
      </c>
      <c r="N1870" s="8">
        <f t="shared" ca="1" si="264"/>
        <v>30589</v>
      </c>
      <c r="O1870" s="6">
        <f t="shared" ca="1" si="265"/>
        <v>8</v>
      </c>
      <c r="P1870" s="8" t="str">
        <f ca="1">VLOOKUP($O1870,Education!$A:$B,2,FALSE)</f>
        <v>Graduate school</v>
      </c>
      <c r="Q1870" s="7">
        <f ca="1" xml:space="preserve">
  IF(OR($S1870 = 5, $S1870 = 6, $S1870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70" s="7" t="str">
        <f ca="1">VLOOKUP($Q1870,Department!$A:$B,2,FALSE)</f>
        <v>Finance</v>
      </c>
      <c r="S1870" s="6">
        <f t="shared" ca="1" si="266"/>
        <v>11</v>
      </c>
      <c r="T1870" s="7" t="str">
        <f ca="1">VLOOKUP($S1870,Role!$A:$B,2,FALSE)</f>
        <v>Analyst</v>
      </c>
      <c r="U1870" s="6">
        <f t="shared" ca="1" si="267"/>
        <v>7</v>
      </c>
      <c r="V1870" s="7" t="str">
        <f ca="1" xml:space="preserve">
IF($U1870 &lt;&gt; "",
    VLOOKUP($U1870,Level!$A:$B,2,FALSE),
    ""
)</f>
        <v>Senior</v>
      </c>
      <c r="W1870" s="1">
        <f t="shared" ca="1" si="268"/>
        <v>3000</v>
      </c>
      <c r="X1870" s="12" t="str">
        <f t="shared" ca="1" si="269"/>
        <v>INSERT INTO bi4all.fac_employees (id_company_fk, id_employee_pk, flg_active, employee_name, id_gender_fk, id_race_fk, birthday, id_schooling_fk, id_department_fk, id_role_fk, id_level_fk, salary) VALUES (1, 1866, TRUE, 'Allana Reis Anunciação', 'F', 7, '30/09/1983', 8, 7, 11, 7, 3000);</v>
      </c>
    </row>
    <row r="1871" spans="1:24" ht="14.25" customHeight="1" x14ac:dyDescent="0.2">
      <c r="A1871" s="7">
        <v>1</v>
      </c>
      <c r="B1871" s="7" t="str">
        <f>$A1871 &amp; "-"&amp;VLOOKUP($A1871,Company!$A:$B,2,FALSE)</f>
        <v>1-ACME Corporation</v>
      </c>
      <c r="C1871" s="5">
        <f t="shared" si="261"/>
        <v>1867</v>
      </c>
      <c r="D1871" s="6" t="b">
        <v>1</v>
      </c>
      <c r="E1871" s="7">
        <f ca="1">IF($C1871 = 1 + N("Presidente"),
    127,
    IF($C1871 = 2 + N("Vice-Presidente"),
        72,
        IF($C1871 = 3 + N("Secretária bilíngue"),
            13,
            RANDBETWEEN(5,COUNT(Name!$A:$A) + 1)
        )
    )
)</f>
        <v>220</v>
      </c>
      <c r="F1871" s="7" t="str">
        <f ca="1">VLOOKUP($E1871,Name!$A:$B,2,FALSE)</f>
        <v>Laura</v>
      </c>
      <c r="G1871" s="7">
        <f ca="1" xml:space="preserve">
IF($C1871 = 1,
    0,
    RANDBETWEEN(5,COUNT('Last name'!$A:$A) + 1)
)</f>
        <v>61</v>
      </c>
      <c r="H1871" s="7" t="str">
        <f ca="1" xml:space="preserve">
IF($C1871 = 1 + N("Presidente"),
    "de Orléans e Bragança",
    VLOOKUP($G1871,'Last name'!$A:$B,2,FALSE) &amp; " " &amp; VLOOKUP(RANDBETWEEN(5,COUNT('Last name'!$A:$A) + 1),'Last name'!$A:$B,2,FALSE)
)</f>
        <v>Caruso Galli</v>
      </c>
      <c r="I1871" s="7" t="str">
        <f t="shared" ca="1" si="262"/>
        <v>Laura Caruso Galli</v>
      </c>
      <c r="J1871" s="7" t="str">
        <f ca="1">VLOOKUP($E1871,Name!$A:$C,3,FALSE)</f>
        <v>F</v>
      </c>
      <c r="K1871" s="7" t="str">
        <f ca="1">VLOOKUP($J1871,Gender!$A:$B,2,FALSE)</f>
        <v>Female</v>
      </c>
      <c r="L1871" s="7">
        <f t="shared" ca="1" si="263"/>
        <v>5</v>
      </c>
      <c r="M1871" s="7" t="str">
        <f ca="1">VLOOKUP($L1871,Race!$A:$B,2,FALSE)</f>
        <v>White</v>
      </c>
      <c r="N1871" s="8">
        <f t="shared" ca="1" si="264"/>
        <v>19144</v>
      </c>
      <c r="O1871" s="6">
        <f t="shared" ca="1" si="265"/>
        <v>7</v>
      </c>
      <c r="P1871" s="8" t="str">
        <f ca="1">VLOOKUP($O1871,Education!$A:$B,2,FALSE)</f>
        <v>Undergraduate degree</v>
      </c>
      <c r="Q1871" s="7">
        <f ca="1" xml:space="preserve">
  IF(OR($S1871 = 5, $S1871 = 6, $S1871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71" s="7" t="str">
        <f ca="1">VLOOKUP($Q1871,Department!$A:$B,2,FALSE)</f>
        <v>Commercial</v>
      </c>
      <c r="S1871" s="6">
        <f t="shared" ca="1" si="266"/>
        <v>9</v>
      </c>
      <c r="T1871" s="7" t="str">
        <f ca="1">VLOOKUP($S1871,Role!$A:$B,2,FALSE)</f>
        <v>Intern</v>
      </c>
      <c r="U1871" s="6" t="str">
        <f t="shared" ca="1" si="267"/>
        <v/>
      </c>
      <c r="V1871" s="7" t="str">
        <f ca="1" xml:space="preserve">
IF($U1871 &lt;&gt; "",
    VLOOKUP($U1871,Level!$A:$B,2,FALSE),
    ""
)</f>
        <v/>
      </c>
      <c r="W1871" s="1">
        <f t="shared" ca="1" si="268"/>
        <v>1285</v>
      </c>
      <c r="X1871" s="12" t="str">
        <f t="shared" ca="1" si="269"/>
        <v>INSERT INTO bi4all.fac_employees (id_company_fk, id_employee_pk, flg_active, employee_name, id_gender_fk, id_race_fk, birthday, id_schooling_fk, id_department_fk, id_role_fk, id_level_fk, salary) VALUES (1, 1867, TRUE, 'Laura Caruso Galli', 'F', 5, '30/05/1952', 7, 9, 9, NULL, 1285);</v>
      </c>
    </row>
    <row r="1872" spans="1:24" ht="14.25" customHeight="1" x14ac:dyDescent="0.2">
      <c r="A1872" s="7">
        <v>1</v>
      </c>
      <c r="B1872" s="7" t="str">
        <f>$A1872 &amp; "-"&amp;VLOOKUP($A1872,Company!$A:$B,2,FALSE)</f>
        <v>1-ACME Corporation</v>
      </c>
      <c r="C1872" s="5">
        <f t="shared" si="261"/>
        <v>1868</v>
      </c>
      <c r="D1872" s="6" t="b">
        <v>1</v>
      </c>
      <c r="E1872" s="7">
        <f ca="1">IF($C1872 = 1 + N("Presidente"),
    127,
    IF($C1872 = 2 + N("Vice-Presidente"),
        72,
        IF($C1872 = 3 + N("Secretária bilíngue"),
            13,
            RANDBETWEEN(5,COUNT(Name!$A:$A) + 1)
        )
    )
)</f>
        <v>258</v>
      </c>
      <c r="F1872" s="7" t="str">
        <f ca="1">VLOOKUP($E1872,Name!$A:$B,2,FALSE)</f>
        <v>Maria Alice</v>
      </c>
      <c r="G1872" s="7">
        <f ca="1" xml:space="preserve">
IF($C1872 = 1,
    0,
    RANDBETWEEN(5,COUNT('Last name'!$A:$A) + 1)
)</f>
        <v>11</v>
      </c>
      <c r="H1872" s="7" t="str">
        <f ca="1" xml:space="preserve">
IF($C1872 = 1 + N("Presidente"),
    "de Orléans e Bragança",
    VLOOKUP($G1872,'Last name'!$A:$B,2,FALSE) &amp; " " &amp; VLOOKUP(RANDBETWEEN(5,COUNT('Last name'!$A:$A) + 1),'Last name'!$A:$B,2,FALSE)
)</f>
        <v>Almeida Auth</v>
      </c>
      <c r="I1872" s="7" t="str">
        <f t="shared" ca="1" si="262"/>
        <v>Maria Alice Almeida Auth</v>
      </c>
      <c r="J1872" s="7" t="str">
        <f ca="1">VLOOKUP($E1872,Name!$A:$C,3,FALSE)</f>
        <v>F</v>
      </c>
      <c r="K1872" s="7" t="str">
        <f ca="1">VLOOKUP($J1872,Gender!$A:$B,2,FALSE)</f>
        <v>Female</v>
      </c>
      <c r="L1872" s="7">
        <f t="shared" ca="1" si="263"/>
        <v>5</v>
      </c>
      <c r="M1872" s="7" t="str">
        <f ca="1">VLOOKUP($L1872,Race!$A:$B,2,FALSE)</f>
        <v>White</v>
      </c>
      <c r="N1872" s="8">
        <f t="shared" ca="1" si="264"/>
        <v>18036</v>
      </c>
      <c r="O1872" s="6">
        <f t="shared" ca="1" si="265"/>
        <v>7</v>
      </c>
      <c r="P1872" s="8" t="str">
        <f ca="1">VLOOKUP($O1872,Education!$A:$B,2,FALSE)</f>
        <v>Undergraduate degree</v>
      </c>
      <c r="Q1872" s="7">
        <f ca="1" xml:space="preserve">
  IF(OR($S1872 = 5, $S1872 = 6, $S1872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72" s="7" t="str">
        <f ca="1">VLOOKUP($Q1872,Department!$A:$B,2,FALSE)</f>
        <v>Human Resource</v>
      </c>
      <c r="S1872" s="6">
        <f t="shared" ca="1" si="266"/>
        <v>11</v>
      </c>
      <c r="T1872" s="7" t="str">
        <f ca="1">VLOOKUP($S1872,Role!$A:$B,2,FALSE)</f>
        <v>Analyst</v>
      </c>
      <c r="U1872" s="6">
        <f t="shared" ca="1" si="267"/>
        <v>6</v>
      </c>
      <c r="V1872" s="7" t="str">
        <f ca="1" xml:space="preserve">
IF($U1872 &lt;&gt; "",
    VLOOKUP($U1872,Level!$A:$B,2,FALSE),
    ""
)</f>
        <v>Pleno</v>
      </c>
      <c r="W1872" s="1">
        <f t="shared" ca="1" si="268"/>
        <v>2580</v>
      </c>
      <c r="X1872" s="12" t="str">
        <f t="shared" ca="1" si="269"/>
        <v>INSERT INTO bi4all.fac_employees (id_company_fk, id_employee_pk, flg_active, employee_name, id_gender_fk, id_race_fk, birthday, id_schooling_fk, id_department_fk, id_role_fk, id_level_fk, salary) VALUES (1, 1868, TRUE, 'Maria Alice Almeida Auth', 'F', 5, '18/05/1949', 7, 8, 11, 6, 2580);</v>
      </c>
    </row>
    <row r="1873" spans="1:24" ht="14.25" customHeight="1" x14ac:dyDescent="0.2">
      <c r="A1873" s="7">
        <v>1</v>
      </c>
      <c r="B1873" s="7" t="str">
        <f>$A1873 &amp; "-"&amp;VLOOKUP($A1873,Company!$A:$B,2,FALSE)</f>
        <v>1-ACME Corporation</v>
      </c>
      <c r="C1873" s="5">
        <f t="shared" si="261"/>
        <v>1869</v>
      </c>
      <c r="D1873" s="6" t="b">
        <v>1</v>
      </c>
      <c r="E1873" s="7">
        <f ca="1">IF($C1873 = 1 + N("Presidente"),
    127,
    IF($C1873 = 2 + N("Vice-Presidente"),
        72,
        IF($C1873 = 3 + N("Secretária bilíngue"),
            13,
            RANDBETWEEN(5,COUNT(Name!$A:$A) + 1)
        )
    )
)</f>
        <v>330</v>
      </c>
      <c r="F1873" s="7" t="str">
        <f ca="1">VLOOKUP($E1873,Name!$A:$B,2,FALSE)</f>
        <v>Rebecca</v>
      </c>
      <c r="G1873" s="7">
        <f ca="1" xml:space="preserve">
IF($C1873 = 1,
    0,
    RANDBETWEEN(5,COUNT('Last name'!$A:$A) + 1)
)</f>
        <v>189</v>
      </c>
      <c r="H1873" s="7" t="str">
        <f ca="1" xml:space="preserve">
IF($C1873 = 1 + N("Presidente"),
    "de Orléans e Bragança",
    VLOOKUP($G1873,'Last name'!$A:$B,2,FALSE) &amp; " " &amp; VLOOKUP(RANDBETWEEN(5,COUNT('Last name'!$A:$A) + 1),'Last name'!$A:$B,2,FALSE)
)</f>
        <v>Teixeira Furtado</v>
      </c>
      <c r="I1873" s="7" t="str">
        <f t="shared" ca="1" si="262"/>
        <v>Rebecca Teixeira Furtado</v>
      </c>
      <c r="J1873" s="7" t="str">
        <f ca="1">VLOOKUP($E1873,Name!$A:$C,3,FALSE)</f>
        <v>F</v>
      </c>
      <c r="K1873" s="7" t="str">
        <f ca="1">VLOOKUP($J1873,Gender!$A:$B,2,FALSE)</f>
        <v>Female</v>
      </c>
      <c r="L1873" s="7">
        <f t="shared" ca="1" si="263"/>
        <v>5</v>
      </c>
      <c r="M1873" s="7" t="str">
        <f ca="1">VLOOKUP($L1873,Race!$A:$B,2,FALSE)</f>
        <v>White</v>
      </c>
      <c r="N1873" s="8">
        <f t="shared" ca="1" si="264"/>
        <v>17506</v>
      </c>
      <c r="O1873" s="6">
        <f t="shared" ca="1" si="265"/>
        <v>7</v>
      </c>
      <c r="P1873" s="8" t="str">
        <f ca="1">VLOOKUP($O1873,Education!$A:$B,2,FALSE)</f>
        <v>Undergraduate degree</v>
      </c>
      <c r="Q1873" s="7">
        <f ca="1" xml:space="preserve">
  IF(OR($S1873 = 5, $S1873 = 6, $S1873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73" s="7" t="str">
        <f ca="1">VLOOKUP($Q1873,Department!$A:$B,2,FALSE)</f>
        <v>Human Resource</v>
      </c>
      <c r="S1873" s="6">
        <f t="shared" ca="1" si="266"/>
        <v>10</v>
      </c>
      <c r="T1873" s="7" t="str">
        <f ca="1">VLOOKUP($S1873,Role!$A:$B,2,FALSE)</f>
        <v>Trainee</v>
      </c>
      <c r="U1873" s="6" t="str">
        <f t="shared" ca="1" si="267"/>
        <v/>
      </c>
      <c r="V1873" s="7" t="str">
        <f ca="1" xml:space="preserve">
IF($U1873 &lt;&gt; "",
    VLOOKUP($U1873,Level!$A:$B,2,FALSE),
    ""
)</f>
        <v/>
      </c>
      <c r="W1873" s="1">
        <f t="shared" ca="1" si="268"/>
        <v>1385</v>
      </c>
      <c r="X1873" s="12" t="str">
        <f t="shared" ca="1" si="269"/>
        <v>INSERT INTO bi4all.fac_employees (id_company_fk, id_employee_pk, flg_active, employee_name, id_gender_fk, id_race_fk, birthday, id_schooling_fk, id_department_fk, id_role_fk, id_level_fk, salary) VALUES (1, 1869, TRUE, 'Rebecca Teixeira Furtado', 'F', 5, '05/12/1947', 7, 8, 10, NULL, 1385);</v>
      </c>
    </row>
    <row r="1874" spans="1:24" ht="14.25" customHeight="1" x14ac:dyDescent="0.2">
      <c r="A1874" s="7">
        <v>1</v>
      </c>
      <c r="B1874" s="7" t="str">
        <f>$A1874 &amp; "-"&amp;VLOOKUP($A1874,Company!$A:$B,2,FALSE)</f>
        <v>1-ACME Corporation</v>
      </c>
      <c r="C1874" s="5">
        <f t="shared" si="261"/>
        <v>1870</v>
      </c>
      <c r="D1874" s="6" t="b">
        <v>1</v>
      </c>
      <c r="E1874" s="7">
        <f ca="1">IF($C1874 = 1 + N("Presidente"),
    127,
    IF($C1874 = 2 + N("Vice-Presidente"),
        72,
        IF($C1874 = 3 + N("Secretária bilíngue"),
            13,
            RANDBETWEEN(5,COUNT(Name!$A:$A) + 1)
        )
    )
)</f>
        <v>345</v>
      </c>
      <c r="F1874" s="7" t="str">
        <f ca="1">VLOOKUP($E1874,Name!$A:$B,2,FALSE)</f>
        <v>Tiago</v>
      </c>
      <c r="G1874" s="7">
        <f ca="1" xml:space="preserve">
IF($C1874 = 1,
    0,
    RANDBETWEEN(5,COUNT('Last name'!$A:$A) + 1)
)</f>
        <v>29</v>
      </c>
      <c r="H1874" s="7" t="str">
        <f ca="1" xml:space="preserve">
IF($C1874 = 1 + N("Presidente"),
    "de Orléans e Bragança",
    VLOOKUP($G1874,'Last name'!$A:$B,2,FALSE) &amp; " " &amp; VLOOKUP(RANDBETWEEN(5,COUNT('Last name'!$A:$A) + 1),'Last name'!$A:$B,2,FALSE)
)</f>
        <v>Bandeira Rizzo</v>
      </c>
      <c r="I1874" s="7" t="str">
        <f t="shared" ca="1" si="262"/>
        <v>Tiago Bandeira Rizzo</v>
      </c>
      <c r="J1874" s="7" t="str">
        <f ca="1">VLOOKUP($E1874,Name!$A:$C,3,FALSE)</f>
        <v>M</v>
      </c>
      <c r="K1874" s="7" t="str">
        <f ca="1">VLOOKUP($J1874,Gender!$A:$B,2,FALSE)</f>
        <v>Male</v>
      </c>
      <c r="L1874" s="7">
        <f t="shared" ca="1" si="263"/>
        <v>5</v>
      </c>
      <c r="M1874" s="7" t="str">
        <f ca="1">VLOOKUP($L1874,Race!$A:$B,2,FALSE)</f>
        <v>White</v>
      </c>
      <c r="N1874" s="8">
        <f t="shared" ca="1" si="264"/>
        <v>23978</v>
      </c>
      <c r="O1874" s="6">
        <f t="shared" ca="1" si="265"/>
        <v>8</v>
      </c>
      <c r="P1874" s="8" t="str">
        <f ca="1">VLOOKUP($O1874,Education!$A:$B,2,FALSE)</f>
        <v>Graduate school</v>
      </c>
      <c r="Q1874" s="7">
        <f ca="1" xml:space="preserve">
  IF(OR($S1874 = 5, $S1874 = 6, $S1874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74" s="7" t="str">
        <f ca="1">VLOOKUP($Q1874,Department!$A:$B,2,FALSE)</f>
        <v>Operations</v>
      </c>
      <c r="S1874" s="6">
        <f t="shared" ca="1" si="266"/>
        <v>11</v>
      </c>
      <c r="T1874" s="7" t="str">
        <f ca="1">VLOOKUP($S1874,Role!$A:$B,2,FALSE)</f>
        <v>Analyst</v>
      </c>
      <c r="U1874" s="6">
        <f t="shared" ca="1" si="267"/>
        <v>5</v>
      </c>
      <c r="V1874" s="7" t="str">
        <f ca="1" xml:space="preserve">
IF($U1874 &lt;&gt; "",
    VLOOKUP($U1874,Level!$A:$B,2,FALSE),
    ""
)</f>
        <v>Junior</v>
      </c>
      <c r="W1874" s="1">
        <f t="shared" ca="1" si="268"/>
        <v>3000</v>
      </c>
      <c r="X1874" s="12" t="str">
        <f t="shared" ca="1" si="269"/>
        <v>INSERT INTO bi4all.fac_employees (id_company_fk, id_employee_pk, flg_active, employee_name, id_gender_fk, id_race_fk, birthday, id_schooling_fk, id_department_fk, id_role_fk, id_level_fk, salary) VALUES (1, 1870, TRUE, 'Tiago Bandeira Rizzo', 'M', 5, '24/08/1965', 8, 10, 11, 5, 3000);</v>
      </c>
    </row>
    <row r="1875" spans="1:24" ht="14.25" customHeight="1" x14ac:dyDescent="0.2">
      <c r="A1875" s="7">
        <v>1</v>
      </c>
      <c r="B1875" s="7" t="str">
        <f>$A1875 &amp; "-"&amp;VLOOKUP($A1875,Company!$A:$B,2,FALSE)</f>
        <v>1-ACME Corporation</v>
      </c>
      <c r="C1875" s="5">
        <f t="shared" si="261"/>
        <v>1871</v>
      </c>
      <c r="D1875" s="6" t="b">
        <v>1</v>
      </c>
      <c r="E1875" s="7">
        <f ca="1">IF($C1875 = 1 + N("Presidente"),
    127,
    IF($C1875 = 2 + N("Vice-Presidente"),
        72,
        IF($C1875 = 3 + N("Secretária bilíngue"),
            13,
            RANDBETWEEN(5,COUNT(Name!$A:$A) + 1)
        )
    )
)</f>
        <v>244</v>
      </c>
      <c r="F1875" s="7" t="str">
        <f ca="1">VLOOKUP($E1875,Name!$A:$B,2,FALSE)</f>
        <v>Luiz Gustavo</v>
      </c>
      <c r="G1875" s="7">
        <f ca="1" xml:space="preserve">
IF($C1875 = 1,
    0,
    RANDBETWEEN(5,COUNT('Last name'!$A:$A) + 1)
)</f>
        <v>108</v>
      </c>
      <c r="H1875" s="7" t="str">
        <f ca="1" xml:space="preserve">
IF($C1875 = 1 + N("Presidente"),
    "de Orléans e Bragança",
    VLOOKUP($G1875,'Last name'!$A:$B,2,FALSE) &amp; " " &amp; VLOOKUP(RANDBETWEEN(5,COUNT('Last name'!$A:$A) + 1),'Last name'!$A:$B,2,FALSE)
)</f>
        <v>Leone Garcia</v>
      </c>
      <c r="I1875" s="7" t="str">
        <f t="shared" ca="1" si="262"/>
        <v>Luiz Gustavo Leone Garcia</v>
      </c>
      <c r="J1875" s="7" t="str">
        <f ca="1">VLOOKUP($E1875,Name!$A:$C,3,FALSE)</f>
        <v>M</v>
      </c>
      <c r="K1875" s="7" t="str">
        <f ca="1">VLOOKUP($J1875,Gender!$A:$B,2,FALSE)</f>
        <v>Male</v>
      </c>
      <c r="L1875" s="7">
        <f t="shared" ca="1" si="263"/>
        <v>5</v>
      </c>
      <c r="M1875" s="7" t="str">
        <f ca="1">VLOOKUP($L1875,Race!$A:$B,2,FALSE)</f>
        <v>White</v>
      </c>
      <c r="N1875" s="8">
        <f t="shared" ca="1" si="264"/>
        <v>27765</v>
      </c>
      <c r="O1875" s="6">
        <f t="shared" ca="1" si="265"/>
        <v>7</v>
      </c>
      <c r="P1875" s="8" t="str">
        <f ca="1">VLOOKUP($O1875,Education!$A:$B,2,FALSE)</f>
        <v>Undergraduate degree</v>
      </c>
      <c r="Q1875" s="7">
        <f ca="1" xml:space="preserve">
  IF(OR($S1875 = 5, $S1875 = 6, $S1875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75" s="7" t="str">
        <f ca="1">VLOOKUP($Q1875,Department!$A:$B,2,FALSE)</f>
        <v>Commercial</v>
      </c>
      <c r="S1875" s="6">
        <f t="shared" ca="1" si="266"/>
        <v>10</v>
      </c>
      <c r="T1875" s="7" t="str">
        <f ca="1">VLOOKUP($S1875,Role!$A:$B,2,FALSE)</f>
        <v>Trainee</v>
      </c>
      <c r="U1875" s="6" t="str">
        <f t="shared" ca="1" si="267"/>
        <v/>
      </c>
      <c r="V1875" s="7" t="str">
        <f ca="1" xml:space="preserve">
IF($U1875 &lt;&gt; "",
    VLOOKUP($U1875,Level!$A:$B,2,FALSE),
    ""
)</f>
        <v/>
      </c>
      <c r="W1875" s="1">
        <f t="shared" ca="1" si="268"/>
        <v>1385</v>
      </c>
      <c r="X1875" s="12" t="str">
        <f t="shared" ca="1" si="269"/>
        <v>INSERT INTO bi4all.fac_employees (id_company_fk, id_employee_pk, flg_active, employee_name, id_gender_fk, id_race_fk, birthday, id_schooling_fk, id_department_fk, id_role_fk, id_level_fk, salary) VALUES (1, 1871, TRUE, 'Luiz Gustavo Leone Garcia', 'M', 5, '06/01/1976', 7, 9, 10, NULL, 1385);</v>
      </c>
    </row>
    <row r="1876" spans="1:24" ht="14.25" customHeight="1" x14ac:dyDescent="0.2">
      <c r="A1876" s="7">
        <v>1</v>
      </c>
      <c r="B1876" s="7" t="str">
        <f>$A1876 &amp; "-"&amp;VLOOKUP($A1876,Company!$A:$B,2,FALSE)</f>
        <v>1-ACME Corporation</v>
      </c>
      <c r="C1876" s="5">
        <f t="shared" si="261"/>
        <v>1872</v>
      </c>
      <c r="D1876" s="6" t="b">
        <v>1</v>
      </c>
      <c r="E1876" s="7">
        <f ca="1">IF($C1876 = 1 + N("Presidente"),
    127,
    IF($C1876 = 2 + N("Vice-Presidente"),
        72,
        IF($C1876 = 3 + N("Secretária bilíngue"),
            13,
            RANDBETWEEN(5,COUNT(Name!$A:$A) + 1)
        )
    )
)</f>
        <v>55</v>
      </c>
      <c r="F1876" s="7" t="str">
        <f ca="1">VLOOKUP($E1876,Name!$A:$B,2,FALSE)</f>
        <v>Arthur</v>
      </c>
      <c r="G1876" s="7">
        <f ca="1" xml:space="preserve">
IF($C1876 = 1,
    0,
    RANDBETWEEN(5,COUNT('Last name'!$A:$A) + 1)
)</f>
        <v>57</v>
      </c>
      <c r="H1876" s="7" t="str">
        <f ca="1" xml:space="preserve">
IF($C1876 = 1 + N("Presidente"),
    "de Orléans e Bragança",
    VLOOKUP($G1876,'Last name'!$A:$B,2,FALSE) &amp; " " &amp; VLOOKUP(RANDBETWEEN(5,COUNT('Last name'!$A:$A) + 1),'Last name'!$A:$B,2,FALSE)
)</f>
        <v>Cândido Battaglia</v>
      </c>
      <c r="I1876" s="7" t="str">
        <f t="shared" ca="1" si="262"/>
        <v>Arthur Cândido Battaglia</v>
      </c>
      <c r="J1876" s="7" t="str">
        <f ca="1">VLOOKUP($E1876,Name!$A:$C,3,FALSE)</f>
        <v>M</v>
      </c>
      <c r="K1876" s="7" t="str">
        <f ca="1">VLOOKUP($J1876,Gender!$A:$B,2,FALSE)</f>
        <v>Male</v>
      </c>
      <c r="L1876" s="7">
        <f t="shared" ca="1" si="263"/>
        <v>6</v>
      </c>
      <c r="M1876" s="7" t="str">
        <f ca="1">VLOOKUP($L1876,Race!$A:$B,2,FALSE)</f>
        <v>Black or African American</v>
      </c>
      <c r="N1876" s="8">
        <f t="shared" ca="1" si="264"/>
        <v>20099</v>
      </c>
      <c r="O1876" s="6">
        <f t="shared" ca="1" si="265"/>
        <v>8</v>
      </c>
      <c r="P1876" s="8" t="str">
        <f ca="1">VLOOKUP($O1876,Education!$A:$B,2,FALSE)</f>
        <v>Graduate school</v>
      </c>
      <c r="Q1876" s="7">
        <f ca="1" xml:space="preserve">
  IF(OR($S1876 = 5, $S1876 = 6, $S1876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76" s="7" t="str">
        <f ca="1">VLOOKUP($Q1876,Department!$A:$B,2,FALSE)</f>
        <v>Controlling</v>
      </c>
      <c r="S1876" s="6">
        <f t="shared" ca="1" si="266"/>
        <v>11</v>
      </c>
      <c r="T1876" s="7" t="str">
        <f ca="1">VLOOKUP($S1876,Role!$A:$B,2,FALSE)</f>
        <v>Analyst</v>
      </c>
      <c r="U1876" s="6">
        <f t="shared" ca="1" si="267"/>
        <v>7</v>
      </c>
      <c r="V1876" s="7" t="str">
        <f ca="1" xml:space="preserve">
IF($U1876 &lt;&gt; "",
    VLOOKUP($U1876,Level!$A:$B,2,FALSE),
    ""
)</f>
        <v>Senior</v>
      </c>
      <c r="W1876" s="1">
        <f t="shared" ca="1" si="268"/>
        <v>3000</v>
      </c>
      <c r="X1876" s="12" t="str">
        <f t="shared" ca="1" si="269"/>
        <v>INSERT INTO bi4all.fac_employees (id_company_fk, id_employee_pk, flg_active, employee_name, id_gender_fk, id_race_fk, birthday, id_schooling_fk, id_department_fk, id_role_fk, id_level_fk, salary) VALUES (1, 1872, TRUE, 'Arthur Cândido Battaglia', 'M', 6, '10/01/1955', 8, 12, 11, 7, 3000);</v>
      </c>
    </row>
    <row r="1877" spans="1:24" ht="14.25" customHeight="1" x14ac:dyDescent="0.2">
      <c r="A1877" s="7">
        <v>1</v>
      </c>
      <c r="B1877" s="7" t="str">
        <f>$A1877 &amp; "-"&amp;VLOOKUP($A1877,Company!$A:$B,2,FALSE)</f>
        <v>1-ACME Corporation</v>
      </c>
      <c r="C1877" s="5">
        <f t="shared" si="261"/>
        <v>1873</v>
      </c>
      <c r="D1877" s="6" t="b">
        <v>1</v>
      </c>
      <c r="E1877" s="7">
        <f ca="1">IF($C1877 = 1 + N("Presidente"),
    127,
    IF($C1877 = 2 + N("Vice-Presidente"),
        72,
        IF($C1877 = 3 + N("Secretária bilíngue"),
            13,
            RANDBETWEEN(5,COUNT(Name!$A:$A) + 1)
        )
    )
)</f>
        <v>297</v>
      </c>
      <c r="F1877" s="7" t="str">
        <f ca="1">VLOOKUP($E1877,Name!$A:$B,2,FALSE)</f>
        <v>Miguelito</v>
      </c>
      <c r="G1877" s="7">
        <f ca="1" xml:space="preserve">
IF($C1877 = 1,
    0,
    RANDBETWEEN(5,COUNT('Last name'!$A:$A) + 1)
)</f>
        <v>58</v>
      </c>
      <c r="H1877" s="7" t="str">
        <f ca="1" xml:space="preserve">
IF($C1877 = 1 + N("Presidente"),
    "de Orléans e Bragança",
    VLOOKUP($G1877,'Last name'!$A:$B,2,FALSE) &amp; " " &amp; VLOOKUP(RANDBETWEEN(5,COUNT('Last name'!$A:$A) + 1),'Last name'!$A:$B,2,FALSE)
)</f>
        <v>Cardoso Caruso</v>
      </c>
      <c r="I1877" s="7" t="str">
        <f t="shared" ca="1" si="262"/>
        <v>Miguelito Cardoso Caruso</v>
      </c>
      <c r="J1877" s="7" t="str">
        <f ca="1">VLOOKUP($E1877,Name!$A:$C,3,FALSE)</f>
        <v>M</v>
      </c>
      <c r="K1877" s="7" t="str">
        <f ca="1">VLOOKUP($J1877,Gender!$A:$B,2,FALSE)</f>
        <v>Male</v>
      </c>
      <c r="L1877" s="7">
        <f t="shared" ca="1" si="263"/>
        <v>5</v>
      </c>
      <c r="M1877" s="7" t="str">
        <f ca="1">VLOOKUP($L1877,Race!$A:$B,2,FALSE)</f>
        <v>White</v>
      </c>
      <c r="N1877" s="8">
        <f t="shared" ca="1" si="264"/>
        <v>25223</v>
      </c>
      <c r="O1877" s="6">
        <f t="shared" ca="1" si="265"/>
        <v>7</v>
      </c>
      <c r="P1877" s="8" t="str">
        <f ca="1">VLOOKUP($O1877,Education!$A:$B,2,FALSE)</f>
        <v>Undergraduate degree</v>
      </c>
      <c r="Q1877" s="7">
        <f ca="1" xml:space="preserve">
  IF(OR($S1877 = 5, $S1877 = 6, $S1877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77" s="7" t="str">
        <f ca="1">VLOOKUP($Q1877,Department!$A:$B,2,FALSE)</f>
        <v>Commercial</v>
      </c>
      <c r="S1877" s="6">
        <f t="shared" ca="1" si="266"/>
        <v>9</v>
      </c>
      <c r="T1877" s="7" t="str">
        <f ca="1">VLOOKUP($S1877,Role!$A:$B,2,FALSE)</f>
        <v>Intern</v>
      </c>
      <c r="U1877" s="6" t="str">
        <f t="shared" ca="1" si="267"/>
        <v/>
      </c>
      <c r="V1877" s="7" t="str">
        <f ca="1" xml:space="preserve">
IF($U1877 &lt;&gt; "",
    VLOOKUP($U1877,Level!$A:$B,2,FALSE),
    ""
)</f>
        <v/>
      </c>
      <c r="W1877" s="1">
        <f t="shared" ca="1" si="268"/>
        <v>1285</v>
      </c>
      <c r="X1877" s="12" t="str">
        <f t="shared" ca="1" si="269"/>
        <v>INSERT INTO bi4all.fac_employees (id_company_fk, id_employee_pk, flg_active, employee_name, id_gender_fk, id_race_fk, birthday, id_schooling_fk, id_department_fk, id_role_fk, id_level_fk, salary) VALUES (1, 1873, TRUE, 'Miguelito Cardoso Caruso', 'M', 5, '20/01/1969', 7, 9, 9, NULL, 1285);</v>
      </c>
    </row>
    <row r="1878" spans="1:24" ht="14.25" customHeight="1" x14ac:dyDescent="0.2">
      <c r="A1878" s="7">
        <v>1</v>
      </c>
      <c r="B1878" s="7" t="str">
        <f>$A1878 &amp; "-"&amp;VLOOKUP($A1878,Company!$A:$B,2,FALSE)</f>
        <v>1-ACME Corporation</v>
      </c>
      <c r="C1878" s="5">
        <f t="shared" si="261"/>
        <v>1874</v>
      </c>
      <c r="D1878" s="6" t="b">
        <v>1</v>
      </c>
      <c r="E1878" s="7">
        <f ca="1">IF($C1878 = 1 + N("Presidente"),
    127,
    IF($C1878 = 2 + N("Vice-Presidente"),
        72,
        IF($C1878 = 3 + N("Secretária bilíngue"),
            13,
            RANDBETWEEN(5,COUNT(Name!$A:$A) + 1)
        )
    )
)</f>
        <v>284</v>
      </c>
      <c r="F1878" s="7" t="str">
        <f ca="1">VLOOKUP($E1878,Name!$A:$B,2,FALSE)</f>
        <v>Martim</v>
      </c>
      <c r="G1878" s="7">
        <f ca="1" xml:space="preserve">
IF($C1878 = 1,
    0,
    RANDBETWEEN(5,COUNT('Last name'!$A:$A) + 1)
)</f>
        <v>188</v>
      </c>
      <c r="H1878" s="7" t="str">
        <f ca="1" xml:space="preserve">
IF($C1878 = 1 + N("Presidente"),
    "de Orléans e Bragança",
    VLOOKUP($G1878,'Last name'!$A:$B,2,FALSE) &amp; " " &amp; VLOOKUP(RANDBETWEEN(5,COUNT('Last name'!$A:$A) + 1),'Last name'!$A:$B,2,FALSE)
)</f>
        <v>Tavarez Rossi</v>
      </c>
      <c r="I1878" s="7" t="str">
        <f t="shared" ca="1" si="262"/>
        <v>Martim Tavarez Rossi</v>
      </c>
      <c r="J1878" s="7" t="str">
        <f ca="1">VLOOKUP($E1878,Name!$A:$C,3,FALSE)</f>
        <v>M</v>
      </c>
      <c r="K1878" s="7" t="str">
        <f ca="1">VLOOKUP($J1878,Gender!$A:$B,2,FALSE)</f>
        <v>Male</v>
      </c>
      <c r="L1878" s="7">
        <f t="shared" ca="1" si="263"/>
        <v>5</v>
      </c>
      <c r="M1878" s="7" t="str">
        <f ca="1">VLOOKUP($L1878,Race!$A:$B,2,FALSE)</f>
        <v>White</v>
      </c>
      <c r="N1878" s="8">
        <f t="shared" ca="1" si="264"/>
        <v>27377</v>
      </c>
      <c r="O1878" s="6">
        <f t="shared" ca="1" si="265"/>
        <v>8</v>
      </c>
      <c r="P1878" s="8" t="str">
        <f ca="1">VLOOKUP($O1878,Education!$A:$B,2,FALSE)</f>
        <v>Graduate school</v>
      </c>
      <c r="Q1878" s="7">
        <f ca="1" xml:space="preserve">
  IF(OR($S1878 = 5, $S1878 = 6, $S1878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78" s="7" t="str">
        <f ca="1">VLOOKUP($Q1878,Department!$A:$B,2,FALSE)</f>
        <v>Commercial</v>
      </c>
      <c r="S1878" s="6">
        <f t="shared" ca="1" si="266"/>
        <v>11</v>
      </c>
      <c r="T1878" s="7" t="str">
        <f ca="1">VLOOKUP($S1878,Role!$A:$B,2,FALSE)</f>
        <v>Analyst</v>
      </c>
      <c r="U1878" s="6">
        <f t="shared" ca="1" si="267"/>
        <v>5</v>
      </c>
      <c r="V1878" s="7" t="str">
        <f ca="1" xml:space="preserve">
IF($U1878 &lt;&gt; "",
    VLOOKUP($U1878,Level!$A:$B,2,FALSE),
    ""
)</f>
        <v>Junior</v>
      </c>
      <c r="W1878" s="1">
        <f t="shared" ca="1" si="268"/>
        <v>3080</v>
      </c>
      <c r="X1878" s="12" t="str">
        <f t="shared" ca="1" si="269"/>
        <v>INSERT INTO bi4all.fac_employees (id_company_fk, id_employee_pk, flg_active, employee_name, id_gender_fk, id_race_fk, birthday, id_schooling_fk, id_department_fk, id_role_fk, id_level_fk, salary) VALUES (1, 1874, TRUE, 'Martim Tavarez Rossi', 'M', 5, '14/12/1974', 8, 9, 11, 5, 3080);</v>
      </c>
    </row>
    <row r="1879" spans="1:24" ht="14.25" customHeight="1" x14ac:dyDescent="0.2">
      <c r="A1879" s="7">
        <v>1</v>
      </c>
      <c r="B1879" s="7" t="str">
        <f>$A1879 &amp; "-"&amp;VLOOKUP($A1879,Company!$A:$B,2,FALSE)</f>
        <v>1-ACME Corporation</v>
      </c>
      <c r="C1879" s="5">
        <f t="shared" si="261"/>
        <v>1875</v>
      </c>
      <c r="D1879" s="6" t="b">
        <v>1</v>
      </c>
      <c r="E1879" s="7">
        <f ca="1">IF($C1879 = 1 + N("Presidente"),
    127,
    IF($C1879 = 2 + N("Vice-Presidente"),
        72,
        IF($C1879 = 3 + N("Secretária bilíngue"),
            13,
            RANDBETWEEN(5,COUNT(Name!$A:$A) + 1)
        )
    )
)</f>
        <v>53</v>
      </c>
      <c r="F1879" s="7" t="str">
        <f ca="1">VLOOKUP($E1879,Name!$A:$B,2,FALSE)</f>
        <v>Aquiles</v>
      </c>
      <c r="G1879" s="7">
        <f ca="1" xml:space="preserve">
IF($C1879 = 1,
    0,
    RANDBETWEEN(5,COUNT('Last name'!$A:$A) + 1)
)</f>
        <v>121</v>
      </c>
      <c r="H1879" s="7" t="str">
        <f ca="1" xml:space="preserve">
IF($C1879 = 1 + N("Presidente"),
    "de Orléans e Bragança",
    VLOOKUP($G1879,'Last name'!$A:$B,2,FALSE) &amp; " " &amp; VLOOKUP(RANDBETWEEN(5,COUNT('Last name'!$A:$A) + 1),'Last name'!$A:$B,2,FALSE)
)</f>
        <v>Martinelli Marino</v>
      </c>
      <c r="I1879" s="7" t="str">
        <f t="shared" ca="1" si="262"/>
        <v>Aquiles Martinelli Marino</v>
      </c>
      <c r="J1879" s="7" t="str">
        <f ca="1">VLOOKUP($E1879,Name!$A:$C,3,FALSE)</f>
        <v>M</v>
      </c>
      <c r="K1879" s="7" t="str">
        <f ca="1">VLOOKUP($J1879,Gender!$A:$B,2,FALSE)</f>
        <v>Male</v>
      </c>
      <c r="L1879" s="7">
        <f t="shared" ca="1" si="263"/>
        <v>5</v>
      </c>
      <c r="M1879" s="7" t="str">
        <f ca="1">VLOOKUP($L1879,Race!$A:$B,2,FALSE)</f>
        <v>White</v>
      </c>
      <c r="N1879" s="8">
        <f t="shared" ca="1" si="264"/>
        <v>20818</v>
      </c>
      <c r="O1879" s="6">
        <f t="shared" ca="1" si="265"/>
        <v>7</v>
      </c>
      <c r="P1879" s="8" t="str">
        <f ca="1">VLOOKUP($O1879,Education!$A:$B,2,FALSE)</f>
        <v>Undergraduate degree</v>
      </c>
      <c r="Q1879" s="7">
        <f ca="1" xml:space="preserve">
  IF(OR($S1879 = 5, $S1879 = 6, $S1879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79" s="7" t="str">
        <f ca="1">VLOOKUP($Q1879,Department!$A:$B,2,FALSE)</f>
        <v>Administration</v>
      </c>
      <c r="S1879" s="6">
        <f t="shared" ca="1" si="266"/>
        <v>10</v>
      </c>
      <c r="T1879" s="7" t="str">
        <f ca="1">VLOOKUP($S1879,Role!$A:$B,2,FALSE)</f>
        <v>Trainee</v>
      </c>
      <c r="U1879" s="6" t="str">
        <f t="shared" ca="1" si="267"/>
        <v/>
      </c>
      <c r="V1879" s="7" t="str">
        <f ca="1" xml:space="preserve">
IF($U1879 &lt;&gt; "",
    VLOOKUP($U1879,Level!$A:$B,2,FALSE),
    ""
)</f>
        <v/>
      </c>
      <c r="W1879" s="1">
        <f t="shared" ca="1" si="268"/>
        <v>1305</v>
      </c>
      <c r="X1879" s="12" t="str">
        <f t="shared" ca="1" si="269"/>
        <v>INSERT INTO bi4all.fac_employees (id_company_fk, id_employee_pk, flg_active, employee_name, id_gender_fk, id_race_fk, birthday, id_schooling_fk, id_department_fk, id_role_fk, id_level_fk, salary) VALUES (1, 1875, TRUE, 'Aquiles Martinelli Marino', 'M', 5, '29/12/1956', 7, 6, 10, NULL, 1305);</v>
      </c>
    </row>
    <row r="1880" spans="1:24" ht="14.25" customHeight="1" x14ac:dyDescent="0.2">
      <c r="A1880" s="7">
        <v>1</v>
      </c>
      <c r="B1880" s="7" t="str">
        <f>$A1880 &amp; "-"&amp;VLOOKUP($A1880,Company!$A:$B,2,FALSE)</f>
        <v>1-ACME Corporation</v>
      </c>
      <c r="C1880" s="5">
        <f t="shared" si="261"/>
        <v>1876</v>
      </c>
      <c r="D1880" s="6" t="b">
        <v>1</v>
      </c>
      <c r="E1880" s="7">
        <f ca="1">IF($C1880 = 1 + N("Presidente"),
    127,
    IF($C1880 = 2 + N("Vice-Presidente"),
        72,
        IF($C1880 = 3 + N("Secretária bilíngue"),
            13,
            RANDBETWEEN(5,COUNT(Name!$A:$A) + 1)
        )
    )
)</f>
        <v>80</v>
      </c>
      <c r="F1880" s="7" t="str">
        <f ca="1">VLOOKUP($E1880,Name!$A:$B,2,FALSE)</f>
        <v>Byatriz</v>
      </c>
      <c r="G1880" s="7">
        <f ca="1" xml:space="preserve">
IF($C1880 = 1,
    0,
    RANDBETWEEN(5,COUNT('Last name'!$A:$A) + 1)
)</f>
        <v>187</v>
      </c>
      <c r="H1880" s="7" t="str">
        <f ca="1" xml:space="preserve">
IF($C1880 = 1 + N("Presidente"),
    "de Orléans e Bragança",
    VLOOKUP($G1880,'Last name'!$A:$B,2,FALSE) &amp; " " &amp; VLOOKUP(RANDBETWEEN(5,COUNT('Last name'!$A:$A) + 1),'Last name'!$A:$B,2,FALSE)
)</f>
        <v>Tavares Souza</v>
      </c>
      <c r="I1880" s="7" t="str">
        <f t="shared" ca="1" si="262"/>
        <v>Byatriz Tavares Souza</v>
      </c>
      <c r="J1880" s="7" t="str">
        <f ca="1">VLOOKUP($E1880,Name!$A:$C,3,FALSE)</f>
        <v>F</v>
      </c>
      <c r="K1880" s="7" t="str">
        <f ca="1">VLOOKUP($J1880,Gender!$A:$B,2,FALSE)</f>
        <v>Female</v>
      </c>
      <c r="L1880" s="7">
        <f t="shared" ca="1" si="263"/>
        <v>5</v>
      </c>
      <c r="M1880" s="7" t="str">
        <f ca="1">VLOOKUP($L1880,Race!$A:$B,2,FALSE)</f>
        <v>White</v>
      </c>
      <c r="N1880" s="8">
        <f t="shared" ca="1" si="264"/>
        <v>26916</v>
      </c>
      <c r="O1880" s="6">
        <f t="shared" ca="1" si="265"/>
        <v>7</v>
      </c>
      <c r="P1880" s="8" t="str">
        <f ca="1">VLOOKUP($O1880,Education!$A:$B,2,FALSE)</f>
        <v>Undergraduate degree</v>
      </c>
      <c r="Q1880" s="7">
        <f ca="1" xml:space="preserve">
  IF(OR($S1880 = 5, $S1880 = 6, $S1880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80" s="7" t="str">
        <f ca="1">VLOOKUP($Q1880,Department!$A:$B,2,FALSE)</f>
        <v>Controlling</v>
      </c>
      <c r="S1880" s="6">
        <f t="shared" ca="1" si="266"/>
        <v>11</v>
      </c>
      <c r="T1880" s="7" t="str">
        <f ca="1">VLOOKUP($S1880,Role!$A:$B,2,FALSE)</f>
        <v>Analyst</v>
      </c>
      <c r="U1880" s="6">
        <f t="shared" ca="1" si="267"/>
        <v>5</v>
      </c>
      <c r="V1880" s="7" t="str">
        <f ca="1" xml:space="preserve">
IF($U1880 &lt;&gt; "",
    VLOOKUP($U1880,Level!$A:$B,2,FALSE),
    ""
)</f>
        <v>Junior</v>
      </c>
      <c r="W1880" s="1">
        <f t="shared" ca="1" si="268"/>
        <v>2500</v>
      </c>
      <c r="X1880" s="12" t="str">
        <f t="shared" ca="1" si="269"/>
        <v>INSERT INTO bi4all.fac_employees (id_company_fk, id_employee_pk, flg_active, employee_name, id_gender_fk, id_race_fk, birthday, id_schooling_fk, id_department_fk, id_role_fk, id_level_fk, salary) VALUES (1, 1876, TRUE, 'Byatriz Tavares Souza', 'F', 5, '09/09/1973', 7, 12, 11, 5, 2500);</v>
      </c>
    </row>
    <row r="1881" spans="1:24" ht="14.25" customHeight="1" x14ac:dyDescent="0.2">
      <c r="A1881" s="7">
        <v>1</v>
      </c>
      <c r="B1881" s="7" t="str">
        <f>$A1881 &amp; "-"&amp;VLOOKUP($A1881,Company!$A:$B,2,FALSE)</f>
        <v>1-ACME Corporation</v>
      </c>
      <c r="C1881" s="5">
        <f t="shared" si="261"/>
        <v>1877</v>
      </c>
      <c r="D1881" s="6" t="b">
        <v>1</v>
      </c>
      <c r="E1881" s="7">
        <f ca="1">IF($C1881 = 1 + N("Presidente"),
    127,
    IF($C1881 = 2 + N("Vice-Presidente"),
        72,
        IF($C1881 = 3 + N("Secretária bilíngue"),
            13,
            RANDBETWEEN(5,COUNT(Name!$A:$A) + 1)
        )
    )
)</f>
        <v>225</v>
      </c>
      <c r="F1881" s="7" t="str">
        <f ca="1">VLOOKUP($E1881,Name!$A:$B,2,FALSE)</f>
        <v>Levi</v>
      </c>
      <c r="G1881" s="7">
        <f ca="1" xml:space="preserve">
IF($C1881 = 1,
    0,
    RANDBETWEEN(5,COUNT('Last name'!$A:$A) + 1)
)</f>
        <v>169</v>
      </c>
      <c r="H1881" s="7" t="str">
        <f ca="1" xml:space="preserve">
IF($C1881 = 1 + N("Presidente"),
    "de Orléans e Bragança",
    VLOOKUP($G1881,'Last name'!$A:$B,2,FALSE) &amp; " " &amp; VLOOKUP(RANDBETWEEN(5,COUNT('Last name'!$A:$A) + 1),'Last name'!$A:$B,2,FALSE)
)</f>
        <v>Russo Ferreira</v>
      </c>
      <c r="I1881" s="7" t="str">
        <f t="shared" ca="1" si="262"/>
        <v>Levi Russo Ferreira</v>
      </c>
      <c r="J1881" s="7" t="str">
        <f ca="1">VLOOKUP($E1881,Name!$A:$C,3,FALSE)</f>
        <v>M</v>
      </c>
      <c r="K1881" s="7" t="str">
        <f ca="1">VLOOKUP($J1881,Gender!$A:$B,2,FALSE)</f>
        <v>Male</v>
      </c>
      <c r="L1881" s="7">
        <f t="shared" ca="1" si="263"/>
        <v>8</v>
      </c>
      <c r="M1881" s="7" t="str">
        <f ca="1">VLOOKUP($L1881,Race!$A:$B,2,FALSE)</f>
        <v>Asian</v>
      </c>
      <c r="N1881" s="8">
        <f t="shared" ca="1" si="264"/>
        <v>27418</v>
      </c>
      <c r="O1881" s="6">
        <f t="shared" ca="1" si="265"/>
        <v>7</v>
      </c>
      <c r="P1881" s="8" t="str">
        <f ca="1">VLOOKUP($O1881,Education!$A:$B,2,FALSE)</f>
        <v>Undergraduate degree</v>
      </c>
      <c r="Q1881" s="7">
        <f ca="1" xml:space="preserve">
  IF(OR($S1881 = 5, $S1881 = 6, $S1881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81" s="7" t="str">
        <f ca="1">VLOOKUP($Q1881,Department!$A:$B,2,FALSE)</f>
        <v>Presidency</v>
      </c>
      <c r="S1881" s="6">
        <f t="shared" ca="1" si="266"/>
        <v>9</v>
      </c>
      <c r="T1881" s="7" t="str">
        <f ca="1">VLOOKUP($S1881,Role!$A:$B,2,FALSE)</f>
        <v>Intern</v>
      </c>
      <c r="U1881" s="6" t="str">
        <f t="shared" ca="1" si="267"/>
        <v/>
      </c>
      <c r="V1881" s="7" t="str">
        <f ca="1" xml:space="preserve">
IF($U1881 &lt;&gt; "",
    VLOOKUP($U1881,Level!$A:$B,2,FALSE),
    ""
)</f>
        <v/>
      </c>
      <c r="W1881" s="1">
        <f t="shared" ca="1" si="268"/>
        <v>1205</v>
      </c>
      <c r="X1881" s="12" t="str">
        <f t="shared" ca="1" si="269"/>
        <v>INSERT INTO bi4all.fac_employees (id_company_fk, id_employee_pk, flg_active, employee_name, id_gender_fk, id_race_fk, birthday, id_schooling_fk, id_department_fk, id_role_fk, id_level_fk, salary) VALUES (1, 1877, TRUE, 'Levi Russo Ferreira', 'M', 8, '24/01/1975', 7, 5, 9, NULL, 1205);</v>
      </c>
    </row>
    <row r="1882" spans="1:24" ht="14.25" customHeight="1" x14ac:dyDescent="0.2">
      <c r="A1882" s="7">
        <v>1</v>
      </c>
      <c r="B1882" s="7" t="str">
        <f>$A1882 &amp; "-"&amp;VLOOKUP($A1882,Company!$A:$B,2,FALSE)</f>
        <v>1-ACME Corporation</v>
      </c>
      <c r="C1882" s="5">
        <f t="shared" si="261"/>
        <v>1878</v>
      </c>
      <c r="D1882" s="6" t="b">
        <v>1</v>
      </c>
      <c r="E1882" s="7">
        <f ca="1">IF($C1882 = 1 + N("Presidente"),
    127,
    IF($C1882 = 2 + N("Vice-Presidente"),
        72,
        IF($C1882 = 3 + N("Secretária bilíngue"),
            13,
            RANDBETWEEN(5,COUNT(Name!$A:$A) + 1)
        )
    )
)</f>
        <v>284</v>
      </c>
      <c r="F1882" s="7" t="str">
        <f ca="1">VLOOKUP($E1882,Name!$A:$B,2,FALSE)</f>
        <v>Martim</v>
      </c>
      <c r="G1882" s="7">
        <f ca="1" xml:space="preserve">
IF($C1882 = 1,
    0,
    RANDBETWEEN(5,COUNT('Last name'!$A:$A) + 1)
)</f>
        <v>183</v>
      </c>
      <c r="H1882" s="7" t="str">
        <f ca="1" xml:space="preserve">
IF($C1882 = 1 + N("Presidente"),
    "de Orléans e Bragança",
    VLOOKUP($G1882,'Last name'!$A:$B,2,FALSE) &amp; " " &amp; VLOOKUP(RANDBETWEEN(5,COUNT('Last name'!$A:$A) + 1),'Last name'!$A:$B,2,FALSE)
)</f>
        <v>Soares Saragoça</v>
      </c>
      <c r="I1882" s="7" t="str">
        <f t="shared" ca="1" si="262"/>
        <v>Martim Soares Saragoça</v>
      </c>
      <c r="J1882" s="7" t="str">
        <f ca="1">VLOOKUP($E1882,Name!$A:$C,3,FALSE)</f>
        <v>M</v>
      </c>
      <c r="K1882" s="7" t="str">
        <f ca="1">VLOOKUP($J1882,Gender!$A:$B,2,FALSE)</f>
        <v>Male</v>
      </c>
      <c r="L1882" s="7">
        <f t="shared" ca="1" si="263"/>
        <v>5</v>
      </c>
      <c r="M1882" s="7" t="str">
        <f ca="1">VLOOKUP($L1882,Race!$A:$B,2,FALSE)</f>
        <v>White</v>
      </c>
      <c r="N1882" s="8">
        <f t="shared" ca="1" si="264"/>
        <v>20952</v>
      </c>
      <c r="O1882" s="6">
        <f t="shared" ca="1" si="265"/>
        <v>7</v>
      </c>
      <c r="P1882" s="8" t="str">
        <f ca="1">VLOOKUP($O1882,Education!$A:$B,2,FALSE)</f>
        <v>Undergraduate degree</v>
      </c>
      <c r="Q1882" s="7">
        <f ca="1" xml:space="preserve">
  IF(OR($S1882 = 5, $S1882 = 6, $S1882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82" s="7" t="str">
        <f ca="1">VLOOKUP($Q1882,Department!$A:$B,2,FALSE)</f>
        <v>Administration</v>
      </c>
      <c r="S1882" s="6">
        <f t="shared" ca="1" si="266"/>
        <v>11</v>
      </c>
      <c r="T1882" s="7" t="str">
        <f ca="1">VLOOKUP($S1882,Role!$A:$B,2,FALSE)</f>
        <v>Analyst</v>
      </c>
      <c r="U1882" s="6">
        <f t="shared" ca="1" si="267"/>
        <v>7</v>
      </c>
      <c r="V1882" s="7" t="str">
        <f ca="1" xml:space="preserve">
IF($U1882 &lt;&gt; "",
    VLOOKUP($U1882,Level!$A:$B,2,FALSE),
    ""
)</f>
        <v>Senior</v>
      </c>
      <c r="W1882" s="1">
        <f t="shared" ca="1" si="268"/>
        <v>2500</v>
      </c>
      <c r="X1882" s="12" t="str">
        <f t="shared" ca="1" si="269"/>
        <v>INSERT INTO bi4all.fac_employees (id_company_fk, id_employee_pk, flg_active, employee_name, id_gender_fk, id_race_fk, birthday, id_schooling_fk, id_department_fk, id_role_fk, id_level_fk, salary) VALUES (1, 1878, TRUE, 'Martim Soares Saragoça', 'M', 5, '12/05/1957', 7, 6, 11, 7, 2500);</v>
      </c>
    </row>
    <row r="1883" spans="1:24" ht="14.25" customHeight="1" x14ac:dyDescent="0.2">
      <c r="A1883" s="7">
        <v>1</v>
      </c>
      <c r="B1883" s="7" t="str">
        <f>$A1883 &amp; "-"&amp;VLOOKUP($A1883,Company!$A:$B,2,FALSE)</f>
        <v>1-ACME Corporation</v>
      </c>
      <c r="C1883" s="5">
        <f t="shared" si="261"/>
        <v>1879</v>
      </c>
      <c r="D1883" s="6" t="b">
        <v>1</v>
      </c>
      <c r="E1883" s="7">
        <f ca="1">IF($C1883 = 1 + N("Presidente"),
    127,
    IF($C1883 = 2 + N("Vice-Presidente"),
        72,
        IF($C1883 = 3 + N("Secretária bilíngue"),
            13,
            RANDBETWEEN(5,COUNT(Name!$A:$A) + 1)
        )
    )
)</f>
        <v>35</v>
      </c>
      <c r="F1883" s="7" t="str">
        <f ca="1">VLOOKUP($E1883,Name!$A:$B,2,FALSE)</f>
        <v>Ana Luiza</v>
      </c>
      <c r="G1883" s="7">
        <f ca="1" xml:space="preserve">
IF($C1883 = 1,
    0,
    RANDBETWEEN(5,COUNT('Last name'!$A:$A) + 1)
)</f>
        <v>188</v>
      </c>
      <c r="H1883" s="7" t="str">
        <f ca="1" xml:space="preserve">
IF($C1883 = 1 + N("Presidente"),
    "de Orléans e Bragança",
    VLOOKUP($G1883,'Last name'!$A:$B,2,FALSE) &amp; " " &amp; VLOOKUP(RANDBETWEEN(5,COUNT('Last name'!$A:$A) + 1),'Last name'!$A:$B,2,FALSE)
)</f>
        <v>Tavarez Ferrara</v>
      </c>
      <c r="I1883" s="7" t="str">
        <f t="shared" ca="1" si="262"/>
        <v>Ana Luiza Tavarez Ferrara</v>
      </c>
      <c r="J1883" s="7" t="str">
        <f ca="1">VLOOKUP($E1883,Name!$A:$C,3,FALSE)</f>
        <v>F</v>
      </c>
      <c r="K1883" s="7" t="str">
        <f ca="1">VLOOKUP($J1883,Gender!$A:$B,2,FALSE)</f>
        <v>Female</v>
      </c>
      <c r="L1883" s="7">
        <f t="shared" ca="1" si="263"/>
        <v>6</v>
      </c>
      <c r="M1883" s="7" t="str">
        <f ca="1">VLOOKUP($L1883,Race!$A:$B,2,FALSE)</f>
        <v>Black or African American</v>
      </c>
      <c r="N1883" s="8">
        <f t="shared" ca="1" si="264"/>
        <v>21849</v>
      </c>
      <c r="O1883" s="6">
        <f t="shared" ca="1" si="265"/>
        <v>7</v>
      </c>
      <c r="P1883" s="8" t="str">
        <f ca="1">VLOOKUP($O1883,Education!$A:$B,2,FALSE)</f>
        <v>Undergraduate degree</v>
      </c>
      <c r="Q1883" s="7">
        <f ca="1" xml:space="preserve">
  IF(OR($S1883 = 5, $S1883 = 6, $S1883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83" s="7" t="str">
        <f ca="1">VLOOKUP($Q1883,Department!$A:$B,2,FALSE)</f>
        <v>Human Resource</v>
      </c>
      <c r="S1883" s="6">
        <f t="shared" ca="1" si="266"/>
        <v>9</v>
      </c>
      <c r="T1883" s="7" t="str">
        <f ca="1">VLOOKUP($S1883,Role!$A:$B,2,FALSE)</f>
        <v>Intern</v>
      </c>
      <c r="U1883" s="6" t="str">
        <f t="shared" ca="1" si="267"/>
        <v/>
      </c>
      <c r="V1883" s="7" t="str">
        <f ca="1" xml:space="preserve">
IF($U1883 &lt;&gt; "",
    VLOOKUP($U1883,Level!$A:$B,2,FALSE),
    ""
)</f>
        <v/>
      </c>
      <c r="W1883" s="1">
        <f t="shared" ca="1" si="268"/>
        <v>1285</v>
      </c>
      <c r="X1883" s="12" t="str">
        <f t="shared" ca="1" si="269"/>
        <v>INSERT INTO bi4all.fac_employees (id_company_fk, id_employee_pk, flg_active, employee_name, id_gender_fk, id_race_fk, birthday, id_schooling_fk, id_department_fk, id_role_fk, id_level_fk, salary) VALUES (1, 1879, TRUE, 'Ana Luiza Tavarez Ferrara', 'F', 6, '26/10/1959', 7, 8, 9, NULL, 1285);</v>
      </c>
    </row>
    <row r="1884" spans="1:24" ht="14.25" customHeight="1" x14ac:dyDescent="0.2">
      <c r="A1884" s="7">
        <v>1</v>
      </c>
      <c r="B1884" s="7" t="str">
        <f>$A1884 &amp; "-"&amp;VLOOKUP($A1884,Company!$A:$B,2,FALSE)</f>
        <v>1-ACME Corporation</v>
      </c>
      <c r="C1884" s="5">
        <f t="shared" si="261"/>
        <v>1880</v>
      </c>
      <c r="D1884" s="6" t="b">
        <v>1</v>
      </c>
      <c r="E1884" s="7">
        <f ca="1">IF($C1884 = 1 + N("Presidente"),
    127,
    IF($C1884 = 2 + N("Vice-Presidente"),
        72,
        IF($C1884 = 3 + N("Secretária bilíngue"),
            13,
            RANDBETWEEN(5,COUNT(Name!$A:$A) + 1)
        )
    )
)</f>
        <v>97</v>
      </c>
      <c r="F1884" s="7" t="str">
        <f ca="1">VLOOKUP($E1884,Name!$A:$B,2,FALSE)</f>
        <v>Claudia</v>
      </c>
      <c r="G1884" s="7">
        <f ca="1" xml:space="preserve">
IF($C1884 = 1,
    0,
    RANDBETWEEN(5,COUNT('Last name'!$A:$A) + 1)
)</f>
        <v>132</v>
      </c>
      <c r="H1884" s="7" t="str">
        <f ca="1" xml:space="preserve">
IF($C1884 = 1 + N("Presidente"),
    "de Orléans e Bragança",
    VLOOKUP($G1884,'Last name'!$A:$B,2,FALSE) &amp; " " &amp; VLOOKUP(RANDBETWEEN(5,COUNT('Last name'!$A:$A) + 1),'Last name'!$A:$B,2,FALSE)
)</f>
        <v>Moraes Bispo</v>
      </c>
      <c r="I1884" s="7" t="str">
        <f t="shared" ca="1" si="262"/>
        <v>Claudia Moraes Bispo</v>
      </c>
      <c r="J1884" s="7" t="str">
        <f ca="1">VLOOKUP($E1884,Name!$A:$C,3,FALSE)</f>
        <v>F</v>
      </c>
      <c r="K1884" s="7" t="str">
        <f ca="1">VLOOKUP($J1884,Gender!$A:$B,2,FALSE)</f>
        <v>Female</v>
      </c>
      <c r="L1884" s="7">
        <f t="shared" ca="1" si="263"/>
        <v>5</v>
      </c>
      <c r="M1884" s="7" t="str">
        <f ca="1">VLOOKUP($L1884,Race!$A:$B,2,FALSE)</f>
        <v>White</v>
      </c>
      <c r="N1884" s="8">
        <f t="shared" ca="1" si="264"/>
        <v>18967</v>
      </c>
      <c r="O1884" s="6">
        <f t="shared" ca="1" si="265"/>
        <v>7</v>
      </c>
      <c r="P1884" s="8" t="str">
        <f ca="1">VLOOKUP($O1884,Education!$A:$B,2,FALSE)</f>
        <v>Undergraduate degree</v>
      </c>
      <c r="Q1884" s="7">
        <f ca="1" xml:space="preserve">
  IF(OR($S1884 = 5, $S1884 = 6, $S1884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884" s="7" t="str">
        <f ca="1">VLOOKUP($Q1884,Department!$A:$B,2,FALSE)</f>
        <v>Communication &amp; Marketing</v>
      </c>
      <c r="S1884" s="6">
        <f t="shared" ca="1" si="266"/>
        <v>11</v>
      </c>
      <c r="T1884" s="7" t="str">
        <f ca="1">VLOOKUP($S1884,Role!$A:$B,2,FALSE)</f>
        <v>Analyst</v>
      </c>
      <c r="U1884" s="6">
        <f t="shared" ca="1" si="267"/>
        <v>7</v>
      </c>
      <c r="V1884" s="7" t="str">
        <f ca="1" xml:space="preserve">
IF($U1884 &lt;&gt; "",
    VLOOKUP($U1884,Level!$A:$B,2,FALSE),
    ""
)</f>
        <v>Senior</v>
      </c>
      <c r="W1884" s="1">
        <f t="shared" ca="1" si="268"/>
        <v>2580</v>
      </c>
      <c r="X1884" s="12" t="str">
        <f t="shared" ca="1" si="269"/>
        <v>INSERT INTO bi4all.fac_employees (id_company_fk, id_employee_pk, flg_active, employee_name, id_gender_fk, id_race_fk, birthday, id_schooling_fk, id_department_fk, id_role_fk, id_level_fk, salary) VALUES (1, 1880, TRUE, 'Claudia Moraes Bispo', 'F', 5, '05/12/1951', 7, 11, 11, 7, 2580);</v>
      </c>
    </row>
    <row r="1885" spans="1:24" ht="14.25" customHeight="1" x14ac:dyDescent="0.2">
      <c r="A1885" s="7">
        <v>1</v>
      </c>
      <c r="B1885" s="7" t="str">
        <f>$A1885 &amp; "-"&amp;VLOOKUP($A1885,Company!$A:$B,2,FALSE)</f>
        <v>1-ACME Corporation</v>
      </c>
      <c r="C1885" s="5">
        <f t="shared" si="261"/>
        <v>1881</v>
      </c>
      <c r="D1885" s="6" t="b">
        <v>1</v>
      </c>
      <c r="E1885" s="7">
        <f ca="1">IF($C1885 = 1 + N("Presidente"),
    127,
    IF($C1885 = 2 + N("Vice-Presidente"),
        72,
        IF($C1885 = 3 + N("Secretária bilíngue"),
            13,
            RANDBETWEEN(5,COUNT(Name!$A:$A) + 1)
        )
    )
)</f>
        <v>334</v>
      </c>
      <c r="F1885" s="7" t="str">
        <f ca="1">VLOOKUP($E1885,Name!$A:$B,2,FALSE)</f>
        <v>Ryan</v>
      </c>
      <c r="G1885" s="7">
        <f ca="1" xml:space="preserve">
IF($C1885 = 1,
    0,
    RANDBETWEEN(5,COUNT('Last name'!$A:$A) + 1)
)</f>
        <v>61</v>
      </c>
      <c r="H1885" s="7" t="str">
        <f ca="1" xml:space="preserve">
IF($C1885 = 1 + N("Presidente"),
    "de Orléans e Bragança",
    VLOOKUP($G1885,'Last name'!$A:$B,2,FALSE) &amp; " " &amp; VLOOKUP(RANDBETWEEN(5,COUNT('Last name'!$A:$A) + 1),'Last name'!$A:$B,2,FALSE)
)</f>
        <v>Caruso Monti</v>
      </c>
      <c r="I1885" s="7" t="str">
        <f t="shared" ca="1" si="262"/>
        <v>Ryan Caruso Monti</v>
      </c>
      <c r="J1885" s="7" t="str">
        <f ca="1">VLOOKUP($E1885,Name!$A:$C,3,FALSE)</f>
        <v>M</v>
      </c>
      <c r="K1885" s="7" t="str">
        <f ca="1">VLOOKUP($J1885,Gender!$A:$B,2,FALSE)</f>
        <v>Male</v>
      </c>
      <c r="L1885" s="7">
        <f t="shared" ca="1" si="263"/>
        <v>5</v>
      </c>
      <c r="M1885" s="7" t="str">
        <f ca="1">VLOOKUP($L1885,Race!$A:$B,2,FALSE)</f>
        <v>White</v>
      </c>
      <c r="N1885" s="8">
        <f t="shared" ca="1" si="264"/>
        <v>28012</v>
      </c>
      <c r="O1885" s="6">
        <f t="shared" ca="1" si="265"/>
        <v>7</v>
      </c>
      <c r="P1885" s="8" t="str">
        <f ca="1">VLOOKUP($O1885,Education!$A:$B,2,FALSE)</f>
        <v>Undergraduate degree</v>
      </c>
      <c r="Q1885" s="7">
        <f ca="1" xml:space="preserve">
  IF(OR($S1885 = 5, $S1885 = 6, $S1885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85" s="7" t="str">
        <f ca="1">VLOOKUP($Q1885,Department!$A:$B,2,FALSE)</f>
        <v>Human Resource</v>
      </c>
      <c r="S1885" s="6">
        <f t="shared" ca="1" si="266"/>
        <v>9</v>
      </c>
      <c r="T1885" s="7" t="str">
        <f ca="1">VLOOKUP($S1885,Role!$A:$B,2,FALSE)</f>
        <v>Intern</v>
      </c>
      <c r="U1885" s="6" t="str">
        <f t="shared" ca="1" si="267"/>
        <v/>
      </c>
      <c r="V1885" s="7" t="str">
        <f ca="1" xml:space="preserve">
IF($U1885 &lt;&gt; "",
    VLOOKUP($U1885,Level!$A:$B,2,FALSE),
    ""
)</f>
        <v/>
      </c>
      <c r="W1885" s="1">
        <f t="shared" ca="1" si="268"/>
        <v>1285</v>
      </c>
      <c r="X1885" s="12" t="str">
        <f t="shared" ca="1" si="269"/>
        <v>INSERT INTO bi4all.fac_employees (id_company_fk, id_employee_pk, flg_active, employee_name, id_gender_fk, id_race_fk, birthday, id_schooling_fk, id_department_fk, id_role_fk, id_level_fk, salary) VALUES (1, 1881, TRUE, 'Ryan Caruso Monti', 'M', 5, '09/09/1976', 7, 8, 9, NULL, 1285);</v>
      </c>
    </row>
    <row r="1886" spans="1:24" ht="14.25" customHeight="1" x14ac:dyDescent="0.2">
      <c r="A1886" s="7">
        <v>1</v>
      </c>
      <c r="B1886" s="7" t="str">
        <f>$A1886 &amp; "-"&amp;VLOOKUP($A1886,Company!$A:$B,2,FALSE)</f>
        <v>1-ACME Corporation</v>
      </c>
      <c r="C1886" s="5">
        <f t="shared" si="261"/>
        <v>1882</v>
      </c>
      <c r="D1886" s="6" t="b">
        <v>1</v>
      </c>
      <c r="E1886" s="7">
        <f ca="1">IF($C1886 = 1 + N("Presidente"),
    127,
    IF($C1886 = 2 + N("Vice-Presidente"),
        72,
        IF($C1886 = 3 + N("Secretária bilíngue"),
            13,
            RANDBETWEEN(5,COUNT(Name!$A:$A) + 1)
        )
    )
)</f>
        <v>72</v>
      </c>
      <c r="F1886" s="7" t="str">
        <f ca="1">VLOOKUP($E1886,Name!$A:$B,2,FALSE)</f>
        <v>Bernnardo</v>
      </c>
      <c r="G1886" s="7">
        <f ca="1" xml:space="preserve">
IF($C1886 = 1,
    0,
    RANDBETWEEN(5,COUNT('Last name'!$A:$A) + 1)
)</f>
        <v>120</v>
      </c>
      <c r="H1886" s="7" t="str">
        <f ca="1" xml:space="preserve">
IF($C1886 = 1 + N("Presidente"),
    "de Orléans e Bragança",
    VLOOKUP($G1886,'Last name'!$A:$B,2,FALSE) &amp; " " &amp; VLOOKUP(RANDBETWEEN(5,COUNT('Last name'!$A:$A) + 1),'Last name'!$A:$B,2,FALSE)
)</f>
        <v>Marques Ildelfonso</v>
      </c>
      <c r="I1886" s="7" t="str">
        <f t="shared" ca="1" si="262"/>
        <v>Bernnardo Marques Ildelfonso</v>
      </c>
      <c r="J1886" s="7" t="str">
        <f ca="1">VLOOKUP($E1886,Name!$A:$C,3,FALSE)</f>
        <v>M</v>
      </c>
      <c r="K1886" s="7" t="str">
        <f ca="1">VLOOKUP($J1886,Gender!$A:$B,2,FALSE)</f>
        <v>Male</v>
      </c>
      <c r="L1886" s="7">
        <f t="shared" ca="1" si="263"/>
        <v>5</v>
      </c>
      <c r="M1886" s="7" t="str">
        <f ca="1">VLOOKUP($L1886,Race!$A:$B,2,FALSE)</f>
        <v>White</v>
      </c>
      <c r="N1886" s="8">
        <f t="shared" ca="1" si="264"/>
        <v>28124</v>
      </c>
      <c r="O1886" s="6">
        <f t="shared" ca="1" si="265"/>
        <v>7</v>
      </c>
      <c r="P1886" s="8" t="str">
        <f ca="1">VLOOKUP($O1886,Education!$A:$B,2,FALSE)</f>
        <v>Undergraduate degree</v>
      </c>
      <c r="Q1886" s="7">
        <f ca="1" xml:space="preserve">
  IF(OR($S1886 = 5, $S1886 = 6, $S1886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86" s="7" t="str">
        <f ca="1">VLOOKUP($Q1886,Department!$A:$B,2,FALSE)</f>
        <v>Controlling</v>
      </c>
      <c r="S1886" s="6">
        <f t="shared" ca="1" si="266"/>
        <v>11</v>
      </c>
      <c r="T1886" s="7" t="str">
        <f ca="1">VLOOKUP($S1886,Role!$A:$B,2,FALSE)</f>
        <v>Analyst</v>
      </c>
      <c r="U1886" s="6">
        <f t="shared" ca="1" si="267"/>
        <v>7</v>
      </c>
      <c r="V1886" s="7" t="str">
        <f ca="1" xml:space="preserve">
IF($U1886 &lt;&gt; "",
    VLOOKUP($U1886,Level!$A:$B,2,FALSE),
    ""
)</f>
        <v>Senior</v>
      </c>
      <c r="W1886" s="1">
        <f t="shared" ca="1" si="268"/>
        <v>2500</v>
      </c>
      <c r="X1886" s="12" t="str">
        <f t="shared" ca="1" si="269"/>
        <v>INSERT INTO bi4all.fac_employees (id_company_fk, id_employee_pk, flg_active, employee_name, id_gender_fk, id_race_fk, birthday, id_schooling_fk, id_department_fk, id_role_fk, id_level_fk, salary) VALUES (1, 1882, TRUE, 'Bernnardo Marques Ildelfonso', 'M', 5, '30/12/1976', 7, 12, 11, 7, 2500);</v>
      </c>
    </row>
    <row r="1887" spans="1:24" ht="14.25" customHeight="1" x14ac:dyDescent="0.2">
      <c r="A1887" s="7">
        <v>1</v>
      </c>
      <c r="B1887" s="7" t="str">
        <f>$A1887 &amp; "-"&amp;VLOOKUP($A1887,Company!$A:$B,2,FALSE)</f>
        <v>1-ACME Corporation</v>
      </c>
      <c r="C1887" s="5">
        <f t="shared" si="261"/>
        <v>1883</v>
      </c>
      <c r="D1887" s="6" t="b">
        <v>1</v>
      </c>
      <c r="E1887" s="7">
        <f ca="1">IF($C1887 = 1 + N("Presidente"),
    127,
    IF($C1887 = 2 + N("Vice-Presidente"),
        72,
        IF($C1887 = 3 + N("Secretária bilíngue"),
            13,
            RANDBETWEEN(5,COUNT(Name!$A:$A) + 1)
        )
    )
)</f>
        <v>275</v>
      </c>
      <c r="F1887" s="7" t="str">
        <f ca="1">VLOOKUP($E1887,Name!$A:$B,2,FALSE)</f>
        <v>Maria Vitória</v>
      </c>
      <c r="G1887" s="7">
        <f ca="1" xml:space="preserve">
IF($C1887 = 1,
    0,
    RANDBETWEEN(5,COUNT('Last name'!$A:$A) + 1)
)</f>
        <v>158</v>
      </c>
      <c r="H1887" s="7" t="str">
        <f ca="1" xml:space="preserve">
IF($C1887 = 1 + N("Presidente"),
    "de Orléans e Bragança",
    VLOOKUP($G1887,'Last name'!$A:$B,2,FALSE) &amp; " " &amp; VLOOKUP(RANDBETWEEN(5,COUNT('Last name'!$A:$A) + 1),'Last name'!$A:$B,2,FALSE)
)</f>
        <v>Rangel Vaz</v>
      </c>
      <c r="I1887" s="7" t="str">
        <f t="shared" ca="1" si="262"/>
        <v>Maria Vitória Rangel Vaz</v>
      </c>
      <c r="J1887" s="7" t="str">
        <f ca="1">VLOOKUP($E1887,Name!$A:$C,3,FALSE)</f>
        <v>F</v>
      </c>
      <c r="K1887" s="7" t="str">
        <f ca="1">VLOOKUP($J1887,Gender!$A:$B,2,FALSE)</f>
        <v>Female</v>
      </c>
      <c r="L1887" s="7">
        <f t="shared" ca="1" si="263"/>
        <v>5</v>
      </c>
      <c r="M1887" s="7" t="str">
        <f ca="1">VLOOKUP($L1887,Race!$A:$B,2,FALSE)</f>
        <v>White</v>
      </c>
      <c r="N1887" s="8">
        <f t="shared" ca="1" si="264"/>
        <v>18432</v>
      </c>
      <c r="O1887" s="6">
        <f t="shared" ca="1" si="265"/>
        <v>7</v>
      </c>
      <c r="P1887" s="8" t="str">
        <f ca="1">VLOOKUP($O1887,Education!$A:$B,2,FALSE)</f>
        <v>Undergraduate degree</v>
      </c>
      <c r="Q1887" s="7">
        <f ca="1" xml:space="preserve">
  IF(OR($S1887 = 5, $S1887 = 6, $S1887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87" s="7" t="str">
        <f ca="1">VLOOKUP($Q1887,Department!$A:$B,2,FALSE)</f>
        <v>Administration</v>
      </c>
      <c r="S1887" s="6">
        <f t="shared" ca="1" si="266"/>
        <v>9</v>
      </c>
      <c r="T1887" s="7" t="str">
        <f ca="1">VLOOKUP($S1887,Role!$A:$B,2,FALSE)</f>
        <v>Intern</v>
      </c>
      <c r="U1887" s="6" t="str">
        <f t="shared" ca="1" si="267"/>
        <v/>
      </c>
      <c r="V1887" s="7" t="str">
        <f ca="1" xml:space="preserve">
IF($U1887 &lt;&gt; "",
    VLOOKUP($U1887,Level!$A:$B,2,FALSE),
    ""
)</f>
        <v/>
      </c>
      <c r="W1887" s="1">
        <f t="shared" ca="1" si="268"/>
        <v>1205</v>
      </c>
      <c r="X1887" s="12" t="str">
        <f t="shared" ca="1" si="269"/>
        <v>INSERT INTO bi4all.fac_employees (id_company_fk, id_employee_pk, flg_active, employee_name, id_gender_fk, id_race_fk, birthday, id_schooling_fk, id_department_fk, id_role_fk, id_level_fk, salary) VALUES (1, 1883, TRUE, 'Maria Vitória Rangel Vaz', 'F', 5, '18/06/1950', 7, 6, 9, NULL, 1205);</v>
      </c>
    </row>
    <row r="1888" spans="1:24" ht="14.25" customHeight="1" x14ac:dyDescent="0.2">
      <c r="A1888" s="7">
        <v>1</v>
      </c>
      <c r="B1888" s="7" t="str">
        <f>$A1888 &amp; "-"&amp;VLOOKUP($A1888,Company!$A:$B,2,FALSE)</f>
        <v>1-ACME Corporation</v>
      </c>
      <c r="C1888" s="5">
        <f t="shared" si="261"/>
        <v>1884</v>
      </c>
      <c r="D1888" s="6" t="b">
        <v>1</v>
      </c>
      <c r="E1888" s="7">
        <f ca="1">IF($C1888 = 1 + N("Presidente"),
    127,
    IF($C1888 = 2 + N("Vice-Presidente"),
        72,
        IF($C1888 = 3 + N("Secretária bilíngue"),
            13,
            RANDBETWEEN(5,COUNT(Name!$A:$A) + 1)
        )
    )
)</f>
        <v>342</v>
      </c>
      <c r="F1888" s="7" t="str">
        <f ca="1">VLOOKUP($E1888,Name!$A:$B,2,FALSE)</f>
        <v>Théo</v>
      </c>
      <c r="G1888" s="7">
        <f ca="1" xml:space="preserve">
IF($C1888 = 1,
    0,
    RANDBETWEEN(5,COUNT('Last name'!$A:$A) + 1)
)</f>
        <v>41</v>
      </c>
      <c r="H1888" s="7" t="str">
        <f ca="1" xml:space="preserve">
IF($C1888 = 1 + N("Presidente"),
    "de Orléans e Bragança",
    VLOOKUP($G1888,'Last name'!$A:$B,2,FALSE) &amp; " " &amp; VLOOKUP(RANDBETWEEN(5,COUNT('Last name'!$A:$A) + 1),'Last name'!$A:$B,2,FALSE)
)</f>
        <v>Bispo Sá</v>
      </c>
      <c r="I1888" s="7" t="str">
        <f t="shared" ca="1" si="262"/>
        <v>Théo Bispo Sá</v>
      </c>
      <c r="J1888" s="7" t="str">
        <f ca="1">VLOOKUP($E1888,Name!$A:$C,3,FALSE)</f>
        <v>M</v>
      </c>
      <c r="K1888" s="7" t="str">
        <f ca="1">VLOOKUP($J1888,Gender!$A:$B,2,FALSE)</f>
        <v>Male</v>
      </c>
      <c r="L1888" s="7">
        <f t="shared" ca="1" si="263"/>
        <v>5</v>
      </c>
      <c r="M1888" s="7" t="str">
        <f ca="1">VLOOKUP($L1888,Race!$A:$B,2,FALSE)</f>
        <v>White</v>
      </c>
      <c r="N1888" s="8">
        <f t="shared" ca="1" si="264"/>
        <v>23642</v>
      </c>
      <c r="O1888" s="6">
        <f t="shared" ca="1" si="265"/>
        <v>8</v>
      </c>
      <c r="P1888" s="8" t="str">
        <f ca="1">VLOOKUP($O1888,Education!$A:$B,2,FALSE)</f>
        <v>Graduate school</v>
      </c>
      <c r="Q1888" s="7">
        <f ca="1" xml:space="preserve">
  IF(OR($S1888 = 5, $S1888 = 6, $S1888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888" s="7" t="str">
        <f ca="1">VLOOKUP($Q1888,Department!$A:$B,2,FALSE)</f>
        <v>Finance</v>
      </c>
      <c r="S1888" s="6">
        <f t="shared" ca="1" si="266"/>
        <v>11</v>
      </c>
      <c r="T1888" s="7" t="str">
        <f ca="1">VLOOKUP($S1888,Role!$A:$B,2,FALSE)</f>
        <v>Analyst</v>
      </c>
      <c r="U1888" s="6">
        <f t="shared" ca="1" si="267"/>
        <v>7</v>
      </c>
      <c r="V1888" s="7" t="str">
        <f ca="1" xml:space="preserve">
IF($U1888 &lt;&gt; "",
    VLOOKUP($U1888,Level!$A:$B,2,FALSE),
    ""
)</f>
        <v>Senior</v>
      </c>
      <c r="W1888" s="1">
        <f t="shared" ca="1" si="268"/>
        <v>3000</v>
      </c>
      <c r="X1888" s="12" t="str">
        <f t="shared" ca="1" si="269"/>
        <v>INSERT INTO bi4all.fac_employees (id_company_fk, id_employee_pk, flg_active, employee_name, id_gender_fk, id_race_fk, birthday, id_schooling_fk, id_department_fk, id_role_fk, id_level_fk, salary) VALUES (1, 1884, TRUE, 'Théo Bispo Sá', 'M', 5, '22/09/1964', 8, 7, 11, 7, 3000);</v>
      </c>
    </row>
    <row r="1889" spans="1:24" ht="14.25" customHeight="1" x14ac:dyDescent="0.2">
      <c r="A1889" s="7">
        <v>1</v>
      </c>
      <c r="B1889" s="7" t="str">
        <f>$A1889 &amp; "-"&amp;VLOOKUP($A1889,Company!$A:$B,2,FALSE)</f>
        <v>1-ACME Corporation</v>
      </c>
      <c r="C1889" s="5">
        <f t="shared" si="261"/>
        <v>1885</v>
      </c>
      <c r="D1889" s="6" t="b">
        <v>1</v>
      </c>
      <c r="E1889" s="7">
        <f ca="1">IF($C1889 = 1 + N("Presidente"),
    127,
    IF($C1889 = 2 + N("Vice-Presidente"),
        72,
        IF($C1889 = 3 + N("Secretária bilíngue"),
            13,
            RANDBETWEEN(5,COUNT(Name!$A:$A) + 1)
        )
    )
)</f>
        <v>77</v>
      </c>
      <c r="F1889" s="7" t="str">
        <f ca="1">VLOOKUP($E1889,Name!$A:$B,2,FALSE)</f>
        <v>Bruno</v>
      </c>
      <c r="G1889" s="7">
        <f ca="1" xml:space="preserve">
IF($C1889 = 1,
    0,
    RANDBETWEEN(5,COUNT('Last name'!$A:$A) + 1)
)</f>
        <v>72</v>
      </c>
      <c r="H1889" s="7" t="str">
        <f ca="1" xml:space="preserve">
IF($C1889 = 1 + N("Presidente"),
    "de Orléans e Bragança",
    VLOOKUP($G1889,'Last name'!$A:$B,2,FALSE) &amp; " " &amp; VLOOKUP(RANDBETWEEN(5,COUNT('Last name'!$A:$A) + 1),'Last name'!$A:$B,2,FALSE)
)</f>
        <v>De Luca Frasão</v>
      </c>
      <c r="I1889" s="7" t="str">
        <f t="shared" ca="1" si="262"/>
        <v>Bruno De Luca Frasão</v>
      </c>
      <c r="J1889" s="7" t="str">
        <f ca="1">VLOOKUP($E1889,Name!$A:$C,3,FALSE)</f>
        <v>M</v>
      </c>
      <c r="K1889" s="7" t="str">
        <f ca="1">VLOOKUP($J1889,Gender!$A:$B,2,FALSE)</f>
        <v>Male</v>
      </c>
      <c r="L1889" s="7">
        <f t="shared" ca="1" si="263"/>
        <v>5</v>
      </c>
      <c r="M1889" s="7" t="str">
        <f ca="1">VLOOKUP($L1889,Race!$A:$B,2,FALSE)</f>
        <v>White</v>
      </c>
      <c r="N1889" s="8">
        <f t="shared" ca="1" si="264"/>
        <v>18647</v>
      </c>
      <c r="O1889" s="6">
        <f t="shared" ca="1" si="265"/>
        <v>7</v>
      </c>
      <c r="P1889" s="8" t="str">
        <f ca="1">VLOOKUP($O1889,Education!$A:$B,2,FALSE)</f>
        <v>Undergraduate degree</v>
      </c>
      <c r="Q1889" s="7">
        <f ca="1" xml:space="preserve">
  IF(OR($S1889 = 5, $S1889 = 6, $S1889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89" s="7" t="str">
        <f ca="1">VLOOKUP($Q1889,Department!$A:$B,2,FALSE)</f>
        <v>Commercial</v>
      </c>
      <c r="S1889" s="6">
        <f t="shared" ca="1" si="266"/>
        <v>9</v>
      </c>
      <c r="T1889" s="7" t="str">
        <f ca="1">VLOOKUP($S1889,Role!$A:$B,2,FALSE)</f>
        <v>Intern</v>
      </c>
      <c r="U1889" s="6" t="str">
        <f t="shared" ca="1" si="267"/>
        <v/>
      </c>
      <c r="V1889" s="7" t="str">
        <f ca="1" xml:space="preserve">
IF($U1889 &lt;&gt; "",
    VLOOKUP($U1889,Level!$A:$B,2,FALSE),
    ""
)</f>
        <v/>
      </c>
      <c r="W1889" s="1">
        <f t="shared" ca="1" si="268"/>
        <v>1285</v>
      </c>
      <c r="X1889" s="12" t="str">
        <f t="shared" ca="1" si="269"/>
        <v>INSERT INTO bi4all.fac_employees (id_company_fk, id_employee_pk, flg_active, employee_name, id_gender_fk, id_race_fk, birthday, id_schooling_fk, id_department_fk, id_role_fk, id_level_fk, salary) VALUES (1, 1885, TRUE, 'Bruno De Luca Frasão', 'M', 5, '19/01/1951', 7, 9, 9, NULL, 1285);</v>
      </c>
    </row>
    <row r="1890" spans="1:24" ht="14.25" customHeight="1" x14ac:dyDescent="0.2">
      <c r="A1890" s="7">
        <v>1</v>
      </c>
      <c r="B1890" s="7" t="str">
        <f>$A1890 &amp; "-"&amp;VLOOKUP($A1890,Company!$A:$B,2,FALSE)</f>
        <v>1-ACME Corporation</v>
      </c>
      <c r="C1890" s="5">
        <f t="shared" si="261"/>
        <v>1886</v>
      </c>
      <c r="D1890" s="6" t="b">
        <v>1</v>
      </c>
      <c r="E1890" s="7">
        <f ca="1">IF($C1890 = 1 + N("Presidente"),
    127,
    IF($C1890 = 2 + N("Vice-Presidente"),
        72,
        IF($C1890 = 3 + N("Secretária bilíngue"),
            13,
            RANDBETWEEN(5,COUNT(Name!$A:$A) + 1)
        )
    )
)</f>
        <v>337</v>
      </c>
      <c r="F1890" s="7" t="str">
        <f ca="1">VLOOKUP($E1890,Name!$A:$B,2,FALSE)</f>
        <v>Sarah</v>
      </c>
      <c r="G1890" s="7">
        <f ca="1" xml:space="preserve">
IF($C1890 = 1,
    0,
    RANDBETWEEN(5,COUNT('Last name'!$A:$A) + 1)
)</f>
        <v>6</v>
      </c>
      <c r="H1890" s="7" t="str">
        <f ca="1" xml:space="preserve">
IF($C1890 = 1 + N("Presidente"),
    "de Orléans e Bragança",
    VLOOKUP($G1890,'Last name'!$A:$B,2,FALSE) &amp; " " &amp; VLOOKUP(RANDBETWEEN(5,COUNT('Last name'!$A:$A) + 1),'Last name'!$A:$B,2,FALSE)
)</f>
        <v>Aguiar Dantas</v>
      </c>
      <c r="I1890" s="7" t="str">
        <f t="shared" ca="1" si="262"/>
        <v>Sarah Aguiar Dantas</v>
      </c>
      <c r="J1890" s="7" t="str">
        <f ca="1">VLOOKUP($E1890,Name!$A:$C,3,FALSE)</f>
        <v>F</v>
      </c>
      <c r="K1890" s="7" t="str">
        <f ca="1">VLOOKUP($J1890,Gender!$A:$B,2,FALSE)</f>
        <v>Female</v>
      </c>
      <c r="L1890" s="7">
        <f t="shared" ca="1" si="263"/>
        <v>6</v>
      </c>
      <c r="M1890" s="7" t="str">
        <f ca="1">VLOOKUP($L1890,Race!$A:$B,2,FALSE)</f>
        <v>Black or African American</v>
      </c>
      <c r="N1890" s="8">
        <f t="shared" ca="1" si="264"/>
        <v>23039</v>
      </c>
      <c r="O1890" s="6">
        <f t="shared" ca="1" si="265"/>
        <v>7</v>
      </c>
      <c r="P1890" s="8" t="str">
        <f ca="1">VLOOKUP($O1890,Education!$A:$B,2,FALSE)</f>
        <v>Undergraduate degree</v>
      </c>
      <c r="Q1890" s="7">
        <f ca="1" xml:space="preserve">
  IF(OR($S1890 = 5, $S1890 = 6, $S1890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90" s="7" t="str">
        <f ca="1">VLOOKUP($Q1890,Department!$A:$B,2,FALSE)</f>
        <v>Human Resource</v>
      </c>
      <c r="S1890" s="6">
        <f t="shared" ca="1" si="266"/>
        <v>11</v>
      </c>
      <c r="T1890" s="7" t="str">
        <f ca="1">VLOOKUP($S1890,Role!$A:$B,2,FALSE)</f>
        <v>Analyst</v>
      </c>
      <c r="U1890" s="6">
        <f t="shared" ca="1" si="267"/>
        <v>7</v>
      </c>
      <c r="V1890" s="7" t="str">
        <f ca="1" xml:space="preserve">
IF($U1890 &lt;&gt; "",
    VLOOKUP($U1890,Level!$A:$B,2,FALSE),
    ""
)</f>
        <v>Senior</v>
      </c>
      <c r="W1890" s="1">
        <f t="shared" ca="1" si="268"/>
        <v>2580</v>
      </c>
      <c r="X1890" s="12" t="str">
        <f t="shared" ca="1" si="269"/>
        <v>INSERT INTO bi4all.fac_employees (id_company_fk, id_employee_pk, flg_active, employee_name, id_gender_fk, id_race_fk, birthday, id_schooling_fk, id_department_fk, id_role_fk, id_level_fk, salary) VALUES (1, 1886, TRUE, 'Sarah Aguiar Dantas', 'F', 6, '28/01/1963', 7, 8, 11, 7, 2580);</v>
      </c>
    </row>
    <row r="1891" spans="1:24" ht="14.25" customHeight="1" x14ac:dyDescent="0.2">
      <c r="A1891" s="7">
        <v>1</v>
      </c>
      <c r="B1891" s="7" t="str">
        <f>$A1891 &amp; "-"&amp;VLOOKUP($A1891,Company!$A:$B,2,FALSE)</f>
        <v>1-ACME Corporation</v>
      </c>
      <c r="C1891" s="5">
        <f t="shared" si="261"/>
        <v>1887</v>
      </c>
      <c r="D1891" s="6" t="b">
        <v>1</v>
      </c>
      <c r="E1891" s="7">
        <f ca="1">IF($C1891 = 1 + N("Presidente"),
    127,
    IF($C1891 = 2 + N("Vice-Presidente"),
        72,
        IF($C1891 = 3 + N("Secretária bilíngue"),
            13,
            RANDBETWEEN(5,COUNT(Name!$A:$A) + 1)
        )
    )
)</f>
        <v>65</v>
      </c>
      <c r="F1891" s="7" t="str">
        <f ca="1">VLOOKUP($E1891,Name!$A:$B,2,FALSE)</f>
        <v>Bárbara</v>
      </c>
      <c r="G1891" s="7">
        <f ca="1" xml:space="preserve">
IF($C1891 = 1,
    0,
    RANDBETWEEN(5,COUNT('Last name'!$A:$A) + 1)
)</f>
        <v>98</v>
      </c>
      <c r="H1891" s="7" t="str">
        <f ca="1" xml:space="preserve">
IF($C1891 = 1 + N("Presidente"),
    "de Orléans e Bragança",
    VLOOKUP($G1891,'Last name'!$A:$B,2,FALSE) &amp; " " &amp; VLOOKUP(RANDBETWEEN(5,COUNT('Last name'!$A:$A) + 1),'Last name'!$A:$B,2,FALSE)
)</f>
        <v>Giordano Andrioli</v>
      </c>
      <c r="I1891" s="7" t="str">
        <f t="shared" ca="1" si="262"/>
        <v>Bárbara Giordano Andrioli</v>
      </c>
      <c r="J1891" s="7" t="str">
        <f ca="1">VLOOKUP($E1891,Name!$A:$C,3,FALSE)</f>
        <v>F</v>
      </c>
      <c r="K1891" s="7" t="str">
        <f ca="1">VLOOKUP($J1891,Gender!$A:$B,2,FALSE)</f>
        <v>Female</v>
      </c>
      <c r="L1891" s="7">
        <f t="shared" ca="1" si="263"/>
        <v>5</v>
      </c>
      <c r="M1891" s="7" t="str">
        <f ca="1">VLOOKUP($L1891,Race!$A:$B,2,FALSE)</f>
        <v>White</v>
      </c>
      <c r="N1891" s="8">
        <f t="shared" ca="1" si="264"/>
        <v>19647</v>
      </c>
      <c r="O1891" s="6">
        <f t="shared" ca="1" si="265"/>
        <v>7</v>
      </c>
      <c r="P1891" s="8" t="str">
        <f ca="1">VLOOKUP($O1891,Education!$A:$B,2,FALSE)</f>
        <v>Undergraduate degree</v>
      </c>
      <c r="Q1891" s="7">
        <f ca="1" xml:space="preserve">
  IF(OR($S1891 = 5, $S1891 = 6, $S1891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91" s="7" t="str">
        <f ca="1">VLOOKUP($Q1891,Department!$A:$B,2,FALSE)</f>
        <v>Presidency</v>
      </c>
      <c r="S1891" s="6">
        <f t="shared" ca="1" si="266"/>
        <v>10</v>
      </c>
      <c r="T1891" s="7" t="str">
        <f ca="1">VLOOKUP($S1891,Role!$A:$B,2,FALSE)</f>
        <v>Trainee</v>
      </c>
      <c r="U1891" s="6" t="str">
        <f t="shared" ca="1" si="267"/>
        <v/>
      </c>
      <c r="V1891" s="7" t="str">
        <f ca="1" xml:space="preserve">
IF($U1891 &lt;&gt; "",
    VLOOKUP($U1891,Level!$A:$B,2,FALSE),
    ""
)</f>
        <v/>
      </c>
      <c r="W1891" s="1">
        <f t="shared" ca="1" si="268"/>
        <v>1305</v>
      </c>
      <c r="X1891" s="12" t="str">
        <f t="shared" ca="1" si="269"/>
        <v>INSERT INTO bi4all.fac_employees (id_company_fk, id_employee_pk, flg_active, employee_name, id_gender_fk, id_race_fk, birthday, id_schooling_fk, id_department_fk, id_role_fk, id_level_fk, salary) VALUES (1, 1887, TRUE, 'Bárbara Giordano Andrioli', 'F', 5, '15/10/1953', 7, 5, 10, NULL, 1305);</v>
      </c>
    </row>
    <row r="1892" spans="1:24" ht="14.25" customHeight="1" x14ac:dyDescent="0.2">
      <c r="A1892" s="7">
        <v>1</v>
      </c>
      <c r="B1892" s="7" t="str">
        <f>$A1892 &amp; "-"&amp;VLOOKUP($A1892,Company!$A:$B,2,FALSE)</f>
        <v>1-ACME Corporation</v>
      </c>
      <c r="C1892" s="5">
        <f t="shared" si="261"/>
        <v>1888</v>
      </c>
      <c r="D1892" s="6" t="b">
        <v>1</v>
      </c>
      <c r="E1892" s="7">
        <f ca="1">IF($C1892 = 1 + N("Presidente"),
    127,
    IF($C1892 = 2 + N("Vice-Presidente"),
        72,
        IF($C1892 = 3 + N("Secretária bilíngue"),
            13,
            RANDBETWEEN(5,COUNT(Name!$A:$A) + 1)
        )
    )
)</f>
        <v>15</v>
      </c>
      <c r="F1892" s="7" t="str">
        <f ca="1">VLOOKUP($E1892,Name!$A:$B,2,FALSE)</f>
        <v>Alexandre</v>
      </c>
      <c r="G1892" s="7">
        <f ca="1" xml:space="preserve">
IF($C1892 = 1,
    0,
    RANDBETWEEN(5,COUNT('Last name'!$A:$A) + 1)
)</f>
        <v>110</v>
      </c>
      <c r="H1892" s="7" t="str">
        <f ca="1" xml:space="preserve">
IF($C1892 = 1 + N("Presidente"),
    "de Orléans e Bragança",
    VLOOKUP($G1892,'Last name'!$A:$B,2,FALSE) &amp; " " &amp; VLOOKUP(RANDBETWEEN(5,COUNT('Last name'!$A:$A) + 1),'Last name'!$A:$B,2,FALSE)
)</f>
        <v>Lombardi Trindade</v>
      </c>
      <c r="I1892" s="7" t="str">
        <f t="shared" ca="1" si="262"/>
        <v>Alexandre Lombardi Trindade</v>
      </c>
      <c r="J1892" s="7" t="str">
        <f ca="1">VLOOKUP($E1892,Name!$A:$C,3,FALSE)</f>
        <v>M</v>
      </c>
      <c r="K1892" s="7" t="str">
        <f ca="1">VLOOKUP($J1892,Gender!$A:$B,2,FALSE)</f>
        <v>Male</v>
      </c>
      <c r="L1892" s="7">
        <f t="shared" ca="1" si="263"/>
        <v>7</v>
      </c>
      <c r="M1892" s="7" t="str">
        <f ca="1">VLOOKUP($L1892,Race!$A:$B,2,FALSE)</f>
        <v>Hispanic or Latino</v>
      </c>
      <c r="N1892" s="8">
        <f t="shared" ca="1" si="264"/>
        <v>21869</v>
      </c>
      <c r="O1892" s="6">
        <f t="shared" ca="1" si="265"/>
        <v>7</v>
      </c>
      <c r="P1892" s="8" t="str">
        <f ca="1">VLOOKUP($O1892,Education!$A:$B,2,FALSE)</f>
        <v>Undergraduate degree</v>
      </c>
      <c r="Q1892" s="7">
        <f ca="1" xml:space="preserve">
  IF(OR($S1892 = 5, $S1892 = 6, $S1892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892" s="7" t="str">
        <f ca="1">VLOOKUP($Q1892,Department!$A:$B,2,FALSE)</f>
        <v>Presidency</v>
      </c>
      <c r="S1892" s="6">
        <f t="shared" ca="1" si="266"/>
        <v>11</v>
      </c>
      <c r="T1892" s="7" t="str">
        <f ca="1">VLOOKUP($S1892,Role!$A:$B,2,FALSE)</f>
        <v>Analyst</v>
      </c>
      <c r="U1892" s="6">
        <f t="shared" ca="1" si="267"/>
        <v>7</v>
      </c>
      <c r="V1892" s="7" t="str">
        <f ca="1" xml:space="preserve">
IF($U1892 &lt;&gt; "",
    VLOOKUP($U1892,Level!$A:$B,2,FALSE),
    ""
)</f>
        <v>Senior</v>
      </c>
      <c r="W1892" s="1">
        <f t="shared" ca="1" si="268"/>
        <v>2500</v>
      </c>
      <c r="X1892" s="12" t="str">
        <f t="shared" ca="1" si="269"/>
        <v>INSERT INTO bi4all.fac_employees (id_company_fk, id_employee_pk, flg_active, employee_name, id_gender_fk, id_race_fk, birthday, id_schooling_fk, id_department_fk, id_role_fk, id_level_fk, salary) VALUES (1, 1888, TRUE, 'Alexandre Lombardi Trindade', 'M', 7, '15/11/1959', 7, 5, 11, 7, 2500);</v>
      </c>
    </row>
    <row r="1893" spans="1:24" ht="14.25" customHeight="1" x14ac:dyDescent="0.2">
      <c r="A1893" s="7">
        <v>1</v>
      </c>
      <c r="B1893" s="7" t="str">
        <f>$A1893 &amp; "-"&amp;VLOOKUP($A1893,Company!$A:$B,2,FALSE)</f>
        <v>1-ACME Corporation</v>
      </c>
      <c r="C1893" s="5">
        <f t="shared" si="261"/>
        <v>1889</v>
      </c>
      <c r="D1893" s="6" t="b">
        <v>1</v>
      </c>
      <c r="E1893" s="7">
        <f ca="1">IF($C1893 = 1 + N("Presidente"),
    127,
    IF($C1893 = 2 + N("Vice-Presidente"),
        72,
        IF($C1893 = 3 + N("Secretária bilíngue"),
            13,
            RANDBETWEEN(5,COUNT(Name!$A:$A) + 1)
        )
    )
)</f>
        <v>100</v>
      </c>
      <c r="F1893" s="7" t="str">
        <f ca="1">VLOOKUP($E1893,Name!$A:$B,2,FALSE)</f>
        <v>Cristóvão</v>
      </c>
      <c r="G1893" s="7">
        <f ca="1" xml:space="preserve">
IF($C1893 = 1,
    0,
    RANDBETWEEN(5,COUNT('Last name'!$A:$A) + 1)
)</f>
        <v>98</v>
      </c>
      <c r="H1893" s="7" t="str">
        <f ca="1" xml:space="preserve">
IF($C1893 = 1 + N("Presidente"),
    "de Orléans e Bragança",
    VLOOKUP($G1893,'Last name'!$A:$B,2,FALSE) &amp; " " &amp; VLOOKUP(RANDBETWEEN(5,COUNT('Last name'!$A:$A) + 1),'Last name'!$A:$B,2,FALSE)
)</f>
        <v>Giordano Lombardi</v>
      </c>
      <c r="I1893" s="7" t="str">
        <f t="shared" ca="1" si="262"/>
        <v>Cristóvão Giordano Lombardi</v>
      </c>
      <c r="J1893" s="7" t="str">
        <f ca="1">VLOOKUP($E1893,Name!$A:$C,3,FALSE)</f>
        <v>M</v>
      </c>
      <c r="K1893" s="7" t="str">
        <f ca="1">VLOOKUP($J1893,Gender!$A:$B,2,FALSE)</f>
        <v>Male</v>
      </c>
      <c r="L1893" s="7">
        <f t="shared" ca="1" si="263"/>
        <v>5</v>
      </c>
      <c r="M1893" s="7" t="str">
        <f ca="1">VLOOKUP($L1893,Race!$A:$B,2,FALSE)</f>
        <v>White</v>
      </c>
      <c r="N1893" s="8">
        <f t="shared" ca="1" si="264"/>
        <v>22823</v>
      </c>
      <c r="O1893" s="6">
        <f t="shared" ca="1" si="265"/>
        <v>7</v>
      </c>
      <c r="P1893" s="8" t="str">
        <f ca="1">VLOOKUP($O1893,Education!$A:$B,2,FALSE)</f>
        <v>Undergraduate degree</v>
      </c>
      <c r="Q1893" s="7">
        <f ca="1" xml:space="preserve">
  IF(OR($S1893 = 5, $S1893 = 6, $S1893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893" s="7" t="str">
        <f ca="1">VLOOKUP($Q1893,Department!$A:$B,2,FALSE)</f>
        <v>Administration</v>
      </c>
      <c r="S1893" s="6">
        <f t="shared" ca="1" si="266"/>
        <v>9</v>
      </c>
      <c r="T1893" s="7" t="str">
        <f ca="1">VLOOKUP($S1893,Role!$A:$B,2,FALSE)</f>
        <v>Intern</v>
      </c>
      <c r="U1893" s="6" t="str">
        <f t="shared" ca="1" si="267"/>
        <v/>
      </c>
      <c r="V1893" s="7" t="str">
        <f ca="1" xml:space="preserve">
IF($U1893 &lt;&gt; "",
    VLOOKUP($U1893,Level!$A:$B,2,FALSE),
    ""
)</f>
        <v/>
      </c>
      <c r="W1893" s="1">
        <f t="shared" ca="1" si="268"/>
        <v>1205</v>
      </c>
      <c r="X1893" s="12" t="str">
        <f t="shared" ca="1" si="269"/>
        <v>INSERT INTO bi4all.fac_employees (id_company_fk, id_employee_pk, flg_active, employee_name, id_gender_fk, id_race_fk, birthday, id_schooling_fk, id_department_fk, id_role_fk, id_level_fk, salary) VALUES (1, 1889, TRUE, 'Cristóvão Giordano Lombardi', 'M', 5, '26/06/1962', 7, 6, 9, NULL, 1205);</v>
      </c>
    </row>
    <row r="1894" spans="1:24" ht="14.25" customHeight="1" x14ac:dyDescent="0.2">
      <c r="A1894" s="7">
        <v>1</v>
      </c>
      <c r="B1894" s="7" t="str">
        <f>$A1894 &amp; "-"&amp;VLOOKUP($A1894,Company!$A:$B,2,FALSE)</f>
        <v>1-ACME Corporation</v>
      </c>
      <c r="C1894" s="5">
        <f t="shared" si="261"/>
        <v>1890</v>
      </c>
      <c r="D1894" s="6" t="b">
        <v>1</v>
      </c>
      <c r="E1894" s="7">
        <f ca="1">IF($C1894 = 1 + N("Presidente"),
    127,
    IF($C1894 = 2 + N("Vice-Presidente"),
        72,
        IF($C1894 = 3 + N("Secretária bilíngue"),
            13,
            RANDBETWEEN(5,COUNT(Name!$A:$A) + 1)
        )
    )
)</f>
        <v>125</v>
      </c>
      <c r="F1894" s="7" t="str">
        <f ca="1">VLOOKUP($E1894,Name!$A:$B,2,FALSE)</f>
        <v>Emmanuel</v>
      </c>
      <c r="G1894" s="7">
        <f ca="1" xml:space="preserve">
IF($C1894 = 1,
    0,
    RANDBETWEEN(5,COUNT('Last name'!$A:$A) + 1)
)</f>
        <v>143</v>
      </c>
      <c r="H1894" s="7" t="str">
        <f ca="1" xml:space="preserve">
IF($C1894 = 1 + N("Presidente"),
    "de Orléans e Bragança",
    VLOOKUP($G1894,'Last name'!$A:$B,2,FALSE) &amp; " " &amp; VLOOKUP(RANDBETWEEN(5,COUNT('Last name'!$A:$A) + 1),'Last name'!$A:$B,2,FALSE)
)</f>
        <v>Oliveira Rocha</v>
      </c>
      <c r="I1894" s="7" t="str">
        <f t="shared" ca="1" si="262"/>
        <v>Emmanuel Oliveira Rocha</v>
      </c>
      <c r="J1894" s="7" t="str">
        <f ca="1">VLOOKUP($E1894,Name!$A:$C,3,FALSE)</f>
        <v>M</v>
      </c>
      <c r="K1894" s="7" t="str">
        <f ca="1">VLOOKUP($J1894,Gender!$A:$B,2,FALSE)</f>
        <v>Male</v>
      </c>
      <c r="L1894" s="7">
        <f t="shared" ca="1" si="263"/>
        <v>5</v>
      </c>
      <c r="M1894" s="7" t="str">
        <f ca="1">VLOOKUP($L1894,Race!$A:$B,2,FALSE)</f>
        <v>White</v>
      </c>
      <c r="N1894" s="8">
        <f t="shared" ca="1" si="264"/>
        <v>20603</v>
      </c>
      <c r="O1894" s="6">
        <f t="shared" ca="1" si="265"/>
        <v>7</v>
      </c>
      <c r="P1894" s="8" t="str">
        <f ca="1">VLOOKUP($O1894,Education!$A:$B,2,FALSE)</f>
        <v>Undergraduate degree</v>
      </c>
      <c r="Q1894" s="7">
        <f ca="1" xml:space="preserve">
  IF(OR($S1894 = 5, $S1894 = 6, $S1894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94" s="7" t="str">
        <f ca="1">VLOOKUP($Q1894,Department!$A:$B,2,FALSE)</f>
        <v>Operations</v>
      </c>
      <c r="S1894" s="6">
        <f t="shared" ca="1" si="266"/>
        <v>11</v>
      </c>
      <c r="T1894" s="7" t="str">
        <f ca="1">VLOOKUP($S1894,Role!$A:$B,2,FALSE)</f>
        <v>Analyst</v>
      </c>
      <c r="U1894" s="6">
        <f t="shared" ca="1" si="267"/>
        <v>7</v>
      </c>
      <c r="V1894" s="7" t="str">
        <f ca="1" xml:space="preserve">
IF($U1894 &lt;&gt; "",
    VLOOKUP($U1894,Level!$A:$B,2,FALSE),
    ""
)</f>
        <v>Senior</v>
      </c>
      <c r="W1894" s="1">
        <f t="shared" ca="1" si="268"/>
        <v>2500</v>
      </c>
      <c r="X1894" s="12" t="str">
        <f t="shared" ca="1" si="269"/>
        <v>INSERT INTO bi4all.fac_employees (id_company_fk, id_employee_pk, flg_active, employee_name, id_gender_fk, id_race_fk, birthday, id_schooling_fk, id_department_fk, id_role_fk, id_level_fk, salary) VALUES (1, 1890, TRUE, 'Emmanuel Oliveira Rocha', 'M', 5, '28/05/1956', 7, 10, 11, 7, 2500);</v>
      </c>
    </row>
    <row r="1895" spans="1:24" ht="14.25" customHeight="1" x14ac:dyDescent="0.2">
      <c r="A1895" s="7">
        <v>1</v>
      </c>
      <c r="B1895" s="7" t="str">
        <f>$A1895 &amp; "-"&amp;VLOOKUP($A1895,Company!$A:$B,2,FALSE)</f>
        <v>1-ACME Corporation</v>
      </c>
      <c r="C1895" s="5">
        <f t="shared" si="261"/>
        <v>1891</v>
      </c>
      <c r="D1895" s="6" t="b">
        <v>1</v>
      </c>
      <c r="E1895" s="7">
        <f ca="1">IF($C1895 = 1 + N("Presidente"),
    127,
    IF($C1895 = 2 + N("Vice-Presidente"),
        72,
        IF($C1895 = 3 + N("Secretária bilíngue"),
            13,
            RANDBETWEEN(5,COUNT(Name!$A:$A) + 1)
        )
    )
)</f>
        <v>57</v>
      </c>
      <c r="F1895" s="7" t="str">
        <f ca="1">VLOOKUP($E1895,Name!$A:$B,2,FALSE)</f>
        <v>Arthur Henrique</v>
      </c>
      <c r="G1895" s="7">
        <f ca="1" xml:space="preserve">
IF($C1895 = 1,
    0,
    RANDBETWEEN(5,COUNT('Last name'!$A:$A) + 1)
)</f>
        <v>180</v>
      </c>
      <c r="H1895" s="7" t="str">
        <f ca="1" xml:space="preserve">
IF($C1895 = 1 + N("Presidente"),
    "de Orléans e Bragança",
    VLOOKUP($G1895,'Last name'!$A:$B,2,FALSE) &amp; " " &amp; VLOOKUP(RANDBETWEEN(5,COUNT('Last name'!$A:$A) + 1),'Last name'!$A:$B,2,FALSE)
)</f>
        <v>Silva Pinheiro</v>
      </c>
      <c r="I1895" s="7" t="str">
        <f t="shared" ca="1" si="262"/>
        <v>Arthur Henrique Silva Pinheiro</v>
      </c>
      <c r="J1895" s="7" t="str">
        <f ca="1">VLOOKUP($E1895,Name!$A:$C,3,FALSE)</f>
        <v>M</v>
      </c>
      <c r="K1895" s="7" t="str">
        <f ca="1">VLOOKUP($J1895,Gender!$A:$B,2,FALSE)</f>
        <v>Male</v>
      </c>
      <c r="L1895" s="7">
        <f t="shared" ca="1" si="263"/>
        <v>5</v>
      </c>
      <c r="M1895" s="7" t="str">
        <f ca="1">VLOOKUP($L1895,Race!$A:$B,2,FALSE)</f>
        <v>White</v>
      </c>
      <c r="N1895" s="8">
        <f t="shared" ca="1" si="264"/>
        <v>27571</v>
      </c>
      <c r="O1895" s="6">
        <f t="shared" ca="1" si="265"/>
        <v>7</v>
      </c>
      <c r="P1895" s="8" t="str">
        <f ca="1">VLOOKUP($O1895,Education!$A:$B,2,FALSE)</f>
        <v>Undergraduate degree</v>
      </c>
      <c r="Q1895" s="7">
        <f ca="1" xml:space="preserve">
  IF(OR($S1895 = 5, $S1895 = 6, $S1895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95" s="7" t="str">
        <f ca="1">VLOOKUP($Q1895,Department!$A:$B,2,FALSE)</f>
        <v>Commercial</v>
      </c>
      <c r="S1895" s="6">
        <f t="shared" ca="1" si="266"/>
        <v>9</v>
      </c>
      <c r="T1895" s="7" t="str">
        <f ca="1">VLOOKUP($S1895,Role!$A:$B,2,FALSE)</f>
        <v>Intern</v>
      </c>
      <c r="U1895" s="6" t="str">
        <f t="shared" ca="1" si="267"/>
        <v/>
      </c>
      <c r="V1895" s="7" t="str">
        <f ca="1" xml:space="preserve">
IF($U1895 &lt;&gt; "",
    VLOOKUP($U1895,Level!$A:$B,2,FALSE),
    ""
)</f>
        <v/>
      </c>
      <c r="W1895" s="1">
        <f t="shared" ca="1" si="268"/>
        <v>1285</v>
      </c>
      <c r="X1895" s="12" t="str">
        <f t="shared" ca="1" si="269"/>
        <v>INSERT INTO bi4all.fac_employees (id_company_fk, id_employee_pk, flg_active, employee_name, id_gender_fk, id_race_fk, birthday, id_schooling_fk, id_department_fk, id_role_fk, id_level_fk, salary) VALUES (1, 1891, TRUE, 'Arthur Henrique Silva Pinheiro', 'M', 5, '26/06/1975', 7, 9, 9, NULL, 1285);</v>
      </c>
    </row>
    <row r="1896" spans="1:24" ht="14.25" customHeight="1" x14ac:dyDescent="0.2">
      <c r="A1896" s="7">
        <v>1</v>
      </c>
      <c r="B1896" s="7" t="str">
        <f>$A1896 &amp; "-"&amp;VLOOKUP($A1896,Company!$A:$B,2,FALSE)</f>
        <v>1-ACME Corporation</v>
      </c>
      <c r="C1896" s="5">
        <f t="shared" si="261"/>
        <v>1892</v>
      </c>
      <c r="D1896" s="6" t="b">
        <v>1</v>
      </c>
      <c r="E1896" s="7">
        <f ca="1">IF($C1896 = 1 + N("Presidente"),
    127,
    IF($C1896 = 2 + N("Vice-Presidente"),
        72,
        IF($C1896 = 3 + N("Secretária bilíngue"),
            13,
            RANDBETWEEN(5,COUNT(Name!$A:$A) + 1)
        )
    )
)</f>
        <v>64</v>
      </c>
      <c r="F1896" s="7" t="str">
        <f ca="1">VLOOKUP($E1896,Name!$A:$B,2,FALSE)</f>
        <v>Ayla</v>
      </c>
      <c r="G1896" s="7">
        <f ca="1" xml:space="preserve">
IF($C1896 = 1,
    0,
    RANDBETWEEN(5,COUNT('Last name'!$A:$A) + 1)
)</f>
        <v>77</v>
      </c>
      <c r="H1896" s="7" t="str">
        <f ca="1" xml:space="preserve">
IF($C1896 = 1 + N("Presidente"),
    "de Orléans e Bragança",
    VLOOKUP($G1896,'Last name'!$A:$B,2,FALSE) &amp; " " &amp; VLOOKUP(RANDBETWEEN(5,COUNT('Last name'!$A:$A) + 1),'Last name'!$A:$B,2,FALSE)
)</f>
        <v>Esposito Frasão</v>
      </c>
      <c r="I1896" s="7" t="str">
        <f t="shared" ca="1" si="262"/>
        <v>Ayla Esposito Frasão</v>
      </c>
      <c r="J1896" s="7" t="str">
        <f ca="1">VLOOKUP($E1896,Name!$A:$C,3,FALSE)</f>
        <v>F</v>
      </c>
      <c r="K1896" s="7" t="str">
        <f ca="1">VLOOKUP($J1896,Gender!$A:$B,2,FALSE)</f>
        <v>Female</v>
      </c>
      <c r="L1896" s="7">
        <f t="shared" ca="1" si="263"/>
        <v>5</v>
      </c>
      <c r="M1896" s="7" t="str">
        <f ca="1">VLOOKUP($L1896,Race!$A:$B,2,FALSE)</f>
        <v>White</v>
      </c>
      <c r="N1896" s="8">
        <f t="shared" ca="1" si="264"/>
        <v>23055</v>
      </c>
      <c r="O1896" s="6">
        <f t="shared" ca="1" si="265"/>
        <v>7</v>
      </c>
      <c r="P1896" s="8" t="str">
        <f ca="1">VLOOKUP($O1896,Education!$A:$B,2,FALSE)</f>
        <v>Undergraduate degree</v>
      </c>
      <c r="Q1896" s="7">
        <f ca="1" xml:space="preserve">
  IF(OR($S1896 = 5, $S1896 = 6, $S1896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896" s="7" t="str">
        <f ca="1">VLOOKUP($Q1896,Department!$A:$B,2,FALSE)</f>
        <v>Operations</v>
      </c>
      <c r="S1896" s="6">
        <f t="shared" ca="1" si="266"/>
        <v>11</v>
      </c>
      <c r="T1896" s="7" t="str">
        <f ca="1">VLOOKUP($S1896,Role!$A:$B,2,FALSE)</f>
        <v>Analyst</v>
      </c>
      <c r="U1896" s="6">
        <f t="shared" ca="1" si="267"/>
        <v>5</v>
      </c>
      <c r="V1896" s="7" t="str">
        <f ca="1" xml:space="preserve">
IF($U1896 &lt;&gt; "",
    VLOOKUP($U1896,Level!$A:$B,2,FALSE),
    ""
)</f>
        <v>Junior</v>
      </c>
      <c r="W1896" s="1">
        <f t="shared" ca="1" si="268"/>
        <v>2500</v>
      </c>
      <c r="X1896" s="12" t="str">
        <f t="shared" ca="1" si="269"/>
        <v>INSERT INTO bi4all.fac_employees (id_company_fk, id_employee_pk, flg_active, employee_name, id_gender_fk, id_race_fk, birthday, id_schooling_fk, id_department_fk, id_role_fk, id_level_fk, salary) VALUES (1, 1892, TRUE, 'Ayla Esposito Frasão', 'F', 5, '13/02/1963', 7, 10, 11, 5, 2500);</v>
      </c>
    </row>
    <row r="1897" spans="1:24" ht="14.25" customHeight="1" x14ac:dyDescent="0.2">
      <c r="A1897" s="7">
        <v>1</v>
      </c>
      <c r="B1897" s="7" t="str">
        <f>$A1897 &amp; "-"&amp;VLOOKUP($A1897,Company!$A:$B,2,FALSE)</f>
        <v>1-ACME Corporation</v>
      </c>
      <c r="C1897" s="5">
        <f t="shared" si="261"/>
        <v>1893</v>
      </c>
      <c r="D1897" s="6" t="b">
        <v>1</v>
      </c>
      <c r="E1897" s="7">
        <f ca="1">IF($C1897 = 1 + N("Presidente"),
    127,
    IF($C1897 = 2 + N("Vice-Presidente"),
        72,
        IF($C1897 = 3 + N("Secretária bilíngue"),
            13,
            RANDBETWEEN(5,COUNT(Name!$A:$A) + 1)
        )
    )
)</f>
        <v>179</v>
      </c>
      <c r="F1897" s="7" t="str">
        <f ca="1">VLOOKUP($E1897,Name!$A:$B,2,FALSE)</f>
        <v>Isadora</v>
      </c>
      <c r="G1897" s="7">
        <f ca="1" xml:space="preserve">
IF($C1897 = 1,
    0,
    RANDBETWEEN(5,COUNT('Last name'!$A:$A) + 1)
)</f>
        <v>13</v>
      </c>
      <c r="H1897" s="7" t="str">
        <f ca="1" xml:space="preserve">
IF($C1897 = 1 + N("Presidente"),
    "de Orléans e Bragança",
    VLOOKUP($G1897,'Last name'!$A:$B,2,FALSE) &amp; " " &amp; VLOOKUP(RANDBETWEEN(5,COUNT('Last name'!$A:$A) + 1),'Last name'!$A:$B,2,FALSE)
)</f>
        <v>Alvarenga Bragança</v>
      </c>
      <c r="I1897" s="7" t="str">
        <f t="shared" ca="1" si="262"/>
        <v>Isadora Alvarenga Bragança</v>
      </c>
      <c r="J1897" s="7" t="str">
        <f ca="1">VLOOKUP($E1897,Name!$A:$C,3,FALSE)</f>
        <v>F</v>
      </c>
      <c r="K1897" s="7" t="str">
        <f ca="1">VLOOKUP($J1897,Gender!$A:$B,2,FALSE)</f>
        <v>Female</v>
      </c>
      <c r="L1897" s="7">
        <f t="shared" ca="1" si="263"/>
        <v>6</v>
      </c>
      <c r="M1897" s="7" t="str">
        <f ca="1">VLOOKUP($L1897,Race!$A:$B,2,FALSE)</f>
        <v>Black or African American</v>
      </c>
      <c r="N1897" s="8">
        <f t="shared" ca="1" si="264"/>
        <v>26531</v>
      </c>
      <c r="O1897" s="6">
        <f t="shared" ca="1" si="265"/>
        <v>7</v>
      </c>
      <c r="P1897" s="8" t="str">
        <f ca="1">VLOOKUP($O1897,Education!$A:$B,2,FALSE)</f>
        <v>Undergraduate degree</v>
      </c>
      <c r="Q1897" s="7">
        <f ca="1" xml:space="preserve">
  IF(OR($S1897 = 5, $S1897 = 6, $S1897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897" s="7" t="str">
        <f ca="1">VLOOKUP($Q1897,Department!$A:$B,2,FALSE)</f>
        <v>Controlling</v>
      </c>
      <c r="S1897" s="6">
        <f t="shared" ca="1" si="266"/>
        <v>10</v>
      </c>
      <c r="T1897" s="7" t="str">
        <f ca="1">VLOOKUP($S1897,Role!$A:$B,2,FALSE)</f>
        <v>Trainee</v>
      </c>
      <c r="U1897" s="6" t="str">
        <f t="shared" ca="1" si="267"/>
        <v/>
      </c>
      <c r="V1897" s="7" t="str">
        <f ca="1" xml:space="preserve">
IF($U1897 &lt;&gt; "",
    VLOOKUP($U1897,Level!$A:$B,2,FALSE),
    ""
)</f>
        <v/>
      </c>
      <c r="W1897" s="1">
        <f t="shared" ca="1" si="268"/>
        <v>1305</v>
      </c>
      <c r="X1897" s="12" t="str">
        <f t="shared" ca="1" si="269"/>
        <v>INSERT INTO bi4all.fac_employees (id_company_fk, id_employee_pk, flg_active, employee_name, id_gender_fk, id_race_fk, birthday, id_schooling_fk, id_department_fk, id_role_fk, id_level_fk, salary) VALUES (1, 1893, TRUE, 'Isadora Alvarenga Bragança', 'F', 6, '20/08/1972', 7, 12, 10, NULL, 1305);</v>
      </c>
    </row>
    <row r="1898" spans="1:24" ht="14.25" customHeight="1" x14ac:dyDescent="0.2">
      <c r="A1898" s="7">
        <v>1</v>
      </c>
      <c r="B1898" s="7" t="str">
        <f>$A1898 &amp; "-"&amp;VLOOKUP($A1898,Company!$A:$B,2,FALSE)</f>
        <v>1-ACME Corporation</v>
      </c>
      <c r="C1898" s="5">
        <f t="shared" si="261"/>
        <v>1894</v>
      </c>
      <c r="D1898" s="6" t="b">
        <v>1</v>
      </c>
      <c r="E1898" s="7">
        <f ca="1">IF($C1898 = 1 + N("Presidente"),
    127,
    IF($C1898 = 2 + N("Vice-Presidente"),
        72,
        IF($C1898 = 3 + N("Secretária bilíngue"),
            13,
            RANDBETWEEN(5,COUNT(Name!$A:$A) + 1)
        )
    )
)</f>
        <v>113</v>
      </c>
      <c r="F1898" s="7" t="str">
        <f ca="1">VLOOKUP($E1898,Name!$A:$B,2,FALSE)</f>
        <v>Desiré</v>
      </c>
      <c r="G1898" s="7">
        <f ca="1" xml:space="preserve">
IF($C1898 = 1,
    0,
    RANDBETWEEN(5,COUNT('Last name'!$A:$A) + 1)
)</f>
        <v>91</v>
      </c>
      <c r="H1898" s="7" t="str">
        <f ca="1" xml:space="preserve">
IF($C1898 = 1 + N("Presidente"),
    "de Orléans e Bragança",
    VLOOKUP($G1898,'Last name'!$A:$B,2,FALSE) &amp; " " &amp; VLOOKUP(RANDBETWEEN(5,COUNT('Last name'!$A:$A) + 1),'Last name'!$A:$B,2,FALSE)
)</f>
        <v>Frasão Bispo</v>
      </c>
      <c r="I1898" s="7" t="str">
        <f t="shared" ca="1" si="262"/>
        <v>Desiré Frasão Bispo</v>
      </c>
      <c r="J1898" s="7" t="str">
        <f ca="1">VLOOKUP($E1898,Name!$A:$C,3,FALSE)</f>
        <v>F</v>
      </c>
      <c r="K1898" s="7" t="str">
        <f ca="1">VLOOKUP($J1898,Gender!$A:$B,2,FALSE)</f>
        <v>Female</v>
      </c>
      <c r="L1898" s="7">
        <f t="shared" ca="1" si="263"/>
        <v>5</v>
      </c>
      <c r="M1898" s="7" t="str">
        <f ca="1">VLOOKUP($L1898,Race!$A:$B,2,FALSE)</f>
        <v>White</v>
      </c>
      <c r="N1898" s="8">
        <f t="shared" ca="1" si="264"/>
        <v>18198</v>
      </c>
      <c r="O1898" s="6">
        <f t="shared" ca="1" si="265"/>
        <v>7</v>
      </c>
      <c r="P1898" s="8" t="str">
        <f ca="1">VLOOKUP($O1898,Education!$A:$B,2,FALSE)</f>
        <v>Undergraduate degree</v>
      </c>
      <c r="Q1898" s="7">
        <f ca="1" xml:space="preserve">
  IF(OR($S1898 = 5, $S1898 = 6, $S1898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898" s="7" t="str">
        <f ca="1">VLOOKUP($Q1898,Department!$A:$B,2,FALSE)</f>
        <v>Human Resource</v>
      </c>
      <c r="S1898" s="6">
        <f t="shared" ca="1" si="266"/>
        <v>11</v>
      </c>
      <c r="T1898" s="7" t="str">
        <f ca="1">VLOOKUP($S1898,Role!$A:$B,2,FALSE)</f>
        <v>Analyst</v>
      </c>
      <c r="U1898" s="6">
        <f t="shared" ca="1" si="267"/>
        <v>7</v>
      </c>
      <c r="V1898" s="7" t="str">
        <f ca="1" xml:space="preserve">
IF($U1898 &lt;&gt; "",
    VLOOKUP($U1898,Level!$A:$B,2,FALSE),
    ""
)</f>
        <v>Senior</v>
      </c>
      <c r="W1898" s="1">
        <f t="shared" ca="1" si="268"/>
        <v>2580</v>
      </c>
      <c r="X1898" s="12" t="str">
        <f t="shared" ca="1" si="269"/>
        <v>INSERT INTO bi4all.fac_employees (id_company_fk, id_employee_pk, flg_active, employee_name, id_gender_fk, id_race_fk, birthday, id_schooling_fk, id_department_fk, id_role_fk, id_level_fk, salary) VALUES (1, 1894, TRUE, 'Desiré Frasão Bispo', 'F', 5, '27/10/1949', 7, 8, 11, 7, 2580);</v>
      </c>
    </row>
    <row r="1899" spans="1:24" ht="14.25" customHeight="1" x14ac:dyDescent="0.2">
      <c r="A1899" s="7">
        <v>1</v>
      </c>
      <c r="B1899" s="7" t="str">
        <f>$A1899 &amp; "-"&amp;VLOOKUP($A1899,Company!$A:$B,2,FALSE)</f>
        <v>1-ACME Corporation</v>
      </c>
      <c r="C1899" s="5">
        <f t="shared" si="261"/>
        <v>1895</v>
      </c>
      <c r="D1899" s="6" t="b">
        <v>1</v>
      </c>
      <c r="E1899" s="7">
        <f ca="1">IF($C1899 = 1 + N("Presidente"),
    127,
    IF($C1899 = 2 + N("Vice-Presidente"),
        72,
        IF($C1899 = 3 + N("Secretária bilíngue"),
            13,
            RANDBETWEEN(5,COUNT(Name!$A:$A) + 1)
        )
    )
)</f>
        <v>183</v>
      </c>
      <c r="F1899" s="7" t="str">
        <f ca="1">VLOOKUP($E1899,Name!$A:$B,2,FALSE)</f>
        <v>Joanah</v>
      </c>
      <c r="G1899" s="7">
        <f ca="1" xml:space="preserve">
IF($C1899 = 1,
    0,
    RANDBETWEEN(5,COUNT('Last name'!$A:$A) + 1)
)</f>
        <v>119</v>
      </c>
      <c r="H1899" s="7" t="str">
        <f ca="1" xml:space="preserve">
IF($C1899 = 1 + N("Presidente"),
    "de Orléans e Bragança",
    VLOOKUP($G1899,'Last name'!$A:$B,2,FALSE) &amp; " " &amp; VLOOKUP(RANDBETWEEN(5,COUNT('Last name'!$A:$A) + 1),'Last name'!$A:$B,2,FALSE)
)</f>
        <v>Marino Noronha</v>
      </c>
      <c r="I1899" s="7" t="str">
        <f t="shared" ca="1" si="262"/>
        <v>Joanah Marino Noronha</v>
      </c>
      <c r="J1899" s="7" t="str">
        <f ca="1">VLOOKUP($E1899,Name!$A:$C,3,FALSE)</f>
        <v>F</v>
      </c>
      <c r="K1899" s="7" t="str">
        <f ca="1">VLOOKUP($J1899,Gender!$A:$B,2,FALSE)</f>
        <v>Female</v>
      </c>
      <c r="L1899" s="7">
        <f t="shared" ca="1" si="263"/>
        <v>5</v>
      </c>
      <c r="M1899" s="7" t="str">
        <f ca="1">VLOOKUP($L1899,Race!$A:$B,2,FALSE)</f>
        <v>White</v>
      </c>
      <c r="N1899" s="8">
        <f t="shared" ca="1" si="264"/>
        <v>33785</v>
      </c>
      <c r="O1899" s="6">
        <f t="shared" ca="1" si="265"/>
        <v>7</v>
      </c>
      <c r="P1899" s="8" t="str">
        <f ca="1">VLOOKUP($O1899,Education!$A:$B,2,FALSE)</f>
        <v>Undergraduate degree</v>
      </c>
      <c r="Q1899" s="7">
        <f ca="1" xml:space="preserve">
  IF(OR($S1899 = 5, $S1899 = 6, $S1899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899" s="7" t="str">
        <f ca="1">VLOOKUP($Q1899,Department!$A:$B,2,FALSE)</f>
        <v>Commercial</v>
      </c>
      <c r="S1899" s="6">
        <f t="shared" ca="1" si="266"/>
        <v>10</v>
      </c>
      <c r="T1899" s="7" t="str">
        <f ca="1">VLOOKUP($S1899,Role!$A:$B,2,FALSE)</f>
        <v>Trainee</v>
      </c>
      <c r="U1899" s="6" t="str">
        <f t="shared" ca="1" si="267"/>
        <v/>
      </c>
      <c r="V1899" s="7" t="str">
        <f ca="1" xml:space="preserve">
IF($U1899 &lt;&gt; "",
    VLOOKUP($U1899,Level!$A:$B,2,FALSE),
    ""
)</f>
        <v/>
      </c>
      <c r="W1899" s="1">
        <f t="shared" ca="1" si="268"/>
        <v>1385</v>
      </c>
      <c r="X1899" s="12" t="str">
        <f t="shared" ca="1" si="269"/>
        <v>INSERT INTO bi4all.fac_employees (id_company_fk, id_employee_pk, flg_active, employee_name, id_gender_fk, id_race_fk, birthday, id_schooling_fk, id_department_fk, id_role_fk, id_level_fk, salary) VALUES (1, 1895, TRUE, 'Joanah Marino Noronha', 'F', 5, '30/06/1992', 7, 9, 10, NULL, 1385);</v>
      </c>
    </row>
    <row r="1900" spans="1:24" ht="14.25" customHeight="1" x14ac:dyDescent="0.2">
      <c r="A1900" s="7">
        <v>1</v>
      </c>
      <c r="B1900" s="7" t="str">
        <f>$A1900 &amp; "-"&amp;VLOOKUP($A1900,Company!$A:$B,2,FALSE)</f>
        <v>1-ACME Corporation</v>
      </c>
      <c r="C1900" s="5">
        <f t="shared" si="261"/>
        <v>1896</v>
      </c>
      <c r="D1900" s="6" t="b">
        <v>1</v>
      </c>
      <c r="E1900" s="7">
        <f ca="1">IF($C1900 = 1 + N("Presidente"),
    127,
    IF($C1900 = 2 + N("Vice-Presidente"),
        72,
        IF($C1900 = 3 + N("Secretária bilíngue"),
            13,
            RANDBETWEEN(5,COUNT(Name!$A:$A) + 1)
        )
    )
)</f>
        <v>144</v>
      </c>
      <c r="F1900" s="7" t="str">
        <f ca="1">VLOOKUP($E1900,Name!$A:$B,2,FALSE)</f>
        <v>Flávio</v>
      </c>
      <c r="G1900" s="7">
        <f ca="1" xml:space="preserve">
IF($C1900 = 1,
    0,
    RANDBETWEEN(5,COUNT('Last name'!$A:$A) + 1)
)</f>
        <v>81</v>
      </c>
      <c r="H1900" s="7" t="str">
        <f ca="1" xml:space="preserve">
IF($C1900 = 1 + N("Presidente"),
    "de Orléans e Bragança",
    VLOOKUP($G1900,'Last name'!$A:$B,2,FALSE) &amp; " " &amp; VLOOKUP(RANDBETWEEN(5,COUNT('Last name'!$A:$A) + 1),'Last name'!$A:$B,2,FALSE)
)</f>
        <v>Farias Serra</v>
      </c>
      <c r="I1900" s="7" t="str">
        <f t="shared" ca="1" si="262"/>
        <v>Flávio Farias Serra</v>
      </c>
      <c r="J1900" s="7" t="str">
        <f ca="1">VLOOKUP($E1900,Name!$A:$C,3,FALSE)</f>
        <v>M</v>
      </c>
      <c r="K1900" s="7" t="str">
        <f ca="1">VLOOKUP($J1900,Gender!$A:$B,2,FALSE)</f>
        <v>Male</v>
      </c>
      <c r="L1900" s="7">
        <f t="shared" ca="1" si="263"/>
        <v>8</v>
      </c>
      <c r="M1900" s="7" t="str">
        <f ca="1">VLOOKUP($L1900,Race!$A:$B,2,FALSE)</f>
        <v>Asian</v>
      </c>
      <c r="N1900" s="8">
        <f t="shared" ca="1" si="264"/>
        <v>30124</v>
      </c>
      <c r="O1900" s="6">
        <f t="shared" ca="1" si="265"/>
        <v>7</v>
      </c>
      <c r="P1900" s="8" t="str">
        <f ca="1">VLOOKUP($O1900,Education!$A:$B,2,FALSE)</f>
        <v>Undergraduate degree</v>
      </c>
      <c r="Q1900" s="7">
        <f ca="1" xml:space="preserve">
  IF(OR($S1900 = 5, $S1900 = 6, $S1900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00" s="7" t="str">
        <f ca="1">VLOOKUP($Q1900,Department!$A:$B,2,FALSE)</f>
        <v>Administration</v>
      </c>
      <c r="S1900" s="6">
        <f t="shared" ca="1" si="266"/>
        <v>11</v>
      </c>
      <c r="T1900" s="7" t="str">
        <f ca="1">VLOOKUP($S1900,Role!$A:$B,2,FALSE)</f>
        <v>Analyst</v>
      </c>
      <c r="U1900" s="6">
        <f t="shared" ca="1" si="267"/>
        <v>6</v>
      </c>
      <c r="V1900" s="7" t="str">
        <f ca="1" xml:space="preserve">
IF($U1900 &lt;&gt; "",
    VLOOKUP($U1900,Level!$A:$B,2,FALSE),
    ""
)</f>
        <v>Pleno</v>
      </c>
      <c r="W1900" s="1">
        <f t="shared" ca="1" si="268"/>
        <v>2500</v>
      </c>
      <c r="X1900" s="12" t="str">
        <f t="shared" ca="1" si="269"/>
        <v>INSERT INTO bi4all.fac_employees (id_company_fk, id_employee_pk, flg_active, employee_name, id_gender_fk, id_race_fk, birthday, id_schooling_fk, id_department_fk, id_role_fk, id_level_fk, salary) VALUES (1, 1896, TRUE, 'Flávio Farias Serra', 'M', 8, '22/06/1982', 7, 6, 11, 6, 2500);</v>
      </c>
    </row>
    <row r="1901" spans="1:24" ht="14.25" customHeight="1" x14ac:dyDescent="0.2">
      <c r="A1901" s="7">
        <v>1</v>
      </c>
      <c r="B1901" s="7" t="str">
        <f>$A1901 &amp; "-"&amp;VLOOKUP($A1901,Company!$A:$B,2,FALSE)</f>
        <v>1-ACME Corporation</v>
      </c>
      <c r="C1901" s="5">
        <f t="shared" si="261"/>
        <v>1897</v>
      </c>
      <c r="D1901" s="6" t="b">
        <v>1</v>
      </c>
      <c r="E1901" s="7">
        <f ca="1">IF($C1901 = 1 + N("Presidente"),
    127,
    IF($C1901 = 2 + N("Vice-Presidente"),
        72,
        IF($C1901 = 3 + N("Secretária bilíngue"),
            13,
            RANDBETWEEN(5,COUNT(Name!$A:$A) + 1)
        )
    )
)</f>
        <v>287</v>
      </c>
      <c r="F1901" s="7" t="str">
        <f ca="1">VLOOKUP($E1901,Name!$A:$B,2,FALSE)</f>
        <v>Matheus</v>
      </c>
      <c r="G1901" s="7">
        <f ca="1" xml:space="preserve">
IF($C1901 = 1,
    0,
    RANDBETWEEN(5,COUNT('Last name'!$A:$A) + 1)
)</f>
        <v>118</v>
      </c>
      <c r="H1901" s="7" t="str">
        <f ca="1" xml:space="preserve">
IF($C1901 = 1 + N("Presidente"),
    "de Orléans e Bragança",
    VLOOKUP($G1901,'Last name'!$A:$B,2,FALSE) &amp; " " &amp; VLOOKUP(RANDBETWEEN(5,COUNT('Last name'!$A:$A) + 1),'Last name'!$A:$B,2,FALSE)
)</f>
        <v>Mariani Mancini</v>
      </c>
      <c r="I1901" s="7" t="str">
        <f t="shared" ca="1" si="262"/>
        <v>Matheus Mariani Mancini</v>
      </c>
      <c r="J1901" s="7" t="str">
        <f ca="1">VLOOKUP($E1901,Name!$A:$C,3,FALSE)</f>
        <v>M</v>
      </c>
      <c r="K1901" s="7" t="str">
        <f ca="1">VLOOKUP($J1901,Gender!$A:$B,2,FALSE)</f>
        <v>Male</v>
      </c>
      <c r="L1901" s="7">
        <f t="shared" ca="1" si="263"/>
        <v>5</v>
      </c>
      <c r="M1901" s="7" t="str">
        <f ca="1">VLOOKUP($L1901,Race!$A:$B,2,FALSE)</f>
        <v>White</v>
      </c>
      <c r="N1901" s="8">
        <f t="shared" ca="1" si="264"/>
        <v>20250</v>
      </c>
      <c r="O1901" s="6">
        <f t="shared" ca="1" si="265"/>
        <v>7</v>
      </c>
      <c r="P1901" s="8" t="str">
        <f ca="1">VLOOKUP($O1901,Education!$A:$B,2,FALSE)</f>
        <v>Undergraduate degree</v>
      </c>
      <c r="Q1901" s="7">
        <f ca="1" xml:space="preserve">
  IF(OR($S1901 = 5, $S1901 = 6, $S1901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01" s="7" t="str">
        <f ca="1">VLOOKUP($Q1901,Department!$A:$B,2,FALSE)</f>
        <v>Human Resource</v>
      </c>
      <c r="S1901" s="6">
        <f t="shared" ca="1" si="266"/>
        <v>9</v>
      </c>
      <c r="T1901" s="7" t="str">
        <f ca="1">VLOOKUP($S1901,Role!$A:$B,2,FALSE)</f>
        <v>Intern</v>
      </c>
      <c r="U1901" s="6" t="str">
        <f t="shared" ca="1" si="267"/>
        <v/>
      </c>
      <c r="V1901" s="7" t="str">
        <f ca="1" xml:space="preserve">
IF($U1901 &lt;&gt; "",
    VLOOKUP($U1901,Level!$A:$B,2,FALSE),
    ""
)</f>
        <v/>
      </c>
      <c r="W1901" s="1">
        <f t="shared" ca="1" si="268"/>
        <v>1285</v>
      </c>
      <c r="X1901" s="12" t="str">
        <f t="shared" ca="1" si="269"/>
        <v>INSERT INTO bi4all.fac_employees (id_company_fk, id_employee_pk, flg_active, employee_name, id_gender_fk, id_race_fk, birthday, id_schooling_fk, id_department_fk, id_role_fk, id_level_fk, salary) VALUES (1, 1897, TRUE, 'Matheus Mariani Mancini', 'M', 5, '10/06/1955', 7, 8, 9, NULL, 1285);</v>
      </c>
    </row>
    <row r="1902" spans="1:24" ht="14.25" customHeight="1" x14ac:dyDescent="0.2">
      <c r="A1902" s="7">
        <v>1</v>
      </c>
      <c r="B1902" s="7" t="str">
        <f>$A1902 &amp; "-"&amp;VLOOKUP($A1902,Company!$A:$B,2,FALSE)</f>
        <v>1-ACME Corporation</v>
      </c>
      <c r="C1902" s="5">
        <f t="shared" si="261"/>
        <v>1898</v>
      </c>
      <c r="D1902" s="6" t="b">
        <v>1</v>
      </c>
      <c r="E1902" s="7">
        <f ca="1">IF($C1902 = 1 + N("Presidente"),
    127,
    IF($C1902 = 2 + N("Vice-Presidente"),
        72,
        IF($C1902 = 3 + N("Secretária bilíngue"),
            13,
            RANDBETWEEN(5,COUNT(Name!$A:$A) + 1)
        )
    )
)</f>
        <v>343</v>
      </c>
      <c r="F1902" s="7" t="str">
        <f ca="1">VLOOKUP($E1902,Name!$A:$B,2,FALSE)</f>
        <v>Thiago</v>
      </c>
      <c r="G1902" s="7">
        <f ca="1" xml:space="preserve">
IF($C1902 = 1,
    0,
    RANDBETWEEN(5,COUNT('Last name'!$A:$A) + 1)
)</f>
        <v>152</v>
      </c>
      <c r="H1902" s="7" t="str">
        <f ca="1" xml:space="preserve">
IF($C1902 = 1 + N("Presidente"),
    "de Orléans e Bragança",
    VLOOKUP($G1902,'Last name'!$A:$B,2,FALSE) &amp; " " &amp; VLOOKUP(RANDBETWEEN(5,COUNT('Last name'!$A:$A) + 1),'Last name'!$A:$B,2,FALSE)
)</f>
        <v>Pimenta Cardozo</v>
      </c>
      <c r="I1902" s="7" t="str">
        <f t="shared" ca="1" si="262"/>
        <v>Thiago Pimenta Cardozo</v>
      </c>
      <c r="J1902" s="7" t="str">
        <f ca="1">VLOOKUP($E1902,Name!$A:$C,3,FALSE)</f>
        <v>M</v>
      </c>
      <c r="K1902" s="7" t="str">
        <f ca="1">VLOOKUP($J1902,Gender!$A:$B,2,FALSE)</f>
        <v>Male</v>
      </c>
      <c r="L1902" s="7">
        <f t="shared" ca="1" si="263"/>
        <v>5</v>
      </c>
      <c r="M1902" s="7" t="str">
        <f ca="1">VLOOKUP($L1902,Race!$A:$B,2,FALSE)</f>
        <v>White</v>
      </c>
      <c r="N1902" s="8">
        <f t="shared" ca="1" si="264"/>
        <v>30232</v>
      </c>
      <c r="O1902" s="6">
        <f t="shared" ca="1" si="265"/>
        <v>8</v>
      </c>
      <c r="P1902" s="8" t="str">
        <f ca="1">VLOOKUP($O1902,Education!$A:$B,2,FALSE)</f>
        <v>Graduate school</v>
      </c>
      <c r="Q1902" s="7">
        <f ca="1" xml:space="preserve">
  IF(OR($S1902 = 5, $S1902 = 6, $S1902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02" s="7" t="str">
        <f ca="1">VLOOKUP($Q1902,Department!$A:$B,2,FALSE)</f>
        <v>Administration</v>
      </c>
      <c r="S1902" s="6">
        <f t="shared" ca="1" si="266"/>
        <v>11</v>
      </c>
      <c r="T1902" s="7" t="str">
        <f ca="1">VLOOKUP($S1902,Role!$A:$B,2,FALSE)</f>
        <v>Analyst</v>
      </c>
      <c r="U1902" s="6">
        <f t="shared" ca="1" si="267"/>
        <v>5</v>
      </c>
      <c r="V1902" s="7" t="str">
        <f ca="1" xml:space="preserve">
IF($U1902 &lt;&gt; "",
    VLOOKUP($U1902,Level!$A:$B,2,FALSE),
    ""
)</f>
        <v>Junior</v>
      </c>
      <c r="W1902" s="1">
        <f t="shared" ca="1" si="268"/>
        <v>3000</v>
      </c>
      <c r="X1902" s="12" t="str">
        <f t="shared" ca="1" si="269"/>
        <v>INSERT INTO bi4all.fac_employees (id_company_fk, id_employee_pk, flg_active, employee_name, id_gender_fk, id_race_fk, birthday, id_schooling_fk, id_department_fk, id_role_fk, id_level_fk, salary) VALUES (1, 1898, TRUE, 'Thiago Pimenta Cardozo', 'M', 5, '08/10/1982', 8, 6, 11, 5, 3000);</v>
      </c>
    </row>
    <row r="1903" spans="1:24" ht="14.25" customHeight="1" x14ac:dyDescent="0.2">
      <c r="A1903" s="7">
        <v>1</v>
      </c>
      <c r="B1903" s="7" t="str">
        <f>$A1903 &amp; "-"&amp;VLOOKUP($A1903,Company!$A:$B,2,FALSE)</f>
        <v>1-ACME Corporation</v>
      </c>
      <c r="C1903" s="5">
        <f t="shared" si="261"/>
        <v>1899</v>
      </c>
      <c r="D1903" s="6" t="b">
        <v>1</v>
      </c>
      <c r="E1903" s="7">
        <f ca="1">IF($C1903 = 1 + N("Presidente"),
    127,
    IF($C1903 = 2 + N("Vice-Presidente"),
        72,
        IF($C1903 = 3 + N("Secretária bilíngue"),
            13,
            RANDBETWEEN(5,COUNT(Name!$A:$A) + 1)
        )
    )
)</f>
        <v>328</v>
      </c>
      <c r="F1903" s="7" t="str">
        <f ca="1">VLOOKUP($E1903,Name!$A:$B,2,FALSE)</f>
        <v>Raul</v>
      </c>
      <c r="G1903" s="7">
        <f ca="1" xml:space="preserve">
IF($C1903 = 1,
    0,
    RANDBETWEEN(5,COUNT('Last name'!$A:$A) + 1)
)</f>
        <v>11</v>
      </c>
      <c r="H1903" s="7" t="str">
        <f ca="1" xml:space="preserve">
IF($C1903 = 1 + N("Presidente"),
    "de Orléans e Bragança",
    VLOOKUP($G1903,'Last name'!$A:$B,2,FALSE) &amp; " " &amp; VLOOKUP(RANDBETWEEN(5,COUNT('Last name'!$A:$A) + 1),'Last name'!$A:$B,2,FALSE)
)</f>
        <v>Almeida Moretti</v>
      </c>
      <c r="I1903" s="7" t="str">
        <f t="shared" ca="1" si="262"/>
        <v>Raul Almeida Moretti</v>
      </c>
      <c r="J1903" s="7" t="str">
        <f ca="1">VLOOKUP($E1903,Name!$A:$C,3,FALSE)</f>
        <v>M</v>
      </c>
      <c r="K1903" s="7" t="str">
        <f ca="1">VLOOKUP($J1903,Gender!$A:$B,2,FALSE)</f>
        <v>Male</v>
      </c>
      <c r="L1903" s="7">
        <f t="shared" ca="1" si="263"/>
        <v>7</v>
      </c>
      <c r="M1903" s="7" t="str">
        <f ca="1">VLOOKUP($L1903,Race!$A:$B,2,FALSE)</f>
        <v>Hispanic or Latino</v>
      </c>
      <c r="N1903" s="8">
        <f t="shared" ca="1" si="264"/>
        <v>22208</v>
      </c>
      <c r="O1903" s="6">
        <f t="shared" ca="1" si="265"/>
        <v>7</v>
      </c>
      <c r="P1903" s="8" t="str">
        <f ca="1">VLOOKUP($O1903,Education!$A:$B,2,FALSE)</f>
        <v>Undergraduate degree</v>
      </c>
      <c r="Q1903" s="7">
        <f ca="1" xml:space="preserve">
  IF(OR($S1903 = 5, $S1903 = 6, $S1903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03" s="7" t="str">
        <f ca="1">VLOOKUP($Q1903,Department!$A:$B,2,FALSE)</f>
        <v>Commercial</v>
      </c>
      <c r="S1903" s="6">
        <f t="shared" ca="1" si="266"/>
        <v>9</v>
      </c>
      <c r="T1903" s="7" t="str">
        <f ca="1">VLOOKUP($S1903,Role!$A:$B,2,FALSE)</f>
        <v>Intern</v>
      </c>
      <c r="U1903" s="6" t="str">
        <f t="shared" ca="1" si="267"/>
        <v/>
      </c>
      <c r="V1903" s="7" t="str">
        <f ca="1" xml:space="preserve">
IF($U1903 &lt;&gt; "",
    VLOOKUP($U1903,Level!$A:$B,2,FALSE),
    ""
)</f>
        <v/>
      </c>
      <c r="W1903" s="1">
        <f t="shared" ca="1" si="268"/>
        <v>1285</v>
      </c>
      <c r="X1903" s="12" t="str">
        <f t="shared" ca="1" si="269"/>
        <v>INSERT INTO bi4all.fac_employees (id_company_fk, id_employee_pk, flg_active, employee_name, id_gender_fk, id_race_fk, birthday, id_schooling_fk, id_department_fk, id_role_fk, id_level_fk, salary) VALUES (1, 1899, TRUE, 'Raul Almeida Moretti', 'M', 7, '19/10/1960', 7, 9, 9, NULL, 1285);</v>
      </c>
    </row>
    <row r="1904" spans="1:24" ht="14.25" customHeight="1" x14ac:dyDescent="0.2">
      <c r="A1904" s="7">
        <v>1</v>
      </c>
      <c r="B1904" s="7" t="str">
        <f>$A1904 &amp; "-"&amp;VLOOKUP($A1904,Company!$A:$B,2,FALSE)</f>
        <v>1-ACME Corporation</v>
      </c>
      <c r="C1904" s="5">
        <f t="shared" si="261"/>
        <v>1900</v>
      </c>
      <c r="D1904" s="6" t="b">
        <v>1</v>
      </c>
      <c r="E1904" s="7">
        <f ca="1">IF($C1904 = 1 + N("Presidente"),
    127,
    IF($C1904 = 2 + N("Vice-Presidente"),
        72,
        IF($C1904 = 3 + N("Secretária bilíngue"),
            13,
            RANDBETWEEN(5,COUNT(Name!$A:$A) + 1)
        )
    )
)</f>
        <v>259</v>
      </c>
      <c r="F1904" s="7" t="str">
        <f ca="1">VLOOKUP($E1904,Name!$A:$B,2,FALSE)</f>
        <v>Maria Carolina</v>
      </c>
      <c r="G1904" s="7">
        <f ca="1" xml:space="preserve">
IF($C1904 = 1,
    0,
    RANDBETWEEN(5,COUNT('Last name'!$A:$A) + 1)
)</f>
        <v>6</v>
      </c>
      <c r="H1904" s="7" t="str">
        <f ca="1" xml:space="preserve">
IF($C1904 = 1 + N("Presidente"),
    "de Orléans e Bragança",
    VLOOKUP($G1904,'Last name'!$A:$B,2,FALSE) &amp; " " &amp; VLOOKUP(RANDBETWEEN(5,COUNT('Last name'!$A:$A) + 1),'Last name'!$A:$B,2,FALSE)
)</f>
        <v>Aguiar Barros</v>
      </c>
      <c r="I1904" s="7" t="str">
        <f t="shared" ca="1" si="262"/>
        <v>Maria Carolina Aguiar Barros</v>
      </c>
      <c r="J1904" s="7" t="str">
        <f ca="1">VLOOKUP($E1904,Name!$A:$C,3,FALSE)</f>
        <v>F</v>
      </c>
      <c r="K1904" s="7" t="str">
        <f ca="1">VLOOKUP($J1904,Gender!$A:$B,2,FALSE)</f>
        <v>Female</v>
      </c>
      <c r="L1904" s="7">
        <f t="shared" ca="1" si="263"/>
        <v>6</v>
      </c>
      <c r="M1904" s="7" t="str">
        <f ca="1">VLOOKUP($L1904,Race!$A:$B,2,FALSE)</f>
        <v>Black or African American</v>
      </c>
      <c r="N1904" s="8">
        <f t="shared" ca="1" si="264"/>
        <v>30275</v>
      </c>
      <c r="O1904" s="6">
        <f t="shared" ca="1" si="265"/>
        <v>8</v>
      </c>
      <c r="P1904" s="8" t="str">
        <f ca="1">VLOOKUP($O1904,Education!$A:$B,2,FALSE)</f>
        <v>Graduate school</v>
      </c>
      <c r="Q1904" s="7">
        <f ca="1" xml:space="preserve">
  IF(OR($S1904 = 5, $S1904 = 6, $S1904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04" s="7" t="str">
        <f ca="1">VLOOKUP($Q1904,Department!$A:$B,2,FALSE)</f>
        <v>Communication &amp; Marketing</v>
      </c>
      <c r="S1904" s="6">
        <f t="shared" ca="1" si="266"/>
        <v>11</v>
      </c>
      <c r="T1904" s="7" t="str">
        <f ca="1">VLOOKUP($S1904,Role!$A:$B,2,FALSE)</f>
        <v>Analyst</v>
      </c>
      <c r="U1904" s="6">
        <f t="shared" ca="1" si="267"/>
        <v>6</v>
      </c>
      <c r="V1904" s="7" t="str">
        <f ca="1" xml:space="preserve">
IF($U1904 &lt;&gt; "",
    VLOOKUP($U1904,Level!$A:$B,2,FALSE),
    ""
)</f>
        <v>Pleno</v>
      </c>
      <c r="W1904" s="1">
        <f t="shared" ca="1" si="268"/>
        <v>3080</v>
      </c>
      <c r="X1904" s="12" t="str">
        <f t="shared" ca="1" si="269"/>
        <v>INSERT INTO bi4all.fac_employees (id_company_fk, id_employee_pk, flg_active, employee_name, id_gender_fk, id_race_fk, birthday, id_schooling_fk, id_department_fk, id_role_fk, id_level_fk, salary) VALUES (1, 1900, TRUE, 'Maria Carolina Aguiar Barros', 'F', 6, '20/11/1982', 8, 11, 11, 6, 3080);</v>
      </c>
    </row>
    <row r="1905" spans="1:24" ht="14.25" customHeight="1" x14ac:dyDescent="0.2">
      <c r="A1905" s="7">
        <v>1</v>
      </c>
      <c r="B1905" s="7" t="str">
        <f>$A1905 &amp; "-"&amp;VLOOKUP($A1905,Company!$A:$B,2,FALSE)</f>
        <v>1-ACME Corporation</v>
      </c>
      <c r="C1905" s="5">
        <f t="shared" si="261"/>
        <v>1901</v>
      </c>
      <c r="D1905" s="6" t="b">
        <v>1</v>
      </c>
      <c r="E1905" s="7">
        <f ca="1">IF($C1905 = 1 + N("Presidente"),
    127,
    IF($C1905 = 2 + N("Vice-Presidente"),
        72,
        IF($C1905 = 3 + N("Secretária bilíngue"),
            13,
            RANDBETWEEN(5,COUNT(Name!$A:$A) + 1)
        )
    )
)</f>
        <v>253</v>
      </c>
      <c r="F1905" s="7" t="str">
        <f ca="1">VLOOKUP($E1905,Name!$A:$B,2,FALSE)</f>
        <v>Malu</v>
      </c>
      <c r="G1905" s="7">
        <f ca="1" xml:space="preserve">
IF($C1905 = 1,
    0,
    RANDBETWEEN(5,COUNT('Last name'!$A:$A) + 1)
)</f>
        <v>29</v>
      </c>
      <c r="H1905" s="7" t="str">
        <f ca="1" xml:space="preserve">
IF($C1905 = 1 + N("Presidente"),
    "de Orléans e Bragança",
    VLOOKUP($G1905,'Last name'!$A:$B,2,FALSE) &amp; " " &amp; VLOOKUP(RANDBETWEEN(5,COUNT('Last name'!$A:$A) + 1),'Last name'!$A:$B,2,FALSE)
)</f>
        <v>Bandeira Pinheiro</v>
      </c>
      <c r="I1905" s="7" t="str">
        <f t="shared" ca="1" si="262"/>
        <v>Malu Bandeira Pinheiro</v>
      </c>
      <c r="J1905" s="7" t="str">
        <f ca="1">VLOOKUP($E1905,Name!$A:$C,3,FALSE)</f>
        <v>F</v>
      </c>
      <c r="K1905" s="7" t="str">
        <f ca="1">VLOOKUP($J1905,Gender!$A:$B,2,FALSE)</f>
        <v>Female</v>
      </c>
      <c r="L1905" s="7">
        <f t="shared" ca="1" si="263"/>
        <v>5</v>
      </c>
      <c r="M1905" s="7" t="str">
        <f ca="1">VLOOKUP($L1905,Race!$A:$B,2,FALSE)</f>
        <v>White</v>
      </c>
      <c r="N1905" s="8">
        <f t="shared" ca="1" si="264"/>
        <v>18557</v>
      </c>
      <c r="O1905" s="6">
        <f t="shared" ca="1" si="265"/>
        <v>7</v>
      </c>
      <c r="P1905" s="8" t="str">
        <f ca="1">VLOOKUP($O1905,Education!$A:$B,2,FALSE)</f>
        <v>Undergraduate degree</v>
      </c>
      <c r="Q1905" s="7">
        <f ca="1" xml:space="preserve">
  IF(OR($S1905 = 5, $S1905 = 6, $S1905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05" s="7" t="str">
        <f ca="1">VLOOKUP($Q1905,Department!$A:$B,2,FALSE)</f>
        <v>Human Resource</v>
      </c>
      <c r="S1905" s="6">
        <f t="shared" ca="1" si="266"/>
        <v>10</v>
      </c>
      <c r="T1905" s="7" t="str">
        <f ca="1">VLOOKUP($S1905,Role!$A:$B,2,FALSE)</f>
        <v>Trainee</v>
      </c>
      <c r="U1905" s="6" t="str">
        <f t="shared" ca="1" si="267"/>
        <v/>
      </c>
      <c r="V1905" s="7" t="str">
        <f ca="1" xml:space="preserve">
IF($U1905 &lt;&gt; "",
    VLOOKUP($U1905,Level!$A:$B,2,FALSE),
    ""
)</f>
        <v/>
      </c>
      <c r="W1905" s="1">
        <f t="shared" ca="1" si="268"/>
        <v>1385</v>
      </c>
      <c r="X1905" s="12" t="str">
        <f t="shared" ca="1" si="269"/>
        <v>INSERT INTO bi4all.fac_employees (id_company_fk, id_employee_pk, flg_active, employee_name, id_gender_fk, id_race_fk, birthday, id_schooling_fk, id_department_fk, id_role_fk, id_level_fk, salary) VALUES (1, 1901, TRUE, 'Malu Bandeira Pinheiro', 'F', 5, '21/10/1950', 7, 8, 10, NULL, 1385);</v>
      </c>
    </row>
    <row r="1906" spans="1:24" ht="14.25" customHeight="1" x14ac:dyDescent="0.2">
      <c r="A1906" s="7">
        <v>1</v>
      </c>
      <c r="B1906" s="7" t="str">
        <f>$A1906 &amp; "-"&amp;VLOOKUP($A1906,Company!$A:$B,2,FALSE)</f>
        <v>1-ACME Corporation</v>
      </c>
      <c r="C1906" s="5">
        <f t="shared" si="261"/>
        <v>1902</v>
      </c>
      <c r="D1906" s="6" t="b">
        <v>1</v>
      </c>
      <c r="E1906" s="7">
        <f ca="1">IF($C1906 = 1 + N("Presidente"),
    127,
    IF($C1906 = 2 + N("Vice-Presidente"),
        72,
        IF($C1906 = 3 + N("Secretária bilíngue"),
            13,
            RANDBETWEEN(5,COUNT(Name!$A:$A) + 1)
        )
    )
)</f>
        <v>240</v>
      </c>
      <c r="F1906" s="7" t="str">
        <f ca="1">VLOOKUP($E1906,Name!$A:$B,2,FALSE)</f>
        <v>Lucca</v>
      </c>
      <c r="G1906" s="7">
        <f ca="1" xml:space="preserve">
IF($C1906 = 1,
    0,
    RANDBETWEEN(5,COUNT('Last name'!$A:$A) + 1)
)</f>
        <v>154</v>
      </c>
      <c r="H1906" s="7" t="str">
        <f ca="1" xml:space="preserve">
IF($C1906 = 1 + N("Presidente"),
    "de Orléans e Bragança",
    VLOOKUP($G1906,'Last name'!$A:$B,2,FALSE) &amp; " " &amp; VLOOKUP(RANDBETWEEN(5,COUNT('Last name'!$A:$A) + 1),'Last name'!$A:$B,2,FALSE)
)</f>
        <v>Pinheiro Salvador</v>
      </c>
      <c r="I1906" s="7" t="str">
        <f t="shared" ca="1" si="262"/>
        <v>Lucca Pinheiro Salvador</v>
      </c>
      <c r="J1906" s="7" t="str">
        <f ca="1">VLOOKUP($E1906,Name!$A:$C,3,FALSE)</f>
        <v>M</v>
      </c>
      <c r="K1906" s="7" t="str">
        <f ca="1">VLOOKUP($J1906,Gender!$A:$B,2,FALSE)</f>
        <v>Male</v>
      </c>
      <c r="L1906" s="7">
        <f t="shared" ca="1" si="263"/>
        <v>5</v>
      </c>
      <c r="M1906" s="7" t="str">
        <f ca="1">VLOOKUP($L1906,Race!$A:$B,2,FALSE)</f>
        <v>White</v>
      </c>
      <c r="N1906" s="8">
        <f t="shared" ca="1" si="264"/>
        <v>31964</v>
      </c>
      <c r="O1906" s="6">
        <f t="shared" ca="1" si="265"/>
        <v>7</v>
      </c>
      <c r="P1906" s="8" t="str">
        <f ca="1">VLOOKUP($O1906,Education!$A:$B,2,FALSE)</f>
        <v>Undergraduate degree</v>
      </c>
      <c r="Q1906" s="7">
        <f ca="1" xml:space="preserve">
  IF(OR($S1906 = 5, $S1906 = 6, $S1906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06" s="7" t="str">
        <f ca="1">VLOOKUP($Q1906,Department!$A:$B,2,FALSE)</f>
        <v>Controlling</v>
      </c>
      <c r="S1906" s="6">
        <f t="shared" ca="1" si="266"/>
        <v>11</v>
      </c>
      <c r="T1906" s="7" t="str">
        <f ca="1">VLOOKUP($S1906,Role!$A:$B,2,FALSE)</f>
        <v>Analyst</v>
      </c>
      <c r="U1906" s="6">
        <f t="shared" ca="1" si="267"/>
        <v>5</v>
      </c>
      <c r="V1906" s="7" t="str">
        <f ca="1" xml:space="preserve">
IF($U1906 &lt;&gt; "",
    VLOOKUP($U1906,Level!$A:$B,2,FALSE),
    ""
)</f>
        <v>Junior</v>
      </c>
      <c r="W1906" s="1">
        <f t="shared" ca="1" si="268"/>
        <v>2500</v>
      </c>
      <c r="X1906" s="12" t="str">
        <f t="shared" ca="1" si="269"/>
        <v>INSERT INTO bi4all.fac_employees (id_company_fk, id_employee_pk, flg_active, employee_name, id_gender_fk, id_race_fk, birthday, id_schooling_fk, id_department_fk, id_role_fk, id_level_fk, salary) VALUES (1, 1902, TRUE, 'Lucca Pinheiro Salvador', 'M', 5, '06/07/1987', 7, 12, 11, 5, 2500);</v>
      </c>
    </row>
    <row r="1907" spans="1:24" ht="14.25" customHeight="1" x14ac:dyDescent="0.2">
      <c r="A1907" s="7">
        <v>1</v>
      </c>
      <c r="B1907" s="7" t="str">
        <f>$A1907 &amp; "-"&amp;VLOOKUP($A1907,Company!$A:$B,2,FALSE)</f>
        <v>1-ACME Corporation</v>
      </c>
      <c r="C1907" s="5">
        <f t="shared" si="261"/>
        <v>1903</v>
      </c>
      <c r="D1907" s="6" t="b">
        <v>1</v>
      </c>
      <c r="E1907" s="7">
        <f ca="1">IF($C1907 = 1 + N("Presidente"),
    127,
    IF($C1907 = 2 + N("Vice-Presidente"),
        72,
        IF($C1907 = 3 + N("Secretária bilíngue"),
            13,
            RANDBETWEEN(5,COUNT(Name!$A:$A) + 1)
        )
    )
)</f>
        <v>139</v>
      </c>
      <c r="F1907" s="7" t="str">
        <f ca="1">VLOOKUP($E1907,Name!$A:$B,2,FALSE)</f>
        <v>Fernando Mariano</v>
      </c>
      <c r="G1907" s="7">
        <f ca="1" xml:space="preserve">
IF($C1907 = 1,
    0,
    RANDBETWEEN(5,COUNT('Last name'!$A:$A) + 1)
)</f>
        <v>153</v>
      </c>
      <c r="H1907" s="7" t="str">
        <f ca="1" xml:space="preserve">
IF($C1907 = 1 + N("Presidente"),
    "de Orléans e Bragança",
    VLOOKUP($G1907,'Last name'!$A:$B,2,FALSE) &amp; " " &amp; VLOOKUP(RANDBETWEEN(5,COUNT('Last name'!$A:$A) + 1),'Last name'!$A:$B,2,FALSE)
)</f>
        <v>Pimentel Braga</v>
      </c>
      <c r="I1907" s="7" t="str">
        <f t="shared" ca="1" si="262"/>
        <v>Fernando Mariano Pimentel Braga</v>
      </c>
      <c r="J1907" s="7" t="str">
        <f ca="1">VLOOKUP($E1907,Name!$A:$C,3,FALSE)</f>
        <v>M</v>
      </c>
      <c r="K1907" s="7" t="str">
        <f ca="1">VLOOKUP($J1907,Gender!$A:$B,2,FALSE)</f>
        <v>Male</v>
      </c>
      <c r="L1907" s="7">
        <f t="shared" ca="1" si="263"/>
        <v>5</v>
      </c>
      <c r="M1907" s="7" t="str">
        <f ca="1">VLOOKUP($L1907,Race!$A:$B,2,FALSE)</f>
        <v>White</v>
      </c>
      <c r="N1907" s="8">
        <f t="shared" ca="1" si="264"/>
        <v>18894</v>
      </c>
      <c r="O1907" s="6">
        <f t="shared" ca="1" si="265"/>
        <v>7</v>
      </c>
      <c r="P1907" s="8" t="str">
        <f ca="1">VLOOKUP($O1907,Education!$A:$B,2,FALSE)</f>
        <v>Undergraduate degree</v>
      </c>
      <c r="Q1907" s="7">
        <f ca="1" xml:space="preserve">
  IF(OR($S1907 = 5, $S1907 = 6, $S1907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07" s="7" t="str">
        <f ca="1">VLOOKUP($Q1907,Department!$A:$B,2,FALSE)</f>
        <v>Administration</v>
      </c>
      <c r="S1907" s="6">
        <f t="shared" ca="1" si="266"/>
        <v>10</v>
      </c>
      <c r="T1907" s="7" t="str">
        <f ca="1">VLOOKUP($S1907,Role!$A:$B,2,FALSE)</f>
        <v>Trainee</v>
      </c>
      <c r="U1907" s="6" t="str">
        <f t="shared" ca="1" si="267"/>
        <v/>
      </c>
      <c r="V1907" s="7" t="str">
        <f ca="1" xml:space="preserve">
IF($U1907 &lt;&gt; "",
    VLOOKUP($U1907,Level!$A:$B,2,FALSE),
    ""
)</f>
        <v/>
      </c>
      <c r="W1907" s="1">
        <f t="shared" ca="1" si="268"/>
        <v>1305</v>
      </c>
      <c r="X1907" s="12" t="str">
        <f t="shared" ca="1" si="269"/>
        <v>INSERT INTO bi4all.fac_employees (id_company_fk, id_employee_pk, flg_active, employee_name, id_gender_fk, id_race_fk, birthday, id_schooling_fk, id_department_fk, id_role_fk, id_level_fk, salary) VALUES (1, 1903, TRUE, 'Fernando Mariano Pimentel Braga', 'M', 5, '23/09/1951', 7, 6, 10, NULL, 1305);</v>
      </c>
    </row>
    <row r="1908" spans="1:24" ht="14.25" customHeight="1" x14ac:dyDescent="0.2">
      <c r="A1908" s="7">
        <v>1</v>
      </c>
      <c r="B1908" s="7" t="str">
        <f>$A1908 &amp; "-"&amp;VLOOKUP($A1908,Company!$A:$B,2,FALSE)</f>
        <v>1-ACME Corporation</v>
      </c>
      <c r="C1908" s="5">
        <f t="shared" si="261"/>
        <v>1904</v>
      </c>
      <c r="D1908" s="6" t="b">
        <v>1</v>
      </c>
      <c r="E1908" s="7">
        <f ca="1">IF($C1908 = 1 + N("Presidente"),
    127,
    IF($C1908 = 2 + N("Vice-Presidente"),
        72,
        IF($C1908 = 3 + N("Secretária bilíngue"),
            13,
            RANDBETWEEN(5,COUNT(Name!$A:$A) + 1)
        )
    )
)</f>
        <v>139</v>
      </c>
      <c r="F1908" s="7" t="str">
        <f ca="1">VLOOKUP($E1908,Name!$A:$B,2,FALSE)</f>
        <v>Fernando Mariano</v>
      </c>
      <c r="G1908" s="7">
        <f ca="1" xml:space="preserve">
IF($C1908 = 1,
    0,
    RANDBETWEEN(5,COUNT('Last name'!$A:$A) + 1)
)</f>
        <v>11</v>
      </c>
      <c r="H1908" s="7" t="str">
        <f ca="1" xml:space="preserve">
IF($C1908 = 1 + N("Presidente"),
    "de Orléans e Bragança",
    VLOOKUP($G1908,'Last name'!$A:$B,2,FALSE) &amp; " " &amp; VLOOKUP(RANDBETWEEN(5,COUNT('Last name'!$A:$A) + 1),'Last name'!$A:$B,2,FALSE)
)</f>
        <v>Almeida Bermudes</v>
      </c>
      <c r="I1908" s="7" t="str">
        <f t="shared" ca="1" si="262"/>
        <v>Fernando Mariano Almeida Bermudes</v>
      </c>
      <c r="J1908" s="7" t="str">
        <f ca="1">VLOOKUP($E1908,Name!$A:$C,3,FALSE)</f>
        <v>M</v>
      </c>
      <c r="K1908" s="7" t="str">
        <f ca="1">VLOOKUP($J1908,Gender!$A:$B,2,FALSE)</f>
        <v>Male</v>
      </c>
      <c r="L1908" s="7">
        <f t="shared" ca="1" si="263"/>
        <v>5</v>
      </c>
      <c r="M1908" s="7" t="str">
        <f ca="1">VLOOKUP($L1908,Race!$A:$B,2,FALSE)</f>
        <v>White</v>
      </c>
      <c r="N1908" s="8">
        <f t="shared" ca="1" si="264"/>
        <v>30793</v>
      </c>
      <c r="O1908" s="6">
        <f t="shared" ca="1" si="265"/>
        <v>8</v>
      </c>
      <c r="P1908" s="8" t="str">
        <f ca="1">VLOOKUP($O1908,Education!$A:$B,2,FALSE)</f>
        <v>Graduate school</v>
      </c>
      <c r="Q1908" s="7">
        <f ca="1" xml:space="preserve">
  IF(OR($S1908 = 5, $S1908 = 6, $S1908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08" s="7" t="str">
        <f ca="1">VLOOKUP($Q1908,Department!$A:$B,2,FALSE)</f>
        <v>Commercial</v>
      </c>
      <c r="S1908" s="6">
        <f t="shared" ca="1" si="266"/>
        <v>11</v>
      </c>
      <c r="T1908" s="7" t="str">
        <f ca="1">VLOOKUP($S1908,Role!$A:$B,2,FALSE)</f>
        <v>Analyst</v>
      </c>
      <c r="U1908" s="6">
        <f t="shared" ca="1" si="267"/>
        <v>6</v>
      </c>
      <c r="V1908" s="7" t="str">
        <f ca="1" xml:space="preserve">
IF($U1908 &lt;&gt; "",
    VLOOKUP($U1908,Level!$A:$B,2,FALSE),
    ""
)</f>
        <v>Pleno</v>
      </c>
      <c r="W1908" s="1">
        <f t="shared" ca="1" si="268"/>
        <v>3080</v>
      </c>
      <c r="X1908" s="12" t="str">
        <f t="shared" ca="1" si="269"/>
        <v>INSERT INTO bi4all.fac_employees (id_company_fk, id_employee_pk, flg_active, employee_name, id_gender_fk, id_race_fk, birthday, id_schooling_fk, id_department_fk, id_role_fk, id_level_fk, salary) VALUES (1, 1904, TRUE, 'Fernando Mariano Almeida Bermudes', 'M', 5, '21/04/1984', 8, 9, 11, 6, 3080);</v>
      </c>
    </row>
    <row r="1909" spans="1:24" ht="14.25" customHeight="1" x14ac:dyDescent="0.2">
      <c r="A1909" s="7">
        <v>1</v>
      </c>
      <c r="B1909" s="7" t="str">
        <f>$A1909 &amp; "-"&amp;VLOOKUP($A1909,Company!$A:$B,2,FALSE)</f>
        <v>1-ACME Corporation</v>
      </c>
      <c r="C1909" s="5">
        <f t="shared" si="261"/>
        <v>1905</v>
      </c>
      <c r="D1909" s="6" t="b">
        <v>1</v>
      </c>
      <c r="E1909" s="7">
        <f ca="1">IF($C1909 = 1 + N("Presidente"),
    127,
    IF($C1909 = 2 + N("Vice-Presidente"),
        72,
        IF($C1909 = 3 + N("Secretária bilíngue"),
            13,
            RANDBETWEEN(5,COUNT(Name!$A:$A) + 1)
        )
    )
)</f>
        <v>132</v>
      </c>
      <c r="F1909" s="7" t="str">
        <f ca="1">VLOOKUP($E1909,Name!$A:$B,2,FALSE)</f>
        <v>Eslovênia</v>
      </c>
      <c r="G1909" s="7">
        <f ca="1" xml:space="preserve">
IF($C1909 = 1,
    0,
    RANDBETWEEN(5,COUNT('Last name'!$A:$A) + 1)
)</f>
        <v>115</v>
      </c>
      <c r="H1909" s="7" t="str">
        <f ca="1" xml:space="preserve">
IF($C1909 = 1 + N("Presidente"),
    "de Orléans e Bragança",
    VLOOKUP($G1909,'Last name'!$A:$B,2,FALSE) &amp; " " &amp; VLOOKUP(RANDBETWEEN(5,COUNT('Last name'!$A:$A) + 1),'Last name'!$A:$B,2,FALSE)
)</f>
        <v>Madureira Conti</v>
      </c>
      <c r="I1909" s="7" t="str">
        <f t="shared" ca="1" si="262"/>
        <v>Eslovênia Madureira Conti</v>
      </c>
      <c r="J1909" s="7" t="str">
        <f ca="1">VLOOKUP($E1909,Name!$A:$C,3,FALSE)</f>
        <v>F</v>
      </c>
      <c r="K1909" s="7" t="str">
        <f ca="1">VLOOKUP($J1909,Gender!$A:$B,2,FALSE)</f>
        <v>Female</v>
      </c>
      <c r="L1909" s="7">
        <f t="shared" ca="1" si="263"/>
        <v>5</v>
      </c>
      <c r="M1909" s="7" t="str">
        <f ca="1">VLOOKUP($L1909,Race!$A:$B,2,FALSE)</f>
        <v>White</v>
      </c>
      <c r="N1909" s="8">
        <f t="shared" ca="1" si="264"/>
        <v>19847</v>
      </c>
      <c r="O1909" s="6">
        <f t="shared" ca="1" si="265"/>
        <v>7</v>
      </c>
      <c r="P1909" s="8" t="str">
        <f ca="1">VLOOKUP($O1909,Education!$A:$B,2,FALSE)</f>
        <v>Undergraduate degree</v>
      </c>
      <c r="Q1909" s="7">
        <f ca="1" xml:space="preserve">
  IF(OR($S1909 = 5, $S1909 = 6, $S1909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09" s="7" t="str">
        <f ca="1">VLOOKUP($Q1909,Department!$A:$B,2,FALSE)</f>
        <v>Controlling</v>
      </c>
      <c r="S1909" s="6">
        <f t="shared" ca="1" si="266"/>
        <v>9</v>
      </c>
      <c r="T1909" s="7" t="str">
        <f ca="1">VLOOKUP($S1909,Role!$A:$B,2,FALSE)</f>
        <v>Intern</v>
      </c>
      <c r="U1909" s="6" t="str">
        <f t="shared" ca="1" si="267"/>
        <v/>
      </c>
      <c r="V1909" s="7" t="str">
        <f ca="1" xml:space="preserve">
IF($U1909 &lt;&gt; "",
    VLOOKUP($U1909,Level!$A:$B,2,FALSE),
    ""
)</f>
        <v/>
      </c>
      <c r="W1909" s="1">
        <f t="shared" ca="1" si="268"/>
        <v>1205</v>
      </c>
      <c r="X1909" s="12" t="str">
        <f t="shared" ca="1" si="269"/>
        <v>INSERT INTO bi4all.fac_employees (id_company_fk, id_employee_pk, flg_active, employee_name, id_gender_fk, id_race_fk, birthday, id_schooling_fk, id_department_fk, id_role_fk, id_level_fk, salary) VALUES (1, 1905, TRUE, 'Eslovênia Madureira Conti', 'F', 5, '03/05/1954', 7, 12, 9, NULL, 1205);</v>
      </c>
    </row>
    <row r="1910" spans="1:24" ht="14.25" customHeight="1" x14ac:dyDescent="0.2">
      <c r="A1910" s="7">
        <v>1</v>
      </c>
      <c r="B1910" s="7" t="str">
        <f>$A1910 &amp; "-"&amp;VLOOKUP($A1910,Company!$A:$B,2,FALSE)</f>
        <v>1-ACME Corporation</v>
      </c>
      <c r="C1910" s="5">
        <f t="shared" si="261"/>
        <v>1906</v>
      </c>
      <c r="D1910" s="6" t="b">
        <v>1</v>
      </c>
      <c r="E1910" s="7">
        <f ca="1">IF($C1910 = 1 + N("Presidente"),
    127,
    IF($C1910 = 2 + N("Vice-Presidente"),
        72,
        IF($C1910 = 3 + N("Secretária bilíngue"),
            13,
            RANDBETWEEN(5,COUNT(Name!$A:$A) + 1)
        )
    )
)</f>
        <v>288</v>
      </c>
      <c r="F1910" s="7" t="str">
        <f ca="1">VLOOKUP($E1910,Name!$A:$B,2,FALSE)</f>
        <v>Matheus Bruno</v>
      </c>
      <c r="G1910" s="7">
        <f ca="1" xml:space="preserve">
IF($C1910 = 1,
    0,
    RANDBETWEEN(5,COUNT('Last name'!$A:$A) + 1)
)</f>
        <v>85</v>
      </c>
      <c r="H1910" s="7" t="str">
        <f ca="1" xml:space="preserve">
IF($C1910 = 1 + N("Presidente"),
    "de Orléans e Bragança",
    VLOOKUP($G1910,'Last name'!$A:$B,2,FALSE) &amp; " " &amp; VLOOKUP(RANDBETWEEN(5,COUNT('Last name'!$A:$A) + 1),'Last name'!$A:$B,2,FALSE)
)</f>
        <v>Ferrão Anunciação</v>
      </c>
      <c r="I1910" s="7" t="str">
        <f t="shared" ca="1" si="262"/>
        <v>Matheus Bruno Ferrão Anunciação</v>
      </c>
      <c r="J1910" s="7" t="str">
        <f ca="1">VLOOKUP($E1910,Name!$A:$C,3,FALSE)</f>
        <v>M</v>
      </c>
      <c r="K1910" s="7" t="str">
        <f ca="1">VLOOKUP($J1910,Gender!$A:$B,2,FALSE)</f>
        <v>Male</v>
      </c>
      <c r="L1910" s="7">
        <f t="shared" ca="1" si="263"/>
        <v>5</v>
      </c>
      <c r="M1910" s="7" t="str">
        <f ca="1">VLOOKUP($L1910,Race!$A:$B,2,FALSE)</f>
        <v>White</v>
      </c>
      <c r="N1910" s="8">
        <f t="shared" ca="1" si="264"/>
        <v>17981</v>
      </c>
      <c r="O1910" s="6">
        <f t="shared" ca="1" si="265"/>
        <v>8</v>
      </c>
      <c r="P1910" s="8" t="str">
        <f ca="1">VLOOKUP($O1910,Education!$A:$B,2,FALSE)</f>
        <v>Graduate school</v>
      </c>
      <c r="Q1910" s="7">
        <f ca="1" xml:space="preserve">
  IF(OR($S1910 = 5, $S1910 = 6, $S1910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10" s="7" t="str">
        <f ca="1">VLOOKUP($Q1910,Department!$A:$B,2,FALSE)</f>
        <v>Operations</v>
      </c>
      <c r="S1910" s="6">
        <f t="shared" ca="1" si="266"/>
        <v>11</v>
      </c>
      <c r="T1910" s="7" t="str">
        <f ca="1">VLOOKUP($S1910,Role!$A:$B,2,FALSE)</f>
        <v>Analyst</v>
      </c>
      <c r="U1910" s="6">
        <f t="shared" ca="1" si="267"/>
        <v>5</v>
      </c>
      <c r="V1910" s="7" t="str">
        <f ca="1" xml:space="preserve">
IF($U1910 &lt;&gt; "",
    VLOOKUP($U1910,Level!$A:$B,2,FALSE),
    ""
)</f>
        <v>Junior</v>
      </c>
      <c r="W1910" s="1">
        <f t="shared" ca="1" si="268"/>
        <v>3000</v>
      </c>
      <c r="X1910" s="12" t="str">
        <f t="shared" ca="1" si="269"/>
        <v>INSERT INTO bi4all.fac_employees (id_company_fk, id_employee_pk, flg_active, employee_name, id_gender_fk, id_race_fk, birthday, id_schooling_fk, id_department_fk, id_role_fk, id_level_fk, salary) VALUES (1, 1906, TRUE, 'Matheus Bruno Ferrão Anunciação', 'M', 5, '24/03/1949', 8, 10, 11, 5, 3000);</v>
      </c>
    </row>
    <row r="1911" spans="1:24" ht="14.25" customHeight="1" x14ac:dyDescent="0.2">
      <c r="A1911" s="7">
        <v>1</v>
      </c>
      <c r="B1911" s="7" t="str">
        <f>$A1911 &amp; "-"&amp;VLOOKUP($A1911,Company!$A:$B,2,FALSE)</f>
        <v>1-ACME Corporation</v>
      </c>
      <c r="C1911" s="5">
        <f t="shared" si="261"/>
        <v>1907</v>
      </c>
      <c r="D1911" s="6" t="b">
        <v>1</v>
      </c>
      <c r="E1911" s="7">
        <f ca="1">IF($C1911 = 1 + N("Presidente"),
    127,
    IF($C1911 = 2 + N("Vice-Presidente"),
        72,
        IF($C1911 = 3 + N("Secretária bilíngue"),
            13,
            RANDBETWEEN(5,COUNT(Name!$A:$A) + 1)
        )
    )
)</f>
        <v>289</v>
      </c>
      <c r="F1911" s="7" t="str">
        <f ca="1">VLOOKUP($E1911,Name!$A:$B,2,FALSE)</f>
        <v>Maya</v>
      </c>
      <c r="G1911" s="7">
        <f ca="1" xml:space="preserve">
IF($C1911 = 1,
    0,
    RANDBETWEEN(5,COUNT('Last name'!$A:$A) + 1)
)</f>
        <v>92</v>
      </c>
      <c r="H1911" s="7" t="str">
        <f ca="1" xml:space="preserve">
IF($C1911 = 1 + N("Presidente"),
    "de Orléans e Bragança",
    VLOOKUP($G1911,'Last name'!$A:$B,2,FALSE) &amp; " " &amp; VLOOKUP(RANDBETWEEN(5,COUNT('Last name'!$A:$A) + 1),'Last name'!$A:$B,2,FALSE)
)</f>
        <v>Freitas Madureira</v>
      </c>
      <c r="I1911" s="7" t="str">
        <f t="shared" ca="1" si="262"/>
        <v>Maya Freitas Madureira</v>
      </c>
      <c r="J1911" s="7" t="str">
        <f ca="1">VLOOKUP($E1911,Name!$A:$C,3,FALSE)</f>
        <v>F</v>
      </c>
      <c r="K1911" s="7" t="str">
        <f ca="1">VLOOKUP($J1911,Gender!$A:$B,2,FALSE)</f>
        <v>Female</v>
      </c>
      <c r="L1911" s="7">
        <f t="shared" ca="1" si="263"/>
        <v>6</v>
      </c>
      <c r="M1911" s="7" t="str">
        <f ca="1">VLOOKUP($L1911,Race!$A:$B,2,FALSE)</f>
        <v>Black or African American</v>
      </c>
      <c r="N1911" s="8">
        <f t="shared" ca="1" si="264"/>
        <v>25215</v>
      </c>
      <c r="O1911" s="6">
        <f t="shared" ca="1" si="265"/>
        <v>7</v>
      </c>
      <c r="P1911" s="8" t="str">
        <f ca="1">VLOOKUP($O1911,Education!$A:$B,2,FALSE)</f>
        <v>Undergraduate degree</v>
      </c>
      <c r="Q1911" s="7">
        <f ca="1" xml:space="preserve">
  IF(OR($S1911 = 5, $S1911 = 6, $S1911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11" s="7" t="str">
        <f ca="1">VLOOKUP($Q1911,Department!$A:$B,2,FALSE)</f>
        <v>Controlling</v>
      </c>
      <c r="S1911" s="6">
        <f t="shared" ca="1" si="266"/>
        <v>9</v>
      </c>
      <c r="T1911" s="7" t="str">
        <f ca="1">VLOOKUP($S1911,Role!$A:$B,2,FALSE)</f>
        <v>Intern</v>
      </c>
      <c r="U1911" s="6" t="str">
        <f t="shared" ca="1" si="267"/>
        <v/>
      </c>
      <c r="V1911" s="7" t="str">
        <f ca="1" xml:space="preserve">
IF($U1911 &lt;&gt; "",
    VLOOKUP($U1911,Level!$A:$B,2,FALSE),
    ""
)</f>
        <v/>
      </c>
      <c r="W1911" s="1">
        <f t="shared" ca="1" si="268"/>
        <v>1205</v>
      </c>
      <c r="X1911" s="12" t="str">
        <f t="shared" ca="1" si="269"/>
        <v>INSERT INTO bi4all.fac_employees (id_company_fk, id_employee_pk, flg_active, employee_name, id_gender_fk, id_race_fk, birthday, id_schooling_fk, id_department_fk, id_role_fk, id_level_fk, salary) VALUES (1, 1907, TRUE, 'Maya Freitas Madureira', 'F', 6, '12/01/1969', 7, 12, 9, NULL, 1205);</v>
      </c>
    </row>
    <row r="1912" spans="1:24" ht="14.25" customHeight="1" x14ac:dyDescent="0.2">
      <c r="A1912" s="7">
        <v>1</v>
      </c>
      <c r="B1912" s="7" t="str">
        <f>$A1912 &amp; "-"&amp;VLOOKUP($A1912,Company!$A:$B,2,FALSE)</f>
        <v>1-ACME Corporation</v>
      </c>
      <c r="C1912" s="5">
        <f t="shared" si="261"/>
        <v>1908</v>
      </c>
      <c r="D1912" s="6" t="b">
        <v>1</v>
      </c>
      <c r="E1912" s="7">
        <f ca="1">IF($C1912 = 1 + N("Presidente"),
    127,
    IF($C1912 = 2 + N("Vice-Presidente"),
        72,
        IF($C1912 = 3 + N("Secretária bilíngue"),
            13,
            RANDBETWEEN(5,COUNT(Name!$A:$A) + 1)
        )
    )
)</f>
        <v>141</v>
      </c>
      <c r="F1912" s="7" t="str">
        <f ca="1">VLOOKUP($E1912,Name!$A:$B,2,FALSE)</f>
        <v>Filipe</v>
      </c>
      <c r="G1912" s="7">
        <f ca="1" xml:space="preserve">
IF($C1912 = 1,
    0,
    RANDBETWEEN(5,COUNT('Last name'!$A:$A) + 1)
)</f>
        <v>51</v>
      </c>
      <c r="H1912" s="7" t="str">
        <f ca="1" xml:space="preserve">
IF($C1912 = 1 + N("Presidente"),
    "de Orléans e Bragança",
    VLOOKUP($G1912,'Last name'!$A:$B,2,FALSE) &amp; " " &amp; VLOOKUP(RANDBETWEEN(5,COUNT('Last name'!$A:$A) + 1),'Last name'!$A:$B,2,FALSE)
)</f>
        <v>Café Lombardi</v>
      </c>
      <c r="I1912" s="7" t="str">
        <f t="shared" ca="1" si="262"/>
        <v>Filipe Café Lombardi</v>
      </c>
      <c r="J1912" s="7" t="str">
        <f ca="1">VLOOKUP($E1912,Name!$A:$C,3,FALSE)</f>
        <v>M</v>
      </c>
      <c r="K1912" s="7" t="str">
        <f ca="1">VLOOKUP($J1912,Gender!$A:$B,2,FALSE)</f>
        <v>Male</v>
      </c>
      <c r="L1912" s="7">
        <f t="shared" ca="1" si="263"/>
        <v>5</v>
      </c>
      <c r="M1912" s="7" t="str">
        <f ca="1">VLOOKUP($L1912,Race!$A:$B,2,FALSE)</f>
        <v>White</v>
      </c>
      <c r="N1912" s="8">
        <f t="shared" ca="1" si="264"/>
        <v>31495</v>
      </c>
      <c r="O1912" s="6">
        <f t="shared" ca="1" si="265"/>
        <v>8</v>
      </c>
      <c r="P1912" s="8" t="str">
        <f ca="1">VLOOKUP($O1912,Education!$A:$B,2,FALSE)</f>
        <v>Graduate school</v>
      </c>
      <c r="Q1912" s="7">
        <f ca="1" xml:space="preserve">
  IF(OR($S1912 = 5, $S1912 = 6, $S1912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12" s="7" t="str">
        <f ca="1">VLOOKUP($Q1912,Department!$A:$B,2,FALSE)</f>
        <v>Audit</v>
      </c>
      <c r="S1912" s="6">
        <f t="shared" ca="1" si="266"/>
        <v>11</v>
      </c>
      <c r="T1912" s="7" t="str">
        <f ca="1">VLOOKUP($S1912,Role!$A:$B,2,FALSE)</f>
        <v>Analyst</v>
      </c>
      <c r="U1912" s="6">
        <f t="shared" ca="1" si="267"/>
        <v>7</v>
      </c>
      <c r="V1912" s="7" t="str">
        <f ca="1" xml:space="preserve">
IF($U1912 &lt;&gt; "",
    VLOOKUP($U1912,Level!$A:$B,2,FALSE),
    ""
)</f>
        <v>Senior</v>
      </c>
      <c r="W1912" s="1">
        <f t="shared" ca="1" si="268"/>
        <v>3000</v>
      </c>
      <c r="X1912" s="12" t="str">
        <f t="shared" ca="1" si="269"/>
        <v>INSERT INTO bi4all.fac_employees (id_company_fk, id_employee_pk, flg_active, employee_name, id_gender_fk, id_race_fk, birthday, id_schooling_fk, id_department_fk, id_role_fk, id_level_fk, salary) VALUES (1, 1908, TRUE, 'Filipe Café Lombardi', 'M', 5, '24/03/1986', 8, 13, 11, 7, 3000);</v>
      </c>
    </row>
    <row r="1913" spans="1:24" ht="14.25" customHeight="1" x14ac:dyDescent="0.2">
      <c r="A1913" s="7">
        <v>1</v>
      </c>
      <c r="B1913" s="7" t="str">
        <f>$A1913 &amp; "-"&amp;VLOOKUP($A1913,Company!$A:$B,2,FALSE)</f>
        <v>1-ACME Corporation</v>
      </c>
      <c r="C1913" s="5">
        <f t="shared" si="261"/>
        <v>1909</v>
      </c>
      <c r="D1913" s="6" t="b">
        <v>1</v>
      </c>
      <c r="E1913" s="7">
        <f ca="1">IF($C1913 = 1 + N("Presidente"),
    127,
    IF($C1913 = 2 + N("Vice-Presidente"),
        72,
        IF($C1913 = 3 + N("Secretária bilíngue"),
            13,
            RANDBETWEEN(5,COUNT(Name!$A:$A) + 1)
        )
    )
)</f>
        <v>285</v>
      </c>
      <c r="F1913" s="7" t="str">
        <f ca="1">VLOOKUP($E1913,Name!$A:$B,2,FALSE)</f>
        <v>Martin</v>
      </c>
      <c r="G1913" s="7">
        <f ca="1" xml:space="preserve">
IF($C1913 = 1,
    0,
    RANDBETWEEN(5,COUNT('Last name'!$A:$A) + 1)
)</f>
        <v>104</v>
      </c>
      <c r="H1913" s="7" t="str">
        <f ca="1" xml:space="preserve">
IF($C1913 = 1 + N("Presidente"),
    "de Orléans e Bragança",
    VLOOKUP($G1913,'Last name'!$A:$B,2,FALSE) &amp; " " &amp; VLOOKUP(RANDBETWEEN(5,COUNT('Last name'!$A:$A) + 1),'Last name'!$A:$B,2,FALSE)
)</f>
        <v>Ildelfonso De Luca</v>
      </c>
      <c r="I1913" s="7" t="str">
        <f t="shared" ca="1" si="262"/>
        <v>Martin Ildelfonso De Luca</v>
      </c>
      <c r="J1913" s="7" t="str">
        <f ca="1">VLOOKUP($E1913,Name!$A:$C,3,FALSE)</f>
        <v>M</v>
      </c>
      <c r="K1913" s="7" t="str">
        <f ca="1">VLOOKUP($J1913,Gender!$A:$B,2,FALSE)</f>
        <v>Male</v>
      </c>
      <c r="L1913" s="7">
        <f t="shared" ca="1" si="263"/>
        <v>5</v>
      </c>
      <c r="M1913" s="7" t="str">
        <f ca="1">VLOOKUP($L1913,Race!$A:$B,2,FALSE)</f>
        <v>White</v>
      </c>
      <c r="N1913" s="8">
        <f t="shared" ca="1" si="264"/>
        <v>28259</v>
      </c>
      <c r="O1913" s="6">
        <f t="shared" ca="1" si="265"/>
        <v>7</v>
      </c>
      <c r="P1913" s="8" t="str">
        <f ca="1">VLOOKUP($O1913,Education!$A:$B,2,FALSE)</f>
        <v>Undergraduate degree</v>
      </c>
      <c r="Q1913" s="7">
        <f ca="1" xml:space="preserve">
  IF(OR($S1913 = 5, $S1913 = 6, $S1913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13" s="7" t="str">
        <f ca="1">VLOOKUP($Q1913,Department!$A:$B,2,FALSE)</f>
        <v>Administration</v>
      </c>
      <c r="S1913" s="6">
        <f t="shared" ca="1" si="266"/>
        <v>10</v>
      </c>
      <c r="T1913" s="7" t="str">
        <f ca="1">VLOOKUP($S1913,Role!$A:$B,2,FALSE)</f>
        <v>Trainee</v>
      </c>
      <c r="U1913" s="6" t="str">
        <f t="shared" ca="1" si="267"/>
        <v/>
      </c>
      <c r="V1913" s="7" t="str">
        <f ca="1" xml:space="preserve">
IF($U1913 &lt;&gt; "",
    VLOOKUP($U1913,Level!$A:$B,2,FALSE),
    ""
)</f>
        <v/>
      </c>
      <c r="W1913" s="1">
        <f t="shared" ca="1" si="268"/>
        <v>1305</v>
      </c>
      <c r="X1913" s="12" t="str">
        <f t="shared" ca="1" si="269"/>
        <v>INSERT INTO bi4all.fac_employees (id_company_fk, id_employee_pk, flg_active, employee_name, id_gender_fk, id_race_fk, birthday, id_schooling_fk, id_department_fk, id_role_fk, id_level_fk, salary) VALUES (1, 1909, TRUE, 'Martin Ildelfonso De Luca', 'M', 5, '14/05/1977', 7, 6, 10, NULL, 1305);</v>
      </c>
    </row>
    <row r="1914" spans="1:24" ht="14.25" customHeight="1" x14ac:dyDescent="0.2">
      <c r="A1914" s="7">
        <v>1</v>
      </c>
      <c r="B1914" s="7" t="str">
        <f>$A1914 &amp; "-"&amp;VLOOKUP($A1914,Company!$A:$B,2,FALSE)</f>
        <v>1-ACME Corporation</v>
      </c>
      <c r="C1914" s="5">
        <f t="shared" si="261"/>
        <v>1910</v>
      </c>
      <c r="D1914" s="6" t="b">
        <v>1</v>
      </c>
      <c r="E1914" s="7">
        <f ca="1">IF($C1914 = 1 + N("Presidente"),
    127,
    IF($C1914 = 2 + N("Vice-Presidente"),
        72,
        IF($C1914 = 3 + N("Secretária bilíngue"),
            13,
            RANDBETWEEN(5,COUNT(Name!$A:$A) + 1)
        )
    )
)</f>
        <v>135</v>
      </c>
      <c r="F1914" s="7" t="str">
        <f ca="1">VLOOKUP($E1914,Name!$A:$B,2,FALSE)</f>
        <v>Felipe</v>
      </c>
      <c r="G1914" s="7">
        <f ca="1" xml:space="preserve">
IF($C1914 = 1,
    0,
    RANDBETWEEN(5,COUNT('Last name'!$A:$A) + 1)
)</f>
        <v>101</v>
      </c>
      <c r="H1914" s="7" t="str">
        <f ca="1" xml:space="preserve">
IF($C1914 = 1 + N("Presidente"),
    "de Orléans e Bragança",
    VLOOKUP($G1914,'Last name'!$A:$B,2,FALSE) &amp; " " &amp; VLOOKUP(RANDBETWEEN(5,COUNT('Last name'!$A:$A) + 1),'Last name'!$A:$B,2,FALSE)
)</f>
        <v>Gouveia Carneiro</v>
      </c>
      <c r="I1914" s="7" t="str">
        <f t="shared" ca="1" si="262"/>
        <v>Felipe Gouveia Carneiro</v>
      </c>
      <c r="J1914" s="7" t="str">
        <f ca="1">VLOOKUP($E1914,Name!$A:$C,3,FALSE)</f>
        <v>M</v>
      </c>
      <c r="K1914" s="7" t="str">
        <f ca="1">VLOOKUP($J1914,Gender!$A:$B,2,FALSE)</f>
        <v>Male</v>
      </c>
      <c r="L1914" s="7">
        <f t="shared" ca="1" si="263"/>
        <v>7</v>
      </c>
      <c r="M1914" s="7" t="str">
        <f ca="1">VLOOKUP($L1914,Race!$A:$B,2,FALSE)</f>
        <v>Hispanic or Latino</v>
      </c>
      <c r="N1914" s="8">
        <f t="shared" ca="1" si="264"/>
        <v>22208</v>
      </c>
      <c r="O1914" s="6">
        <f t="shared" ca="1" si="265"/>
        <v>7</v>
      </c>
      <c r="P1914" s="8" t="str">
        <f ca="1">VLOOKUP($O1914,Education!$A:$B,2,FALSE)</f>
        <v>Undergraduate degree</v>
      </c>
      <c r="Q1914" s="7">
        <f ca="1" xml:space="preserve">
  IF(OR($S1914 = 5, $S1914 = 6, $S1914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14" s="7" t="str">
        <f ca="1">VLOOKUP($Q1914,Department!$A:$B,2,FALSE)</f>
        <v>Audit</v>
      </c>
      <c r="S1914" s="6">
        <f t="shared" ca="1" si="266"/>
        <v>11</v>
      </c>
      <c r="T1914" s="7" t="str">
        <f ca="1">VLOOKUP($S1914,Role!$A:$B,2,FALSE)</f>
        <v>Analyst</v>
      </c>
      <c r="U1914" s="6">
        <f t="shared" ca="1" si="267"/>
        <v>7</v>
      </c>
      <c r="V1914" s="7" t="str">
        <f ca="1" xml:space="preserve">
IF($U1914 &lt;&gt; "",
    VLOOKUP($U1914,Level!$A:$B,2,FALSE),
    ""
)</f>
        <v>Senior</v>
      </c>
      <c r="W1914" s="1">
        <f t="shared" ca="1" si="268"/>
        <v>2500</v>
      </c>
      <c r="X1914" s="12" t="str">
        <f t="shared" ca="1" si="269"/>
        <v>INSERT INTO bi4all.fac_employees (id_company_fk, id_employee_pk, flg_active, employee_name, id_gender_fk, id_race_fk, birthday, id_schooling_fk, id_department_fk, id_role_fk, id_level_fk, salary) VALUES (1, 1910, TRUE, 'Felipe Gouveia Carneiro', 'M', 7, '19/10/1960', 7, 13, 11, 7, 2500);</v>
      </c>
    </row>
    <row r="1915" spans="1:24" ht="14.25" customHeight="1" x14ac:dyDescent="0.2">
      <c r="A1915" s="7">
        <v>1</v>
      </c>
      <c r="B1915" s="7" t="str">
        <f>$A1915 &amp; "-"&amp;VLOOKUP($A1915,Company!$A:$B,2,FALSE)</f>
        <v>1-ACME Corporation</v>
      </c>
      <c r="C1915" s="5">
        <f t="shared" si="261"/>
        <v>1911</v>
      </c>
      <c r="D1915" s="6" t="b">
        <v>1</v>
      </c>
      <c r="E1915" s="7">
        <f ca="1">IF($C1915 = 1 + N("Presidente"),
    127,
    IF($C1915 = 2 + N("Vice-Presidente"),
        72,
        IF($C1915 = 3 + N("Secretária bilíngue"),
            13,
            RANDBETWEEN(5,COUNT(Name!$A:$A) + 1)
        )
    )
)</f>
        <v>96</v>
      </c>
      <c r="F1915" s="7" t="str">
        <f ca="1">VLOOKUP($E1915,Name!$A:$B,2,FALSE)</f>
        <v>Clarisse</v>
      </c>
      <c r="G1915" s="7">
        <f ca="1" xml:space="preserve">
IF($C1915 = 1,
    0,
    RANDBETWEEN(5,COUNT('Last name'!$A:$A) + 1)
)</f>
        <v>74</v>
      </c>
      <c r="H1915" s="7" t="str">
        <f ca="1" xml:space="preserve">
IF($C1915 = 1 + N("Presidente"),
    "de Orléans e Bragança",
    VLOOKUP($G1915,'Last name'!$A:$B,2,FALSE) &amp; " " &amp; VLOOKUP(RANDBETWEEN(5,COUNT('Last name'!$A:$A) + 1),'Last name'!$A:$B,2,FALSE)
)</f>
        <v>Dias Colombo</v>
      </c>
      <c r="I1915" s="7" t="str">
        <f t="shared" ca="1" si="262"/>
        <v>Clarisse Dias Colombo</v>
      </c>
      <c r="J1915" s="7" t="str">
        <f ca="1">VLOOKUP($E1915,Name!$A:$C,3,FALSE)</f>
        <v>F</v>
      </c>
      <c r="K1915" s="7" t="str">
        <f ca="1">VLOOKUP($J1915,Gender!$A:$B,2,FALSE)</f>
        <v>Female</v>
      </c>
      <c r="L1915" s="7">
        <f t="shared" ca="1" si="263"/>
        <v>9</v>
      </c>
      <c r="M1915" s="7" t="str">
        <f ca="1">VLOOKUP($L1915,Race!$A:$B,2,FALSE)</f>
        <v>American Indian or Alaska Native</v>
      </c>
      <c r="N1915" s="8">
        <f t="shared" ca="1" si="264"/>
        <v>26456</v>
      </c>
      <c r="O1915" s="6">
        <f t="shared" ca="1" si="265"/>
        <v>7</v>
      </c>
      <c r="P1915" s="8" t="str">
        <f ca="1">VLOOKUP($O1915,Education!$A:$B,2,FALSE)</f>
        <v>Undergraduate degree</v>
      </c>
      <c r="Q1915" s="7">
        <f ca="1" xml:space="preserve">
  IF(OR($S1915 = 5, $S1915 = 6, $S1915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15" s="7" t="str">
        <f ca="1">VLOOKUP($Q1915,Department!$A:$B,2,FALSE)</f>
        <v>Administration</v>
      </c>
      <c r="S1915" s="6">
        <f t="shared" ca="1" si="266"/>
        <v>10</v>
      </c>
      <c r="T1915" s="7" t="str">
        <f ca="1">VLOOKUP($S1915,Role!$A:$B,2,FALSE)</f>
        <v>Trainee</v>
      </c>
      <c r="U1915" s="6" t="str">
        <f t="shared" ca="1" si="267"/>
        <v/>
      </c>
      <c r="V1915" s="7" t="str">
        <f ca="1" xml:space="preserve">
IF($U1915 &lt;&gt; "",
    VLOOKUP($U1915,Level!$A:$B,2,FALSE),
    ""
)</f>
        <v/>
      </c>
      <c r="W1915" s="1">
        <f t="shared" ca="1" si="268"/>
        <v>1305</v>
      </c>
      <c r="X1915" s="12" t="str">
        <f t="shared" ca="1" si="269"/>
        <v>INSERT INTO bi4all.fac_employees (id_company_fk, id_employee_pk, flg_active, employee_name, id_gender_fk, id_race_fk, birthday, id_schooling_fk, id_department_fk, id_role_fk, id_level_fk, salary) VALUES (1, 1911, TRUE, 'Clarisse Dias Colombo', 'F', 9, '06/06/1972', 7, 6, 10, NULL, 1305);</v>
      </c>
    </row>
    <row r="1916" spans="1:24" ht="14.25" customHeight="1" x14ac:dyDescent="0.2">
      <c r="A1916" s="7">
        <v>1</v>
      </c>
      <c r="B1916" s="7" t="str">
        <f>$A1916 &amp; "-"&amp;VLOOKUP($A1916,Company!$A:$B,2,FALSE)</f>
        <v>1-ACME Corporation</v>
      </c>
      <c r="C1916" s="5">
        <f t="shared" si="261"/>
        <v>1912</v>
      </c>
      <c r="D1916" s="6" t="b">
        <v>1</v>
      </c>
      <c r="E1916" s="7">
        <f ca="1">IF($C1916 = 1 + N("Presidente"),
    127,
    IF($C1916 = 2 + N("Vice-Presidente"),
        72,
        IF($C1916 = 3 + N("Secretária bilíngue"),
            13,
            RANDBETWEEN(5,COUNT(Name!$A:$A) + 1)
        )
    )
)</f>
        <v>43</v>
      </c>
      <c r="F1916" s="7" t="str">
        <f ca="1">VLOOKUP($E1916,Name!$A:$B,2,FALSE)</f>
        <v>Anita</v>
      </c>
      <c r="G1916" s="7">
        <f ca="1" xml:space="preserve">
IF($C1916 = 1,
    0,
    RANDBETWEEN(5,COUNT('Last name'!$A:$A) + 1)
)</f>
        <v>141</v>
      </c>
      <c r="H1916" s="7" t="str">
        <f ca="1" xml:space="preserve">
IF($C1916 = 1 + N("Presidente"),
    "de Orléans e Bragança",
    VLOOKUP($G1916,'Last name'!$A:$B,2,FALSE) &amp; " " &amp; VLOOKUP(RANDBETWEEN(5,COUNT('Last name'!$A:$A) + 1),'Last name'!$A:$B,2,FALSE)
)</f>
        <v>Noronha Costatini</v>
      </c>
      <c r="I1916" s="7" t="str">
        <f t="shared" ca="1" si="262"/>
        <v>Anita Noronha Costatini</v>
      </c>
      <c r="J1916" s="7" t="str">
        <f ca="1">VLOOKUP($E1916,Name!$A:$C,3,FALSE)</f>
        <v>F</v>
      </c>
      <c r="K1916" s="7" t="str">
        <f ca="1">VLOOKUP($J1916,Gender!$A:$B,2,FALSE)</f>
        <v>Female</v>
      </c>
      <c r="L1916" s="7">
        <f t="shared" ca="1" si="263"/>
        <v>5</v>
      </c>
      <c r="M1916" s="7" t="str">
        <f ca="1">VLOOKUP($L1916,Race!$A:$B,2,FALSE)</f>
        <v>White</v>
      </c>
      <c r="N1916" s="8">
        <f t="shared" ca="1" si="264"/>
        <v>29170</v>
      </c>
      <c r="O1916" s="6">
        <f t="shared" ca="1" si="265"/>
        <v>7</v>
      </c>
      <c r="P1916" s="8" t="str">
        <f ca="1">VLOOKUP($O1916,Education!$A:$B,2,FALSE)</f>
        <v>Undergraduate degree</v>
      </c>
      <c r="Q1916" s="7">
        <f ca="1" xml:space="preserve">
  IF(OR($S1916 = 5, $S1916 = 6, $S1916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16" s="7" t="str">
        <f ca="1">VLOOKUP($Q1916,Department!$A:$B,2,FALSE)</f>
        <v>Human Resource</v>
      </c>
      <c r="S1916" s="6">
        <f t="shared" ca="1" si="266"/>
        <v>11</v>
      </c>
      <c r="T1916" s="7" t="str">
        <f ca="1">VLOOKUP($S1916,Role!$A:$B,2,FALSE)</f>
        <v>Analyst</v>
      </c>
      <c r="U1916" s="6">
        <f t="shared" ca="1" si="267"/>
        <v>5</v>
      </c>
      <c r="V1916" s="7" t="str">
        <f ca="1" xml:space="preserve">
IF($U1916 &lt;&gt; "",
    VLOOKUP($U1916,Level!$A:$B,2,FALSE),
    ""
)</f>
        <v>Junior</v>
      </c>
      <c r="W1916" s="1">
        <f t="shared" ca="1" si="268"/>
        <v>2580</v>
      </c>
      <c r="X1916" s="12" t="str">
        <f t="shared" ca="1" si="269"/>
        <v>INSERT INTO bi4all.fac_employees (id_company_fk, id_employee_pk, flg_active, employee_name, id_gender_fk, id_race_fk, birthday, id_schooling_fk, id_department_fk, id_role_fk, id_level_fk, salary) VALUES (1, 1912, TRUE, 'Anita Noronha Costatini', 'F', 5, '11/11/1979', 7, 8, 11, 5, 2580);</v>
      </c>
    </row>
    <row r="1917" spans="1:24" ht="14.25" customHeight="1" x14ac:dyDescent="0.2">
      <c r="A1917" s="7">
        <v>1</v>
      </c>
      <c r="B1917" s="7" t="str">
        <f>$A1917 &amp; "-"&amp;VLOOKUP($A1917,Company!$A:$B,2,FALSE)</f>
        <v>1-ACME Corporation</v>
      </c>
      <c r="C1917" s="5">
        <f t="shared" si="261"/>
        <v>1913</v>
      </c>
      <c r="D1917" s="6" t="b">
        <v>1</v>
      </c>
      <c r="E1917" s="7">
        <f ca="1">IF($C1917 = 1 + N("Presidente"),
    127,
    IF($C1917 = 2 + N("Vice-Presidente"),
        72,
        IF($C1917 = 3 + N("Secretária bilíngue"),
            13,
            RANDBETWEEN(5,COUNT(Name!$A:$A) + 1)
        )
    )
)</f>
        <v>22</v>
      </c>
      <c r="F1917" s="7" t="str">
        <f ca="1">VLOOKUP($E1917,Name!$A:$B,2,FALSE)</f>
        <v>Álvaro</v>
      </c>
      <c r="G1917" s="7">
        <f ca="1" xml:space="preserve">
IF($C1917 = 1,
    0,
    RANDBETWEEN(5,COUNT('Last name'!$A:$A) + 1)
)</f>
        <v>72</v>
      </c>
      <c r="H1917" s="7" t="str">
        <f ca="1" xml:space="preserve">
IF($C1917 = 1 + N("Presidente"),
    "de Orléans e Bragança",
    VLOOKUP($G1917,'Last name'!$A:$B,2,FALSE) &amp; " " &amp; VLOOKUP(RANDBETWEEN(5,COUNT('Last name'!$A:$A) + 1),'Last name'!$A:$B,2,FALSE)
)</f>
        <v>De Luca Albuquerque</v>
      </c>
      <c r="I1917" s="7" t="str">
        <f t="shared" ca="1" si="262"/>
        <v>Álvaro De Luca Albuquerque</v>
      </c>
      <c r="J1917" s="7" t="str">
        <f ca="1">VLOOKUP($E1917,Name!$A:$C,3,FALSE)</f>
        <v>M</v>
      </c>
      <c r="K1917" s="7" t="str">
        <f ca="1">VLOOKUP($J1917,Gender!$A:$B,2,FALSE)</f>
        <v>Male</v>
      </c>
      <c r="L1917" s="7">
        <f t="shared" ca="1" si="263"/>
        <v>5</v>
      </c>
      <c r="M1917" s="7" t="str">
        <f ca="1">VLOOKUP($L1917,Race!$A:$B,2,FALSE)</f>
        <v>White</v>
      </c>
      <c r="N1917" s="8">
        <f t="shared" ca="1" si="264"/>
        <v>32395</v>
      </c>
      <c r="O1917" s="6">
        <f t="shared" ca="1" si="265"/>
        <v>7</v>
      </c>
      <c r="P1917" s="8" t="str">
        <f ca="1">VLOOKUP($O1917,Education!$A:$B,2,FALSE)</f>
        <v>Undergraduate degree</v>
      </c>
      <c r="Q1917" s="7">
        <f ca="1" xml:space="preserve">
  IF(OR($S1917 = 5, $S1917 = 6, $S1917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17" s="7" t="str">
        <f ca="1">VLOOKUP($Q1917,Department!$A:$B,2,FALSE)</f>
        <v>Presidency</v>
      </c>
      <c r="S1917" s="6">
        <f t="shared" ca="1" si="266"/>
        <v>10</v>
      </c>
      <c r="T1917" s="7" t="str">
        <f ca="1">VLOOKUP($S1917,Role!$A:$B,2,FALSE)</f>
        <v>Trainee</v>
      </c>
      <c r="U1917" s="6" t="str">
        <f t="shared" ca="1" si="267"/>
        <v/>
      </c>
      <c r="V1917" s="7" t="str">
        <f ca="1" xml:space="preserve">
IF($U1917 &lt;&gt; "",
    VLOOKUP($U1917,Level!$A:$B,2,FALSE),
    ""
)</f>
        <v/>
      </c>
      <c r="W1917" s="1">
        <f t="shared" ca="1" si="268"/>
        <v>1305</v>
      </c>
      <c r="X1917" s="12" t="str">
        <f t="shared" ca="1" si="269"/>
        <v>INSERT INTO bi4all.fac_employees (id_company_fk, id_employee_pk, flg_active, employee_name, id_gender_fk, id_race_fk, birthday, id_schooling_fk, id_department_fk, id_role_fk, id_level_fk, salary) VALUES (1, 1913, TRUE, 'Álvaro De Luca Albuquerque', 'M', 5, '09/09/1988', 7, 5, 10, NULL, 1305);</v>
      </c>
    </row>
    <row r="1918" spans="1:24" ht="14.25" customHeight="1" x14ac:dyDescent="0.2">
      <c r="A1918" s="7">
        <v>1</v>
      </c>
      <c r="B1918" s="7" t="str">
        <f>$A1918 &amp; "-"&amp;VLOOKUP($A1918,Company!$A:$B,2,FALSE)</f>
        <v>1-ACME Corporation</v>
      </c>
      <c r="C1918" s="5">
        <f t="shared" si="261"/>
        <v>1914</v>
      </c>
      <c r="D1918" s="6" t="b">
        <v>1</v>
      </c>
      <c r="E1918" s="7">
        <f ca="1">IF($C1918 = 1 + N("Presidente"),
    127,
    IF($C1918 = 2 + N("Vice-Presidente"),
        72,
        IF($C1918 = 3 + N("Secretária bilíngue"),
            13,
            RANDBETWEEN(5,COUNT(Name!$A:$A) + 1)
        )
    )
)</f>
        <v>143</v>
      </c>
      <c r="F1918" s="7" t="str">
        <f ca="1">VLOOKUP($E1918,Name!$A:$B,2,FALSE)</f>
        <v>Flavio</v>
      </c>
      <c r="G1918" s="7">
        <f ca="1" xml:space="preserve">
IF($C1918 = 1,
    0,
    RANDBETWEEN(5,COUNT('Last name'!$A:$A) + 1)
)</f>
        <v>119</v>
      </c>
      <c r="H1918" s="7" t="str">
        <f ca="1" xml:space="preserve">
IF($C1918 = 1 + N("Presidente"),
    "de Orléans e Bragança",
    VLOOKUP($G1918,'Last name'!$A:$B,2,FALSE) &amp; " " &amp; VLOOKUP(RANDBETWEEN(5,COUNT('Last name'!$A:$A) + 1),'Last name'!$A:$B,2,FALSE)
)</f>
        <v>Marino Furtado</v>
      </c>
      <c r="I1918" s="7" t="str">
        <f t="shared" ca="1" si="262"/>
        <v>Flavio Marino Furtado</v>
      </c>
      <c r="J1918" s="7" t="str">
        <f ca="1">VLOOKUP($E1918,Name!$A:$C,3,FALSE)</f>
        <v>M</v>
      </c>
      <c r="K1918" s="7" t="str">
        <f ca="1">VLOOKUP($J1918,Gender!$A:$B,2,FALSE)</f>
        <v>Male</v>
      </c>
      <c r="L1918" s="7">
        <f t="shared" ca="1" si="263"/>
        <v>6</v>
      </c>
      <c r="M1918" s="7" t="str">
        <f ca="1">VLOOKUP($L1918,Race!$A:$B,2,FALSE)</f>
        <v>Black or African American</v>
      </c>
      <c r="N1918" s="8">
        <f t="shared" ca="1" si="264"/>
        <v>21089</v>
      </c>
      <c r="O1918" s="6">
        <f t="shared" ca="1" si="265"/>
        <v>7</v>
      </c>
      <c r="P1918" s="8" t="str">
        <f ca="1">VLOOKUP($O1918,Education!$A:$B,2,FALSE)</f>
        <v>Undergraduate degree</v>
      </c>
      <c r="Q1918" s="7">
        <f ca="1" xml:space="preserve">
  IF(OR($S1918 = 5, $S1918 = 6, $S1918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18" s="7" t="str">
        <f ca="1">VLOOKUP($Q1918,Department!$A:$B,2,FALSE)</f>
        <v>Controlling</v>
      </c>
      <c r="S1918" s="6">
        <f t="shared" ca="1" si="266"/>
        <v>11</v>
      </c>
      <c r="T1918" s="7" t="str">
        <f ca="1">VLOOKUP($S1918,Role!$A:$B,2,FALSE)</f>
        <v>Analyst</v>
      </c>
      <c r="U1918" s="6">
        <f t="shared" ca="1" si="267"/>
        <v>7</v>
      </c>
      <c r="V1918" s="7" t="str">
        <f ca="1" xml:space="preserve">
IF($U1918 &lt;&gt; "",
    VLOOKUP($U1918,Level!$A:$B,2,FALSE),
    ""
)</f>
        <v>Senior</v>
      </c>
      <c r="W1918" s="1">
        <f t="shared" ca="1" si="268"/>
        <v>2500</v>
      </c>
      <c r="X1918" s="12" t="str">
        <f t="shared" ca="1" si="269"/>
        <v>INSERT INTO bi4all.fac_employees (id_company_fk, id_employee_pk, flg_active, employee_name, id_gender_fk, id_race_fk, birthday, id_schooling_fk, id_department_fk, id_role_fk, id_level_fk, salary) VALUES (1, 1914, TRUE, 'Flavio Marino Furtado', 'M', 6, '26/09/1957', 7, 12, 11, 7, 2500);</v>
      </c>
    </row>
    <row r="1919" spans="1:24" ht="14.25" customHeight="1" x14ac:dyDescent="0.2">
      <c r="A1919" s="7">
        <v>1</v>
      </c>
      <c r="B1919" s="7" t="str">
        <f>$A1919 &amp; "-"&amp;VLOOKUP($A1919,Company!$A:$B,2,FALSE)</f>
        <v>1-ACME Corporation</v>
      </c>
      <c r="C1919" s="5">
        <f t="shared" si="261"/>
        <v>1915</v>
      </c>
      <c r="D1919" s="6" t="b">
        <v>1</v>
      </c>
      <c r="E1919" s="7">
        <f ca="1">IF($C1919 = 1 + N("Presidente"),
    127,
    IF($C1919 = 2 + N("Vice-Presidente"),
        72,
        IF($C1919 = 3 + N("Secretária bilíngue"),
            13,
            RANDBETWEEN(5,COUNT(Name!$A:$A) + 1)
        )
    )
)</f>
        <v>98</v>
      </c>
      <c r="F1919" s="7" t="str">
        <f ca="1">VLOOKUP($E1919,Name!$A:$B,2,FALSE)</f>
        <v>Claudio</v>
      </c>
      <c r="G1919" s="7">
        <f ca="1" xml:space="preserve">
IF($C1919 = 1,
    0,
    RANDBETWEEN(5,COUNT('Last name'!$A:$A) + 1)
)</f>
        <v>153</v>
      </c>
      <c r="H1919" s="7" t="str">
        <f ca="1" xml:space="preserve">
IF($C1919 = 1 + N("Presidente"),
    "de Orléans e Bragança",
    VLOOKUP($G1919,'Last name'!$A:$B,2,FALSE) &amp; " " &amp; VLOOKUP(RANDBETWEEN(5,COUNT('Last name'!$A:$A) + 1),'Last name'!$A:$B,2,FALSE)
)</f>
        <v>Pimentel Resende</v>
      </c>
      <c r="I1919" s="7" t="str">
        <f t="shared" ca="1" si="262"/>
        <v>Claudio Pimentel Resende</v>
      </c>
      <c r="J1919" s="7" t="str">
        <f ca="1">VLOOKUP($E1919,Name!$A:$C,3,FALSE)</f>
        <v>M</v>
      </c>
      <c r="K1919" s="7" t="str">
        <f ca="1">VLOOKUP($J1919,Gender!$A:$B,2,FALSE)</f>
        <v>Male</v>
      </c>
      <c r="L1919" s="7">
        <f t="shared" ca="1" si="263"/>
        <v>8</v>
      </c>
      <c r="M1919" s="7" t="str">
        <f ca="1">VLOOKUP($L1919,Race!$A:$B,2,FALSE)</f>
        <v>Asian</v>
      </c>
      <c r="N1919" s="8">
        <f t="shared" ca="1" si="264"/>
        <v>26075</v>
      </c>
      <c r="O1919" s="6">
        <f t="shared" ca="1" si="265"/>
        <v>7</v>
      </c>
      <c r="P1919" s="8" t="str">
        <f ca="1">VLOOKUP($O1919,Education!$A:$B,2,FALSE)</f>
        <v>Undergraduate degree</v>
      </c>
      <c r="Q1919" s="7">
        <f ca="1" xml:space="preserve">
  IF(OR($S1919 = 5, $S1919 = 6, $S1919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19" s="7" t="str">
        <f ca="1">VLOOKUP($Q1919,Department!$A:$B,2,FALSE)</f>
        <v>Controlling</v>
      </c>
      <c r="S1919" s="6">
        <f t="shared" ca="1" si="266"/>
        <v>9</v>
      </c>
      <c r="T1919" s="7" t="str">
        <f ca="1">VLOOKUP($S1919,Role!$A:$B,2,FALSE)</f>
        <v>Intern</v>
      </c>
      <c r="U1919" s="6" t="str">
        <f t="shared" ca="1" si="267"/>
        <v/>
      </c>
      <c r="V1919" s="7" t="str">
        <f ca="1" xml:space="preserve">
IF($U1919 &lt;&gt; "",
    VLOOKUP($U1919,Level!$A:$B,2,FALSE),
    ""
)</f>
        <v/>
      </c>
      <c r="W1919" s="1">
        <f t="shared" ca="1" si="268"/>
        <v>1205</v>
      </c>
      <c r="X1919" s="12" t="str">
        <f t="shared" ca="1" si="269"/>
        <v>INSERT INTO bi4all.fac_employees (id_company_fk, id_employee_pk, flg_active, employee_name, id_gender_fk, id_race_fk, birthday, id_schooling_fk, id_department_fk, id_role_fk, id_level_fk, salary) VALUES (1, 1915, TRUE, 'Claudio Pimentel Resende', 'M', 8, '22/05/1971', 7, 12, 9, NULL, 1205);</v>
      </c>
    </row>
    <row r="1920" spans="1:24" ht="14.25" customHeight="1" x14ac:dyDescent="0.2">
      <c r="A1920" s="7">
        <v>1</v>
      </c>
      <c r="B1920" s="7" t="str">
        <f>$A1920 &amp; "-"&amp;VLOOKUP($A1920,Company!$A:$B,2,FALSE)</f>
        <v>1-ACME Corporation</v>
      </c>
      <c r="C1920" s="5">
        <f t="shared" si="261"/>
        <v>1916</v>
      </c>
      <c r="D1920" s="6" t="b">
        <v>1</v>
      </c>
      <c r="E1920" s="7">
        <f ca="1">IF($C1920 = 1 + N("Presidente"),
    127,
    IF($C1920 = 2 + N("Vice-Presidente"),
        72,
        IF($C1920 = 3 + N("Secretária bilíngue"),
            13,
            RANDBETWEEN(5,COUNT(Name!$A:$A) + 1)
        )
    )
)</f>
        <v>241</v>
      </c>
      <c r="F1920" s="7" t="str">
        <f ca="1">VLOOKUP($E1920,Name!$A:$B,2,FALSE)</f>
        <v>Luccas</v>
      </c>
      <c r="G1920" s="7">
        <f ca="1" xml:space="preserve">
IF($C1920 = 1,
    0,
    RANDBETWEEN(5,COUNT('Last name'!$A:$A) + 1)
)</f>
        <v>60</v>
      </c>
      <c r="H1920" s="7" t="str">
        <f ca="1" xml:space="preserve">
IF($C1920 = 1 + N("Presidente"),
    "de Orléans e Bragança",
    VLOOKUP($G1920,'Last name'!$A:$B,2,FALSE) &amp; " " &amp; VLOOKUP(RANDBETWEEN(5,COUNT('Last name'!$A:$A) + 1),'Last name'!$A:$B,2,FALSE)
)</f>
        <v>Carneiro Cardozo</v>
      </c>
      <c r="I1920" s="7" t="str">
        <f t="shared" ca="1" si="262"/>
        <v>Luccas Carneiro Cardozo</v>
      </c>
      <c r="J1920" s="7" t="str">
        <f ca="1">VLOOKUP($E1920,Name!$A:$C,3,FALSE)</f>
        <v>M</v>
      </c>
      <c r="K1920" s="7" t="str">
        <f ca="1">VLOOKUP($J1920,Gender!$A:$B,2,FALSE)</f>
        <v>Male</v>
      </c>
      <c r="L1920" s="7">
        <f t="shared" ca="1" si="263"/>
        <v>5</v>
      </c>
      <c r="M1920" s="7" t="str">
        <f ca="1">VLOOKUP($L1920,Race!$A:$B,2,FALSE)</f>
        <v>White</v>
      </c>
      <c r="N1920" s="8">
        <f t="shared" ca="1" si="264"/>
        <v>23402</v>
      </c>
      <c r="O1920" s="6">
        <f t="shared" ca="1" si="265"/>
        <v>7</v>
      </c>
      <c r="P1920" s="8" t="str">
        <f ca="1">VLOOKUP($O1920,Education!$A:$B,2,FALSE)</f>
        <v>Undergraduate degree</v>
      </c>
      <c r="Q1920" s="7">
        <f ca="1" xml:space="preserve">
  IF(OR($S1920 = 5, $S1920 = 6, $S1920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20" s="7" t="str">
        <f ca="1">VLOOKUP($Q1920,Department!$A:$B,2,FALSE)</f>
        <v>Human Resource</v>
      </c>
      <c r="S1920" s="6">
        <f t="shared" ca="1" si="266"/>
        <v>11</v>
      </c>
      <c r="T1920" s="7" t="str">
        <f ca="1">VLOOKUP($S1920,Role!$A:$B,2,FALSE)</f>
        <v>Analyst</v>
      </c>
      <c r="U1920" s="6">
        <f t="shared" ca="1" si="267"/>
        <v>6</v>
      </c>
      <c r="V1920" s="7" t="str">
        <f ca="1" xml:space="preserve">
IF($U1920 &lt;&gt; "",
    VLOOKUP($U1920,Level!$A:$B,2,FALSE),
    ""
)</f>
        <v>Pleno</v>
      </c>
      <c r="W1920" s="1">
        <f t="shared" ca="1" si="268"/>
        <v>2580</v>
      </c>
      <c r="X1920" s="12" t="str">
        <f t="shared" ca="1" si="269"/>
        <v>INSERT INTO bi4all.fac_employees (id_company_fk, id_employee_pk, flg_active, employee_name, id_gender_fk, id_race_fk, birthday, id_schooling_fk, id_department_fk, id_role_fk, id_level_fk, salary) VALUES (1, 1916, TRUE, 'Luccas Carneiro Cardozo', 'M', 5, '26/01/1964', 7, 8, 11, 6, 2580);</v>
      </c>
    </row>
    <row r="1921" spans="1:24" ht="14.25" customHeight="1" x14ac:dyDescent="0.2">
      <c r="A1921" s="7">
        <v>1</v>
      </c>
      <c r="B1921" s="7" t="str">
        <f>$A1921 &amp; "-"&amp;VLOOKUP($A1921,Company!$A:$B,2,FALSE)</f>
        <v>1-ACME Corporation</v>
      </c>
      <c r="C1921" s="5">
        <f t="shared" si="261"/>
        <v>1917</v>
      </c>
      <c r="D1921" s="6" t="b">
        <v>1</v>
      </c>
      <c r="E1921" s="7">
        <f ca="1">IF($C1921 = 1 + N("Presidente"),
    127,
    IF($C1921 = 2 + N("Vice-Presidente"),
        72,
        IF($C1921 = 3 + N("Secretária bilíngue"),
            13,
            RANDBETWEEN(5,COUNT(Name!$A:$A) + 1)
        )
    )
)</f>
        <v>122</v>
      </c>
      <c r="F1921" s="7" t="str">
        <f ca="1">VLOOKUP($E1921,Name!$A:$B,2,FALSE)</f>
        <v>Emanuel</v>
      </c>
      <c r="G1921" s="7">
        <f ca="1" xml:space="preserve">
IF($C1921 = 1,
    0,
    RANDBETWEEN(5,COUNT('Last name'!$A:$A) + 1)
)</f>
        <v>99</v>
      </c>
      <c r="H1921" s="7" t="str">
        <f ca="1" xml:space="preserve">
IF($C1921 = 1 + N("Presidente"),
    "de Orléans e Bragança",
    VLOOKUP($G1921,'Last name'!$A:$B,2,FALSE) &amp; " " &amp; VLOOKUP(RANDBETWEEN(5,COUNT('Last name'!$A:$A) + 1),'Last name'!$A:$B,2,FALSE)
)</f>
        <v>Gomes Ferrara</v>
      </c>
      <c r="I1921" s="7" t="str">
        <f t="shared" ca="1" si="262"/>
        <v>Emanuel Gomes Ferrara</v>
      </c>
      <c r="J1921" s="7" t="str">
        <f ca="1">VLOOKUP($E1921,Name!$A:$C,3,FALSE)</f>
        <v>M</v>
      </c>
      <c r="K1921" s="7" t="str">
        <f ca="1">VLOOKUP($J1921,Gender!$A:$B,2,FALSE)</f>
        <v>Male</v>
      </c>
      <c r="L1921" s="7">
        <f t="shared" ca="1" si="263"/>
        <v>5</v>
      </c>
      <c r="M1921" s="7" t="str">
        <f ca="1">VLOOKUP($L1921,Race!$A:$B,2,FALSE)</f>
        <v>White</v>
      </c>
      <c r="N1921" s="8">
        <f t="shared" ca="1" si="264"/>
        <v>32136</v>
      </c>
      <c r="O1921" s="6">
        <f t="shared" ca="1" si="265"/>
        <v>7</v>
      </c>
      <c r="P1921" s="8" t="str">
        <f ca="1">VLOOKUP($O1921,Education!$A:$B,2,FALSE)</f>
        <v>Undergraduate degree</v>
      </c>
      <c r="Q1921" s="7">
        <f ca="1" xml:space="preserve">
  IF(OR($S1921 = 5, $S1921 = 6, $S1921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21" s="7" t="str">
        <f ca="1">VLOOKUP($Q1921,Department!$A:$B,2,FALSE)</f>
        <v>Audit</v>
      </c>
      <c r="S1921" s="6">
        <f t="shared" ca="1" si="266"/>
        <v>10</v>
      </c>
      <c r="T1921" s="7" t="str">
        <f ca="1">VLOOKUP($S1921,Role!$A:$B,2,FALSE)</f>
        <v>Trainee</v>
      </c>
      <c r="U1921" s="6" t="str">
        <f t="shared" ca="1" si="267"/>
        <v/>
      </c>
      <c r="V1921" s="7" t="str">
        <f ca="1" xml:space="preserve">
IF($U1921 &lt;&gt; "",
    VLOOKUP($U1921,Level!$A:$B,2,FALSE),
    ""
)</f>
        <v/>
      </c>
      <c r="W1921" s="1">
        <f t="shared" ca="1" si="268"/>
        <v>1305</v>
      </c>
      <c r="X1921" s="12" t="str">
        <f t="shared" ca="1" si="269"/>
        <v>INSERT INTO bi4all.fac_employees (id_company_fk, id_employee_pk, flg_active, employee_name, id_gender_fk, id_race_fk, birthday, id_schooling_fk, id_department_fk, id_role_fk, id_level_fk, salary) VALUES (1, 1917, TRUE, 'Emanuel Gomes Ferrara', 'M', 5, '25/12/1987', 7, 13, 10, NULL, 1305);</v>
      </c>
    </row>
    <row r="1922" spans="1:24" ht="14.25" customHeight="1" x14ac:dyDescent="0.2">
      <c r="A1922" s="7">
        <v>1</v>
      </c>
      <c r="B1922" s="7" t="str">
        <f>$A1922 &amp; "-"&amp;VLOOKUP($A1922,Company!$A:$B,2,FALSE)</f>
        <v>1-ACME Corporation</v>
      </c>
      <c r="C1922" s="5">
        <f t="shared" si="261"/>
        <v>1918</v>
      </c>
      <c r="D1922" s="6" t="b">
        <v>1</v>
      </c>
      <c r="E1922" s="7">
        <f ca="1">IF($C1922 = 1 + N("Presidente"),
    127,
    IF($C1922 = 2 + N("Vice-Presidente"),
        72,
        IF($C1922 = 3 + N("Secretária bilíngue"),
            13,
            RANDBETWEEN(5,COUNT(Name!$A:$A) + 1)
        )
    )
)</f>
        <v>42</v>
      </c>
      <c r="F1922" s="7" t="str">
        <f ca="1">VLOOKUP($E1922,Name!$A:$B,2,FALSE)</f>
        <v>Ângelo</v>
      </c>
      <c r="G1922" s="7">
        <f ca="1" xml:space="preserve">
IF($C1922 = 1,
    0,
    RANDBETWEEN(5,COUNT('Last name'!$A:$A) + 1)
)</f>
        <v>59</v>
      </c>
      <c r="H1922" s="7" t="str">
        <f ca="1" xml:space="preserve">
IF($C1922 = 1 + N("Presidente"),
    "de Orléans e Bragança",
    VLOOKUP($G1922,'Last name'!$A:$B,2,FALSE) &amp; " " &amp; VLOOKUP(RANDBETWEEN(5,COUNT('Last name'!$A:$A) + 1),'Last name'!$A:$B,2,FALSE)
)</f>
        <v>Cardozo Teixeira</v>
      </c>
      <c r="I1922" s="7" t="str">
        <f t="shared" ca="1" si="262"/>
        <v>Ângelo Cardozo Teixeira</v>
      </c>
      <c r="J1922" s="7" t="str">
        <f ca="1">VLOOKUP($E1922,Name!$A:$C,3,FALSE)</f>
        <v>M</v>
      </c>
      <c r="K1922" s="7" t="str">
        <f ca="1">VLOOKUP($J1922,Gender!$A:$B,2,FALSE)</f>
        <v>Male</v>
      </c>
      <c r="L1922" s="7">
        <f t="shared" ca="1" si="263"/>
        <v>5</v>
      </c>
      <c r="M1922" s="7" t="str">
        <f ca="1">VLOOKUP($L1922,Race!$A:$B,2,FALSE)</f>
        <v>White</v>
      </c>
      <c r="N1922" s="8">
        <f t="shared" ca="1" si="264"/>
        <v>23280</v>
      </c>
      <c r="O1922" s="6">
        <f t="shared" ca="1" si="265"/>
        <v>8</v>
      </c>
      <c r="P1922" s="8" t="str">
        <f ca="1">VLOOKUP($O1922,Education!$A:$B,2,FALSE)</f>
        <v>Graduate school</v>
      </c>
      <c r="Q1922" s="7">
        <f ca="1" xml:space="preserve">
  IF(OR($S1922 = 5, $S1922 = 6, $S1922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22" s="7" t="str">
        <f ca="1">VLOOKUP($Q1922,Department!$A:$B,2,FALSE)</f>
        <v>Operations</v>
      </c>
      <c r="S1922" s="6">
        <f t="shared" ca="1" si="266"/>
        <v>11</v>
      </c>
      <c r="T1922" s="7" t="str">
        <f ca="1">VLOOKUP($S1922,Role!$A:$B,2,FALSE)</f>
        <v>Analyst</v>
      </c>
      <c r="U1922" s="6">
        <f t="shared" ca="1" si="267"/>
        <v>7</v>
      </c>
      <c r="V1922" s="7" t="str">
        <f ca="1" xml:space="preserve">
IF($U1922 &lt;&gt; "",
    VLOOKUP($U1922,Level!$A:$B,2,FALSE),
    ""
)</f>
        <v>Senior</v>
      </c>
      <c r="W1922" s="1">
        <f t="shared" ca="1" si="268"/>
        <v>3000</v>
      </c>
      <c r="X1922" s="12" t="str">
        <f t="shared" ca="1" si="269"/>
        <v>INSERT INTO bi4all.fac_employees (id_company_fk, id_employee_pk, flg_active, employee_name, id_gender_fk, id_race_fk, birthday, id_schooling_fk, id_department_fk, id_role_fk, id_level_fk, salary) VALUES (1, 1918, TRUE, 'Ângelo Cardozo Teixeira', 'M', 5, '26/09/1963', 8, 10, 11, 7, 3000);</v>
      </c>
    </row>
    <row r="1923" spans="1:24" ht="14.25" customHeight="1" x14ac:dyDescent="0.2">
      <c r="A1923" s="7">
        <v>1</v>
      </c>
      <c r="B1923" s="7" t="str">
        <f>$A1923 &amp; "-"&amp;VLOOKUP($A1923,Company!$A:$B,2,FALSE)</f>
        <v>1-ACME Corporation</v>
      </c>
      <c r="C1923" s="5">
        <f t="shared" si="261"/>
        <v>1919</v>
      </c>
      <c r="D1923" s="6" t="b">
        <v>1</v>
      </c>
      <c r="E1923" s="7">
        <f ca="1">IF($C1923 = 1 + N("Presidente"),
    127,
    IF($C1923 = 2 + N("Vice-Presidente"),
        72,
        IF($C1923 = 3 + N("Secretária bilíngue"),
            13,
            RANDBETWEEN(5,COUNT(Name!$A:$A) + 1)
        )
    )
)</f>
        <v>264</v>
      </c>
      <c r="F1923" s="7" t="str">
        <f ca="1">VLOOKUP($E1923,Name!$A:$B,2,FALSE)</f>
        <v>Maria Flor</v>
      </c>
      <c r="G1923" s="7">
        <f ca="1" xml:space="preserve">
IF($C1923 = 1,
    0,
    RANDBETWEEN(5,COUNT('Last name'!$A:$A) + 1)
)</f>
        <v>115</v>
      </c>
      <c r="H1923" s="7" t="str">
        <f ca="1" xml:space="preserve">
IF($C1923 = 1 + N("Presidente"),
    "de Orléans e Bragança",
    VLOOKUP($G1923,'Last name'!$A:$B,2,FALSE) &amp; " " &amp; VLOOKUP(RANDBETWEEN(5,COUNT('Last name'!$A:$A) + 1),'Last name'!$A:$B,2,FALSE)
)</f>
        <v>Madureira Café</v>
      </c>
      <c r="I1923" s="7" t="str">
        <f t="shared" ca="1" si="262"/>
        <v>Maria Flor Madureira Café</v>
      </c>
      <c r="J1923" s="7" t="str">
        <f ca="1">VLOOKUP($E1923,Name!$A:$C,3,FALSE)</f>
        <v>F</v>
      </c>
      <c r="K1923" s="7" t="str">
        <f ca="1">VLOOKUP($J1923,Gender!$A:$B,2,FALSE)</f>
        <v>Female</v>
      </c>
      <c r="L1923" s="7">
        <f t="shared" ca="1" si="263"/>
        <v>5</v>
      </c>
      <c r="M1923" s="7" t="str">
        <f ca="1">VLOOKUP($L1923,Race!$A:$B,2,FALSE)</f>
        <v>White</v>
      </c>
      <c r="N1923" s="8">
        <f t="shared" ca="1" si="264"/>
        <v>27494</v>
      </c>
      <c r="O1923" s="6">
        <f t="shared" ca="1" si="265"/>
        <v>7</v>
      </c>
      <c r="P1923" s="8" t="str">
        <f ca="1">VLOOKUP($O1923,Education!$A:$B,2,FALSE)</f>
        <v>Undergraduate degree</v>
      </c>
      <c r="Q1923" s="7">
        <f ca="1" xml:space="preserve">
  IF(OR($S1923 = 5, $S1923 = 6, $S1923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23" s="7" t="str">
        <f ca="1">VLOOKUP($Q1923,Department!$A:$B,2,FALSE)</f>
        <v>Administration</v>
      </c>
      <c r="S1923" s="6">
        <f t="shared" ca="1" si="266"/>
        <v>10</v>
      </c>
      <c r="T1923" s="7" t="str">
        <f ca="1">VLOOKUP($S1923,Role!$A:$B,2,FALSE)</f>
        <v>Trainee</v>
      </c>
      <c r="U1923" s="6" t="str">
        <f t="shared" ca="1" si="267"/>
        <v/>
      </c>
      <c r="V1923" s="7" t="str">
        <f ca="1" xml:space="preserve">
IF($U1923 &lt;&gt; "",
    VLOOKUP($U1923,Level!$A:$B,2,FALSE),
    ""
)</f>
        <v/>
      </c>
      <c r="W1923" s="1">
        <f t="shared" ca="1" si="268"/>
        <v>1305</v>
      </c>
      <c r="X1923" s="12" t="str">
        <f t="shared" ca="1" si="269"/>
        <v>INSERT INTO bi4all.fac_employees (id_company_fk, id_employee_pk, flg_active, employee_name, id_gender_fk, id_race_fk, birthday, id_schooling_fk, id_department_fk, id_role_fk, id_level_fk, salary) VALUES (1, 1919, TRUE, 'Maria Flor Madureira Café', 'F', 5, '10/04/1975', 7, 6, 10, NULL, 1305);</v>
      </c>
    </row>
    <row r="1924" spans="1:24" ht="14.25" customHeight="1" x14ac:dyDescent="0.2">
      <c r="A1924" s="7">
        <v>1</v>
      </c>
      <c r="B1924" s="7" t="str">
        <f>$A1924 &amp; "-"&amp;VLOOKUP($A1924,Company!$A:$B,2,FALSE)</f>
        <v>1-ACME Corporation</v>
      </c>
      <c r="C1924" s="5">
        <f t="shared" si="261"/>
        <v>1920</v>
      </c>
      <c r="D1924" s="6" t="b">
        <v>1</v>
      </c>
      <c r="E1924" s="7">
        <f ca="1">IF($C1924 = 1 + N("Presidente"),
    127,
    IF($C1924 = 2 + N("Vice-Presidente"),
        72,
        IF($C1924 = 3 + N("Secretária bilíngue"),
            13,
            RANDBETWEEN(5,COUNT(Name!$A:$A) + 1)
        )
    )
)</f>
        <v>86</v>
      </c>
      <c r="F1924" s="7" t="str">
        <f ca="1">VLOOKUP($E1924,Name!$A:$B,2,FALSE)</f>
        <v>Carolina</v>
      </c>
      <c r="G1924" s="7">
        <f ca="1" xml:space="preserve">
IF($C1924 = 1,
    0,
    RANDBETWEEN(5,COUNT('Last name'!$A:$A) + 1)
)</f>
        <v>160</v>
      </c>
      <c r="H1924" s="7" t="str">
        <f ca="1" xml:space="preserve">
IF($C1924 = 1 + N("Presidente"),
    "de Orléans e Bragança",
    VLOOKUP($G1924,'Last name'!$A:$B,2,FALSE) &amp; " " &amp; VLOOKUP(RANDBETWEEN(5,COUNT('Last name'!$A:$A) + 1),'Last name'!$A:$B,2,FALSE)
)</f>
        <v>Resende Santos</v>
      </c>
      <c r="I1924" s="7" t="str">
        <f t="shared" ca="1" si="262"/>
        <v>Carolina Resende Santos</v>
      </c>
      <c r="J1924" s="7" t="str">
        <f ca="1">VLOOKUP($E1924,Name!$A:$C,3,FALSE)</f>
        <v>F</v>
      </c>
      <c r="K1924" s="7" t="str">
        <f ca="1">VLOOKUP($J1924,Gender!$A:$B,2,FALSE)</f>
        <v>Female</v>
      </c>
      <c r="L1924" s="7">
        <f t="shared" ca="1" si="263"/>
        <v>5</v>
      </c>
      <c r="M1924" s="7" t="str">
        <f ca="1">VLOOKUP($L1924,Race!$A:$B,2,FALSE)</f>
        <v>White</v>
      </c>
      <c r="N1924" s="8">
        <f t="shared" ca="1" si="264"/>
        <v>18888</v>
      </c>
      <c r="O1924" s="6">
        <f t="shared" ca="1" si="265"/>
        <v>7</v>
      </c>
      <c r="P1924" s="8" t="str">
        <f ca="1">VLOOKUP($O1924,Education!$A:$B,2,FALSE)</f>
        <v>Undergraduate degree</v>
      </c>
      <c r="Q1924" s="7">
        <f ca="1" xml:space="preserve">
  IF(OR($S1924 = 5, $S1924 = 6, $S1924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24" s="7" t="str">
        <f ca="1">VLOOKUP($Q1924,Department!$A:$B,2,FALSE)</f>
        <v>Commercial</v>
      </c>
      <c r="S1924" s="6">
        <f t="shared" ca="1" si="266"/>
        <v>11</v>
      </c>
      <c r="T1924" s="7" t="str">
        <f ca="1">VLOOKUP($S1924,Role!$A:$B,2,FALSE)</f>
        <v>Analyst</v>
      </c>
      <c r="U1924" s="6">
        <f t="shared" ca="1" si="267"/>
        <v>6</v>
      </c>
      <c r="V1924" s="7" t="str">
        <f ca="1" xml:space="preserve">
IF($U1924 &lt;&gt; "",
    VLOOKUP($U1924,Level!$A:$B,2,FALSE),
    ""
)</f>
        <v>Pleno</v>
      </c>
      <c r="W1924" s="1">
        <f t="shared" ca="1" si="268"/>
        <v>2580</v>
      </c>
      <c r="X1924" s="12" t="str">
        <f t="shared" ca="1" si="269"/>
        <v>INSERT INTO bi4all.fac_employees (id_company_fk, id_employee_pk, flg_active, employee_name, id_gender_fk, id_race_fk, birthday, id_schooling_fk, id_department_fk, id_role_fk, id_level_fk, salary) VALUES (1, 1920, TRUE, 'Carolina Resende Santos', 'F', 5, '17/09/1951', 7, 9, 11, 6, 2580);</v>
      </c>
    </row>
    <row r="1925" spans="1:24" ht="14.25" customHeight="1" x14ac:dyDescent="0.2">
      <c r="A1925" s="7">
        <v>1</v>
      </c>
      <c r="B1925" s="7" t="str">
        <f>$A1925 &amp; "-"&amp;VLOOKUP($A1925,Company!$A:$B,2,FALSE)</f>
        <v>1-ACME Corporation</v>
      </c>
      <c r="C1925" s="5">
        <f t="shared" si="261"/>
        <v>1921</v>
      </c>
      <c r="D1925" s="6" t="b">
        <v>1</v>
      </c>
      <c r="E1925" s="7">
        <f ca="1">IF($C1925 = 1 + N("Presidente"),
    127,
    IF($C1925 = 2 + N("Vice-Presidente"),
        72,
        IF($C1925 = 3 + N("Secretária bilíngue"),
            13,
            RANDBETWEEN(5,COUNT(Name!$A:$A) + 1)
        )
    )
)</f>
        <v>263</v>
      </c>
      <c r="F1925" s="7" t="str">
        <f ca="1">VLOOKUP($E1925,Name!$A:$B,2,FALSE)</f>
        <v>Maria Fernanda</v>
      </c>
      <c r="G1925" s="7">
        <f ca="1" xml:space="preserve">
IF($C1925 = 1,
    0,
    RANDBETWEEN(5,COUNT('Last name'!$A:$A) + 1)
)</f>
        <v>75</v>
      </c>
      <c r="H1925" s="7" t="str">
        <f ca="1" xml:space="preserve">
IF($C1925 = 1 + N("Presidente"),
    "de Orléans e Bragança",
    VLOOKUP($G1925,'Last name'!$A:$B,2,FALSE) &amp; " " &amp; VLOOKUP(RANDBETWEEN(5,COUNT('Last name'!$A:$A) + 1),'Last name'!$A:$B,2,FALSE)
)</f>
        <v>dos Santos Caminha</v>
      </c>
      <c r="I1925" s="7" t="str">
        <f t="shared" ca="1" si="262"/>
        <v>Maria Fernanda dos Santos Caminha</v>
      </c>
      <c r="J1925" s="7" t="str">
        <f ca="1">VLOOKUP($E1925,Name!$A:$C,3,FALSE)</f>
        <v>F</v>
      </c>
      <c r="K1925" s="7" t="str">
        <f ca="1">VLOOKUP($J1925,Gender!$A:$B,2,FALSE)</f>
        <v>Female</v>
      </c>
      <c r="L1925" s="7">
        <f t="shared" ca="1" si="263"/>
        <v>7</v>
      </c>
      <c r="M1925" s="7" t="str">
        <f ca="1">VLOOKUP($L1925,Race!$A:$B,2,FALSE)</f>
        <v>Hispanic or Latino</v>
      </c>
      <c r="N1925" s="8">
        <f t="shared" ca="1" si="264"/>
        <v>22724</v>
      </c>
      <c r="O1925" s="6">
        <f t="shared" ca="1" si="265"/>
        <v>7</v>
      </c>
      <c r="P1925" s="8" t="str">
        <f ca="1">VLOOKUP($O1925,Education!$A:$B,2,FALSE)</f>
        <v>Undergraduate degree</v>
      </c>
      <c r="Q1925" s="7">
        <f ca="1" xml:space="preserve">
  IF(OR($S1925 = 5, $S1925 = 6, $S1925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25" s="7" t="str">
        <f ca="1">VLOOKUP($Q1925,Department!$A:$B,2,FALSE)</f>
        <v>Administration</v>
      </c>
      <c r="S1925" s="6">
        <f t="shared" ca="1" si="266"/>
        <v>10</v>
      </c>
      <c r="T1925" s="7" t="str">
        <f ca="1">VLOOKUP($S1925,Role!$A:$B,2,FALSE)</f>
        <v>Trainee</v>
      </c>
      <c r="U1925" s="6" t="str">
        <f t="shared" ca="1" si="267"/>
        <v/>
      </c>
      <c r="V1925" s="7" t="str">
        <f ca="1" xml:space="preserve">
IF($U1925 &lt;&gt; "",
    VLOOKUP($U1925,Level!$A:$B,2,FALSE),
    ""
)</f>
        <v/>
      </c>
      <c r="W1925" s="1">
        <f t="shared" ca="1" si="268"/>
        <v>1305</v>
      </c>
      <c r="X1925" s="12" t="str">
        <f t="shared" ca="1" si="269"/>
        <v>INSERT INTO bi4all.fac_employees (id_company_fk, id_employee_pk, flg_active, employee_name, id_gender_fk, id_race_fk, birthday, id_schooling_fk, id_department_fk, id_role_fk, id_level_fk, salary) VALUES (1, 1921, TRUE, 'Maria Fernanda dos Santos Caminha', 'F', 7, '19/03/1962', 7, 6, 10, NULL, 1305);</v>
      </c>
    </row>
    <row r="1926" spans="1:24" ht="14.25" customHeight="1" x14ac:dyDescent="0.2">
      <c r="A1926" s="7">
        <v>1</v>
      </c>
      <c r="B1926" s="7" t="str">
        <f>$A1926 &amp; "-"&amp;VLOOKUP($A1926,Company!$A:$B,2,FALSE)</f>
        <v>1-ACME Corporation</v>
      </c>
      <c r="C1926" s="5">
        <f t="shared" ref="C1926:C1989" si="270">ROW() - 4</f>
        <v>1922</v>
      </c>
      <c r="D1926" s="6" t="b">
        <v>1</v>
      </c>
      <c r="E1926" s="7">
        <f ca="1">IF($C1926 = 1 + N("Presidente"),
    127,
    IF($C1926 = 2 + N("Vice-Presidente"),
        72,
        IF($C1926 = 3 + N("Secretária bilíngue"),
            13,
            RANDBETWEEN(5,COUNT(Name!$A:$A) + 1)
        )
    )
)</f>
        <v>288</v>
      </c>
      <c r="F1926" s="7" t="str">
        <f ca="1">VLOOKUP($E1926,Name!$A:$B,2,FALSE)</f>
        <v>Matheus Bruno</v>
      </c>
      <c r="G1926" s="7">
        <f ca="1" xml:space="preserve">
IF($C1926 = 1,
    0,
    RANDBETWEEN(5,COUNT('Last name'!$A:$A) + 1)
)</f>
        <v>49</v>
      </c>
      <c r="H1926" s="7" t="str">
        <f ca="1" xml:space="preserve">
IF($C1926 = 1 + N("Presidente"),
    "de Orléans e Bragança",
    VLOOKUP($G1926,'Last name'!$A:$B,2,FALSE) &amp; " " &amp; VLOOKUP(RANDBETWEEN(5,COUNT('Last name'!$A:$A) + 1),'Last name'!$A:$B,2,FALSE)
)</f>
        <v>Brito Mendes</v>
      </c>
      <c r="I1926" s="7" t="str">
        <f t="shared" ref="I1926:I1989" ca="1" si="271">$F1926 &amp; " " &amp; $H1926</f>
        <v>Matheus Bruno Brito Mendes</v>
      </c>
      <c r="J1926" s="7" t="str">
        <f ca="1">VLOOKUP($E1926,Name!$A:$C,3,FALSE)</f>
        <v>M</v>
      </c>
      <c r="K1926" s="7" t="str">
        <f ca="1">VLOOKUP($J1926,Gender!$A:$B,2,FALSE)</f>
        <v>Male</v>
      </c>
      <c r="L1926" s="7">
        <f t="shared" ref="L1926:L1989" ca="1" si="272" xml:space="preserve">
IF(AND($S1926 &gt;= 5, $S1926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926" s="7" t="str">
        <f ca="1">VLOOKUP($L1926,Race!$A:$B,2,FALSE)</f>
        <v>White</v>
      </c>
      <c r="N1926" s="8">
        <f t="shared" ref="N1926:N1989" ca="1" si="273" xml:space="preserve">
IF($S1926 = 5 + N("CEO"),
    TODAY() - 16340,
    IF($S1926 = 8 + N("Secretary"),
        RANDBETWEEN(TODAY() - 12418.5, TODAY()-6574.5),
        IF(OR($S1926 = 7, $S1926 = 14),
            RANDBETWEEN(TODAY() - 16071, TODAY() - 8766),
            IF(OR($S1926 = 13, $S1926 = 12, $S1926 = 11),
                RANDBETWEEN(TODAY() - 27393.75, TODAY() - 12783.75),
                RANDBETWEEN(TODAY() - 27393.75, TODAY()-10957.5)
            )
        )
    )
)</f>
        <v>20863</v>
      </c>
      <c r="O1926" s="6">
        <f t="shared" ref="O1926:O1989" ca="1" si="274" xml:space="preserve">
IF(OR($S1926 = 5, $S1926 = 6) + N("Se for presidente ou vice-presidente"),
    10 + N("Doutor"),
    IF($S1926 = 7 + N("Se for diretor"),
        RANDBETWEEN(8,10) + N("Graduate school or Master’s degree or Doctorate"),
        IF($S1926 = 14 + N("If a manager"),
            RANDBETWEEN(7,9),
            IF(OR($S1926 = 13, $S1926 = 12, $S1926 = 11) + N("If coordinator or specialist or analyst"),
                RANDBETWEEN(7,8),
                7
            )
        )
    )
)</f>
        <v>7</v>
      </c>
      <c r="P1926" s="8" t="str">
        <f ca="1">VLOOKUP($O1926,Education!$A:$B,2,FALSE)</f>
        <v>Undergraduate degree</v>
      </c>
      <c r="Q1926" s="7">
        <f ca="1" xml:space="preserve">
  IF(OR($S1926 = 5, $S1926 = 6, $S1926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26" s="7" t="str">
        <f ca="1">VLOOKUP($Q1926,Department!$A:$B,2,FALSE)</f>
        <v>Human Resource</v>
      </c>
      <c r="S1926" s="6">
        <f t="shared" ref="S1926:S1989" ca="1" si="275" xml:space="preserve">
IF($C1926 = 1 + N("Se matrícula for 1"),
  5 + N("Presidente"),
  IF($C1926 = 2 + N("Se matrícula for 2"),
    6 + N("Vice-presidente"),
    IF($C1926 = 3 + N("Se matrícula for 3"),
      8 + N("Secretária bilíngue"),
      IF(AND($C1926 &gt;= 4, $C1926 &lt;=14),
        7 + N("Diretor"),
        IF(AND($C1926 &gt;= 15, $C1926 &lt;= 25),
          14 + N("Manager"),
          IF(AND($C1926 &gt;= 26, $C1926 &lt;= 36),
            13 + N("Coordinador"),
            IF(AND($C1926 &gt;= 37, $C1926 &lt;= 47),
              12 + N("Especialista"),
                IF(MOD($C1926,2) = 0,
                  11 + N("Analista"),
                  RANDBETWEEN(9,10) + N("Estagiário ou Trainee")
                )
            )
          )
        )
      )
    )
  )
)</f>
        <v>11</v>
      </c>
      <c r="T1926" s="7" t="str">
        <f ca="1">VLOOKUP($S1926,Role!$A:$B,2,FALSE)</f>
        <v>Analyst</v>
      </c>
      <c r="U1926" s="6">
        <f t="shared" ref="U1926:U1989" ca="1" si="276" xml:space="preserve">
IF($S1926 = 11 + N("Analyst"),
    RANDBETWEEN(5, 7) + N("Jr, Pleno, Sr"),
    ""
)</f>
        <v>6</v>
      </c>
      <c r="V1926" s="7" t="str">
        <f ca="1" xml:space="preserve">
IF($U1926 &lt;&gt; "",
    VLOOKUP($U1926,Level!$A:$B,2,FALSE),
    ""
)</f>
        <v>Pleno</v>
      </c>
      <c r="W1926" s="1">
        <f t="shared" ref="W1926:W1989" ca="1" si="277" xml:space="preserve">
IF($S1926 = 5 + N("Presidente"),
    27000,
    IF($S1926 = 6 + N("Vice-presidente"),
        23000,
        IF(OR($S1926 = 8, $S1926= 13, $S1926 = 12) + N("Secretária bilíngue ou coordenador ou especialista"),
            8000,
            IF($S1926 = 7 + N("Diretor"),
                15000,
                IF($S1926 = 14 + N("Gerente"),
                    12000,
                    IF($S1926 = 9 + N("Estagiário"),
                        705,
                        IF($S1926 = 10 + N("Trainee"),
                            805,
                            IF($S1926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IF($O1926 = 7,
  500,
  IF($O1926 = 8,
    1000,
    IF($O1926 = 9,
      1500,
      IF($O1926 = 10,
        2000,
        0
      )
    )
  )
)
+
N("Adicional no salário por área")
+
IF($Q1926 = 14 + N("Tecnologia da Informação"),
  120,
  IF($Q1926 = 16 + N("Vendas"),
    110,
    IF($Q1926 = 15 + N("Jurídico"),
      100,
      IF(OR($Q1926 = 8, $Q1926 = 9, $Q1926 = 11) + N("Recursos humanos ou comercial ou comunicação e marketing"),
        80,
        0
      )
    )
  )
)
+
N("Adicionando pegadinha")
+
IF(AND($Q1926 = 16, $O1926 = 9, $S1926 = 11, $U1926 = 5) + N("Se for de vendas, com mestrado, analista sênior"),
  IF($L1926 = 5,
    100,
    0
  )
  +
  IF($J1926 = "M",
    200,
    0
  ),
  0
)</f>
        <v>2580</v>
      </c>
      <c r="X1926" s="12" t="str">
        <f t="shared" ref="X1926:X1989" ca="1" si="278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$A1926  &amp; ", "   &amp;
$C1926  &amp; ", "   &amp;
$D1926  &amp; ", '"  &amp;
$I1926  &amp; "', '" &amp;
$J1926  &amp; "', "  &amp;
$L1926  &amp; ", '"  &amp;
TEXT($N1926,"dd/mm/aaaa")  &amp; "', "   &amp;
$O1926  &amp; ", "   &amp;
$Q1926  &amp; ", "   &amp;
$S1926  &amp; ", "   &amp;
IF($U1926 &lt;&gt; "", $U1926, "NULL")  &amp; ", "   &amp;
$W1926  &amp; ");"</f>
        <v>INSERT INTO bi4all.fac_employees (id_company_fk, id_employee_pk, flg_active, employee_name, id_gender_fk, id_race_fk, birthday, id_schooling_fk, id_department_fk, id_role_fk, id_level_fk, salary) VALUES (1, 1922, TRUE, 'Matheus Bruno Brito Mendes', 'M', 5, '12/02/1957', 7, 8, 11, 6, 2580);</v>
      </c>
    </row>
    <row r="1927" spans="1:24" ht="14.25" customHeight="1" x14ac:dyDescent="0.2">
      <c r="A1927" s="7">
        <v>1</v>
      </c>
      <c r="B1927" s="7" t="str">
        <f>$A1927 &amp; "-"&amp;VLOOKUP($A1927,Company!$A:$B,2,FALSE)</f>
        <v>1-ACME Corporation</v>
      </c>
      <c r="C1927" s="5">
        <f t="shared" si="270"/>
        <v>1923</v>
      </c>
      <c r="D1927" s="6" t="b">
        <v>1</v>
      </c>
      <c r="E1927" s="7">
        <f ca="1">IF($C1927 = 1 + N("Presidente"),
    127,
    IF($C1927 = 2 + N("Vice-Presidente"),
        72,
        IF($C1927 = 3 + N("Secretária bilíngue"),
            13,
            RANDBETWEEN(5,COUNT(Name!$A:$A) + 1)
        )
    )
)</f>
        <v>9</v>
      </c>
      <c r="F1927" s="7" t="str">
        <f ca="1">VLOOKUP($E1927,Name!$A:$B,2,FALSE)</f>
        <v>Adélio</v>
      </c>
      <c r="G1927" s="7">
        <f ca="1" xml:space="preserve">
IF($C1927 = 1,
    0,
    RANDBETWEEN(5,COUNT('Last name'!$A:$A) + 1)
)</f>
        <v>94</v>
      </c>
      <c r="H1927" s="7" t="str">
        <f ca="1" xml:space="preserve">
IF($C1927 = 1 + N("Presidente"),
    "de Orléans e Bragança",
    VLOOKUP($G1927,'Last name'!$A:$B,2,FALSE) &amp; " " &amp; VLOOKUP(RANDBETWEEN(5,COUNT('Last name'!$A:$A) + 1),'Last name'!$A:$B,2,FALSE)
)</f>
        <v>Furtado Alvim</v>
      </c>
      <c r="I1927" s="7" t="str">
        <f t="shared" ca="1" si="271"/>
        <v>Adélio Furtado Alvim</v>
      </c>
      <c r="J1927" s="7" t="str">
        <f ca="1">VLOOKUP($E1927,Name!$A:$C,3,FALSE)</f>
        <v>M</v>
      </c>
      <c r="K1927" s="7" t="str">
        <f ca="1">VLOOKUP($J1927,Gender!$A:$B,2,FALSE)</f>
        <v>Male</v>
      </c>
      <c r="L1927" s="7">
        <f t="shared" ca="1" si="272"/>
        <v>5</v>
      </c>
      <c r="M1927" s="7" t="str">
        <f ca="1">VLOOKUP($L1927,Race!$A:$B,2,FALSE)</f>
        <v>White</v>
      </c>
      <c r="N1927" s="8">
        <f t="shared" ca="1" si="273"/>
        <v>25325</v>
      </c>
      <c r="O1927" s="6">
        <f t="shared" ca="1" si="274"/>
        <v>7</v>
      </c>
      <c r="P1927" s="8" t="str">
        <f ca="1">VLOOKUP($O1927,Education!$A:$B,2,FALSE)</f>
        <v>Undergraduate degree</v>
      </c>
      <c r="Q1927" s="7">
        <f ca="1" xml:space="preserve">
  IF(OR($S1927 = 5, $S1927 = 6, $S1927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27" s="7" t="str">
        <f ca="1">VLOOKUP($Q1927,Department!$A:$B,2,FALSE)</f>
        <v>Administration</v>
      </c>
      <c r="S1927" s="6">
        <f t="shared" ca="1" si="275"/>
        <v>9</v>
      </c>
      <c r="T1927" s="7" t="str">
        <f ca="1">VLOOKUP($S1927,Role!$A:$B,2,FALSE)</f>
        <v>Intern</v>
      </c>
      <c r="U1927" s="6" t="str">
        <f t="shared" ca="1" si="276"/>
        <v/>
      </c>
      <c r="V1927" s="7" t="str">
        <f ca="1" xml:space="preserve">
IF($U1927 &lt;&gt; "",
    VLOOKUP($U1927,Level!$A:$B,2,FALSE),
    ""
)</f>
        <v/>
      </c>
      <c r="W1927" s="1">
        <f t="shared" ca="1" si="277"/>
        <v>1205</v>
      </c>
      <c r="X1927" s="12" t="str">
        <f t="shared" ca="1" si="278"/>
        <v>INSERT INTO bi4all.fac_employees (id_company_fk, id_employee_pk, flg_active, employee_name, id_gender_fk, id_race_fk, birthday, id_schooling_fk, id_department_fk, id_role_fk, id_level_fk, salary) VALUES (1, 1923, TRUE, 'Adélio Furtado Alvim', 'M', 5, '02/05/1969', 7, 6, 9, NULL, 1205);</v>
      </c>
    </row>
    <row r="1928" spans="1:24" ht="14.25" customHeight="1" x14ac:dyDescent="0.2">
      <c r="A1928" s="7">
        <v>1</v>
      </c>
      <c r="B1928" s="7" t="str">
        <f>$A1928 &amp; "-"&amp;VLOOKUP($A1928,Company!$A:$B,2,FALSE)</f>
        <v>1-ACME Corporation</v>
      </c>
      <c r="C1928" s="5">
        <f t="shared" si="270"/>
        <v>1924</v>
      </c>
      <c r="D1928" s="6" t="b">
        <v>1</v>
      </c>
      <c r="E1928" s="7">
        <f ca="1">IF($C1928 = 1 + N("Presidente"),
    127,
    IF($C1928 = 2 + N("Vice-Presidente"),
        72,
        IF($C1928 = 3 + N("Secretária bilíngue"),
            13,
            RANDBETWEEN(5,COUNT(Name!$A:$A) + 1)
        )
    )
)</f>
        <v>140</v>
      </c>
      <c r="F1928" s="7" t="str">
        <f ca="1">VLOOKUP($E1928,Name!$A:$B,2,FALSE)</f>
        <v>Fernando Manuel</v>
      </c>
      <c r="G1928" s="7">
        <f ca="1" xml:space="preserve">
IF($C1928 = 1,
    0,
    RANDBETWEEN(5,COUNT('Last name'!$A:$A) + 1)
)</f>
        <v>79</v>
      </c>
      <c r="H1928" s="7" t="str">
        <f ca="1" xml:space="preserve">
IF($C1928 = 1 + N("Presidente"),
    "de Orléans e Bragança",
    VLOOKUP($G1928,'Last name'!$A:$B,2,FALSE) &amp; " " &amp; VLOOKUP(RANDBETWEEN(5,COUNT('Last name'!$A:$A) + 1),'Last name'!$A:$B,2,FALSE)
)</f>
        <v>Evangelista Fernandes</v>
      </c>
      <c r="I1928" s="7" t="str">
        <f t="shared" ca="1" si="271"/>
        <v>Fernando Manuel Evangelista Fernandes</v>
      </c>
      <c r="J1928" s="7" t="str">
        <f ca="1">VLOOKUP($E1928,Name!$A:$C,3,FALSE)</f>
        <v>M</v>
      </c>
      <c r="K1928" s="7" t="str">
        <f ca="1">VLOOKUP($J1928,Gender!$A:$B,2,FALSE)</f>
        <v>Male</v>
      </c>
      <c r="L1928" s="7">
        <f t="shared" ca="1" si="272"/>
        <v>5</v>
      </c>
      <c r="M1928" s="7" t="str">
        <f ca="1">VLOOKUP($L1928,Race!$A:$B,2,FALSE)</f>
        <v>White</v>
      </c>
      <c r="N1928" s="8">
        <f t="shared" ca="1" si="273"/>
        <v>22290</v>
      </c>
      <c r="O1928" s="6">
        <f t="shared" ca="1" si="274"/>
        <v>8</v>
      </c>
      <c r="P1928" s="8" t="str">
        <f ca="1">VLOOKUP($O1928,Education!$A:$B,2,FALSE)</f>
        <v>Graduate school</v>
      </c>
      <c r="Q1928" s="7">
        <f ca="1" xml:space="preserve">
  IF(OR($S1928 = 5, $S1928 = 6, $S1928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28" s="7" t="str">
        <f ca="1">VLOOKUP($Q1928,Department!$A:$B,2,FALSE)</f>
        <v>Operations</v>
      </c>
      <c r="S1928" s="6">
        <f t="shared" ca="1" si="275"/>
        <v>11</v>
      </c>
      <c r="T1928" s="7" t="str">
        <f ca="1">VLOOKUP($S1928,Role!$A:$B,2,FALSE)</f>
        <v>Analyst</v>
      </c>
      <c r="U1928" s="6">
        <f t="shared" ca="1" si="276"/>
        <v>6</v>
      </c>
      <c r="V1928" s="7" t="str">
        <f ca="1" xml:space="preserve">
IF($U1928 &lt;&gt; "",
    VLOOKUP($U1928,Level!$A:$B,2,FALSE),
    ""
)</f>
        <v>Pleno</v>
      </c>
      <c r="W1928" s="1">
        <f t="shared" ca="1" si="277"/>
        <v>3000</v>
      </c>
      <c r="X1928" s="12" t="str">
        <f t="shared" ca="1" si="278"/>
        <v>INSERT INTO bi4all.fac_employees (id_company_fk, id_employee_pk, flg_active, employee_name, id_gender_fk, id_race_fk, birthday, id_schooling_fk, id_department_fk, id_role_fk, id_level_fk, salary) VALUES (1, 1924, TRUE, 'Fernando Manuel Evangelista Fernandes', 'M', 5, '09/01/1961', 8, 10, 11, 6, 3000);</v>
      </c>
    </row>
    <row r="1929" spans="1:24" ht="14.25" customHeight="1" x14ac:dyDescent="0.2">
      <c r="A1929" s="7">
        <v>1</v>
      </c>
      <c r="B1929" s="7" t="str">
        <f>$A1929 &amp; "-"&amp;VLOOKUP($A1929,Company!$A:$B,2,FALSE)</f>
        <v>1-ACME Corporation</v>
      </c>
      <c r="C1929" s="5">
        <f t="shared" si="270"/>
        <v>1925</v>
      </c>
      <c r="D1929" s="6" t="b">
        <v>1</v>
      </c>
      <c r="E1929" s="7">
        <f ca="1">IF($C1929 = 1 + N("Presidente"),
    127,
    IF($C1929 = 2 + N("Vice-Presidente"),
        72,
        IF($C1929 = 3 + N("Secretária bilíngue"),
            13,
            RANDBETWEEN(5,COUNT(Name!$A:$A) + 1)
        )
    )
)</f>
        <v>228</v>
      </c>
      <c r="F1929" s="7" t="str">
        <f ca="1">VLOOKUP($E1929,Name!$A:$B,2,FALSE)</f>
        <v>Lívia</v>
      </c>
      <c r="G1929" s="7">
        <f ca="1" xml:space="preserve">
IF($C1929 = 1,
    0,
    RANDBETWEEN(5,COUNT('Last name'!$A:$A) + 1)
)</f>
        <v>83</v>
      </c>
      <c r="H1929" s="7" t="str">
        <f ca="1" xml:space="preserve">
IF($C1929 = 1 + N("Presidente"),
    "de Orléans e Bragança",
    VLOOKUP($G1929,'Last name'!$A:$B,2,FALSE) &amp; " " &amp; VLOOKUP(RANDBETWEEN(5,COUNT('Last name'!$A:$A) + 1),'Last name'!$A:$B,2,FALSE)
)</f>
        <v>Faro Cunha</v>
      </c>
      <c r="I1929" s="7" t="str">
        <f t="shared" ca="1" si="271"/>
        <v>Lívia Faro Cunha</v>
      </c>
      <c r="J1929" s="7" t="str">
        <f ca="1">VLOOKUP($E1929,Name!$A:$C,3,FALSE)</f>
        <v>F</v>
      </c>
      <c r="K1929" s="7" t="str">
        <f ca="1">VLOOKUP($J1929,Gender!$A:$B,2,FALSE)</f>
        <v>Female</v>
      </c>
      <c r="L1929" s="7">
        <f t="shared" ca="1" si="272"/>
        <v>5</v>
      </c>
      <c r="M1929" s="7" t="str">
        <f ca="1">VLOOKUP($L1929,Race!$A:$B,2,FALSE)</f>
        <v>White</v>
      </c>
      <c r="N1929" s="8">
        <f t="shared" ca="1" si="273"/>
        <v>28730</v>
      </c>
      <c r="O1929" s="6">
        <f t="shared" ca="1" si="274"/>
        <v>7</v>
      </c>
      <c r="P1929" s="8" t="str">
        <f ca="1">VLOOKUP($O1929,Education!$A:$B,2,FALSE)</f>
        <v>Undergraduate degree</v>
      </c>
      <c r="Q1929" s="7">
        <f ca="1" xml:space="preserve">
  IF(OR($S1929 = 5, $S1929 = 6, $S1929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29" s="7" t="str">
        <f ca="1">VLOOKUP($Q1929,Department!$A:$B,2,FALSE)</f>
        <v>Human Resource</v>
      </c>
      <c r="S1929" s="6">
        <f t="shared" ca="1" si="275"/>
        <v>10</v>
      </c>
      <c r="T1929" s="7" t="str">
        <f ca="1">VLOOKUP($S1929,Role!$A:$B,2,FALSE)</f>
        <v>Trainee</v>
      </c>
      <c r="U1929" s="6" t="str">
        <f t="shared" ca="1" si="276"/>
        <v/>
      </c>
      <c r="V1929" s="7" t="str">
        <f ca="1" xml:space="preserve">
IF($U1929 &lt;&gt; "",
    VLOOKUP($U1929,Level!$A:$B,2,FALSE),
    ""
)</f>
        <v/>
      </c>
      <c r="W1929" s="1">
        <f t="shared" ca="1" si="277"/>
        <v>1385</v>
      </c>
      <c r="X1929" s="12" t="str">
        <f t="shared" ca="1" si="278"/>
        <v>INSERT INTO bi4all.fac_employees (id_company_fk, id_employee_pk, flg_active, employee_name, id_gender_fk, id_race_fk, birthday, id_schooling_fk, id_department_fk, id_role_fk, id_level_fk, salary) VALUES (1, 1925, TRUE, 'Lívia Faro Cunha', 'F', 5, '28/08/1978', 7, 8, 10, NULL, 1385);</v>
      </c>
    </row>
    <row r="1930" spans="1:24" ht="14.25" customHeight="1" x14ac:dyDescent="0.2">
      <c r="A1930" s="7">
        <v>1</v>
      </c>
      <c r="B1930" s="7" t="str">
        <f>$A1930 &amp; "-"&amp;VLOOKUP($A1930,Company!$A:$B,2,FALSE)</f>
        <v>1-ACME Corporation</v>
      </c>
      <c r="C1930" s="5">
        <f t="shared" si="270"/>
        <v>1926</v>
      </c>
      <c r="D1930" s="6" t="b">
        <v>1</v>
      </c>
      <c r="E1930" s="7">
        <f ca="1">IF($C1930 = 1 + N("Presidente"),
    127,
    IF($C1930 = 2 + N("Vice-Presidente"),
        72,
        IF($C1930 = 3 + N("Secretária bilíngue"),
            13,
            RANDBETWEEN(5,COUNT(Name!$A:$A) + 1)
        )
    )
)</f>
        <v>205</v>
      </c>
      <c r="F1930" s="7" t="str">
        <f ca="1">VLOOKUP($E1930,Name!$A:$B,2,FALSE)</f>
        <v>Kaique</v>
      </c>
      <c r="G1930" s="7">
        <f ca="1" xml:space="preserve">
IF($C1930 = 1,
    0,
    RANDBETWEEN(5,COUNT('Last name'!$A:$A) + 1)
)</f>
        <v>99</v>
      </c>
      <c r="H1930" s="7" t="str">
        <f ca="1" xml:space="preserve">
IF($C1930 = 1 + N("Presidente"),
    "de Orléans e Bragança",
    VLOOKUP($G1930,'Last name'!$A:$B,2,FALSE) &amp; " " &amp; VLOOKUP(RANDBETWEEN(5,COUNT('Last name'!$A:$A) + 1),'Last name'!$A:$B,2,FALSE)
)</f>
        <v>Gomes Colombo</v>
      </c>
      <c r="I1930" s="7" t="str">
        <f t="shared" ca="1" si="271"/>
        <v>Kaique Gomes Colombo</v>
      </c>
      <c r="J1930" s="7" t="str">
        <f ca="1">VLOOKUP($E1930,Name!$A:$C,3,FALSE)</f>
        <v>M</v>
      </c>
      <c r="K1930" s="7" t="str">
        <f ca="1">VLOOKUP($J1930,Gender!$A:$B,2,FALSE)</f>
        <v>Male</v>
      </c>
      <c r="L1930" s="7">
        <f t="shared" ca="1" si="272"/>
        <v>5</v>
      </c>
      <c r="M1930" s="7" t="str">
        <f ca="1">VLOOKUP($L1930,Race!$A:$B,2,FALSE)</f>
        <v>White</v>
      </c>
      <c r="N1930" s="8">
        <f t="shared" ca="1" si="273"/>
        <v>26605</v>
      </c>
      <c r="O1930" s="6">
        <f t="shared" ca="1" si="274"/>
        <v>7</v>
      </c>
      <c r="P1930" s="8" t="str">
        <f ca="1">VLOOKUP($O1930,Education!$A:$B,2,FALSE)</f>
        <v>Undergraduate degree</v>
      </c>
      <c r="Q1930" s="7">
        <f ca="1" xml:space="preserve">
  IF(OR($S1930 = 5, $S1930 = 6, $S1930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30" s="7" t="str">
        <f ca="1">VLOOKUP($Q1930,Department!$A:$B,2,FALSE)</f>
        <v>Controlling</v>
      </c>
      <c r="S1930" s="6">
        <f t="shared" ca="1" si="275"/>
        <v>11</v>
      </c>
      <c r="T1930" s="7" t="str">
        <f ca="1">VLOOKUP($S1930,Role!$A:$B,2,FALSE)</f>
        <v>Analyst</v>
      </c>
      <c r="U1930" s="6">
        <f t="shared" ca="1" si="276"/>
        <v>6</v>
      </c>
      <c r="V1930" s="7" t="str">
        <f ca="1" xml:space="preserve">
IF($U1930 &lt;&gt; "",
    VLOOKUP($U1930,Level!$A:$B,2,FALSE),
    ""
)</f>
        <v>Pleno</v>
      </c>
      <c r="W1930" s="1">
        <f t="shared" ca="1" si="277"/>
        <v>2500</v>
      </c>
      <c r="X1930" s="12" t="str">
        <f t="shared" ca="1" si="278"/>
        <v>INSERT INTO bi4all.fac_employees (id_company_fk, id_employee_pk, flg_active, employee_name, id_gender_fk, id_race_fk, birthday, id_schooling_fk, id_department_fk, id_role_fk, id_level_fk, salary) VALUES (1, 1926, TRUE, 'Kaique Gomes Colombo', 'M', 5, '02/11/1972', 7, 12, 11, 6, 2500);</v>
      </c>
    </row>
    <row r="1931" spans="1:24" ht="14.25" customHeight="1" x14ac:dyDescent="0.2">
      <c r="A1931" s="7">
        <v>1</v>
      </c>
      <c r="B1931" s="7" t="str">
        <f>$A1931 &amp; "-"&amp;VLOOKUP($A1931,Company!$A:$B,2,FALSE)</f>
        <v>1-ACME Corporation</v>
      </c>
      <c r="C1931" s="5">
        <f t="shared" si="270"/>
        <v>1927</v>
      </c>
      <c r="D1931" s="6" t="b">
        <v>1</v>
      </c>
      <c r="E1931" s="7">
        <f ca="1">IF($C1931 = 1 + N("Presidente"),
    127,
    IF($C1931 = 2 + N("Vice-Presidente"),
        72,
        IF($C1931 = 3 + N("Secretária bilíngue"),
            13,
            RANDBETWEEN(5,COUNT(Name!$A:$A) + 1)
        )
    )
)</f>
        <v>143</v>
      </c>
      <c r="F1931" s="7" t="str">
        <f ca="1">VLOOKUP($E1931,Name!$A:$B,2,FALSE)</f>
        <v>Flavio</v>
      </c>
      <c r="G1931" s="7">
        <f ca="1" xml:space="preserve">
IF($C1931 = 1,
    0,
    RANDBETWEEN(5,COUNT('Last name'!$A:$A) + 1)
)</f>
        <v>116</v>
      </c>
      <c r="H1931" s="7" t="str">
        <f ca="1" xml:space="preserve">
IF($C1931 = 1 + N("Presidente"),
    "de Orléans e Bragança",
    VLOOKUP($G1931,'Last name'!$A:$B,2,FALSE) &amp; " " &amp; VLOOKUP(RANDBETWEEN(5,COUNT('Last name'!$A:$A) + 1),'Last name'!$A:$B,2,FALSE)
)</f>
        <v>Malafaia Gomes</v>
      </c>
      <c r="I1931" s="7" t="str">
        <f t="shared" ca="1" si="271"/>
        <v>Flavio Malafaia Gomes</v>
      </c>
      <c r="J1931" s="7" t="str">
        <f ca="1">VLOOKUP($E1931,Name!$A:$C,3,FALSE)</f>
        <v>M</v>
      </c>
      <c r="K1931" s="7" t="str">
        <f ca="1">VLOOKUP($J1931,Gender!$A:$B,2,FALSE)</f>
        <v>Male</v>
      </c>
      <c r="L1931" s="7">
        <f t="shared" ca="1" si="272"/>
        <v>5</v>
      </c>
      <c r="M1931" s="7" t="str">
        <f ca="1">VLOOKUP($L1931,Race!$A:$B,2,FALSE)</f>
        <v>White</v>
      </c>
      <c r="N1931" s="8">
        <f t="shared" ca="1" si="273"/>
        <v>25389</v>
      </c>
      <c r="O1931" s="6">
        <f t="shared" ca="1" si="274"/>
        <v>7</v>
      </c>
      <c r="P1931" s="8" t="str">
        <f ca="1">VLOOKUP($O1931,Education!$A:$B,2,FALSE)</f>
        <v>Undergraduate degree</v>
      </c>
      <c r="Q1931" s="7">
        <f ca="1" xml:space="preserve">
  IF(OR($S1931 = 5, $S1931 = 6, $S1931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31" s="7" t="str">
        <f ca="1">VLOOKUP($Q1931,Department!$A:$B,2,FALSE)</f>
        <v>Administration</v>
      </c>
      <c r="S1931" s="6">
        <f t="shared" ca="1" si="275"/>
        <v>10</v>
      </c>
      <c r="T1931" s="7" t="str">
        <f ca="1">VLOOKUP($S1931,Role!$A:$B,2,FALSE)</f>
        <v>Trainee</v>
      </c>
      <c r="U1931" s="6" t="str">
        <f t="shared" ca="1" si="276"/>
        <v/>
      </c>
      <c r="V1931" s="7" t="str">
        <f ca="1" xml:space="preserve">
IF($U1931 &lt;&gt; "",
    VLOOKUP($U1931,Level!$A:$B,2,FALSE),
    ""
)</f>
        <v/>
      </c>
      <c r="W1931" s="1">
        <f t="shared" ca="1" si="277"/>
        <v>1305</v>
      </c>
      <c r="X1931" s="12" t="str">
        <f t="shared" ca="1" si="278"/>
        <v>INSERT INTO bi4all.fac_employees (id_company_fk, id_employee_pk, flg_active, employee_name, id_gender_fk, id_race_fk, birthday, id_schooling_fk, id_department_fk, id_role_fk, id_level_fk, salary) VALUES (1, 1927, TRUE, 'Flavio Malafaia Gomes', 'M', 5, '05/07/1969', 7, 6, 10, NULL, 1305);</v>
      </c>
    </row>
    <row r="1932" spans="1:24" ht="14.25" customHeight="1" x14ac:dyDescent="0.2">
      <c r="A1932" s="7">
        <v>1</v>
      </c>
      <c r="B1932" s="7" t="str">
        <f>$A1932 &amp; "-"&amp;VLOOKUP($A1932,Company!$A:$B,2,FALSE)</f>
        <v>1-ACME Corporation</v>
      </c>
      <c r="C1932" s="5">
        <f t="shared" si="270"/>
        <v>1928</v>
      </c>
      <c r="D1932" s="6" t="b">
        <v>1</v>
      </c>
      <c r="E1932" s="7">
        <f ca="1">IF($C1932 = 1 + N("Presidente"),
    127,
    IF($C1932 = 2 + N("Vice-Presidente"),
        72,
        IF($C1932 = 3 + N("Secretária bilíngue"),
            13,
            RANDBETWEEN(5,COUNT(Name!$A:$A) + 1)
        )
    )
)</f>
        <v>5</v>
      </c>
      <c r="F1932" s="7" t="str">
        <f ca="1">VLOOKUP($E1932,Name!$A:$B,2,FALSE)</f>
        <v>Abel</v>
      </c>
      <c r="G1932" s="7">
        <f ca="1" xml:space="preserve">
IF($C1932 = 1,
    0,
    RANDBETWEEN(5,COUNT('Last name'!$A:$A) + 1)
)</f>
        <v>89</v>
      </c>
      <c r="H1932" s="7" t="str">
        <f ca="1" xml:space="preserve">
IF($C1932 = 1 + N("Presidente"),
    "de Orléans e Bragança",
    VLOOKUP($G1932,'Last name'!$A:$B,2,FALSE) &amp; " " &amp; VLOOKUP(RANDBETWEEN(5,COUNT('Last name'!$A:$A) + 1),'Last name'!$A:$B,2,FALSE)
)</f>
        <v>Figo Souza</v>
      </c>
      <c r="I1932" s="7" t="str">
        <f t="shared" ca="1" si="271"/>
        <v>Abel Figo Souza</v>
      </c>
      <c r="J1932" s="7" t="str">
        <f ca="1">VLOOKUP($E1932,Name!$A:$C,3,FALSE)</f>
        <v>M</v>
      </c>
      <c r="K1932" s="7" t="str">
        <f ca="1">VLOOKUP($J1932,Gender!$A:$B,2,FALSE)</f>
        <v>Male</v>
      </c>
      <c r="L1932" s="7">
        <f t="shared" ca="1" si="272"/>
        <v>6</v>
      </c>
      <c r="M1932" s="7" t="str">
        <f ca="1">VLOOKUP($L1932,Race!$A:$B,2,FALSE)</f>
        <v>Black or African American</v>
      </c>
      <c r="N1932" s="8">
        <f t="shared" ca="1" si="273"/>
        <v>30975</v>
      </c>
      <c r="O1932" s="6">
        <f t="shared" ca="1" si="274"/>
        <v>8</v>
      </c>
      <c r="P1932" s="8" t="str">
        <f ca="1">VLOOKUP($O1932,Education!$A:$B,2,FALSE)</f>
        <v>Graduate school</v>
      </c>
      <c r="Q1932" s="7">
        <f ca="1" xml:space="preserve">
  IF(OR($S1932 = 5, $S1932 = 6, $S1932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32" s="7" t="str">
        <f ca="1">VLOOKUP($Q1932,Department!$A:$B,2,FALSE)</f>
        <v>Audit</v>
      </c>
      <c r="S1932" s="6">
        <f t="shared" ca="1" si="275"/>
        <v>11</v>
      </c>
      <c r="T1932" s="7" t="str">
        <f ca="1">VLOOKUP($S1932,Role!$A:$B,2,FALSE)</f>
        <v>Analyst</v>
      </c>
      <c r="U1932" s="6">
        <f t="shared" ca="1" si="276"/>
        <v>7</v>
      </c>
      <c r="V1932" s="7" t="str">
        <f ca="1" xml:space="preserve">
IF($U1932 &lt;&gt; "",
    VLOOKUP($U1932,Level!$A:$B,2,FALSE),
    ""
)</f>
        <v>Senior</v>
      </c>
      <c r="W1932" s="1">
        <f t="shared" ca="1" si="277"/>
        <v>3000</v>
      </c>
      <c r="X1932" s="12" t="str">
        <f t="shared" ca="1" si="278"/>
        <v>INSERT INTO bi4all.fac_employees (id_company_fk, id_employee_pk, flg_active, employee_name, id_gender_fk, id_race_fk, birthday, id_schooling_fk, id_department_fk, id_role_fk, id_level_fk, salary) VALUES (1, 1928, TRUE, 'Abel Figo Souza', 'M', 6, '20/10/1984', 8, 13, 11, 7, 3000);</v>
      </c>
    </row>
    <row r="1933" spans="1:24" ht="14.25" customHeight="1" x14ac:dyDescent="0.2">
      <c r="A1933" s="7">
        <v>1</v>
      </c>
      <c r="B1933" s="7" t="str">
        <f>$A1933 &amp; "-"&amp;VLOOKUP($A1933,Company!$A:$B,2,FALSE)</f>
        <v>1-ACME Corporation</v>
      </c>
      <c r="C1933" s="5">
        <f t="shared" si="270"/>
        <v>1929</v>
      </c>
      <c r="D1933" s="6" t="b">
        <v>1</v>
      </c>
      <c r="E1933" s="7">
        <f ca="1">IF($C1933 = 1 + N("Presidente"),
    127,
    IF($C1933 = 2 + N("Vice-Presidente"),
        72,
        IF($C1933 = 3 + N("Secretária bilíngue"),
            13,
            RANDBETWEEN(5,COUNT(Name!$A:$A) + 1)
        )
    )
)</f>
        <v>57</v>
      </c>
      <c r="F1933" s="7" t="str">
        <f ca="1">VLOOKUP($E1933,Name!$A:$B,2,FALSE)</f>
        <v>Arthur Henrique</v>
      </c>
      <c r="G1933" s="7">
        <f ca="1" xml:space="preserve">
IF($C1933 = 1,
    0,
    RANDBETWEEN(5,COUNT('Last name'!$A:$A) + 1)
)</f>
        <v>100</v>
      </c>
      <c r="H1933" s="7" t="str">
        <f ca="1" xml:space="preserve">
IF($C1933 = 1 + N("Presidente"),
    "de Orléans e Bragança",
    VLOOKUP($G1933,'Last name'!$A:$B,2,FALSE) &amp; " " &amp; VLOOKUP(RANDBETWEEN(5,COUNT('Last name'!$A:$A) + 1),'Last name'!$A:$B,2,FALSE)
)</f>
        <v>Gonçalves Soares</v>
      </c>
      <c r="I1933" s="7" t="str">
        <f t="shared" ca="1" si="271"/>
        <v>Arthur Henrique Gonçalves Soares</v>
      </c>
      <c r="J1933" s="7" t="str">
        <f ca="1">VLOOKUP($E1933,Name!$A:$C,3,FALSE)</f>
        <v>M</v>
      </c>
      <c r="K1933" s="7" t="str">
        <f ca="1">VLOOKUP($J1933,Gender!$A:$B,2,FALSE)</f>
        <v>Male</v>
      </c>
      <c r="L1933" s="7">
        <f t="shared" ca="1" si="272"/>
        <v>5</v>
      </c>
      <c r="M1933" s="7" t="str">
        <f ca="1">VLOOKUP($L1933,Race!$A:$B,2,FALSE)</f>
        <v>White</v>
      </c>
      <c r="N1933" s="8">
        <f t="shared" ca="1" si="273"/>
        <v>20409</v>
      </c>
      <c r="O1933" s="6">
        <f t="shared" ca="1" si="274"/>
        <v>7</v>
      </c>
      <c r="P1933" s="8" t="str">
        <f ca="1">VLOOKUP($O1933,Education!$A:$B,2,FALSE)</f>
        <v>Undergraduate degree</v>
      </c>
      <c r="Q1933" s="7">
        <f ca="1" xml:space="preserve">
  IF(OR($S1933 = 5, $S1933 = 6, $S1933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33" s="7" t="str">
        <f ca="1">VLOOKUP($Q1933,Department!$A:$B,2,FALSE)</f>
        <v>Administration</v>
      </c>
      <c r="S1933" s="6">
        <f t="shared" ca="1" si="275"/>
        <v>9</v>
      </c>
      <c r="T1933" s="7" t="str">
        <f ca="1">VLOOKUP($S1933,Role!$A:$B,2,FALSE)</f>
        <v>Intern</v>
      </c>
      <c r="U1933" s="6" t="str">
        <f t="shared" ca="1" si="276"/>
        <v/>
      </c>
      <c r="V1933" s="7" t="str">
        <f ca="1" xml:space="preserve">
IF($U1933 &lt;&gt; "",
    VLOOKUP($U1933,Level!$A:$B,2,FALSE),
    ""
)</f>
        <v/>
      </c>
      <c r="W1933" s="1">
        <f t="shared" ca="1" si="277"/>
        <v>1205</v>
      </c>
      <c r="X1933" s="12" t="str">
        <f t="shared" ca="1" si="278"/>
        <v>INSERT INTO bi4all.fac_employees (id_company_fk, id_employee_pk, flg_active, employee_name, id_gender_fk, id_race_fk, birthday, id_schooling_fk, id_department_fk, id_role_fk, id_level_fk, salary) VALUES (1, 1929, TRUE, 'Arthur Henrique Gonçalves Soares', 'M', 5, '16/11/1955', 7, 6, 9, NULL, 1205);</v>
      </c>
    </row>
    <row r="1934" spans="1:24" ht="14.25" customHeight="1" x14ac:dyDescent="0.2">
      <c r="A1934" s="7">
        <v>1</v>
      </c>
      <c r="B1934" s="7" t="str">
        <f>$A1934 &amp; "-"&amp;VLOOKUP($A1934,Company!$A:$B,2,FALSE)</f>
        <v>1-ACME Corporation</v>
      </c>
      <c r="C1934" s="5">
        <f t="shared" si="270"/>
        <v>1930</v>
      </c>
      <c r="D1934" s="6" t="b">
        <v>1</v>
      </c>
      <c r="E1934" s="7">
        <f ca="1">IF($C1934 = 1 + N("Presidente"),
    127,
    IF($C1934 = 2 + N("Vice-Presidente"),
        72,
        IF($C1934 = 3 + N("Secretária bilíngue"),
            13,
            RANDBETWEEN(5,COUNT(Name!$A:$A) + 1)
        )
    )
)</f>
        <v>50</v>
      </c>
      <c r="F1934" s="7" t="str">
        <f ca="1">VLOOKUP($E1934,Name!$A:$B,2,FALSE)</f>
        <v>Antonella</v>
      </c>
      <c r="G1934" s="7">
        <f ca="1" xml:space="preserve">
IF($C1934 = 1,
    0,
    RANDBETWEEN(5,COUNT('Last name'!$A:$A) + 1)
)</f>
        <v>76</v>
      </c>
      <c r="H1934" s="7" t="str">
        <f ca="1" xml:space="preserve">
IF($C1934 = 1 + N("Presidente"),
    "de Orléans e Bragança",
    VLOOKUP($G1934,'Last name'!$A:$B,2,FALSE) &amp; " " &amp; VLOOKUP(RANDBETWEEN(5,COUNT('Last name'!$A:$A) + 1),'Last name'!$A:$B,2,FALSE)
)</f>
        <v>Duarte Alvarenga</v>
      </c>
      <c r="I1934" s="7" t="str">
        <f t="shared" ca="1" si="271"/>
        <v>Antonella Duarte Alvarenga</v>
      </c>
      <c r="J1934" s="7" t="str">
        <f ca="1">VLOOKUP($E1934,Name!$A:$C,3,FALSE)</f>
        <v>F</v>
      </c>
      <c r="K1934" s="7" t="str">
        <f ca="1">VLOOKUP($J1934,Gender!$A:$B,2,FALSE)</f>
        <v>Female</v>
      </c>
      <c r="L1934" s="7">
        <f t="shared" ca="1" si="272"/>
        <v>5</v>
      </c>
      <c r="M1934" s="7" t="str">
        <f ca="1">VLOOKUP($L1934,Race!$A:$B,2,FALSE)</f>
        <v>White</v>
      </c>
      <c r="N1934" s="8">
        <f t="shared" ca="1" si="273"/>
        <v>30618</v>
      </c>
      <c r="O1934" s="6">
        <f t="shared" ca="1" si="274"/>
        <v>8</v>
      </c>
      <c r="P1934" s="8" t="str">
        <f ca="1">VLOOKUP($O1934,Education!$A:$B,2,FALSE)</f>
        <v>Graduate school</v>
      </c>
      <c r="Q1934" s="7">
        <f ca="1" xml:space="preserve">
  IF(OR($S1934 = 5, $S1934 = 6, $S1934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34" s="7" t="str">
        <f ca="1">VLOOKUP($Q1934,Department!$A:$B,2,FALSE)</f>
        <v>Audit</v>
      </c>
      <c r="S1934" s="6">
        <f t="shared" ca="1" si="275"/>
        <v>11</v>
      </c>
      <c r="T1934" s="7" t="str">
        <f ca="1">VLOOKUP($S1934,Role!$A:$B,2,FALSE)</f>
        <v>Analyst</v>
      </c>
      <c r="U1934" s="6">
        <f t="shared" ca="1" si="276"/>
        <v>7</v>
      </c>
      <c r="V1934" s="7" t="str">
        <f ca="1" xml:space="preserve">
IF($U1934 &lt;&gt; "",
    VLOOKUP($U1934,Level!$A:$B,2,FALSE),
    ""
)</f>
        <v>Senior</v>
      </c>
      <c r="W1934" s="1">
        <f t="shared" ca="1" si="277"/>
        <v>3000</v>
      </c>
      <c r="X1934" s="12" t="str">
        <f t="shared" ca="1" si="278"/>
        <v>INSERT INTO bi4all.fac_employees (id_company_fk, id_employee_pk, flg_active, employee_name, id_gender_fk, id_race_fk, birthday, id_schooling_fk, id_department_fk, id_role_fk, id_level_fk, salary) VALUES (1, 1930, TRUE, 'Antonella Duarte Alvarenga', 'F', 5, '29/10/1983', 8, 13, 11, 7, 3000);</v>
      </c>
    </row>
    <row r="1935" spans="1:24" ht="14.25" customHeight="1" x14ac:dyDescent="0.2">
      <c r="A1935" s="7">
        <v>1</v>
      </c>
      <c r="B1935" s="7" t="str">
        <f>$A1935 &amp; "-"&amp;VLOOKUP($A1935,Company!$A:$B,2,FALSE)</f>
        <v>1-ACME Corporation</v>
      </c>
      <c r="C1935" s="5">
        <f t="shared" si="270"/>
        <v>1931</v>
      </c>
      <c r="D1935" s="6" t="b">
        <v>1</v>
      </c>
      <c r="E1935" s="7">
        <f ca="1">IF($C1935 = 1 + N("Presidente"),
    127,
    IF($C1935 = 2 + N("Vice-Presidente"),
        72,
        IF($C1935 = 3 + N("Secretária bilíngue"),
            13,
            RANDBETWEEN(5,COUNT(Name!$A:$A) + 1)
        )
    )
)</f>
        <v>364</v>
      </c>
      <c r="F1935" s="7" t="str">
        <f ca="1">VLOOKUP($E1935,Name!$A:$B,2,FALSE)</f>
        <v>Yasmin</v>
      </c>
      <c r="G1935" s="7">
        <f ca="1" xml:space="preserve">
IF($C1935 = 1,
    0,
    RANDBETWEEN(5,COUNT('Last name'!$A:$A) + 1)
)</f>
        <v>19</v>
      </c>
      <c r="H1935" s="7" t="str">
        <f ca="1" xml:space="preserve">
IF($C1935 = 1 + N("Presidente"),
    "de Orléans e Bragança",
    VLOOKUP($G1935,'Last name'!$A:$B,2,FALSE) &amp; " " &amp; VLOOKUP(RANDBETWEEN(5,COUNT('Last name'!$A:$A) + 1),'Last name'!$A:$B,2,FALSE)
)</f>
        <v>Anjos Almeida</v>
      </c>
      <c r="I1935" s="7" t="str">
        <f t="shared" ca="1" si="271"/>
        <v>Yasmin Anjos Almeida</v>
      </c>
      <c r="J1935" s="7" t="str">
        <f ca="1">VLOOKUP($E1935,Name!$A:$C,3,FALSE)</f>
        <v>F</v>
      </c>
      <c r="K1935" s="7" t="str">
        <f ca="1">VLOOKUP($J1935,Gender!$A:$B,2,FALSE)</f>
        <v>Female</v>
      </c>
      <c r="L1935" s="7">
        <f t="shared" ca="1" si="272"/>
        <v>5</v>
      </c>
      <c r="M1935" s="7" t="str">
        <f ca="1">VLOOKUP($L1935,Race!$A:$B,2,FALSE)</f>
        <v>White</v>
      </c>
      <c r="N1935" s="8">
        <f t="shared" ca="1" si="273"/>
        <v>20853</v>
      </c>
      <c r="O1935" s="6">
        <f t="shared" ca="1" si="274"/>
        <v>7</v>
      </c>
      <c r="P1935" s="8" t="str">
        <f ca="1">VLOOKUP($O1935,Education!$A:$B,2,FALSE)</f>
        <v>Undergraduate degree</v>
      </c>
      <c r="Q1935" s="7">
        <f ca="1" xml:space="preserve">
  IF(OR($S1935 = 5, $S1935 = 6, $S1935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35" s="7" t="str">
        <f ca="1">VLOOKUP($Q1935,Department!$A:$B,2,FALSE)</f>
        <v>Presidency</v>
      </c>
      <c r="S1935" s="6">
        <f t="shared" ca="1" si="275"/>
        <v>10</v>
      </c>
      <c r="T1935" s="7" t="str">
        <f ca="1">VLOOKUP($S1935,Role!$A:$B,2,FALSE)</f>
        <v>Trainee</v>
      </c>
      <c r="U1935" s="6" t="str">
        <f t="shared" ca="1" si="276"/>
        <v/>
      </c>
      <c r="V1935" s="7" t="str">
        <f ca="1" xml:space="preserve">
IF($U1935 &lt;&gt; "",
    VLOOKUP($U1935,Level!$A:$B,2,FALSE),
    ""
)</f>
        <v/>
      </c>
      <c r="W1935" s="1">
        <f t="shared" ca="1" si="277"/>
        <v>1305</v>
      </c>
      <c r="X1935" s="12" t="str">
        <f t="shared" ca="1" si="278"/>
        <v>INSERT INTO bi4all.fac_employees (id_company_fk, id_employee_pk, flg_active, employee_name, id_gender_fk, id_race_fk, birthday, id_schooling_fk, id_department_fk, id_role_fk, id_level_fk, salary) VALUES (1, 1931, TRUE, 'Yasmin Anjos Almeida', 'F', 5, '02/02/1957', 7, 5, 10, NULL, 1305);</v>
      </c>
    </row>
    <row r="1936" spans="1:24" ht="14.25" customHeight="1" x14ac:dyDescent="0.2">
      <c r="A1936" s="7">
        <v>1</v>
      </c>
      <c r="B1936" s="7" t="str">
        <f>$A1936 &amp; "-"&amp;VLOOKUP($A1936,Company!$A:$B,2,FALSE)</f>
        <v>1-ACME Corporation</v>
      </c>
      <c r="C1936" s="5">
        <f t="shared" si="270"/>
        <v>1932</v>
      </c>
      <c r="D1936" s="6" t="b">
        <v>1</v>
      </c>
      <c r="E1936" s="7">
        <f ca="1">IF($C1936 = 1 + N("Presidente"),
    127,
    IF($C1936 = 2 + N("Vice-Presidente"),
        72,
        IF($C1936 = 3 + N("Secretária bilíngue"),
            13,
            RANDBETWEEN(5,COUNT(Name!$A:$A) + 1)
        )
    )
)</f>
        <v>134</v>
      </c>
      <c r="F1936" s="7" t="str">
        <f ca="1">VLOOKUP($E1936,Name!$A:$B,2,FALSE)</f>
        <v>Eva</v>
      </c>
      <c r="G1936" s="7">
        <f ca="1" xml:space="preserve">
IF($C1936 = 1,
    0,
    RANDBETWEEN(5,COUNT('Last name'!$A:$A) + 1)
)</f>
        <v>9</v>
      </c>
      <c r="H1936" s="7" t="str">
        <f ca="1" xml:space="preserve">
IF($C1936 = 1 + N("Presidente"),
    "de Orléans e Bragança",
    VLOOKUP($G1936,'Last name'!$A:$B,2,FALSE) &amp; " " &amp; VLOOKUP(RANDBETWEEN(5,COUNT('Last name'!$A:$A) + 1),'Last name'!$A:$B,2,FALSE)
)</f>
        <v>Aleluia Mendes</v>
      </c>
      <c r="I1936" s="7" t="str">
        <f t="shared" ca="1" si="271"/>
        <v>Eva Aleluia Mendes</v>
      </c>
      <c r="J1936" s="7" t="str">
        <f ca="1">VLOOKUP($E1936,Name!$A:$C,3,FALSE)</f>
        <v>F</v>
      </c>
      <c r="K1936" s="7" t="str">
        <f ca="1">VLOOKUP($J1936,Gender!$A:$B,2,FALSE)</f>
        <v>Female</v>
      </c>
      <c r="L1936" s="7">
        <f t="shared" ca="1" si="272"/>
        <v>7</v>
      </c>
      <c r="M1936" s="7" t="str">
        <f ca="1">VLOOKUP($L1936,Race!$A:$B,2,FALSE)</f>
        <v>Hispanic or Latino</v>
      </c>
      <c r="N1936" s="8">
        <f t="shared" ca="1" si="273"/>
        <v>22932</v>
      </c>
      <c r="O1936" s="6">
        <f t="shared" ca="1" si="274"/>
        <v>7</v>
      </c>
      <c r="P1936" s="8" t="str">
        <f ca="1">VLOOKUP($O1936,Education!$A:$B,2,FALSE)</f>
        <v>Undergraduate degree</v>
      </c>
      <c r="Q1936" s="7">
        <f ca="1" xml:space="preserve">
  IF(OR($S1936 = 5, $S1936 = 6, $S1936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36" s="7" t="str">
        <f ca="1">VLOOKUP($Q1936,Department!$A:$B,2,FALSE)</f>
        <v>Communication &amp; Marketing</v>
      </c>
      <c r="S1936" s="6">
        <f t="shared" ca="1" si="275"/>
        <v>11</v>
      </c>
      <c r="T1936" s="7" t="str">
        <f ca="1">VLOOKUP($S1936,Role!$A:$B,2,FALSE)</f>
        <v>Analyst</v>
      </c>
      <c r="U1936" s="6">
        <f t="shared" ca="1" si="276"/>
        <v>7</v>
      </c>
      <c r="V1936" s="7" t="str">
        <f ca="1" xml:space="preserve">
IF($U1936 &lt;&gt; "",
    VLOOKUP($U1936,Level!$A:$B,2,FALSE),
    ""
)</f>
        <v>Senior</v>
      </c>
      <c r="W1936" s="1">
        <f t="shared" ca="1" si="277"/>
        <v>2580</v>
      </c>
      <c r="X1936" s="12" t="str">
        <f t="shared" ca="1" si="278"/>
        <v>INSERT INTO bi4all.fac_employees (id_company_fk, id_employee_pk, flg_active, employee_name, id_gender_fk, id_race_fk, birthday, id_schooling_fk, id_department_fk, id_role_fk, id_level_fk, salary) VALUES (1, 1932, TRUE, 'Eva Aleluia Mendes', 'F', 7, '13/10/1962', 7, 11, 11, 7, 2580);</v>
      </c>
    </row>
    <row r="1937" spans="1:24" ht="14.25" customHeight="1" x14ac:dyDescent="0.2">
      <c r="A1937" s="7">
        <v>1</v>
      </c>
      <c r="B1937" s="7" t="str">
        <f>$A1937 &amp; "-"&amp;VLOOKUP($A1937,Company!$A:$B,2,FALSE)</f>
        <v>1-ACME Corporation</v>
      </c>
      <c r="C1937" s="5">
        <f t="shared" si="270"/>
        <v>1933</v>
      </c>
      <c r="D1937" s="6" t="b">
        <v>1</v>
      </c>
      <c r="E1937" s="7">
        <f ca="1">IF($C1937 = 1 + N("Presidente"),
    127,
    IF($C1937 = 2 + N("Vice-Presidente"),
        72,
        IF($C1937 = 3 + N("Secretária bilíngue"),
            13,
            RANDBETWEEN(5,COUNT(Name!$A:$A) + 1)
        )
    )
)</f>
        <v>242</v>
      </c>
      <c r="F1937" s="7" t="str">
        <f ca="1">VLOOKUP($E1937,Name!$A:$B,2,FALSE)</f>
        <v>Luisa</v>
      </c>
      <c r="G1937" s="7">
        <f ca="1" xml:space="preserve">
IF($C1937 = 1,
    0,
    RANDBETWEEN(5,COUNT('Last name'!$A:$A) + 1)
)</f>
        <v>28</v>
      </c>
      <c r="H1937" s="7" t="str">
        <f ca="1" xml:space="preserve">
IF($C1937 = 1 + N("Presidente"),
    "de Orléans e Bragança",
    VLOOKUP($G1937,'Last name'!$A:$B,2,FALSE) &amp; " " &amp; VLOOKUP(RANDBETWEEN(5,COUNT('Last name'!$A:$A) + 1),'Last name'!$A:$B,2,FALSE)
)</f>
        <v>Badu Pedroso</v>
      </c>
      <c r="I1937" s="7" t="str">
        <f t="shared" ca="1" si="271"/>
        <v>Luisa Badu Pedroso</v>
      </c>
      <c r="J1937" s="7" t="str">
        <f ca="1">VLOOKUP($E1937,Name!$A:$C,3,FALSE)</f>
        <v>F</v>
      </c>
      <c r="K1937" s="7" t="str">
        <f ca="1">VLOOKUP($J1937,Gender!$A:$B,2,FALSE)</f>
        <v>Female</v>
      </c>
      <c r="L1937" s="7">
        <f t="shared" ca="1" si="272"/>
        <v>5</v>
      </c>
      <c r="M1937" s="7" t="str">
        <f ca="1">VLOOKUP($L1937,Race!$A:$B,2,FALSE)</f>
        <v>White</v>
      </c>
      <c r="N1937" s="8">
        <f t="shared" ca="1" si="273"/>
        <v>31949</v>
      </c>
      <c r="O1937" s="6">
        <f t="shared" ca="1" si="274"/>
        <v>7</v>
      </c>
      <c r="P1937" s="8" t="str">
        <f ca="1">VLOOKUP($O1937,Education!$A:$B,2,FALSE)</f>
        <v>Undergraduate degree</v>
      </c>
      <c r="Q1937" s="7">
        <f ca="1" xml:space="preserve">
  IF(OR($S1937 = 5, $S1937 = 6, $S1937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37" s="7" t="str">
        <f ca="1">VLOOKUP($Q1937,Department!$A:$B,2,FALSE)</f>
        <v>Commercial</v>
      </c>
      <c r="S1937" s="6">
        <f t="shared" ca="1" si="275"/>
        <v>10</v>
      </c>
      <c r="T1937" s="7" t="str">
        <f ca="1">VLOOKUP($S1937,Role!$A:$B,2,FALSE)</f>
        <v>Trainee</v>
      </c>
      <c r="U1937" s="6" t="str">
        <f t="shared" ca="1" si="276"/>
        <v/>
      </c>
      <c r="V1937" s="7" t="str">
        <f ca="1" xml:space="preserve">
IF($U1937 &lt;&gt; "",
    VLOOKUP($U1937,Level!$A:$B,2,FALSE),
    ""
)</f>
        <v/>
      </c>
      <c r="W1937" s="1">
        <f t="shared" ca="1" si="277"/>
        <v>1385</v>
      </c>
      <c r="X1937" s="12" t="str">
        <f t="shared" ca="1" si="278"/>
        <v>INSERT INTO bi4all.fac_employees (id_company_fk, id_employee_pk, flg_active, employee_name, id_gender_fk, id_race_fk, birthday, id_schooling_fk, id_department_fk, id_role_fk, id_level_fk, salary) VALUES (1, 1933, TRUE, 'Luisa Badu Pedroso', 'F', 5, '21/06/1987', 7, 9, 10, NULL, 1385);</v>
      </c>
    </row>
    <row r="1938" spans="1:24" ht="14.25" customHeight="1" x14ac:dyDescent="0.2">
      <c r="A1938" s="7">
        <v>1</v>
      </c>
      <c r="B1938" s="7" t="str">
        <f>$A1938 &amp; "-"&amp;VLOOKUP($A1938,Company!$A:$B,2,FALSE)</f>
        <v>1-ACME Corporation</v>
      </c>
      <c r="C1938" s="5">
        <f t="shared" si="270"/>
        <v>1934</v>
      </c>
      <c r="D1938" s="6" t="b">
        <v>1</v>
      </c>
      <c r="E1938" s="7">
        <f ca="1">IF($C1938 = 1 + N("Presidente"),
    127,
    IF($C1938 = 2 + N("Vice-Presidente"),
        72,
        IF($C1938 = 3 + N("Secretária bilíngue"),
            13,
            RANDBETWEEN(5,COUNT(Name!$A:$A) + 1)
        )
    )
)</f>
        <v>233</v>
      </c>
      <c r="F1938" s="7" t="str">
        <f ca="1">VLOOKUP($E1938,Name!$A:$B,2,FALSE)</f>
        <v>Lorenzo Augusto</v>
      </c>
      <c r="G1938" s="7">
        <f ca="1" xml:space="preserve">
IF($C1938 = 1,
    0,
    RANDBETWEEN(5,COUNT('Last name'!$A:$A) + 1)
)</f>
        <v>68</v>
      </c>
      <c r="H1938" s="7" t="str">
        <f ca="1" xml:space="preserve">
IF($C1938 = 1 + N("Presidente"),
    "de Orléans e Bragança",
    VLOOKUP($G1938,'Last name'!$A:$B,2,FALSE) &amp; " " &amp; VLOOKUP(RANDBETWEEN(5,COUNT('Last name'!$A:$A) + 1),'Last name'!$A:$B,2,FALSE)
)</f>
        <v>Costa Evangelista</v>
      </c>
      <c r="I1938" s="7" t="str">
        <f t="shared" ca="1" si="271"/>
        <v>Lorenzo Augusto Costa Evangelista</v>
      </c>
      <c r="J1938" s="7" t="str">
        <f ca="1">VLOOKUP($E1938,Name!$A:$C,3,FALSE)</f>
        <v>M</v>
      </c>
      <c r="K1938" s="7" t="str">
        <f ca="1">VLOOKUP($J1938,Gender!$A:$B,2,FALSE)</f>
        <v>Male</v>
      </c>
      <c r="L1938" s="7">
        <f t="shared" ca="1" si="272"/>
        <v>8</v>
      </c>
      <c r="M1938" s="7" t="str">
        <f ca="1">VLOOKUP($L1938,Race!$A:$B,2,FALSE)</f>
        <v>Asian</v>
      </c>
      <c r="N1938" s="8">
        <f t="shared" ca="1" si="273"/>
        <v>25525</v>
      </c>
      <c r="O1938" s="6">
        <f t="shared" ca="1" si="274"/>
        <v>7</v>
      </c>
      <c r="P1938" s="8" t="str">
        <f ca="1">VLOOKUP($O1938,Education!$A:$B,2,FALSE)</f>
        <v>Undergraduate degree</v>
      </c>
      <c r="Q1938" s="7">
        <f ca="1" xml:space="preserve">
  IF(OR($S1938 = 5, $S1938 = 6, $S1938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38" s="7" t="str">
        <f ca="1">VLOOKUP($Q1938,Department!$A:$B,2,FALSE)</f>
        <v>Finance</v>
      </c>
      <c r="S1938" s="6">
        <f t="shared" ca="1" si="275"/>
        <v>11</v>
      </c>
      <c r="T1938" s="7" t="str">
        <f ca="1">VLOOKUP($S1938,Role!$A:$B,2,FALSE)</f>
        <v>Analyst</v>
      </c>
      <c r="U1938" s="6">
        <f t="shared" ca="1" si="276"/>
        <v>5</v>
      </c>
      <c r="V1938" s="7" t="str">
        <f ca="1" xml:space="preserve">
IF($U1938 &lt;&gt; "",
    VLOOKUP($U1938,Level!$A:$B,2,FALSE),
    ""
)</f>
        <v>Junior</v>
      </c>
      <c r="W1938" s="1">
        <f t="shared" ca="1" si="277"/>
        <v>2500</v>
      </c>
      <c r="X1938" s="12" t="str">
        <f t="shared" ca="1" si="278"/>
        <v>INSERT INTO bi4all.fac_employees (id_company_fk, id_employee_pk, flg_active, employee_name, id_gender_fk, id_race_fk, birthday, id_schooling_fk, id_department_fk, id_role_fk, id_level_fk, salary) VALUES (1, 1934, TRUE, 'Lorenzo Augusto Costa Evangelista', 'M', 8, '18/11/1969', 7, 7, 11, 5, 2500);</v>
      </c>
    </row>
    <row r="1939" spans="1:24" ht="14.25" customHeight="1" x14ac:dyDescent="0.2">
      <c r="A1939" s="7">
        <v>1</v>
      </c>
      <c r="B1939" s="7" t="str">
        <f>$A1939 &amp; "-"&amp;VLOOKUP($A1939,Company!$A:$B,2,FALSE)</f>
        <v>1-ACME Corporation</v>
      </c>
      <c r="C1939" s="5">
        <f t="shared" si="270"/>
        <v>1935</v>
      </c>
      <c r="D1939" s="6" t="b">
        <v>1</v>
      </c>
      <c r="E1939" s="7">
        <f ca="1">IF($C1939 = 1 + N("Presidente"),
    127,
    IF($C1939 = 2 + N("Vice-Presidente"),
        72,
        IF($C1939 = 3 + N("Secretária bilíngue"),
            13,
            RANDBETWEEN(5,COUNT(Name!$A:$A) + 1)
        )
    )
)</f>
        <v>147</v>
      </c>
      <c r="F1939" s="7" t="str">
        <f ca="1">VLOOKUP($E1939,Name!$A:$B,2,FALSE)</f>
        <v>Francisco Emanuel</v>
      </c>
      <c r="G1939" s="7">
        <f ca="1" xml:space="preserve">
IF($C1939 = 1,
    0,
    RANDBETWEEN(5,COUNT('Last name'!$A:$A) + 1)
)</f>
        <v>53</v>
      </c>
      <c r="H1939" s="7" t="str">
        <f ca="1" xml:space="preserve">
IF($C1939 = 1 + N("Presidente"),
    "de Orléans e Bragança",
    VLOOKUP($G1939,'Last name'!$A:$B,2,FALSE) &amp; " " &amp; VLOOKUP(RANDBETWEEN(5,COUNT('Last name'!$A:$A) + 1),'Last name'!$A:$B,2,FALSE)
)</f>
        <v>Camargo Bispo</v>
      </c>
      <c r="I1939" s="7" t="str">
        <f t="shared" ca="1" si="271"/>
        <v>Francisco Emanuel Camargo Bispo</v>
      </c>
      <c r="J1939" s="7" t="str">
        <f ca="1">VLOOKUP($E1939,Name!$A:$C,3,FALSE)</f>
        <v>M</v>
      </c>
      <c r="K1939" s="7" t="str">
        <f ca="1">VLOOKUP($J1939,Gender!$A:$B,2,FALSE)</f>
        <v>Male</v>
      </c>
      <c r="L1939" s="7">
        <f t="shared" ca="1" si="272"/>
        <v>6</v>
      </c>
      <c r="M1939" s="7" t="str">
        <f ca="1">VLOOKUP($L1939,Race!$A:$B,2,FALSE)</f>
        <v>Black or African American</v>
      </c>
      <c r="N1939" s="8">
        <f t="shared" ca="1" si="273"/>
        <v>17770</v>
      </c>
      <c r="O1939" s="6">
        <f t="shared" ca="1" si="274"/>
        <v>7</v>
      </c>
      <c r="P1939" s="8" t="str">
        <f ca="1">VLOOKUP($O1939,Education!$A:$B,2,FALSE)</f>
        <v>Undergraduate degree</v>
      </c>
      <c r="Q1939" s="7">
        <f ca="1" xml:space="preserve">
  IF(OR($S1939 = 5, $S1939 = 6, $S1939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39" s="7" t="str">
        <f ca="1">VLOOKUP($Q1939,Department!$A:$B,2,FALSE)</f>
        <v>Presidency</v>
      </c>
      <c r="S1939" s="6">
        <f t="shared" ca="1" si="275"/>
        <v>9</v>
      </c>
      <c r="T1939" s="7" t="str">
        <f ca="1">VLOOKUP($S1939,Role!$A:$B,2,FALSE)</f>
        <v>Intern</v>
      </c>
      <c r="U1939" s="6" t="str">
        <f t="shared" ca="1" si="276"/>
        <v/>
      </c>
      <c r="V1939" s="7" t="str">
        <f ca="1" xml:space="preserve">
IF($U1939 &lt;&gt; "",
    VLOOKUP($U1939,Level!$A:$B,2,FALSE),
    ""
)</f>
        <v/>
      </c>
      <c r="W1939" s="1">
        <f t="shared" ca="1" si="277"/>
        <v>1205</v>
      </c>
      <c r="X1939" s="12" t="str">
        <f t="shared" ca="1" si="278"/>
        <v>INSERT INTO bi4all.fac_employees (id_company_fk, id_employee_pk, flg_active, employee_name, id_gender_fk, id_race_fk, birthday, id_schooling_fk, id_department_fk, id_role_fk, id_level_fk, salary) VALUES (1, 1935, TRUE, 'Francisco Emanuel Camargo Bispo', 'M', 6, '25/08/1948', 7, 5, 9, NULL, 1205);</v>
      </c>
    </row>
    <row r="1940" spans="1:24" ht="14.25" customHeight="1" x14ac:dyDescent="0.2">
      <c r="A1940" s="7">
        <v>1</v>
      </c>
      <c r="B1940" s="7" t="str">
        <f>$A1940 &amp; "-"&amp;VLOOKUP($A1940,Company!$A:$B,2,FALSE)</f>
        <v>1-ACME Corporation</v>
      </c>
      <c r="C1940" s="5">
        <f t="shared" si="270"/>
        <v>1936</v>
      </c>
      <c r="D1940" s="6" t="b">
        <v>1</v>
      </c>
      <c r="E1940" s="7">
        <f ca="1">IF($C1940 = 1 + N("Presidente"),
    127,
    IF($C1940 = 2 + N("Vice-Presidente"),
        72,
        IF($C1940 = 3 + N("Secretária bilíngue"),
            13,
            RANDBETWEEN(5,COUNT(Name!$A:$A) + 1)
        )
    )
)</f>
        <v>128</v>
      </c>
      <c r="F1940" s="7" t="str">
        <f ca="1">VLOOKUP($E1940,Name!$A:$B,2,FALSE)</f>
        <v>Enzo Gabriel</v>
      </c>
      <c r="G1940" s="7">
        <f ca="1" xml:space="preserve">
IF($C1940 = 1,
    0,
    RANDBETWEEN(5,COUNT('Last name'!$A:$A) + 1)
)</f>
        <v>19</v>
      </c>
      <c r="H1940" s="7" t="str">
        <f ca="1" xml:space="preserve">
IF($C1940 = 1 + N("Presidente"),
    "de Orléans e Bragança",
    VLOOKUP($G1940,'Last name'!$A:$B,2,FALSE) &amp; " " &amp; VLOOKUP(RANDBETWEEN(5,COUNT('Last name'!$A:$A) + 1),'Last name'!$A:$B,2,FALSE)
)</f>
        <v>Anjos Chaves</v>
      </c>
      <c r="I1940" s="7" t="str">
        <f t="shared" ca="1" si="271"/>
        <v>Enzo Gabriel Anjos Chaves</v>
      </c>
      <c r="J1940" s="7" t="str">
        <f ca="1">VLOOKUP($E1940,Name!$A:$C,3,FALSE)</f>
        <v>M</v>
      </c>
      <c r="K1940" s="7" t="str">
        <f ca="1">VLOOKUP($J1940,Gender!$A:$B,2,FALSE)</f>
        <v>Male</v>
      </c>
      <c r="L1940" s="7">
        <f t="shared" ca="1" si="272"/>
        <v>5</v>
      </c>
      <c r="M1940" s="7" t="str">
        <f ca="1">VLOOKUP($L1940,Race!$A:$B,2,FALSE)</f>
        <v>White</v>
      </c>
      <c r="N1940" s="8">
        <f t="shared" ca="1" si="273"/>
        <v>30113</v>
      </c>
      <c r="O1940" s="6">
        <f t="shared" ca="1" si="274"/>
        <v>8</v>
      </c>
      <c r="P1940" s="8" t="str">
        <f ca="1">VLOOKUP($O1940,Education!$A:$B,2,FALSE)</f>
        <v>Graduate school</v>
      </c>
      <c r="Q1940" s="7">
        <f ca="1" xml:space="preserve">
  IF(OR($S1940 = 5, $S1940 = 6, $S1940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40" s="7" t="str">
        <f ca="1">VLOOKUP($Q1940,Department!$A:$B,2,FALSE)</f>
        <v>Operations</v>
      </c>
      <c r="S1940" s="6">
        <f t="shared" ca="1" si="275"/>
        <v>11</v>
      </c>
      <c r="T1940" s="7" t="str">
        <f ca="1">VLOOKUP($S1940,Role!$A:$B,2,FALSE)</f>
        <v>Analyst</v>
      </c>
      <c r="U1940" s="6">
        <f t="shared" ca="1" si="276"/>
        <v>6</v>
      </c>
      <c r="V1940" s="7" t="str">
        <f ca="1" xml:space="preserve">
IF($U1940 &lt;&gt; "",
    VLOOKUP($U1940,Level!$A:$B,2,FALSE),
    ""
)</f>
        <v>Pleno</v>
      </c>
      <c r="W1940" s="1">
        <f t="shared" ca="1" si="277"/>
        <v>3000</v>
      </c>
      <c r="X1940" s="12" t="str">
        <f t="shared" ca="1" si="278"/>
        <v>INSERT INTO bi4all.fac_employees (id_company_fk, id_employee_pk, flg_active, employee_name, id_gender_fk, id_race_fk, birthday, id_schooling_fk, id_department_fk, id_role_fk, id_level_fk, salary) VALUES (1, 1936, TRUE, 'Enzo Gabriel Anjos Chaves', 'M', 5, '11/06/1982', 8, 10, 11, 6, 3000);</v>
      </c>
    </row>
    <row r="1941" spans="1:24" ht="14.25" customHeight="1" x14ac:dyDescent="0.2">
      <c r="A1941" s="7">
        <v>1</v>
      </c>
      <c r="B1941" s="7" t="str">
        <f>$A1941 &amp; "-"&amp;VLOOKUP($A1941,Company!$A:$B,2,FALSE)</f>
        <v>1-ACME Corporation</v>
      </c>
      <c r="C1941" s="5">
        <f t="shared" si="270"/>
        <v>1937</v>
      </c>
      <c r="D1941" s="6" t="b">
        <v>1</v>
      </c>
      <c r="E1941" s="7">
        <f ca="1">IF($C1941 = 1 + N("Presidente"),
    127,
    IF($C1941 = 2 + N("Vice-Presidente"),
        72,
        IF($C1941 = 3 + N("Secretária bilíngue"),
            13,
            RANDBETWEEN(5,COUNT(Name!$A:$A) + 1)
        )
    )
)</f>
        <v>238</v>
      </c>
      <c r="F1941" s="7" t="str">
        <f ca="1">VLOOKUP($E1941,Name!$A:$B,2,FALSE)</f>
        <v>Lucas</v>
      </c>
      <c r="G1941" s="7">
        <f ca="1" xml:space="preserve">
IF($C1941 = 1,
    0,
    RANDBETWEEN(5,COUNT('Last name'!$A:$A) + 1)
)</f>
        <v>117</v>
      </c>
      <c r="H1941" s="7" t="str">
        <f ca="1" xml:space="preserve">
IF($C1941 = 1 + N("Presidente"),
    "de Orléans e Bragança",
    VLOOKUP($G1941,'Last name'!$A:$B,2,FALSE) &amp; " " &amp; VLOOKUP(RANDBETWEEN(5,COUNT('Last name'!$A:$A) + 1),'Last name'!$A:$B,2,FALSE)
)</f>
        <v>Mancini Araújo</v>
      </c>
      <c r="I1941" s="7" t="str">
        <f t="shared" ca="1" si="271"/>
        <v>Lucas Mancini Araújo</v>
      </c>
      <c r="J1941" s="7" t="str">
        <f ca="1">VLOOKUP($E1941,Name!$A:$C,3,FALSE)</f>
        <v>M</v>
      </c>
      <c r="K1941" s="7" t="str">
        <f ca="1">VLOOKUP($J1941,Gender!$A:$B,2,FALSE)</f>
        <v>Male</v>
      </c>
      <c r="L1941" s="7">
        <f t="shared" ca="1" si="272"/>
        <v>5</v>
      </c>
      <c r="M1941" s="7" t="str">
        <f ca="1">VLOOKUP($L1941,Race!$A:$B,2,FALSE)</f>
        <v>White</v>
      </c>
      <c r="N1941" s="8">
        <f t="shared" ca="1" si="273"/>
        <v>17561</v>
      </c>
      <c r="O1941" s="6">
        <f t="shared" ca="1" si="274"/>
        <v>7</v>
      </c>
      <c r="P1941" s="8" t="str">
        <f ca="1">VLOOKUP($O1941,Education!$A:$B,2,FALSE)</f>
        <v>Undergraduate degree</v>
      </c>
      <c r="Q1941" s="7">
        <f ca="1" xml:space="preserve">
  IF(OR($S1941 = 5, $S1941 = 6, $S1941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41" s="7" t="str">
        <f ca="1">VLOOKUP($Q1941,Department!$A:$B,2,FALSE)</f>
        <v>Commercial</v>
      </c>
      <c r="S1941" s="6">
        <f t="shared" ca="1" si="275"/>
        <v>10</v>
      </c>
      <c r="T1941" s="7" t="str">
        <f ca="1">VLOOKUP($S1941,Role!$A:$B,2,FALSE)</f>
        <v>Trainee</v>
      </c>
      <c r="U1941" s="6" t="str">
        <f t="shared" ca="1" si="276"/>
        <v/>
      </c>
      <c r="V1941" s="7" t="str">
        <f ca="1" xml:space="preserve">
IF($U1941 &lt;&gt; "",
    VLOOKUP($U1941,Level!$A:$B,2,FALSE),
    ""
)</f>
        <v/>
      </c>
      <c r="W1941" s="1">
        <f t="shared" ca="1" si="277"/>
        <v>1385</v>
      </c>
      <c r="X1941" s="12" t="str">
        <f t="shared" ca="1" si="278"/>
        <v>INSERT INTO bi4all.fac_employees (id_company_fk, id_employee_pk, flg_active, employee_name, id_gender_fk, id_race_fk, birthday, id_schooling_fk, id_department_fk, id_role_fk, id_level_fk, salary) VALUES (1, 1937, TRUE, 'Lucas Mancini Araújo', 'M', 5, '29/01/1948', 7, 9, 10, NULL, 1385);</v>
      </c>
    </row>
    <row r="1942" spans="1:24" ht="14.25" customHeight="1" x14ac:dyDescent="0.2">
      <c r="A1942" s="7">
        <v>1</v>
      </c>
      <c r="B1942" s="7" t="str">
        <f>$A1942 &amp; "-"&amp;VLOOKUP($A1942,Company!$A:$B,2,FALSE)</f>
        <v>1-ACME Corporation</v>
      </c>
      <c r="C1942" s="5">
        <f t="shared" si="270"/>
        <v>1938</v>
      </c>
      <c r="D1942" s="6" t="b">
        <v>1</v>
      </c>
      <c r="E1942" s="7">
        <f ca="1">IF($C1942 = 1 + N("Presidente"),
    127,
    IF($C1942 = 2 + N("Vice-Presidente"),
        72,
        IF($C1942 = 3 + N("Secretária bilíngue"),
            13,
            RANDBETWEEN(5,COUNT(Name!$A:$A) + 1)
        )
    )
)</f>
        <v>79</v>
      </c>
      <c r="F1942" s="7" t="str">
        <f ca="1">VLOOKUP($E1942,Name!$A:$B,2,FALSE)</f>
        <v>Byanca</v>
      </c>
      <c r="G1942" s="7">
        <f ca="1" xml:space="preserve">
IF($C1942 = 1,
    0,
    RANDBETWEEN(5,COUNT('Last name'!$A:$A) + 1)
)</f>
        <v>172</v>
      </c>
      <c r="H1942" s="7" t="str">
        <f ca="1" xml:space="preserve">
IF($C1942 = 1 + N("Presidente"),
    "de Orléans e Bragança",
    VLOOKUP($G1942,'Last name'!$A:$B,2,FALSE) &amp; " " &amp; VLOOKUP(RANDBETWEEN(5,COUNT('Last name'!$A:$A) + 1),'Last name'!$A:$B,2,FALSE)
)</f>
        <v>Salvador Alencar</v>
      </c>
      <c r="I1942" s="7" t="str">
        <f t="shared" ca="1" si="271"/>
        <v>Byanca Salvador Alencar</v>
      </c>
      <c r="J1942" s="7" t="str">
        <f ca="1">VLOOKUP($E1942,Name!$A:$C,3,FALSE)</f>
        <v>F</v>
      </c>
      <c r="K1942" s="7" t="str">
        <f ca="1">VLOOKUP($J1942,Gender!$A:$B,2,FALSE)</f>
        <v>Female</v>
      </c>
      <c r="L1942" s="7">
        <f t="shared" ca="1" si="272"/>
        <v>5</v>
      </c>
      <c r="M1942" s="7" t="str">
        <f ca="1">VLOOKUP($L1942,Race!$A:$B,2,FALSE)</f>
        <v>White</v>
      </c>
      <c r="N1942" s="8">
        <f t="shared" ca="1" si="273"/>
        <v>25129</v>
      </c>
      <c r="O1942" s="6">
        <f t="shared" ca="1" si="274"/>
        <v>7</v>
      </c>
      <c r="P1942" s="8" t="str">
        <f ca="1">VLOOKUP($O1942,Education!$A:$B,2,FALSE)</f>
        <v>Undergraduate degree</v>
      </c>
      <c r="Q1942" s="7">
        <f ca="1" xml:space="preserve">
  IF(OR($S1942 = 5, $S1942 = 6, $S1942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42" s="7" t="str">
        <f ca="1">VLOOKUP($Q1942,Department!$A:$B,2,FALSE)</f>
        <v>Presidency</v>
      </c>
      <c r="S1942" s="6">
        <f t="shared" ca="1" si="275"/>
        <v>11</v>
      </c>
      <c r="T1942" s="7" t="str">
        <f ca="1">VLOOKUP($S1942,Role!$A:$B,2,FALSE)</f>
        <v>Analyst</v>
      </c>
      <c r="U1942" s="6">
        <f t="shared" ca="1" si="276"/>
        <v>5</v>
      </c>
      <c r="V1942" s="7" t="str">
        <f ca="1" xml:space="preserve">
IF($U1942 &lt;&gt; "",
    VLOOKUP($U1942,Level!$A:$B,2,FALSE),
    ""
)</f>
        <v>Junior</v>
      </c>
      <c r="W1942" s="1">
        <f t="shared" ca="1" si="277"/>
        <v>2500</v>
      </c>
      <c r="X1942" s="12" t="str">
        <f t="shared" ca="1" si="278"/>
        <v>INSERT INTO bi4all.fac_employees (id_company_fk, id_employee_pk, flg_active, employee_name, id_gender_fk, id_race_fk, birthday, id_schooling_fk, id_department_fk, id_role_fk, id_level_fk, salary) VALUES (1, 1938, TRUE, 'Byanca Salvador Alencar', 'F', 5, '18/10/1968', 7, 5, 11, 5, 2500);</v>
      </c>
    </row>
    <row r="1943" spans="1:24" ht="14.25" customHeight="1" x14ac:dyDescent="0.2">
      <c r="A1943" s="7">
        <v>1</v>
      </c>
      <c r="B1943" s="7" t="str">
        <f>$A1943 &amp; "-"&amp;VLOOKUP($A1943,Company!$A:$B,2,FALSE)</f>
        <v>1-ACME Corporation</v>
      </c>
      <c r="C1943" s="5">
        <f t="shared" si="270"/>
        <v>1939</v>
      </c>
      <c r="D1943" s="6" t="b">
        <v>1</v>
      </c>
      <c r="E1943" s="7">
        <f ca="1">IF($C1943 = 1 + N("Presidente"),
    127,
    IF($C1943 = 2 + N("Vice-Presidente"),
        72,
        IF($C1943 = 3 + N("Secretária bilíngue"),
            13,
            RANDBETWEEN(5,COUNT(Name!$A:$A) + 1)
        )
    )
)</f>
        <v>86</v>
      </c>
      <c r="F1943" s="7" t="str">
        <f ca="1">VLOOKUP($E1943,Name!$A:$B,2,FALSE)</f>
        <v>Carolina</v>
      </c>
      <c r="G1943" s="7">
        <f ca="1" xml:space="preserve">
IF($C1943 = 1,
    0,
    RANDBETWEEN(5,COUNT('Last name'!$A:$A) + 1)
)</f>
        <v>179</v>
      </c>
      <c r="H1943" s="7" t="str">
        <f ca="1" xml:space="preserve">
IF($C1943 = 1 + N("Presidente"),
    "de Orléans e Bragança",
    VLOOKUP($G1943,'Last name'!$A:$B,2,FALSE) &amp; " " &amp; VLOOKUP(RANDBETWEEN(5,COUNT('Last name'!$A:$A) + 1),'Last name'!$A:$B,2,FALSE)
)</f>
        <v>Serra Lima</v>
      </c>
      <c r="I1943" s="7" t="str">
        <f t="shared" ca="1" si="271"/>
        <v>Carolina Serra Lima</v>
      </c>
      <c r="J1943" s="7" t="str">
        <f ca="1">VLOOKUP($E1943,Name!$A:$C,3,FALSE)</f>
        <v>F</v>
      </c>
      <c r="K1943" s="7" t="str">
        <f ca="1">VLOOKUP($J1943,Gender!$A:$B,2,FALSE)</f>
        <v>Female</v>
      </c>
      <c r="L1943" s="7">
        <f t="shared" ca="1" si="272"/>
        <v>5</v>
      </c>
      <c r="M1943" s="7" t="str">
        <f ca="1">VLOOKUP($L1943,Race!$A:$B,2,FALSE)</f>
        <v>White</v>
      </c>
      <c r="N1943" s="8">
        <f t="shared" ca="1" si="273"/>
        <v>27897</v>
      </c>
      <c r="O1943" s="6">
        <f t="shared" ca="1" si="274"/>
        <v>7</v>
      </c>
      <c r="P1943" s="8" t="str">
        <f ca="1">VLOOKUP($O1943,Education!$A:$B,2,FALSE)</f>
        <v>Undergraduate degree</v>
      </c>
      <c r="Q1943" s="7">
        <f ca="1" xml:space="preserve">
  IF(OR($S1943 = 5, $S1943 = 6, $S1943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43" s="7" t="str">
        <f ca="1">VLOOKUP($Q1943,Department!$A:$B,2,FALSE)</f>
        <v>Human Resource</v>
      </c>
      <c r="S1943" s="6">
        <f t="shared" ca="1" si="275"/>
        <v>10</v>
      </c>
      <c r="T1943" s="7" t="str">
        <f ca="1">VLOOKUP($S1943,Role!$A:$B,2,FALSE)</f>
        <v>Trainee</v>
      </c>
      <c r="U1943" s="6" t="str">
        <f t="shared" ca="1" si="276"/>
        <v/>
      </c>
      <c r="V1943" s="7" t="str">
        <f ca="1" xml:space="preserve">
IF($U1943 &lt;&gt; "",
    VLOOKUP($U1943,Level!$A:$B,2,FALSE),
    ""
)</f>
        <v/>
      </c>
      <c r="W1943" s="1">
        <f t="shared" ca="1" si="277"/>
        <v>1385</v>
      </c>
      <c r="X1943" s="12" t="str">
        <f t="shared" ca="1" si="278"/>
        <v>INSERT INTO bi4all.fac_employees (id_company_fk, id_employee_pk, flg_active, employee_name, id_gender_fk, id_race_fk, birthday, id_schooling_fk, id_department_fk, id_role_fk, id_level_fk, salary) VALUES (1, 1939, TRUE, 'Carolina Serra Lima', 'F', 5, '17/05/1976', 7, 8, 10, NULL, 1385);</v>
      </c>
    </row>
    <row r="1944" spans="1:24" ht="14.25" customHeight="1" x14ac:dyDescent="0.2">
      <c r="A1944" s="7">
        <v>1</v>
      </c>
      <c r="B1944" s="7" t="str">
        <f>$A1944 &amp; "-"&amp;VLOOKUP($A1944,Company!$A:$B,2,FALSE)</f>
        <v>1-ACME Corporation</v>
      </c>
      <c r="C1944" s="5">
        <f t="shared" si="270"/>
        <v>1940</v>
      </c>
      <c r="D1944" s="6" t="b">
        <v>1</v>
      </c>
      <c r="E1944" s="7">
        <f ca="1">IF($C1944 = 1 + N("Presidente"),
    127,
    IF($C1944 = 2 + N("Vice-Presidente"),
        72,
        IF($C1944 = 3 + N("Secretária bilíngue"),
            13,
            RANDBETWEEN(5,COUNT(Name!$A:$A) + 1)
        )
    )
)</f>
        <v>53</v>
      </c>
      <c r="F1944" s="7" t="str">
        <f ca="1">VLOOKUP($E1944,Name!$A:$B,2,FALSE)</f>
        <v>Aquiles</v>
      </c>
      <c r="G1944" s="7">
        <f ca="1" xml:space="preserve">
IF($C1944 = 1,
    0,
    RANDBETWEEN(5,COUNT('Last name'!$A:$A) + 1)
)</f>
        <v>151</v>
      </c>
      <c r="H1944" s="7" t="str">
        <f ca="1" xml:space="preserve">
IF($C1944 = 1 + N("Presidente"),
    "de Orléans e Bragança",
    VLOOKUP($G1944,'Last name'!$A:$B,2,FALSE) &amp; " " &amp; VLOOKUP(RANDBETWEEN(5,COUNT('Last name'!$A:$A) + 1),'Last name'!$A:$B,2,FALSE)
)</f>
        <v>Pereira Machado</v>
      </c>
      <c r="I1944" s="7" t="str">
        <f t="shared" ca="1" si="271"/>
        <v>Aquiles Pereira Machado</v>
      </c>
      <c r="J1944" s="7" t="str">
        <f ca="1">VLOOKUP($E1944,Name!$A:$C,3,FALSE)</f>
        <v>M</v>
      </c>
      <c r="K1944" s="7" t="str">
        <f ca="1">VLOOKUP($J1944,Gender!$A:$B,2,FALSE)</f>
        <v>Male</v>
      </c>
      <c r="L1944" s="7">
        <f t="shared" ca="1" si="272"/>
        <v>5</v>
      </c>
      <c r="M1944" s="7" t="str">
        <f ca="1">VLOOKUP($L1944,Race!$A:$B,2,FALSE)</f>
        <v>White</v>
      </c>
      <c r="N1944" s="8">
        <f t="shared" ca="1" si="273"/>
        <v>32013</v>
      </c>
      <c r="O1944" s="6">
        <f t="shared" ca="1" si="274"/>
        <v>7</v>
      </c>
      <c r="P1944" s="8" t="str">
        <f ca="1">VLOOKUP($O1944,Education!$A:$B,2,FALSE)</f>
        <v>Undergraduate degree</v>
      </c>
      <c r="Q1944" s="7">
        <f ca="1" xml:space="preserve">
  IF(OR($S1944 = 5, $S1944 = 6, $S1944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44" s="7" t="str">
        <f ca="1">VLOOKUP($Q1944,Department!$A:$B,2,FALSE)</f>
        <v>Operations</v>
      </c>
      <c r="S1944" s="6">
        <f t="shared" ca="1" si="275"/>
        <v>11</v>
      </c>
      <c r="T1944" s="7" t="str">
        <f ca="1">VLOOKUP($S1944,Role!$A:$B,2,FALSE)</f>
        <v>Analyst</v>
      </c>
      <c r="U1944" s="6">
        <f t="shared" ca="1" si="276"/>
        <v>5</v>
      </c>
      <c r="V1944" s="7" t="str">
        <f ca="1" xml:space="preserve">
IF($U1944 &lt;&gt; "",
    VLOOKUP($U1944,Level!$A:$B,2,FALSE),
    ""
)</f>
        <v>Junior</v>
      </c>
      <c r="W1944" s="1">
        <f t="shared" ca="1" si="277"/>
        <v>2500</v>
      </c>
      <c r="X1944" s="12" t="str">
        <f t="shared" ca="1" si="278"/>
        <v>INSERT INTO bi4all.fac_employees (id_company_fk, id_employee_pk, flg_active, employee_name, id_gender_fk, id_race_fk, birthday, id_schooling_fk, id_department_fk, id_role_fk, id_level_fk, salary) VALUES (1, 1940, TRUE, 'Aquiles Pereira Machado', 'M', 5, '24/08/1987', 7, 10, 11, 5, 2500);</v>
      </c>
    </row>
    <row r="1945" spans="1:24" ht="14.25" customHeight="1" x14ac:dyDescent="0.2">
      <c r="A1945" s="7">
        <v>1</v>
      </c>
      <c r="B1945" s="7" t="str">
        <f>$A1945 &amp; "-"&amp;VLOOKUP($A1945,Company!$A:$B,2,FALSE)</f>
        <v>1-ACME Corporation</v>
      </c>
      <c r="C1945" s="5">
        <f t="shared" si="270"/>
        <v>1941</v>
      </c>
      <c r="D1945" s="6" t="b">
        <v>1</v>
      </c>
      <c r="E1945" s="7">
        <f ca="1">IF($C1945 = 1 + N("Presidente"),
    127,
    IF($C1945 = 2 + N("Vice-Presidente"),
        72,
        IF($C1945 = 3 + N("Secretária bilíngue"),
            13,
            RANDBETWEEN(5,COUNT(Name!$A:$A) + 1)
        )
    )
)</f>
        <v>353</v>
      </c>
      <c r="F1945" s="7" t="str">
        <f ca="1">VLOOKUP($E1945,Name!$A:$B,2,FALSE)</f>
        <v>Vicente</v>
      </c>
      <c r="G1945" s="7">
        <f ca="1" xml:space="preserve">
IF($C1945 = 1,
    0,
    RANDBETWEEN(5,COUNT('Last name'!$A:$A) + 1)
)</f>
        <v>145</v>
      </c>
      <c r="H1945" s="7" t="str">
        <f ca="1" xml:space="preserve">
IF($C1945 = 1 + N("Presidente"),
    "de Orléans e Bragança",
    VLOOKUP($G1945,'Last name'!$A:$B,2,FALSE) &amp; " " &amp; VLOOKUP(RANDBETWEEN(5,COUNT('Last name'!$A:$A) + 1),'Last name'!$A:$B,2,FALSE)
)</f>
        <v>Pasquim Leite</v>
      </c>
      <c r="I1945" s="7" t="str">
        <f t="shared" ca="1" si="271"/>
        <v>Vicente Pasquim Leite</v>
      </c>
      <c r="J1945" s="7" t="str">
        <f ca="1">VLOOKUP($E1945,Name!$A:$C,3,FALSE)</f>
        <v>M</v>
      </c>
      <c r="K1945" s="7" t="str">
        <f ca="1">VLOOKUP($J1945,Gender!$A:$B,2,FALSE)</f>
        <v>Male</v>
      </c>
      <c r="L1945" s="7">
        <f t="shared" ca="1" si="272"/>
        <v>5</v>
      </c>
      <c r="M1945" s="7" t="str">
        <f ca="1">VLOOKUP($L1945,Race!$A:$B,2,FALSE)</f>
        <v>White</v>
      </c>
      <c r="N1945" s="8">
        <f t="shared" ca="1" si="273"/>
        <v>19813</v>
      </c>
      <c r="O1945" s="6">
        <f t="shared" ca="1" si="274"/>
        <v>7</v>
      </c>
      <c r="P1945" s="8" t="str">
        <f ca="1">VLOOKUP($O1945,Education!$A:$B,2,FALSE)</f>
        <v>Undergraduate degree</v>
      </c>
      <c r="Q1945" s="7">
        <f ca="1" xml:space="preserve">
  IF(OR($S1945 = 5, $S1945 = 6, $S1945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45" s="7" t="str">
        <f ca="1">VLOOKUP($Q1945,Department!$A:$B,2,FALSE)</f>
        <v>Controlling</v>
      </c>
      <c r="S1945" s="6">
        <f t="shared" ca="1" si="275"/>
        <v>10</v>
      </c>
      <c r="T1945" s="7" t="str">
        <f ca="1">VLOOKUP($S1945,Role!$A:$B,2,FALSE)</f>
        <v>Trainee</v>
      </c>
      <c r="U1945" s="6" t="str">
        <f t="shared" ca="1" si="276"/>
        <v/>
      </c>
      <c r="V1945" s="7" t="str">
        <f ca="1" xml:space="preserve">
IF($U1945 &lt;&gt; "",
    VLOOKUP($U1945,Level!$A:$B,2,FALSE),
    ""
)</f>
        <v/>
      </c>
      <c r="W1945" s="1">
        <f t="shared" ca="1" si="277"/>
        <v>1305</v>
      </c>
      <c r="X1945" s="12" t="str">
        <f t="shared" ca="1" si="278"/>
        <v>INSERT INTO bi4all.fac_employees (id_company_fk, id_employee_pk, flg_active, employee_name, id_gender_fk, id_race_fk, birthday, id_schooling_fk, id_department_fk, id_role_fk, id_level_fk, salary) VALUES (1, 1941, TRUE, 'Vicente Pasquim Leite', 'M', 5, '30/03/1954', 7, 12, 10, NULL, 1305);</v>
      </c>
    </row>
    <row r="1946" spans="1:24" ht="14.25" customHeight="1" x14ac:dyDescent="0.2">
      <c r="A1946" s="7">
        <v>1</v>
      </c>
      <c r="B1946" s="7" t="str">
        <f>$A1946 &amp; "-"&amp;VLOOKUP($A1946,Company!$A:$B,2,FALSE)</f>
        <v>1-ACME Corporation</v>
      </c>
      <c r="C1946" s="5">
        <f t="shared" si="270"/>
        <v>1942</v>
      </c>
      <c r="D1946" s="6" t="b">
        <v>1</v>
      </c>
      <c r="E1946" s="7">
        <f ca="1">IF($C1946 = 1 + N("Presidente"),
    127,
    IF($C1946 = 2 + N("Vice-Presidente"),
        72,
        IF($C1946 = 3 + N("Secretária bilíngue"),
            13,
            RANDBETWEEN(5,COUNT(Name!$A:$A) + 1)
        )
    )
)</f>
        <v>123</v>
      </c>
      <c r="F1946" s="7" t="str">
        <f ca="1">VLOOKUP($E1946,Name!$A:$B,2,FALSE)</f>
        <v>Emanuelly</v>
      </c>
      <c r="G1946" s="7">
        <f ca="1" xml:space="preserve">
IF($C1946 = 1,
    0,
    RANDBETWEEN(5,COUNT('Last name'!$A:$A) + 1)
)</f>
        <v>39</v>
      </c>
      <c r="H1946" s="7" t="str">
        <f ca="1" xml:space="preserve">
IF($C1946 = 1 + N("Presidente"),
    "de Orléans e Bragança",
    VLOOKUP($G1946,'Last name'!$A:$B,2,FALSE) &amp; " " &amp; VLOOKUP(RANDBETWEEN(5,COUNT('Last name'!$A:$A) + 1),'Last name'!$A:$B,2,FALSE)
)</f>
        <v>Bianchi Resende</v>
      </c>
      <c r="I1946" s="7" t="str">
        <f t="shared" ca="1" si="271"/>
        <v>Emanuelly Bianchi Resende</v>
      </c>
      <c r="J1946" s="7" t="str">
        <f ca="1">VLOOKUP($E1946,Name!$A:$C,3,FALSE)</f>
        <v>F</v>
      </c>
      <c r="K1946" s="7" t="str">
        <f ca="1">VLOOKUP($J1946,Gender!$A:$B,2,FALSE)</f>
        <v>Female</v>
      </c>
      <c r="L1946" s="7">
        <f t="shared" ca="1" si="272"/>
        <v>6</v>
      </c>
      <c r="M1946" s="7" t="str">
        <f ca="1">VLOOKUP($L1946,Race!$A:$B,2,FALSE)</f>
        <v>Black or African American</v>
      </c>
      <c r="N1946" s="8">
        <f t="shared" ca="1" si="273"/>
        <v>19900</v>
      </c>
      <c r="O1946" s="6">
        <f t="shared" ca="1" si="274"/>
        <v>8</v>
      </c>
      <c r="P1946" s="8" t="str">
        <f ca="1">VLOOKUP($O1946,Education!$A:$B,2,FALSE)</f>
        <v>Graduate school</v>
      </c>
      <c r="Q1946" s="7">
        <f ca="1" xml:space="preserve">
  IF(OR($S1946 = 5, $S1946 = 6, $S1946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46" s="7" t="str">
        <f ca="1">VLOOKUP($Q1946,Department!$A:$B,2,FALSE)</f>
        <v>Communication &amp; Marketing</v>
      </c>
      <c r="S1946" s="6">
        <f t="shared" ca="1" si="275"/>
        <v>11</v>
      </c>
      <c r="T1946" s="7" t="str">
        <f ca="1">VLOOKUP($S1946,Role!$A:$B,2,FALSE)</f>
        <v>Analyst</v>
      </c>
      <c r="U1946" s="6">
        <f t="shared" ca="1" si="276"/>
        <v>5</v>
      </c>
      <c r="V1946" s="7" t="str">
        <f ca="1" xml:space="preserve">
IF($U1946 &lt;&gt; "",
    VLOOKUP($U1946,Level!$A:$B,2,FALSE),
    ""
)</f>
        <v>Junior</v>
      </c>
      <c r="W1946" s="1">
        <f t="shared" ca="1" si="277"/>
        <v>3080</v>
      </c>
      <c r="X1946" s="12" t="str">
        <f t="shared" ca="1" si="278"/>
        <v>INSERT INTO bi4all.fac_employees (id_company_fk, id_employee_pk, flg_active, employee_name, id_gender_fk, id_race_fk, birthday, id_schooling_fk, id_department_fk, id_role_fk, id_level_fk, salary) VALUES (1, 1942, TRUE, 'Emanuelly Bianchi Resende', 'F', 6, '25/06/1954', 8, 11, 11, 5, 3080);</v>
      </c>
    </row>
    <row r="1947" spans="1:24" ht="14.25" customHeight="1" x14ac:dyDescent="0.2">
      <c r="A1947" s="7">
        <v>1</v>
      </c>
      <c r="B1947" s="7" t="str">
        <f>$A1947 &amp; "-"&amp;VLOOKUP($A1947,Company!$A:$B,2,FALSE)</f>
        <v>1-ACME Corporation</v>
      </c>
      <c r="C1947" s="5">
        <f t="shared" si="270"/>
        <v>1943</v>
      </c>
      <c r="D1947" s="6" t="b">
        <v>1</v>
      </c>
      <c r="E1947" s="7">
        <f ca="1">IF($C1947 = 1 + N("Presidente"),
    127,
    IF($C1947 = 2 + N("Vice-Presidente"),
        72,
        IF($C1947 = 3 + N("Secretária bilíngue"),
            13,
            RANDBETWEEN(5,COUNT(Name!$A:$A) + 1)
        )
    )
)</f>
        <v>62</v>
      </c>
      <c r="F1947" s="7" t="str">
        <f ca="1">VLOOKUP($E1947,Name!$A:$B,2,FALSE)</f>
        <v>Aurora</v>
      </c>
      <c r="G1947" s="7">
        <f ca="1" xml:space="preserve">
IF($C1947 = 1,
    0,
    RANDBETWEEN(5,COUNT('Last name'!$A:$A) + 1)
)</f>
        <v>174</v>
      </c>
      <c r="H1947" s="7" t="str">
        <f ca="1" xml:space="preserve">
IF($C1947 = 1 + N("Presidente"),
    "de Orléans e Bragança",
    VLOOKUP($G1947,'Last name'!$A:$B,2,FALSE) &amp; " " &amp; VLOOKUP(RANDBETWEEN(5,COUNT('Last name'!$A:$A) + 1),'Last name'!$A:$B,2,FALSE)
)</f>
        <v>Santana Marques</v>
      </c>
      <c r="I1947" s="7" t="str">
        <f t="shared" ca="1" si="271"/>
        <v>Aurora Santana Marques</v>
      </c>
      <c r="J1947" s="7" t="str">
        <f ca="1">VLOOKUP($E1947,Name!$A:$C,3,FALSE)</f>
        <v>F</v>
      </c>
      <c r="K1947" s="7" t="str">
        <f ca="1">VLOOKUP($J1947,Gender!$A:$B,2,FALSE)</f>
        <v>Female</v>
      </c>
      <c r="L1947" s="7">
        <f t="shared" ca="1" si="272"/>
        <v>7</v>
      </c>
      <c r="M1947" s="7" t="str">
        <f ca="1">VLOOKUP($L1947,Race!$A:$B,2,FALSE)</f>
        <v>Hispanic or Latino</v>
      </c>
      <c r="N1947" s="8">
        <f t="shared" ca="1" si="273"/>
        <v>19957</v>
      </c>
      <c r="O1947" s="6">
        <f t="shared" ca="1" si="274"/>
        <v>7</v>
      </c>
      <c r="P1947" s="8" t="str">
        <f ca="1">VLOOKUP($O1947,Education!$A:$B,2,FALSE)</f>
        <v>Undergraduate degree</v>
      </c>
      <c r="Q1947" s="7">
        <f ca="1" xml:space="preserve">
  IF(OR($S1947 = 5, $S1947 = 6, $S1947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47" s="7" t="str">
        <f ca="1">VLOOKUP($Q1947,Department!$A:$B,2,FALSE)</f>
        <v>Controlling</v>
      </c>
      <c r="S1947" s="6">
        <f t="shared" ca="1" si="275"/>
        <v>9</v>
      </c>
      <c r="T1947" s="7" t="str">
        <f ca="1">VLOOKUP($S1947,Role!$A:$B,2,FALSE)</f>
        <v>Intern</v>
      </c>
      <c r="U1947" s="6" t="str">
        <f t="shared" ca="1" si="276"/>
        <v/>
      </c>
      <c r="V1947" s="7" t="str">
        <f ca="1" xml:space="preserve">
IF($U1947 &lt;&gt; "",
    VLOOKUP($U1947,Level!$A:$B,2,FALSE),
    ""
)</f>
        <v/>
      </c>
      <c r="W1947" s="1">
        <f t="shared" ca="1" si="277"/>
        <v>1205</v>
      </c>
      <c r="X1947" s="12" t="str">
        <f t="shared" ca="1" si="278"/>
        <v>INSERT INTO bi4all.fac_employees (id_company_fk, id_employee_pk, flg_active, employee_name, id_gender_fk, id_race_fk, birthday, id_schooling_fk, id_department_fk, id_role_fk, id_level_fk, salary) VALUES (1, 1943, TRUE, 'Aurora Santana Marques', 'F', 7, '21/08/1954', 7, 12, 9, NULL, 1205);</v>
      </c>
    </row>
    <row r="1948" spans="1:24" ht="14.25" customHeight="1" x14ac:dyDescent="0.2">
      <c r="A1948" s="7">
        <v>1</v>
      </c>
      <c r="B1948" s="7" t="str">
        <f>$A1948 &amp; "-"&amp;VLOOKUP($A1948,Company!$A:$B,2,FALSE)</f>
        <v>1-ACME Corporation</v>
      </c>
      <c r="C1948" s="5">
        <f t="shared" si="270"/>
        <v>1944</v>
      </c>
      <c r="D1948" s="6" t="b">
        <v>1</v>
      </c>
      <c r="E1948" s="7">
        <f ca="1">IF($C1948 = 1 + N("Presidente"),
    127,
    IF($C1948 = 2 + N("Vice-Presidente"),
        72,
        IF($C1948 = 3 + N("Secretária bilíngue"),
            13,
            RANDBETWEEN(5,COUNT(Name!$A:$A) + 1)
        )
    )
)</f>
        <v>240</v>
      </c>
      <c r="F1948" s="7" t="str">
        <f ca="1">VLOOKUP($E1948,Name!$A:$B,2,FALSE)</f>
        <v>Lucca</v>
      </c>
      <c r="G1948" s="7">
        <f ca="1" xml:space="preserve">
IF($C1948 = 1,
    0,
    RANDBETWEEN(5,COUNT('Last name'!$A:$A) + 1)
)</f>
        <v>71</v>
      </c>
      <c r="H1948" s="7" t="str">
        <f ca="1" xml:space="preserve">
IF($C1948 = 1 + N("Presidente"),
    "de Orléans e Bragança",
    VLOOKUP($G1948,'Last name'!$A:$B,2,FALSE) &amp; " " &amp; VLOOKUP(RANDBETWEEN(5,COUNT('Last name'!$A:$A) + 1),'Last name'!$A:$B,2,FALSE)
)</f>
        <v>Dantas Mazza</v>
      </c>
      <c r="I1948" s="7" t="str">
        <f t="shared" ca="1" si="271"/>
        <v>Lucca Dantas Mazza</v>
      </c>
      <c r="J1948" s="7" t="str">
        <f ca="1">VLOOKUP($E1948,Name!$A:$C,3,FALSE)</f>
        <v>M</v>
      </c>
      <c r="K1948" s="7" t="str">
        <f ca="1">VLOOKUP($J1948,Gender!$A:$B,2,FALSE)</f>
        <v>Male</v>
      </c>
      <c r="L1948" s="7">
        <f t="shared" ca="1" si="272"/>
        <v>5</v>
      </c>
      <c r="M1948" s="7" t="str">
        <f ca="1">VLOOKUP($L1948,Race!$A:$B,2,FALSE)</f>
        <v>White</v>
      </c>
      <c r="N1948" s="8">
        <f t="shared" ca="1" si="273"/>
        <v>23622</v>
      </c>
      <c r="O1948" s="6">
        <f t="shared" ca="1" si="274"/>
        <v>8</v>
      </c>
      <c r="P1948" s="8" t="str">
        <f ca="1">VLOOKUP($O1948,Education!$A:$B,2,FALSE)</f>
        <v>Graduate school</v>
      </c>
      <c r="Q1948" s="7">
        <f ca="1" xml:space="preserve">
  IF(OR($S1948 = 5, $S1948 = 6, $S1948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48" s="7" t="str">
        <f ca="1">VLOOKUP($Q1948,Department!$A:$B,2,FALSE)</f>
        <v>Finance</v>
      </c>
      <c r="S1948" s="6">
        <f t="shared" ca="1" si="275"/>
        <v>11</v>
      </c>
      <c r="T1948" s="7" t="str">
        <f ca="1">VLOOKUP($S1948,Role!$A:$B,2,FALSE)</f>
        <v>Analyst</v>
      </c>
      <c r="U1948" s="6">
        <f t="shared" ca="1" si="276"/>
        <v>7</v>
      </c>
      <c r="V1948" s="7" t="str">
        <f ca="1" xml:space="preserve">
IF($U1948 &lt;&gt; "",
    VLOOKUP($U1948,Level!$A:$B,2,FALSE),
    ""
)</f>
        <v>Senior</v>
      </c>
      <c r="W1948" s="1">
        <f t="shared" ca="1" si="277"/>
        <v>3000</v>
      </c>
      <c r="X1948" s="12" t="str">
        <f t="shared" ca="1" si="278"/>
        <v>INSERT INTO bi4all.fac_employees (id_company_fk, id_employee_pk, flg_active, employee_name, id_gender_fk, id_race_fk, birthday, id_schooling_fk, id_department_fk, id_role_fk, id_level_fk, salary) VALUES (1, 1944, TRUE, 'Lucca Dantas Mazza', 'M', 5, '02/09/1964', 8, 7, 11, 7, 3000);</v>
      </c>
    </row>
    <row r="1949" spans="1:24" ht="14.25" customHeight="1" x14ac:dyDescent="0.2">
      <c r="A1949" s="7">
        <v>1</v>
      </c>
      <c r="B1949" s="7" t="str">
        <f>$A1949 &amp; "-"&amp;VLOOKUP($A1949,Company!$A:$B,2,FALSE)</f>
        <v>1-ACME Corporation</v>
      </c>
      <c r="C1949" s="5">
        <f t="shared" si="270"/>
        <v>1945</v>
      </c>
      <c r="D1949" s="6" t="b">
        <v>1</v>
      </c>
      <c r="E1949" s="7">
        <f ca="1">IF($C1949 = 1 + N("Presidente"),
    127,
    IF($C1949 = 2 + N("Vice-Presidente"),
        72,
        IF($C1949 = 3 + N("Secretária bilíngue"),
            13,
            RANDBETWEEN(5,COUNT(Name!$A:$A) + 1)
        )
    )
)</f>
        <v>177</v>
      </c>
      <c r="F1949" s="7" t="str">
        <f ca="1">VLOOKUP($E1949,Name!$A:$B,2,FALSE)</f>
        <v>Isabelly</v>
      </c>
      <c r="G1949" s="7">
        <f ca="1" xml:space="preserve">
IF($C1949 = 1,
    0,
    RANDBETWEEN(5,COUNT('Last name'!$A:$A) + 1)
)</f>
        <v>50</v>
      </c>
      <c r="H1949" s="7" t="str">
        <f ca="1" xml:space="preserve">
IF($C1949 = 1 + N("Presidente"),
    "de Orléans e Bragança",
    VLOOKUP($G1949,'Last name'!$A:$B,2,FALSE) &amp; " " &amp; VLOOKUP(RANDBETWEEN(5,COUNT('Last name'!$A:$A) + 1),'Last name'!$A:$B,2,FALSE)
)</f>
        <v>Cabral Colombo</v>
      </c>
      <c r="I1949" s="7" t="str">
        <f t="shared" ca="1" si="271"/>
        <v>Isabelly Cabral Colombo</v>
      </c>
      <c r="J1949" s="7" t="str">
        <f ca="1">VLOOKUP($E1949,Name!$A:$C,3,FALSE)</f>
        <v>F</v>
      </c>
      <c r="K1949" s="7" t="str">
        <f ca="1">VLOOKUP($J1949,Gender!$A:$B,2,FALSE)</f>
        <v>Female</v>
      </c>
      <c r="L1949" s="7">
        <f t="shared" ca="1" si="272"/>
        <v>5</v>
      </c>
      <c r="M1949" s="7" t="str">
        <f ca="1">VLOOKUP($L1949,Race!$A:$B,2,FALSE)</f>
        <v>White</v>
      </c>
      <c r="N1949" s="8">
        <f t="shared" ca="1" si="273"/>
        <v>30517</v>
      </c>
      <c r="O1949" s="6">
        <f t="shared" ca="1" si="274"/>
        <v>7</v>
      </c>
      <c r="P1949" s="8" t="str">
        <f ca="1">VLOOKUP($O1949,Education!$A:$B,2,FALSE)</f>
        <v>Undergraduate degree</v>
      </c>
      <c r="Q1949" s="7">
        <f ca="1" xml:space="preserve">
  IF(OR($S1949 = 5, $S1949 = 6, $S1949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49" s="7" t="str">
        <f ca="1">VLOOKUP($Q1949,Department!$A:$B,2,FALSE)</f>
        <v>Communication &amp; Marketing</v>
      </c>
      <c r="S1949" s="6">
        <f t="shared" ca="1" si="275"/>
        <v>10</v>
      </c>
      <c r="T1949" s="7" t="str">
        <f ca="1">VLOOKUP($S1949,Role!$A:$B,2,FALSE)</f>
        <v>Trainee</v>
      </c>
      <c r="U1949" s="6" t="str">
        <f t="shared" ca="1" si="276"/>
        <v/>
      </c>
      <c r="V1949" s="7" t="str">
        <f ca="1" xml:space="preserve">
IF($U1949 &lt;&gt; "",
    VLOOKUP($U1949,Level!$A:$B,2,FALSE),
    ""
)</f>
        <v/>
      </c>
      <c r="W1949" s="1">
        <f t="shared" ca="1" si="277"/>
        <v>1385</v>
      </c>
      <c r="X1949" s="12" t="str">
        <f t="shared" ca="1" si="278"/>
        <v>INSERT INTO bi4all.fac_employees (id_company_fk, id_employee_pk, flg_active, employee_name, id_gender_fk, id_race_fk, birthday, id_schooling_fk, id_department_fk, id_role_fk, id_level_fk, salary) VALUES (1, 1945, TRUE, 'Isabelly Cabral Colombo', 'F', 5, '20/07/1983', 7, 11, 10, NULL, 1385);</v>
      </c>
    </row>
    <row r="1950" spans="1:24" ht="14.25" customHeight="1" x14ac:dyDescent="0.2">
      <c r="A1950" s="7">
        <v>1</v>
      </c>
      <c r="B1950" s="7" t="str">
        <f>$A1950 &amp; "-"&amp;VLOOKUP($A1950,Company!$A:$B,2,FALSE)</f>
        <v>1-ACME Corporation</v>
      </c>
      <c r="C1950" s="5">
        <f t="shared" si="270"/>
        <v>1946</v>
      </c>
      <c r="D1950" s="6" t="b">
        <v>1</v>
      </c>
      <c r="E1950" s="7">
        <f ca="1">IF($C1950 = 1 + N("Presidente"),
    127,
    IF($C1950 = 2 + N("Vice-Presidente"),
        72,
        IF($C1950 = 3 + N("Secretária bilíngue"),
            13,
            RANDBETWEEN(5,COUNT(Name!$A:$A) + 1)
        )
    )
)</f>
        <v>175</v>
      </c>
      <c r="F1950" s="7" t="str">
        <f ca="1">VLOOKUP($E1950,Name!$A:$B,2,FALSE)</f>
        <v>Isabella</v>
      </c>
      <c r="G1950" s="7">
        <f ca="1" xml:space="preserve">
IF($C1950 = 1,
    0,
    RANDBETWEEN(5,COUNT('Last name'!$A:$A) + 1)
)</f>
        <v>99</v>
      </c>
      <c r="H1950" s="7" t="str">
        <f ca="1" xml:space="preserve">
IF($C1950 = 1 + N("Presidente"),
    "de Orléans e Bragança",
    VLOOKUP($G1950,'Last name'!$A:$B,2,FALSE) &amp; " " &amp; VLOOKUP(RANDBETWEEN(5,COUNT('Last name'!$A:$A) + 1),'Last name'!$A:$B,2,FALSE)
)</f>
        <v>Gomes Rossi</v>
      </c>
      <c r="I1950" s="7" t="str">
        <f t="shared" ca="1" si="271"/>
        <v>Isabella Gomes Rossi</v>
      </c>
      <c r="J1950" s="7" t="str">
        <f ca="1">VLOOKUP($E1950,Name!$A:$C,3,FALSE)</f>
        <v>F</v>
      </c>
      <c r="K1950" s="7" t="str">
        <f ca="1">VLOOKUP($J1950,Gender!$A:$B,2,FALSE)</f>
        <v>Female</v>
      </c>
      <c r="L1950" s="7">
        <f t="shared" ca="1" si="272"/>
        <v>5</v>
      </c>
      <c r="M1950" s="7" t="str">
        <f ca="1">VLOOKUP($L1950,Race!$A:$B,2,FALSE)</f>
        <v>White</v>
      </c>
      <c r="N1950" s="8">
        <f t="shared" ca="1" si="273"/>
        <v>20136</v>
      </c>
      <c r="O1950" s="6">
        <f t="shared" ca="1" si="274"/>
        <v>7</v>
      </c>
      <c r="P1950" s="8" t="str">
        <f ca="1">VLOOKUP($O1950,Education!$A:$B,2,FALSE)</f>
        <v>Undergraduate degree</v>
      </c>
      <c r="Q1950" s="7">
        <f ca="1" xml:space="preserve">
  IF(OR($S1950 = 5, $S1950 = 6, $S1950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50" s="7" t="str">
        <f ca="1">VLOOKUP($Q1950,Department!$A:$B,2,FALSE)</f>
        <v>Human Resource</v>
      </c>
      <c r="S1950" s="6">
        <f t="shared" ca="1" si="275"/>
        <v>11</v>
      </c>
      <c r="T1950" s="7" t="str">
        <f ca="1">VLOOKUP($S1950,Role!$A:$B,2,FALSE)</f>
        <v>Analyst</v>
      </c>
      <c r="U1950" s="6">
        <f t="shared" ca="1" si="276"/>
        <v>6</v>
      </c>
      <c r="V1950" s="7" t="str">
        <f ca="1" xml:space="preserve">
IF($U1950 &lt;&gt; "",
    VLOOKUP($U1950,Level!$A:$B,2,FALSE),
    ""
)</f>
        <v>Pleno</v>
      </c>
      <c r="W1950" s="1">
        <f t="shared" ca="1" si="277"/>
        <v>2580</v>
      </c>
      <c r="X1950" s="12" t="str">
        <f t="shared" ca="1" si="278"/>
        <v>INSERT INTO bi4all.fac_employees (id_company_fk, id_employee_pk, flg_active, employee_name, id_gender_fk, id_race_fk, birthday, id_schooling_fk, id_department_fk, id_role_fk, id_level_fk, salary) VALUES (1, 1946, TRUE, 'Isabella Gomes Rossi', 'F', 5, '16/02/1955', 7, 8, 11, 6, 2580);</v>
      </c>
    </row>
    <row r="1951" spans="1:24" ht="14.25" customHeight="1" x14ac:dyDescent="0.2">
      <c r="A1951" s="7">
        <v>1</v>
      </c>
      <c r="B1951" s="7" t="str">
        <f>$A1951 &amp; "-"&amp;VLOOKUP($A1951,Company!$A:$B,2,FALSE)</f>
        <v>1-ACME Corporation</v>
      </c>
      <c r="C1951" s="5">
        <f t="shared" si="270"/>
        <v>1947</v>
      </c>
      <c r="D1951" s="6" t="b">
        <v>1</v>
      </c>
      <c r="E1951" s="7">
        <f ca="1">IF($C1951 = 1 + N("Presidente"),
    127,
    IF($C1951 = 2 + N("Vice-Presidente"),
        72,
        IF($C1951 = 3 + N("Secretária bilíngue"),
            13,
            RANDBETWEEN(5,COUNT(Name!$A:$A) + 1)
        )
    )
)</f>
        <v>67</v>
      </c>
      <c r="F1951" s="7" t="str">
        <f ca="1">VLOOKUP($E1951,Name!$A:$B,2,FALSE)</f>
        <v>Beatriz</v>
      </c>
      <c r="G1951" s="7">
        <f ca="1" xml:space="preserve">
IF($C1951 = 1,
    0,
    RANDBETWEEN(5,COUNT('Last name'!$A:$A) + 1)
)</f>
        <v>168</v>
      </c>
      <c r="H1951" s="7" t="str">
        <f ca="1" xml:space="preserve">
IF($C1951 = 1 + N("Presidente"),
    "de Orléans e Bragança",
    VLOOKUP($G1951,'Last name'!$A:$B,2,FALSE) &amp; " " &amp; VLOOKUP(RANDBETWEEN(5,COUNT('Last name'!$A:$A) + 1),'Last name'!$A:$B,2,FALSE)
)</f>
        <v>Rossi Almeida</v>
      </c>
      <c r="I1951" s="7" t="str">
        <f t="shared" ca="1" si="271"/>
        <v>Beatriz Rossi Almeida</v>
      </c>
      <c r="J1951" s="7" t="str">
        <f ca="1">VLOOKUP($E1951,Name!$A:$C,3,FALSE)</f>
        <v>F</v>
      </c>
      <c r="K1951" s="7" t="str">
        <f ca="1">VLOOKUP($J1951,Gender!$A:$B,2,FALSE)</f>
        <v>Female</v>
      </c>
      <c r="L1951" s="7">
        <f t="shared" ca="1" si="272"/>
        <v>5</v>
      </c>
      <c r="M1951" s="7" t="str">
        <f ca="1">VLOOKUP($L1951,Race!$A:$B,2,FALSE)</f>
        <v>White</v>
      </c>
      <c r="N1951" s="8">
        <f t="shared" ca="1" si="273"/>
        <v>19265</v>
      </c>
      <c r="O1951" s="6">
        <f t="shared" ca="1" si="274"/>
        <v>7</v>
      </c>
      <c r="P1951" s="8" t="str">
        <f ca="1">VLOOKUP($O1951,Education!$A:$B,2,FALSE)</f>
        <v>Undergraduate degree</v>
      </c>
      <c r="Q1951" s="7">
        <f ca="1" xml:space="preserve">
  IF(OR($S1951 = 5, $S1951 = 6, $S1951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51" s="7" t="str">
        <f ca="1">VLOOKUP($Q1951,Department!$A:$B,2,FALSE)</f>
        <v>Finance</v>
      </c>
      <c r="S1951" s="6">
        <f t="shared" ca="1" si="275"/>
        <v>10</v>
      </c>
      <c r="T1951" s="7" t="str">
        <f ca="1">VLOOKUP($S1951,Role!$A:$B,2,FALSE)</f>
        <v>Trainee</v>
      </c>
      <c r="U1951" s="6" t="str">
        <f t="shared" ca="1" si="276"/>
        <v/>
      </c>
      <c r="V1951" s="7" t="str">
        <f ca="1" xml:space="preserve">
IF($U1951 &lt;&gt; "",
    VLOOKUP($U1951,Level!$A:$B,2,FALSE),
    ""
)</f>
        <v/>
      </c>
      <c r="W1951" s="1">
        <f t="shared" ca="1" si="277"/>
        <v>1305</v>
      </c>
      <c r="X1951" s="12" t="str">
        <f t="shared" ca="1" si="278"/>
        <v>INSERT INTO bi4all.fac_employees (id_company_fk, id_employee_pk, flg_active, employee_name, id_gender_fk, id_race_fk, birthday, id_schooling_fk, id_department_fk, id_role_fk, id_level_fk, salary) VALUES (1, 1947, TRUE, 'Beatriz Rossi Almeida', 'F', 5, '28/09/1952', 7, 7, 10, NULL, 1305);</v>
      </c>
    </row>
    <row r="1952" spans="1:24" ht="14.25" customHeight="1" x14ac:dyDescent="0.2">
      <c r="A1952" s="7">
        <v>1</v>
      </c>
      <c r="B1952" s="7" t="str">
        <f>$A1952 &amp; "-"&amp;VLOOKUP($A1952,Company!$A:$B,2,FALSE)</f>
        <v>1-ACME Corporation</v>
      </c>
      <c r="C1952" s="5">
        <f t="shared" si="270"/>
        <v>1948</v>
      </c>
      <c r="D1952" s="6" t="b">
        <v>1</v>
      </c>
      <c r="E1952" s="7">
        <f ca="1">IF($C1952 = 1 + N("Presidente"),
    127,
    IF($C1952 = 2 + N("Vice-Presidente"),
        72,
        IF($C1952 = 3 + N("Secretária bilíngue"),
            13,
            RANDBETWEEN(5,COUNT(Name!$A:$A) + 1)
        )
    )
)</f>
        <v>320</v>
      </c>
      <c r="F1952" s="7" t="str">
        <f ca="1">VLOOKUP($E1952,Name!$A:$B,2,FALSE)</f>
        <v>Péricles</v>
      </c>
      <c r="G1952" s="7">
        <f ca="1" xml:space="preserve">
IF($C1952 = 1,
    0,
    RANDBETWEEN(5,COUNT('Last name'!$A:$A) + 1)
)</f>
        <v>178</v>
      </c>
      <c r="H1952" s="7" t="str">
        <f ca="1" xml:space="preserve">
IF($C1952 = 1 + N("Presidente"),
    "de Orléans e Bragança",
    VLOOKUP($G1952,'Last name'!$A:$B,2,FALSE) &amp; " " &amp; VLOOKUP(RANDBETWEEN(5,COUNT('Last name'!$A:$A) + 1),'Last name'!$A:$B,2,FALSE)
)</f>
        <v>Seixas Seixas</v>
      </c>
      <c r="I1952" s="7" t="str">
        <f t="shared" ca="1" si="271"/>
        <v>Péricles Seixas Seixas</v>
      </c>
      <c r="J1952" s="7" t="str">
        <f ca="1">VLOOKUP($E1952,Name!$A:$C,3,FALSE)</f>
        <v>M</v>
      </c>
      <c r="K1952" s="7" t="str">
        <f ca="1">VLOOKUP($J1952,Gender!$A:$B,2,FALSE)</f>
        <v>Male</v>
      </c>
      <c r="L1952" s="7">
        <f t="shared" ca="1" si="272"/>
        <v>5</v>
      </c>
      <c r="M1952" s="7" t="str">
        <f ca="1">VLOOKUP($L1952,Race!$A:$B,2,FALSE)</f>
        <v>White</v>
      </c>
      <c r="N1952" s="8">
        <f t="shared" ca="1" si="273"/>
        <v>29744</v>
      </c>
      <c r="O1952" s="6">
        <f t="shared" ca="1" si="274"/>
        <v>7</v>
      </c>
      <c r="P1952" s="8" t="str">
        <f ca="1">VLOOKUP($O1952,Education!$A:$B,2,FALSE)</f>
        <v>Undergraduate degree</v>
      </c>
      <c r="Q1952" s="7">
        <f ca="1" xml:space="preserve">
  IF(OR($S1952 = 5, $S1952 = 6, $S1952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52" s="7" t="str">
        <f ca="1">VLOOKUP($Q1952,Department!$A:$B,2,FALSE)</f>
        <v>Presidency</v>
      </c>
      <c r="S1952" s="6">
        <f t="shared" ca="1" si="275"/>
        <v>11</v>
      </c>
      <c r="T1952" s="7" t="str">
        <f ca="1">VLOOKUP($S1952,Role!$A:$B,2,FALSE)</f>
        <v>Analyst</v>
      </c>
      <c r="U1952" s="6">
        <f t="shared" ca="1" si="276"/>
        <v>5</v>
      </c>
      <c r="V1952" s="7" t="str">
        <f ca="1" xml:space="preserve">
IF($U1952 &lt;&gt; "",
    VLOOKUP($U1952,Level!$A:$B,2,FALSE),
    ""
)</f>
        <v>Junior</v>
      </c>
      <c r="W1952" s="1">
        <f t="shared" ca="1" si="277"/>
        <v>2500</v>
      </c>
      <c r="X1952" s="12" t="str">
        <f t="shared" ca="1" si="278"/>
        <v>INSERT INTO bi4all.fac_employees (id_company_fk, id_employee_pk, flg_active, employee_name, id_gender_fk, id_race_fk, birthday, id_schooling_fk, id_department_fk, id_role_fk, id_level_fk, salary) VALUES (1, 1948, TRUE, 'Péricles Seixas Seixas', 'M', 5, '07/06/1981', 7, 5, 11, 5, 2500);</v>
      </c>
    </row>
    <row r="1953" spans="1:24" ht="14.25" customHeight="1" x14ac:dyDescent="0.2">
      <c r="A1953" s="7">
        <v>1</v>
      </c>
      <c r="B1953" s="7" t="str">
        <f>$A1953 &amp; "-"&amp;VLOOKUP($A1953,Company!$A:$B,2,FALSE)</f>
        <v>1-ACME Corporation</v>
      </c>
      <c r="C1953" s="5">
        <f t="shared" si="270"/>
        <v>1949</v>
      </c>
      <c r="D1953" s="6" t="b">
        <v>1</v>
      </c>
      <c r="E1953" s="7">
        <f ca="1">IF($C1953 = 1 + N("Presidente"),
    127,
    IF($C1953 = 2 + N("Vice-Presidente"),
        72,
        IF($C1953 = 3 + N("Secretária bilíngue"),
            13,
            RANDBETWEEN(5,COUNT(Name!$A:$A) + 1)
        )
    )
)</f>
        <v>47</v>
      </c>
      <c r="F1953" s="7" t="str">
        <f ca="1">VLOOKUP($E1953,Name!$A:$B,2,FALSE)</f>
        <v>Anne Caroline</v>
      </c>
      <c r="G1953" s="7">
        <f ca="1" xml:space="preserve">
IF($C1953 = 1,
    0,
    RANDBETWEEN(5,COUNT('Last name'!$A:$A) + 1)
)</f>
        <v>110</v>
      </c>
      <c r="H1953" s="7" t="str">
        <f ca="1" xml:space="preserve">
IF($C1953 = 1 + N("Presidente"),
    "de Orléans e Bragança",
    VLOOKUP($G1953,'Last name'!$A:$B,2,FALSE) &amp; " " &amp; VLOOKUP(RANDBETWEEN(5,COUNT('Last name'!$A:$A) + 1),'Last name'!$A:$B,2,FALSE)
)</f>
        <v>Lombardi Ildelfonso</v>
      </c>
      <c r="I1953" s="7" t="str">
        <f t="shared" ca="1" si="271"/>
        <v>Anne Caroline Lombardi Ildelfonso</v>
      </c>
      <c r="J1953" s="7" t="str">
        <f ca="1">VLOOKUP($E1953,Name!$A:$C,3,FALSE)</f>
        <v>F</v>
      </c>
      <c r="K1953" s="7" t="str">
        <f ca="1">VLOOKUP($J1953,Gender!$A:$B,2,FALSE)</f>
        <v>Female</v>
      </c>
      <c r="L1953" s="7">
        <f t="shared" ca="1" si="272"/>
        <v>6</v>
      </c>
      <c r="M1953" s="7" t="str">
        <f ca="1">VLOOKUP($L1953,Race!$A:$B,2,FALSE)</f>
        <v>Black or African American</v>
      </c>
      <c r="N1953" s="8">
        <f t="shared" ca="1" si="273"/>
        <v>28655</v>
      </c>
      <c r="O1953" s="6">
        <f t="shared" ca="1" si="274"/>
        <v>7</v>
      </c>
      <c r="P1953" s="8" t="str">
        <f ca="1">VLOOKUP($O1953,Education!$A:$B,2,FALSE)</f>
        <v>Undergraduate degree</v>
      </c>
      <c r="Q1953" s="7">
        <f ca="1" xml:space="preserve">
  IF(OR($S1953 = 5, $S1953 = 6, $S1953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53" s="7" t="str">
        <f ca="1">VLOOKUP($Q1953,Department!$A:$B,2,FALSE)</f>
        <v>Commercial</v>
      </c>
      <c r="S1953" s="6">
        <f t="shared" ca="1" si="275"/>
        <v>10</v>
      </c>
      <c r="T1953" s="7" t="str">
        <f ca="1">VLOOKUP($S1953,Role!$A:$B,2,FALSE)</f>
        <v>Trainee</v>
      </c>
      <c r="U1953" s="6" t="str">
        <f t="shared" ca="1" si="276"/>
        <v/>
      </c>
      <c r="V1953" s="7" t="str">
        <f ca="1" xml:space="preserve">
IF($U1953 &lt;&gt; "",
    VLOOKUP($U1953,Level!$A:$B,2,FALSE),
    ""
)</f>
        <v/>
      </c>
      <c r="W1953" s="1">
        <f t="shared" ca="1" si="277"/>
        <v>1385</v>
      </c>
      <c r="X1953" s="12" t="str">
        <f t="shared" ca="1" si="278"/>
        <v>INSERT INTO bi4all.fac_employees (id_company_fk, id_employee_pk, flg_active, employee_name, id_gender_fk, id_race_fk, birthday, id_schooling_fk, id_department_fk, id_role_fk, id_level_fk, salary) VALUES (1, 1949, TRUE, 'Anne Caroline Lombardi Ildelfonso', 'F', 6, '14/06/1978', 7, 9, 10, NULL, 1385);</v>
      </c>
    </row>
    <row r="1954" spans="1:24" ht="14.25" customHeight="1" x14ac:dyDescent="0.2">
      <c r="A1954" s="7">
        <v>1</v>
      </c>
      <c r="B1954" s="7" t="str">
        <f>$A1954 &amp; "-"&amp;VLOOKUP($A1954,Company!$A:$B,2,FALSE)</f>
        <v>1-ACME Corporation</v>
      </c>
      <c r="C1954" s="5">
        <f t="shared" si="270"/>
        <v>1950</v>
      </c>
      <c r="D1954" s="6" t="b">
        <v>1</v>
      </c>
      <c r="E1954" s="7">
        <f ca="1">IF($C1954 = 1 + N("Presidente"),
    127,
    IF($C1954 = 2 + N("Vice-Presidente"),
        72,
        IF($C1954 = 3 + N("Secretária bilíngue"),
            13,
            RANDBETWEEN(5,COUNT(Name!$A:$A) + 1)
        )
    )
)</f>
        <v>129</v>
      </c>
      <c r="F1954" s="7" t="str">
        <f ca="1">VLOOKUP($E1954,Name!$A:$B,2,FALSE)</f>
        <v>Enzo Miguel</v>
      </c>
      <c r="G1954" s="7">
        <f ca="1" xml:space="preserve">
IF($C1954 = 1,
    0,
    RANDBETWEEN(5,COUNT('Last name'!$A:$A) + 1)
)</f>
        <v>162</v>
      </c>
      <c r="H1954" s="7" t="str">
        <f ca="1" xml:space="preserve">
IF($C1954 = 1 + N("Presidente"),
    "de Orléans e Bragança",
    VLOOKUP($G1954,'Last name'!$A:$B,2,FALSE) &amp; " " &amp; VLOOKUP(RANDBETWEEN(5,COUNT('Last name'!$A:$A) + 1),'Last name'!$A:$B,2,FALSE)
)</f>
        <v>Ricci Esposito</v>
      </c>
      <c r="I1954" s="7" t="str">
        <f t="shared" ca="1" si="271"/>
        <v>Enzo Miguel Ricci Esposito</v>
      </c>
      <c r="J1954" s="7" t="str">
        <f ca="1">VLOOKUP($E1954,Name!$A:$C,3,FALSE)</f>
        <v>M</v>
      </c>
      <c r="K1954" s="7" t="str">
        <f ca="1">VLOOKUP($J1954,Gender!$A:$B,2,FALSE)</f>
        <v>Male</v>
      </c>
      <c r="L1954" s="7">
        <f t="shared" ca="1" si="272"/>
        <v>5</v>
      </c>
      <c r="M1954" s="7" t="str">
        <f ca="1">VLOOKUP($L1954,Race!$A:$B,2,FALSE)</f>
        <v>White</v>
      </c>
      <c r="N1954" s="8">
        <f t="shared" ca="1" si="273"/>
        <v>30341</v>
      </c>
      <c r="O1954" s="6">
        <f t="shared" ca="1" si="274"/>
        <v>7</v>
      </c>
      <c r="P1954" s="8" t="str">
        <f ca="1">VLOOKUP($O1954,Education!$A:$B,2,FALSE)</f>
        <v>Undergraduate degree</v>
      </c>
      <c r="Q1954" s="7">
        <f ca="1" xml:space="preserve">
  IF(OR($S1954 = 5, $S1954 = 6, $S1954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54" s="7" t="str">
        <f ca="1">VLOOKUP($Q1954,Department!$A:$B,2,FALSE)</f>
        <v>Operations</v>
      </c>
      <c r="S1954" s="6">
        <f t="shared" ca="1" si="275"/>
        <v>11</v>
      </c>
      <c r="T1954" s="7" t="str">
        <f ca="1">VLOOKUP($S1954,Role!$A:$B,2,FALSE)</f>
        <v>Analyst</v>
      </c>
      <c r="U1954" s="6">
        <f t="shared" ca="1" si="276"/>
        <v>5</v>
      </c>
      <c r="V1954" s="7" t="str">
        <f ca="1" xml:space="preserve">
IF($U1954 &lt;&gt; "",
    VLOOKUP($U1954,Level!$A:$B,2,FALSE),
    ""
)</f>
        <v>Junior</v>
      </c>
      <c r="W1954" s="1">
        <f t="shared" ca="1" si="277"/>
        <v>2500</v>
      </c>
      <c r="X1954" s="12" t="str">
        <f t="shared" ca="1" si="278"/>
        <v>INSERT INTO bi4all.fac_employees (id_company_fk, id_employee_pk, flg_active, employee_name, id_gender_fk, id_race_fk, birthday, id_schooling_fk, id_department_fk, id_role_fk, id_level_fk, salary) VALUES (1, 1950, TRUE, 'Enzo Miguel Ricci Esposito', 'M', 5, '25/01/1983', 7, 10, 11, 5, 2500);</v>
      </c>
    </row>
    <row r="1955" spans="1:24" ht="14.25" customHeight="1" x14ac:dyDescent="0.2">
      <c r="A1955" s="7">
        <v>1</v>
      </c>
      <c r="B1955" s="7" t="str">
        <f>$A1955 &amp; "-"&amp;VLOOKUP($A1955,Company!$A:$B,2,FALSE)</f>
        <v>1-ACME Corporation</v>
      </c>
      <c r="C1955" s="5">
        <f t="shared" si="270"/>
        <v>1951</v>
      </c>
      <c r="D1955" s="6" t="b">
        <v>1</v>
      </c>
      <c r="E1955" s="7">
        <f ca="1">IF($C1955 = 1 + N("Presidente"),
    127,
    IF($C1955 = 2 + N("Vice-Presidente"),
        72,
        IF($C1955 = 3 + N("Secretária bilíngue"),
            13,
            RANDBETWEEN(5,COUNT(Name!$A:$A) + 1)
        )
    )
)</f>
        <v>6</v>
      </c>
      <c r="F1955" s="7" t="str">
        <f ca="1">VLOOKUP($E1955,Name!$A:$B,2,FALSE)</f>
        <v>Abigail</v>
      </c>
      <c r="G1955" s="7">
        <f ca="1" xml:space="preserve">
IF($C1955 = 1,
    0,
    RANDBETWEEN(5,COUNT('Last name'!$A:$A) + 1)
)</f>
        <v>41</v>
      </c>
      <c r="H1955" s="7" t="str">
        <f ca="1" xml:space="preserve">
IF($C1955 = 1 + N("Presidente"),
    "de Orléans e Bragança",
    VLOOKUP($G1955,'Last name'!$A:$B,2,FALSE) &amp; " " &amp; VLOOKUP(RANDBETWEEN(5,COUNT('Last name'!$A:$A) + 1),'Last name'!$A:$B,2,FALSE)
)</f>
        <v>Bispo Simões</v>
      </c>
      <c r="I1955" s="7" t="str">
        <f t="shared" ca="1" si="271"/>
        <v>Abigail Bispo Simões</v>
      </c>
      <c r="J1955" s="7" t="str">
        <f ca="1">VLOOKUP($E1955,Name!$A:$C,3,FALSE)</f>
        <v>F</v>
      </c>
      <c r="K1955" s="7" t="str">
        <f ca="1">VLOOKUP($J1955,Gender!$A:$B,2,FALSE)</f>
        <v>Female</v>
      </c>
      <c r="L1955" s="7">
        <f t="shared" ca="1" si="272"/>
        <v>5</v>
      </c>
      <c r="M1955" s="7" t="str">
        <f ca="1">VLOOKUP($L1955,Race!$A:$B,2,FALSE)</f>
        <v>White</v>
      </c>
      <c r="N1955" s="8">
        <f t="shared" ca="1" si="273"/>
        <v>20659</v>
      </c>
      <c r="O1955" s="6">
        <f t="shared" ca="1" si="274"/>
        <v>7</v>
      </c>
      <c r="P1955" s="8" t="str">
        <f ca="1">VLOOKUP($O1955,Education!$A:$B,2,FALSE)</f>
        <v>Undergraduate degree</v>
      </c>
      <c r="Q1955" s="7">
        <f ca="1" xml:space="preserve">
  IF(OR($S1955 = 5, $S1955 = 6, $S1955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55" s="7" t="str">
        <f ca="1">VLOOKUP($Q1955,Department!$A:$B,2,FALSE)</f>
        <v>Controlling</v>
      </c>
      <c r="S1955" s="6">
        <f t="shared" ca="1" si="275"/>
        <v>9</v>
      </c>
      <c r="T1955" s="7" t="str">
        <f ca="1">VLOOKUP($S1955,Role!$A:$B,2,FALSE)</f>
        <v>Intern</v>
      </c>
      <c r="U1955" s="6" t="str">
        <f t="shared" ca="1" si="276"/>
        <v/>
      </c>
      <c r="V1955" s="7" t="str">
        <f ca="1" xml:space="preserve">
IF($U1955 &lt;&gt; "",
    VLOOKUP($U1955,Level!$A:$B,2,FALSE),
    ""
)</f>
        <v/>
      </c>
      <c r="W1955" s="1">
        <f t="shared" ca="1" si="277"/>
        <v>1205</v>
      </c>
      <c r="X1955" s="12" t="str">
        <f t="shared" ca="1" si="278"/>
        <v>INSERT INTO bi4all.fac_employees (id_company_fk, id_employee_pk, flg_active, employee_name, id_gender_fk, id_race_fk, birthday, id_schooling_fk, id_department_fk, id_role_fk, id_level_fk, salary) VALUES (1, 1951, TRUE, 'Abigail Bispo Simões', 'F', 5, '23/07/1956', 7, 12, 9, NULL, 1205);</v>
      </c>
    </row>
    <row r="1956" spans="1:24" ht="14.25" customHeight="1" x14ac:dyDescent="0.2">
      <c r="A1956" s="7">
        <v>1</v>
      </c>
      <c r="B1956" s="7" t="str">
        <f>$A1956 &amp; "-"&amp;VLOOKUP($A1956,Company!$A:$B,2,FALSE)</f>
        <v>1-ACME Corporation</v>
      </c>
      <c r="C1956" s="5">
        <f t="shared" si="270"/>
        <v>1952</v>
      </c>
      <c r="D1956" s="6" t="b">
        <v>1</v>
      </c>
      <c r="E1956" s="7">
        <f ca="1">IF($C1956 = 1 + N("Presidente"),
    127,
    IF($C1956 = 2 + N("Vice-Presidente"),
        72,
        IF($C1956 = 3 + N("Secretária bilíngue"),
            13,
            RANDBETWEEN(5,COUNT(Name!$A:$A) + 1)
        )
    )
)</f>
        <v>76</v>
      </c>
      <c r="F1956" s="7" t="str">
        <f ca="1">VLOOKUP($E1956,Name!$A:$B,2,FALSE)</f>
        <v>Bruna</v>
      </c>
      <c r="G1956" s="7">
        <f ca="1" xml:space="preserve">
IF($C1956 = 1,
    0,
    RANDBETWEEN(5,COUNT('Last name'!$A:$A) + 1)
)</f>
        <v>154</v>
      </c>
      <c r="H1956" s="7" t="str">
        <f ca="1" xml:space="preserve">
IF($C1956 = 1 + N("Presidente"),
    "de Orléans e Bragança",
    VLOOKUP($G1956,'Last name'!$A:$B,2,FALSE) &amp; " " &amp; VLOOKUP(RANDBETWEEN(5,COUNT('Last name'!$A:$A) + 1),'Last name'!$A:$B,2,FALSE)
)</f>
        <v>Pinheiro Campos</v>
      </c>
      <c r="I1956" s="7" t="str">
        <f t="shared" ca="1" si="271"/>
        <v>Bruna Pinheiro Campos</v>
      </c>
      <c r="J1956" s="7" t="str">
        <f ca="1">VLOOKUP($E1956,Name!$A:$C,3,FALSE)</f>
        <v>F</v>
      </c>
      <c r="K1956" s="7" t="str">
        <f ca="1">VLOOKUP($J1956,Gender!$A:$B,2,FALSE)</f>
        <v>Female</v>
      </c>
      <c r="L1956" s="7">
        <f t="shared" ca="1" si="272"/>
        <v>5</v>
      </c>
      <c r="M1956" s="7" t="str">
        <f ca="1">VLOOKUP($L1956,Race!$A:$B,2,FALSE)</f>
        <v>White</v>
      </c>
      <c r="N1956" s="8">
        <f t="shared" ca="1" si="273"/>
        <v>21749</v>
      </c>
      <c r="O1956" s="6">
        <f t="shared" ca="1" si="274"/>
        <v>8</v>
      </c>
      <c r="P1956" s="8" t="str">
        <f ca="1">VLOOKUP($O1956,Education!$A:$B,2,FALSE)</f>
        <v>Graduate school</v>
      </c>
      <c r="Q1956" s="7">
        <f ca="1" xml:space="preserve">
  IF(OR($S1956 = 5, $S1956 = 6, $S1956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56" s="7" t="str">
        <f ca="1">VLOOKUP($Q1956,Department!$A:$B,2,FALSE)</f>
        <v>Communication &amp; Marketing</v>
      </c>
      <c r="S1956" s="6">
        <f t="shared" ca="1" si="275"/>
        <v>11</v>
      </c>
      <c r="T1956" s="7" t="str">
        <f ca="1">VLOOKUP($S1956,Role!$A:$B,2,FALSE)</f>
        <v>Analyst</v>
      </c>
      <c r="U1956" s="6">
        <f t="shared" ca="1" si="276"/>
        <v>5</v>
      </c>
      <c r="V1956" s="7" t="str">
        <f ca="1" xml:space="preserve">
IF($U1956 &lt;&gt; "",
    VLOOKUP($U1956,Level!$A:$B,2,FALSE),
    ""
)</f>
        <v>Junior</v>
      </c>
      <c r="W1956" s="1">
        <f t="shared" ca="1" si="277"/>
        <v>3080</v>
      </c>
      <c r="X1956" s="12" t="str">
        <f t="shared" ca="1" si="278"/>
        <v>INSERT INTO bi4all.fac_employees (id_company_fk, id_employee_pk, flg_active, employee_name, id_gender_fk, id_race_fk, birthday, id_schooling_fk, id_department_fk, id_role_fk, id_level_fk, salary) VALUES (1, 1952, TRUE, 'Bruna Pinheiro Campos', 'F', 5, '18/07/1959', 8, 11, 11, 5, 3080);</v>
      </c>
    </row>
    <row r="1957" spans="1:24" ht="14.25" customHeight="1" x14ac:dyDescent="0.2">
      <c r="A1957" s="7">
        <v>1</v>
      </c>
      <c r="B1957" s="7" t="str">
        <f>$A1957 &amp; "-"&amp;VLOOKUP($A1957,Company!$A:$B,2,FALSE)</f>
        <v>1-ACME Corporation</v>
      </c>
      <c r="C1957" s="5">
        <f t="shared" si="270"/>
        <v>1953</v>
      </c>
      <c r="D1957" s="6" t="b">
        <v>1</v>
      </c>
      <c r="E1957" s="7">
        <f ca="1">IF($C1957 = 1 + N("Presidente"),
    127,
    IF($C1957 = 2 + N("Vice-Presidente"),
        72,
        IF($C1957 = 3 + N("Secretária bilíngue"),
            13,
            RANDBETWEEN(5,COUNT(Name!$A:$A) + 1)
        )
    )
)</f>
        <v>238</v>
      </c>
      <c r="F1957" s="7" t="str">
        <f ca="1">VLOOKUP($E1957,Name!$A:$B,2,FALSE)</f>
        <v>Lucas</v>
      </c>
      <c r="G1957" s="7">
        <f ca="1" xml:space="preserve">
IF($C1957 = 1,
    0,
    RANDBETWEEN(5,COUNT('Last name'!$A:$A) + 1)
)</f>
        <v>55</v>
      </c>
      <c r="H1957" s="7" t="str">
        <f ca="1" xml:space="preserve">
IF($C1957 = 1 + N("Presidente"),
    "de Orléans e Bragança",
    VLOOKUP($G1957,'Last name'!$A:$B,2,FALSE) &amp; " " &amp; VLOOKUP(RANDBETWEEN(5,COUNT('Last name'!$A:$A) + 1),'Last name'!$A:$B,2,FALSE)
)</f>
        <v>Camões Chaves</v>
      </c>
      <c r="I1957" s="7" t="str">
        <f t="shared" ca="1" si="271"/>
        <v>Lucas Camões Chaves</v>
      </c>
      <c r="J1957" s="7" t="str">
        <f ca="1">VLOOKUP($E1957,Name!$A:$C,3,FALSE)</f>
        <v>M</v>
      </c>
      <c r="K1957" s="7" t="str">
        <f ca="1">VLOOKUP($J1957,Gender!$A:$B,2,FALSE)</f>
        <v>Male</v>
      </c>
      <c r="L1957" s="7">
        <f t="shared" ca="1" si="272"/>
        <v>8</v>
      </c>
      <c r="M1957" s="7" t="str">
        <f ca="1">VLOOKUP($L1957,Race!$A:$B,2,FALSE)</f>
        <v>Asian</v>
      </c>
      <c r="N1957" s="8">
        <f t="shared" ca="1" si="273"/>
        <v>22599</v>
      </c>
      <c r="O1957" s="6">
        <f t="shared" ca="1" si="274"/>
        <v>7</v>
      </c>
      <c r="P1957" s="8" t="str">
        <f ca="1">VLOOKUP($O1957,Education!$A:$B,2,FALSE)</f>
        <v>Undergraduate degree</v>
      </c>
      <c r="Q1957" s="7">
        <f ca="1" xml:space="preserve">
  IF(OR($S1957 = 5, $S1957 = 6, $S1957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57" s="7" t="str">
        <f ca="1">VLOOKUP($Q1957,Department!$A:$B,2,FALSE)</f>
        <v>Controlling</v>
      </c>
      <c r="S1957" s="6">
        <f t="shared" ca="1" si="275"/>
        <v>9</v>
      </c>
      <c r="T1957" s="7" t="str">
        <f ca="1">VLOOKUP($S1957,Role!$A:$B,2,FALSE)</f>
        <v>Intern</v>
      </c>
      <c r="U1957" s="6" t="str">
        <f t="shared" ca="1" si="276"/>
        <v/>
      </c>
      <c r="V1957" s="7" t="str">
        <f ca="1" xml:space="preserve">
IF($U1957 &lt;&gt; "",
    VLOOKUP($U1957,Level!$A:$B,2,FALSE),
    ""
)</f>
        <v/>
      </c>
      <c r="W1957" s="1">
        <f t="shared" ca="1" si="277"/>
        <v>1205</v>
      </c>
      <c r="X1957" s="12" t="str">
        <f t="shared" ca="1" si="278"/>
        <v>INSERT INTO bi4all.fac_employees (id_company_fk, id_employee_pk, flg_active, employee_name, id_gender_fk, id_race_fk, birthday, id_schooling_fk, id_department_fk, id_role_fk, id_level_fk, salary) VALUES (1, 1953, TRUE, 'Lucas Camões Chaves', 'M', 8, '14/11/1961', 7, 12, 9, NULL, 1205);</v>
      </c>
    </row>
    <row r="1958" spans="1:24" ht="14.25" customHeight="1" x14ac:dyDescent="0.2">
      <c r="A1958" s="7">
        <v>1</v>
      </c>
      <c r="B1958" s="7" t="str">
        <f>$A1958 &amp; "-"&amp;VLOOKUP($A1958,Company!$A:$B,2,FALSE)</f>
        <v>1-ACME Corporation</v>
      </c>
      <c r="C1958" s="5">
        <f t="shared" si="270"/>
        <v>1954</v>
      </c>
      <c r="D1958" s="6" t="b">
        <v>1</v>
      </c>
      <c r="E1958" s="7">
        <f ca="1">IF($C1958 = 1 + N("Presidente"),
    127,
    IF($C1958 = 2 + N("Vice-Presidente"),
        72,
        IF($C1958 = 3 + N("Secretária bilíngue"),
            13,
            RANDBETWEEN(5,COUNT(Name!$A:$A) + 1)
        )
    )
)</f>
        <v>14</v>
      </c>
      <c r="F1958" s="7" t="str">
        <f ca="1">VLOOKUP($E1958,Name!$A:$B,2,FALSE)</f>
        <v>Alexander</v>
      </c>
      <c r="G1958" s="7">
        <f ca="1" xml:space="preserve">
IF($C1958 = 1,
    0,
    RANDBETWEEN(5,COUNT('Last name'!$A:$A) + 1)
)</f>
        <v>129</v>
      </c>
      <c r="H1958" s="7" t="str">
        <f ca="1" xml:space="preserve">
IF($C1958 = 1 + N("Presidente"),
    "de Orléans e Bragança",
    VLOOKUP($G1958,'Last name'!$A:$B,2,FALSE) &amp; " " &amp; VLOOKUP(RANDBETWEEN(5,COUNT('Last name'!$A:$A) + 1),'Last name'!$A:$B,2,FALSE)
)</f>
        <v>Miranda Fernandes</v>
      </c>
      <c r="I1958" s="7" t="str">
        <f t="shared" ca="1" si="271"/>
        <v>Alexander Miranda Fernandes</v>
      </c>
      <c r="J1958" s="7" t="str">
        <f ca="1">VLOOKUP($E1958,Name!$A:$C,3,FALSE)</f>
        <v>M</v>
      </c>
      <c r="K1958" s="7" t="str">
        <f ca="1">VLOOKUP($J1958,Gender!$A:$B,2,FALSE)</f>
        <v>Male</v>
      </c>
      <c r="L1958" s="7">
        <f t="shared" ca="1" si="272"/>
        <v>7</v>
      </c>
      <c r="M1958" s="7" t="str">
        <f ca="1">VLOOKUP($L1958,Race!$A:$B,2,FALSE)</f>
        <v>Hispanic or Latino</v>
      </c>
      <c r="N1958" s="8">
        <f t="shared" ca="1" si="273"/>
        <v>22362</v>
      </c>
      <c r="O1958" s="6">
        <f t="shared" ca="1" si="274"/>
        <v>7</v>
      </c>
      <c r="P1958" s="8" t="str">
        <f ca="1">VLOOKUP($O1958,Education!$A:$B,2,FALSE)</f>
        <v>Undergraduate degree</v>
      </c>
      <c r="Q1958" s="7">
        <f ca="1" xml:space="preserve">
  IF(OR($S1958 = 5, $S1958 = 6, $S1958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58" s="7" t="str">
        <f ca="1">VLOOKUP($Q1958,Department!$A:$B,2,FALSE)</f>
        <v>Commercial</v>
      </c>
      <c r="S1958" s="6">
        <f t="shared" ca="1" si="275"/>
        <v>11</v>
      </c>
      <c r="T1958" s="7" t="str">
        <f ca="1">VLOOKUP($S1958,Role!$A:$B,2,FALSE)</f>
        <v>Analyst</v>
      </c>
      <c r="U1958" s="6">
        <f t="shared" ca="1" si="276"/>
        <v>7</v>
      </c>
      <c r="V1958" s="7" t="str">
        <f ca="1" xml:space="preserve">
IF($U1958 &lt;&gt; "",
    VLOOKUP($U1958,Level!$A:$B,2,FALSE),
    ""
)</f>
        <v>Senior</v>
      </c>
      <c r="W1958" s="1">
        <f t="shared" ca="1" si="277"/>
        <v>2580</v>
      </c>
      <c r="X1958" s="12" t="str">
        <f t="shared" ca="1" si="278"/>
        <v>INSERT INTO bi4all.fac_employees (id_company_fk, id_employee_pk, flg_active, employee_name, id_gender_fk, id_race_fk, birthday, id_schooling_fk, id_department_fk, id_role_fk, id_level_fk, salary) VALUES (1, 1954, TRUE, 'Alexander Miranda Fernandes', 'M', 7, '22/03/1961', 7, 9, 11, 7, 2580);</v>
      </c>
    </row>
    <row r="1959" spans="1:24" ht="14.25" customHeight="1" x14ac:dyDescent="0.2">
      <c r="A1959" s="7">
        <v>1</v>
      </c>
      <c r="B1959" s="7" t="str">
        <f>$A1959 &amp; "-"&amp;VLOOKUP($A1959,Company!$A:$B,2,FALSE)</f>
        <v>1-ACME Corporation</v>
      </c>
      <c r="C1959" s="5">
        <f t="shared" si="270"/>
        <v>1955</v>
      </c>
      <c r="D1959" s="6" t="b">
        <v>1</v>
      </c>
      <c r="E1959" s="7">
        <f ca="1">IF($C1959 = 1 + N("Presidente"),
    127,
    IF($C1959 = 2 + N("Vice-Presidente"),
        72,
        IF($C1959 = 3 + N("Secretária bilíngue"),
            13,
            RANDBETWEEN(5,COUNT(Name!$A:$A) + 1)
        )
    )
)</f>
        <v>34</v>
      </c>
      <c r="F1959" s="7" t="str">
        <f ca="1">VLOOKUP($E1959,Name!$A:$B,2,FALSE)</f>
        <v>Ana Liz</v>
      </c>
      <c r="G1959" s="7">
        <f ca="1" xml:space="preserve">
IF($C1959 = 1,
    0,
    RANDBETWEEN(5,COUNT('Last name'!$A:$A) + 1)
)</f>
        <v>168</v>
      </c>
      <c r="H1959" s="7" t="str">
        <f ca="1" xml:space="preserve">
IF($C1959 = 1 + N("Presidente"),
    "de Orléans e Bragança",
    VLOOKUP($G1959,'Last name'!$A:$B,2,FALSE) &amp; " " &amp; VLOOKUP(RANDBETWEEN(5,COUNT('Last name'!$A:$A) + 1),'Last name'!$A:$B,2,FALSE)
)</f>
        <v>Rossi Tavarez</v>
      </c>
      <c r="I1959" s="7" t="str">
        <f t="shared" ca="1" si="271"/>
        <v>Ana Liz Rossi Tavarez</v>
      </c>
      <c r="J1959" s="7" t="str">
        <f ca="1">VLOOKUP($E1959,Name!$A:$C,3,FALSE)</f>
        <v>F</v>
      </c>
      <c r="K1959" s="7" t="str">
        <f ca="1">VLOOKUP($J1959,Gender!$A:$B,2,FALSE)</f>
        <v>Female</v>
      </c>
      <c r="L1959" s="7">
        <f t="shared" ca="1" si="272"/>
        <v>5</v>
      </c>
      <c r="M1959" s="7" t="str">
        <f ca="1">VLOOKUP($L1959,Race!$A:$B,2,FALSE)</f>
        <v>White</v>
      </c>
      <c r="N1959" s="8">
        <f t="shared" ca="1" si="273"/>
        <v>27685</v>
      </c>
      <c r="O1959" s="6">
        <f t="shared" ca="1" si="274"/>
        <v>7</v>
      </c>
      <c r="P1959" s="8" t="str">
        <f ca="1">VLOOKUP($O1959,Education!$A:$B,2,FALSE)</f>
        <v>Undergraduate degree</v>
      </c>
      <c r="Q1959" s="7">
        <f ca="1" xml:space="preserve">
  IF(OR($S1959 = 5, $S1959 = 6, $S1959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59" s="7" t="str">
        <f ca="1">VLOOKUP($Q1959,Department!$A:$B,2,FALSE)</f>
        <v>Audit</v>
      </c>
      <c r="S1959" s="6">
        <f t="shared" ca="1" si="275"/>
        <v>10</v>
      </c>
      <c r="T1959" s="7" t="str">
        <f ca="1">VLOOKUP($S1959,Role!$A:$B,2,FALSE)</f>
        <v>Trainee</v>
      </c>
      <c r="U1959" s="6" t="str">
        <f t="shared" ca="1" si="276"/>
        <v/>
      </c>
      <c r="V1959" s="7" t="str">
        <f ca="1" xml:space="preserve">
IF($U1959 &lt;&gt; "",
    VLOOKUP($U1959,Level!$A:$B,2,FALSE),
    ""
)</f>
        <v/>
      </c>
      <c r="W1959" s="1">
        <f t="shared" ca="1" si="277"/>
        <v>1305</v>
      </c>
      <c r="X1959" s="12" t="str">
        <f t="shared" ca="1" si="278"/>
        <v>INSERT INTO bi4all.fac_employees (id_company_fk, id_employee_pk, flg_active, employee_name, id_gender_fk, id_race_fk, birthday, id_schooling_fk, id_department_fk, id_role_fk, id_level_fk, salary) VALUES (1, 1955, TRUE, 'Ana Liz Rossi Tavarez', 'F', 5, '18/10/1975', 7, 13, 10, NULL, 1305);</v>
      </c>
    </row>
    <row r="1960" spans="1:24" ht="14.25" customHeight="1" x14ac:dyDescent="0.2">
      <c r="A1960" s="7">
        <v>1</v>
      </c>
      <c r="B1960" s="7" t="str">
        <f>$A1960 &amp; "-"&amp;VLOOKUP($A1960,Company!$A:$B,2,FALSE)</f>
        <v>1-ACME Corporation</v>
      </c>
      <c r="C1960" s="5">
        <f t="shared" si="270"/>
        <v>1956</v>
      </c>
      <c r="D1960" s="6" t="b">
        <v>1</v>
      </c>
      <c r="E1960" s="7">
        <f ca="1">IF($C1960 = 1 + N("Presidente"),
    127,
    IF($C1960 = 2 + N("Vice-Presidente"),
        72,
        IF($C1960 = 3 + N("Secretária bilíngue"),
            13,
            RANDBETWEEN(5,COUNT(Name!$A:$A) + 1)
        )
    )
)</f>
        <v>326</v>
      </c>
      <c r="F1960" s="7" t="str">
        <f ca="1">VLOOKUP($E1960,Name!$A:$B,2,FALSE)</f>
        <v>Rainah</v>
      </c>
      <c r="G1960" s="7">
        <f ca="1" xml:space="preserve">
IF($C1960 = 1,
    0,
    RANDBETWEEN(5,COUNT('Last name'!$A:$A) + 1)
)</f>
        <v>28</v>
      </c>
      <c r="H1960" s="7" t="str">
        <f ca="1" xml:space="preserve">
IF($C1960 = 1 + N("Presidente"),
    "de Orléans e Bragança",
    VLOOKUP($G1960,'Last name'!$A:$B,2,FALSE) &amp; " " &amp; VLOOKUP(RANDBETWEEN(5,COUNT('Last name'!$A:$A) + 1),'Last name'!$A:$B,2,FALSE)
)</f>
        <v>Badu Rinaldi</v>
      </c>
      <c r="I1960" s="7" t="str">
        <f t="shared" ca="1" si="271"/>
        <v>Rainah Badu Rinaldi</v>
      </c>
      <c r="J1960" s="7" t="str">
        <f ca="1">VLOOKUP($E1960,Name!$A:$C,3,FALSE)</f>
        <v>F</v>
      </c>
      <c r="K1960" s="7" t="str">
        <f ca="1">VLOOKUP($J1960,Gender!$A:$B,2,FALSE)</f>
        <v>Female</v>
      </c>
      <c r="L1960" s="7">
        <f t="shared" ca="1" si="272"/>
        <v>6</v>
      </c>
      <c r="M1960" s="7" t="str">
        <f ca="1">VLOOKUP($L1960,Race!$A:$B,2,FALSE)</f>
        <v>Black or African American</v>
      </c>
      <c r="N1960" s="8">
        <f t="shared" ca="1" si="273"/>
        <v>26551</v>
      </c>
      <c r="O1960" s="6">
        <f t="shared" ca="1" si="274"/>
        <v>7</v>
      </c>
      <c r="P1960" s="8" t="str">
        <f ca="1">VLOOKUP($O1960,Education!$A:$B,2,FALSE)</f>
        <v>Undergraduate degree</v>
      </c>
      <c r="Q1960" s="7">
        <f ca="1" xml:space="preserve">
  IF(OR($S1960 = 5, $S1960 = 6, $S1960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60" s="7" t="str">
        <f ca="1">VLOOKUP($Q1960,Department!$A:$B,2,FALSE)</f>
        <v>Controlling</v>
      </c>
      <c r="S1960" s="6">
        <f t="shared" ca="1" si="275"/>
        <v>11</v>
      </c>
      <c r="T1960" s="7" t="str">
        <f ca="1">VLOOKUP($S1960,Role!$A:$B,2,FALSE)</f>
        <v>Analyst</v>
      </c>
      <c r="U1960" s="6">
        <f t="shared" ca="1" si="276"/>
        <v>6</v>
      </c>
      <c r="V1960" s="7" t="str">
        <f ca="1" xml:space="preserve">
IF($U1960 &lt;&gt; "",
    VLOOKUP($U1960,Level!$A:$B,2,FALSE),
    ""
)</f>
        <v>Pleno</v>
      </c>
      <c r="W1960" s="1">
        <f t="shared" ca="1" si="277"/>
        <v>2500</v>
      </c>
      <c r="X1960" s="12" t="str">
        <f t="shared" ca="1" si="278"/>
        <v>INSERT INTO bi4all.fac_employees (id_company_fk, id_employee_pk, flg_active, employee_name, id_gender_fk, id_race_fk, birthday, id_schooling_fk, id_department_fk, id_role_fk, id_level_fk, salary) VALUES (1, 1956, TRUE, 'Rainah Badu Rinaldi', 'F', 6, '09/09/1972', 7, 12, 11, 6, 2500);</v>
      </c>
    </row>
    <row r="1961" spans="1:24" ht="14.25" customHeight="1" x14ac:dyDescent="0.2">
      <c r="A1961" s="7">
        <v>1</v>
      </c>
      <c r="B1961" s="7" t="str">
        <f>$A1961 &amp; "-"&amp;VLOOKUP($A1961,Company!$A:$B,2,FALSE)</f>
        <v>1-ACME Corporation</v>
      </c>
      <c r="C1961" s="5">
        <f t="shared" si="270"/>
        <v>1957</v>
      </c>
      <c r="D1961" s="6" t="b">
        <v>1</v>
      </c>
      <c r="E1961" s="7">
        <f ca="1">IF($C1961 = 1 + N("Presidente"),
    127,
    IF($C1961 = 2 + N("Vice-Presidente"),
        72,
        IF($C1961 = 3 + N("Secretária bilíngue"),
            13,
            RANDBETWEEN(5,COUNT(Name!$A:$A) + 1)
        )
    )
)</f>
        <v>266</v>
      </c>
      <c r="F1961" s="7" t="str">
        <f ca="1">VLOOKUP($E1961,Name!$A:$B,2,FALSE)</f>
        <v>Maria Helena</v>
      </c>
      <c r="G1961" s="7">
        <f ca="1" xml:space="preserve">
IF($C1961 = 1,
    0,
    RANDBETWEEN(5,COUNT('Last name'!$A:$A) + 1)
)</f>
        <v>48</v>
      </c>
      <c r="H1961" s="7" t="str">
        <f ca="1" xml:space="preserve">
IF($C1961 = 1 + N("Presidente"),
    "de Orléans e Bragança",
    VLOOKUP($G1961,'Last name'!$A:$B,2,FALSE) &amp; " " &amp; VLOOKUP(RANDBETWEEN(5,COUNT('Last name'!$A:$A) + 1),'Last name'!$A:$B,2,FALSE)
)</f>
        <v>Brasil Santacruz</v>
      </c>
      <c r="I1961" s="7" t="str">
        <f t="shared" ca="1" si="271"/>
        <v>Maria Helena Brasil Santacruz</v>
      </c>
      <c r="J1961" s="7" t="str">
        <f ca="1">VLOOKUP($E1961,Name!$A:$C,3,FALSE)</f>
        <v>F</v>
      </c>
      <c r="K1961" s="7" t="str">
        <f ca="1">VLOOKUP($J1961,Gender!$A:$B,2,FALSE)</f>
        <v>Female</v>
      </c>
      <c r="L1961" s="7">
        <f t="shared" ca="1" si="272"/>
        <v>5</v>
      </c>
      <c r="M1961" s="7" t="str">
        <f ca="1">VLOOKUP($L1961,Race!$A:$B,2,FALSE)</f>
        <v>White</v>
      </c>
      <c r="N1961" s="8">
        <f t="shared" ca="1" si="273"/>
        <v>17560</v>
      </c>
      <c r="O1961" s="6">
        <f t="shared" ca="1" si="274"/>
        <v>7</v>
      </c>
      <c r="P1961" s="8" t="str">
        <f ca="1">VLOOKUP($O1961,Education!$A:$B,2,FALSE)</f>
        <v>Undergraduate degree</v>
      </c>
      <c r="Q1961" s="7">
        <f ca="1" xml:space="preserve">
  IF(OR($S1961 = 5, $S1961 = 6, $S1961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61" s="7" t="str">
        <f ca="1">VLOOKUP($Q1961,Department!$A:$B,2,FALSE)</f>
        <v>Communication &amp; Marketing</v>
      </c>
      <c r="S1961" s="6">
        <f t="shared" ca="1" si="275"/>
        <v>9</v>
      </c>
      <c r="T1961" s="7" t="str">
        <f ca="1">VLOOKUP($S1961,Role!$A:$B,2,FALSE)</f>
        <v>Intern</v>
      </c>
      <c r="U1961" s="6" t="str">
        <f t="shared" ca="1" si="276"/>
        <v/>
      </c>
      <c r="V1961" s="7" t="str">
        <f ca="1" xml:space="preserve">
IF($U1961 &lt;&gt; "",
    VLOOKUP($U1961,Level!$A:$B,2,FALSE),
    ""
)</f>
        <v/>
      </c>
      <c r="W1961" s="1">
        <f t="shared" ca="1" si="277"/>
        <v>1285</v>
      </c>
      <c r="X1961" s="12" t="str">
        <f t="shared" ca="1" si="278"/>
        <v>INSERT INTO bi4all.fac_employees (id_company_fk, id_employee_pk, flg_active, employee_name, id_gender_fk, id_race_fk, birthday, id_schooling_fk, id_department_fk, id_role_fk, id_level_fk, salary) VALUES (1, 1957, TRUE, 'Maria Helena Brasil Santacruz', 'F', 5, '28/01/1948', 7, 11, 9, NULL, 1285);</v>
      </c>
    </row>
    <row r="1962" spans="1:24" ht="14.25" customHeight="1" x14ac:dyDescent="0.2">
      <c r="A1962" s="7">
        <v>1</v>
      </c>
      <c r="B1962" s="7" t="str">
        <f>$A1962 &amp; "-"&amp;VLOOKUP($A1962,Company!$A:$B,2,FALSE)</f>
        <v>1-ACME Corporation</v>
      </c>
      <c r="C1962" s="5">
        <f t="shared" si="270"/>
        <v>1958</v>
      </c>
      <c r="D1962" s="6" t="b">
        <v>1</v>
      </c>
      <c r="E1962" s="7">
        <f ca="1">IF($C1962 = 1 + N("Presidente"),
    127,
    IF($C1962 = 2 + N("Vice-Presidente"),
        72,
        IF($C1962 = 3 + N("Secretária bilíngue"),
            13,
            RANDBETWEEN(5,COUNT(Name!$A:$A) + 1)
        )
    )
)</f>
        <v>257</v>
      </c>
      <c r="F1962" s="7" t="str">
        <f ca="1">VLOOKUP($E1962,Name!$A:$B,2,FALSE)</f>
        <v>Maria</v>
      </c>
      <c r="G1962" s="7">
        <f ca="1" xml:space="preserve">
IF($C1962 = 1,
    0,
    RANDBETWEEN(5,COUNT('Last name'!$A:$A) + 1)
)</f>
        <v>130</v>
      </c>
      <c r="H1962" s="7" t="str">
        <f ca="1" xml:space="preserve">
IF($C1962 = 1 + N("Presidente"),
    "de Orléans e Bragança",
    VLOOKUP($G1962,'Last name'!$A:$B,2,FALSE) &amp; " " &amp; VLOOKUP(RANDBETWEEN(5,COUNT('Last name'!$A:$A) + 1),'Last name'!$A:$B,2,FALSE)
)</f>
        <v>Monteiro Leitão</v>
      </c>
      <c r="I1962" s="7" t="str">
        <f t="shared" ca="1" si="271"/>
        <v>Maria Monteiro Leitão</v>
      </c>
      <c r="J1962" s="7" t="str">
        <f ca="1">VLOOKUP($E1962,Name!$A:$C,3,FALSE)</f>
        <v>F</v>
      </c>
      <c r="K1962" s="7" t="str">
        <f ca="1">VLOOKUP($J1962,Gender!$A:$B,2,FALSE)</f>
        <v>Female</v>
      </c>
      <c r="L1962" s="7">
        <f t="shared" ca="1" si="272"/>
        <v>5</v>
      </c>
      <c r="M1962" s="7" t="str">
        <f ca="1">VLOOKUP($L1962,Race!$A:$B,2,FALSE)</f>
        <v>White</v>
      </c>
      <c r="N1962" s="8">
        <f t="shared" ca="1" si="273"/>
        <v>20451</v>
      </c>
      <c r="O1962" s="6">
        <f t="shared" ca="1" si="274"/>
        <v>7</v>
      </c>
      <c r="P1962" s="8" t="str">
        <f ca="1">VLOOKUP($O1962,Education!$A:$B,2,FALSE)</f>
        <v>Undergraduate degree</v>
      </c>
      <c r="Q1962" s="7">
        <f ca="1" xml:space="preserve">
  IF(OR($S1962 = 5, $S1962 = 6, $S1962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62" s="7" t="str">
        <f ca="1">VLOOKUP($Q1962,Department!$A:$B,2,FALSE)</f>
        <v>Communication &amp; Marketing</v>
      </c>
      <c r="S1962" s="6">
        <f t="shared" ca="1" si="275"/>
        <v>11</v>
      </c>
      <c r="T1962" s="7" t="str">
        <f ca="1">VLOOKUP($S1962,Role!$A:$B,2,FALSE)</f>
        <v>Analyst</v>
      </c>
      <c r="U1962" s="6">
        <f t="shared" ca="1" si="276"/>
        <v>5</v>
      </c>
      <c r="V1962" s="7" t="str">
        <f ca="1" xml:space="preserve">
IF($U1962 &lt;&gt; "",
    VLOOKUP($U1962,Level!$A:$B,2,FALSE),
    ""
)</f>
        <v>Junior</v>
      </c>
      <c r="W1962" s="1">
        <f t="shared" ca="1" si="277"/>
        <v>2580</v>
      </c>
      <c r="X1962" s="12" t="str">
        <f t="shared" ca="1" si="278"/>
        <v>INSERT INTO bi4all.fac_employees (id_company_fk, id_employee_pk, flg_active, employee_name, id_gender_fk, id_race_fk, birthday, id_schooling_fk, id_department_fk, id_role_fk, id_level_fk, salary) VALUES (1, 1958, TRUE, 'Maria Monteiro Leitão', 'F', 5, '28/12/1955', 7, 11, 11, 5, 2580);</v>
      </c>
    </row>
    <row r="1963" spans="1:24" ht="14.25" customHeight="1" x14ac:dyDescent="0.2">
      <c r="A1963" s="7">
        <v>1</v>
      </c>
      <c r="B1963" s="7" t="str">
        <f>$A1963 &amp; "-"&amp;VLOOKUP($A1963,Company!$A:$B,2,FALSE)</f>
        <v>1-ACME Corporation</v>
      </c>
      <c r="C1963" s="5">
        <f t="shared" si="270"/>
        <v>1959</v>
      </c>
      <c r="D1963" s="6" t="b">
        <v>1</v>
      </c>
      <c r="E1963" s="7">
        <f ca="1">IF($C1963 = 1 + N("Presidente"),
    127,
    IF($C1963 = 2 + N("Vice-Presidente"),
        72,
        IF($C1963 = 3 + N("Secretária bilíngue"),
            13,
            RANDBETWEEN(5,COUNT(Name!$A:$A) + 1)
        )
    )
)</f>
        <v>316</v>
      </c>
      <c r="F1963" s="7" t="str">
        <f ca="1">VLOOKUP($E1963,Name!$A:$B,2,FALSE)</f>
        <v>Pedro</v>
      </c>
      <c r="G1963" s="7">
        <f ca="1" xml:space="preserve">
IF($C1963 = 1,
    0,
    RANDBETWEEN(5,COUNT('Last name'!$A:$A) + 1)
)</f>
        <v>122</v>
      </c>
      <c r="H1963" s="7" t="str">
        <f ca="1" xml:space="preserve">
IF($C1963 = 1 + N("Presidente"),
    "de Orléans e Bragança",
    VLOOKUP($G1963,'Last name'!$A:$B,2,FALSE) &amp; " " &amp; VLOOKUP(RANDBETWEEN(5,COUNT('Last name'!$A:$A) + 1),'Last name'!$A:$B,2,FALSE)
)</f>
        <v>Martini Morato</v>
      </c>
      <c r="I1963" s="7" t="str">
        <f t="shared" ca="1" si="271"/>
        <v>Pedro Martini Morato</v>
      </c>
      <c r="J1963" s="7" t="str">
        <f ca="1">VLOOKUP($E1963,Name!$A:$C,3,FALSE)</f>
        <v>M</v>
      </c>
      <c r="K1963" s="7" t="str">
        <f ca="1">VLOOKUP($J1963,Gender!$A:$B,2,FALSE)</f>
        <v>Male</v>
      </c>
      <c r="L1963" s="7">
        <f t="shared" ca="1" si="272"/>
        <v>5</v>
      </c>
      <c r="M1963" s="7" t="str">
        <f ca="1">VLOOKUP($L1963,Race!$A:$B,2,FALSE)</f>
        <v>White</v>
      </c>
      <c r="N1963" s="8">
        <f t="shared" ca="1" si="273"/>
        <v>30271</v>
      </c>
      <c r="O1963" s="6">
        <f t="shared" ca="1" si="274"/>
        <v>7</v>
      </c>
      <c r="P1963" s="8" t="str">
        <f ca="1">VLOOKUP($O1963,Education!$A:$B,2,FALSE)</f>
        <v>Undergraduate degree</v>
      </c>
      <c r="Q1963" s="7">
        <f ca="1" xml:space="preserve">
  IF(OR($S1963 = 5, $S1963 = 6, $S1963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63" s="7" t="str">
        <f ca="1">VLOOKUP($Q1963,Department!$A:$B,2,FALSE)</f>
        <v>Communication &amp; Marketing</v>
      </c>
      <c r="S1963" s="6">
        <f t="shared" ca="1" si="275"/>
        <v>9</v>
      </c>
      <c r="T1963" s="7" t="str">
        <f ca="1">VLOOKUP($S1963,Role!$A:$B,2,FALSE)</f>
        <v>Intern</v>
      </c>
      <c r="U1963" s="6" t="str">
        <f t="shared" ca="1" si="276"/>
        <v/>
      </c>
      <c r="V1963" s="7" t="str">
        <f ca="1" xml:space="preserve">
IF($U1963 &lt;&gt; "",
    VLOOKUP($U1963,Level!$A:$B,2,FALSE),
    ""
)</f>
        <v/>
      </c>
      <c r="W1963" s="1">
        <f t="shared" ca="1" si="277"/>
        <v>1285</v>
      </c>
      <c r="X1963" s="12" t="str">
        <f t="shared" ca="1" si="278"/>
        <v>INSERT INTO bi4all.fac_employees (id_company_fk, id_employee_pk, flg_active, employee_name, id_gender_fk, id_race_fk, birthday, id_schooling_fk, id_department_fk, id_role_fk, id_level_fk, salary) VALUES (1, 1959, TRUE, 'Pedro Martini Morato', 'M', 5, '16/11/1982', 7, 11, 9, NULL, 1285);</v>
      </c>
    </row>
    <row r="1964" spans="1:24" ht="14.25" customHeight="1" x14ac:dyDescent="0.2">
      <c r="A1964" s="7">
        <v>1</v>
      </c>
      <c r="B1964" s="7" t="str">
        <f>$A1964 &amp; "-"&amp;VLOOKUP($A1964,Company!$A:$B,2,FALSE)</f>
        <v>1-ACME Corporation</v>
      </c>
      <c r="C1964" s="5">
        <f t="shared" si="270"/>
        <v>1960</v>
      </c>
      <c r="D1964" s="6" t="b">
        <v>1</v>
      </c>
      <c r="E1964" s="7">
        <f ca="1">IF($C1964 = 1 + N("Presidente"),
    127,
    IF($C1964 = 2 + N("Vice-Presidente"),
        72,
        IF($C1964 = 3 + N("Secretária bilíngue"),
            13,
            RANDBETWEEN(5,COUNT(Name!$A:$A) + 1)
        )
    )
)</f>
        <v>131</v>
      </c>
      <c r="F1964" s="7" t="str">
        <f ca="1">VLOOKUP($E1964,Name!$A:$B,2,FALSE)</f>
        <v>Erick</v>
      </c>
      <c r="G1964" s="7">
        <f ca="1" xml:space="preserve">
IF($C1964 = 1,
    0,
    RANDBETWEEN(5,COUNT('Last name'!$A:$A) + 1)
)</f>
        <v>168</v>
      </c>
      <c r="H1964" s="7" t="str">
        <f ca="1" xml:space="preserve">
IF($C1964 = 1 + N("Presidente"),
    "de Orléans e Bragança",
    VLOOKUP($G1964,'Last name'!$A:$B,2,FALSE) &amp; " " &amp; VLOOKUP(RANDBETWEEN(5,COUNT('Last name'!$A:$A) + 1),'Last name'!$A:$B,2,FALSE)
)</f>
        <v>Rossi Sacramento</v>
      </c>
      <c r="I1964" s="7" t="str">
        <f t="shared" ca="1" si="271"/>
        <v>Erick Rossi Sacramento</v>
      </c>
      <c r="J1964" s="7" t="str">
        <f ca="1">VLOOKUP($E1964,Name!$A:$C,3,FALSE)</f>
        <v>M</v>
      </c>
      <c r="K1964" s="7" t="str">
        <f ca="1">VLOOKUP($J1964,Gender!$A:$B,2,FALSE)</f>
        <v>Male</v>
      </c>
      <c r="L1964" s="7">
        <f t="shared" ca="1" si="272"/>
        <v>5</v>
      </c>
      <c r="M1964" s="7" t="str">
        <f ca="1">VLOOKUP($L1964,Race!$A:$B,2,FALSE)</f>
        <v>White</v>
      </c>
      <c r="N1964" s="8">
        <f t="shared" ca="1" si="273"/>
        <v>19065</v>
      </c>
      <c r="O1964" s="6">
        <f t="shared" ca="1" si="274"/>
        <v>7</v>
      </c>
      <c r="P1964" s="8" t="str">
        <f ca="1">VLOOKUP($O1964,Education!$A:$B,2,FALSE)</f>
        <v>Undergraduate degree</v>
      </c>
      <c r="Q1964" s="7">
        <f ca="1" xml:space="preserve">
  IF(OR($S1964 = 5, $S1964 = 6, $S1964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64" s="7" t="str">
        <f ca="1">VLOOKUP($Q1964,Department!$A:$B,2,FALSE)</f>
        <v>Administration</v>
      </c>
      <c r="S1964" s="6">
        <f t="shared" ca="1" si="275"/>
        <v>11</v>
      </c>
      <c r="T1964" s="7" t="str">
        <f ca="1">VLOOKUP($S1964,Role!$A:$B,2,FALSE)</f>
        <v>Analyst</v>
      </c>
      <c r="U1964" s="6">
        <f t="shared" ca="1" si="276"/>
        <v>7</v>
      </c>
      <c r="V1964" s="7" t="str">
        <f ca="1" xml:space="preserve">
IF($U1964 &lt;&gt; "",
    VLOOKUP($U1964,Level!$A:$B,2,FALSE),
    ""
)</f>
        <v>Senior</v>
      </c>
      <c r="W1964" s="1">
        <f t="shared" ca="1" si="277"/>
        <v>2500</v>
      </c>
      <c r="X1964" s="12" t="str">
        <f t="shared" ca="1" si="278"/>
        <v>INSERT INTO bi4all.fac_employees (id_company_fk, id_employee_pk, flg_active, employee_name, id_gender_fk, id_race_fk, birthday, id_schooling_fk, id_department_fk, id_role_fk, id_level_fk, salary) VALUES (1, 1960, TRUE, 'Erick Rossi Sacramento', 'M', 5, '12/03/1952', 7, 6, 11, 7, 2500);</v>
      </c>
    </row>
    <row r="1965" spans="1:24" ht="14.25" customHeight="1" x14ac:dyDescent="0.2">
      <c r="A1965" s="7">
        <v>1</v>
      </c>
      <c r="B1965" s="7" t="str">
        <f>$A1965 &amp; "-"&amp;VLOOKUP($A1965,Company!$A:$B,2,FALSE)</f>
        <v>1-ACME Corporation</v>
      </c>
      <c r="C1965" s="5">
        <f t="shared" si="270"/>
        <v>1961</v>
      </c>
      <c r="D1965" s="6" t="b">
        <v>1</v>
      </c>
      <c r="E1965" s="7">
        <f ca="1">IF($C1965 = 1 + N("Presidente"),
    127,
    IF($C1965 = 2 + N("Vice-Presidente"),
        72,
        IF($C1965 = 3 + N("Secretária bilíngue"),
            13,
            RANDBETWEEN(5,COUNT(Name!$A:$A) + 1)
        )
    )
)</f>
        <v>227</v>
      </c>
      <c r="F1965" s="7" t="str">
        <f ca="1">VLOOKUP($E1965,Name!$A:$B,2,FALSE)</f>
        <v>Lia</v>
      </c>
      <c r="G1965" s="7">
        <f ca="1" xml:space="preserve">
IF($C1965 = 1,
    0,
    RANDBETWEEN(5,COUNT('Last name'!$A:$A) + 1)
)</f>
        <v>89</v>
      </c>
      <c r="H1965" s="7" t="str">
        <f ca="1" xml:space="preserve">
IF($C1965 = 1 + N("Presidente"),
    "de Orléans e Bragança",
    VLOOKUP($G1965,'Last name'!$A:$B,2,FALSE) &amp; " " &amp; VLOOKUP(RANDBETWEEN(5,COUNT('Last name'!$A:$A) + 1),'Last name'!$A:$B,2,FALSE)
)</f>
        <v>Figo Ricci</v>
      </c>
      <c r="I1965" s="7" t="str">
        <f t="shared" ca="1" si="271"/>
        <v>Lia Figo Ricci</v>
      </c>
      <c r="J1965" s="7" t="str">
        <f ca="1">VLOOKUP($E1965,Name!$A:$C,3,FALSE)</f>
        <v>F</v>
      </c>
      <c r="K1965" s="7" t="str">
        <f ca="1">VLOOKUP($J1965,Gender!$A:$B,2,FALSE)</f>
        <v>Female</v>
      </c>
      <c r="L1965" s="7">
        <f t="shared" ca="1" si="272"/>
        <v>5</v>
      </c>
      <c r="M1965" s="7" t="str">
        <f ca="1">VLOOKUP($L1965,Race!$A:$B,2,FALSE)</f>
        <v>White</v>
      </c>
      <c r="N1965" s="8">
        <f t="shared" ca="1" si="273"/>
        <v>18570</v>
      </c>
      <c r="O1965" s="6">
        <f t="shared" ca="1" si="274"/>
        <v>7</v>
      </c>
      <c r="P1965" s="8" t="str">
        <f ca="1">VLOOKUP($O1965,Education!$A:$B,2,FALSE)</f>
        <v>Undergraduate degree</v>
      </c>
      <c r="Q1965" s="7">
        <f ca="1" xml:space="preserve">
  IF(OR($S1965 = 5, $S1965 = 6, $S1965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65" s="7" t="str">
        <f ca="1">VLOOKUP($Q1965,Department!$A:$B,2,FALSE)</f>
        <v>Finance</v>
      </c>
      <c r="S1965" s="6">
        <f t="shared" ca="1" si="275"/>
        <v>10</v>
      </c>
      <c r="T1965" s="7" t="str">
        <f ca="1">VLOOKUP($S1965,Role!$A:$B,2,FALSE)</f>
        <v>Trainee</v>
      </c>
      <c r="U1965" s="6" t="str">
        <f t="shared" ca="1" si="276"/>
        <v/>
      </c>
      <c r="V1965" s="7" t="str">
        <f ca="1" xml:space="preserve">
IF($U1965 &lt;&gt; "",
    VLOOKUP($U1965,Level!$A:$B,2,FALSE),
    ""
)</f>
        <v/>
      </c>
      <c r="W1965" s="1">
        <f t="shared" ca="1" si="277"/>
        <v>1305</v>
      </c>
      <c r="X1965" s="12" t="str">
        <f t="shared" ca="1" si="278"/>
        <v>INSERT INTO bi4all.fac_employees (id_company_fk, id_employee_pk, flg_active, employee_name, id_gender_fk, id_race_fk, birthday, id_schooling_fk, id_department_fk, id_role_fk, id_level_fk, salary) VALUES (1, 1961, TRUE, 'Lia Figo Ricci', 'F', 5, '03/11/1950', 7, 7, 10, NULL, 1305);</v>
      </c>
    </row>
    <row r="1966" spans="1:24" ht="14.25" customHeight="1" x14ac:dyDescent="0.2">
      <c r="A1966" s="7">
        <v>1</v>
      </c>
      <c r="B1966" s="7" t="str">
        <f>$A1966 &amp; "-"&amp;VLOOKUP($A1966,Company!$A:$B,2,FALSE)</f>
        <v>1-ACME Corporation</v>
      </c>
      <c r="C1966" s="5">
        <f t="shared" si="270"/>
        <v>1962</v>
      </c>
      <c r="D1966" s="6" t="b">
        <v>1</v>
      </c>
      <c r="E1966" s="7">
        <f ca="1">IF($C1966 = 1 + N("Presidente"),
    127,
    IF($C1966 = 2 + N("Vice-Presidente"),
        72,
        IF($C1966 = 3 + N("Secretária bilíngue"),
            13,
            RANDBETWEEN(5,COUNT(Name!$A:$A) + 1)
        )
    )
)</f>
        <v>339</v>
      </c>
      <c r="F1966" s="7" t="str">
        <f ca="1">VLOOKUP($E1966,Name!$A:$B,2,FALSE)</f>
        <v>Sophie</v>
      </c>
      <c r="G1966" s="7">
        <f ca="1" xml:space="preserve">
IF($C1966 = 1,
    0,
    RANDBETWEEN(5,COUNT('Last name'!$A:$A) + 1)
)</f>
        <v>99</v>
      </c>
      <c r="H1966" s="7" t="str">
        <f ca="1" xml:space="preserve">
IF($C1966 = 1 + N("Presidente"),
    "de Orléans e Bragança",
    VLOOKUP($G1966,'Last name'!$A:$B,2,FALSE) &amp; " " &amp; VLOOKUP(RANDBETWEEN(5,COUNT('Last name'!$A:$A) + 1),'Last name'!$A:$B,2,FALSE)
)</f>
        <v>Gomes Borges</v>
      </c>
      <c r="I1966" s="7" t="str">
        <f t="shared" ca="1" si="271"/>
        <v>Sophie Gomes Borges</v>
      </c>
      <c r="J1966" s="7" t="str">
        <f ca="1">VLOOKUP($E1966,Name!$A:$C,3,FALSE)</f>
        <v>F</v>
      </c>
      <c r="K1966" s="7" t="str">
        <f ca="1">VLOOKUP($J1966,Gender!$A:$B,2,FALSE)</f>
        <v>Female</v>
      </c>
      <c r="L1966" s="7">
        <f t="shared" ca="1" si="272"/>
        <v>5</v>
      </c>
      <c r="M1966" s="7" t="str">
        <f ca="1">VLOOKUP($L1966,Race!$A:$B,2,FALSE)</f>
        <v>White</v>
      </c>
      <c r="N1966" s="8">
        <f t="shared" ca="1" si="273"/>
        <v>27035</v>
      </c>
      <c r="O1966" s="6">
        <f t="shared" ca="1" si="274"/>
        <v>7</v>
      </c>
      <c r="P1966" s="8" t="str">
        <f ca="1">VLOOKUP($O1966,Education!$A:$B,2,FALSE)</f>
        <v>Undergraduate degree</v>
      </c>
      <c r="Q1966" s="7">
        <f ca="1" xml:space="preserve">
  IF(OR($S1966 = 5, $S1966 = 6, $S1966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66" s="7" t="str">
        <f ca="1">VLOOKUP($Q1966,Department!$A:$B,2,FALSE)</f>
        <v>Communication &amp; Marketing</v>
      </c>
      <c r="S1966" s="6">
        <f t="shared" ca="1" si="275"/>
        <v>11</v>
      </c>
      <c r="T1966" s="7" t="str">
        <f ca="1">VLOOKUP($S1966,Role!$A:$B,2,FALSE)</f>
        <v>Analyst</v>
      </c>
      <c r="U1966" s="6">
        <f t="shared" ca="1" si="276"/>
        <v>7</v>
      </c>
      <c r="V1966" s="7" t="str">
        <f ca="1" xml:space="preserve">
IF($U1966 &lt;&gt; "",
    VLOOKUP($U1966,Level!$A:$B,2,FALSE),
    ""
)</f>
        <v>Senior</v>
      </c>
      <c r="W1966" s="1">
        <f t="shared" ca="1" si="277"/>
        <v>2580</v>
      </c>
      <c r="X1966" s="12" t="str">
        <f t="shared" ca="1" si="278"/>
        <v>INSERT INTO bi4all.fac_employees (id_company_fk, id_employee_pk, flg_active, employee_name, id_gender_fk, id_race_fk, birthday, id_schooling_fk, id_department_fk, id_role_fk, id_level_fk, salary) VALUES (1, 1962, TRUE, 'Sophie Gomes Borges', 'F', 5, '06/01/1974', 7, 11, 11, 7, 2580);</v>
      </c>
    </row>
    <row r="1967" spans="1:24" ht="14.25" customHeight="1" x14ac:dyDescent="0.2">
      <c r="A1967" s="7">
        <v>1</v>
      </c>
      <c r="B1967" s="7" t="str">
        <f>$A1967 &amp; "-"&amp;VLOOKUP($A1967,Company!$A:$B,2,FALSE)</f>
        <v>1-ACME Corporation</v>
      </c>
      <c r="C1967" s="5">
        <f t="shared" si="270"/>
        <v>1963</v>
      </c>
      <c r="D1967" s="6" t="b">
        <v>1</v>
      </c>
      <c r="E1967" s="7">
        <f ca="1">IF($C1967 = 1 + N("Presidente"),
    127,
    IF($C1967 = 2 + N("Vice-Presidente"),
        72,
        IF($C1967 = 3 + N("Secretária bilíngue"),
            13,
            RANDBETWEEN(5,COUNT(Name!$A:$A) + 1)
        )
    )
)</f>
        <v>101</v>
      </c>
      <c r="F1967" s="7" t="str">
        <f ca="1">VLOOKUP($E1967,Name!$A:$B,2,FALSE)</f>
        <v>Daniel</v>
      </c>
      <c r="G1967" s="7">
        <f ca="1" xml:space="preserve">
IF($C1967 = 1,
    0,
    RANDBETWEEN(5,COUNT('Last name'!$A:$A) + 1)
)</f>
        <v>123</v>
      </c>
      <c r="H1967" s="7" t="str">
        <f ca="1" xml:space="preserve">
IF($C1967 = 1 + N("Presidente"),
    "de Orléans e Bragança",
    VLOOKUP($G1967,'Last name'!$A:$B,2,FALSE) &amp; " " &amp; VLOOKUP(RANDBETWEEN(5,COUNT('Last name'!$A:$A) + 1),'Last name'!$A:$B,2,FALSE)
)</f>
        <v>Martins Madureira</v>
      </c>
      <c r="I1967" s="7" t="str">
        <f t="shared" ca="1" si="271"/>
        <v>Daniel Martins Madureira</v>
      </c>
      <c r="J1967" s="7" t="str">
        <f ca="1">VLOOKUP($E1967,Name!$A:$C,3,FALSE)</f>
        <v>M</v>
      </c>
      <c r="K1967" s="7" t="str">
        <f ca="1">VLOOKUP($J1967,Gender!$A:$B,2,FALSE)</f>
        <v>Male</v>
      </c>
      <c r="L1967" s="7">
        <f t="shared" ca="1" si="272"/>
        <v>6</v>
      </c>
      <c r="M1967" s="7" t="str">
        <f ca="1">VLOOKUP($L1967,Race!$A:$B,2,FALSE)</f>
        <v>Black or African American</v>
      </c>
      <c r="N1967" s="8">
        <f t="shared" ca="1" si="273"/>
        <v>19722</v>
      </c>
      <c r="O1967" s="6">
        <f t="shared" ca="1" si="274"/>
        <v>7</v>
      </c>
      <c r="P1967" s="8" t="str">
        <f ca="1">VLOOKUP($O1967,Education!$A:$B,2,FALSE)</f>
        <v>Undergraduate degree</v>
      </c>
      <c r="Q1967" s="7">
        <f ca="1" xml:space="preserve">
  IF(OR($S1967 = 5, $S1967 = 6, $S1967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67" s="7" t="str">
        <f ca="1">VLOOKUP($Q1967,Department!$A:$B,2,FALSE)</f>
        <v>Presidency</v>
      </c>
      <c r="S1967" s="6">
        <f t="shared" ca="1" si="275"/>
        <v>10</v>
      </c>
      <c r="T1967" s="7" t="str">
        <f ca="1">VLOOKUP($S1967,Role!$A:$B,2,FALSE)</f>
        <v>Trainee</v>
      </c>
      <c r="U1967" s="6" t="str">
        <f t="shared" ca="1" si="276"/>
        <v/>
      </c>
      <c r="V1967" s="7" t="str">
        <f ca="1" xml:space="preserve">
IF($U1967 &lt;&gt; "",
    VLOOKUP($U1967,Level!$A:$B,2,FALSE),
    ""
)</f>
        <v/>
      </c>
      <c r="W1967" s="1">
        <f t="shared" ca="1" si="277"/>
        <v>1305</v>
      </c>
      <c r="X1967" s="12" t="str">
        <f t="shared" ca="1" si="278"/>
        <v>INSERT INTO bi4all.fac_employees (id_company_fk, id_employee_pk, flg_active, employee_name, id_gender_fk, id_race_fk, birthday, id_schooling_fk, id_department_fk, id_role_fk, id_level_fk, salary) VALUES (1, 1963, TRUE, 'Daniel Martins Madureira', 'M', 6, '29/12/1953', 7, 5, 10, NULL, 1305);</v>
      </c>
    </row>
    <row r="1968" spans="1:24" ht="14.25" customHeight="1" x14ac:dyDescent="0.2">
      <c r="A1968" s="7">
        <v>1</v>
      </c>
      <c r="B1968" s="7" t="str">
        <f>$A1968 &amp; "-"&amp;VLOOKUP($A1968,Company!$A:$B,2,FALSE)</f>
        <v>1-ACME Corporation</v>
      </c>
      <c r="C1968" s="5">
        <f t="shared" si="270"/>
        <v>1964</v>
      </c>
      <c r="D1968" s="6" t="b">
        <v>1</v>
      </c>
      <c r="E1968" s="7">
        <f ca="1">IF($C1968 = 1 + N("Presidente"),
    127,
    IF($C1968 = 2 + N("Vice-Presidente"),
        72,
        IF($C1968 = 3 + N("Secretária bilíngue"),
            13,
            RANDBETWEEN(5,COUNT(Name!$A:$A) + 1)
        )
    )
)</f>
        <v>60</v>
      </c>
      <c r="F1968" s="7" t="str">
        <f ca="1">VLOOKUP($E1968,Name!$A:$B,2,FALSE)</f>
        <v>Augusta</v>
      </c>
      <c r="G1968" s="7">
        <f ca="1" xml:space="preserve">
IF($C1968 = 1,
    0,
    RANDBETWEEN(5,COUNT('Last name'!$A:$A) + 1)
)</f>
        <v>175</v>
      </c>
      <c r="H1968" s="7" t="str">
        <f ca="1" xml:space="preserve">
IF($C1968 = 1 + N("Presidente"),
    "de Orléans e Bragança",
    VLOOKUP($G1968,'Last name'!$A:$B,2,FALSE) &amp; " " &amp; VLOOKUP(RANDBETWEEN(5,COUNT('Last name'!$A:$A) + 1),'Last name'!$A:$B,2,FALSE)
)</f>
        <v>Santoro Morais</v>
      </c>
      <c r="I1968" s="7" t="str">
        <f t="shared" ca="1" si="271"/>
        <v>Augusta Santoro Morais</v>
      </c>
      <c r="J1968" s="7" t="str">
        <f ca="1">VLOOKUP($E1968,Name!$A:$C,3,FALSE)</f>
        <v>F</v>
      </c>
      <c r="K1968" s="7" t="str">
        <f ca="1">VLOOKUP($J1968,Gender!$A:$B,2,FALSE)</f>
        <v>Female</v>
      </c>
      <c r="L1968" s="7">
        <f t="shared" ca="1" si="272"/>
        <v>5</v>
      </c>
      <c r="M1968" s="7" t="str">
        <f ca="1">VLOOKUP($L1968,Race!$A:$B,2,FALSE)</f>
        <v>White</v>
      </c>
      <c r="N1968" s="8">
        <f t="shared" ca="1" si="273"/>
        <v>19717</v>
      </c>
      <c r="O1968" s="6">
        <f t="shared" ca="1" si="274"/>
        <v>7</v>
      </c>
      <c r="P1968" s="8" t="str">
        <f ca="1">VLOOKUP($O1968,Education!$A:$B,2,FALSE)</f>
        <v>Undergraduate degree</v>
      </c>
      <c r="Q1968" s="7">
        <f ca="1" xml:space="preserve">
  IF(OR($S1968 = 5, $S1968 = 6, $S1968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1968" s="7" t="str">
        <f ca="1">VLOOKUP($Q1968,Department!$A:$B,2,FALSE)</f>
        <v>Communication &amp; Marketing</v>
      </c>
      <c r="S1968" s="6">
        <f t="shared" ca="1" si="275"/>
        <v>11</v>
      </c>
      <c r="T1968" s="7" t="str">
        <f ca="1">VLOOKUP($S1968,Role!$A:$B,2,FALSE)</f>
        <v>Analyst</v>
      </c>
      <c r="U1968" s="6">
        <f t="shared" ca="1" si="276"/>
        <v>6</v>
      </c>
      <c r="V1968" s="7" t="str">
        <f ca="1" xml:space="preserve">
IF($U1968 &lt;&gt; "",
    VLOOKUP($U1968,Level!$A:$B,2,FALSE),
    ""
)</f>
        <v>Pleno</v>
      </c>
      <c r="W1968" s="1">
        <f t="shared" ca="1" si="277"/>
        <v>2580</v>
      </c>
      <c r="X1968" s="12" t="str">
        <f t="shared" ca="1" si="278"/>
        <v>INSERT INTO bi4all.fac_employees (id_company_fk, id_employee_pk, flg_active, employee_name, id_gender_fk, id_race_fk, birthday, id_schooling_fk, id_department_fk, id_role_fk, id_level_fk, salary) VALUES (1, 1964, TRUE, 'Augusta Santoro Morais', 'F', 5, '24/12/1953', 7, 11, 11, 6, 2580);</v>
      </c>
    </row>
    <row r="1969" spans="1:24" ht="14.25" customHeight="1" x14ac:dyDescent="0.2">
      <c r="A1969" s="7">
        <v>1</v>
      </c>
      <c r="B1969" s="7" t="str">
        <f>$A1969 &amp; "-"&amp;VLOOKUP($A1969,Company!$A:$B,2,FALSE)</f>
        <v>1-ACME Corporation</v>
      </c>
      <c r="C1969" s="5">
        <f t="shared" si="270"/>
        <v>1965</v>
      </c>
      <c r="D1969" s="6" t="b">
        <v>1</v>
      </c>
      <c r="E1969" s="7">
        <f ca="1">IF($C1969 = 1 + N("Presidente"),
    127,
    IF($C1969 = 2 + N("Vice-Presidente"),
        72,
        IF($C1969 = 3 + N("Secretária bilíngue"),
            13,
            RANDBETWEEN(5,COUNT(Name!$A:$A) + 1)
        )
    )
)</f>
        <v>264</v>
      </c>
      <c r="F1969" s="7" t="str">
        <f ca="1">VLOOKUP($E1969,Name!$A:$B,2,FALSE)</f>
        <v>Maria Flor</v>
      </c>
      <c r="G1969" s="7">
        <f ca="1" xml:space="preserve">
IF($C1969 = 1,
    0,
    RANDBETWEEN(5,COUNT('Last name'!$A:$A) + 1)
)</f>
        <v>104</v>
      </c>
      <c r="H1969" s="7" t="str">
        <f ca="1" xml:space="preserve">
IF($C1969 = 1 + N("Presidente"),
    "de Orléans e Bragança",
    VLOOKUP($G1969,'Last name'!$A:$B,2,FALSE) &amp; " " &amp; VLOOKUP(RANDBETWEEN(5,COUNT('Last name'!$A:$A) + 1),'Last name'!$A:$B,2,FALSE)
)</f>
        <v>Ildelfonso Conti</v>
      </c>
      <c r="I1969" s="7" t="str">
        <f t="shared" ca="1" si="271"/>
        <v>Maria Flor Ildelfonso Conti</v>
      </c>
      <c r="J1969" s="7" t="str">
        <f ca="1">VLOOKUP($E1969,Name!$A:$C,3,FALSE)</f>
        <v>F</v>
      </c>
      <c r="K1969" s="7" t="str">
        <f ca="1">VLOOKUP($J1969,Gender!$A:$B,2,FALSE)</f>
        <v>Female</v>
      </c>
      <c r="L1969" s="7">
        <f t="shared" ca="1" si="272"/>
        <v>7</v>
      </c>
      <c r="M1969" s="7" t="str">
        <f ca="1">VLOOKUP($L1969,Race!$A:$B,2,FALSE)</f>
        <v>Hispanic or Latino</v>
      </c>
      <c r="N1969" s="8">
        <f t="shared" ca="1" si="273"/>
        <v>23936</v>
      </c>
      <c r="O1969" s="6">
        <f t="shared" ca="1" si="274"/>
        <v>7</v>
      </c>
      <c r="P1969" s="8" t="str">
        <f ca="1">VLOOKUP($O1969,Education!$A:$B,2,FALSE)</f>
        <v>Undergraduate degree</v>
      </c>
      <c r="Q1969" s="7">
        <f ca="1" xml:space="preserve">
  IF(OR($S1969 = 5, $S1969 = 6, $S1969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69" s="7" t="str">
        <f ca="1">VLOOKUP($Q1969,Department!$A:$B,2,FALSE)</f>
        <v>Finance</v>
      </c>
      <c r="S1969" s="6">
        <f t="shared" ca="1" si="275"/>
        <v>9</v>
      </c>
      <c r="T1969" s="7" t="str">
        <f ca="1">VLOOKUP($S1969,Role!$A:$B,2,FALSE)</f>
        <v>Intern</v>
      </c>
      <c r="U1969" s="6" t="str">
        <f t="shared" ca="1" si="276"/>
        <v/>
      </c>
      <c r="V1969" s="7" t="str">
        <f ca="1" xml:space="preserve">
IF($U1969 &lt;&gt; "",
    VLOOKUP($U1969,Level!$A:$B,2,FALSE),
    ""
)</f>
        <v/>
      </c>
      <c r="W1969" s="1">
        <f t="shared" ca="1" si="277"/>
        <v>1205</v>
      </c>
      <c r="X1969" s="12" t="str">
        <f t="shared" ca="1" si="278"/>
        <v>INSERT INTO bi4all.fac_employees (id_company_fk, id_employee_pk, flg_active, employee_name, id_gender_fk, id_race_fk, birthday, id_schooling_fk, id_department_fk, id_role_fk, id_level_fk, salary) VALUES (1, 1965, TRUE, 'Maria Flor Ildelfonso Conti', 'F', 7, '13/07/1965', 7, 7, 9, NULL, 1205);</v>
      </c>
    </row>
    <row r="1970" spans="1:24" ht="14.25" customHeight="1" x14ac:dyDescent="0.2">
      <c r="A1970" s="7">
        <v>1</v>
      </c>
      <c r="B1970" s="7" t="str">
        <f>$A1970 &amp; "-"&amp;VLOOKUP($A1970,Company!$A:$B,2,FALSE)</f>
        <v>1-ACME Corporation</v>
      </c>
      <c r="C1970" s="5">
        <f t="shared" si="270"/>
        <v>1966</v>
      </c>
      <c r="D1970" s="6" t="b">
        <v>1</v>
      </c>
      <c r="E1970" s="7">
        <f ca="1">IF($C1970 = 1 + N("Presidente"),
    127,
    IF($C1970 = 2 + N("Vice-Presidente"),
        72,
        IF($C1970 = 3 + N("Secretária bilíngue"),
            13,
            RANDBETWEEN(5,COUNT(Name!$A:$A) + 1)
        )
    )
)</f>
        <v>267</v>
      </c>
      <c r="F1970" s="7" t="str">
        <f ca="1">VLOOKUP($E1970,Name!$A:$B,2,FALSE)</f>
        <v>Maria Heloísa</v>
      </c>
      <c r="G1970" s="7">
        <f ca="1" xml:space="preserve">
IF($C1970 = 1,
    0,
    RANDBETWEEN(5,COUNT('Last name'!$A:$A) + 1)
)</f>
        <v>181</v>
      </c>
      <c r="H1970" s="7" t="str">
        <f ca="1" xml:space="preserve">
IF($C1970 = 1 + N("Presidente"),
    "de Orléans e Bragança",
    VLOOKUP($G1970,'Last name'!$A:$B,2,FALSE) &amp; " " &amp; VLOOKUP(RANDBETWEEN(5,COUNT('Last name'!$A:$A) + 1),'Last name'!$A:$B,2,FALSE)
)</f>
        <v>Simões Costatini</v>
      </c>
      <c r="I1970" s="7" t="str">
        <f t="shared" ca="1" si="271"/>
        <v>Maria Heloísa Simões Costatini</v>
      </c>
      <c r="J1970" s="7" t="str">
        <f ca="1">VLOOKUP($E1970,Name!$A:$C,3,FALSE)</f>
        <v>F</v>
      </c>
      <c r="K1970" s="7" t="str">
        <f ca="1">VLOOKUP($J1970,Gender!$A:$B,2,FALSE)</f>
        <v>Female</v>
      </c>
      <c r="L1970" s="7">
        <f t="shared" ca="1" si="272"/>
        <v>5</v>
      </c>
      <c r="M1970" s="7" t="str">
        <f ca="1">VLOOKUP($L1970,Race!$A:$B,2,FALSE)</f>
        <v>White</v>
      </c>
      <c r="N1970" s="8">
        <f t="shared" ca="1" si="273"/>
        <v>30364</v>
      </c>
      <c r="O1970" s="6">
        <f t="shared" ca="1" si="274"/>
        <v>7</v>
      </c>
      <c r="P1970" s="8" t="str">
        <f ca="1">VLOOKUP($O1970,Education!$A:$B,2,FALSE)</f>
        <v>Undergraduate degree</v>
      </c>
      <c r="Q1970" s="7">
        <f ca="1" xml:space="preserve">
  IF(OR($S1970 = 5, $S1970 = 6, $S1970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70" s="7" t="str">
        <f ca="1">VLOOKUP($Q1970,Department!$A:$B,2,FALSE)</f>
        <v>Controlling</v>
      </c>
      <c r="S1970" s="6">
        <f t="shared" ca="1" si="275"/>
        <v>11</v>
      </c>
      <c r="T1970" s="7" t="str">
        <f ca="1">VLOOKUP($S1970,Role!$A:$B,2,FALSE)</f>
        <v>Analyst</v>
      </c>
      <c r="U1970" s="6">
        <f t="shared" ca="1" si="276"/>
        <v>7</v>
      </c>
      <c r="V1970" s="7" t="str">
        <f ca="1" xml:space="preserve">
IF($U1970 &lt;&gt; "",
    VLOOKUP($U1970,Level!$A:$B,2,FALSE),
    ""
)</f>
        <v>Senior</v>
      </c>
      <c r="W1970" s="1">
        <f t="shared" ca="1" si="277"/>
        <v>2500</v>
      </c>
      <c r="X1970" s="12" t="str">
        <f t="shared" ca="1" si="278"/>
        <v>INSERT INTO bi4all.fac_employees (id_company_fk, id_employee_pk, flg_active, employee_name, id_gender_fk, id_race_fk, birthday, id_schooling_fk, id_department_fk, id_role_fk, id_level_fk, salary) VALUES (1, 1966, TRUE, 'Maria Heloísa Simões Costatini', 'F', 5, '17/02/1983', 7, 12, 11, 7, 2500);</v>
      </c>
    </row>
    <row r="1971" spans="1:24" ht="14.25" customHeight="1" x14ac:dyDescent="0.2">
      <c r="A1971" s="7">
        <v>1</v>
      </c>
      <c r="B1971" s="7" t="str">
        <f>$A1971 &amp; "-"&amp;VLOOKUP($A1971,Company!$A:$B,2,FALSE)</f>
        <v>1-ACME Corporation</v>
      </c>
      <c r="C1971" s="5">
        <f t="shared" si="270"/>
        <v>1967</v>
      </c>
      <c r="D1971" s="6" t="b">
        <v>1</v>
      </c>
      <c r="E1971" s="7">
        <f ca="1">IF($C1971 = 1 + N("Presidente"),
    127,
    IF($C1971 = 2 + N("Vice-Presidente"),
        72,
        IF($C1971 = 3 + N("Secretária bilíngue"),
            13,
            RANDBETWEEN(5,COUNT(Name!$A:$A) + 1)
        )
    )
)</f>
        <v>289</v>
      </c>
      <c r="F1971" s="7" t="str">
        <f ca="1">VLOOKUP($E1971,Name!$A:$B,2,FALSE)</f>
        <v>Maya</v>
      </c>
      <c r="G1971" s="7">
        <f ca="1" xml:space="preserve">
IF($C1971 = 1,
    0,
    RANDBETWEEN(5,COUNT('Last name'!$A:$A) + 1)
)</f>
        <v>110</v>
      </c>
      <c r="H1971" s="7" t="str">
        <f ca="1" xml:space="preserve">
IF($C1971 = 1 + N("Presidente"),
    "de Orléans e Bragança",
    VLOOKUP($G1971,'Last name'!$A:$B,2,FALSE) &amp; " " &amp; VLOOKUP(RANDBETWEEN(5,COUNT('Last name'!$A:$A) + 1),'Last name'!$A:$B,2,FALSE)
)</f>
        <v>Lombardi Andrade</v>
      </c>
      <c r="I1971" s="7" t="str">
        <f t="shared" ca="1" si="271"/>
        <v>Maya Lombardi Andrade</v>
      </c>
      <c r="J1971" s="7" t="str">
        <f ca="1">VLOOKUP($E1971,Name!$A:$C,3,FALSE)</f>
        <v>F</v>
      </c>
      <c r="K1971" s="7" t="str">
        <f ca="1">VLOOKUP($J1971,Gender!$A:$B,2,FALSE)</f>
        <v>Female</v>
      </c>
      <c r="L1971" s="7">
        <f t="shared" ca="1" si="272"/>
        <v>5</v>
      </c>
      <c r="M1971" s="7" t="str">
        <f ca="1">VLOOKUP($L1971,Race!$A:$B,2,FALSE)</f>
        <v>White</v>
      </c>
      <c r="N1971" s="8">
        <f t="shared" ca="1" si="273"/>
        <v>23337</v>
      </c>
      <c r="O1971" s="6">
        <f t="shared" ca="1" si="274"/>
        <v>7</v>
      </c>
      <c r="P1971" s="8" t="str">
        <f ca="1">VLOOKUP($O1971,Education!$A:$B,2,FALSE)</f>
        <v>Undergraduate degree</v>
      </c>
      <c r="Q1971" s="7">
        <f ca="1" xml:space="preserve">
  IF(OR($S1971 = 5, $S1971 = 6, $S1971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71" s="7" t="str">
        <f ca="1">VLOOKUP($Q1971,Department!$A:$B,2,FALSE)</f>
        <v>Operations</v>
      </c>
      <c r="S1971" s="6">
        <f t="shared" ca="1" si="275"/>
        <v>10</v>
      </c>
      <c r="T1971" s="7" t="str">
        <f ca="1">VLOOKUP($S1971,Role!$A:$B,2,FALSE)</f>
        <v>Trainee</v>
      </c>
      <c r="U1971" s="6" t="str">
        <f t="shared" ca="1" si="276"/>
        <v/>
      </c>
      <c r="V1971" s="7" t="str">
        <f ca="1" xml:space="preserve">
IF($U1971 &lt;&gt; "",
    VLOOKUP($U1971,Level!$A:$B,2,FALSE),
    ""
)</f>
        <v/>
      </c>
      <c r="W1971" s="1">
        <f t="shared" ca="1" si="277"/>
        <v>1305</v>
      </c>
      <c r="X1971" s="12" t="str">
        <f t="shared" ca="1" si="278"/>
        <v>INSERT INTO bi4all.fac_employees (id_company_fk, id_employee_pk, flg_active, employee_name, id_gender_fk, id_race_fk, birthday, id_schooling_fk, id_department_fk, id_role_fk, id_level_fk, salary) VALUES (1, 1967, TRUE, 'Maya Lombardi Andrade', 'F', 5, '22/11/1963', 7, 10, 10, NULL, 1305);</v>
      </c>
    </row>
    <row r="1972" spans="1:24" ht="14.25" customHeight="1" x14ac:dyDescent="0.2">
      <c r="A1972" s="7">
        <v>1</v>
      </c>
      <c r="B1972" s="7" t="str">
        <f>$A1972 &amp; "-"&amp;VLOOKUP($A1972,Company!$A:$B,2,FALSE)</f>
        <v>1-ACME Corporation</v>
      </c>
      <c r="C1972" s="5">
        <f t="shared" si="270"/>
        <v>1968</v>
      </c>
      <c r="D1972" s="6" t="b">
        <v>1</v>
      </c>
      <c r="E1972" s="7">
        <f ca="1">IF($C1972 = 1 + N("Presidente"),
    127,
    IF($C1972 = 2 + N("Vice-Presidente"),
        72,
        IF($C1972 = 3 + N("Secretária bilíngue"),
            13,
            RANDBETWEEN(5,COUNT(Name!$A:$A) + 1)
        )
    )
)</f>
        <v>77</v>
      </c>
      <c r="F1972" s="7" t="str">
        <f ca="1">VLOOKUP($E1972,Name!$A:$B,2,FALSE)</f>
        <v>Bruno</v>
      </c>
      <c r="G1972" s="7">
        <f ca="1" xml:space="preserve">
IF($C1972 = 1,
    0,
    RANDBETWEEN(5,COUNT('Last name'!$A:$A) + 1)
)</f>
        <v>161</v>
      </c>
      <c r="H1972" s="7" t="str">
        <f ca="1" xml:space="preserve">
IF($C1972 = 1 + N("Presidente"),
    "de Orléans e Bragança",
    VLOOKUP($G1972,'Last name'!$A:$B,2,FALSE) &amp; " " &amp; VLOOKUP(RANDBETWEEN(5,COUNT('Last name'!$A:$A) + 1),'Last name'!$A:$B,2,FALSE)
)</f>
        <v>Ribeiro Ramos</v>
      </c>
      <c r="I1972" s="7" t="str">
        <f t="shared" ca="1" si="271"/>
        <v>Bruno Ribeiro Ramos</v>
      </c>
      <c r="J1972" s="7" t="str">
        <f ca="1">VLOOKUP($E1972,Name!$A:$C,3,FALSE)</f>
        <v>M</v>
      </c>
      <c r="K1972" s="7" t="str">
        <f ca="1">VLOOKUP($J1972,Gender!$A:$B,2,FALSE)</f>
        <v>Male</v>
      </c>
      <c r="L1972" s="7">
        <f t="shared" ca="1" si="272"/>
        <v>5</v>
      </c>
      <c r="M1972" s="7" t="str">
        <f ca="1">VLOOKUP($L1972,Race!$A:$B,2,FALSE)</f>
        <v>White</v>
      </c>
      <c r="N1972" s="8">
        <f t="shared" ca="1" si="273"/>
        <v>30250</v>
      </c>
      <c r="O1972" s="6">
        <f t="shared" ca="1" si="274"/>
        <v>8</v>
      </c>
      <c r="P1972" s="8" t="str">
        <f ca="1">VLOOKUP($O1972,Education!$A:$B,2,FALSE)</f>
        <v>Graduate school</v>
      </c>
      <c r="Q1972" s="7">
        <f ca="1" xml:space="preserve">
  IF(OR($S1972 = 5, $S1972 = 6, $S1972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72" s="7" t="str">
        <f ca="1">VLOOKUP($Q1972,Department!$A:$B,2,FALSE)</f>
        <v>Finance</v>
      </c>
      <c r="S1972" s="6">
        <f t="shared" ca="1" si="275"/>
        <v>11</v>
      </c>
      <c r="T1972" s="7" t="str">
        <f ca="1">VLOOKUP($S1972,Role!$A:$B,2,FALSE)</f>
        <v>Analyst</v>
      </c>
      <c r="U1972" s="6">
        <f t="shared" ca="1" si="276"/>
        <v>7</v>
      </c>
      <c r="V1972" s="7" t="str">
        <f ca="1" xml:space="preserve">
IF($U1972 &lt;&gt; "",
    VLOOKUP($U1972,Level!$A:$B,2,FALSE),
    ""
)</f>
        <v>Senior</v>
      </c>
      <c r="W1972" s="1">
        <f t="shared" ca="1" si="277"/>
        <v>3000</v>
      </c>
      <c r="X1972" s="12" t="str">
        <f t="shared" ca="1" si="278"/>
        <v>INSERT INTO bi4all.fac_employees (id_company_fk, id_employee_pk, flg_active, employee_name, id_gender_fk, id_race_fk, birthday, id_schooling_fk, id_department_fk, id_role_fk, id_level_fk, salary) VALUES (1, 1968, TRUE, 'Bruno Ribeiro Ramos', 'M', 5, '26/10/1982', 8, 7, 11, 7, 3000);</v>
      </c>
    </row>
    <row r="1973" spans="1:24" ht="14.25" customHeight="1" x14ac:dyDescent="0.2">
      <c r="A1973" s="7">
        <v>1</v>
      </c>
      <c r="B1973" s="7" t="str">
        <f>$A1973 &amp; "-"&amp;VLOOKUP($A1973,Company!$A:$B,2,FALSE)</f>
        <v>1-ACME Corporation</v>
      </c>
      <c r="C1973" s="5">
        <f t="shared" si="270"/>
        <v>1969</v>
      </c>
      <c r="D1973" s="6" t="b">
        <v>1</v>
      </c>
      <c r="E1973" s="7">
        <f ca="1">IF($C1973 = 1 + N("Presidente"),
    127,
    IF($C1973 = 2 + N("Vice-Presidente"),
        72,
        IF($C1973 = 3 + N("Secretária bilíngue"),
            13,
            RANDBETWEEN(5,COUNT(Name!$A:$A) + 1)
        )
    )
)</f>
        <v>158</v>
      </c>
      <c r="F1973" s="7" t="str">
        <f ca="1">VLOOKUP($E1973,Name!$A:$B,2,FALSE)</f>
        <v>Guilherme Augusto</v>
      </c>
      <c r="G1973" s="7">
        <f ca="1" xml:space="preserve">
IF($C1973 = 1,
    0,
    RANDBETWEEN(5,COUNT('Last name'!$A:$A) + 1)
)</f>
        <v>93</v>
      </c>
      <c r="H1973" s="7" t="str">
        <f ca="1" xml:space="preserve">
IF($C1973 = 1 + N("Presidente"),
    "de Orléans e Bragança",
    VLOOKUP($G1973,'Last name'!$A:$B,2,FALSE) &amp; " " &amp; VLOOKUP(RANDBETWEEN(5,COUNT('Last name'!$A:$A) + 1),'Last name'!$A:$B,2,FALSE)
)</f>
        <v>Frois Araújo</v>
      </c>
      <c r="I1973" s="7" t="str">
        <f t="shared" ca="1" si="271"/>
        <v>Guilherme Augusto Frois Araújo</v>
      </c>
      <c r="J1973" s="7" t="str">
        <f ca="1">VLOOKUP($E1973,Name!$A:$C,3,FALSE)</f>
        <v>M</v>
      </c>
      <c r="K1973" s="7" t="str">
        <f ca="1">VLOOKUP($J1973,Gender!$A:$B,2,FALSE)</f>
        <v>Male</v>
      </c>
      <c r="L1973" s="7">
        <f t="shared" ca="1" si="272"/>
        <v>5</v>
      </c>
      <c r="M1973" s="7" t="str">
        <f ca="1">VLOOKUP($L1973,Race!$A:$B,2,FALSE)</f>
        <v>White</v>
      </c>
      <c r="N1973" s="8">
        <f t="shared" ca="1" si="273"/>
        <v>33749</v>
      </c>
      <c r="O1973" s="6">
        <f t="shared" ca="1" si="274"/>
        <v>7</v>
      </c>
      <c r="P1973" s="8" t="str">
        <f ca="1">VLOOKUP($O1973,Education!$A:$B,2,FALSE)</f>
        <v>Undergraduate degree</v>
      </c>
      <c r="Q1973" s="7">
        <f ca="1" xml:space="preserve">
  IF(OR($S1973 = 5, $S1973 = 6, $S1973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73" s="7" t="str">
        <f ca="1">VLOOKUP($Q1973,Department!$A:$B,2,FALSE)</f>
        <v>Finance</v>
      </c>
      <c r="S1973" s="6">
        <f t="shared" ca="1" si="275"/>
        <v>10</v>
      </c>
      <c r="T1973" s="7" t="str">
        <f ca="1">VLOOKUP($S1973,Role!$A:$B,2,FALSE)</f>
        <v>Trainee</v>
      </c>
      <c r="U1973" s="6" t="str">
        <f t="shared" ca="1" si="276"/>
        <v/>
      </c>
      <c r="V1973" s="7" t="str">
        <f ca="1" xml:space="preserve">
IF($U1973 &lt;&gt; "",
    VLOOKUP($U1973,Level!$A:$B,2,FALSE),
    ""
)</f>
        <v/>
      </c>
      <c r="W1973" s="1">
        <f t="shared" ca="1" si="277"/>
        <v>1305</v>
      </c>
      <c r="X1973" s="12" t="str">
        <f t="shared" ca="1" si="278"/>
        <v>INSERT INTO bi4all.fac_employees (id_company_fk, id_employee_pk, flg_active, employee_name, id_gender_fk, id_race_fk, birthday, id_schooling_fk, id_department_fk, id_role_fk, id_level_fk, salary) VALUES (1, 1969, TRUE, 'Guilherme Augusto Frois Araújo', 'M', 5, '25/05/1992', 7, 7, 10, NULL, 1305);</v>
      </c>
    </row>
    <row r="1974" spans="1:24" ht="14.25" customHeight="1" x14ac:dyDescent="0.2">
      <c r="A1974" s="7">
        <v>1</v>
      </c>
      <c r="B1974" s="7" t="str">
        <f>$A1974 &amp; "-"&amp;VLOOKUP($A1974,Company!$A:$B,2,FALSE)</f>
        <v>1-ACME Corporation</v>
      </c>
      <c r="C1974" s="5">
        <f t="shared" si="270"/>
        <v>1970</v>
      </c>
      <c r="D1974" s="6" t="b">
        <v>1</v>
      </c>
      <c r="E1974" s="7">
        <f ca="1">IF($C1974 = 1 + N("Presidente"),
    127,
    IF($C1974 = 2 + N("Vice-Presidente"),
        72,
        IF($C1974 = 3 + N("Secretária bilíngue"),
            13,
            RANDBETWEEN(5,COUNT(Name!$A:$A) + 1)
        )
    )
)</f>
        <v>315</v>
      </c>
      <c r="F1974" s="7" t="str">
        <f ca="1">VLOOKUP($E1974,Name!$A:$B,2,FALSE)</f>
        <v>Peter</v>
      </c>
      <c r="G1974" s="7">
        <f ca="1" xml:space="preserve">
IF($C1974 = 1,
    0,
    RANDBETWEEN(5,COUNT('Last name'!$A:$A) + 1)
)</f>
        <v>136</v>
      </c>
      <c r="H1974" s="7" t="str">
        <f ca="1" xml:space="preserve">
IF($C1974 = 1 + N("Presidente"),
    "de Orléans e Bragança",
    VLOOKUP($G1974,'Last name'!$A:$B,2,FALSE) &amp; " " &amp; VLOOKUP(RANDBETWEEN(5,COUNT('Last name'!$A:$A) + 1),'Last name'!$A:$B,2,FALSE)
)</f>
        <v>Moretti Seixas</v>
      </c>
      <c r="I1974" s="7" t="str">
        <f t="shared" ca="1" si="271"/>
        <v>Peter Moretti Seixas</v>
      </c>
      <c r="J1974" s="7" t="str">
        <f ca="1">VLOOKUP($E1974,Name!$A:$C,3,FALSE)</f>
        <v>M</v>
      </c>
      <c r="K1974" s="7" t="str">
        <f ca="1">VLOOKUP($J1974,Gender!$A:$B,2,FALSE)</f>
        <v>Male</v>
      </c>
      <c r="L1974" s="7">
        <f t="shared" ca="1" si="272"/>
        <v>6</v>
      </c>
      <c r="M1974" s="7" t="str">
        <f ca="1">VLOOKUP($L1974,Race!$A:$B,2,FALSE)</f>
        <v>Black or African American</v>
      </c>
      <c r="N1974" s="8">
        <f t="shared" ca="1" si="273"/>
        <v>21454</v>
      </c>
      <c r="O1974" s="6">
        <f t="shared" ca="1" si="274"/>
        <v>8</v>
      </c>
      <c r="P1974" s="8" t="str">
        <f ca="1">VLOOKUP($O1974,Education!$A:$B,2,FALSE)</f>
        <v>Graduate school</v>
      </c>
      <c r="Q1974" s="7">
        <f ca="1" xml:space="preserve">
  IF(OR($S1974 = 5, $S1974 = 6, $S1974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74" s="7" t="str">
        <f ca="1">VLOOKUP($Q1974,Department!$A:$B,2,FALSE)</f>
        <v>Administration</v>
      </c>
      <c r="S1974" s="6">
        <f t="shared" ca="1" si="275"/>
        <v>11</v>
      </c>
      <c r="T1974" s="7" t="str">
        <f ca="1">VLOOKUP($S1974,Role!$A:$B,2,FALSE)</f>
        <v>Analyst</v>
      </c>
      <c r="U1974" s="6">
        <f t="shared" ca="1" si="276"/>
        <v>6</v>
      </c>
      <c r="V1974" s="7" t="str">
        <f ca="1" xml:space="preserve">
IF($U1974 &lt;&gt; "",
    VLOOKUP($U1974,Level!$A:$B,2,FALSE),
    ""
)</f>
        <v>Pleno</v>
      </c>
      <c r="W1974" s="1">
        <f t="shared" ca="1" si="277"/>
        <v>3000</v>
      </c>
      <c r="X1974" s="12" t="str">
        <f t="shared" ca="1" si="278"/>
        <v>INSERT INTO bi4all.fac_employees (id_company_fk, id_employee_pk, flg_active, employee_name, id_gender_fk, id_race_fk, birthday, id_schooling_fk, id_department_fk, id_role_fk, id_level_fk, salary) VALUES (1, 1970, TRUE, 'Peter Moretti Seixas', 'M', 6, '26/09/1958', 8, 6, 11, 6, 3000);</v>
      </c>
    </row>
    <row r="1975" spans="1:24" ht="14.25" customHeight="1" x14ac:dyDescent="0.2">
      <c r="A1975" s="7">
        <v>1</v>
      </c>
      <c r="B1975" s="7" t="str">
        <f>$A1975 &amp; "-"&amp;VLOOKUP($A1975,Company!$A:$B,2,FALSE)</f>
        <v>1-ACME Corporation</v>
      </c>
      <c r="C1975" s="5">
        <f t="shared" si="270"/>
        <v>1971</v>
      </c>
      <c r="D1975" s="6" t="b">
        <v>1</v>
      </c>
      <c r="E1975" s="7">
        <f ca="1">IF($C1975 = 1 + N("Presidente"),
    127,
    IF($C1975 = 2 + N("Vice-Presidente"),
        72,
        IF($C1975 = 3 + N("Secretária bilíngue"),
            13,
            RANDBETWEEN(5,COUNT(Name!$A:$A) + 1)
        )
    )
)</f>
        <v>132</v>
      </c>
      <c r="F1975" s="7" t="str">
        <f ca="1">VLOOKUP($E1975,Name!$A:$B,2,FALSE)</f>
        <v>Eslovênia</v>
      </c>
      <c r="G1975" s="7">
        <f ca="1" xml:space="preserve">
IF($C1975 = 1,
    0,
    RANDBETWEEN(5,COUNT('Last name'!$A:$A) + 1)
)</f>
        <v>181</v>
      </c>
      <c r="H1975" s="7" t="str">
        <f ca="1" xml:space="preserve">
IF($C1975 = 1 + N("Presidente"),
    "de Orléans e Bragança",
    VLOOKUP($G1975,'Last name'!$A:$B,2,FALSE) &amp; " " &amp; VLOOKUP(RANDBETWEEN(5,COUNT('Last name'!$A:$A) + 1),'Last name'!$A:$B,2,FALSE)
)</f>
        <v>Simões Morato</v>
      </c>
      <c r="I1975" s="7" t="str">
        <f t="shared" ca="1" si="271"/>
        <v>Eslovênia Simões Morato</v>
      </c>
      <c r="J1975" s="7" t="str">
        <f ca="1">VLOOKUP($E1975,Name!$A:$C,3,FALSE)</f>
        <v>F</v>
      </c>
      <c r="K1975" s="7" t="str">
        <f ca="1">VLOOKUP($J1975,Gender!$A:$B,2,FALSE)</f>
        <v>Female</v>
      </c>
      <c r="L1975" s="7">
        <f t="shared" ca="1" si="272"/>
        <v>5</v>
      </c>
      <c r="M1975" s="7" t="str">
        <f ca="1">VLOOKUP($L1975,Race!$A:$B,2,FALSE)</f>
        <v>White</v>
      </c>
      <c r="N1975" s="8">
        <f t="shared" ca="1" si="273"/>
        <v>18243</v>
      </c>
      <c r="O1975" s="6">
        <f t="shared" ca="1" si="274"/>
        <v>7</v>
      </c>
      <c r="P1975" s="8" t="str">
        <f ca="1">VLOOKUP($O1975,Education!$A:$B,2,FALSE)</f>
        <v>Undergraduate degree</v>
      </c>
      <c r="Q1975" s="7">
        <f ca="1" xml:space="preserve">
  IF(OR($S1975 = 5, $S1975 = 6, $S1975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75" s="7" t="str">
        <f ca="1">VLOOKUP($Q1975,Department!$A:$B,2,FALSE)</f>
        <v>Presidency</v>
      </c>
      <c r="S1975" s="6">
        <f t="shared" ca="1" si="275"/>
        <v>9</v>
      </c>
      <c r="T1975" s="7" t="str">
        <f ca="1">VLOOKUP($S1975,Role!$A:$B,2,FALSE)</f>
        <v>Intern</v>
      </c>
      <c r="U1975" s="6" t="str">
        <f t="shared" ca="1" si="276"/>
        <v/>
      </c>
      <c r="V1975" s="7" t="str">
        <f ca="1" xml:space="preserve">
IF($U1975 &lt;&gt; "",
    VLOOKUP($U1975,Level!$A:$B,2,FALSE),
    ""
)</f>
        <v/>
      </c>
      <c r="W1975" s="1">
        <f t="shared" ca="1" si="277"/>
        <v>1205</v>
      </c>
      <c r="X1975" s="12" t="str">
        <f t="shared" ca="1" si="278"/>
        <v>INSERT INTO bi4all.fac_employees (id_company_fk, id_employee_pk, flg_active, employee_name, id_gender_fk, id_race_fk, birthday, id_schooling_fk, id_department_fk, id_role_fk, id_level_fk, salary) VALUES (1, 1971, TRUE, 'Eslovênia Simões Morato', 'F', 5, '11/12/1949', 7, 5, 9, NULL, 1205);</v>
      </c>
    </row>
    <row r="1976" spans="1:24" ht="14.25" customHeight="1" x14ac:dyDescent="0.2">
      <c r="A1976" s="7">
        <v>1</v>
      </c>
      <c r="B1976" s="7" t="str">
        <f>$A1976 &amp; "-"&amp;VLOOKUP($A1976,Company!$A:$B,2,FALSE)</f>
        <v>1-ACME Corporation</v>
      </c>
      <c r="C1976" s="5">
        <f t="shared" si="270"/>
        <v>1972</v>
      </c>
      <c r="D1976" s="6" t="b">
        <v>1</v>
      </c>
      <c r="E1976" s="7">
        <f ca="1">IF($C1976 = 1 + N("Presidente"),
    127,
    IF($C1976 = 2 + N("Vice-Presidente"),
        72,
        IF($C1976 = 3 + N("Secretária bilíngue"),
            13,
            RANDBETWEEN(5,COUNT(Name!$A:$A) + 1)
        )
    )
)</f>
        <v>193</v>
      </c>
      <c r="F1976" s="7" t="str">
        <f ca="1">VLOOKUP($E1976,Name!$A:$B,2,FALSE)</f>
        <v>João Victor</v>
      </c>
      <c r="G1976" s="7">
        <f ca="1" xml:space="preserve">
IF($C1976 = 1,
    0,
    RANDBETWEEN(5,COUNT('Last name'!$A:$A) + 1)
)</f>
        <v>137</v>
      </c>
      <c r="H1976" s="7" t="str">
        <f ca="1" xml:space="preserve">
IF($C1976 = 1 + N("Presidente"),
    "de Orléans e Bragança",
    VLOOKUP($G1976,'Last name'!$A:$B,2,FALSE) &amp; " " &amp; VLOOKUP(RANDBETWEEN(5,COUNT('Last name'!$A:$A) + 1),'Last name'!$A:$B,2,FALSE)
)</f>
        <v>Moura Ferreira</v>
      </c>
      <c r="I1976" s="7" t="str">
        <f t="shared" ca="1" si="271"/>
        <v>João Victor Moura Ferreira</v>
      </c>
      <c r="J1976" s="7" t="str">
        <f ca="1">VLOOKUP($E1976,Name!$A:$C,3,FALSE)</f>
        <v>M</v>
      </c>
      <c r="K1976" s="7" t="str">
        <f ca="1">VLOOKUP($J1976,Gender!$A:$B,2,FALSE)</f>
        <v>Male</v>
      </c>
      <c r="L1976" s="7">
        <f t="shared" ca="1" si="272"/>
        <v>8</v>
      </c>
      <c r="M1976" s="7" t="str">
        <f ca="1">VLOOKUP($L1976,Race!$A:$B,2,FALSE)</f>
        <v>Asian</v>
      </c>
      <c r="N1976" s="8">
        <f t="shared" ca="1" si="273"/>
        <v>21620</v>
      </c>
      <c r="O1976" s="6">
        <f t="shared" ca="1" si="274"/>
        <v>7</v>
      </c>
      <c r="P1976" s="8" t="str">
        <f ca="1">VLOOKUP($O1976,Education!$A:$B,2,FALSE)</f>
        <v>Undergraduate degree</v>
      </c>
      <c r="Q1976" s="7">
        <f ca="1" xml:space="preserve">
  IF(OR($S1976 = 5, $S1976 = 6, $S1976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76" s="7" t="str">
        <f ca="1">VLOOKUP($Q1976,Department!$A:$B,2,FALSE)</f>
        <v>Audit</v>
      </c>
      <c r="S1976" s="6">
        <f t="shared" ca="1" si="275"/>
        <v>11</v>
      </c>
      <c r="T1976" s="7" t="str">
        <f ca="1">VLOOKUP($S1976,Role!$A:$B,2,FALSE)</f>
        <v>Analyst</v>
      </c>
      <c r="U1976" s="6">
        <f t="shared" ca="1" si="276"/>
        <v>5</v>
      </c>
      <c r="V1976" s="7" t="str">
        <f ca="1" xml:space="preserve">
IF($U1976 &lt;&gt; "",
    VLOOKUP($U1976,Level!$A:$B,2,FALSE),
    ""
)</f>
        <v>Junior</v>
      </c>
      <c r="W1976" s="1">
        <f t="shared" ca="1" si="277"/>
        <v>2500</v>
      </c>
      <c r="X1976" s="12" t="str">
        <f t="shared" ca="1" si="278"/>
        <v>INSERT INTO bi4all.fac_employees (id_company_fk, id_employee_pk, flg_active, employee_name, id_gender_fk, id_race_fk, birthday, id_schooling_fk, id_department_fk, id_role_fk, id_level_fk, salary) VALUES (1, 1972, TRUE, 'João Victor Moura Ferreira', 'M', 8, '11/03/1959', 7, 13, 11, 5, 2500);</v>
      </c>
    </row>
    <row r="1977" spans="1:24" ht="14.25" customHeight="1" x14ac:dyDescent="0.2">
      <c r="A1977" s="7">
        <v>1</v>
      </c>
      <c r="B1977" s="7" t="str">
        <f>$A1977 &amp; "-"&amp;VLOOKUP($A1977,Company!$A:$B,2,FALSE)</f>
        <v>1-ACME Corporation</v>
      </c>
      <c r="C1977" s="5">
        <f t="shared" si="270"/>
        <v>1973</v>
      </c>
      <c r="D1977" s="6" t="b">
        <v>1</v>
      </c>
      <c r="E1977" s="7">
        <f ca="1">IF($C1977 = 1 + N("Presidente"),
    127,
    IF($C1977 = 2 + N("Vice-Presidente"),
        72,
        IF($C1977 = 3 + N("Secretária bilíngue"),
            13,
            RANDBETWEEN(5,COUNT(Name!$A:$A) + 1)
        )
    )
)</f>
        <v>174</v>
      </c>
      <c r="F1977" s="7" t="str">
        <f ca="1">VLOOKUP($E1977,Name!$A:$B,2,FALSE)</f>
        <v>Isabel</v>
      </c>
      <c r="G1977" s="7">
        <f ca="1" xml:space="preserve">
IF($C1977 = 1,
    0,
    RANDBETWEEN(5,COUNT('Last name'!$A:$A) + 1)
)</f>
        <v>99</v>
      </c>
      <c r="H1977" s="7" t="str">
        <f ca="1" xml:space="preserve">
IF($C1977 = 1 + N("Presidente"),
    "de Orléans e Bragança",
    VLOOKUP($G1977,'Last name'!$A:$B,2,FALSE) &amp; " " &amp; VLOOKUP(RANDBETWEEN(5,COUNT('Last name'!$A:$A) + 1),'Last name'!$A:$B,2,FALSE)
)</f>
        <v>Gomes Monti</v>
      </c>
      <c r="I1977" s="7" t="str">
        <f t="shared" ca="1" si="271"/>
        <v>Isabel Gomes Monti</v>
      </c>
      <c r="J1977" s="7" t="str">
        <f ca="1">VLOOKUP($E1977,Name!$A:$C,3,FALSE)</f>
        <v>F</v>
      </c>
      <c r="K1977" s="7" t="str">
        <f ca="1">VLOOKUP($J1977,Gender!$A:$B,2,FALSE)</f>
        <v>Female</v>
      </c>
      <c r="L1977" s="7">
        <f t="shared" ca="1" si="272"/>
        <v>5</v>
      </c>
      <c r="M1977" s="7" t="str">
        <f ca="1">VLOOKUP($L1977,Race!$A:$B,2,FALSE)</f>
        <v>White</v>
      </c>
      <c r="N1977" s="8">
        <f t="shared" ca="1" si="273"/>
        <v>24952</v>
      </c>
      <c r="O1977" s="6">
        <f t="shared" ca="1" si="274"/>
        <v>7</v>
      </c>
      <c r="P1977" s="8" t="str">
        <f ca="1">VLOOKUP($O1977,Education!$A:$B,2,FALSE)</f>
        <v>Undergraduate degree</v>
      </c>
      <c r="Q1977" s="7">
        <f ca="1" xml:space="preserve">
  IF(OR($S1977 = 5, $S1977 = 6, $S1977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77" s="7" t="str">
        <f ca="1">VLOOKUP($Q1977,Department!$A:$B,2,FALSE)</f>
        <v>Audit</v>
      </c>
      <c r="S1977" s="6">
        <f t="shared" ca="1" si="275"/>
        <v>10</v>
      </c>
      <c r="T1977" s="7" t="str">
        <f ca="1">VLOOKUP($S1977,Role!$A:$B,2,FALSE)</f>
        <v>Trainee</v>
      </c>
      <c r="U1977" s="6" t="str">
        <f t="shared" ca="1" si="276"/>
        <v/>
      </c>
      <c r="V1977" s="7" t="str">
        <f ca="1" xml:space="preserve">
IF($U1977 &lt;&gt; "",
    VLOOKUP($U1977,Level!$A:$B,2,FALSE),
    ""
)</f>
        <v/>
      </c>
      <c r="W1977" s="1">
        <f t="shared" ca="1" si="277"/>
        <v>1305</v>
      </c>
      <c r="X1977" s="12" t="str">
        <f t="shared" ca="1" si="278"/>
        <v>INSERT INTO bi4all.fac_employees (id_company_fk, id_employee_pk, flg_active, employee_name, id_gender_fk, id_race_fk, birthday, id_schooling_fk, id_department_fk, id_role_fk, id_level_fk, salary) VALUES (1, 1973, TRUE, 'Isabel Gomes Monti', 'F', 5, '24/04/1968', 7, 13, 10, NULL, 1305);</v>
      </c>
    </row>
    <row r="1978" spans="1:24" ht="14.25" customHeight="1" x14ac:dyDescent="0.2">
      <c r="A1978" s="7">
        <v>1</v>
      </c>
      <c r="B1978" s="7" t="str">
        <f>$A1978 &amp; "-"&amp;VLOOKUP($A1978,Company!$A:$B,2,FALSE)</f>
        <v>1-ACME Corporation</v>
      </c>
      <c r="C1978" s="5">
        <f t="shared" si="270"/>
        <v>1974</v>
      </c>
      <c r="D1978" s="6" t="b">
        <v>1</v>
      </c>
      <c r="E1978" s="7">
        <f ca="1">IF($C1978 = 1 + N("Presidente"),
    127,
    IF($C1978 = 2 + N("Vice-Presidente"),
        72,
        IF($C1978 = 3 + N("Secretária bilíngue"),
            13,
            RANDBETWEEN(5,COUNT(Name!$A:$A) + 1)
        )
    )
)</f>
        <v>153</v>
      </c>
      <c r="F1978" s="7" t="str">
        <f ca="1">VLOOKUP($E1978,Name!$A:$B,2,FALSE)</f>
        <v>Giovana</v>
      </c>
      <c r="G1978" s="7">
        <f ca="1" xml:space="preserve">
IF($C1978 = 1,
    0,
    RANDBETWEEN(5,COUNT('Last name'!$A:$A) + 1)
)</f>
        <v>59</v>
      </c>
      <c r="H1978" s="7" t="str">
        <f ca="1" xml:space="preserve">
IF($C1978 = 1 + N("Presidente"),
    "de Orléans e Bragança",
    VLOOKUP($G1978,'Last name'!$A:$B,2,FALSE) &amp; " " &amp; VLOOKUP(RANDBETWEEN(5,COUNT('Last name'!$A:$A) + 1),'Last name'!$A:$B,2,FALSE)
)</f>
        <v>Cardozo Barros</v>
      </c>
      <c r="I1978" s="7" t="str">
        <f t="shared" ca="1" si="271"/>
        <v>Giovana Cardozo Barros</v>
      </c>
      <c r="J1978" s="7" t="str">
        <f ca="1">VLOOKUP($E1978,Name!$A:$C,3,FALSE)</f>
        <v>F</v>
      </c>
      <c r="K1978" s="7" t="str">
        <f ca="1">VLOOKUP($J1978,Gender!$A:$B,2,FALSE)</f>
        <v>Female</v>
      </c>
      <c r="L1978" s="7">
        <f t="shared" ca="1" si="272"/>
        <v>5</v>
      </c>
      <c r="M1978" s="7" t="str">
        <f ca="1">VLOOKUP($L1978,Race!$A:$B,2,FALSE)</f>
        <v>White</v>
      </c>
      <c r="N1978" s="8">
        <f t="shared" ca="1" si="273"/>
        <v>26548</v>
      </c>
      <c r="O1978" s="6">
        <f t="shared" ca="1" si="274"/>
        <v>7</v>
      </c>
      <c r="P1978" s="8" t="str">
        <f ca="1">VLOOKUP($O1978,Education!$A:$B,2,FALSE)</f>
        <v>Undergraduate degree</v>
      </c>
      <c r="Q1978" s="7">
        <f ca="1" xml:space="preserve">
  IF(OR($S1978 = 5, $S1978 = 6, $S1978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78" s="7" t="str">
        <f ca="1">VLOOKUP($Q1978,Department!$A:$B,2,FALSE)</f>
        <v>Operations</v>
      </c>
      <c r="S1978" s="6">
        <f t="shared" ca="1" si="275"/>
        <v>11</v>
      </c>
      <c r="T1978" s="7" t="str">
        <f ca="1">VLOOKUP($S1978,Role!$A:$B,2,FALSE)</f>
        <v>Analyst</v>
      </c>
      <c r="U1978" s="6">
        <f t="shared" ca="1" si="276"/>
        <v>6</v>
      </c>
      <c r="V1978" s="7" t="str">
        <f ca="1" xml:space="preserve">
IF($U1978 &lt;&gt; "",
    VLOOKUP($U1978,Level!$A:$B,2,FALSE),
    ""
)</f>
        <v>Pleno</v>
      </c>
      <c r="W1978" s="1">
        <f t="shared" ca="1" si="277"/>
        <v>2500</v>
      </c>
      <c r="X1978" s="12" t="str">
        <f t="shared" ca="1" si="278"/>
        <v>INSERT INTO bi4all.fac_employees (id_company_fk, id_employee_pk, flg_active, employee_name, id_gender_fk, id_race_fk, birthday, id_schooling_fk, id_department_fk, id_role_fk, id_level_fk, salary) VALUES (1, 1974, TRUE, 'Giovana Cardozo Barros', 'F', 5, '06/09/1972', 7, 10, 11, 6, 2500);</v>
      </c>
    </row>
    <row r="1979" spans="1:24" ht="14.25" customHeight="1" x14ac:dyDescent="0.2">
      <c r="A1979" s="7">
        <v>1</v>
      </c>
      <c r="B1979" s="7" t="str">
        <f>$A1979 &amp; "-"&amp;VLOOKUP($A1979,Company!$A:$B,2,FALSE)</f>
        <v>1-ACME Corporation</v>
      </c>
      <c r="C1979" s="5">
        <f t="shared" si="270"/>
        <v>1975</v>
      </c>
      <c r="D1979" s="6" t="b">
        <v>1</v>
      </c>
      <c r="E1979" s="7">
        <f ca="1">IF($C1979 = 1 + N("Presidente"),
    127,
    IF($C1979 = 2 + N("Vice-Presidente"),
        72,
        IF($C1979 = 3 + N("Secretária bilíngue"),
            13,
            RANDBETWEEN(5,COUNT(Name!$A:$A) + 1)
        )
    )
)</f>
        <v>25</v>
      </c>
      <c r="F1979" s="7" t="str">
        <f ca="1">VLOOKUP($E1979,Name!$A:$B,2,FALSE)</f>
        <v>Ana</v>
      </c>
      <c r="G1979" s="7">
        <f ca="1" xml:space="preserve">
IF($C1979 = 1,
    0,
    RANDBETWEEN(5,COUNT('Last name'!$A:$A) + 1)
)</f>
        <v>58</v>
      </c>
      <c r="H1979" s="7" t="str">
        <f ca="1" xml:space="preserve">
IF($C1979 = 1 + N("Presidente"),
    "de Orléans e Bragança",
    VLOOKUP($G1979,'Last name'!$A:$B,2,FALSE) &amp; " " &amp; VLOOKUP(RANDBETWEEN(5,COUNT('Last name'!$A:$A) + 1),'Last name'!$A:$B,2,FALSE)
)</f>
        <v>Cardoso Santana</v>
      </c>
      <c r="I1979" s="7" t="str">
        <f t="shared" ca="1" si="271"/>
        <v>Ana Cardoso Santana</v>
      </c>
      <c r="J1979" s="7" t="str">
        <f ca="1">VLOOKUP($E1979,Name!$A:$C,3,FALSE)</f>
        <v>F</v>
      </c>
      <c r="K1979" s="7" t="str">
        <f ca="1">VLOOKUP($J1979,Gender!$A:$B,2,FALSE)</f>
        <v>Female</v>
      </c>
      <c r="L1979" s="7">
        <f t="shared" ca="1" si="272"/>
        <v>5</v>
      </c>
      <c r="M1979" s="7" t="str">
        <f ca="1">VLOOKUP($L1979,Race!$A:$B,2,FALSE)</f>
        <v>White</v>
      </c>
      <c r="N1979" s="8">
        <f t="shared" ca="1" si="273"/>
        <v>25252</v>
      </c>
      <c r="O1979" s="6">
        <f t="shared" ca="1" si="274"/>
        <v>7</v>
      </c>
      <c r="P1979" s="8" t="str">
        <f ca="1">VLOOKUP($O1979,Education!$A:$B,2,FALSE)</f>
        <v>Undergraduate degree</v>
      </c>
      <c r="Q1979" s="7">
        <f ca="1" xml:space="preserve">
  IF(OR($S1979 = 5, $S1979 = 6, $S1979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79" s="7" t="str">
        <f ca="1">VLOOKUP($Q1979,Department!$A:$B,2,FALSE)</f>
        <v>Presidency</v>
      </c>
      <c r="S1979" s="6">
        <f t="shared" ca="1" si="275"/>
        <v>10</v>
      </c>
      <c r="T1979" s="7" t="str">
        <f ca="1">VLOOKUP($S1979,Role!$A:$B,2,FALSE)</f>
        <v>Trainee</v>
      </c>
      <c r="U1979" s="6" t="str">
        <f t="shared" ca="1" si="276"/>
        <v/>
      </c>
      <c r="V1979" s="7" t="str">
        <f ca="1" xml:space="preserve">
IF($U1979 &lt;&gt; "",
    VLOOKUP($U1979,Level!$A:$B,2,FALSE),
    ""
)</f>
        <v/>
      </c>
      <c r="W1979" s="1">
        <f t="shared" ca="1" si="277"/>
        <v>1305</v>
      </c>
      <c r="X1979" s="12" t="str">
        <f t="shared" ca="1" si="278"/>
        <v>INSERT INTO bi4all.fac_employees (id_company_fk, id_employee_pk, flg_active, employee_name, id_gender_fk, id_race_fk, birthday, id_schooling_fk, id_department_fk, id_role_fk, id_level_fk, salary) VALUES (1, 1975, TRUE, 'Ana Cardoso Santana', 'F', 5, '18/02/1969', 7, 5, 10, NULL, 1305);</v>
      </c>
    </row>
    <row r="1980" spans="1:24" ht="14.25" customHeight="1" x14ac:dyDescent="0.2">
      <c r="A1980" s="7">
        <v>1</v>
      </c>
      <c r="B1980" s="7" t="str">
        <f>$A1980 &amp; "-"&amp;VLOOKUP($A1980,Company!$A:$B,2,FALSE)</f>
        <v>1-ACME Corporation</v>
      </c>
      <c r="C1980" s="5">
        <f t="shared" si="270"/>
        <v>1976</v>
      </c>
      <c r="D1980" s="6" t="b">
        <v>1</v>
      </c>
      <c r="E1980" s="7">
        <f ca="1">IF($C1980 = 1 + N("Presidente"),
    127,
    IF($C1980 = 2 + N("Vice-Presidente"),
        72,
        IF($C1980 = 3 + N("Secretária bilíngue"),
            13,
            RANDBETWEEN(5,COUNT(Name!$A:$A) + 1)
        )
    )
)</f>
        <v>232</v>
      </c>
      <c r="F1980" s="7" t="str">
        <f ca="1">VLOOKUP($E1980,Name!$A:$B,2,FALSE)</f>
        <v>Lorenzo</v>
      </c>
      <c r="G1980" s="7">
        <f ca="1" xml:space="preserve">
IF($C1980 = 1,
    0,
    RANDBETWEEN(5,COUNT('Last name'!$A:$A) + 1)
)</f>
        <v>119</v>
      </c>
      <c r="H1980" s="7" t="str">
        <f ca="1" xml:space="preserve">
IF($C1980 = 1 + N("Presidente"),
    "de Orléans e Bragança",
    VLOOKUP($G1980,'Last name'!$A:$B,2,FALSE) &amp; " " &amp; VLOOKUP(RANDBETWEEN(5,COUNT('Last name'!$A:$A) + 1),'Last name'!$A:$B,2,FALSE)
)</f>
        <v>Marino Morais</v>
      </c>
      <c r="I1980" s="7" t="str">
        <f t="shared" ca="1" si="271"/>
        <v>Lorenzo Marino Morais</v>
      </c>
      <c r="J1980" s="7" t="str">
        <f ca="1">VLOOKUP($E1980,Name!$A:$C,3,FALSE)</f>
        <v>M</v>
      </c>
      <c r="K1980" s="7" t="str">
        <f ca="1">VLOOKUP($J1980,Gender!$A:$B,2,FALSE)</f>
        <v>Male</v>
      </c>
      <c r="L1980" s="7">
        <f t="shared" ca="1" si="272"/>
        <v>7</v>
      </c>
      <c r="M1980" s="7" t="str">
        <f ca="1">VLOOKUP($L1980,Race!$A:$B,2,FALSE)</f>
        <v>Hispanic or Latino</v>
      </c>
      <c r="N1980" s="8">
        <f t="shared" ca="1" si="273"/>
        <v>23327</v>
      </c>
      <c r="O1980" s="6">
        <f t="shared" ca="1" si="274"/>
        <v>7</v>
      </c>
      <c r="P1980" s="8" t="str">
        <f ca="1">VLOOKUP($O1980,Education!$A:$B,2,FALSE)</f>
        <v>Undergraduate degree</v>
      </c>
      <c r="Q1980" s="7">
        <f ca="1" xml:space="preserve">
  IF(OR($S1980 = 5, $S1980 = 6, $S1980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80" s="7" t="str">
        <f ca="1">VLOOKUP($Q1980,Department!$A:$B,2,FALSE)</f>
        <v>Commercial</v>
      </c>
      <c r="S1980" s="6">
        <f t="shared" ca="1" si="275"/>
        <v>11</v>
      </c>
      <c r="T1980" s="7" t="str">
        <f ca="1">VLOOKUP($S1980,Role!$A:$B,2,FALSE)</f>
        <v>Analyst</v>
      </c>
      <c r="U1980" s="6">
        <f t="shared" ca="1" si="276"/>
        <v>5</v>
      </c>
      <c r="V1980" s="7" t="str">
        <f ca="1" xml:space="preserve">
IF($U1980 &lt;&gt; "",
    VLOOKUP($U1980,Level!$A:$B,2,FALSE),
    ""
)</f>
        <v>Junior</v>
      </c>
      <c r="W1980" s="1">
        <f t="shared" ca="1" si="277"/>
        <v>2580</v>
      </c>
      <c r="X1980" s="12" t="str">
        <f t="shared" ca="1" si="278"/>
        <v>INSERT INTO bi4all.fac_employees (id_company_fk, id_employee_pk, flg_active, employee_name, id_gender_fk, id_race_fk, birthday, id_schooling_fk, id_department_fk, id_role_fk, id_level_fk, salary) VALUES (1, 1976, TRUE, 'Lorenzo Marino Morais', 'M', 7, '12/11/1963', 7, 9, 11, 5, 2580);</v>
      </c>
    </row>
    <row r="1981" spans="1:24" ht="14.25" customHeight="1" x14ac:dyDescent="0.2">
      <c r="A1981" s="7">
        <v>1</v>
      </c>
      <c r="B1981" s="7" t="str">
        <f>$A1981 &amp; "-"&amp;VLOOKUP($A1981,Company!$A:$B,2,FALSE)</f>
        <v>1-ACME Corporation</v>
      </c>
      <c r="C1981" s="5">
        <f t="shared" si="270"/>
        <v>1977</v>
      </c>
      <c r="D1981" s="6" t="b">
        <v>1</v>
      </c>
      <c r="E1981" s="7">
        <f ca="1">IF($C1981 = 1 + N("Presidente"),
    127,
    IF($C1981 = 2 + N("Vice-Presidente"),
        72,
        IF($C1981 = 3 + N("Secretária bilíngue"),
            13,
            RANDBETWEEN(5,COUNT(Name!$A:$A) + 1)
        )
    )
)</f>
        <v>363</v>
      </c>
      <c r="F1981" s="7" t="str">
        <f ca="1">VLOOKUP($E1981,Name!$A:$B,2,FALSE)</f>
        <v>Yago</v>
      </c>
      <c r="G1981" s="7">
        <f ca="1" xml:space="preserve">
IF($C1981 = 1,
    0,
    RANDBETWEEN(5,COUNT('Last name'!$A:$A) + 1)
)</f>
        <v>40</v>
      </c>
      <c r="H1981" s="7" t="str">
        <f ca="1" xml:space="preserve">
IF($C1981 = 1 + N("Presidente"),
    "de Orléans e Bragança",
    VLOOKUP($G1981,'Last name'!$A:$B,2,FALSE) &amp; " " &amp; VLOOKUP(RANDBETWEEN(5,COUNT('Last name'!$A:$A) + 1),'Last name'!$A:$B,2,FALSE)
)</f>
        <v>Bicalho Vaz</v>
      </c>
      <c r="I1981" s="7" t="str">
        <f t="shared" ca="1" si="271"/>
        <v>Yago Bicalho Vaz</v>
      </c>
      <c r="J1981" s="7" t="str">
        <f ca="1">VLOOKUP($E1981,Name!$A:$C,3,FALSE)</f>
        <v>M</v>
      </c>
      <c r="K1981" s="7" t="str">
        <f ca="1">VLOOKUP($J1981,Gender!$A:$B,2,FALSE)</f>
        <v>Male</v>
      </c>
      <c r="L1981" s="7">
        <f t="shared" ca="1" si="272"/>
        <v>6</v>
      </c>
      <c r="M1981" s="7" t="str">
        <f ca="1">VLOOKUP($L1981,Race!$A:$B,2,FALSE)</f>
        <v>Black or African American</v>
      </c>
      <c r="N1981" s="8">
        <f t="shared" ca="1" si="273"/>
        <v>21390</v>
      </c>
      <c r="O1981" s="6">
        <f t="shared" ca="1" si="274"/>
        <v>7</v>
      </c>
      <c r="P1981" s="8" t="str">
        <f ca="1">VLOOKUP($O1981,Education!$A:$B,2,FALSE)</f>
        <v>Undergraduate degree</v>
      </c>
      <c r="Q1981" s="7">
        <f ca="1" xml:space="preserve">
  IF(OR($S1981 = 5, $S1981 = 6, $S1981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81" s="7" t="str">
        <f ca="1">VLOOKUP($Q1981,Department!$A:$B,2,FALSE)</f>
        <v>Controlling</v>
      </c>
      <c r="S1981" s="6">
        <f t="shared" ca="1" si="275"/>
        <v>10</v>
      </c>
      <c r="T1981" s="7" t="str">
        <f ca="1">VLOOKUP($S1981,Role!$A:$B,2,FALSE)</f>
        <v>Trainee</v>
      </c>
      <c r="U1981" s="6" t="str">
        <f t="shared" ca="1" si="276"/>
        <v/>
      </c>
      <c r="V1981" s="7" t="str">
        <f ca="1" xml:space="preserve">
IF($U1981 &lt;&gt; "",
    VLOOKUP($U1981,Level!$A:$B,2,FALSE),
    ""
)</f>
        <v/>
      </c>
      <c r="W1981" s="1">
        <f t="shared" ca="1" si="277"/>
        <v>1305</v>
      </c>
      <c r="X1981" s="12" t="str">
        <f t="shared" ca="1" si="278"/>
        <v>INSERT INTO bi4all.fac_employees (id_company_fk, id_employee_pk, flg_active, employee_name, id_gender_fk, id_race_fk, birthday, id_schooling_fk, id_department_fk, id_role_fk, id_level_fk, salary) VALUES (1, 1977, TRUE, 'Yago Bicalho Vaz', 'M', 6, '24/07/1958', 7, 12, 10, NULL, 1305);</v>
      </c>
    </row>
    <row r="1982" spans="1:24" ht="14.25" customHeight="1" x14ac:dyDescent="0.2">
      <c r="A1982" s="7">
        <v>1</v>
      </c>
      <c r="B1982" s="7" t="str">
        <f>$A1982 &amp; "-"&amp;VLOOKUP($A1982,Company!$A:$B,2,FALSE)</f>
        <v>1-ACME Corporation</v>
      </c>
      <c r="C1982" s="5">
        <f t="shared" si="270"/>
        <v>1978</v>
      </c>
      <c r="D1982" s="6" t="b">
        <v>1</v>
      </c>
      <c r="E1982" s="7">
        <f ca="1">IF($C1982 = 1 + N("Presidente"),
    127,
    IF($C1982 = 2 + N("Vice-Presidente"),
        72,
        IF($C1982 = 3 + N("Secretária bilíngue"),
            13,
            RANDBETWEEN(5,COUNT(Name!$A:$A) + 1)
        )
    )
)</f>
        <v>286</v>
      </c>
      <c r="F1982" s="7" t="str">
        <f ca="1">VLOOKUP($E1982,Name!$A:$B,2,FALSE)</f>
        <v>Mateus</v>
      </c>
      <c r="G1982" s="7">
        <f ca="1" xml:space="preserve">
IF($C1982 = 1,
    0,
    RANDBETWEEN(5,COUNT('Last name'!$A:$A) + 1)
)</f>
        <v>113</v>
      </c>
      <c r="H1982" s="7" t="str">
        <f ca="1" xml:space="preserve">
IF($C1982 = 1 + N("Presidente"),
    "de Orléans e Bragança",
    VLOOKUP($G1982,'Last name'!$A:$B,2,FALSE) &amp; " " &amp; VLOOKUP(RANDBETWEEN(5,COUNT('Last name'!$A:$A) + 1),'Last name'!$A:$B,2,FALSE)
)</f>
        <v>Luz Evangelista</v>
      </c>
      <c r="I1982" s="7" t="str">
        <f t="shared" ca="1" si="271"/>
        <v>Mateus Luz Evangelista</v>
      </c>
      <c r="J1982" s="7" t="str">
        <f ca="1">VLOOKUP($E1982,Name!$A:$C,3,FALSE)</f>
        <v>M</v>
      </c>
      <c r="K1982" s="7" t="str">
        <f ca="1">VLOOKUP($J1982,Gender!$A:$B,2,FALSE)</f>
        <v>Male</v>
      </c>
      <c r="L1982" s="7">
        <f t="shared" ca="1" si="272"/>
        <v>5</v>
      </c>
      <c r="M1982" s="7" t="str">
        <f ca="1">VLOOKUP($L1982,Race!$A:$B,2,FALSE)</f>
        <v>White</v>
      </c>
      <c r="N1982" s="8">
        <f t="shared" ca="1" si="273"/>
        <v>23749</v>
      </c>
      <c r="O1982" s="6">
        <f t="shared" ca="1" si="274"/>
        <v>8</v>
      </c>
      <c r="P1982" s="8" t="str">
        <f ca="1">VLOOKUP($O1982,Education!$A:$B,2,FALSE)</f>
        <v>Graduate school</v>
      </c>
      <c r="Q1982" s="7">
        <f ca="1" xml:space="preserve">
  IF(OR($S1982 = 5, $S1982 = 6, $S1982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82" s="7" t="str">
        <f ca="1">VLOOKUP($Q1982,Department!$A:$B,2,FALSE)</f>
        <v>Administration</v>
      </c>
      <c r="S1982" s="6">
        <f t="shared" ca="1" si="275"/>
        <v>11</v>
      </c>
      <c r="T1982" s="7" t="str">
        <f ca="1">VLOOKUP($S1982,Role!$A:$B,2,FALSE)</f>
        <v>Analyst</v>
      </c>
      <c r="U1982" s="6">
        <f t="shared" ca="1" si="276"/>
        <v>6</v>
      </c>
      <c r="V1982" s="7" t="str">
        <f ca="1" xml:space="preserve">
IF($U1982 &lt;&gt; "",
    VLOOKUP($U1982,Level!$A:$B,2,FALSE),
    ""
)</f>
        <v>Pleno</v>
      </c>
      <c r="W1982" s="1">
        <f t="shared" ca="1" si="277"/>
        <v>3000</v>
      </c>
      <c r="X1982" s="12" t="str">
        <f t="shared" ca="1" si="278"/>
        <v>INSERT INTO bi4all.fac_employees (id_company_fk, id_employee_pk, flg_active, employee_name, id_gender_fk, id_race_fk, birthday, id_schooling_fk, id_department_fk, id_role_fk, id_level_fk, salary) VALUES (1, 1978, TRUE, 'Mateus Luz Evangelista', 'M', 5, '07/01/1965', 8, 6, 11, 6, 3000);</v>
      </c>
    </row>
    <row r="1983" spans="1:24" ht="14.25" customHeight="1" x14ac:dyDescent="0.2">
      <c r="A1983" s="7">
        <v>1</v>
      </c>
      <c r="B1983" s="7" t="str">
        <f>$A1983 &amp; "-"&amp;VLOOKUP($A1983,Company!$A:$B,2,FALSE)</f>
        <v>1-ACME Corporation</v>
      </c>
      <c r="C1983" s="5">
        <f t="shared" si="270"/>
        <v>1979</v>
      </c>
      <c r="D1983" s="6" t="b">
        <v>1</v>
      </c>
      <c r="E1983" s="7">
        <f ca="1">IF($C1983 = 1 + N("Presidente"),
    127,
    IF($C1983 = 2 + N("Vice-Presidente"),
        72,
        IF($C1983 = 3 + N("Secretária bilíngue"),
            13,
            RANDBETWEEN(5,COUNT(Name!$A:$A) + 1)
        )
    )
)</f>
        <v>19</v>
      </c>
      <c r="F1983" s="7" t="str">
        <f ca="1">VLOOKUP($E1983,Name!$A:$B,2,FALSE)</f>
        <v>Aline</v>
      </c>
      <c r="G1983" s="7">
        <f ca="1" xml:space="preserve">
IF($C1983 = 1,
    0,
    RANDBETWEEN(5,COUNT('Last name'!$A:$A) + 1)
)</f>
        <v>105</v>
      </c>
      <c r="H1983" s="7" t="str">
        <f ca="1" xml:space="preserve">
IF($C1983 = 1 + N("Presidente"),
    "de Orléans e Bragança",
    VLOOKUP($G1983,'Last name'!$A:$B,2,FALSE) &amp; " " &amp; VLOOKUP(RANDBETWEEN(5,COUNT('Last name'!$A:$A) + 1),'Last name'!$A:$B,2,FALSE)
)</f>
        <v>Junqueira Holanda</v>
      </c>
      <c r="I1983" s="7" t="str">
        <f t="shared" ca="1" si="271"/>
        <v>Aline Junqueira Holanda</v>
      </c>
      <c r="J1983" s="7" t="str">
        <f ca="1">VLOOKUP($E1983,Name!$A:$C,3,FALSE)</f>
        <v>F</v>
      </c>
      <c r="K1983" s="7" t="str">
        <f ca="1">VLOOKUP($J1983,Gender!$A:$B,2,FALSE)</f>
        <v>Female</v>
      </c>
      <c r="L1983" s="7">
        <f t="shared" ca="1" si="272"/>
        <v>5</v>
      </c>
      <c r="M1983" s="7" t="str">
        <f ca="1">VLOOKUP($L1983,Race!$A:$B,2,FALSE)</f>
        <v>White</v>
      </c>
      <c r="N1983" s="8">
        <f t="shared" ca="1" si="273"/>
        <v>30283</v>
      </c>
      <c r="O1983" s="6">
        <f t="shared" ca="1" si="274"/>
        <v>7</v>
      </c>
      <c r="P1983" s="8" t="str">
        <f ca="1">VLOOKUP($O1983,Education!$A:$B,2,FALSE)</f>
        <v>Undergraduate degree</v>
      </c>
      <c r="Q1983" s="7">
        <f ca="1" xml:space="preserve">
  IF(OR($S1983 = 5, $S1983 = 6, $S1983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1983" s="7" t="str">
        <f ca="1">VLOOKUP($Q1983,Department!$A:$B,2,FALSE)</f>
        <v>Operations</v>
      </c>
      <c r="S1983" s="6">
        <f t="shared" ca="1" si="275"/>
        <v>10</v>
      </c>
      <c r="T1983" s="7" t="str">
        <f ca="1">VLOOKUP($S1983,Role!$A:$B,2,FALSE)</f>
        <v>Trainee</v>
      </c>
      <c r="U1983" s="6" t="str">
        <f t="shared" ca="1" si="276"/>
        <v/>
      </c>
      <c r="V1983" s="7" t="str">
        <f ca="1" xml:space="preserve">
IF($U1983 &lt;&gt; "",
    VLOOKUP($U1983,Level!$A:$B,2,FALSE),
    ""
)</f>
        <v/>
      </c>
      <c r="W1983" s="1">
        <f t="shared" ca="1" si="277"/>
        <v>1305</v>
      </c>
      <c r="X1983" s="12" t="str">
        <f t="shared" ca="1" si="278"/>
        <v>INSERT INTO bi4all.fac_employees (id_company_fk, id_employee_pk, flg_active, employee_name, id_gender_fk, id_race_fk, birthday, id_schooling_fk, id_department_fk, id_role_fk, id_level_fk, salary) VALUES (1, 1979, TRUE, 'Aline Junqueira Holanda', 'F', 5, '28/11/1982', 7, 10, 10, NULL, 1305);</v>
      </c>
    </row>
    <row r="1984" spans="1:24" ht="14.25" customHeight="1" x14ac:dyDescent="0.2">
      <c r="A1984" s="7">
        <v>1</v>
      </c>
      <c r="B1984" s="7" t="str">
        <f>$A1984 &amp; "-"&amp;VLOOKUP($A1984,Company!$A:$B,2,FALSE)</f>
        <v>1-ACME Corporation</v>
      </c>
      <c r="C1984" s="5">
        <f t="shared" si="270"/>
        <v>1980</v>
      </c>
      <c r="D1984" s="6" t="b">
        <v>1</v>
      </c>
      <c r="E1984" s="7">
        <f ca="1">IF($C1984 = 1 + N("Presidente"),
    127,
    IF($C1984 = 2 + N("Vice-Presidente"),
        72,
        IF($C1984 = 3 + N("Secretária bilíngue"),
            13,
            RANDBETWEEN(5,COUNT(Name!$A:$A) + 1)
        )
    )
)</f>
        <v>96</v>
      </c>
      <c r="F1984" s="7" t="str">
        <f ca="1">VLOOKUP($E1984,Name!$A:$B,2,FALSE)</f>
        <v>Clarisse</v>
      </c>
      <c r="G1984" s="7">
        <f ca="1" xml:space="preserve">
IF($C1984 = 1,
    0,
    RANDBETWEEN(5,COUNT('Last name'!$A:$A) + 1)
)</f>
        <v>185</v>
      </c>
      <c r="H1984" s="7" t="str">
        <f ca="1" xml:space="preserve">
IF($C1984 = 1 + N("Presidente"),
    "de Orléans e Bragança",
    VLOOKUP($G1984,'Last name'!$A:$B,2,FALSE) &amp; " " &amp; VLOOKUP(RANDBETWEEN(5,COUNT('Last name'!$A:$A) + 1),'Last name'!$A:$B,2,FALSE)
)</f>
        <v>Sousa Monti</v>
      </c>
      <c r="I1984" s="7" t="str">
        <f t="shared" ca="1" si="271"/>
        <v>Clarisse Sousa Monti</v>
      </c>
      <c r="J1984" s="7" t="str">
        <f ca="1">VLOOKUP($E1984,Name!$A:$C,3,FALSE)</f>
        <v>F</v>
      </c>
      <c r="K1984" s="7" t="str">
        <f ca="1">VLOOKUP($J1984,Gender!$A:$B,2,FALSE)</f>
        <v>Female</v>
      </c>
      <c r="L1984" s="7">
        <f t="shared" ca="1" si="272"/>
        <v>5</v>
      </c>
      <c r="M1984" s="7" t="str">
        <f ca="1">VLOOKUP($L1984,Race!$A:$B,2,FALSE)</f>
        <v>White</v>
      </c>
      <c r="N1984" s="8">
        <f t="shared" ca="1" si="273"/>
        <v>29284</v>
      </c>
      <c r="O1984" s="6">
        <f t="shared" ca="1" si="274"/>
        <v>7</v>
      </c>
      <c r="P1984" s="8" t="str">
        <f ca="1">VLOOKUP($O1984,Education!$A:$B,2,FALSE)</f>
        <v>Undergraduate degree</v>
      </c>
      <c r="Q1984" s="7">
        <f ca="1" xml:space="preserve">
  IF(OR($S1984 = 5, $S1984 = 6, $S1984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84" s="7" t="str">
        <f ca="1">VLOOKUP($Q1984,Department!$A:$B,2,FALSE)</f>
        <v>Presidency</v>
      </c>
      <c r="S1984" s="6">
        <f t="shared" ca="1" si="275"/>
        <v>11</v>
      </c>
      <c r="T1984" s="7" t="str">
        <f ca="1">VLOOKUP($S1984,Role!$A:$B,2,FALSE)</f>
        <v>Analyst</v>
      </c>
      <c r="U1984" s="6">
        <f t="shared" ca="1" si="276"/>
        <v>6</v>
      </c>
      <c r="V1984" s="7" t="str">
        <f ca="1" xml:space="preserve">
IF($U1984 &lt;&gt; "",
    VLOOKUP($U1984,Level!$A:$B,2,FALSE),
    ""
)</f>
        <v>Pleno</v>
      </c>
      <c r="W1984" s="1">
        <f t="shared" ca="1" si="277"/>
        <v>2500</v>
      </c>
      <c r="X1984" s="12" t="str">
        <f t="shared" ca="1" si="278"/>
        <v>INSERT INTO bi4all.fac_employees (id_company_fk, id_employee_pk, flg_active, employee_name, id_gender_fk, id_race_fk, birthday, id_schooling_fk, id_department_fk, id_role_fk, id_level_fk, salary) VALUES (1, 1980, TRUE, 'Clarisse Sousa Monti', 'F', 5, '04/03/1980', 7, 5, 11, 6, 2500);</v>
      </c>
    </row>
    <row r="1985" spans="1:24" ht="14.25" customHeight="1" x14ac:dyDescent="0.2">
      <c r="A1985" s="7">
        <v>1</v>
      </c>
      <c r="B1985" s="7" t="str">
        <f>$A1985 &amp; "-"&amp;VLOOKUP($A1985,Company!$A:$B,2,FALSE)</f>
        <v>1-ACME Corporation</v>
      </c>
      <c r="C1985" s="5">
        <f t="shared" si="270"/>
        <v>1981</v>
      </c>
      <c r="D1985" s="6" t="b">
        <v>1</v>
      </c>
      <c r="E1985" s="7">
        <f ca="1">IF($C1985 = 1 + N("Presidente"),
    127,
    IF($C1985 = 2 + N("Vice-Presidente"),
        72,
        IF($C1985 = 3 + N("Secretária bilíngue"),
            13,
            RANDBETWEEN(5,COUNT(Name!$A:$A) + 1)
        )
    )
)</f>
        <v>10</v>
      </c>
      <c r="F1985" s="7" t="str">
        <f ca="1">VLOOKUP($E1985,Name!$A:$B,2,FALSE)</f>
        <v>Ágata</v>
      </c>
      <c r="G1985" s="7">
        <f ca="1" xml:space="preserve">
IF($C1985 = 1,
    0,
    RANDBETWEEN(5,COUNT('Last name'!$A:$A) + 1)
)</f>
        <v>156</v>
      </c>
      <c r="H1985" s="7" t="str">
        <f ca="1" xml:space="preserve">
IF($C1985 = 1 + N("Presidente"),
    "de Orléans e Bragança",
    VLOOKUP($G1985,'Last name'!$A:$B,2,FALSE) &amp; " " &amp; VLOOKUP(RANDBETWEEN(5,COUNT('Last name'!$A:$A) + 1),'Last name'!$A:$B,2,FALSE)
)</f>
        <v>Poeta Aragão</v>
      </c>
      <c r="I1985" s="7" t="str">
        <f t="shared" ca="1" si="271"/>
        <v>Ágata Poeta Aragão</v>
      </c>
      <c r="J1985" s="7" t="str">
        <f ca="1">VLOOKUP($E1985,Name!$A:$C,3,FALSE)</f>
        <v>F</v>
      </c>
      <c r="K1985" s="7" t="str">
        <f ca="1">VLOOKUP($J1985,Gender!$A:$B,2,FALSE)</f>
        <v>Female</v>
      </c>
      <c r="L1985" s="7">
        <f t="shared" ca="1" si="272"/>
        <v>5</v>
      </c>
      <c r="M1985" s="7" t="str">
        <f ca="1">VLOOKUP($L1985,Race!$A:$B,2,FALSE)</f>
        <v>White</v>
      </c>
      <c r="N1985" s="8">
        <f t="shared" ca="1" si="273"/>
        <v>19221</v>
      </c>
      <c r="O1985" s="6">
        <f t="shared" ca="1" si="274"/>
        <v>7</v>
      </c>
      <c r="P1985" s="8" t="str">
        <f ca="1">VLOOKUP($O1985,Education!$A:$B,2,FALSE)</f>
        <v>Undergraduate degree</v>
      </c>
      <c r="Q1985" s="7">
        <f ca="1" xml:space="preserve">
  IF(OR($S1985 = 5, $S1985 = 6, $S1985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1985" s="7" t="str">
        <f ca="1">VLOOKUP($Q1985,Department!$A:$B,2,FALSE)</f>
        <v>Audit</v>
      </c>
      <c r="S1985" s="6">
        <f t="shared" ca="1" si="275"/>
        <v>9</v>
      </c>
      <c r="T1985" s="7" t="str">
        <f ca="1">VLOOKUP($S1985,Role!$A:$B,2,FALSE)</f>
        <v>Intern</v>
      </c>
      <c r="U1985" s="6" t="str">
        <f t="shared" ca="1" si="276"/>
        <v/>
      </c>
      <c r="V1985" s="7" t="str">
        <f ca="1" xml:space="preserve">
IF($U1985 &lt;&gt; "",
    VLOOKUP($U1985,Level!$A:$B,2,FALSE),
    ""
)</f>
        <v/>
      </c>
      <c r="W1985" s="1">
        <f t="shared" ca="1" si="277"/>
        <v>1205</v>
      </c>
      <c r="X1985" s="12" t="str">
        <f t="shared" ca="1" si="278"/>
        <v>INSERT INTO bi4all.fac_employees (id_company_fk, id_employee_pk, flg_active, employee_name, id_gender_fk, id_race_fk, birthday, id_schooling_fk, id_department_fk, id_role_fk, id_level_fk, salary) VALUES (1, 1981, TRUE, 'Ágata Poeta Aragão', 'F', 5, '15/08/1952', 7, 13, 9, NULL, 1205);</v>
      </c>
    </row>
    <row r="1986" spans="1:24" ht="14.25" customHeight="1" x14ac:dyDescent="0.2">
      <c r="A1986" s="7">
        <v>1</v>
      </c>
      <c r="B1986" s="7" t="str">
        <f>$A1986 &amp; "-"&amp;VLOOKUP($A1986,Company!$A:$B,2,FALSE)</f>
        <v>1-ACME Corporation</v>
      </c>
      <c r="C1986" s="5">
        <f t="shared" si="270"/>
        <v>1982</v>
      </c>
      <c r="D1986" s="6" t="b">
        <v>1</v>
      </c>
      <c r="E1986" s="7">
        <f ca="1">IF($C1986 = 1 + N("Presidente"),
    127,
    IF($C1986 = 2 + N("Vice-Presidente"),
        72,
        IF($C1986 = 3 + N("Secretária bilíngue"),
            13,
            RANDBETWEEN(5,COUNT(Name!$A:$A) + 1)
        )
    )
)</f>
        <v>209</v>
      </c>
      <c r="F1986" s="7" t="str">
        <f ca="1">VLOOKUP($E1986,Name!$A:$B,2,FALSE)</f>
        <v>Katerine</v>
      </c>
      <c r="G1986" s="7">
        <f ca="1" xml:space="preserve">
IF($C1986 = 1,
    0,
    RANDBETWEEN(5,COUNT('Last name'!$A:$A) + 1)
)</f>
        <v>5</v>
      </c>
      <c r="H1986" s="7" t="str">
        <f ca="1" xml:space="preserve">
IF($C1986 = 1 + N("Presidente"),
    "de Orléans e Bragança",
    VLOOKUP($G1986,'Last name'!$A:$B,2,FALSE) &amp; " " &amp; VLOOKUP(RANDBETWEEN(5,COUNT('Last name'!$A:$A) + 1),'Last name'!$A:$B,2,FALSE)
)</f>
        <v>Abranches Simões</v>
      </c>
      <c r="I1986" s="7" t="str">
        <f t="shared" ca="1" si="271"/>
        <v>Katerine Abranches Simões</v>
      </c>
      <c r="J1986" s="7" t="str">
        <f ca="1">VLOOKUP($E1986,Name!$A:$C,3,FALSE)</f>
        <v>F</v>
      </c>
      <c r="K1986" s="7" t="str">
        <f ca="1">VLOOKUP($J1986,Gender!$A:$B,2,FALSE)</f>
        <v>Female</v>
      </c>
      <c r="L1986" s="7">
        <f t="shared" ca="1" si="272"/>
        <v>5</v>
      </c>
      <c r="M1986" s="7" t="str">
        <f ca="1">VLOOKUP($L1986,Race!$A:$B,2,FALSE)</f>
        <v>White</v>
      </c>
      <c r="N1986" s="8">
        <f t="shared" ca="1" si="273"/>
        <v>19444</v>
      </c>
      <c r="O1986" s="6">
        <f t="shared" ca="1" si="274"/>
        <v>7</v>
      </c>
      <c r="P1986" s="8" t="str">
        <f ca="1">VLOOKUP($O1986,Education!$A:$B,2,FALSE)</f>
        <v>Undergraduate degree</v>
      </c>
      <c r="Q1986" s="7">
        <f ca="1" xml:space="preserve">
  IF(OR($S1986 = 5, $S1986 = 6, $S1986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86" s="7" t="str">
        <f ca="1">VLOOKUP($Q1986,Department!$A:$B,2,FALSE)</f>
        <v>Human Resource</v>
      </c>
      <c r="S1986" s="6">
        <f t="shared" ca="1" si="275"/>
        <v>11</v>
      </c>
      <c r="T1986" s="7" t="str">
        <f ca="1">VLOOKUP($S1986,Role!$A:$B,2,FALSE)</f>
        <v>Analyst</v>
      </c>
      <c r="U1986" s="6">
        <f t="shared" ca="1" si="276"/>
        <v>5</v>
      </c>
      <c r="V1986" s="7" t="str">
        <f ca="1" xml:space="preserve">
IF($U1986 &lt;&gt; "",
    VLOOKUP($U1986,Level!$A:$B,2,FALSE),
    ""
)</f>
        <v>Junior</v>
      </c>
      <c r="W1986" s="1">
        <f t="shared" ca="1" si="277"/>
        <v>2580</v>
      </c>
      <c r="X1986" s="12" t="str">
        <f t="shared" ca="1" si="278"/>
        <v>INSERT INTO bi4all.fac_employees (id_company_fk, id_employee_pk, flg_active, employee_name, id_gender_fk, id_race_fk, birthday, id_schooling_fk, id_department_fk, id_role_fk, id_level_fk, salary) VALUES (1, 1982, TRUE, 'Katerine Abranches Simões', 'F', 5, '26/03/1953', 7, 8, 11, 5, 2580);</v>
      </c>
    </row>
    <row r="1987" spans="1:24" ht="14.25" customHeight="1" x14ac:dyDescent="0.2">
      <c r="A1987" s="7">
        <v>1</v>
      </c>
      <c r="B1987" s="7" t="str">
        <f>$A1987 &amp; "-"&amp;VLOOKUP($A1987,Company!$A:$B,2,FALSE)</f>
        <v>1-ACME Corporation</v>
      </c>
      <c r="C1987" s="5">
        <f t="shared" si="270"/>
        <v>1983</v>
      </c>
      <c r="D1987" s="6" t="b">
        <v>1</v>
      </c>
      <c r="E1987" s="7">
        <f ca="1">IF($C1987 = 1 + N("Presidente"),
    127,
    IF($C1987 = 2 + N("Vice-Presidente"),
        72,
        IF($C1987 = 3 + N("Secretária bilíngue"),
            13,
            RANDBETWEEN(5,COUNT(Name!$A:$A) + 1)
        )
    )
)</f>
        <v>261</v>
      </c>
      <c r="F1987" s="7" t="str">
        <f ca="1">VLOOKUP($E1987,Name!$A:$B,2,FALSE)</f>
        <v>Maria Clara</v>
      </c>
      <c r="G1987" s="7">
        <f ca="1" xml:space="preserve">
IF($C1987 = 1,
    0,
    RANDBETWEEN(5,COUNT('Last name'!$A:$A) + 1)
)</f>
        <v>50</v>
      </c>
      <c r="H1987" s="7" t="str">
        <f ca="1" xml:space="preserve">
IF($C1987 = 1 + N("Presidente"),
    "de Orléans e Bragança",
    VLOOKUP($G1987,'Last name'!$A:$B,2,FALSE) &amp; " " &amp; VLOOKUP(RANDBETWEEN(5,COUNT('Last name'!$A:$A) + 1),'Last name'!$A:$B,2,FALSE)
)</f>
        <v>Cabral Barreto</v>
      </c>
      <c r="I1987" s="7" t="str">
        <f t="shared" ca="1" si="271"/>
        <v>Maria Clara Cabral Barreto</v>
      </c>
      <c r="J1987" s="7" t="str">
        <f ca="1">VLOOKUP($E1987,Name!$A:$C,3,FALSE)</f>
        <v>F</v>
      </c>
      <c r="K1987" s="7" t="str">
        <f ca="1">VLOOKUP($J1987,Gender!$A:$B,2,FALSE)</f>
        <v>Female</v>
      </c>
      <c r="L1987" s="7">
        <f t="shared" ca="1" si="272"/>
        <v>5</v>
      </c>
      <c r="M1987" s="7" t="str">
        <f ca="1">VLOOKUP($L1987,Race!$A:$B,2,FALSE)</f>
        <v>White</v>
      </c>
      <c r="N1987" s="8">
        <f t="shared" ca="1" si="273"/>
        <v>32796</v>
      </c>
      <c r="O1987" s="6">
        <f t="shared" ca="1" si="274"/>
        <v>7</v>
      </c>
      <c r="P1987" s="8" t="str">
        <f ca="1">VLOOKUP($O1987,Education!$A:$B,2,FALSE)</f>
        <v>Undergraduate degree</v>
      </c>
      <c r="Q1987" s="7">
        <f ca="1" xml:space="preserve">
  IF(OR($S1987 = 5, $S1987 = 6, $S1987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87" s="7" t="str">
        <f ca="1">VLOOKUP($Q1987,Department!$A:$B,2,FALSE)</f>
        <v>Controlling</v>
      </c>
      <c r="S1987" s="6">
        <f t="shared" ca="1" si="275"/>
        <v>10</v>
      </c>
      <c r="T1987" s="7" t="str">
        <f ca="1">VLOOKUP($S1987,Role!$A:$B,2,FALSE)</f>
        <v>Trainee</v>
      </c>
      <c r="U1987" s="6" t="str">
        <f t="shared" ca="1" si="276"/>
        <v/>
      </c>
      <c r="V1987" s="7" t="str">
        <f ca="1" xml:space="preserve">
IF($U1987 &lt;&gt; "",
    VLOOKUP($U1987,Level!$A:$B,2,FALSE),
    ""
)</f>
        <v/>
      </c>
      <c r="W1987" s="1">
        <f t="shared" ca="1" si="277"/>
        <v>1305</v>
      </c>
      <c r="X1987" s="12" t="str">
        <f t="shared" ca="1" si="278"/>
        <v>INSERT INTO bi4all.fac_employees (id_company_fk, id_employee_pk, flg_active, employee_name, id_gender_fk, id_race_fk, birthday, id_schooling_fk, id_department_fk, id_role_fk, id_level_fk, salary) VALUES (1, 1983, TRUE, 'Maria Clara Cabral Barreto', 'F', 5, '15/10/1989', 7, 12, 10, NULL, 1305);</v>
      </c>
    </row>
    <row r="1988" spans="1:24" ht="14.25" customHeight="1" x14ac:dyDescent="0.2">
      <c r="A1988" s="7">
        <v>1</v>
      </c>
      <c r="B1988" s="7" t="str">
        <f>$A1988 &amp; "-"&amp;VLOOKUP($A1988,Company!$A:$B,2,FALSE)</f>
        <v>1-ACME Corporation</v>
      </c>
      <c r="C1988" s="5">
        <f t="shared" si="270"/>
        <v>1984</v>
      </c>
      <c r="D1988" s="6" t="b">
        <v>1</v>
      </c>
      <c r="E1988" s="7">
        <f ca="1">IF($C1988 = 1 + N("Presidente"),
    127,
    IF($C1988 = 2 + N("Vice-Presidente"),
        72,
        IF($C1988 = 3 + N("Secretária bilíngue"),
            13,
            RANDBETWEEN(5,COUNT(Name!$A:$A) + 1)
        )
    )
)</f>
        <v>210</v>
      </c>
      <c r="F1988" s="7" t="str">
        <f ca="1">VLOOKUP($E1988,Name!$A:$B,2,FALSE)</f>
        <v>Kauã</v>
      </c>
      <c r="G1988" s="7">
        <f ca="1" xml:space="preserve">
IF($C1988 = 1,
    0,
    RANDBETWEEN(5,COUNT('Last name'!$A:$A) + 1)
)</f>
        <v>152</v>
      </c>
      <c r="H1988" s="7" t="str">
        <f ca="1" xml:space="preserve">
IF($C1988 = 1 + N("Presidente"),
    "de Orléans e Bragança",
    VLOOKUP($G1988,'Last name'!$A:$B,2,FALSE) &amp; " " &amp; VLOOKUP(RANDBETWEEN(5,COUNT('Last name'!$A:$A) + 1),'Last name'!$A:$B,2,FALSE)
)</f>
        <v>Pimenta Alves</v>
      </c>
      <c r="I1988" s="7" t="str">
        <f t="shared" ca="1" si="271"/>
        <v>Kauã Pimenta Alves</v>
      </c>
      <c r="J1988" s="7" t="str">
        <f ca="1">VLOOKUP($E1988,Name!$A:$C,3,FALSE)</f>
        <v>M</v>
      </c>
      <c r="K1988" s="7" t="str">
        <f ca="1">VLOOKUP($J1988,Gender!$A:$B,2,FALSE)</f>
        <v>Male</v>
      </c>
      <c r="L1988" s="7">
        <f t="shared" ca="1" si="272"/>
        <v>6</v>
      </c>
      <c r="M1988" s="7" t="str">
        <f ca="1">VLOOKUP($L1988,Race!$A:$B,2,FALSE)</f>
        <v>Black or African American</v>
      </c>
      <c r="N1988" s="8">
        <f t="shared" ca="1" si="273"/>
        <v>18403</v>
      </c>
      <c r="O1988" s="6">
        <f t="shared" ca="1" si="274"/>
        <v>8</v>
      </c>
      <c r="P1988" s="8" t="str">
        <f ca="1">VLOOKUP($O1988,Education!$A:$B,2,FALSE)</f>
        <v>Graduate school</v>
      </c>
      <c r="Q1988" s="7">
        <f ca="1" xml:space="preserve">
  IF(OR($S1988 = 5, $S1988 = 6, $S1988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88" s="7" t="str">
        <f ca="1">VLOOKUP($Q1988,Department!$A:$B,2,FALSE)</f>
        <v>Commercial</v>
      </c>
      <c r="S1988" s="6">
        <f t="shared" ca="1" si="275"/>
        <v>11</v>
      </c>
      <c r="T1988" s="7" t="str">
        <f ca="1">VLOOKUP($S1988,Role!$A:$B,2,FALSE)</f>
        <v>Analyst</v>
      </c>
      <c r="U1988" s="6">
        <f t="shared" ca="1" si="276"/>
        <v>7</v>
      </c>
      <c r="V1988" s="7" t="str">
        <f ca="1" xml:space="preserve">
IF($U1988 &lt;&gt; "",
    VLOOKUP($U1988,Level!$A:$B,2,FALSE),
    ""
)</f>
        <v>Senior</v>
      </c>
      <c r="W1988" s="1">
        <f t="shared" ca="1" si="277"/>
        <v>3080</v>
      </c>
      <c r="X1988" s="12" t="str">
        <f t="shared" ca="1" si="278"/>
        <v>INSERT INTO bi4all.fac_employees (id_company_fk, id_employee_pk, flg_active, employee_name, id_gender_fk, id_race_fk, birthday, id_schooling_fk, id_department_fk, id_role_fk, id_level_fk, salary) VALUES (1, 1984, TRUE, 'Kauã Pimenta Alves', 'M', 6, '20/05/1950', 8, 9, 11, 7, 3080);</v>
      </c>
    </row>
    <row r="1989" spans="1:24" ht="14.25" customHeight="1" x14ac:dyDescent="0.2">
      <c r="A1989" s="7">
        <v>1</v>
      </c>
      <c r="B1989" s="7" t="str">
        <f>$A1989 &amp; "-"&amp;VLOOKUP($A1989,Company!$A:$B,2,FALSE)</f>
        <v>1-ACME Corporation</v>
      </c>
      <c r="C1989" s="5">
        <f t="shared" si="270"/>
        <v>1985</v>
      </c>
      <c r="D1989" s="6" t="b">
        <v>1</v>
      </c>
      <c r="E1989" s="7">
        <f ca="1">IF($C1989 = 1 + N("Presidente"),
    127,
    IF($C1989 = 2 + N("Vice-Presidente"),
        72,
        IF($C1989 = 3 + N("Secretária bilíngue"),
            13,
            RANDBETWEEN(5,COUNT(Name!$A:$A) + 1)
        )
    )
)</f>
        <v>57</v>
      </c>
      <c r="F1989" s="7" t="str">
        <f ca="1">VLOOKUP($E1989,Name!$A:$B,2,FALSE)</f>
        <v>Arthur Henrique</v>
      </c>
      <c r="G1989" s="7">
        <f ca="1" xml:space="preserve">
IF($C1989 = 1,
    0,
    RANDBETWEEN(5,COUNT('Last name'!$A:$A) + 1)
)</f>
        <v>84</v>
      </c>
      <c r="H1989" s="7" t="str">
        <f ca="1" xml:space="preserve">
IF($C1989 = 1 + N("Presidente"),
    "de Orléans e Bragança",
    VLOOKUP($G1989,'Last name'!$A:$B,2,FALSE) &amp; " " &amp; VLOOKUP(RANDBETWEEN(5,COUNT('Last name'!$A:$A) + 1),'Last name'!$A:$B,2,FALSE)
)</f>
        <v>Fernandes Machado</v>
      </c>
      <c r="I1989" s="7" t="str">
        <f t="shared" ca="1" si="271"/>
        <v>Arthur Henrique Fernandes Machado</v>
      </c>
      <c r="J1989" s="7" t="str">
        <f ca="1">VLOOKUP($E1989,Name!$A:$C,3,FALSE)</f>
        <v>M</v>
      </c>
      <c r="K1989" s="7" t="str">
        <f ca="1">VLOOKUP($J1989,Gender!$A:$B,2,FALSE)</f>
        <v>Male</v>
      </c>
      <c r="L1989" s="7">
        <f t="shared" ca="1" si="272"/>
        <v>5</v>
      </c>
      <c r="M1989" s="7" t="str">
        <f ca="1">VLOOKUP($L1989,Race!$A:$B,2,FALSE)</f>
        <v>White</v>
      </c>
      <c r="N1989" s="8">
        <f t="shared" ca="1" si="273"/>
        <v>29735</v>
      </c>
      <c r="O1989" s="6">
        <f t="shared" ca="1" si="274"/>
        <v>7</v>
      </c>
      <c r="P1989" s="8" t="str">
        <f ca="1">VLOOKUP($O1989,Education!$A:$B,2,FALSE)</f>
        <v>Undergraduate degree</v>
      </c>
      <c r="Q1989" s="7">
        <f ca="1" xml:space="preserve">
  IF(OR($S1989 = 5, $S1989 = 6, $S1989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1989" s="7" t="str">
        <f ca="1">VLOOKUP($Q1989,Department!$A:$B,2,FALSE)</f>
        <v>Human Resource</v>
      </c>
      <c r="S1989" s="6">
        <f t="shared" ca="1" si="275"/>
        <v>9</v>
      </c>
      <c r="T1989" s="7" t="str">
        <f ca="1">VLOOKUP($S1989,Role!$A:$B,2,FALSE)</f>
        <v>Intern</v>
      </c>
      <c r="U1989" s="6" t="str">
        <f t="shared" ca="1" si="276"/>
        <v/>
      </c>
      <c r="V1989" s="7" t="str">
        <f ca="1" xml:space="preserve">
IF($U1989 &lt;&gt; "",
    VLOOKUP($U1989,Level!$A:$B,2,FALSE),
    ""
)</f>
        <v/>
      </c>
      <c r="W1989" s="1">
        <f t="shared" ca="1" si="277"/>
        <v>1285</v>
      </c>
      <c r="X1989" s="12" t="str">
        <f t="shared" ca="1" si="278"/>
        <v>INSERT INTO bi4all.fac_employees (id_company_fk, id_employee_pk, flg_active, employee_name, id_gender_fk, id_race_fk, birthday, id_schooling_fk, id_department_fk, id_role_fk, id_level_fk, salary) VALUES (1, 1985, TRUE, 'Arthur Henrique Fernandes Machado', 'M', 5, '29/05/1981', 7, 8, 9, NULL, 1285);</v>
      </c>
    </row>
    <row r="1990" spans="1:24" ht="14.25" customHeight="1" x14ac:dyDescent="0.2">
      <c r="A1990" s="7">
        <v>1</v>
      </c>
      <c r="B1990" s="7" t="str">
        <f>$A1990 &amp; "-"&amp;VLOOKUP($A1990,Company!$A:$B,2,FALSE)</f>
        <v>1-ACME Corporation</v>
      </c>
      <c r="C1990" s="5">
        <f t="shared" ref="C1990:C2034" si="279">ROW() - 4</f>
        <v>1986</v>
      </c>
      <c r="D1990" s="6" t="b">
        <v>1</v>
      </c>
      <c r="E1990" s="7">
        <f ca="1">IF($C1990 = 1 + N("Presidente"),
    127,
    IF($C1990 = 2 + N("Vice-Presidente"),
        72,
        IF($C1990 = 3 + N("Secretária bilíngue"),
            13,
            RANDBETWEEN(5,COUNT(Name!$A:$A) + 1)
        )
    )
)</f>
        <v>120</v>
      </c>
      <c r="F1990" s="7" t="str">
        <f ca="1">VLOOKUP($E1990,Name!$A:$B,2,FALSE)</f>
        <v>Eliza</v>
      </c>
      <c r="G1990" s="7">
        <f ca="1" xml:space="preserve">
IF($C1990 = 1,
    0,
    RANDBETWEEN(5,COUNT('Last name'!$A:$A) + 1)
)</f>
        <v>168</v>
      </c>
      <c r="H1990" s="7" t="str">
        <f ca="1" xml:space="preserve">
IF($C1990 = 1 + N("Presidente"),
    "de Orléans e Bragança",
    VLOOKUP($G1990,'Last name'!$A:$B,2,FALSE) &amp; " " &amp; VLOOKUP(RANDBETWEEN(5,COUNT('Last name'!$A:$A) + 1),'Last name'!$A:$B,2,FALSE)
)</f>
        <v>Rossi Serra</v>
      </c>
      <c r="I1990" s="7" t="str">
        <f t="shared" ref="I1990:I2034" ca="1" si="280">$F1990 &amp; " " &amp; $H1990</f>
        <v>Eliza Rossi Serra</v>
      </c>
      <c r="J1990" s="7" t="str">
        <f ca="1">VLOOKUP($E1990,Name!$A:$C,3,FALSE)</f>
        <v>F</v>
      </c>
      <c r="K1990" s="7" t="str">
        <f ca="1">VLOOKUP($J1990,Gender!$A:$B,2,FALSE)</f>
        <v>Female</v>
      </c>
      <c r="L1990" s="7">
        <f t="shared" ref="L1990:L2034" ca="1" si="281" xml:space="preserve">
IF(AND($S1990 &gt;= 5, $S1990 &lt;= 8) + N("CEO, Vice-President, Secretary or Director"),
    5 + N("White"),
    IF(MOD(ROW(), 383) = 0,
        RANDBETWEEN(9, 10) + N("American Indian or Alaska Native or Native Hawaiian or Other Pacific Islander"),
        IF(MOD(ROW(), 19) = 0,
            8 + N("Asian"),
            IF(MOD(ROW(), 11) = 0,
                7 + N("Hispanic or Latino"),
                IF(MOD(ROW(), 7) = 0,
                    6,
                    5
                )
            )
        )
    )
)</f>
        <v>5</v>
      </c>
      <c r="M1990" s="7" t="str">
        <f ca="1">VLOOKUP($L1990,Race!$A:$B,2,FALSE)</f>
        <v>White</v>
      </c>
      <c r="N1990" s="8">
        <f t="shared" ref="N1990:N2034" ca="1" si="282" xml:space="preserve">
IF($S1990 = 5 + N("CEO"),
    TODAY() - 16340,
    IF($S1990 = 8 + N("Secretary"),
        RANDBETWEEN(TODAY() - 12418.5, TODAY()-6574.5),
        IF(OR($S1990 = 7, $S1990 = 14),
            RANDBETWEEN(TODAY() - 16071, TODAY() - 8766),
            IF(OR($S1990 = 13, $S1990 = 12, $S1990 = 11),
                RANDBETWEEN(TODAY() - 27393.75, TODAY() - 12783.75),
                RANDBETWEEN(TODAY() - 27393.75, TODAY()-10957.5)
            )
        )
    )
)</f>
        <v>31634</v>
      </c>
      <c r="O1990" s="6">
        <f t="shared" ref="O1990:O2034" ca="1" si="283" xml:space="preserve">
IF(OR($S1990 = 5, $S1990 = 6) + N("Se for presidente ou vice-presidente"),
    10 + N("Doutor"),
    IF($S1990 = 7 + N("Se for diretor"),
        RANDBETWEEN(8,10) + N("Graduate school or Master’s degree or Doctorate"),
        IF($S1990 = 14 + N("If a manager"),
            RANDBETWEEN(7,9),
            IF(OR($S1990 = 13, $S1990 = 12, $S1990 = 11) + N("If coordinator or specialist or analyst"),
                RANDBETWEEN(7,8),
                7
            )
        )
    )
)</f>
        <v>8</v>
      </c>
      <c r="P1990" s="8" t="str">
        <f ca="1">VLOOKUP($O1990,Education!$A:$B,2,FALSE)</f>
        <v>Graduate school</v>
      </c>
      <c r="Q1990" s="7">
        <f ca="1" xml:space="preserve">
  IF(OR($S1990 = 5, $S1990 = 6, $S1990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90" s="7" t="str">
        <f ca="1">VLOOKUP($Q1990,Department!$A:$B,2,FALSE)</f>
        <v>Finance</v>
      </c>
      <c r="S1990" s="6">
        <f t="shared" ref="S1990:S2034" ca="1" si="284" xml:space="preserve">
IF($C1990 = 1 + N("Se matrícula for 1"),
  5 + N("Presidente"),
  IF($C1990 = 2 + N("Se matrícula for 2"),
    6 + N("Vice-presidente"),
    IF($C1990 = 3 + N("Se matrícula for 3"),
      8 + N("Secretária bilíngue"),
      IF(AND($C1990 &gt;= 4, $C1990 &lt;=14),
        7 + N("Diretor"),
        IF(AND($C1990 &gt;= 15, $C1990 &lt;= 25),
          14 + N("Manager"),
          IF(AND($C1990 &gt;= 26, $C1990 &lt;= 36),
            13 + N("Coordinador"),
            IF(AND($C1990 &gt;= 37, $C1990 &lt;= 47),
              12 + N("Especialista"),
                IF(MOD($C1990,2) = 0,
                  11 + N("Analista"),
                  RANDBETWEEN(9,10) + N("Estagiário ou Trainee")
                )
            )
          )
        )
      )
    )
  )
)</f>
        <v>11</v>
      </c>
      <c r="T1990" s="7" t="str">
        <f ca="1">VLOOKUP($S1990,Role!$A:$B,2,FALSE)</f>
        <v>Analyst</v>
      </c>
      <c r="U1990" s="6">
        <f t="shared" ref="U1990:U2034" ca="1" si="285" xml:space="preserve">
IF($S1990 = 11 + N("Analyst"),
    RANDBETWEEN(5, 7) + N("Jr, Pleno, Sr"),
    ""
)</f>
        <v>5</v>
      </c>
      <c r="V1990" s="7" t="str">
        <f ca="1" xml:space="preserve">
IF($U1990 &lt;&gt; "",
    VLOOKUP($U1990,Level!$A:$B,2,FALSE),
    ""
)</f>
        <v>Junior</v>
      </c>
      <c r="W1990" s="1">
        <f t="shared" ref="W1990:W2034" ca="1" si="286" xml:space="preserve">
IF($S1990 = 5 + N("Presidente"),
    27000,
    IF($S1990 = 6 + N("Vice-presidente"),
        23000,
        IF(OR($S1990 = 8, $S1990= 13, $S1990 = 12) + N("Secretária bilíngue ou coordenador ou especialista"),
            8000,
            IF($S1990 = 7 + N("Diretor"),
                15000,
                IF($S1990 = 14 + N("Gerente"),
                    12000,
                    IF($S1990 = 9 + N("Estagiário"),
                        705,
                        IF($S1990 = 10 + N("Trainee"),
                            805,
                            IF($S1990 = 11 + N("Analista"),
                                2000,
                                605
                            )
                        )
                    )
                )
      )
    )
  )
)
+
N("O trecho abaixo acrescenta no salário $500 por cada formação concluída")
+
IF($O1990 = 7,
  500,
  IF($O1990 = 8,
    1000,
    IF($O1990 = 9,
      1500,
      IF($O1990 = 10,
        2000,
        0
      )
    )
  )
)
+
N("Adicional no salário por área")
+
IF($Q1990 = 14 + N("Tecnologia da Informação"),
  120,
  IF($Q1990 = 16 + N("Vendas"),
    110,
    IF($Q1990 = 15 + N("Jurídico"),
      100,
      IF(OR($Q1990 = 8, $Q1990 = 9, $Q1990 = 11) + N("Recursos humanos ou comercial ou comunicação e marketing"),
        80,
        0
      )
    )
  )
)
+
N("Adicionando pegadinha")
+
IF(AND($Q1990 = 16, $O1990 = 9, $S1990 = 11, $U1990 = 5) + N("Se for de vendas, com mestrado, analista sênior"),
  IF($L1990 = 5,
    100,
    0
  )
  +
  IF($J1990 = "M",
    200,
    0
  ),
  0
)</f>
        <v>3000</v>
      </c>
      <c r="X1990" s="12" t="str">
        <f t="shared" ref="X1990:X2034" ca="1" si="287" xml:space="preserve">
"INSERT INTO " &amp; $B$1 &amp; "." &amp; $B$2 &amp; " (" &amp;
$A$4 &amp; ", "   &amp;
$C$4 &amp; ", "   &amp;
$D$4 &amp; ", "   &amp;
$I$4 &amp; ", "   &amp;
$J$4 &amp; ", "   &amp;
$L$4 &amp; ", "   &amp;
$N$4 &amp; ", "   &amp;
$O$4 &amp; ", "   &amp;
$Q$4 &amp; ", "   &amp;
$S$4 &amp; ", "   &amp;
$U$4 &amp; ", "   &amp;
$W$4 &amp; ") VALUES (" &amp;
$A1990  &amp; ", "   &amp;
$C1990  &amp; ", "   &amp;
$D1990  &amp; ", '"  &amp;
$I1990  &amp; "', '" &amp;
$J1990  &amp; "', "  &amp;
$L1990  &amp; ", '"  &amp;
TEXT($N1990,"dd/mm/aaaa")  &amp; "', "   &amp;
$O1990  &amp; ", "   &amp;
$Q1990  &amp; ", "   &amp;
$S1990  &amp; ", "   &amp;
IF($U1990 &lt;&gt; "", $U1990, "NULL")  &amp; ", "   &amp;
$W1990  &amp; ");"</f>
        <v>INSERT INTO bi4all.fac_employees (id_company_fk, id_employee_pk, flg_active, employee_name, id_gender_fk, id_race_fk, birthday, id_schooling_fk, id_department_fk, id_role_fk, id_level_fk, salary) VALUES (1, 1986, TRUE, 'Eliza Rossi Serra', 'F', 5, '10/08/1986', 8, 7, 11, 5, 3000);</v>
      </c>
    </row>
    <row r="1991" spans="1:24" ht="14.25" customHeight="1" x14ac:dyDescent="0.2">
      <c r="A1991" s="7">
        <v>1</v>
      </c>
      <c r="B1991" s="7" t="str">
        <f>$A1991 &amp; "-"&amp;VLOOKUP($A1991,Company!$A:$B,2,FALSE)</f>
        <v>1-ACME Corporation</v>
      </c>
      <c r="C1991" s="5">
        <f t="shared" si="279"/>
        <v>1987</v>
      </c>
      <c r="D1991" s="6" t="b">
        <v>1</v>
      </c>
      <c r="E1991" s="7">
        <f ca="1">IF($C1991 = 1 + N("Presidente"),
    127,
    IF($C1991 = 2 + N("Vice-Presidente"),
        72,
        IF($C1991 = 3 + N("Secretária bilíngue"),
            13,
            RANDBETWEEN(5,COUNT(Name!$A:$A) + 1)
        )
    )
)</f>
        <v>295</v>
      </c>
      <c r="F1991" s="7" t="str">
        <f ca="1">VLOOKUP($E1991,Name!$A:$B,2,FALSE)</f>
        <v>Miguel</v>
      </c>
      <c r="G1991" s="7">
        <f ca="1" xml:space="preserve">
IF($C1991 = 1,
    0,
    RANDBETWEEN(5,COUNT('Last name'!$A:$A) + 1)
)</f>
        <v>72</v>
      </c>
      <c r="H1991" s="7" t="str">
        <f ca="1" xml:space="preserve">
IF($C1991 = 1 + N("Presidente"),
    "de Orléans e Bragança",
    VLOOKUP($G1991,'Last name'!$A:$B,2,FALSE) &amp; " " &amp; VLOOKUP(RANDBETWEEN(5,COUNT('Last name'!$A:$A) + 1),'Last name'!$A:$B,2,FALSE)
)</f>
        <v>De Luca Alcantara</v>
      </c>
      <c r="I1991" s="7" t="str">
        <f t="shared" ca="1" si="280"/>
        <v>Miguel De Luca Alcantara</v>
      </c>
      <c r="J1991" s="7" t="str">
        <f ca="1">VLOOKUP($E1991,Name!$A:$C,3,FALSE)</f>
        <v>M</v>
      </c>
      <c r="K1991" s="7" t="str">
        <f ca="1">VLOOKUP($J1991,Gender!$A:$B,2,FALSE)</f>
        <v>Male</v>
      </c>
      <c r="L1991" s="7">
        <f t="shared" ca="1" si="281"/>
        <v>7</v>
      </c>
      <c r="M1991" s="7" t="str">
        <f ca="1">VLOOKUP($L1991,Race!$A:$B,2,FALSE)</f>
        <v>Hispanic or Latino</v>
      </c>
      <c r="N1991" s="8">
        <f t="shared" ca="1" si="282"/>
        <v>24832</v>
      </c>
      <c r="O1991" s="6">
        <f t="shared" ca="1" si="283"/>
        <v>7</v>
      </c>
      <c r="P1991" s="8" t="str">
        <f ca="1">VLOOKUP($O1991,Education!$A:$B,2,FALSE)</f>
        <v>Undergraduate degree</v>
      </c>
      <c r="Q1991" s="7">
        <f ca="1" xml:space="preserve">
  IF(OR($S1991 = 5, $S1991 = 6, $S1991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1991" s="7" t="str">
        <f ca="1">VLOOKUP($Q1991,Department!$A:$B,2,FALSE)</f>
        <v>Presidency</v>
      </c>
      <c r="S1991" s="6">
        <f t="shared" ca="1" si="284"/>
        <v>9</v>
      </c>
      <c r="T1991" s="7" t="str">
        <f ca="1">VLOOKUP($S1991,Role!$A:$B,2,FALSE)</f>
        <v>Intern</v>
      </c>
      <c r="U1991" s="6" t="str">
        <f t="shared" ca="1" si="285"/>
        <v/>
      </c>
      <c r="V1991" s="7" t="str">
        <f ca="1" xml:space="preserve">
IF($U1991 &lt;&gt; "",
    VLOOKUP($U1991,Level!$A:$B,2,FALSE),
    ""
)</f>
        <v/>
      </c>
      <c r="W1991" s="1">
        <f t="shared" ca="1" si="286"/>
        <v>1205</v>
      </c>
      <c r="X1991" s="12" t="str">
        <f t="shared" ca="1" si="287"/>
        <v>INSERT INTO bi4all.fac_employees (id_company_fk, id_employee_pk, flg_active, employee_name, id_gender_fk, id_race_fk, birthday, id_schooling_fk, id_department_fk, id_role_fk, id_level_fk, salary) VALUES (1, 1987, TRUE, 'Miguel De Luca Alcantara', 'M', 7, '26/12/1967', 7, 5, 9, NULL, 1205);</v>
      </c>
    </row>
    <row r="1992" spans="1:24" ht="14.25" customHeight="1" x14ac:dyDescent="0.2">
      <c r="A1992" s="7">
        <v>1</v>
      </c>
      <c r="B1992" s="7" t="str">
        <f>$A1992 &amp; "-"&amp;VLOOKUP($A1992,Company!$A:$B,2,FALSE)</f>
        <v>1-ACME Corporation</v>
      </c>
      <c r="C1992" s="5">
        <f t="shared" si="279"/>
        <v>1988</v>
      </c>
      <c r="D1992" s="6" t="b">
        <v>1</v>
      </c>
      <c r="E1992" s="7">
        <f ca="1">IF($C1992 = 1 + N("Presidente"),
    127,
    IF($C1992 = 2 + N("Vice-Presidente"),
        72,
        IF($C1992 = 3 + N("Secretária bilíngue"),
            13,
            RANDBETWEEN(5,COUNT(Name!$A:$A) + 1)
        )
    )
)</f>
        <v>255</v>
      </c>
      <c r="F1992" s="7" t="str">
        <f ca="1">VLOOKUP($E1992,Name!$A:$B,2,FALSE)</f>
        <v>Manuela</v>
      </c>
      <c r="G1992" s="7">
        <f ca="1" xml:space="preserve">
IF($C1992 = 1,
    0,
    RANDBETWEEN(5,COUNT('Last name'!$A:$A) + 1)
)</f>
        <v>172</v>
      </c>
      <c r="H1992" s="7" t="str">
        <f ca="1" xml:space="preserve">
IF($C1992 = 1 + N("Presidente"),
    "de Orléans e Bragança",
    VLOOKUP($G1992,'Last name'!$A:$B,2,FALSE) &amp; " " &amp; VLOOKUP(RANDBETWEEN(5,COUNT('Last name'!$A:$A) + 1),'Last name'!$A:$B,2,FALSE)
)</f>
        <v>Salvador Campos</v>
      </c>
      <c r="I1992" s="7" t="str">
        <f t="shared" ca="1" si="280"/>
        <v>Manuela Salvador Campos</v>
      </c>
      <c r="J1992" s="7" t="str">
        <f ca="1">VLOOKUP($E1992,Name!$A:$C,3,FALSE)</f>
        <v>F</v>
      </c>
      <c r="K1992" s="7" t="str">
        <f ca="1">VLOOKUP($J1992,Gender!$A:$B,2,FALSE)</f>
        <v>Female</v>
      </c>
      <c r="L1992" s="7">
        <f t="shared" ca="1" si="281"/>
        <v>5</v>
      </c>
      <c r="M1992" s="7" t="str">
        <f ca="1">VLOOKUP($L1992,Race!$A:$B,2,FALSE)</f>
        <v>White</v>
      </c>
      <c r="N1992" s="8">
        <f t="shared" ca="1" si="282"/>
        <v>26101</v>
      </c>
      <c r="O1992" s="6">
        <f t="shared" ca="1" si="283"/>
        <v>7</v>
      </c>
      <c r="P1992" s="8" t="str">
        <f ca="1">VLOOKUP($O1992,Education!$A:$B,2,FALSE)</f>
        <v>Undergraduate degree</v>
      </c>
      <c r="Q1992" s="7">
        <f ca="1" xml:space="preserve">
  IF(OR($S1992 = 5, $S1992 = 6, $S1992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92" s="7" t="str">
        <f ca="1">VLOOKUP($Q1992,Department!$A:$B,2,FALSE)</f>
        <v>Controlling</v>
      </c>
      <c r="S1992" s="6">
        <f t="shared" ca="1" si="284"/>
        <v>11</v>
      </c>
      <c r="T1992" s="7" t="str">
        <f ca="1">VLOOKUP($S1992,Role!$A:$B,2,FALSE)</f>
        <v>Analyst</v>
      </c>
      <c r="U1992" s="6">
        <f t="shared" ca="1" si="285"/>
        <v>6</v>
      </c>
      <c r="V1992" s="7" t="str">
        <f ca="1" xml:space="preserve">
IF($U1992 &lt;&gt; "",
    VLOOKUP($U1992,Level!$A:$B,2,FALSE),
    ""
)</f>
        <v>Pleno</v>
      </c>
      <c r="W1992" s="1">
        <f t="shared" ca="1" si="286"/>
        <v>2500</v>
      </c>
      <c r="X1992" s="12" t="str">
        <f t="shared" ca="1" si="287"/>
        <v>INSERT INTO bi4all.fac_employees (id_company_fk, id_employee_pk, flg_active, employee_name, id_gender_fk, id_race_fk, birthday, id_schooling_fk, id_department_fk, id_role_fk, id_level_fk, salary) VALUES (1, 1988, TRUE, 'Manuela Salvador Campos', 'F', 5, '17/06/1971', 7, 12, 11, 6, 2500);</v>
      </c>
    </row>
    <row r="1993" spans="1:24" ht="14.25" customHeight="1" x14ac:dyDescent="0.2">
      <c r="A1993" s="7">
        <v>1</v>
      </c>
      <c r="B1993" s="7" t="str">
        <f>$A1993 &amp; "-"&amp;VLOOKUP($A1993,Company!$A:$B,2,FALSE)</f>
        <v>1-ACME Corporation</v>
      </c>
      <c r="C1993" s="5">
        <f t="shared" si="279"/>
        <v>1989</v>
      </c>
      <c r="D1993" s="6" t="b">
        <v>1</v>
      </c>
      <c r="E1993" s="7">
        <f ca="1">IF($C1993 = 1 + N("Presidente"),
    127,
    IF($C1993 = 2 + N("Vice-Presidente"),
        72,
        IF($C1993 = 3 + N("Secretária bilíngue"),
            13,
            RANDBETWEEN(5,COUNT(Name!$A:$A) + 1)
        )
    )
)</f>
        <v>163</v>
      </c>
      <c r="F1993" s="7" t="str">
        <f ca="1">VLOOKUP($E1993,Name!$A:$B,2,FALSE)</f>
        <v>Heloísa</v>
      </c>
      <c r="G1993" s="7">
        <f ca="1" xml:space="preserve">
IF($C1993 = 1,
    0,
    RANDBETWEEN(5,COUNT('Last name'!$A:$A) + 1)
)</f>
        <v>168</v>
      </c>
      <c r="H1993" s="7" t="str">
        <f ca="1" xml:space="preserve">
IF($C1993 = 1 + N("Presidente"),
    "de Orléans e Bragança",
    VLOOKUP($G1993,'Last name'!$A:$B,2,FALSE) &amp; " " &amp; VLOOKUP(RANDBETWEEN(5,COUNT('Last name'!$A:$A) + 1),'Last name'!$A:$B,2,FALSE)
)</f>
        <v>Rossi Ferreira</v>
      </c>
      <c r="I1993" s="7" t="str">
        <f t="shared" ca="1" si="280"/>
        <v>Heloísa Rossi Ferreira</v>
      </c>
      <c r="J1993" s="7" t="str">
        <f ca="1">VLOOKUP($E1993,Name!$A:$C,3,FALSE)</f>
        <v>F</v>
      </c>
      <c r="K1993" s="7" t="str">
        <f ca="1">VLOOKUP($J1993,Gender!$A:$B,2,FALSE)</f>
        <v>Female</v>
      </c>
      <c r="L1993" s="7">
        <f t="shared" ca="1" si="281"/>
        <v>5</v>
      </c>
      <c r="M1993" s="7" t="str">
        <f ca="1">VLOOKUP($L1993,Race!$A:$B,2,FALSE)</f>
        <v>White</v>
      </c>
      <c r="N1993" s="8">
        <f t="shared" ca="1" si="282"/>
        <v>27872</v>
      </c>
      <c r="O1993" s="6">
        <f t="shared" ca="1" si="283"/>
        <v>7</v>
      </c>
      <c r="P1993" s="8" t="str">
        <f ca="1">VLOOKUP($O1993,Education!$A:$B,2,FALSE)</f>
        <v>Undergraduate degree</v>
      </c>
      <c r="Q1993" s="7">
        <f ca="1" xml:space="preserve">
  IF(OR($S1993 = 5, $S1993 = 6, $S1993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93" s="7" t="str">
        <f ca="1">VLOOKUP($Q1993,Department!$A:$B,2,FALSE)</f>
        <v>Controlling</v>
      </c>
      <c r="S1993" s="6">
        <f t="shared" ca="1" si="284"/>
        <v>10</v>
      </c>
      <c r="T1993" s="7" t="str">
        <f ca="1">VLOOKUP($S1993,Role!$A:$B,2,FALSE)</f>
        <v>Trainee</v>
      </c>
      <c r="U1993" s="6" t="str">
        <f t="shared" ca="1" si="285"/>
        <v/>
      </c>
      <c r="V1993" s="7" t="str">
        <f ca="1" xml:space="preserve">
IF($U1993 &lt;&gt; "",
    VLOOKUP($U1993,Level!$A:$B,2,FALSE),
    ""
)</f>
        <v/>
      </c>
      <c r="W1993" s="1">
        <f t="shared" ca="1" si="286"/>
        <v>1305</v>
      </c>
      <c r="X1993" s="12" t="str">
        <f t="shared" ca="1" si="287"/>
        <v>INSERT INTO bi4all.fac_employees (id_company_fk, id_employee_pk, flg_active, employee_name, id_gender_fk, id_race_fk, birthday, id_schooling_fk, id_department_fk, id_role_fk, id_level_fk, salary) VALUES (1, 1989, TRUE, 'Heloísa Rossi Ferreira', 'F', 5, '22/04/1976', 7, 12, 10, NULL, 1305);</v>
      </c>
    </row>
    <row r="1994" spans="1:24" ht="14.25" customHeight="1" x14ac:dyDescent="0.2">
      <c r="A1994" s="7">
        <v>1</v>
      </c>
      <c r="B1994" s="7" t="str">
        <f>$A1994 &amp; "-"&amp;VLOOKUP($A1994,Company!$A:$B,2,FALSE)</f>
        <v>1-ACME Corporation</v>
      </c>
      <c r="C1994" s="5">
        <f t="shared" si="279"/>
        <v>1990</v>
      </c>
      <c r="D1994" s="6" t="b">
        <v>1</v>
      </c>
      <c r="E1994" s="7">
        <f ca="1">IF($C1994 = 1 + N("Presidente"),
    127,
    IF($C1994 = 2 + N("Vice-Presidente"),
        72,
        IF($C1994 = 3 + N("Secretária bilíngue"),
            13,
            RANDBETWEEN(5,COUNT(Name!$A:$A) + 1)
        )
    )
)</f>
        <v>64</v>
      </c>
      <c r="F1994" s="7" t="str">
        <f ca="1">VLOOKUP($E1994,Name!$A:$B,2,FALSE)</f>
        <v>Ayla</v>
      </c>
      <c r="G1994" s="7">
        <f ca="1" xml:space="preserve">
IF($C1994 = 1,
    0,
    RANDBETWEEN(5,COUNT('Last name'!$A:$A) + 1)
)</f>
        <v>122</v>
      </c>
      <c r="H1994" s="7" t="str">
        <f ca="1" xml:space="preserve">
IF($C1994 = 1 + N("Presidente"),
    "de Orléans e Bragança",
    VLOOKUP($G1994,'Last name'!$A:$B,2,FALSE) &amp; " " &amp; VLOOKUP(RANDBETWEEN(5,COUNT('Last name'!$A:$A) + 1),'Last name'!$A:$B,2,FALSE)
)</f>
        <v>Martini Araújo</v>
      </c>
      <c r="I1994" s="7" t="str">
        <f t="shared" ca="1" si="280"/>
        <v>Ayla Martini Araújo</v>
      </c>
      <c r="J1994" s="7" t="str">
        <f ca="1">VLOOKUP($E1994,Name!$A:$C,3,FALSE)</f>
        <v>F</v>
      </c>
      <c r="K1994" s="7" t="str">
        <f ca="1">VLOOKUP($J1994,Gender!$A:$B,2,FALSE)</f>
        <v>Female</v>
      </c>
      <c r="L1994" s="7">
        <f t="shared" ca="1" si="281"/>
        <v>5</v>
      </c>
      <c r="M1994" s="7" t="str">
        <f ca="1">VLOOKUP($L1994,Race!$A:$B,2,FALSE)</f>
        <v>White</v>
      </c>
      <c r="N1994" s="8">
        <f t="shared" ca="1" si="282"/>
        <v>19205</v>
      </c>
      <c r="O1994" s="6">
        <f t="shared" ca="1" si="283"/>
        <v>7</v>
      </c>
      <c r="P1994" s="8" t="str">
        <f ca="1">VLOOKUP($O1994,Education!$A:$B,2,FALSE)</f>
        <v>Undergraduate degree</v>
      </c>
      <c r="Q1994" s="7">
        <f ca="1" xml:space="preserve">
  IF(OR($S1994 = 5, $S1994 = 6, $S1994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1994" s="7" t="str">
        <f ca="1">VLOOKUP($Q1994,Department!$A:$B,2,FALSE)</f>
        <v>Controlling</v>
      </c>
      <c r="S1994" s="6">
        <f t="shared" ca="1" si="284"/>
        <v>11</v>
      </c>
      <c r="T1994" s="7" t="str">
        <f ca="1">VLOOKUP($S1994,Role!$A:$B,2,FALSE)</f>
        <v>Analyst</v>
      </c>
      <c r="U1994" s="6">
        <f t="shared" ca="1" si="285"/>
        <v>6</v>
      </c>
      <c r="V1994" s="7" t="str">
        <f ca="1" xml:space="preserve">
IF($U1994 &lt;&gt; "",
    VLOOKUP($U1994,Level!$A:$B,2,FALSE),
    ""
)</f>
        <v>Pleno</v>
      </c>
      <c r="W1994" s="1">
        <f t="shared" ca="1" si="286"/>
        <v>2500</v>
      </c>
      <c r="X1994" s="12" t="str">
        <f t="shared" ca="1" si="287"/>
        <v>INSERT INTO bi4all.fac_employees (id_company_fk, id_employee_pk, flg_active, employee_name, id_gender_fk, id_race_fk, birthday, id_schooling_fk, id_department_fk, id_role_fk, id_level_fk, salary) VALUES (1, 1990, TRUE, 'Ayla Martini Araújo', 'F', 5, '30/07/1952', 7, 12, 11, 6, 2500);</v>
      </c>
    </row>
    <row r="1995" spans="1:24" ht="14.25" customHeight="1" x14ac:dyDescent="0.2">
      <c r="A1995" s="7">
        <v>1</v>
      </c>
      <c r="B1995" s="7" t="str">
        <f>$A1995 &amp; "-"&amp;VLOOKUP($A1995,Company!$A:$B,2,FALSE)</f>
        <v>1-ACME Corporation</v>
      </c>
      <c r="C1995" s="5">
        <f t="shared" si="279"/>
        <v>1991</v>
      </c>
      <c r="D1995" s="6" t="b">
        <v>1</v>
      </c>
      <c r="E1995" s="7">
        <f ca="1">IF($C1995 = 1 + N("Presidente"),
    127,
    IF($C1995 = 2 + N("Vice-Presidente"),
        72,
        IF($C1995 = 3 + N("Secretária bilíngue"),
            13,
            RANDBETWEEN(5,COUNT(Name!$A:$A) + 1)
        )
    )
)</f>
        <v>117</v>
      </c>
      <c r="F1995" s="7" t="str">
        <f ca="1">VLOOKUP($E1995,Name!$A:$B,2,FALSE)</f>
        <v>Eduardo</v>
      </c>
      <c r="G1995" s="7">
        <f ca="1" xml:space="preserve">
IF($C1995 = 1,
    0,
    RANDBETWEEN(5,COUNT('Last name'!$A:$A) + 1)
)</f>
        <v>122</v>
      </c>
      <c r="H1995" s="7" t="str">
        <f ca="1" xml:space="preserve">
IF($C1995 = 1 + N("Presidente"),
    "de Orléans e Bragança",
    VLOOKUP($G1995,'Last name'!$A:$B,2,FALSE) &amp; " " &amp; VLOOKUP(RANDBETWEEN(5,COUNT('Last name'!$A:$A) + 1),'Last name'!$A:$B,2,FALSE)
)</f>
        <v>Martini Sá</v>
      </c>
      <c r="I1995" s="7" t="str">
        <f t="shared" ca="1" si="280"/>
        <v>Eduardo Martini Sá</v>
      </c>
      <c r="J1995" s="7" t="str">
        <f ca="1">VLOOKUP($E1995,Name!$A:$C,3,FALSE)</f>
        <v>M</v>
      </c>
      <c r="K1995" s="7" t="str">
        <f ca="1">VLOOKUP($J1995,Gender!$A:$B,2,FALSE)</f>
        <v>Male</v>
      </c>
      <c r="L1995" s="7">
        <f t="shared" ca="1" si="281"/>
        <v>8</v>
      </c>
      <c r="M1995" s="7" t="str">
        <f ca="1">VLOOKUP($L1995,Race!$A:$B,2,FALSE)</f>
        <v>Asian</v>
      </c>
      <c r="N1995" s="8">
        <f t="shared" ca="1" si="282"/>
        <v>30445</v>
      </c>
      <c r="O1995" s="6">
        <f t="shared" ca="1" si="283"/>
        <v>7</v>
      </c>
      <c r="P1995" s="8" t="str">
        <f ca="1">VLOOKUP($O1995,Education!$A:$B,2,FALSE)</f>
        <v>Undergraduate degree</v>
      </c>
      <c r="Q1995" s="7">
        <f ca="1" xml:space="preserve">
  IF(OR($S1995 = 5, $S1995 = 6, $S1995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1995" s="7" t="str">
        <f ca="1">VLOOKUP($Q1995,Department!$A:$B,2,FALSE)</f>
        <v>Administration</v>
      </c>
      <c r="S1995" s="6">
        <f t="shared" ca="1" si="284"/>
        <v>10</v>
      </c>
      <c r="T1995" s="7" t="str">
        <f ca="1">VLOOKUP($S1995,Role!$A:$B,2,FALSE)</f>
        <v>Trainee</v>
      </c>
      <c r="U1995" s="6" t="str">
        <f t="shared" ca="1" si="285"/>
        <v/>
      </c>
      <c r="V1995" s="7" t="str">
        <f ca="1" xml:space="preserve">
IF($U1995 &lt;&gt; "",
    VLOOKUP($U1995,Level!$A:$B,2,FALSE),
    ""
)</f>
        <v/>
      </c>
      <c r="W1995" s="1">
        <f t="shared" ca="1" si="286"/>
        <v>1305</v>
      </c>
      <c r="X1995" s="12" t="str">
        <f t="shared" ca="1" si="287"/>
        <v>INSERT INTO bi4all.fac_employees (id_company_fk, id_employee_pk, flg_active, employee_name, id_gender_fk, id_race_fk, birthday, id_schooling_fk, id_department_fk, id_role_fk, id_level_fk, salary) VALUES (1, 1991, TRUE, 'Eduardo Martini Sá', 'M', 8, '09/05/1983', 7, 6, 10, NULL, 1305);</v>
      </c>
    </row>
    <row r="1996" spans="1:24" ht="14.25" customHeight="1" x14ac:dyDescent="0.2">
      <c r="A1996" s="7">
        <v>1</v>
      </c>
      <c r="B1996" s="7" t="str">
        <f>$A1996 &amp; "-"&amp;VLOOKUP($A1996,Company!$A:$B,2,FALSE)</f>
        <v>1-ACME Corporation</v>
      </c>
      <c r="C1996" s="5">
        <f t="shared" si="279"/>
        <v>1992</v>
      </c>
      <c r="D1996" s="6" t="b">
        <v>1</v>
      </c>
      <c r="E1996" s="7">
        <f ca="1">IF($C1996 = 1 + N("Presidente"),
    127,
    IF($C1996 = 2 + N("Vice-Presidente"),
        72,
        IF($C1996 = 3 + N("Secretária bilíngue"),
            13,
            RANDBETWEEN(5,COUNT(Name!$A:$A) + 1)
        )
    )
)</f>
        <v>237</v>
      </c>
      <c r="F1996" s="7" t="str">
        <f ca="1">VLOOKUP($E1996,Name!$A:$B,2,FALSE)</f>
        <v>Luanna</v>
      </c>
      <c r="G1996" s="7">
        <f ca="1" xml:space="preserve">
IF($C1996 = 1,
    0,
    RANDBETWEEN(5,COUNT('Last name'!$A:$A) + 1)
)</f>
        <v>18</v>
      </c>
      <c r="H1996" s="7" t="str">
        <f ca="1" xml:space="preserve">
IF($C1996 = 1 + N("Presidente"),
    "de Orléans e Bragança",
    VLOOKUP($G1996,'Last name'!$A:$B,2,FALSE) &amp; " " &amp; VLOOKUP(RANDBETWEEN(5,COUNT('Last name'!$A:$A) + 1),'Last name'!$A:$B,2,FALSE)
)</f>
        <v>Andrioli De Luca</v>
      </c>
      <c r="I1996" s="7" t="str">
        <f t="shared" ca="1" si="280"/>
        <v>Luanna Andrioli De Luca</v>
      </c>
      <c r="J1996" s="7" t="str">
        <f ca="1">VLOOKUP($E1996,Name!$A:$C,3,FALSE)</f>
        <v>F</v>
      </c>
      <c r="K1996" s="7" t="str">
        <f ca="1">VLOOKUP($J1996,Gender!$A:$B,2,FALSE)</f>
        <v>Female</v>
      </c>
      <c r="L1996" s="7">
        <f t="shared" ca="1" si="281"/>
        <v>5</v>
      </c>
      <c r="M1996" s="7" t="str">
        <f ca="1">VLOOKUP($L1996,Race!$A:$B,2,FALSE)</f>
        <v>White</v>
      </c>
      <c r="N1996" s="8">
        <f t="shared" ca="1" si="282"/>
        <v>22787</v>
      </c>
      <c r="O1996" s="6">
        <f t="shared" ca="1" si="283"/>
        <v>7</v>
      </c>
      <c r="P1996" s="8" t="str">
        <f ca="1">VLOOKUP($O1996,Education!$A:$B,2,FALSE)</f>
        <v>Undergraduate degree</v>
      </c>
      <c r="Q1996" s="7">
        <f ca="1" xml:space="preserve">
  IF(OR($S1996 = 5, $S1996 = 6, $S1996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96" s="7" t="str">
        <f ca="1">VLOOKUP($Q1996,Department!$A:$B,2,FALSE)</f>
        <v>Commercial</v>
      </c>
      <c r="S1996" s="6">
        <f t="shared" ca="1" si="284"/>
        <v>11</v>
      </c>
      <c r="T1996" s="7" t="str">
        <f ca="1">VLOOKUP($S1996,Role!$A:$B,2,FALSE)</f>
        <v>Analyst</v>
      </c>
      <c r="U1996" s="6">
        <f t="shared" ca="1" si="285"/>
        <v>6</v>
      </c>
      <c r="V1996" s="7" t="str">
        <f ca="1" xml:space="preserve">
IF($U1996 &lt;&gt; "",
    VLOOKUP($U1996,Level!$A:$B,2,FALSE),
    ""
)</f>
        <v>Pleno</v>
      </c>
      <c r="W1996" s="1">
        <f t="shared" ca="1" si="286"/>
        <v>2580</v>
      </c>
      <c r="X1996" s="12" t="str">
        <f t="shared" ca="1" si="287"/>
        <v>INSERT INTO bi4all.fac_employees (id_company_fk, id_employee_pk, flg_active, employee_name, id_gender_fk, id_race_fk, birthday, id_schooling_fk, id_department_fk, id_role_fk, id_level_fk, salary) VALUES (1, 1992, TRUE, 'Luanna Andrioli De Luca', 'F', 5, '21/05/1962', 7, 9, 11, 6, 2580);</v>
      </c>
    </row>
    <row r="1997" spans="1:24" ht="14.25" customHeight="1" x14ac:dyDescent="0.2">
      <c r="A1997" s="7">
        <v>1</v>
      </c>
      <c r="B1997" s="7" t="str">
        <f>$A1997 &amp; "-"&amp;VLOOKUP($A1997,Company!$A:$B,2,FALSE)</f>
        <v>1-ACME Corporation</v>
      </c>
      <c r="C1997" s="5">
        <f t="shared" si="279"/>
        <v>1993</v>
      </c>
      <c r="D1997" s="6" t="b">
        <v>1</v>
      </c>
      <c r="E1997" s="7">
        <f ca="1">IF($C1997 = 1 + N("Presidente"),
    127,
    IF($C1997 = 2 + N("Vice-Presidente"),
        72,
        IF($C1997 = 3 + N("Secretária bilíngue"),
            13,
            RANDBETWEEN(5,COUNT(Name!$A:$A) + 1)
        )
    )
)</f>
        <v>70</v>
      </c>
      <c r="F1997" s="7" t="str">
        <f ca="1">VLOOKUP($E1997,Name!$A:$B,2,FALSE)</f>
        <v>Bento</v>
      </c>
      <c r="G1997" s="7">
        <f ca="1" xml:space="preserve">
IF($C1997 = 1,
    0,
    RANDBETWEEN(5,COUNT('Last name'!$A:$A) + 1)
)</f>
        <v>98</v>
      </c>
      <c r="H1997" s="7" t="str">
        <f ca="1" xml:space="preserve">
IF($C1997 = 1 + N("Presidente"),
    "de Orléans e Bragança",
    VLOOKUP($G1997,'Last name'!$A:$B,2,FALSE) &amp; " " &amp; VLOOKUP(RANDBETWEEN(5,COUNT('Last name'!$A:$A) + 1),'Last name'!$A:$B,2,FALSE)
)</f>
        <v>Giordano Mariani</v>
      </c>
      <c r="I1997" s="7" t="str">
        <f t="shared" ca="1" si="280"/>
        <v>Bento Giordano Mariani</v>
      </c>
      <c r="J1997" s="7" t="str">
        <f ca="1">VLOOKUP($E1997,Name!$A:$C,3,FALSE)</f>
        <v>M</v>
      </c>
      <c r="K1997" s="7" t="str">
        <f ca="1">VLOOKUP($J1997,Gender!$A:$B,2,FALSE)</f>
        <v>Male</v>
      </c>
      <c r="L1997" s="7">
        <f t="shared" ca="1" si="281"/>
        <v>5</v>
      </c>
      <c r="M1997" s="7" t="str">
        <f ca="1">VLOOKUP($L1997,Race!$A:$B,2,FALSE)</f>
        <v>White</v>
      </c>
      <c r="N1997" s="8">
        <f t="shared" ca="1" si="282"/>
        <v>31449</v>
      </c>
      <c r="O1997" s="6">
        <f t="shared" ca="1" si="283"/>
        <v>7</v>
      </c>
      <c r="P1997" s="8" t="str">
        <f ca="1">VLOOKUP($O1997,Education!$A:$B,2,FALSE)</f>
        <v>Undergraduate degree</v>
      </c>
      <c r="Q1997" s="7">
        <f ca="1" xml:space="preserve">
  IF(OR($S1997 = 5, $S1997 = 6, $S1997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97" s="7" t="str">
        <f ca="1">VLOOKUP($Q1997,Department!$A:$B,2,FALSE)</f>
        <v>Commercial</v>
      </c>
      <c r="S1997" s="6">
        <f t="shared" ca="1" si="284"/>
        <v>10</v>
      </c>
      <c r="T1997" s="7" t="str">
        <f ca="1">VLOOKUP($S1997,Role!$A:$B,2,FALSE)</f>
        <v>Trainee</v>
      </c>
      <c r="U1997" s="6" t="str">
        <f t="shared" ca="1" si="285"/>
        <v/>
      </c>
      <c r="V1997" s="7" t="str">
        <f ca="1" xml:space="preserve">
IF($U1997 &lt;&gt; "",
    VLOOKUP($U1997,Level!$A:$B,2,FALSE),
    ""
)</f>
        <v/>
      </c>
      <c r="W1997" s="1">
        <f t="shared" ca="1" si="286"/>
        <v>1385</v>
      </c>
      <c r="X1997" s="12" t="str">
        <f t="shared" ca="1" si="287"/>
        <v>INSERT INTO bi4all.fac_employees (id_company_fk, id_employee_pk, flg_active, employee_name, id_gender_fk, id_race_fk, birthday, id_schooling_fk, id_department_fk, id_role_fk, id_level_fk, salary) VALUES (1, 1993, TRUE, 'Bento Giordano Mariani', 'M', 5, '06/02/1986', 7, 9, 10, NULL, 1385);</v>
      </c>
    </row>
    <row r="1998" spans="1:24" ht="14.25" customHeight="1" x14ac:dyDescent="0.2">
      <c r="A1998" s="7">
        <v>1</v>
      </c>
      <c r="B1998" s="7" t="str">
        <f>$A1998 &amp; "-"&amp;VLOOKUP($A1998,Company!$A:$B,2,FALSE)</f>
        <v>1-ACME Corporation</v>
      </c>
      <c r="C1998" s="5">
        <f t="shared" si="279"/>
        <v>1994</v>
      </c>
      <c r="D1998" s="6" t="b">
        <v>1</v>
      </c>
      <c r="E1998" s="7">
        <f ca="1">IF($C1998 = 1 + N("Presidente"),
    127,
    IF($C1998 = 2 + N("Vice-Presidente"),
        72,
        IF($C1998 = 3 + N("Secretária bilíngue"),
            13,
            RANDBETWEEN(5,COUNT(Name!$A:$A) + 1)
        )
    )
)</f>
        <v>134</v>
      </c>
      <c r="F1998" s="7" t="str">
        <f ca="1">VLOOKUP($E1998,Name!$A:$B,2,FALSE)</f>
        <v>Eva</v>
      </c>
      <c r="G1998" s="7">
        <f ca="1" xml:space="preserve">
IF($C1998 = 1,
    0,
    RANDBETWEEN(5,COUNT('Last name'!$A:$A) + 1)
)</f>
        <v>53</v>
      </c>
      <c r="H1998" s="7" t="str">
        <f ca="1" xml:space="preserve">
IF($C1998 = 1 + N("Presidente"),
    "de Orléans e Bragança",
    VLOOKUP($G1998,'Last name'!$A:$B,2,FALSE) &amp; " " &amp; VLOOKUP(RANDBETWEEN(5,COUNT('Last name'!$A:$A) + 1),'Last name'!$A:$B,2,FALSE)
)</f>
        <v>Camargo Fernandes</v>
      </c>
      <c r="I1998" s="7" t="str">
        <f t="shared" ca="1" si="280"/>
        <v>Eva Camargo Fernandes</v>
      </c>
      <c r="J1998" s="7" t="str">
        <f ca="1">VLOOKUP($E1998,Name!$A:$C,3,FALSE)</f>
        <v>F</v>
      </c>
      <c r="K1998" s="7" t="str">
        <f ca="1">VLOOKUP($J1998,Gender!$A:$B,2,FALSE)</f>
        <v>Female</v>
      </c>
      <c r="L1998" s="7">
        <f t="shared" ca="1" si="281"/>
        <v>5</v>
      </c>
      <c r="M1998" s="7" t="str">
        <f ca="1">VLOOKUP($L1998,Race!$A:$B,2,FALSE)</f>
        <v>White</v>
      </c>
      <c r="N1998" s="8">
        <f t="shared" ca="1" si="282"/>
        <v>21038</v>
      </c>
      <c r="O1998" s="6">
        <f t="shared" ca="1" si="283"/>
        <v>8</v>
      </c>
      <c r="P1998" s="8" t="str">
        <f ca="1">VLOOKUP($O1998,Education!$A:$B,2,FALSE)</f>
        <v>Graduate school</v>
      </c>
      <c r="Q1998" s="7">
        <f ca="1" xml:space="preserve">
  IF(OR($S1998 = 5, $S1998 = 6, $S1998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1998" s="7" t="str">
        <f ca="1">VLOOKUP($Q1998,Department!$A:$B,2,FALSE)</f>
        <v>Commercial</v>
      </c>
      <c r="S1998" s="6">
        <f t="shared" ca="1" si="284"/>
        <v>11</v>
      </c>
      <c r="T1998" s="7" t="str">
        <f ca="1">VLOOKUP($S1998,Role!$A:$B,2,FALSE)</f>
        <v>Analyst</v>
      </c>
      <c r="U1998" s="6">
        <f t="shared" ca="1" si="285"/>
        <v>5</v>
      </c>
      <c r="V1998" s="7" t="str">
        <f ca="1" xml:space="preserve">
IF($U1998 &lt;&gt; "",
    VLOOKUP($U1998,Level!$A:$B,2,FALSE),
    ""
)</f>
        <v>Junior</v>
      </c>
      <c r="W1998" s="1">
        <f t="shared" ca="1" si="286"/>
        <v>3080</v>
      </c>
      <c r="X1998" s="12" t="str">
        <f t="shared" ca="1" si="287"/>
        <v>INSERT INTO bi4all.fac_employees (id_company_fk, id_employee_pk, flg_active, employee_name, id_gender_fk, id_race_fk, birthday, id_schooling_fk, id_department_fk, id_role_fk, id_level_fk, salary) VALUES (1, 1994, TRUE, 'Eva Camargo Fernandes', 'F', 5, '06/08/1957', 8, 9, 11, 5, 3080);</v>
      </c>
    </row>
    <row r="1999" spans="1:24" ht="14.25" customHeight="1" x14ac:dyDescent="0.2">
      <c r="A1999" s="7">
        <v>1</v>
      </c>
      <c r="B1999" s="7" t="str">
        <f>$A1999 &amp; "-"&amp;VLOOKUP($A1999,Company!$A:$B,2,FALSE)</f>
        <v>1-ACME Corporation</v>
      </c>
      <c r="C1999" s="5">
        <f t="shared" si="279"/>
        <v>1995</v>
      </c>
      <c r="D1999" s="6" t="b">
        <v>1</v>
      </c>
      <c r="E1999" s="7">
        <f ca="1">IF($C1999 = 1 + N("Presidente"),
    127,
    IF($C1999 = 2 + N("Vice-Presidente"),
        72,
        IF($C1999 = 3 + N("Secretária bilíngue"),
            13,
            RANDBETWEEN(5,COUNT(Name!$A:$A) + 1)
        )
    )
)</f>
        <v>61</v>
      </c>
      <c r="F1999" s="7" t="str">
        <f ca="1">VLOOKUP($E1999,Name!$A:$B,2,FALSE)</f>
        <v>Augusto</v>
      </c>
      <c r="G1999" s="7">
        <f ca="1" xml:space="preserve">
IF($C1999 = 1,
    0,
    RANDBETWEEN(5,COUNT('Last name'!$A:$A) + 1)
)</f>
        <v>14</v>
      </c>
      <c r="H1999" s="7" t="str">
        <f ca="1" xml:space="preserve">
IF($C1999 = 1 + N("Presidente"),
    "de Orléans e Bragança",
    VLOOKUP($G1999,'Last name'!$A:$B,2,FALSE) &amp; " " &amp; VLOOKUP(RANDBETWEEN(5,COUNT('Last name'!$A:$A) + 1),'Last name'!$A:$B,2,FALSE)
)</f>
        <v>Alves Martinelli</v>
      </c>
      <c r="I1999" s="7" t="str">
        <f t="shared" ca="1" si="280"/>
        <v>Augusto Alves Martinelli</v>
      </c>
      <c r="J1999" s="7" t="str">
        <f ca="1">VLOOKUP($E1999,Name!$A:$C,3,FALSE)</f>
        <v>M</v>
      </c>
      <c r="K1999" s="7" t="str">
        <f ca="1">VLOOKUP($J1999,Gender!$A:$B,2,FALSE)</f>
        <v>Male</v>
      </c>
      <c r="L1999" s="7">
        <f t="shared" ca="1" si="281"/>
        <v>5</v>
      </c>
      <c r="M1999" s="7" t="str">
        <f ca="1">VLOOKUP($L1999,Race!$A:$B,2,FALSE)</f>
        <v>White</v>
      </c>
      <c r="N1999" s="8">
        <f t="shared" ca="1" si="282"/>
        <v>30208</v>
      </c>
      <c r="O1999" s="6">
        <f t="shared" ca="1" si="283"/>
        <v>7</v>
      </c>
      <c r="P1999" s="8" t="str">
        <f ca="1">VLOOKUP($O1999,Education!$A:$B,2,FALSE)</f>
        <v>Undergraduate degree</v>
      </c>
      <c r="Q1999" s="7">
        <f ca="1" xml:space="preserve">
  IF(OR($S1999 = 5, $S1999 = 6, $S1999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1999" s="7" t="str">
        <f ca="1">VLOOKUP($Q1999,Department!$A:$B,2,FALSE)</f>
        <v>Finance</v>
      </c>
      <c r="S1999" s="6">
        <f t="shared" ca="1" si="284"/>
        <v>9</v>
      </c>
      <c r="T1999" s="7" t="str">
        <f ca="1">VLOOKUP($S1999,Role!$A:$B,2,FALSE)</f>
        <v>Intern</v>
      </c>
      <c r="U1999" s="6" t="str">
        <f t="shared" ca="1" si="285"/>
        <v/>
      </c>
      <c r="V1999" s="7" t="str">
        <f ca="1" xml:space="preserve">
IF($U1999 &lt;&gt; "",
    VLOOKUP($U1999,Level!$A:$B,2,FALSE),
    ""
)</f>
        <v/>
      </c>
      <c r="W1999" s="1">
        <f t="shared" ca="1" si="286"/>
        <v>1205</v>
      </c>
      <c r="X1999" s="12" t="str">
        <f t="shared" ca="1" si="287"/>
        <v>INSERT INTO bi4all.fac_employees (id_company_fk, id_employee_pk, flg_active, employee_name, id_gender_fk, id_race_fk, birthday, id_schooling_fk, id_department_fk, id_role_fk, id_level_fk, salary) VALUES (1, 1995, TRUE, 'Augusto Alves Martinelli', 'M', 5, '14/09/1982', 7, 7, 9, NULL, 1205);</v>
      </c>
    </row>
    <row r="2000" spans="1:24" ht="14.25" customHeight="1" x14ac:dyDescent="0.2">
      <c r="A2000" s="7">
        <v>1</v>
      </c>
      <c r="B2000" s="7" t="str">
        <f>$A2000 &amp; "-"&amp;VLOOKUP($A2000,Company!$A:$B,2,FALSE)</f>
        <v>1-ACME Corporation</v>
      </c>
      <c r="C2000" s="5">
        <f t="shared" si="279"/>
        <v>1996</v>
      </c>
      <c r="D2000" s="6" t="b">
        <v>1</v>
      </c>
      <c r="E2000" s="7">
        <f ca="1">IF($C2000 = 1 + N("Presidente"),
    127,
    IF($C2000 = 2 + N("Vice-Presidente"),
        72,
        IF($C2000 = 3 + N("Secretária bilíngue"),
            13,
            RANDBETWEEN(5,COUNT(Name!$A:$A) + 1)
        )
    )
)</f>
        <v>69</v>
      </c>
      <c r="F2000" s="7" t="str">
        <f ca="1">VLOOKUP($E2000,Name!$A:$B,2,FALSE)</f>
        <v>Benjamin</v>
      </c>
      <c r="G2000" s="7">
        <f ca="1" xml:space="preserve">
IF($C2000 = 1,
    0,
    RANDBETWEEN(5,COUNT('Last name'!$A:$A) + 1)
)</f>
        <v>56</v>
      </c>
      <c r="H2000" s="7" t="str">
        <f ca="1" xml:space="preserve">
IF($C2000 = 1 + N("Presidente"),
    "de Orléans e Bragança",
    VLOOKUP($G2000,'Last name'!$A:$B,2,FALSE) &amp; " " &amp; VLOOKUP(RANDBETWEEN(5,COUNT('Last name'!$A:$A) + 1),'Last name'!$A:$B,2,FALSE)
)</f>
        <v>Campos Miranda</v>
      </c>
      <c r="I2000" s="7" t="str">
        <f t="shared" ca="1" si="280"/>
        <v>Benjamin Campos Miranda</v>
      </c>
      <c r="J2000" s="7" t="str">
        <f ca="1">VLOOKUP($E2000,Name!$A:$C,3,FALSE)</f>
        <v>M</v>
      </c>
      <c r="K2000" s="7" t="str">
        <f ca="1">VLOOKUP($J2000,Gender!$A:$B,2,FALSE)</f>
        <v>Male</v>
      </c>
      <c r="L2000" s="7">
        <f t="shared" ca="1" si="281"/>
        <v>5</v>
      </c>
      <c r="M2000" s="7" t="str">
        <f ca="1">VLOOKUP($L2000,Race!$A:$B,2,FALSE)</f>
        <v>White</v>
      </c>
      <c r="N2000" s="8">
        <f t="shared" ca="1" si="282"/>
        <v>29582</v>
      </c>
      <c r="O2000" s="6">
        <f t="shared" ca="1" si="283"/>
        <v>8</v>
      </c>
      <c r="P2000" s="8" t="str">
        <f ca="1">VLOOKUP($O2000,Education!$A:$B,2,FALSE)</f>
        <v>Graduate school</v>
      </c>
      <c r="Q2000" s="7">
        <f ca="1" xml:space="preserve">
  IF(OR($S2000 = 5, $S2000 = 6, $S2000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000" s="7" t="str">
        <f ca="1">VLOOKUP($Q2000,Department!$A:$B,2,FALSE)</f>
        <v>Communication &amp; Marketing</v>
      </c>
      <c r="S2000" s="6">
        <f t="shared" ca="1" si="284"/>
        <v>11</v>
      </c>
      <c r="T2000" s="7" t="str">
        <f ca="1">VLOOKUP($S2000,Role!$A:$B,2,FALSE)</f>
        <v>Analyst</v>
      </c>
      <c r="U2000" s="6">
        <f t="shared" ca="1" si="285"/>
        <v>6</v>
      </c>
      <c r="V2000" s="7" t="str">
        <f ca="1" xml:space="preserve">
IF($U2000 &lt;&gt; "",
    VLOOKUP($U2000,Level!$A:$B,2,FALSE),
    ""
)</f>
        <v>Pleno</v>
      </c>
      <c r="W2000" s="1">
        <f t="shared" ca="1" si="286"/>
        <v>3080</v>
      </c>
      <c r="X2000" s="12" t="str">
        <f t="shared" ca="1" si="287"/>
        <v>INSERT INTO bi4all.fac_employees (id_company_fk, id_employee_pk, flg_active, employee_name, id_gender_fk, id_race_fk, birthday, id_schooling_fk, id_department_fk, id_role_fk, id_level_fk, salary) VALUES (1, 1996, TRUE, 'Benjamin Campos Miranda', 'M', 5, '27/12/1980', 8, 11, 11, 6, 3080);</v>
      </c>
    </row>
    <row r="2001" spans="1:24" ht="14.25" customHeight="1" x14ac:dyDescent="0.2">
      <c r="A2001" s="7">
        <v>1</v>
      </c>
      <c r="B2001" s="7" t="str">
        <f>$A2001 &amp; "-"&amp;VLOOKUP($A2001,Company!$A:$B,2,FALSE)</f>
        <v>1-ACME Corporation</v>
      </c>
      <c r="C2001" s="5">
        <f t="shared" si="279"/>
        <v>1997</v>
      </c>
      <c r="D2001" s="6" t="b">
        <v>1</v>
      </c>
      <c r="E2001" s="7">
        <f ca="1">IF($C2001 = 1 + N("Presidente"),
    127,
    IF($C2001 = 2 + N("Vice-Presidente"),
        72,
        IF($C2001 = 3 + N("Secretária bilíngue"),
            13,
            RANDBETWEEN(5,COUNT(Name!$A:$A) + 1)
        )
    )
)</f>
        <v>311</v>
      </c>
      <c r="F2001" s="7" t="str">
        <f ca="1">VLOOKUP($E2001,Name!$A:$B,2,FALSE)</f>
        <v>Olívia</v>
      </c>
      <c r="G2001" s="7">
        <f ca="1" xml:space="preserve">
IF($C2001 = 1,
    0,
    RANDBETWEEN(5,COUNT('Last name'!$A:$A) + 1)
)</f>
        <v>98</v>
      </c>
      <c r="H2001" s="7" t="str">
        <f ca="1" xml:space="preserve">
IF($C2001 = 1 + N("Presidente"),
    "de Orléans e Bragança",
    VLOOKUP($G2001,'Last name'!$A:$B,2,FALSE) &amp; " " &amp; VLOOKUP(RANDBETWEEN(5,COUNT('Last name'!$A:$A) + 1),'Last name'!$A:$B,2,FALSE)
)</f>
        <v>Giordano Esteves</v>
      </c>
      <c r="I2001" s="7" t="str">
        <f t="shared" ca="1" si="280"/>
        <v>Olívia Giordano Esteves</v>
      </c>
      <c r="J2001" s="7" t="str">
        <f ca="1">VLOOKUP($E2001,Name!$A:$C,3,FALSE)</f>
        <v>F</v>
      </c>
      <c r="K2001" s="7" t="str">
        <f ca="1">VLOOKUP($J2001,Gender!$A:$B,2,FALSE)</f>
        <v>Female</v>
      </c>
      <c r="L2001" s="7">
        <f t="shared" ca="1" si="281"/>
        <v>5</v>
      </c>
      <c r="M2001" s="7" t="str">
        <f ca="1">VLOOKUP($L2001,Race!$A:$B,2,FALSE)</f>
        <v>White</v>
      </c>
      <c r="N2001" s="8">
        <f t="shared" ca="1" si="282"/>
        <v>30772</v>
      </c>
      <c r="O2001" s="6">
        <f t="shared" ca="1" si="283"/>
        <v>7</v>
      </c>
      <c r="P2001" s="8" t="str">
        <f ca="1">VLOOKUP($O2001,Education!$A:$B,2,FALSE)</f>
        <v>Undergraduate degree</v>
      </c>
      <c r="Q2001" s="7">
        <f ca="1" xml:space="preserve">
  IF(OR($S2001 = 5, $S2001 = 6, $S2001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001" s="7" t="str">
        <f ca="1">VLOOKUP($Q2001,Department!$A:$B,2,FALSE)</f>
        <v>Administration</v>
      </c>
      <c r="S2001" s="6">
        <f t="shared" ca="1" si="284"/>
        <v>9</v>
      </c>
      <c r="T2001" s="7" t="str">
        <f ca="1">VLOOKUP($S2001,Role!$A:$B,2,FALSE)</f>
        <v>Intern</v>
      </c>
      <c r="U2001" s="6" t="str">
        <f t="shared" ca="1" si="285"/>
        <v/>
      </c>
      <c r="V2001" s="7" t="str">
        <f ca="1" xml:space="preserve">
IF($U2001 &lt;&gt; "",
    VLOOKUP($U2001,Level!$A:$B,2,FALSE),
    ""
)</f>
        <v/>
      </c>
      <c r="W2001" s="1">
        <f t="shared" ca="1" si="286"/>
        <v>1205</v>
      </c>
      <c r="X2001" s="12" t="str">
        <f t="shared" ca="1" si="287"/>
        <v>INSERT INTO bi4all.fac_employees (id_company_fk, id_employee_pk, flg_active, employee_name, id_gender_fk, id_race_fk, birthday, id_schooling_fk, id_department_fk, id_role_fk, id_level_fk, salary) VALUES (1, 1997, TRUE, 'Olívia Giordano Esteves', 'F', 5, '31/03/1984', 7, 6, 9, NULL, 1205);</v>
      </c>
    </row>
    <row r="2002" spans="1:24" ht="14.25" customHeight="1" x14ac:dyDescent="0.2">
      <c r="A2002" s="7">
        <v>1</v>
      </c>
      <c r="B2002" s="7" t="str">
        <f>$A2002 &amp; "-"&amp;VLOOKUP($A2002,Company!$A:$B,2,FALSE)</f>
        <v>1-ACME Corporation</v>
      </c>
      <c r="C2002" s="5">
        <f t="shared" si="279"/>
        <v>1998</v>
      </c>
      <c r="D2002" s="6" t="b">
        <v>1</v>
      </c>
      <c r="E2002" s="7">
        <f ca="1">IF($C2002 = 1 + N("Presidente"),
    127,
    IF($C2002 = 2 + N("Vice-Presidente"),
        72,
        IF($C2002 = 3 + N("Secretária bilíngue"),
            13,
            RANDBETWEEN(5,COUNT(Name!$A:$A) + 1)
        )
    )
)</f>
        <v>102</v>
      </c>
      <c r="F2002" s="7" t="str">
        <f ca="1">VLOOKUP($E2002,Name!$A:$B,2,FALSE)</f>
        <v>Danilo</v>
      </c>
      <c r="G2002" s="7">
        <f ca="1" xml:space="preserve">
IF($C2002 = 1,
    0,
    RANDBETWEEN(5,COUNT('Last name'!$A:$A) + 1)
)</f>
        <v>112</v>
      </c>
      <c r="H2002" s="7" t="str">
        <f ca="1" xml:space="preserve">
IF($C2002 = 1 + N("Presidente"),
    "de Orléans e Bragança",
    VLOOKUP($G2002,'Last name'!$A:$B,2,FALSE) &amp; " " &amp; VLOOKUP(RANDBETWEEN(5,COUNT('Last name'!$A:$A) + 1),'Last name'!$A:$B,2,FALSE)
)</f>
        <v>Lopes Giordano</v>
      </c>
      <c r="I2002" s="7" t="str">
        <f t="shared" ca="1" si="280"/>
        <v>Danilo Lopes Giordano</v>
      </c>
      <c r="J2002" s="7" t="str">
        <f ca="1">VLOOKUP($E2002,Name!$A:$C,3,FALSE)</f>
        <v>M</v>
      </c>
      <c r="K2002" s="7" t="str">
        <f ca="1">VLOOKUP($J2002,Gender!$A:$B,2,FALSE)</f>
        <v>Male</v>
      </c>
      <c r="L2002" s="7">
        <f t="shared" ca="1" si="281"/>
        <v>7</v>
      </c>
      <c r="M2002" s="7" t="str">
        <f ca="1">VLOOKUP($L2002,Race!$A:$B,2,FALSE)</f>
        <v>Hispanic or Latino</v>
      </c>
      <c r="N2002" s="8">
        <f t="shared" ca="1" si="282"/>
        <v>28119</v>
      </c>
      <c r="O2002" s="6">
        <f t="shared" ca="1" si="283"/>
        <v>7</v>
      </c>
      <c r="P2002" s="8" t="str">
        <f ca="1">VLOOKUP($O2002,Education!$A:$B,2,FALSE)</f>
        <v>Undergraduate degree</v>
      </c>
      <c r="Q2002" s="7">
        <f ca="1" xml:space="preserve">
  IF(OR($S2002 = 5, $S2002 = 6, $S2002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02" s="7" t="str">
        <f ca="1">VLOOKUP($Q2002,Department!$A:$B,2,FALSE)</f>
        <v>Operations</v>
      </c>
      <c r="S2002" s="6">
        <f t="shared" ca="1" si="284"/>
        <v>11</v>
      </c>
      <c r="T2002" s="7" t="str">
        <f ca="1">VLOOKUP($S2002,Role!$A:$B,2,FALSE)</f>
        <v>Analyst</v>
      </c>
      <c r="U2002" s="6">
        <f t="shared" ca="1" si="285"/>
        <v>7</v>
      </c>
      <c r="V2002" s="7" t="str">
        <f ca="1" xml:space="preserve">
IF($U2002 &lt;&gt; "",
    VLOOKUP($U2002,Level!$A:$B,2,FALSE),
    ""
)</f>
        <v>Senior</v>
      </c>
      <c r="W2002" s="1">
        <f t="shared" ca="1" si="286"/>
        <v>2500</v>
      </c>
      <c r="X2002" s="12" t="str">
        <f t="shared" ca="1" si="287"/>
        <v>INSERT INTO bi4all.fac_employees (id_company_fk, id_employee_pk, flg_active, employee_name, id_gender_fk, id_race_fk, birthday, id_schooling_fk, id_department_fk, id_role_fk, id_level_fk, salary) VALUES (1, 1998, TRUE, 'Danilo Lopes Giordano', 'M', 7, '25/12/1976', 7, 10, 11, 7, 2500);</v>
      </c>
    </row>
    <row r="2003" spans="1:24" ht="14.25" customHeight="1" x14ac:dyDescent="0.2">
      <c r="A2003" s="7">
        <v>1</v>
      </c>
      <c r="B2003" s="7" t="str">
        <f>$A2003 &amp; "-"&amp;VLOOKUP($A2003,Company!$A:$B,2,FALSE)</f>
        <v>1-ACME Corporation</v>
      </c>
      <c r="C2003" s="5">
        <f t="shared" si="279"/>
        <v>1999</v>
      </c>
      <c r="D2003" s="6" t="b">
        <v>1</v>
      </c>
      <c r="E2003" s="7">
        <f ca="1">IF($C2003 = 1 + N("Presidente"),
    127,
    IF($C2003 = 2 + N("Vice-Presidente"),
        72,
        IF($C2003 = 3 + N("Secretária bilíngue"),
            13,
            RANDBETWEEN(5,COUNT(Name!$A:$A) + 1)
        )
    )
)</f>
        <v>363</v>
      </c>
      <c r="F2003" s="7" t="str">
        <f ca="1">VLOOKUP($E2003,Name!$A:$B,2,FALSE)</f>
        <v>Yago</v>
      </c>
      <c r="G2003" s="7">
        <f ca="1" xml:space="preserve">
IF($C2003 = 1,
    0,
    RANDBETWEEN(5,COUNT('Last name'!$A:$A) + 1)
)</f>
        <v>34</v>
      </c>
      <c r="H2003" s="7" t="str">
        <f ca="1" xml:space="preserve">
IF($C2003 = 1 + N("Presidente"),
    "de Orléans e Bragança",
    VLOOKUP($G2003,'Last name'!$A:$B,2,FALSE) &amp; " " &amp; VLOOKUP(RANDBETWEEN(5,COUNT('Last name'!$A:$A) + 1),'Last name'!$A:$B,2,FALSE)
)</f>
        <v>Barros Souza</v>
      </c>
      <c r="I2003" s="7" t="str">
        <f t="shared" ca="1" si="280"/>
        <v>Yago Barros Souza</v>
      </c>
      <c r="J2003" s="7" t="str">
        <f ca="1">VLOOKUP($E2003,Name!$A:$C,3,FALSE)</f>
        <v>M</v>
      </c>
      <c r="K2003" s="7" t="str">
        <f ca="1">VLOOKUP($J2003,Gender!$A:$B,2,FALSE)</f>
        <v>Male</v>
      </c>
      <c r="L2003" s="7">
        <f t="shared" ca="1" si="281"/>
        <v>5</v>
      </c>
      <c r="M2003" s="7" t="str">
        <f ca="1">VLOOKUP($L2003,Race!$A:$B,2,FALSE)</f>
        <v>White</v>
      </c>
      <c r="N2003" s="8">
        <f t="shared" ca="1" si="282"/>
        <v>30981</v>
      </c>
      <c r="O2003" s="6">
        <f t="shared" ca="1" si="283"/>
        <v>7</v>
      </c>
      <c r="P2003" s="8" t="str">
        <f ca="1">VLOOKUP($O2003,Education!$A:$B,2,FALSE)</f>
        <v>Undergraduate degree</v>
      </c>
      <c r="Q2003" s="7">
        <f ca="1" xml:space="preserve">
  IF(OR($S2003 = 5, $S2003 = 6, $S2003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03" s="7" t="str">
        <f ca="1">VLOOKUP($Q2003,Department!$A:$B,2,FALSE)</f>
        <v>Operations</v>
      </c>
      <c r="S2003" s="6">
        <f t="shared" ca="1" si="284"/>
        <v>10</v>
      </c>
      <c r="T2003" s="7" t="str">
        <f ca="1">VLOOKUP($S2003,Role!$A:$B,2,FALSE)</f>
        <v>Trainee</v>
      </c>
      <c r="U2003" s="6" t="str">
        <f t="shared" ca="1" si="285"/>
        <v/>
      </c>
      <c r="V2003" s="7" t="str">
        <f ca="1" xml:space="preserve">
IF($U2003 &lt;&gt; "",
    VLOOKUP($U2003,Level!$A:$B,2,FALSE),
    ""
)</f>
        <v/>
      </c>
      <c r="W2003" s="1">
        <f t="shared" ca="1" si="286"/>
        <v>1305</v>
      </c>
      <c r="X2003" s="12" t="str">
        <f t="shared" ca="1" si="287"/>
        <v>INSERT INTO bi4all.fac_employees (id_company_fk, id_employee_pk, flg_active, employee_name, id_gender_fk, id_race_fk, birthday, id_schooling_fk, id_department_fk, id_role_fk, id_level_fk, salary) VALUES (1, 1999, TRUE, 'Yago Barros Souza', 'M', 5, '26/10/1984', 7, 10, 10, NULL, 1305);</v>
      </c>
    </row>
    <row r="2004" spans="1:24" ht="14.25" customHeight="1" x14ac:dyDescent="0.2">
      <c r="A2004" s="7">
        <v>1</v>
      </c>
      <c r="B2004" s="7" t="str">
        <f>$A2004 &amp; "-"&amp;VLOOKUP($A2004,Company!$A:$B,2,FALSE)</f>
        <v>1-ACME Corporation</v>
      </c>
      <c r="C2004" s="5">
        <f t="shared" si="279"/>
        <v>2000</v>
      </c>
      <c r="D2004" s="6" t="b">
        <v>1</v>
      </c>
      <c r="E2004" s="7">
        <f ca="1">IF($C2004 = 1 + N("Presidente"),
    127,
    IF($C2004 = 2 + N("Vice-Presidente"),
        72,
        IF($C2004 = 3 + N("Secretária bilíngue"),
            13,
            RANDBETWEEN(5,COUNT(Name!$A:$A) + 1)
        )
    )
)</f>
        <v>326</v>
      </c>
      <c r="F2004" s="7" t="str">
        <f ca="1">VLOOKUP($E2004,Name!$A:$B,2,FALSE)</f>
        <v>Rainah</v>
      </c>
      <c r="G2004" s="7">
        <f ca="1" xml:space="preserve">
IF($C2004 = 1,
    0,
    RANDBETWEEN(5,COUNT('Last name'!$A:$A) + 1)
)</f>
        <v>93</v>
      </c>
      <c r="H2004" s="7" t="str">
        <f ca="1" xml:space="preserve">
IF($C2004 = 1 + N("Presidente"),
    "de Orléans e Bragança",
    VLOOKUP($G2004,'Last name'!$A:$B,2,FALSE) &amp; " " &amp; VLOOKUP(RANDBETWEEN(5,COUNT('Last name'!$A:$A) + 1),'Last name'!$A:$B,2,FALSE)
)</f>
        <v>Frois Fernandes</v>
      </c>
      <c r="I2004" s="7" t="str">
        <f t="shared" ca="1" si="280"/>
        <v>Rainah Frois Fernandes</v>
      </c>
      <c r="J2004" s="7" t="str">
        <f ca="1">VLOOKUP($E2004,Name!$A:$C,3,FALSE)</f>
        <v>F</v>
      </c>
      <c r="K2004" s="7" t="str">
        <f ca="1">VLOOKUP($J2004,Gender!$A:$B,2,FALSE)</f>
        <v>Female</v>
      </c>
      <c r="L2004" s="7">
        <f t="shared" ca="1" si="281"/>
        <v>5</v>
      </c>
      <c r="M2004" s="7" t="str">
        <f ca="1">VLOOKUP($L2004,Race!$A:$B,2,FALSE)</f>
        <v>White</v>
      </c>
      <c r="N2004" s="8">
        <f t="shared" ca="1" si="282"/>
        <v>30027</v>
      </c>
      <c r="O2004" s="6">
        <f t="shared" ca="1" si="283"/>
        <v>7</v>
      </c>
      <c r="P2004" s="8" t="str">
        <f ca="1">VLOOKUP($O2004,Education!$A:$B,2,FALSE)</f>
        <v>Undergraduate degree</v>
      </c>
      <c r="Q2004" s="7">
        <f ca="1" xml:space="preserve">
  IF(OR($S2004 = 5, $S2004 = 6, $S2004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004" s="7" t="str">
        <f ca="1">VLOOKUP($Q2004,Department!$A:$B,2,FALSE)</f>
        <v>Human Resource</v>
      </c>
      <c r="S2004" s="6">
        <f t="shared" ca="1" si="284"/>
        <v>11</v>
      </c>
      <c r="T2004" s="7" t="str">
        <f ca="1">VLOOKUP($S2004,Role!$A:$B,2,FALSE)</f>
        <v>Analyst</v>
      </c>
      <c r="U2004" s="6">
        <f t="shared" ca="1" si="285"/>
        <v>6</v>
      </c>
      <c r="V2004" s="7" t="str">
        <f ca="1" xml:space="preserve">
IF($U2004 &lt;&gt; "",
    VLOOKUP($U2004,Level!$A:$B,2,FALSE),
    ""
)</f>
        <v>Pleno</v>
      </c>
      <c r="W2004" s="1">
        <f t="shared" ca="1" si="286"/>
        <v>2580</v>
      </c>
      <c r="X2004" s="12" t="str">
        <f t="shared" ca="1" si="287"/>
        <v>INSERT INTO bi4all.fac_employees (id_company_fk, id_employee_pk, flg_active, employee_name, id_gender_fk, id_race_fk, birthday, id_schooling_fk, id_department_fk, id_role_fk, id_level_fk, salary) VALUES (1, 2000, TRUE, 'Rainah Frois Fernandes', 'F', 5, '17/03/1982', 7, 8, 11, 6, 2580);</v>
      </c>
    </row>
    <row r="2005" spans="1:24" ht="14.25" customHeight="1" x14ac:dyDescent="0.2">
      <c r="A2005" s="7">
        <v>1</v>
      </c>
      <c r="B2005" s="7" t="str">
        <f>$A2005 &amp; "-"&amp;VLOOKUP($A2005,Company!$A:$B,2,FALSE)</f>
        <v>1-ACME Corporation</v>
      </c>
      <c r="C2005" s="5">
        <f t="shared" si="279"/>
        <v>2001</v>
      </c>
      <c r="D2005" s="6" t="b">
        <v>1</v>
      </c>
      <c r="E2005" s="7">
        <f ca="1">IF($C2005 = 1 + N("Presidente"),
    127,
    IF($C2005 = 2 + N("Vice-Presidente"),
        72,
        IF($C2005 = 3 + N("Secretária bilíngue"),
            13,
            RANDBETWEEN(5,COUNT(Name!$A:$A) + 1)
        )
    )
)</f>
        <v>71</v>
      </c>
      <c r="F2005" s="7" t="str">
        <f ca="1">VLOOKUP($E2005,Name!$A:$B,2,FALSE)</f>
        <v>Bernardo</v>
      </c>
      <c r="G2005" s="7">
        <f ca="1" xml:space="preserve">
IF($C2005 = 1,
    0,
    RANDBETWEEN(5,COUNT('Last name'!$A:$A) + 1)
)</f>
        <v>95</v>
      </c>
      <c r="H2005" s="7" t="str">
        <f ca="1" xml:space="preserve">
IF($C2005 = 1 + N("Presidente"),
    "de Orléans e Bragança",
    VLOOKUP($G2005,'Last name'!$A:$B,2,FALSE) &amp; " " &amp; VLOOKUP(RANDBETWEEN(5,COUNT('Last name'!$A:$A) + 1),'Last name'!$A:$B,2,FALSE)
)</f>
        <v>Galli Albuquerque</v>
      </c>
      <c r="I2005" s="7" t="str">
        <f t="shared" ca="1" si="280"/>
        <v>Bernardo Galli Albuquerque</v>
      </c>
      <c r="J2005" s="7" t="str">
        <f ca="1">VLOOKUP($E2005,Name!$A:$C,3,FALSE)</f>
        <v>M</v>
      </c>
      <c r="K2005" s="7" t="str">
        <f ca="1">VLOOKUP($J2005,Gender!$A:$B,2,FALSE)</f>
        <v>Male</v>
      </c>
      <c r="L2005" s="7">
        <f t="shared" ca="1" si="281"/>
        <v>5</v>
      </c>
      <c r="M2005" s="7" t="str">
        <f ca="1">VLOOKUP($L2005,Race!$A:$B,2,FALSE)</f>
        <v>White</v>
      </c>
      <c r="N2005" s="8">
        <f t="shared" ca="1" si="282"/>
        <v>18510</v>
      </c>
      <c r="O2005" s="6">
        <f t="shared" ca="1" si="283"/>
        <v>7</v>
      </c>
      <c r="P2005" s="8" t="str">
        <f ca="1">VLOOKUP($O2005,Education!$A:$B,2,FALSE)</f>
        <v>Undergraduate degree</v>
      </c>
      <c r="Q2005" s="7">
        <f ca="1" xml:space="preserve">
  IF(OR($S2005 = 5, $S2005 = 6, $S2005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05" s="7" t="str">
        <f ca="1">VLOOKUP($Q2005,Department!$A:$B,2,FALSE)</f>
        <v>Operations</v>
      </c>
      <c r="S2005" s="6">
        <f t="shared" ca="1" si="284"/>
        <v>10</v>
      </c>
      <c r="T2005" s="7" t="str">
        <f ca="1">VLOOKUP($S2005,Role!$A:$B,2,FALSE)</f>
        <v>Trainee</v>
      </c>
      <c r="U2005" s="6" t="str">
        <f t="shared" ca="1" si="285"/>
        <v/>
      </c>
      <c r="V2005" s="7" t="str">
        <f ca="1" xml:space="preserve">
IF($U2005 &lt;&gt; "",
    VLOOKUP($U2005,Level!$A:$B,2,FALSE),
    ""
)</f>
        <v/>
      </c>
      <c r="W2005" s="1">
        <f t="shared" ca="1" si="286"/>
        <v>1305</v>
      </c>
      <c r="X2005" s="12" t="str">
        <f t="shared" ca="1" si="287"/>
        <v>INSERT INTO bi4all.fac_employees (id_company_fk, id_employee_pk, flg_active, employee_name, id_gender_fk, id_race_fk, birthday, id_schooling_fk, id_department_fk, id_role_fk, id_level_fk, salary) VALUES (1, 2001, TRUE, 'Bernardo Galli Albuquerque', 'M', 5, '04/09/1950', 7, 10, 10, NULL, 1305);</v>
      </c>
    </row>
    <row r="2006" spans="1:24" ht="14.25" customHeight="1" x14ac:dyDescent="0.2">
      <c r="A2006" s="7">
        <v>1</v>
      </c>
      <c r="B2006" s="7" t="str">
        <f>$A2006 &amp; "-"&amp;VLOOKUP($A2006,Company!$A:$B,2,FALSE)</f>
        <v>1-ACME Corporation</v>
      </c>
      <c r="C2006" s="5">
        <f t="shared" si="279"/>
        <v>2002</v>
      </c>
      <c r="D2006" s="6" t="b">
        <v>1</v>
      </c>
      <c r="E2006" s="7">
        <f ca="1">IF($C2006 = 1 + N("Presidente"),
    127,
    IF($C2006 = 2 + N("Vice-Presidente"),
        72,
        IF($C2006 = 3 + N("Secretária bilíngue"),
            13,
            RANDBETWEEN(5,COUNT(Name!$A:$A) + 1)
        )
    )
)</f>
        <v>21</v>
      </c>
      <c r="F2006" s="7" t="str">
        <f ca="1">VLOOKUP($E2006,Name!$A:$B,2,FALSE)</f>
        <v>Allana</v>
      </c>
      <c r="G2006" s="7">
        <f ca="1" xml:space="preserve">
IF($C2006 = 1,
    0,
    RANDBETWEEN(5,COUNT('Last name'!$A:$A) + 1)
)</f>
        <v>149</v>
      </c>
      <c r="H2006" s="7" t="str">
        <f ca="1" xml:space="preserve">
IF($C2006 = 1 + N("Presidente"),
    "de Orléans e Bragança",
    VLOOKUP($G2006,'Last name'!$A:$B,2,FALSE) &amp; " " &amp; VLOOKUP(RANDBETWEEN(5,COUNT('Last name'!$A:$A) + 1),'Last name'!$A:$B,2,FALSE)
)</f>
        <v>Pedroso Santos</v>
      </c>
      <c r="I2006" s="7" t="str">
        <f t="shared" ca="1" si="280"/>
        <v>Allana Pedroso Santos</v>
      </c>
      <c r="J2006" s="7" t="str">
        <f ca="1">VLOOKUP($E2006,Name!$A:$C,3,FALSE)</f>
        <v>F</v>
      </c>
      <c r="K2006" s="7" t="str">
        <f ca="1">VLOOKUP($J2006,Gender!$A:$B,2,FALSE)</f>
        <v>Female</v>
      </c>
      <c r="L2006" s="7">
        <f t="shared" ca="1" si="281"/>
        <v>5</v>
      </c>
      <c r="M2006" s="7" t="str">
        <f ca="1">VLOOKUP($L2006,Race!$A:$B,2,FALSE)</f>
        <v>White</v>
      </c>
      <c r="N2006" s="8">
        <f t="shared" ca="1" si="282"/>
        <v>28282</v>
      </c>
      <c r="O2006" s="6">
        <f t="shared" ca="1" si="283"/>
        <v>7</v>
      </c>
      <c r="P2006" s="8" t="str">
        <f ca="1">VLOOKUP($O2006,Education!$A:$B,2,FALSE)</f>
        <v>Undergraduate degree</v>
      </c>
      <c r="Q2006" s="7">
        <f ca="1" xml:space="preserve">
  IF(OR($S2006 = 5, $S2006 = 6, $S2006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006" s="7" t="str">
        <f ca="1">VLOOKUP($Q2006,Department!$A:$B,2,FALSE)</f>
        <v>Finance</v>
      </c>
      <c r="S2006" s="6">
        <f t="shared" ca="1" si="284"/>
        <v>11</v>
      </c>
      <c r="T2006" s="7" t="str">
        <f ca="1">VLOOKUP($S2006,Role!$A:$B,2,FALSE)</f>
        <v>Analyst</v>
      </c>
      <c r="U2006" s="6">
        <f t="shared" ca="1" si="285"/>
        <v>6</v>
      </c>
      <c r="V2006" s="7" t="str">
        <f ca="1" xml:space="preserve">
IF($U2006 &lt;&gt; "",
    VLOOKUP($U2006,Level!$A:$B,2,FALSE),
    ""
)</f>
        <v>Pleno</v>
      </c>
      <c r="W2006" s="1">
        <f t="shared" ca="1" si="286"/>
        <v>2500</v>
      </c>
      <c r="X2006" s="12" t="str">
        <f t="shared" ca="1" si="287"/>
        <v>INSERT INTO bi4all.fac_employees (id_company_fk, id_employee_pk, flg_active, employee_name, id_gender_fk, id_race_fk, birthday, id_schooling_fk, id_department_fk, id_role_fk, id_level_fk, salary) VALUES (1, 2002, TRUE, 'Allana Pedroso Santos', 'F', 5, '06/06/1977', 7, 7, 11, 6, 2500);</v>
      </c>
    </row>
    <row r="2007" spans="1:24" ht="14.25" customHeight="1" x14ac:dyDescent="0.2">
      <c r="A2007" s="7">
        <v>1</v>
      </c>
      <c r="B2007" s="7" t="str">
        <f>$A2007 &amp; "-"&amp;VLOOKUP($A2007,Company!$A:$B,2,FALSE)</f>
        <v>1-ACME Corporation</v>
      </c>
      <c r="C2007" s="5">
        <f t="shared" si="279"/>
        <v>2003</v>
      </c>
      <c r="D2007" s="6" t="b">
        <v>1</v>
      </c>
      <c r="E2007" s="7">
        <f ca="1">IF($C2007 = 1 + N("Presidente"),
    127,
    IF($C2007 = 2 + N("Vice-Presidente"),
        72,
        IF($C2007 = 3 + N("Secretária bilíngue"),
            13,
            RANDBETWEEN(5,COUNT(Name!$A:$A) + 1)
        )
    )
)</f>
        <v>110</v>
      </c>
      <c r="F2007" s="7" t="str">
        <f ca="1">VLOOKUP($E2007,Name!$A:$B,2,FALSE)</f>
        <v>Davi Miguel</v>
      </c>
      <c r="G2007" s="7">
        <f ca="1" xml:space="preserve">
IF($C2007 = 1,
    0,
    RANDBETWEEN(5,COUNT('Last name'!$A:$A) + 1)
)</f>
        <v>24</v>
      </c>
      <c r="H2007" s="7" t="str">
        <f ca="1" xml:space="preserve">
IF($C2007 = 1 + N("Presidente"),
    "de Orléans e Bragança",
    VLOOKUP($G2007,'Last name'!$A:$B,2,FALSE) &amp; " " &amp; VLOOKUP(RANDBETWEEN(5,COUNT('Last name'!$A:$A) + 1),'Last name'!$A:$B,2,FALSE)
)</f>
        <v>Asvilla Ferreira</v>
      </c>
      <c r="I2007" s="7" t="str">
        <f t="shared" ca="1" si="280"/>
        <v>Davi Miguel Asvilla Ferreira</v>
      </c>
      <c r="J2007" s="7" t="str">
        <f ca="1">VLOOKUP($E2007,Name!$A:$C,3,FALSE)</f>
        <v>M</v>
      </c>
      <c r="K2007" s="7" t="str">
        <f ca="1">VLOOKUP($J2007,Gender!$A:$B,2,FALSE)</f>
        <v>Male</v>
      </c>
      <c r="L2007" s="7">
        <f t="shared" ca="1" si="281"/>
        <v>5</v>
      </c>
      <c r="M2007" s="7" t="str">
        <f ca="1">VLOOKUP($L2007,Race!$A:$B,2,FALSE)</f>
        <v>White</v>
      </c>
      <c r="N2007" s="8">
        <f t="shared" ca="1" si="282"/>
        <v>19787</v>
      </c>
      <c r="O2007" s="6">
        <f t="shared" ca="1" si="283"/>
        <v>7</v>
      </c>
      <c r="P2007" s="8" t="str">
        <f ca="1">VLOOKUP($O2007,Education!$A:$B,2,FALSE)</f>
        <v>Undergraduate degree</v>
      </c>
      <c r="Q2007" s="7">
        <f ca="1" xml:space="preserve">
  IF(OR($S2007 = 5, $S2007 = 6, $S2007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007" s="7" t="str">
        <f ca="1">VLOOKUP($Q2007,Department!$A:$B,2,FALSE)</f>
        <v>Administration</v>
      </c>
      <c r="S2007" s="6">
        <f t="shared" ca="1" si="284"/>
        <v>9</v>
      </c>
      <c r="T2007" s="7" t="str">
        <f ca="1">VLOOKUP($S2007,Role!$A:$B,2,FALSE)</f>
        <v>Intern</v>
      </c>
      <c r="U2007" s="6" t="str">
        <f t="shared" ca="1" si="285"/>
        <v/>
      </c>
      <c r="V2007" s="7" t="str">
        <f ca="1" xml:space="preserve">
IF($U2007 &lt;&gt; "",
    VLOOKUP($U2007,Level!$A:$B,2,FALSE),
    ""
)</f>
        <v/>
      </c>
      <c r="W2007" s="1">
        <f t="shared" ca="1" si="286"/>
        <v>1205</v>
      </c>
      <c r="X2007" s="12" t="str">
        <f t="shared" ca="1" si="287"/>
        <v>INSERT INTO bi4all.fac_employees (id_company_fk, id_employee_pk, flg_active, employee_name, id_gender_fk, id_race_fk, birthday, id_schooling_fk, id_department_fk, id_role_fk, id_level_fk, salary) VALUES (1, 2003, TRUE, 'Davi Miguel Asvilla Ferreira', 'M', 5, '04/03/1954', 7, 6, 9, NULL, 1205);</v>
      </c>
    </row>
    <row r="2008" spans="1:24" ht="14.25" customHeight="1" x14ac:dyDescent="0.2">
      <c r="A2008" s="7">
        <v>1</v>
      </c>
      <c r="B2008" s="7" t="str">
        <f>$A2008 &amp; "-"&amp;VLOOKUP($A2008,Company!$A:$B,2,FALSE)</f>
        <v>1-ACME Corporation</v>
      </c>
      <c r="C2008" s="5">
        <f t="shared" si="279"/>
        <v>2004</v>
      </c>
      <c r="D2008" s="6" t="b">
        <v>1</v>
      </c>
      <c r="E2008" s="7">
        <f ca="1">IF($C2008 = 1 + N("Presidente"),
    127,
    IF($C2008 = 2 + N("Vice-Presidente"),
        72,
        IF($C2008 = 3 + N("Secretária bilíngue"),
            13,
            RANDBETWEEN(5,COUNT(Name!$A:$A) + 1)
        )
    )
)</f>
        <v>350</v>
      </c>
      <c r="F2008" s="7" t="str">
        <f ca="1">VLOOKUP($E2008,Name!$A:$B,2,FALSE)</f>
        <v>Vanessa</v>
      </c>
      <c r="G2008" s="7">
        <f ca="1" xml:space="preserve">
IF($C2008 = 1,
    0,
    RANDBETWEEN(5,COUNT('Last name'!$A:$A) + 1)
)</f>
        <v>106</v>
      </c>
      <c r="H2008" s="7" t="str">
        <f ca="1" xml:space="preserve">
IF($C2008 = 1 + N("Presidente"),
    "de Orléans e Bragança",
    VLOOKUP($G2008,'Last name'!$A:$B,2,FALSE) &amp; " " &amp; VLOOKUP(RANDBETWEEN(5,COUNT('Last name'!$A:$A) + 1),'Last name'!$A:$B,2,FALSE)
)</f>
        <v>Leitão Medeiros</v>
      </c>
      <c r="I2008" s="7" t="str">
        <f t="shared" ca="1" si="280"/>
        <v>Vanessa Leitão Medeiros</v>
      </c>
      <c r="J2008" s="7" t="str">
        <f ca="1">VLOOKUP($E2008,Name!$A:$C,3,FALSE)</f>
        <v>F</v>
      </c>
      <c r="K2008" s="7" t="str">
        <f ca="1">VLOOKUP($J2008,Gender!$A:$B,2,FALSE)</f>
        <v>Female</v>
      </c>
      <c r="L2008" s="7">
        <f t="shared" ca="1" si="281"/>
        <v>5</v>
      </c>
      <c r="M2008" s="7" t="str">
        <f ca="1">VLOOKUP($L2008,Race!$A:$B,2,FALSE)</f>
        <v>White</v>
      </c>
      <c r="N2008" s="8">
        <f t="shared" ca="1" si="282"/>
        <v>18956</v>
      </c>
      <c r="O2008" s="6">
        <f t="shared" ca="1" si="283"/>
        <v>7</v>
      </c>
      <c r="P2008" s="8" t="str">
        <f ca="1">VLOOKUP($O2008,Education!$A:$B,2,FALSE)</f>
        <v>Undergraduate degree</v>
      </c>
      <c r="Q2008" s="7">
        <f ca="1" xml:space="preserve">
  IF(OR($S2008 = 5, $S2008 = 6, $S2008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008" s="7" t="str">
        <f ca="1">VLOOKUP($Q2008,Department!$A:$B,2,FALSE)</f>
        <v>Human Resource</v>
      </c>
      <c r="S2008" s="6">
        <f t="shared" ca="1" si="284"/>
        <v>11</v>
      </c>
      <c r="T2008" s="7" t="str">
        <f ca="1">VLOOKUP($S2008,Role!$A:$B,2,FALSE)</f>
        <v>Analyst</v>
      </c>
      <c r="U2008" s="6">
        <f t="shared" ca="1" si="285"/>
        <v>6</v>
      </c>
      <c r="V2008" s="7" t="str">
        <f ca="1" xml:space="preserve">
IF($U2008 &lt;&gt; "",
    VLOOKUP($U2008,Level!$A:$B,2,FALSE),
    ""
)</f>
        <v>Pleno</v>
      </c>
      <c r="W2008" s="1">
        <f t="shared" ca="1" si="286"/>
        <v>2580</v>
      </c>
      <c r="X2008" s="12" t="str">
        <f t="shared" ca="1" si="287"/>
        <v>INSERT INTO bi4all.fac_employees (id_company_fk, id_employee_pk, flg_active, employee_name, id_gender_fk, id_race_fk, birthday, id_schooling_fk, id_department_fk, id_role_fk, id_level_fk, salary) VALUES (1, 2004, TRUE, 'Vanessa Leitão Medeiros', 'F', 5, '24/11/1951', 7, 8, 11, 6, 2580);</v>
      </c>
    </row>
    <row r="2009" spans="1:24" ht="14.25" customHeight="1" x14ac:dyDescent="0.2">
      <c r="A2009" s="7">
        <v>1</v>
      </c>
      <c r="B2009" s="7" t="str">
        <f>$A2009 &amp; "-"&amp;VLOOKUP($A2009,Company!$A:$B,2,FALSE)</f>
        <v>1-ACME Corporation</v>
      </c>
      <c r="C2009" s="5">
        <f t="shared" si="279"/>
        <v>2005</v>
      </c>
      <c r="D2009" s="6" t="b">
        <v>1</v>
      </c>
      <c r="E2009" s="7">
        <f ca="1">IF($C2009 = 1 + N("Presidente"),
    127,
    IF($C2009 = 2 + N("Vice-Presidente"),
        72,
        IF($C2009 = 3 + N("Secretária bilíngue"),
            13,
            RANDBETWEEN(5,COUNT(Name!$A:$A) + 1)
        )
    )
)</f>
        <v>248</v>
      </c>
      <c r="F2009" s="7" t="str">
        <f ca="1">VLOOKUP($E2009,Name!$A:$B,2,FALSE)</f>
        <v>Luiza</v>
      </c>
      <c r="G2009" s="7">
        <f ca="1" xml:space="preserve">
IF($C2009 = 1,
    0,
    RANDBETWEEN(5,COUNT('Last name'!$A:$A) + 1)
)</f>
        <v>130</v>
      </c>
      <c r="H2009" s="7" t="str">
        <f ca="1" xml:space="preserve">
IF($C2009 = 1 + N("Presidente"),
    "de Orléans e Bragança",
    VLOOKUP($G2009,'Last name'!$A:$B,2,FALSE) &amp; " " &amp; VLOOKUP(RANDBETWEEN(5,COUNT('Last name'!$A:$A) + 1),'Last name'!$A:$B,2,FALSE)
)</f>
        <v>Monteiro Abranches</v>
      </c>
      <c r="I2009" s="7" t="str">
        <f t="shared" ca="1" si="280"/>
        <v>Luiza Monteiro Abranches</v>
      </c>
      <c r="J2009" s="7" t="str">
        <f ca="1">VLOOKUP($E2009,Name!$A:$C,3,FALSE)</f>
        <v>F</v>
      </c>
      <c r="K2009" s="7" t="str">
        <f ca="1">VLOOKUP($J2009,Gender!$A:$B,2,FALSE)</f>
        <v>Female</v>
      </c>
      <c r="L2009" s="7">
        <f t="shared" ca="1" si="281"/>
        <v>6</v>
      </c>
      <c r="M2009" s="7" t="str">
        <f ca="1">VLOOKUP($L2009,Race!$A:$B,2,FALSE)</f>
        <v>Black or African American</v>
      </c>
      <c r="N2009" s="8">
        <f t="shared" ca="1" si="282"/>
        <v>20609</v>
      </c>
      <c r="O2009" s="6">
        <f t="shared" ca="1" si="283"/>
        <v>7</v>
      </c>
      <c r="P2009" s="8" t="str">
        <f ca="1">VLOOKUP($O2009,Education!$A:$B,2,FALSE)</f>
        <v>Undergraduate degree</v>
      </c>
      <c r="Q2009" s="7">
        <f ca="1" xml:space="preserve">
  IF(OR($S2009 = 5, $S2009 = 6, $S2009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009" s="7" t="str">
        <f ca="1">VLOOKUP($Q2009,Department!$A:$B,2,FALSE)</f>
        <v>Communication &amp; Marketing</v>
      </c>
      <c r="S2009" s="6">
        <f t="shared" ca="1" si="284"/>
        <v>10</v>
      </c>
      <c r="T2009" s="7" t="str">
        <f ca="1">VLOOKUP($S2009,Role!$A:$B,2,FALSE)</f>
        <v>Trainee</v>
      </c>
      <c r="U2009" s="6" t="str">
        <f t="shared" ca="1" si="285"/>
        <v/>
      </c>
      <c r="V2009" s="7" t="str">
        <f ca="1" xml:space="preserve">
IF($U2009 &lt;&gt; "",
    VLOOKUP($U2009,Level!$A:$B,2,FALSE),
    ""
)</f>
        <v/>
      </c>
      <c r="W2009" s="1">
        <f t="shared" ca="1" si="286"/>
        <v>1385</v>
      </c>
      <c r="X2009" s="12" t="str">
        <f t="shared" ca="1" si="287"/>
        <v>INSERT INTO bi4all.fac_employees (id_company_fk, id_employee_pk, flg_active, employee_name, id_gender_fk, id_race_fk, birthday, id_schooling_fk, id_department_fk, id_role_fk, id_level_fk, salary) VALUES (1, 2005, TRUE, 'Luiza Monteiro Abranches', 'F', 6, '03/06/1956', 7, 11, 10, NULL, 1385);</v>
      </c>
    </row>
    <row r="2010" spans="1:24" ht="14.25" customHeight="1" x14ac:dyDescent="0.2">
      <c r="A2010" s="7">
        <v>1</v>
      </c>
      <c r="B2010" s="7" t="str">
        <f>$A2010 &amp; "-"&amp;VLOOKUP($A2010,Company!$A:$B,2,FALSE)</f>
        <v>1-ACME Corporation</v>
      </c>
      <c r="C2010" s="5">
        <f t="shared" si="279"/>
        <v>2006</v>
      </c>
      <c r="D2010" s="6" t="b">
        <v>1</v>
      </c>
      <c r="E2010" s="7">
        <f ca="1">IF($C2010 = 1 + N("Presidente"),
    127,
    IF($C2010 = 2 + N("Vice-Presidente"),
        72,
        IF($C2010 = 3 + N("Secretária bilíngue"),
            13,
            RANDBETWEEN(5,COUNT(Name!$A:$A) + 1)
        )
    )
)</f>
        <v>140</v>
      </c>
      <c r="F2010" s="7" t="str">
        <f ca="1">VLOOKUP($E2010,Name!$A:$B,2,FALSE)</f>
        <v>Fernando Manuel</v>
      </c>
      <c r="G2010" s="7">
        <f ca="1" xml:space="preserve">
IF($C2010 = 1,
    0,
    RANDBETWEEN(5,COUNT('Last name'!$A:$A) + 1)
)</f>
        <v>152</v>
      </c>
      <c r="H2010" s="7" t="str">
        <f ca="1" xml:space="preserve">
IF($C2010 = 1 + N("Presidente"),
    "de Orléans e Bragança",
    VLOOKUP($G2010,'Last name'!$A:$B,2,FALSE) &amp; " " &amp; VLOOKUP(RANDBETWEEN(5,COUNT('Last name'!$A:$A) + 1),'Last name'!$A:$B,2,FALSE)
)</f>
        <v>Pimenta Barbosa</v>
      </c>
      <c r="I2010" s="7" t="str">
        <f t="shared" ca="1" si="280"/>
        <v>Fernando Manuel Pimenta Barbosa</v>
      </c>
      <c r="J2010" s="7" t="str">
        <f ca="1">VLOOKUP($E2010,Name!$A:$C,3,FALSE)</f>
        <v>M</v>
      </c>
      <c r="K2010" s="7" t="str">
        <f ca="1">VLOOKUP($J2010,Gender!$A:$B,2,FALSE)</f>
        <v>Male</v>
      </c>
      <c r="L2010" s="7">
        <f t="shared" ca="1" si="281"/>
        <v>5</v>
      </c>
      <c r="M2010" s="7" t="str">
        <f ca="1">VLOOKUP($L2010,Race!$A:$B,2,FALSE)</f>
        <v>White</v>
      </c>
      <c r="N2010" s="8">
        <f t="shared" ca="1" si="282"/>
        <v>30114</v>
      </c>
      <c r="O2010" s="6">
        <f t="shared" ca="1" si="283"/>
        <v>7</v>
      </c>
      <c r="P2010" s="8" t="str">
        <f ca="1">VLOOKUP($O2010,Education!$A:$B,2,FALSE)</f>
        <v>Undergraduate degree</v>
      </c>
      <c r="Q2010" s="7">
        <f ca="1" xml:space="preserve">
  IF(OR($S2010 = 5, $S2010 = 6, $S2010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010" s="7" t="str">
        <f ca="1">VLOOKUP($Q2010,Department!$A:$B,2,FALSE)</f>
        <v>Presidency</v>
      </c>
      <c r="S2010" s="6">
        <f t="shared" ca="1" si="284"/>
        <v>11</v>
      </c>
      <c r="T2010" s="7" t="str">
        <f ca="1">VLOOKUP($S2010,Role!$A:$B,2,FALSE)</f>
        <v>Analyst</v>
      </c>
      <c r="U2010" s="6">
        <f t="shared" ca="1" si="285"/>
        <v>7</v>
      </c>
      <c r="V2010" s="7" t="str">
        <f ca="1" xml:space="preserve">
IF($U2010 &lt;&gt; "",
    VLOOKUP($U2010,Level!$A:$B,2,FALSE),
    ""
)</f>
        <v>Senior</v>
      </c>
      <c r="W2010" s="1">
        <f t="shared" ca="1" si="286"/>
        <v>2500</v>
      </c>
      <c r="X2010" s="12" t="str">
        <f t="shared" ca="1" si="287"/>
        <v>INSERT INTO bi4all.fac_employees (id_company_fk, id_employee_pk, flg_active, employee_name, id_gender_fk, id_race_fk, birthday, id_schooling_fk, id_department_fk, id_role_fk, id_level_fk, salary) VALUES (1, 2006, TRUE, 'Fernando Manuel Pimenta Barbosa', 'M', 5, '12/06/1982', 7, 5, 11, 7, 2500);</v>
      </c>
    </row>
    <row r="2011" spans="1:24" ht="14.25" customHeight="1" x14ac:dyDescent="0.2">
      <c r="A2011" s="7">
        <v>1</v>
      </c>
      <c r="B2011" s="7" t="str">
        <f>$A2011 &amp; "-"&amp;VLOOKUP($A2011,Company!$A:$B,2,FALSE)</f>
        <v>1-ACME Corporation</v>
      </c>
      <c r="C2011" s="5">
        <f t="shared" si="279"/>
        <v>2007</v>
      </c>
      <c r="D2011" s="6" t="b">
        <v>1</v>
      </c>
      <c r="E2011" s="7">
        <f ca="1">IF($C2011 = 1 + N("Presidente"),
    127,
    IF($C2011 = 2 + N("Vice-Presidente"),
        72,
        IF($C2011 = 3 + N("Secretária bilíngue"),
            13,
            RANDBETWEEN(5,COUNT(Name!$A:$A) + 1)
        )
    )
)</f>
        <v>9</v>
      </c>
      <c r="F2011" s="7" t="str">
        <f ca="1">VLOOKUP($E2011,Name!$A:$B,2,FALSE)</f>
        <v>Adélio</v>
      </c>
      <c r="G2011" s="7">
        <f ca="1" xml:space="preserve">
IF($C2011 = 1,
    0,
    RANDBETWEEN(5,COUNT('Last name'!$A:$A) + 1)
)</f>
        <v>53</v>
      </c>
      <c r="H2011" s="7" t="str">
        <f ca="1" xml:space="preserve">
IF($C2011 = 1 + N("Presidente"),
    "de Orléans e Bragança",
    VLOOKUP($G2011,'Last name'!$A:$B,2,FALSE) &amp; " " &amp; VLOOKUP(RANDBETWEEN(5,COUNT('Last name'!$A:$A) + 1),'Last name'!$A:$B,2,FALSE)
)</f>
        <v>Camargo Miranda</v>
      </c>
      <c r="I2011" s="7" t="str">
        <f t="shared" ca="1" si="280"/>
        <v>Adélio Camargo Miranda</v>
      </c>
      <c r="J2011" s="7" t="str">
        <f ca="1">VLOOKUP($E2011,Name!$A:$C,3,FALSE)</f>
        <v>M</v>
      </c>
      <c r="K2011" s="7" t="str">
        <f ca="1">VLOOKUP($J2011,Gender!$A:$B,2,FALSE)</f>
        <v>Male</v>
      </c>
      <c r="L2011" s="7">
        <f t="shared" ca="1" si="281"/>
        <v>5</v>
      </c>
      <c r="M2011" s="7" t="str">
        <f ca="1">VLOOKUP($L2011,Race!$A:$B,2,FALSE)</f>
        <v>White</v>
      </c>
      <c r="N2011" s="8">
        <f t="shared" ca="1" si="282"/>
        <v>29918</v>
      </c>
      <c r="O2011" s="6">
        <f t="shared" ca="1" si="283"/>
        <v>7</v>
      </c>
      <c r="P2011" s="8" t="str">
        <f ca="1">VLOOKUP($O2011,Education!$A:$B,2,FALSE)</f>
        <v>Undergraduate degree</v>
      </c>
      <c r="Q2011" s="7">
        <f ca="1" xml:space="preserve">
  IF(OR($S2011 = 5, $S2011 = 6, $S2011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011" s="7" t="str">
        <f ca="1">VLOOKUP($Q2011,Department!$A:$B,2,FALSE)</f>
        <v>Finance</v>
      </c>
      <c r="S2011" s="6">
        <f t="shared" ca="1" si="284"/>
        <v>10</v>
      </c>
      <c r="T2011" s="7" t="str">
        <f ca="1">VLOOKUP($S2011,Role!$A:$B,2,FALSE)</f>
        <v>Trainee</v>
      </c>
      <c r="U2011" s="6" t="str">
        <f t="shared" ca="1" si="285"/>
        <v/>
      </c>
      <c r="V2011" s="7" t="str">
        <f ca="1" xml:space="preserve">
IF($U2011 &lt;&gt; "",
    VLOOKUP($U2011,Level!$A:$B,2,FALSE),
    ""
)</f>
        <v/>
      </c>
      <c r="W2011" s="1">
        <f t="shared" ca="1" si="286"/>
        <v>1305</v>
      </c>
      <c r="X2011" s="12" t="str">
        <f t="shared" ca="1" si="287"/>
        <v>INSERT INTO bi4all.fac_employees (id_company_fk, id_employee_pk, flg_active, employee_name, id_gender_fk, id_race_fk, birthday, id_schooling_fk, id_department_fk, id_role_fk, id_level_fk, salary) VALUES (1, 2007, TRUE, 'Adélio Camargo Miranda', 'M', 5, '28/11/1981', 7, 7, 10, NULL, 1305);</v>
      </c>
    </row>
    <row r="2012" spans="1:24" ht="14.25" customHeight="1" x14ac:dyDescent="0.2">
      <c r="A2012" s="7">
        <v>1</v>
      </c>
      <c r="B2012" s="7" t="str">
        <f>$A2012 &amp; "-"&amp;VLOOKUP($A2012,Company!$A:$B,2,FALSE)</f>
        <v>1-ACME Corporation</v>
      </c>
      <c r="C2012" s="5">
        <f t="shared" si="279"/>
        <v>2008</v>
      </c>
      <c r="D2012" s="6" t="b">
        <v>1</v>
      </c>
      <c r="E2012" s="7">
        <f ca="1">IF($C2012 = 1 + N("Presidente"),
    127,
    IF($C2012 = 2 + N("Vice-Presidente"),
        72,
        IF($C2012 = 3 + N("Secretária bilíngue"),
            13,
            RANDBETWEEN(5,COUNT(Name!$A:$A) + 1)
        )
    )
)</f>
        <v>68</v>
      </c>
      <c r="F2012" s="7" t="str">
        <f ca="1">VLOOKUP($E2012,Name!$A:$B,2,FALSE)</f>
        <v>Benício</v>
      </c>
      <c r="G2012" s="7">
        <f ca="1" xml:space="preserve">
IF($C2012 = 1,
    0,
    RANDBETWEEN(5,COUNT('Last name'!$A:$A) + 1)
)</f>
        <v>76</v>
      </c>
      <c r="H2012" s="7" t="str">
        <f ca="1" xml:space="preserve">
IF($C2012 = 1 + N("Presidente"),
    "de Orléans e Bragança",
    VLOOKUP($G2012,'Last name'!$A:$B,2,FALSE) &amp; " " &amp; VLOOKUP(RANDBETWEEN(5,COUNT('Last name'!$A:$A) + 1),'Last name'!$A:$B,2,FALSE)
)</f>
        <v>Duarte Badu</v>
      </c>
      <c r="I2012" s="7" t="str">
        <f t="shared" ca="1" si="280"/>
        <v>Benício Duarte Badu</v>
      </c>
      <c r="J2012" s="7" t="str">
        <f ca="1">VLOOKUP($E2012,Name!$A:$C,3,FALSE)</f>
        <v>M</v>
      </c>
      <c r="K2012" s="7" t="str">
        <f ca="1">VLOOKUP($J2012,Gender!$A:$B,2,FALSE)</f>
        <v>Male</v>
      </c>
      <c r="L2012" s="7">
        <f t="shared" ca="1" si="281"/>
        <v>5</v>
      </c>
      <c r="M2012" s="7" t="str">
        <f ca="1">VLOOKUP($L2012,Race!$A:$B,2,FALSE)</f>
        <v>White</v>
      </c>
      <c r="N2012" s="8">
        <f t="shared" ca="1" si="282"/>
        <v>24186</v>
      </c>
      <c r="O2012" s="6">
        <f t="shared" ca="1" si="283"/>
        <v>7</v>
      </c>
      <c r="P2012" s="8" t="str">
        <f ca="1">VLOOKUP($O2012,Education!$A:$B,2,FALSE)</f>
        <v>Undergraduate degree</v>
      </c>
      <c r="Q2012" s="7">
        <f ca="1" xml:space="preserve">
  IF(OR($S2012 = 5, $S2012 = 6, $S2012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12" s="7" t="str">
        <f ca="1">VLOOKUP($Q2012,Department!$A:$B,2,FALSE)</f>
        <v>Operations</v>
      </c>
      <c r="S2012" s="6">
        <f t="shared" ca="1" si="284"/>
        <v>11</v>
      </c>
      <c r="T2012" s="7" t="str">
        <f ca="1">VLOOKUP($S2012,Role!$A:$B,2,FALSE)</f>
        <v>Analyst</v>
      </c>
      <c r="U2012" s="6">
        <f t="shared" ca="1" si="285"/>
        <v>7</v>
      </c>
      <c r="V2012" s="7" t="str">
        <f ca="1" xml:space="preserve">
IF($U2012 &lt;&gt; "",
    VLOOKUP($U2012,Level!$A:$B,2,FALSE),
    ""
)</f>
        <v>Senior</v>
      </c>
      <c r="W2012" s="1">
        <f t="shared" ca="1" si="286"/>
        <v>2500</v>
      </c>
      <c r="X2012" s="12" t="str">
        <f t="shared" ca="1" si="287"/>
        <v>INSERT INTO bi4all.fac_employees (id_company_fk, id_employee_pk, flg_active, employee_name, id_gender_fk, id_race_fk, birthday, id_schooling_fk, id_department_fk, id_role_fk, id_level_fk, salary) VALUES (1, 2008, TRUE, 'Benício Duarte Badu', 'M', 5, '20/03/1966', 7, 10, 11, 7, 2500);</v>
      </c>
    </row>
    <row r="2013" spans="1:24" ht="14.25" customHeight="1" x14ac:dyDescent="0.2">
      <c r="A2013" s="7">
        <v>1</v>
      </c>
      <c r="B2013" s="7" t="str">
        <f>$A2013 &amp; "-"&amp;VLOOKUP($A2013,Company!$A:$B,2,FALSE)</f>
        <v>1-ACME Corporation</v>
      </c>
      <c r="C2013" s="5">
        <f t="shared" si="279"/>
        <v>2009</v>
      </c>
      <c r="D2013" s="6" t="b">
        <v>1</v>
      </c>
      <c r="E2013" s="7">
        <f ca="1">IF($C2013 = 1 + N("Presidente"),
    127,
    IF($C2013 = 2 + N("Vice-Presidente"),
        72,
        IF($C2013 = 3 + N("Secretária bilíngue"),
            13,
            RANDBETWEEN(5,COUNT(Name!$A:$A) + 1)
        )
    )
)</f>
        <v>359</v>
      </c>
      <c r="F2013" s="7" t="str">
        <f ca="1">VLOOKUP($E2013,Name!$A:$B,2,FALSE)</f>
        <v>Vitor</v>
      </c>
      <c r="G2013" s="7">
        <f ca="1" xml:space="preserve">
IF($C2013 = 1,
    0,
    RANDBETWEEN(5,COUNT('Last name'!$A:$A) + 1)
)</f>
        <v>21</v>
      </c>
      <c r="H2013" s="7" t="str">
        <f ca="1" xml:space="preserve">
IF($C2013 = 1 + N("Presidente"),
    "de Orléans e Bragança",
    VLOOKUP($G2013,'Last name'!$A:$B,2,FALSE) &amp; " " &amp; VLOOKUP(RANDBETWEEN(5,COUNT('Last name'!$A:$A) + 1),'Last name'!$A:$B,2,FALSE)
)</f>
        <v>Aragão Barroso</v>
      </c>
      <c r="I2013" s="7" t="str">
        <f t="shared" ca="1" si="280"/>
        <v>Vitor Aragão Barroso</v>
      </c>
      <c r="J2013" s="7" t="str">
        <f ca="1">VLOOKUP($E2013,Name!$A:$C,3,FALSE)</f>
        <v>M</v>
      </c>
      <c r="K2013" s="7" t="str">
        <f ca="1">VLOOKUP($J2013,Gender!$A:$B,2,FALSE)</f>
        <v>Male</v>
      </c>
      <c r="L2013" s="7">
        <f t="shared" ca="1" si="281"/>
        <v>7</v>
      </c>
      <c r="M2013" s="7" t="str">
        <f ca="1">VLOOKUP($L2013,Race!$A:$B,2,FALSE)</f>
        <v>Hispanic or Latino</v>
      </c>
      <c r="N2013" s="8">
        <f t="shared" ca="1" si="282"/>
        <v>20677</v>
      </c>
      <c r="O2013" s="6">
        <f t="shared" ca="1" si="283"/>
        <v>7</v>
      </c>
      <c r="P2013" s="8" t="str">
        <f ca="1">VLOOKUP($O2013,Education!$A:$B,2,FALSE)</f>
        <v>Undergraduate degree</v>
      </c>
      <c r="Q2013" s="7">
        <f ca="1" xml:space="preserve">
  IF(OR($S2013 = 5, $S2013 = 6, $S2013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013" s="7" t="str">
        <f ca="1">VLOOKUP($Q2013,Department!$A:$B,2,FALSE)</f>
        <v>Controlling</v>
      </c>
      <c r="S2013" s="6">
        <f t="shared" ca="1" si="284"/>
        <v>9</v>
      </c>
      <c r="T2013" s="7" t="str">
        <f ca="1">VLOOKUP($S2013,Role!$A:$B,2,FALSE)</f>
        <v>Intern</v>
      </c>
      <c r="U2013" s="6" t="str">
        <f t="shared" ca="1" si="285"/>
        <v/>
      </c>
      <c r="V2013" s="7" t="str">
        <f ca="1" xml:space="preserve">
IF($U2013 &lt;&gt; "",
    VLOOKUP($U2013,Level!$A:$B,2,FALSE),
    ""
)</f>
        <v/>
      </c>
      <c r="W2013" s="1">
        <f t="shared" ca="1" si="286"/>
        <v>1205</v>
      </c>
      <c r="X2013" s="12" t="str">
        <f t="shared" ca="1" si="287"/>
        <v>INSERT INTO bi4all.fac_employees (id_company_fk, id_employee_pk, flg_active, employee_name, id_gender_fk, id_race_fk, birthday, id_schooling_fk, id_department_fk, id_role_fk, id_level_fk, salary) VALUES (1, 2009, TRUE, 'Vitor Aragão Barroso', 'M', 7, '10/08/1956', 7, 12, 9, NULL, 1205);</v>
      </c>
    </row>
    <row r="2014" spans="1:24" ht="14.25" customHeight="1" x14ac:dyDescent="0.2">
      <c r="A2014" s="7">
        <v>1</v>
      </c>
      <c r="B2014" s="7" t="str">
        <f>$A2014 &amp; "-"&amp;VLOOKUP($A2014,Company!$A:$B,2,FALSE)</f>
        <v>1-ACME Corporation</v>
      </c>
      <c r="C2014" s="5">
        <f t="shared" si="279"/>
        <v>2010</v>
      </c>
      <c r="D2014" s="6" t="b">
        <v>1</v>
      </c>
      <c r="E2014" s="7">
        <f ca="1">IF($C2014 = 1 + N("Presidente"),
    127,
    IF($C2014 = 2 + N("Vice-Presidente"),
        72,
        IF($C2014 = 3 + N("Secretária bilíngue"),
            13,
            RANDBETWEEN(5,COUNT(Name!$A:$A) + 1)
        )
    )
)</f>
        <v>319</v>
      </c>
      <c r="F2014" s="7" t="str">
        <f ca="1">VLOOKUP($E2014,Name!$A:$B,2,FALSE)</f>
        <v>Pedro Miguel</v>
      </c>
      <c r="G2014" s="7">
        <f ca="1" xml:space="preserve">
IF($C2014 = 1,
    0,
    RANDBETWEEN(5,COUNT('Last name'!$A:$A) + 1)
)</f>
        <v>58</v>
      </c>
      <c r="H2014" s="7" t="str">
        <f ca="1" xml:space="preserve">
IF($C2014 = 1 + N("Presidente"),
    "de Orléans e Bragança",
    VLOOKUP($G2014,'Last name'!$A:$B,2,FALSE) &amp; " " &amp; VLOOKUP(RANDBETWEEN(5,COUNT('Last name'!$A:$A) + 1),'Last name'!$A:$B,2,FALSE)
)</f>
        <v>Cardoso Romano</v>
      </c>
      <c r="I2014" s="7" t="str">
        <f t="shared" ca="1" si="280"/>
        <v>Pedro Miguel Cardoso Romano</v>
      </c>
      <c r="J2014" s="7" t="str">
        <f ca="1">VLOOKUP($E2014,Name!$A:$C,3,FALSE)</f>
        <v>M</v>
      </c>
      <c r="K2014" s="7" t="str">
        <f ca="1">VLOOKUP($J2014,Gender!$A:$B,2,FALSE)</f>
        <v>Male</v>
      </c>
      <c r="L2014" s="7">
        <f t="shared" ca="1" si="281"/>
        <v>8</v>
      </c>
      <c r="M2014" s="7" t="str">
        <f ca="1">VLOOKUP($L2014,Race!$A:$B,2,FALSE)</f>
        <v>Asian</v>
      </c>
      <c r="N2014" s="8">
        <f t="shared" ca="1" si="282"/>
        <v>31499</v>
      </c>
      <c r="O2014" s="6">
        <f t="shared" ca="1" si="283"/>
        <v>7</v>
      </c>
      <c r="P2014" s="8" t="str">
        <f ca="1">VLOOKUP($O2014,Education!$A:$B,2,FALSE)</f>
        <v>Undergraduate degree</v>
      </c>
      <c r="Q2014" s="7">
        <f ca="1" xml:space="preserve">
  IF(OR($S2014 = 5, $S2014 = 6, $S2014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014" s="7" t="str">
        <f ca="1">VLOOKUP($Q2014,Department!$A:$B,2,FALSE)</f>
        <v>Controlling</v>
      </c>
      <c r="S2014" s="6">
        <f t="shared" ca="1" si="284"/>
        <v>11</v>
      </c>
      <c r="T2014" s="7" t="str">
        <f ca="1">VLOOKUP($S2014,Role!$A:$B,2,FALSE)</f>
        <v>Analyst</v>
      </c>
      <c r="U2014" s="6">
        <f t="shared" ca="1" si="285"/>
        <v>6</v>
      </c>
      <c r="V2014" s="7" t="str">
        <f ca="1" xml:space="preserve">
IF($U2014 &lt;&gt; "",
    VLOOKUP($U2014,Level!$A:$B,2,FALSE),
    ""
)</f>
        <v>Pleno</v>
      </c>
      <c r="W2014" s="1">
        <f t="shared" ca="1" si="286"/>
        <v>2500</v>
      </c>
      <c r="X2014" s="12" t="str">
        <f t="shared" ca="1" si="287"/>
        <v>INSERT INTO bi4all.fac_employees (id_company_fk, id_employee_pk, flg_active, employee_name, id_gender_fk, id_race_fk, birthday, id_schooling_fk, id_department_fk, id_role_fk, id_level_fk, salary) VALUES (1, 2010, TRUE, 'Pedro Miguel Cardoso Romano', 'M', 8, '28/03/1986', 7, 12, 11, 6, 2500);</v>
      </c>
    </row>
    <row r="2015" spans="1:24" ht="14.25" customHeight="1" x14ac:dyDescent="0.2">
      <c r="A2015" s="7">
        <v>1</v>
      </c>
      <c r="B2015" s="7" t="str">
        <f>$A2015 &amp; "-"&amp;VLOOKUP($A2015,Company!$A:$B,2,FALSE)</f>
        <v>1-ACME Corporation</v>
      </c>
      <c r="C2015" s="5">
        <f t="shared" si="279"/>
        <v>2011</v>
      </c>
      <c r="D2015" s="6" t="b">
        <v>1</v>
      </c>
      <c r="E2015" s="7">
        <f ca="1">IF($C2015 = 1 + N("Presidente"),
    127,
    IF($C2015 = 2 + N("Vice-Presidente"),
        72,
        IF($C2015 = 3 + N("Secretária bilíngue"),
            13,
            RANDBETWEEN(5,COUNT(Name!$A:$A) + 1)
        )
    )
)</f>
        <v>225</v>
      </c>
      <c r="F2015" s="7" t="str">
        <f ca="1">VLOOKUP($E2015,Name!$A:$B,2,FALSE)</f>
        <v>Levi</v>
      </c>
      <c r="G2015" s="7">
        <f ca="1" xml:space="preserve">
IF($C2015 = 1,
    0,
    RANDBETWEEN(5,COUNT('Last name'!$A:$A) + 1)
)</f>
        <v>16</v>
      </c>
      <c r="H2015" s="7" t="str">
        <f ca="1" xml:space="preserve">
IF($C2015 = 1 + N("Presidente"),
    "de Orléans e Bragança",
    VLOOKUP($G2015,'Last name'!$A:$B,2,FALSE) &amp; " " &amp; VLOOKUP(RANDBETWEEN(5,COUNT('Last name'!$A:$A) + 1),'Last name'!$A:$B,2,FALSE)
)</f>
        <v>Amor Almeida</v>
      </c>
      <c r="I2015" s="7" t="str">
        <f t="shared" ca="1" si="280"/>
        <v>Levi Amor Almeida</v>
      </c>
      <c r="J2015" s="7" t="str">
        <f ca="1">VLOOKUP($E2015,Name!$A:$C,3,FALSE)</f>
        <v>M</v>
      </c>
      <c r="K2015" s="7" t="str">
        <f ca="1">VLOOKUP($J2015,Gender!$A:$B,2,FALSE)</f>
        <v>Male</v>
      </c>
      <c r="L2015" s="7">
        <f t="shared" ca="1" si="281"/>
        <v>5</v>
      </c>
      <c r="M2015" s="7" t="str">
        <f ca="1">VLOOKUP($L2015,Race!$A:$B,2,FALSE)</f>
        <v>White</v>
      </c>
      <c r="N2015" s="8">
        <f t="shared" ca="1" si="282"/>
        <v>26401</v>
      </c>
      <c r="O2015" s="6">
        <f t="shared" ca="1" si="283"/>
        <v>7</v>
      </c>
      <c r="P2015" s="8" t="str">
        <f ca="1">VLOOKUP($O2015,Education!$A:$B,2,FALSE)</f>
        <v>Undergraduate degree</v>
      </c>
      <c r="Q2015" s="7">
        <f ca="1" xml:space="preserve">
  IF(OR($S2015 = 5, $S2015 = 6, $S2015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015" s="7" t="str">
        <f ca="1">VLOOKUP($Q2015,Department!$A:$B,2,FALSE)</f>
        <v>Human Resource</v>
      </c>
      <c r="S2015" s="6">
        <f t="shared" ca="1" si="284"/>
        <v>10</v>
      </c>
      <c r="T2015" s="7" t="str">
        <f ca="1">VLOOKUP($S2015,Role!$A:$B,2,FALSE)</f>
        <v>Trainee</v>
      </c>
      <c r="U2015" s="6" t="str">
        <f t="shared" ca="1" si="285"/>
        <v/>
      </c>
      <c r="V2015" s="7" t="str">
        <f ca="1" xml:space="preserve">
IF($U2015 &lt;&gt; "",
    VLOOKUP($U2015,Level!$A:$B,2,FALSE),
    ""
)</f>
        <v/>
      </c>
      <c r="W2015" s="1">
        <f t="shared" ca="1" si="286"/>
        <v>1385</v>
      </c>
      <c r="X2015" s="12" t="str">
        <f t="shared" ca="1" si="287"/>
        <v>INSERT INTO bi4all.fac_employees (id_company_fk, id_employee_pk, flg_active, employee_name, id_gender_fk, id_race_fk, birthday, id_schooling_fk, id_department_fk, id_role_fk, id_level_fk, salary) VALUES (1, 2011, TRUE, 'Levi Amor Almeida', 'M', 5, '12/04/1972', 7, 8, 10, NULL, 1385);</v>
      </c>
    </row>
    <row r="2016" spans="1:24" ht="14.25" customHeight="1" x14ac:dyDescent="0.2">
      <c r="A2016" s="7">
        <v>1</v>
      </c>
      <c r="B2016" s="7" t="str">
        <f>$A2016 &amp; "-"&amp;VLOOKUP($A2016,Company!$A:$B,2,FALSE)</f>
        <v>1-ACME Corporation</v>
      </c>
      <c r="C2016" s="5">
        <f t="shared" si="279"/>
        <v>2012</v>
      </c>
      <c r="D2016" s="6" t="b">
        <v>1</v>
      </c>
      <c r="E2016" s="7">
        <f ca="1">IF($C2016 = 1 + N("Presidente"),
    127,
    IF($C2016 = 2 + N("Vice-Presidente"),
        72,
        IF($C2016 = 3 + N("Secretária bilíngue"),
            13,
            RANDBETWEEN(5,COUNT(Name!$A:$A) + 1)
        )
    )
)</f>
        <v>144</v>
      </c>
      <c r="F2016" s="7" t="str">
        <f ca="1">VLOOKUP($E2016,Name!$A:$B,2,FALSE)</f>
        <v>Flávio</v>
      </c>
      <c r="G2016" s="7">
        <f ca="1" xml:space="preserve">
IF($C2016 = 1,
    0,
    RANDBETWEEN(5,COUNT('Last name'!$A:$A) + 1)
)</f>
        <v>46</v>
      </c>
      <c r="H2016" s="7" t="str">
        <f ca="1" xml:space="preserve">
IF($C2016 = 1 + N("Presidente"),
    "de Orléans e Bragança",
    VLOOKUP($G2016,'Last name'!$A:$B,2,FALSE) &amp; " " &amp; VLOOKUP(RANDBETWEEN(5,COUNT('Last name'!$A:$A) + 1),'Last name'!$A:$B,2,FALSE)
)</f>
        <v>Bragança Reis</v>
      </c>
      <c r="I2016" s="7" t="str">
        <f t="shared" ca="1" si="280"/>
        <v>Flávio Bragança Reis</v>
      </c>
      <c r="J2016" s="7" t="str">
        <f ca="1">VLOOKUP($E2016,Name!$A:$C,3,FALSE)</f>
        <v>M</v>
      </c>
      <c r="K2016" s="7" t="str">
        <f ca="1">VLOOKUP($J2016,Gender!$A:$B,2,FALSE)</f>
        <v>Male</v>
      </c>
      <c r="L2016" s="7">
        <f t="shared" ca="1" si="281"/>
        <v>6</v>
      </c>
      <c r="M2016" s="7" t="str">
        <f ca="1">VLOOKUP($L2016,Race!$A:$B,2,FALSE)</f>
        <v>Black or African American</v>
      </c>
      <c r="N2016" s="8">
        <f t="shared" ca="1" si="282"/>
        <v>28890</v>
      </c>
      <c r="O2016" s="6">
        <f t="shared" ca="1" si="283"/>
        <v>8</v>
      </c>
      <c r="P2016" s="8" t="str">
        <f ca="1">VLOOKUP($O2016,Education!$A:$B,2,FALSE)</f>
        <v>Graduate school</v>
      </c>
      <c r="Q2016" s="7">
        <f ca="1" xml:space="preserve">
  IF(OR($S2016 = 5, $S2016 = 6, $S2016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016" s="7" t="str">
        <f ca="1">VLOOKUP($Q2016,Department!$A:$B,2,FALSE)</f>
        <v>Administration</v>
      </c>
      <c r="S2016" s="6">
        <f t="shared" ca="1" si="284"/>
        <v>11</v>
      </c>
      <c r="T2016" s="7" t="str">
        <f ca="1">VLOOKUP($S2016,Role!$A:$B,2,FALSE)</f>
        <v>Analyst</v>
      </c>
      <c r="U2016" s="6">
        <f t="shared" ca="1" si="285"/>
        <v>5</v>
      </c>
      <c r="V2016" s="7" t="str">
        <f ca="1" xml:space="preserve">
IF($U2016 &lt;&gt; "",
    VLOOKUP($U2016,Level!$A:$B,2,FALSE),
    ""
)</f>
        <v>Junior</v>
      </c>
      <c r="W2016" s="1">
        <f t="shared" ca="1" si="286"/>
        <v>3000</v>
      </c>
      <c r="X2016" s="12" t="str">
        <f t="shared" ca="1" si="287"/>
        <v>INSERT INTO bi4all.fac_employees (id_company_fk, id_employee_pk, flg_active, employee_name, id_gender_fk, id_race_fk, birthday, id_schooling_fk, id_department_fk, id_role_fk, id_level_fk, salary) VALUES (1, 2012, TRUE, 'Flávio Bragança Reis', 'M', 6, '04/02/1979', 8, 6, 11, 5, 3000);</v>
      </c>
    </row>
    <row r="2017" spans="1:24" ht="14.25" customHeight="1" x14ac:dyDescent="0.2">
      <c r="A2017" s="7">
        <v>1</v>
      </c>
      <c r="B2017" s="7" t="str">
        <f>$A2017 &amp; "-"&amp;VLOOKUP($A2017,Company!$A:$B,2,FALSE)</f>
        <v>1-ACME Corporation</v>
      </c>
      <c r="C2017" s="5">
        <f t="shared" si="279"/>
        <v>2013</v>
      </c>
      <c r="D2017" s="6" t="b">
        <v>1</v>
      </c>
      <c r="E2017" s="7">
        <f ca="1">IF($C2017 = 1 + N("Presidente"),
    127,
    IF($C2017 = 2 + N("Vice-Presidente"),
        72,
        IF($C2017 = 3 + N("Secretária bilíngue"),
            13,
            RANDBETWEEN(5,COUNT(Name!$A:$A) + 1)
        )
    )
)</f>
        <v>334</v>
      </c>
      <c r="F2017" s="7" t="str">
        <f ca="1">VLOOKUP($E2017,Name!$A:$B,2,FALSE)</f>
        <v>Ryan</v>
      </c>
      <c r="G2017" s="7">
        <f ca="1" xml:space="preserve">
IF($C2017 = 1,
    0,
    RANDBETWEEN(5,COUNT('Last name'!$A:$A) + 1)
)</f>
        <v>154</v>
      </c>
      <c r="H2017" s="7" t="str">
        <f ca="1" xml:space="preserve">
IF($C2017 = 1 + N("Presidente"),
    "de Orléans e Bragança",
    VLOOKUP($G2017,'Last name'!$A:$B,2,FALSE) &amp; " " &amp; VLOOKUP(RANDBETWEEN(5,COUNT('Last name'!$A:$A) + 1),'Last name'!$A:$B,2,FALSE)
)</f>
        <v>Pinheiro Battaglia</v>
      </c>
      <c r="I2017" s="7" t="str">
        <f t="shared" ca="1" si="280"/>
        <v>Ryan Pinheiro Battaglia</v>
      </c>
      <c r="J2017" s="7" t="str">
        <f ca="1">VLOOKUP($E2017,Name!$A:$C,3,FALSE)</f>
        <v>M</v>
      </c>
      <c r="K2017" s="7" t="str">
        <f ca="1">VLOOKUP($J2017,Gender!$A:$B,2,FALSE)</f>
        <v>Male</v>
      </c>
      <c r="L2017" s="7">
        <f t="shared" ca="1" si="281"/>
        <v>5</v>
      </c>
      <c r="M2017" s="7" t="str">
        <f ca="1">VLOOKUP($L2017,Race!$A:$B,2,FALSE)</f>
        <v>White</v>
      </c>
      <c r="N2017" s="8">
        <f t="shared" ca="1" si="282"/>
        <v>32905</v>
      </c>
      <c r="O2017" s="6">
        <f t="shared" ca="1" si="283"/>
        <v>7</v>
      </c>
      <c r="P2017" s="8" t="str">
        <f ca="1">VLOOKUP($O2017,Education!$A:$B,2,FALSE)</f>
        <v>Undergraduate degree</v>
      </c>
      <c r="Q2017" s="7">
        <f ca="1" xml:space="preserve">
  IF(OR($S2017 = 5, $S2017 = 6, $S2017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17" s="7" t="str">
        <f ca="1">VLOOKUP($Q2017,Department!$A:$B,2,FALSE)</f>
        <v>Operations</v>
      </c>
      <c r="S2017" s="6">
        <f t="shared" ca="1" si="284"/>
        <v>9</v>
      </c>
      <c r="T2017" s="7" t="str">
        <f ca="1">VLOOKUP($S2017,Role!$A:$B,2,FALSE)</f>
        <v>Intern</v>
      </c>
      <c r="U2017" s="6" t="str">
        <f t="shared" ca="1" si="285"/>
        <v/>
      </c>
      <c r="V2017" s="7" t="str">
        <f ca="1" xml:space="preserve">
IF($U2017 &lt;&gt; "",
    VLOOKUP($U2017,Level!$A:$B,2,FALSE),
    ""
)</f>
        <v/>
      </c>
      <c r="W2017" s="1">
        <f t="shared" ca="1" si="286"/>
        <v>1205</v>
      </c>
      <c r="X2017" s="12" t="str">
        <f t="shared" ca="1" si="287"/>
        <v>INSERT INTO bi4all.fac_employees (id_company_fk, id_employee_pk, flg_active, employee_name, id_gender_fk, id_race_fk, birthday, id_schooling_fk, id_department_fk, id_role_fk, id_level_fk, salary) VALUES (1, 2013, TRUE, 'Ryan Pinheiro Battaglia', 'M', 5, '01/02/1990', 7, 10, 9, NULL, 1205);</v>
      </c>
    </row>
    <row r="2018" spans="1:24" ht="14.25" customHeight="1" x14ac:dyDescent="0.2">
      <c r="A2018" s="7">
        <v>1</v>
      </c>
      <c r="B2018" s="7" t="str">
        <f>$A2018 &amp; "-"&amp;VLOOKUP($A2018,Company!$A:$B,2,FALSE)</f>
        <v>1-ACME Corporation</v>
      </c>
      <c r="C2018" s="5">
        <f t="shared" si="279"/>
        <v>2014</v>
      </c>
      <c r="D2018" s="6" t="b">
        <v>1</v>
      </c>
      <c r="E2018" s="7">
        <f ca="1">IF($C2018 = 1 + N("Presidente"),
    127,
    IF($C2018 = 2 + N("Vice-Presidente"),
        72,
        IF($C2018 = 3 + N("Secretária bilíngue"),
            13,
            RANDBETWEEN(5,COUNT(Name!$A:$A) + 1)
        )
    )
)</f>
        <v>220</v>
      </c>
      <c r="F2018" s="7" t="str">
        <f ca="1">VLOOKUP($E2018,Name!$A:$B,2,FALSE)</f>
        <v>Laura</v>
      </c>
      <c r="G2018" s="7">
        <f ca="1" xml:space="preserve">
IF($C2018 = 1,
    0,
    RANDBETWEEN(5,COUNT('Last name'!$A:$A) + 1)
)</f>
        <v>83</v>
      </c>
      <c r="H2018" s="7" t="str">
        <f ca="1" xml:space="preserve">
IF($C2018 = 1 + N("Presidente"),
    "de Orléans e Bragança",
    VLOOKUP($G2018,'Last name'!$A:$B,2,FALSE) &amp; " " &amp; VLOOKUP(RANDBETWEEN(5,COUNT('Last name'!$A:$A) + 1),'Last name'!$A:$B,2,FALSE)
)</f>
        <v>Faro Arruda</v>
      </c>
      <c r="I2018" s="7" t="str">
        <f t="shared" ca="1" si="280"/>
        <v>Laura Faro Arruda</v>
      </c>
      <c r="J2018" s="7" t="str">
        <f ca="1">VLOOKUP($E2018,Name!$A:$C,3,FALSE)</f>
        <v>F</v>
      </c>
      <c r="K2018" s="7" t="str">
        <f ca="1">VLOOKUP($J2018,Gender!$A:$B,2,FALSE)</f>
        <v>Female</v>
      </c>
      <c r="L2018" s="7">
        <f t="shared" ca="1" si="281"/>
        <v>5</v>
      </c>
      <c r="M2018" s="7" t="str">
        <f ca="1">VLOOKUP($L2018,Race!$A:$B,2,FALSE)</f>
        <v>White</v>
      </c>
      <c r="N2018" s="8">
        <f t="shared" ca="1" si="282"/>
        <v>19529</v>
      </c>
      <c r="O2018" s="6">
        <f t="shared" ca="1" si="283"/>
        <v>8</v>
      </c>
      <c r="P2018" s="8" t="str">
        <f ca="1">VLOOKUP($O2018,Education!$A:$B,2,FALSE)</f>
        <v>Graduate school</v>
      </c>
      <c r="Q2018" s="7">
        <f ca="1" xml:space="preserve">
  IF(OR($S2018 = 5, $S2018 = 6, $S2018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7</v>
      </c>
      <c r="R2018" s="7" t="str">
        <f ca="1">VLOOKUP($Q2018,Department!$A:$B,2,FALSE)</f>
        <v>Finance</v>
      </c>
      <c r="S2018" s="6">
        <f t="shared" ca="1" si="284"/>
        <v>11</v>
      </c>
      <c r="T2018" s="7" t="str">
        <f ca="1">VLOOKUP($S2018,Role!$A:$B,2,FALSE)</f>
        <v>Analyst</v>
      </c>
      <c r="U2018" s="6">
        <f t="shared" ca="1" si="285"/>
        <v>6</v>
      </c>
      <c r="V2018" s="7" t="str">
        <f ca="1" xml:space="preserve">
IF($U2018 &lt;&gt; "",
    VLOOKUP($U2018,Level!$A:$B,2,FALSE),
    ""
)</f>
        <v>Pleno</v>
      </c>
      <c r="W2018" s="1">
        <f t="shared" ca="1" si="286"/>
        <v>3000</v>
      </c>
      <c r="X2018" s="12" t="str">
        <f t="shared" ca="1" si="287"/>
        <v>INSERT INTO bi4all.fac_employees (id_company_fk, id_employee_pk, flg_active, employee_name, id_gender_fk, id_race_fk, birthday, id_schooling_fk, id_department_fk, id_role_fk, id_level_fk, salary) VALUES (1, 2014, TRUE, 'Laura Faro Arruda', 'F', 5, '19/06/1953', 8, 7, 11, 6, 3000);</v>
      </c>
    </row>
    <row r="2019" spans="1:24" ht="14.25" customHeight="1" x14ac:dyDescent="0.2">
      <c r="A2019" s="7">
        <v>1</v>
      </c>
      <c r="B2019" s="7" t="str">
        <f>$A2019 &amp; "-"&amp;VLOOKUP($A2019,Company!$A:$B,2,FALSE)</f>
        <v>1-ACME Corporation</v>
      </c>
      <c r="C2019" s="5">
        <f t="shared" si="279"/>
        <v>2015</v>
      </c>
      <c r="D2019" s="6" t="b">
        <v>1</v>
      </c>
      <c r="E2019" s="7">
        <f ca="1">IF($C2019 = 1 + N("Presidente"),
    127,
    IF($C2019 = 2 + N("Vice-Presidente"),
        72,
        IF($C2019 = 3 + N("Secretária bilíngue"),
            13,
            RANDBETWEEN(5,COUNT(Name!$A:$A) + 1)
        )
    )
)</f>
        <v>138</v>
      </c>
      <c r="F2019" s="7" t="str">
        <f ca="1">VLOOKUP($E2019,Name!$A:$B,2,FALSE)</f>
        <v>Fernando</v>
      </c>
      <c r="G2019" s="7">
        <f ca="1" xml:space="preserve">
IF($C2019 = 1,
    0,
    RANDBETWEEN(5,COUNT('Last name'!$A:$A) + 1)
)</f>
        <v>119</v>
      </c>
      <c r="H2019" s="7" t="str">
        <f ca="1" xml:space="preserve">
IF($C2019 = 1 + N("Presidente"),
    "de Orléans e Bragança",
    VLOOKUP($G2019,'Last name'!$A:$B,2,FALSE) &amp; " " &amp; VLOOKUP(RANDBETWEEN(5,COUNT('Last name'!$A:$A) + 1),'Last name'!$A:$B,2,FALSE)
)</f>
        <v>Marino Barbosa</v>
      </c>
      <c r="I2019" s="7" t="str">
        <f t="shared" ca="1" si="280"/>
        <v>Fernando Marino Barbosa</v>
      </c>
      <c r="J2019" s="7" t="str">
        <f ca="1">VLOOKUP($E2019,Name!$A:$C,3,FALSE)</f>
        <v>M</v>
      </c>
      <c r="K2019" s="7" t="str">
        <f ca="1">VLOOKUP($J2019,Gender!$A:$B,2,FALSE)</f>
        <v>Male</v>
      </c>
      <c r="L2019" s="7">
        <f t="shared" ca="1" si="281"/>
        <v>5</v>
      </c>
      <c r="M2019" s="7" t="str">
        <f ca="1">VLOOKUP($L2019,Race!$A:$B,2,FALSE)</f>
        <v>White</v>
      </c>
      <c r="N2019" s="8">
        <f t="shared" ca="1" si="282"/>
        <v>31621</v>
      </c>
      <c r="O2019" s="6">
        <f t="shared" ca="1" si="283"/>
        <v>7</v>
      </c>
      <c r="P2019" s="8" t="str">
        <f ca="1">VLOOKUP($O2019,Education!$A:$B,2,FALSE)</f>
        <v>Undergraduate degree</v>
      </c>
      <c r="Q2019" s="7">
        <f ca="1" xml:space="preserve">
  IF(OR($S2019 = 5, $S2019 = 6, $S2019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019" s="7" t="str">
        <f ca="1">VLOOKUP($Q2019,Department!$A:$B,2,FALSE)</f>
        <v>Commercial</v>
      </c>
      <c r="S2019" s="6">
        <f t="shared" ca="1" si="284"/>
        <v>10</v>
      </c>
      <c r="T2019" s="7" t="str">
        <f ca="1">VLOOKUP($S2019,Role!$A:$B,2,FALSE)</f>
        <v>Trainee</v>
      </c>
      <c r="U2019" s="6" t="str">
        <f t="shared" ca="1" si="285"/>
        <v/>
      </c>
      <c r="V2019" s="7" t="str">
        <f ca="1" xml:space="preserve">
IF($U2019 &lt;&gt; "",
    VLOOKUP($U2019,Level!$A:$B,2,FALSE),
    ""
)</f>
        <v/>
      </c>
      <c r="W2019" s="1">
        <f t="shared" ca="1" si="286"/>
        <v>1385</v>
      </c>
      <c r="X2019" s="12" t="str">
        <f t="shared" ca="1" si="287"/>
        <v>INSERT INTO bi4all.fac_employees (id_company_fk, id_employee_pk, flg_active, employee_name, id_gender_fk, id_race_fk, birthday, id_schooling_fk, id_department_fk, id_role_fk, id_level_fk, salary) VALUES (1, 2015, TRUE, 'Fernando Marino Barbosa', 'M', 5, '28/07/1986', 7, 9, 10, NULL, 1385);</v>
      </c>
    </row>
    <row r="2020" spans="1:24" ht="14.25" customHeight="1" x14ac:dyDescent="0.2">
      <c r="A2020" s="7">
        <v>1</v>
      </c>
      <c r="B2020" s="7" t="str">
        <f>$A2020 &amp; "-"&amp;VLOOKUP($A2020,Company!$A:$B,2,FALSE)</f>
        <v>1-ACME Corporation</v>
      </c>
      <c r="C2020" s="5">
        <f t="shared" si="279"/>
        <v>2016</v>
      </c>
      <c r="D2020" s="6" t="b">
        <v>1</v>
      </c>
      <c r="E2020" s="7">
        <f ca="1">IF($C2020 = 1 + N("Presidente"),
    127,
    IF($C2020 = 2 + N("Vice-Presidente"),
        72,
        IF($C2020 = 3 + N("Secretária bilíngue"),
            13,
            RANDBETWEEN(5,COUNT(Name!$A:$A) + 1)
        )
    )
)</f>
        <v>132</v>
      </c>
      <c r="F2020" s="7" t="str">
        <f ca="1">VLOOKUP($E2020,Name!$A:$B,2,FALSE)</f>
        <v>Eslovênia</v>
      </c>
      <c r="G2020" s="7">
        <f ca="1" xml:space="preserve">
IF($C2020 = 1,
    0,
    RANDBETWEEN(5,COUNT('Last name'!$A:$A) + 1)
)</f>
        <v>118</v>
      </c>
      <c r="H2020" s="7" t="str">
        <f ca="1" xml:space="preserve">
IF($C2020 = 1 + N("Presidente"),
    "de Orléans e Bragança",
    VLOOKUP($G2020,'Last name'!$A:$B,2,FALSE) &amp; " " &amp; VLOOKUP(RANDBETWEEN(5,COUNT('Last name'!$A:$A) + 1),'Last name'!$A:$B,2,FALSE)
)</f>
        <v>Mariani Campos</v>
      </c>
      <c r="I2020" s="7" t="str">
        <f t="shared" ca="1" si="280"/>
        <v>Eslovênia Mariani Campos</v>
      </c>
      <c r="J2020" s="7" t="str">
        <f ca="1">VLOOKUP($E2020,Name!$A:$C,3,FALSE)</f>
        <v>F</v>
      </c>
      <c r="K2020" s="7" t="str">
        <f ca="1">VLOOKUP($J2020,Gender!$A:$B,2,FALSE)</f>
        <v>Female</v>
      </c>
      <c r="L2020" s="7">
        <f t="shared" ca="1" si="281"/>
        <v>5</v>
      </c>
      <c r="M2020" s="7" t="str">
        <f ca="1">VLOOKUP($L2020,Race!$A:$B,2,FALSE)</f>
        <v>White</v>
      </c>
      <c r="N2020" s="8">
        <f t="shared" ca="1" si="282"/>
        <v>27378</v>
      </c>
      <c r="O2020" s="6">
        <f t="shared" ca="1" si="283"/>
        <v>8</v>
      </c>
      <c r="P2020" s="8" t="str">
        <f ca="1">VLOOKUP($O2020,Education!$A:$B,2,FALSE)</f>
        <v>Graduate school</v>
      </c>
      <c r="Q2020" s="7">
        <f ca="1" xml:space="preserve">
  IF(OR($S2020 = 5, $S2020 = 6, $S2020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020" s="7" t="str">
        <f ca="1">VLOOKUP($Q2020,Department!$A:$B,2,FALSE)</f>
        <v>Audit</v>
      </c>
      <c r="S2020" s="6">
        <f t="shared" ca="1" si="284"/>
        <v>11</v>
      </c>
      <c r="T2020" s="7" t="str">
        <f ca="1">VLOOKUP($S2020,Role!$A:$B,2,FALSE)</f>
        <v>Analyst</v>
      </c>
      <c r="U2020" s="6">
        <f t="shared" ca="1" si="285"/>
        <v>7</v>
      </c>
      <c r="V2020" s="7" t="str">
        <f ca="1" xml:space="preserve">
IF($U2020 &lt;&gt; "",
    VLOOKUP($U2020,Level!$A:$B,2,FALSE),
    ""
)</f>
        <v>Senior</v>
      </c>
      <c r="W2020" s="1">
        <f t="shared" ca="1" si="286"/>
        <v>3000</v>
      </c>
      <c r="X2020" s="12" t="str">
        <f t="shared" ca="1" si="287"/>
        <v>INSERT INTO bi4all.fac_employees (id_company_fk, id_employee_pk, flg_active, employee_name, id_gender_fk, id_race_fk, birthday, id_schooling_fk, id_department_fk, id_role_fk, id_level_fk, salary) VALUES (1, 2016, TRUE, 'Eslovênia Mariani Campos', 'F', 5, '15/12/1974', 8, 13, 11, 7, 3000);</v>
      </c>
    </row>
    <row r="2021" spans="1:24" ht="14.25" customHeight="1" x14ac:dyDescent="0.2">
      <c r="A2021" s="7">
        <v>1</v>
      </c>
      <c r="B2021" s="7" t="str">
        <f>$A2021 &amp; "-"&amp;VLOOKUP($A2021,Company!$A:$B,2,FALSE)</f>
        <v>1-ACME Corporation</v>
      </c>
      <c r="C2021" s="5">
        <f t="shared" si="279"/>
        <v>2017</v>
      </c>
      <c r="D2021" s="6" t="b">
        <v>1</v>
      </c>
      <c r="E2021" s="7">
        <f ca="1">IF($C2021 = 1 + N("Presidente"),
    127,
    IF($C2021 = 2 + N("Vice-Presidente"),
        72,
        IF($C2021 = 3 + N("Secretária bilíngue"),
            13,
            RANDBETWEEN(5,COUNT(Name!$A:$A) + 1)
        )
    )
)</f>
        <v>141</v>
      </c>
      <c r="F2021" s="7" t="str">
        <f ca="1">VLOOKUP($E2021,Name!$A:$B,2,FALSE)</f>
        <v>Filipe</v>
      </c>
      <c r="G2021" s="7">
        <f ca="1" xml:space="preserve">
IF($C2021 = 1,
    0,
    RANDBETWEEN(5,COUNT('Last name'!$A:$A) + 1)
)</f>
        <v>187</v>
      </c>
      <c r="H2021" s="7" t="str">
        <f ca="1" xml:space="preserve">
IF($C2021 = 1 + N("Presidente"),
    "de Orléans e Bragança",
    VLOOKUP($G2021,'Last name'!$A:$B,2,FALSE) &amp; " " &amp; VLOOKUP(RANDBETWEEN(5,COUNT('Last name'!$A:$A) + 1),'Last name'!$A:$B,2,FALSE)
)</f>
        <v>Tavares Soares</v>
      </c>
      <c r="I2021" s="7" t="str">
        <f t="shared" ca="1" si="280"/>
        <v>Filipe Tavares Soares</v>
      </c>
      <c r="J2021" s="7" t="str">
        <f ca="1">VLOOKUP($E2021,Name!$A:$C,3,FALSE)</f>
        <v>M</v>
      </c>
      <c r="K2021" s="7" t="str">
        <f ca="1">VLOOKUP($J2021,Gender!$A:$B,2,FALSE)</f>
        <v>Male</v>
      </c>
      <c r="L2021" s="7">
        <f t="shared" ca="1" si="281"/>
        <v>5</v>
      </c>
      <c r="M2021" s="7" t="str">
        <f ca="1">VLOOKUP($L2021,Race!$A:$B,2,FALSE)</f>
        <v>White</v>
      </c>
      <c r="N2021" s="8">
        <f t="shared" ca="1" si="282"/>
        <v>33222</v>
      </c>
      <c r="O2021" s="6">
        <f t="shared" ca="1" si="283"/>
        <v>7</v>
      </c>
      <c r="P2021" s="8" t="str">
        <f ca="1">VLOOKUP($O2021,Education!$A:$B,2,FALSE)</f>
        <v>Undergraduate degree</v>
      </c>
      <c r="Q2021" s="7">
        <f ca="1" xml:space="preserve">
  IF(OR($S2021 = 5, $S2021 = 6, $S2021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021" s="7" t="str">
        <f ca="1">VLOOKUP($Q2021,Department!$A:$B,2,FALSE)</f>
        <v>Audit</v>
      </c>
      <c r="S2021" s="6">
        <f t="shared" ca="1" si="284"/>
        <v>9</v>
      </c>
      <c r="T2021" s="7" t="str">
        <f ca="1">VLOOKUP($S2021,Role!$A:$B,2,FALSE)</f>
        <v>Intern</v>
      </c>
      <c r="U2021" s="6" t="str">
        <f t="shared" ca="1" si="285"/>
        <v/>
      </c>
      <c r="V2021" s="7" t="str">
        <f ca="1" xml:space="preserve">
IF($U2021 &lt;&gt; "",
    VLOOKUP($U2021,Level!$A:$B,2,FALSE),
    ""
)</f>
        <v/>
      </c>
      <c r="W2021" s="1">
        <f t="shared" ca="1" si="286"/>
        <v>1205</v>
      </c>
      <c r="X2021" s="12" t="str">
        <f t="shared" ca="1" si="287"/>
        <v>INSERT INTO bi4all.fac_employees (id_company_fk, id_employee_pk, flg_active, employee_name, id_gender_fk, id_race_fk, birthday, id_schooling_fk, id_department_fk, id_role_fk, id_level_fk, salary) VALUES (1, 2017, TRUE, 'Filipe Tavares Soares', 'M', 5, '15/12/1990', 7, 13, 9, NULL, 1205);</v>
      </c>
    </row>
    <row r="2022" spans="1:24" ht="14.25" customHeight="1" x14ac:dyDescent="0.2">
      <c r="A2022" s="7">
        <v>1</v>
      </c>
      <c r="B2022" s="7" t="str">
        <f>$A2022 &amp; "-"&amp;VLOOKUP($A2022,Company!$A:$B,2,FALSE)</f>
        <v>1-ACME Corporation</v>
      </c>
      <c r="C2022" s="5">
        <f t="shared" si="279"/>
        <v>2018</v>
      </c>
      <c r="D2022" s="6" t="b">
        <v>1</v>
      </c>
      <c r="E2022" s="7">
        <f ca="1">IF($C2022 = 1 + N("Presidente"),
    127,
    IF($C2022 = 2 + N("Vice-Presidente"),
        72,
        IF($C2022 = 3 + N("Secretária bilíngue"),
            13,
            RANDBETWEEN(5,COUNT(Name!$A:$A) + 1)
        )
    )
)</f>
        <v>44</v>
      </c>
      <c r="F2022" s="7" t="str">
        <f ca="1">VLOOKUP($E2022,Name!$A:$B,2,FALSE)</f>
        <v>Anna Carolina</v>
      </c>
      <c r="G2022" s="7">
        <f ca="1" xml:space="preserve">
IF($C2022 = 1,
    0,
    RANDBETWEEN(5,COUNT('Last name'!$A:$A) + 1)
)</f>
        <v>170</v>
      </c>
      <c r="H2022" s="7" t="str">
        <f ca="1" xml:space="preserve">
IF($C2022 = 1 + N("Presidente"),
    "de Orléans e Bragança",
    VLOOKUP($G2022,'Last name'!$A:$B,2,FALSE) &amp; " " &amp; VLOOKUP(RANDBETWEEN(5,COUNT('Last name'!$A:$A) + 1),'Last name'!$A:$B,2,FALSE)
)</f>
        <v>Sá Conti</v>
      </c>
      <c r="I2022" s="7" t="str">
        <f t="shared" ca="1" si="280"/>
        <v>Anna Carolina Sá Conti</v>
      </c>
      <c r="J2022" s="7" t="str">
        <f ca="1">VLOOKUP($E2022,Name!$A:$C,3,FALSE)</f>
        <v>F</v>
      </c>
      <c r="K2022" s="7" t="str">
        <f ca="1">VLOOKUP($J2022,Gender!$A:$B,2,FALSE)</f>
        <v>Female</v>
      </c>
      <c r="L2022" s="7">
        <f t="shared" ca="1" si="281"/>
        <v>5</v>
      </c>
      <c r="M2022" s="7" t="str">
        <f ca="1">VLOOKUP($L2022,Race!$A:$B,2,FALSE)</f>
        <v>White</v>
      </c>
      <c r="N2022" s="8">
        <f t="shared" ca="1" si="282"/>
        <v>30494</v>
      </c>
      <c r="O2022" s="6">
        <f t="shared" ca="1" si="283"/>
        <v>8</v>
      </c>
      <c r="P2022" s="8" t="str">
        <f ca="1">VLOOKUP($O2022,Education!$A:$B,2,FALSE)</f>
        <v>Graduate school</v>
      </c>
      <c r="Q2022" s="7">
        <f ca="1" xml:space="preserve">
  IF(OR($S2022 = 5, $S2022 = 6, $S2022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8</v>
      </c>
      <c r="R2022" s="7" t="str">
        <f ca="1">VLOOKUP($Q2022,Department!$A:$B,2,FALSE)</f>
        <v>Human Resource</v>
      </c>
      <c r="S2022" s="6">
        <f t="shared" ca="1" si="284"/>
        <v>11</v>
      </c>
      <c r="T2022" s="7" t="str">
        <f ca="1">VLOOKUP($S2022,Role!$A:$B,2,FALSE)</f>
        <v>Analyst</v>
      </c>
      <c r="U2022" s="6">
        <f t="shared" ca="1" si="285"/>
        <v>7</v>
      </c>
      <c r="V2022" s="7" t="str">
        <f ca="1" xml:space="preserve">
IF($U2022 &lt;&gt; "",
    VLOOKUP($U2022,Level!$A:$B,2,FALSE),
    ""
)</f>
        <v>Senior</v>
      </c>
      <c r="W2022" s="1">
        <f t="shared" ca="1" si="286"/>
        <v>3080</v>
      </c>
      <c r="X2022" s="12" t="str">
        <f t="shared" ca="1" si="287"/>
        <v>INSERT INTO bi4all.fac_employees (id_company_fk, id_employee_pk, flg_active, employee_name, id_gender_fk, id_race_fk, birthday, id_schooling_fk, id_department_fk, id_role_fk, id_level_fk, salary) VALUES (1, 2018, TRUE, 'Anna Carolina Sá Conti', 'F', 5, '27/06/1983', 8, 8, 11, 7, 3080);</v>
      </c>
    </row>
    <row r="2023" spans="1:24" ht="14.25" customHeight="1" x14ac:dyDescent="0.2">
      <c r="A2023" s="7">
        <v>1</v>
      </c>
      <c r="B2023" s="7" t="str">
        <f>$A2023 &amp; "-"&amp;VLOOKUP($A2023,Company!$A:$B,2,FALSE)</f>
        <v>1-ACME Corporation</v>
      </c>
      <c r="C2023" s="5">
        <f t="shared" si="279"/>
        <v>2019</v>
      </c>
      <c r="D2023" s="6" t="b">
        <v>1</v>
      </c>
      <c r="E2023" s="7">
        <f ca="1">IF($C2023 = 1 + N("Presidente"),
    127,
    IF($C2023 = 2 + N("Vice-Presidente"),
        72,
        IF($C2023 = 3 + N("Secretária bilíngue"),
            13,
            RANDBETWEEN(5,COUNT(Name!$A:$A) + 1)
        )
    )
)</f>
        <v>232</v>
      </c>
      <c r="F2023" s="7" t="str">
        <f ca="1">VLOOKUP($E2023,Name!$A:$B,2,FALSE)</f>
        <v>Lorenzo</v>
      </c>
      <c r="G2023" s="7">
        <f ca="1" xml:space="preserve">
IF($C2023 = 1,
    0,
    RANDBETWEEN(5,COUNT('Last name'!$A:$A) + 1)
)</f>
        <v>99</v>
      </c>
      <c r="H2023" s="7" t="str">
        <f ca="1" xml:space="preserve">
IF($C2023 = 1 + N("Presidente"),
    "de Orléans e Bragança",
    VLOOKUP($G2023,'Last name'!$A:$B,2,FALSE) &amp; " " &amp; VLOOKUP(RANDBETWEEN(5,COUNT('Last name'!$A:$A) + 1),'Last name'!$A:$B,2,FALSE)
)</f>
        <v>Gomes Testa</v>
      </c>
      <c r="I2023" s="7" t="str">
        <f t="shared" ca="1" si="280"/>
        <v>Lorenzo Gomes Testa</v>
      </c>
      <c r="J2023" s="7" t="str">
        <f ca="1">VLOOKUP($E2023,Name!$A:$C,3,FALSE)</f>
        <v>M</v>
      </c>
      <c r="K2023" s="7" t="str">
        <f ca="1">VLOOKUP($J2023,Gender!$A:$B,2,FALSE)</f>
        <v>Male</v>
      </c>
      <c r="L2023" s="7">
        <f t="shared" ca="1" si="281"/>
        <v>6</v>
      </c>
      <c r="M2023" s="7" t="str">
        <f ca="1">VLOOKUP($L2023,Race!$A:$B,2,FALSE)</f>
        <v>Black or African American</v>
      </c>
      <c r="N2023" s="8">
        <f t="shared" ca="1" si="282"/>
        <v>30222</v>
      </c>
      <c r="O2023" s="6">
        <f t="shared" ca="1" si="283"/>
        <v>7</v>
      </c>
      <c r="P2023" s="8" t="str">
        <f ca="1">VLOOKUP($O2023,Education!$A:$B,2,FALSE)</f>
        <v>Undergraduate degree</v>
      </c>
      <c r="Q2023" s="7">
        <f ca="1" xml:space="preserve">
  IF(OR($S2023 = 5, $S2023 = 6, $S2023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9</v>
      </c>
      <c r="R2023" s="7" t="str">
        <f ca="1">VLOOKUP($Q2023,Department!$A:$B,2,FALSE)</f>
        <v>Commercial</v>
      </c>
      <c r="S2023" s="6">
        <f t="shared" ca="1" si="284"/>
        <v>10</v>
      </c>
      <c r="T2023" s="7" t="str">
        <f ca="1">VLOOKUP($S2023,Role!$A:$B,2,FALSE)</f>
        <v>Trainee</v>
      </c>
      <c r="U2023" s="6" t="str">
        <f t="shared" ca="1" si="285"/>
        <v/>
      </c>
      <c r="V2023" s="7" t="str">
        <f ca="1" xml:space="preserve">
IF($U2023 &lt;&gt; "",
    VLOOKUP($U2023,Level!$A:$B,2,FALSE),
    ""
)</f>
        <v/>
      </c>
      <c r="W2023" s="1">
        <f t="shared" ca="1" si="286"/>
        <v>1385</v>
      </c>
      <c r="X2023" s="12" t="str">
        <f t="shared" ca="1" si="287"/>
        <v>INSERT INTO bi4all.fac_employees (id_company_fk, id_employee_pk, flg_active, employee_name, id_gender_fk, id_race_fk, birthday, id_schooling_fk, id_department_fk, id_role_fk, id_level_fk, salary) VALUES (1, 2019, TRUE, 'Lorenzo Gomes Testa', 'M', 6, '28/09/1982', 7, 9, 10, NULL, 1385);</v>
      </c>
    </row>
    <row r="2024" spans="1:24" ht="14.25" customHeight="1" x14ac:dyDescent="0.2">
      <c r="A2024" s="7">
        <v>1</v>
      </c>
      <c r="B2024" s="7" t="str">
        <f>$A2024 &amp; "-"&amp;VLOOKUP($A2024,Company!$A:$B,2,FALSE)</f>
        <v>1-ACME Corporation</v>
      </c>
      <c r="C2024" s="5">
        <f t="shared" si="279"/>
        <v>2020</v>
      </c>
      <c r="D2024" s="6" t="b">
        <v>1</v>
      </c>
      <c r="E2024" s="7">
        <f ca="1">IF($C2024 = 1 + N("Presidente"),
    127,
    IF($C2024 = 2 + N("Vice-Presidente"),
        72,
        IF($C2024 = 3 + N("Secretária bilíngue"),
            13,
            RANDBETWEEN(5,COUNT(Name!$A:$A) + 1)
        )
    )
)</f>
        <v>153</v>
      </c>
      <c r="F2024" s="7" t="str">
        <f ca="1">VLOOKUP($E2024,Name!$A:$B,2,FALSE)</f>
        <v>Giovana</v>
      </c>
      <c r="G2024" s="7">
        <f ca="1" xml:space="preserve">
IF($C2024 = 1,
    0,
    RANDBETWEEN(5,COUNT('Last name'!$A:$A) + 1)
)</f>
        <v>38</v>
      </c>
      <c r="H2024" s="7" t="str">
        <f ca="1" xml:space="preserve">
IF($C2024 = 1 + N("Presidente"),
    "de Orléans e Bragança",
    VLOOKUP($G2024,'Last name'!$A:$B,2,FALSE) &amp; " " &amp; VLOOKUP(RANDBETWEEN(5,COUNT('Last name'!$A:$A) + 1),'Last name'!$A:$B,2,FALSE)
)</f>
        <v>Bermudes Anjos</v>
      </c>
      <c r="I2024" s="7" t="str">
        <f t="shared" ca="1" si="280"/>
        <v>Giovana Bermudes Anjos</v>
      </c>
      <c r="J2024" s="7" t="str">
        <f ca="1">VLOOKUP($E2024,Name!$A:$C,3,FALSE)</f>
        <v>F</v>
      </c>
      <c r="K2024" s="7" t="str">
        <f ca="1">VLOOKUP($J2024,Gender!$A:$B,2,FALSE)</f>
        <v>Female</v>
      </c>
      <c r="L2024" s="7">
        <f t="shared" ca="1" si="281"/>
        <v>7</v>
      </c>
      <c r="M2024" s="7" t="str">
        <f ca="1">VLOOKUP($L2024,Race!$A:$B,2,FALSE)</f>
        <v>Hispanic or Latino</v>
      </c>
      <c r="N2024" s="8">
        <f t="shared" ca="1" si="282"/>
        <v>30622</v>
      </c>
      <c r="O2024" s="6">
        <f t="shared" ca="1" si="283"/>
        <v>8</v>
      </c>
      <c r="P2024" s="8" t="str">
        <f ca="1">VLOOKUP($O2024,Education!$A:$B,2,FALSE)</f>
        <v>Graduate school</v>
      </c>
      <c r="Q2024" s="7">
        <f ca="1" xml:space="preserve">
  IF(OR($S2024 = 5, $S2024 = 6, $S2024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024" s="7" t="str">
        <f ca="1">VLOOKUP($Q2024,Department!$A:$B,2,FALSE)</f>
        <v>Controlling</v>
      </c>
      <c r="S2024" s="6">
        <f t="shared" ca="1" si="284"/>
        <v>11</v>
      </c>
      <c r="T2024" s="7" t="str">
        <f ca="1">VLOOKUP($S2024,Role!$A:$B,2,FALSE)</f>
        <v>Analyst</v>
      </c>
      <c r="U2024" s="6">
        <f t="shared" ca="1" si="285"/>
        <v>5</v>
      </c>
      <c r="V2024" s="7" t="str">
        <f ca="1" xml:space="preserve">
IF($U2024 &lt;&gt; "",
    VLOOKUP($U2024,Level!$A:$B,2,FALSE),
    ""
)</f>
        <v>Junior</v>
      </c>
      <c r="W2024" s="1">
        <f t="shared" ca="1" si="286"/>
        <v>3000</v>
      </c>
      <c r="X2024" s="12" t="str">
        <f t="shared" ca="1" si="287"/>
        <v>INSERT INTO bi4all.fac_employees (id_company_fk, id_employee_pk, flg_active, employee_name, id_gender_fk, id_race_fk, birthday, id_schooling_fk, id_department_fk, id_role_fk, id_level_fk, salary) VALUES (1, 2020, TRUE, 'Giovana Bermudes Anjos', 'F', 7, '02/11/1983', 8, 12, 11, 5, 3000);</v>
      </c>
    </row>
    <row r="2025" spans="1:24" ht="14.25" customHeight="1" x14ac:dyDescent="0.2">
      <c r="A2025" s="7">
        <v>1</v>
      </c>
      <c r="B2025" s="7" t="str">
        <f>$A2025 &amp; "-"&amp;VLOOKUP($A2025,Company!$A:$B,2,FALSE)</f>
        <v>1-ACME Corporation</v>
      </c>
      <c r="C2025" s="5">
        <f t="shared" si="279"/>
        <v>2021</v>
      </c>
      <c r="D2025" s="6" t="b">
        <v>1</v>
      </c>
      <c r="E2025" s="7">
        <f ca="1">IF($C2025 = 1 + N("Presidente"),
    127,
    IF($C2025 = 2 + N("Vice-Presidente"),
        72,
        IF($C2025 = 3 + N("Secretária bilíngue"),
            13,
            RANDBETWEEN(5,COUNT(Name!$A:$A) + 1)
        )
    )
)</f>
        <v>153</v>
      </c>
      <c r="F2025" s="7" t="str">
        <f ca="1">VLOOKUP($E2025,Name!$A:$B,2,FALSE)</f>
        <v>Giovana</v>
      </c>
      <c r="G2025" s="7">
        <f ca="1" xml:space="preserve">
IF($C2025 = 1,
    0,
    RANDBETWEEN(5,COUNT('Last name'!$A:$A) + 1)
)</f>
        <v>179</v>
      </c>
      <c r="H2025" s="7" t="str">
        <f ca="1" xml:space="preserve">
IF($C2025 = 1 + N("Presidente"),
    "de Orléans e Bragança",
    VLOOKUP($G2025,'Last name'!$A:$B,2,FALSE) &amp; " " &amp; VLOOKUP(RANDBETWEEN(5,COUNT('Last name'!$A:$A) + 1),'Last name'!$A:$B,2,FALSE)
)</f>
        <v>Serra Peçanha</v>
      </c>
      <c r="I2025" s="7" t="str">
        <f t="shared" ca="1" si="280"/>
        <v>Giovana Serra Peçanha</v>
      </c>
      <c r="J2025" s="7" t="str">
        <f ca="1">VLOOKUP($E2025,Name!$A:$C,3,FALSE)</f>
        <v>F</v>
      </c>
      <c r="K2025" s="7" t="str">
        <f ca="1">VLOOKUP($J2025,Gender!$A:$B,2,FALSE)</f>
        <v>Female</v>
      </c>
      <c r="L2025" s="7">
        <f t="shared" ca="1" si="281"/>
        <v>5</v>
      </c>
      <c r="M2025" s="7" t="str">
        <f ca="1">VLOOKUP($L2025,Race!$A:$B,2,FALSE)</f>
        <v>White</v>
      </c>
      <c r="N2025" s="8">
        <f t="shared" ca="1" si="282"/>
        <v>32927</v>
      </c>
      <c r="O2025" s="6">
        <f t="shared" ca="1" si="283"/>
        <v>7</v>
      </c>
      <c r="P2025" s="8" t="str">
        <f ca="1">VLOOKUP($O2025,Education!$A:$B,2,FALSE)</f>
        <v>Undergraduate degree</v>
      </c>
      <c r="Q2025" s="7">
        <f ca="1" xml:space="preserve">
  IF(OR($S2025 = 5, $S2025 = 6, $S2025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13</v>
      </c>
      <c r="R2025" s="7" t="str">
        <f ca="1">VLOOKUP($Q2025,Department!$A:$B,2,FALSE)</f>
        <v>Audit</v>
      </c>
      <c r="S2025" s="6">
        <f t="shared" ca="1" si="284"/>
        <v>9</v>
      </c>
      <c r="T2025" s="7" t="str">
        <f ca="1">VLOOKUP($S2025,Role!$A:$B,2,FALSE)</f>
        <v>Intern</v>
      </c>
      <c r="U2025" s="6" t="str">
        <f t="shared" ca="1" si="285"/>
        <v/>
      </c>
      <c r="V2025" s="7" t="str">
        <f ca="1" xml:space="preserve">
IF($U2025 &lt;&gt; "",
    VLOOKUP($U2025,Level!$A:$B,2,FALSE),
    ""
)</f>
        <v/>
      </c>
      <c r="W2025" s="1">
        <f t="shared" ca="1" si="286"/>
        <v>1205</v>
      </c>
      <c r="X2025" s="12" t="str">
        <f t="shared" ca="1" si="287"/>
        <v>INSERT INTO bi4all.fac_employees (id_company_fk, id_employee_pk, flg_active, employee_name, id_gender_fk, id_race_fk, birthday, id_schooling_fk, id_department_fk, id_role_fk, id_level_fk, salary) VALUES (1, 2021, TRUE, 'Giovana Serra Peçanha', 'F', 5, '23/02/1990', 7, 13, 9, NULL, 1205);</v>
      </c>
    </row>
    <row r="2026" spans="1:24" ht="14.25" customHeight="1" x14ac:dyDescent="0.2">
      <c r="A2026" s="7">
        <v>1</v>
      </c>
      <c r="B2026" s="7" t="str">
        <f>$A2026 &amp; "-"&amp;VLOOKUP($A2026,Company!$A:$B,2,FALSE)</f>
        <v>1-ACME Corporation</v>
      </c>
      <c r="C2026" s="5">
        <f t="shared" si="279"/>
        <v>2022</v>
      </c>
      <c r="D2026" s="6" t="b">
        <v>1</v>
      </c>
      <c r="E2026" s="7">
        <f ca="1">IF($C2026 = 1 + N("Presidente"),
    127,
    IF($C2026 = 2 + N("Vice-Presidente"),
        72,
        IF($C2026 = 3 + N("Secretária bilíngue"),
            13,
            RANDBETWEEN(5,COUNT(Name!$A:$A) + 1)
        )
    )
)</f>
        <v>86</v>
      </c>
      <c r="F2026" s="7" t="str">
        <f ca="1">VLOOKUP($E2026,Name!$A:$B,2,FALSE)</f>
        <v>Carolina</v>
      </c>
      <c r="G2026" s="7">
        <f ca="1" xml:space="preserve">
IF($C2026 = 1,
    0,
    RANDBETWEEN(5,COUNT('Last name'!$A:$A) + 1)
)</f>
        <v>126</v>
      </c>
      <c r="H2026" s="7" t="str">
        <f ca="1" xml:space="preserve">
IF($C2026 = 1 + N("Presidente"),
    "de Orléans e Bragança",
    VLOOKUP($G2026,'Last name'!$A:$B,2,FALSE) &amp; " " &amp; VLOOKUP(RANDBETWEEN(5,COUNT('Last name'!$A:$A) + 1),'Last name'!$A:$B,2,FALSE)
)</f>
        <v>Mello Faria</v>
      </c>
      <c r="I2026" s="7" t="str">
        <f t="shared" ca="1" si="280"/>
        <v>Carolina Mello Faria</v>
      </c>
      <c r="J2026" s="7" t="str">
        <f ca="1">VLOOKUP($E2026,Name!$A:$C,3,FALSE)</f>
        <v>F</v>
      </c>
      <c r="K2026" s="7" t="str">
        <f ca="1">VLOOKUP($J2026,Gender!$A:$B,2,FALSE)</f>
        <v>Female</v>
      </c>
      <c r="L2026" s="7">
        <f t="shared" ca="1" si="281"/>
        <v>5</v>
      </c>
      <c r="M2026" s="7" t="str">
        <f ca="1">VLOOKUP($L2026,Race!$A:$B,2,FALSE)</f>
        <v>White</v>
      </c>
      <c r="N2026" s="8">
        <f t="shared" ca="1" si="282"/>
        <v>19108</v>
      </c>
      <c r="O2026" s="6">
        <f t="shared" ca="1" si="283"/>
        <v>8</v>
      </c>
      <c r="P2026" s="8" t="str">
        <f ca="1">VLOOKUP($O2026,Education!$A:$B,2,FALSE)</f>
        <v>Graduate school</v>
      </c>
      <c r="Q2026" s="7">
        <f ca="1" xml:space="preserve">
  IF(OR($S2026 = 5, $S2026 = 6, $S2026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11</v>
      </c>
      <c r="R2026" s="7" t="str">
        <f ca="1">VLOOKUP($Q2026,Department!$A:$B,2,FALSE)</f>
        <v>Communication &amp; Marketing</v>
      </c>
      <c r="S2026" s="6">
        <f t="shared" ca="1" si="284"/>
        <v>11</v>
      </c>
      <c r="T2026" s="7" t="str">
        <f ca="1">VLOOKUP($S2026,Role!$A:$B,2,FALSE)</f>
        <v>Analyst</v>
      </c>
      <c r="U2026" s="6">
        <f t="shared" ca="1" si="285"/>
        <v>5</v>
      </c>
      <c r="V2026" s="7" t="str">
        <f ca="1" xml:space="preserve">
IF($U2026 &lt;&gt; "",
    VLOOKUP($U2026,Level!$A:$B,2,FALSE),
    ""
)</f>
        <v>Junior</v>
      </c>
      <c r="W2026" s="1">
        <f t="shared" ca="1" si="286"/>
        <v>3080</v>
      </c>
      <c r="X2026" s="12" t="str">
        <f t="shared" ca="1" si="287"/>
        <v>INSERT INTO bi4all.fac_employees (id_company_fk, id_employee_pk, flg_active, employee_name, id_gender_fk, id_race_fk, birthday, id_schooling_fk, id_department_fk, id_role_fk, id_level_fk, salary) VALUES (1, 2022, TRUE, 'Carolina Mello Faria', 'F', 5, '24/04/1952', 8, 11, 11, 5, 3080);</v>
      </c>
    </row>
    <row r="2027" spans="1:24" ht="14.25" customHeight="1" x14ac:dyDescent="0.2">
      <c r="A2027" s="7">
        <v>1</v>
      </c>
      <c r="B2027" s="7" t="str">
        <f>$A2027 &amp; "-"&amp;VLOOKUP($A2027,Company!$A:$B,2,FALSE)</f>
        <v>1-ACME Corporation</v>
      </c>
      <c r="C2027" s="5">
        <f t="shared" si="279"/>
        <v>2023</v>
      </c>
      <c r="D2027" s="6" t="b">
        <v>1</v>
      </c>
      <c r="E2027" s="7">
        <f ca="1">IF($C2027 = 1 + N("Presidente"),
    127,
    IF($C2027 = 2 + N("Vice-Presidente"),
        72,
        IF($C2027 = 3 + N("Secretária bilíngue"),
            13,
            RANDBETWEEN(5,COUNT(Name!$A:$A) + 1)
        )
    )
)</f>
        <v>200</v>
      </c>
      <c r="F2027" s="7" t="str">
        <f ca="1">VLOOKUP($E2027,Name!$A:$B,2,FALSE)</f>
        <v>José Heleno</v>
      </c>
      <c r="G2027" s="7">
        <f ca="1" xml:space="preserve">
IF($C2027 = 1,
    0,
    RANDBETWEEN(5,COUNT('Last name'!$A:$A) + 1)
)</f>
        <v>106</v>
      </c>
      <c r="H2027" s="7" t="str">
        <f ca="1" xml:space="preserve">
IF($C2027 = 1 + N("Presidente"),
    "de Orléans e Bragança",
    VLOOKUP($G2027,'Last name'!$A:$B,2,FALSE) &amp; " " &amp; VLOOKUP(RANDBETWEEN(5,COUNT('Last name'!$A:$A) + 1),'Last name'!$A:$B,2,FALSE)
)</f>
        <v>Leitão Ricci</v>
      </c>
      <c r="I2027" s="7" t="str">
        <f t="shared" ca="1" si="280"/>
        <v>José Heleno Leitão Ricci</v>
      </c>
      <c r="J2027" s="7" t="str">
        <f ca="1">VLOOKUP($E2027,Name!$A:$C,3,FALSE)</f>
        <v>M</v>
      </c>
      <c r="K2027" s="7" t="str">
        <f ca="1">VLOOKUP($J2027,Gender!$A:$B,2,FALSE)</f>
        <v>Male</v>
      </c>
      <c r="L2027" s="7">
        <f t="shared" ca="1" si="281"/>
        <v>5</v>
      </c>
      <c r="M2027" s="7" t="str">
        <f ca="1">VLOOKUP($L2027,Race!$A:$B,2,FALSE)</f>
        <v>White</v>
      </c>
      <c r="N2027" s="8">
        <f t="shared" ca="1" si="282"/>
        <v>21522</v>
      </c>
      <c r="O2027" s="6">
        <f t="shared" ca="1" si="283"/>
        <v>7</v>
      </c>
      <c r="P2027" s="8" t="str">
        <f ca="1">VLOOKUP($O2027,Education!$A:$B,2,FALSE)</f>
        <v>Undergraduate degree</v>
      </c>
      <c r="Q2027" s="7">
        <f ca="1" xml:space="preserve">
  IF(OR($S2027 = 5, $S2027 = 6, $S2027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027" s="7" t="str">
        <f ca="1">VLOOKUP($Q2027,Department!$A:$B,2,FALSE)</f>
        <v>Presidency</v>
      </c>
      <c r="S2027" s="6">
        <f t="shared" ca="1" si="284"/>
        <v>10</v>
      </c>
      <c r="T2027" s="7" t="str">
        <f ca="1">VLOOKUP($S2027,Role!$A:$B,2,FALSE)</f>
        <v>Trainee</v>
      </c>
      <c r="U2027" s="6" t="str">
        <f t="shared" ca="1" si="285"/>
        <v/>
      </c>
      <c r="V2027" s="7" t="str">
        <f ca="1" xml:space="preserve">
IF($U2027 &lt;&gt; "",
    VLOOKUP($U2027,Level!$A:$B,2,FALSE),
    ""
)</f>
        <v/>
      </c>
      <c r="W2027" s="1">
        <f t="shared" ca="1" si="286"/>
        <v>1305</v>
      </c>
      <c r="X2027" s="12" t="str">
        <f t="shared" ca="1" si="287"/>
        <v>INSERT INTO bi4all.fac_employees (id_company_fk, id_employee_pk, flg_active, employee_name, id_gender_fk, id_race_fk, birthday, id_schooling_fk, id_department_fk, id_role_fk, id_level_fk, salary) VALUES (1, 2023, TRUE, 'José Heleno Leitão Ricci', 'M', 5, '03/12/1958', 7, 5, 10, NULL, 1305);</v>
      </c>
    </row>
    <row r="2028" spans="1:24" ht="14.25" customHeight="1" x14ac:dyDescent="0.2">
      <c r="A2028" s="7">
        <v>1</v>
      </c>
      <c r="B2028" s="7" t="str">
        <f>$A2028 &amp; "-"&amp;VLOOKUP($A2028,Company!$A:$B,2,FALSE)</f>
        <v>1-ACME Corporation</v>
      </c>
      <c r="C2028" s="5">
        <f t="shared" si="279"/>
        <v>2024</v>
      </c>
      <c r="D2028" s="6" t="b">
        <v>1</v>
      </c>
      <c r="E2028" s="7">
        <f ca="1">IF($C2028 = 1 + N("Presidente"),
    127,
    IF($C2028 = 2 + N("Vice-Presidente"),
        72,
        IF($C2028 = 3 + N("Secretária bilíngue"),
            13,
            RANDBETWEEN(5,COUNT(Name!$A:$A) + 1)
        )
    )
)</f>
        <v>229</v>
      </c>
      <c r="F2028" s="7" t="str">
        <f ca="1">VLOOKUP($E2028,Name!$A:$B,2,FALSE)</f>
        <v>Liz</v>
      </c>
      <c r="G2028" s="7">
        <f ca="1" xml:space="preserve">
IF($C2028 = 1,
    0,
    RANDBETWEEN(5,COUNT('Last name'!$A:$A) + 1)
)</f>
        <v>189</v>
      </c>
      <c r="H2028" s="7" t="str">
        <f ca="1" xml:space="preserve">
IF($C2028 = 1 + N("Presidente"),
    "de Orléans e Bragança",
    VLOOKUP($G2028,'Last name'!$A:$B,2,FALSE) &amp; " " &amp; VLOOKUP(RANDBETWEEN(5,COUNT('Last name'!$A:$A) + 1),'Last name'!$A:$B,2,FALSE)
)</f>
        <v>Teixeira Soares</v>
      </c>
      <c r="I2028" s="7" t="str">
        <f t="shared" ca="1" si="280"/>
        <v>Liz Teixeira Soares</v>
      </c>
      <c r="J2028" s="7" t="str">
        <f ca="1">VLOOKUP($E2028,Name!$A:$C,3,FALSE)</f>
        <v>F</v>
      </c>
      <c r="K2028" s="7" t="str">
        <f ca="1">VLOOKUP($J2028,Gender!$A:$B,2,FALSE)</f>
        <v>Female</v>
      </c>
      <c r="L2028" s="7">
        <f t="shared" ca="1" si="281"/>
        <v>5</v>
      </c>
      <c r="M2028" s="7" t="str">
        <f ca="1">VLOOKUP($L2028,Race!$A:$B,2,FALSE)</f>
        <v>White</v>
      </c>
      <c r="N2028" s="8">
        <f t="shared" ca="1" si="282"/>
        <v>20619</v>
      </c>
      <c r="O2028" s="6">
        <f t="shared" ca="1" si="283"/>
        <v>7</v>
      </c>
      <c r="P2028" s="8" t="str">
        <f ca="1">VLOOKUP($O2028,Education!$A:$B,2,FALSE)</f>
        <v>Undergraduate degree</v>
      </c>
      <c r="Q2028" s="7">
        <f ca="1" xml:space="preserve">
  IF(OR($S2028 = 5, $S2028 = 6, $S2028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028" s="7" t="str">
        <f ca="1">VLOOKUP($Q2028,Department!$A:$B,2,FALSE)</f>
        <v>Administration</v>
      </c>
      <c r="S2028" s="6">
        <f t="shared" ca="1" si="284"/>
        <v>11</v>
      </c>
      <c r="T2028" s="7" t="str">
        <f ca="1">VLOOKUP($S2028,Role!$A:$B,2,FALSE)</f>
        <v>Analyst</v>
      </c>
      <c r="U2028" s="6">
        <f t="shared" ca="1" si="285"/>
        <v>7</v>
      </c>
      <c r="V2028" s="7" t="str">
        <f ca="1" xml:space="preserve">
IF($U2028 &lt;&gt; "",
    VLOOKUP($U2028,Level!$A:$B,2,FALSE),
    ""
)</f>
        <v>Senior</v>
      </c>
      <c r="W2028" s="1">
        <f t="shared" ca="1" si="286"/>
        <v>2500</v>
      </c>
      <c r="X2028" s="12" t="str">
        <f t="shared" ca="1" si="287"/>
        <v>INSERT INTO bi4all.fac_employees (id_company_fk, id_employee_pk, flg_active, employee_name, id_gender_fk, id_race_fk, birthday, id_schooling_fk, id_department_fk, id_role_fk, id_level_fk, salary) VALUES (1, 2024, TRUE, 'Liz Teixeira Soares', 'F', 5, '13/06/1956', 7, 6, 11, 7, 2500);</v>
      </c>
    </row>
    <row r="2029" spans="1:24" ht="14.25" customHeight="1" x14ac:dyDescent="0.2">
      <c r="A2029" s="7">
        <v>1</v>
      </c>
      <c r="B2029" s="7" t="str">
        <f>$A2029 &amp; "-"&amp;VLOOKUP($A2029,Company!$A:$B,2,FALSE)</f>
        <v>1-ACME Corporation</v>
      </c>
      <c r="C2029" s="5">
        <f t="shared" si="279"/>
        <v>2025</v>
      </c>
      <c r="D2029" s="6" t="b">
        <v>1</v>
      </c>
      <c r="E2029" s="7">
        <f ca="1">IF($C2029 = 1 + N("Presidente"),
    127,
    IF($C2029 = 2 + N("Vice-Presidente"),
        72,
        IF($C2029 = 3 + N("Secretária bilíngue"),
            13,
            RANDBETWEEN(5,COUNT(Name!$A:$A) + 1)
        )
    )
)</f>
        <v>244</v>
      </c>
      <c r="F2029" s="7" t="str">
        <f ca="1">VLOOKUP($E2029,Name!$A:$B,2,FALSE)</f>
        <v>Luiz Gustavo</v>
      </c>
      <c r="G2029" s="7">
        <f ca="1" xml:space="preserve">
IF($C2029 = 1,
    0,
    RANDBETWEEN(5,COUNT('Last name'!$A:$A) + 1)
)</f>
        <v>181</v>
      </c>
      <c r="H2029" s="7" t="str">
        <f ca="1" xml:space="preserve">
IF($C2029 = 1 + N("Presidente"),
    "de Orléans e Bragança",
    VLOOKUP($G2029,'Last name'!$A:$B,2,FALSE) &amp; " " &amp; VLOOKUP(RANDBETWEEN(5,COUNT('Last name'!$A:$A) + 1),'Last name'!$A:$B,2,FALSE)
)</f>
        <v>Simões Russo</v>
      </c>
      <c r="I2029" s="7" t="str">
        <f t="shared" ca="1" si="280"/>
        <v>Luiz Gustavo Simões Russo</v>
      </c>
      <c r="J2029" s="7" t="str">
        <f ca="1">VLOOKUP($E2029,Name!$A:$C,3,FALSE)</f>
        <v>M</v>
      </c>
      <c r="K2029" s="7" t="str">
        <f ca="1">VLOOKUP($J2029,Gender!$A:$B,2,FALSE)</f>
        <v>Male</v>
      </c>
      <c r="L2029" s="7">
        <f t="shared" ca="1" si="281"/>
        <v>5</v>
      </c>
      <c r="M2029" s="7" t="str">
        <f ca="1">VLOOKUP($L2029,Race!$A:$B,2,FALSE)</f>
        <v>White</v>
      </c>
      <c r="N2029" s="8">
        <f t="shared" ca="1" si="282"/>
        <v>25993</v>
      </c>
      <c r="O2029" s="6">
        <f t="shared" ca="1" si="283"/>
        <v>7</v>
      </c>
      <c r="P2029" s="8" t="str">
        <f ca="1">VLOOKUP($O2029,Education!$A:$B,2,FALSE)</f>
        <v>Undergraduate degree</v>
      </c>
      <c r="Q2029" s="7">
        <f ca="1" xml:space="preserve">
  IF(OR($S2029 = 5, $S2029 = 6, $S2029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12</v>
      </c>
      <c r="R2029" s="7" t="str">
        <f ca="1">VLOOKUP($Q2029,Department!$A:$B,2,FALSE)</f>
        <v>Controlling</v>
      </c>
      <c r="S2029" s="6">
        <f t="shared" ca="1" si="284"/>
        <v>9</v>
      </c>
      <c r="T2029" s="7" t="str">
        <f ca="1">VLOOKUP($S2029,Role!$A:$B,2,FALSE)</f>
        <v>Intern</v>
      </c>
      <c r="U2029" s="6" t="str">
        <f t="shared" ca="1" si="285"/>
        <v/>
      </c>
      <c r="V2029" s="7" t="str">
        <f ca="1" xml:space="preserve">
IF($U2029 &lt;&gt; "",
    VLOOKUP($U2029,Level!$A:$B,2,FALSE),
    ""
)</f>
        <v/>
      </c>
      <c r="W2029" s="1">
        <f t="shared" ca="1" si="286"/>
        <v>1205</v>
      </c>
      <c r="X2029" s="12" t="str">
        <f t="shared" ca="1" si="287"/>
        <v>INSERT INTO bi4all.fac_employees (id_company_fk, id_employee_pk, flg_active, employee_name, id_gender_fk, id_race_fk, birthday, id_schooling_fk, id_department_fk, id_role_fk, id_level_fk, salary) VALUES (1, 2025, TRUE, 'Luiz Gustavo Simões Russo', 'M', 5, '01/03/1971', 7, 12, 9, NULL, 1205);</v>
      </c>
    </row>
    <row r="2030" spans="1:24" ht="14.25" customHeight="1" x14ac:dyDescent="0.2">
      <c r="A2030" s="7">
        <v>1</v>
      </c>
      <c r="B2030" s="7" t="str">
        <f>$A2030 &amp; "-"&amp;VLOOKUP($A2030,Company!$A:$B,2,FALSE)</f>
        <v>1-ACME Corporation</v>
      </c>
      <c r="C2030" s="5">
        <f t="shared" si="279"/>
        <v>2026</v>
      </c>
      <c r="D2030" s="6" t="b">
        <v>1</v>
      </c>
      <c r="E2030" s="7">
        <f ca="1">IF($C2030 = 1 + N("Presidente"),
    127,
    IF($C2030 = 2 + N("Vice-Presidente"),
        72,
        IF($C2030 = 3 + N("Secretária bilíngue"),
            13,
            RANDBETWEEN(5,COUNT(Name!$A:$A) + 1)
        )
    )
)</f>
        <v>342</v>
      </c>
      <c r="F2030" s="7" t="str">
        <f ca="1">VLOOKUP($E2030,Name!$A:$B,2,FALSE)</f>
        <v>Théo</v>
      </c>
      <c r="G2030" s="7">
        <f ca="1" xml:space="preserve">
IF($C2030 = 1,
    0,
    RANDBETWEEN(5,COUNT('Last name'!$A:$A) + 1)
)</f>
        <v>161</v>
      </c>
      <c r="H2030" s="7" t="str">
        <f ca="1" xml:space="preserve">
IF($C2030 = 1 + N("Presidente"),
    "de Orléans e Bragança",
    VLOOKUP($G2030,'Last name'!$A:$B,2,FALSE) &amp; " " &amp; VLOOKUP(RANDBETWEEN(5,COUNT('Last name'!$A:$A) + 1),'Last name'!$A:$B,2,FALSE)
)</f>
        <v>Ribeiro Chaves</v>
      </c>
      <c r="I2030" s="7" t="str">
        <f t="shared" ca="1" si="280"/>
        <v>Théo Ribeiro Chaves</v>
      </c>
      <c r="J2030" s="7" t="str">
        <f ca="1">VLOOKUP($E2030,Name!$A:$C,3,FALSE)</f>
        <v>M</v>
      </c>
      <c r="K2030" s="7" t="str">
        <f ca="1">VLOOKUP($J2030,Gender!$A:$B,2,FALSE)</f>
        <v>Male</v>
      </c>
      <c r="L2030" s="7">
        <f t="shared" ca="1" si="281"/>
        <v>6</v>
      </c>
      <c r="M2030" s="7" t="str">
        <f ca="1">VLOOKUP($L2030,Race!$A:$B,2,FALSE)</f>
        <v>Black or African American</v>
      </c>
      <c r="N2030" s="8">
        <f t="shared" ca="1" si="282"/>
        <v>24758</v>
      </c>
      <c r="O2030" s="6">
        <f t="shared" ca="1" si="283"/>
        <v>7</v>
      </c>
      <c r="P2030" s="8" t="str">
        <f ca="1">VLOOKUP($O2030,Education!$A:$B,2,FALSE)</f>
        <v>Undergraduate degree</v>
      </c>
      <c r="Q2030" s="7">
        <f ca="1" xml:space="preserve">
  IF(OR($S2030 = 5, $S2030 = 6, $S2030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030" s="7" t="str">
        <f ca="1">VLOOKUP($Q2030,Department!$A:$B,2,FALSE)</f>
        <v>Presidency</v>
      </c>
      <c r="S2030" s="6">
        <f t="shared" ca="1" si="284"/>
        <v>11</v>
      </c>
      <c r="T2030" s="7" t="str">
        <f ca="1">VLOOKUP($S2030,Role!$A:$B,2,FALSE)</f>
        <v>Analyst</v>
      </c>
      <c r="U2030" s="6">
        <f t="shared" ca="1" si="285"/>
        <v>7</v>
      </c>
      <c r="V2030" s="7" t="str">
        <f ca="1" xml:space="preserve">
IF($U2030 &lt;&gt; "",
    VLOOKUP($U2030,Level!$A:$B,2,FALSE),
    ""
)</f>
        <v>Senior</v>
      </c>
      <c r="W2030" s="1">
        <f t="shared" ca="1" si="286"/>
        <v>2500</v>
      </c>
      <c r="X2030" s="12" t="str">
        <f t="shared" ca="1" si="287"/>
        <v>INSERT INTO bi4all.fac_employees (id_company_fk, id_employee_pk, flg_active, employee_name, id_gender_fk, id_race_fk, birthday, id_schooling_fk, id_department_fk, id_role_fk, id_level_fk, salary) VALUES (1, 2026, TRUE, 'Théo Ribeiro Chaves', 'M', 6, '13/10/1967', 7, 5, 11, 7, 2500);</v>
      </c>
    </row>
    <row r="2031" spans="1:24" ht="14.25" customHeight="1" x14ac:dyDescent="0.2">
      <c r="A2031" s="7">
        <v>1</v>
      </c>
      <c r="B2031" s="7" t="str">
        <f>$A2031 &amp; "-"&amp;VLOOKUP($A2031,Company!$A:$B,2,FALSE)</f>
        <v>1-ACME Corporation</v>
      </c>
      <c r="C2031" s="5">
        <f t="shared" si="279"/>
        <v>2027</v>
      </c>
      <c r="D2031" s="6" t="b">
        <v>1</v>
      </c>
      <c r="E2031" s="7">
        <f ca="1">IF($C2031 = 1 + N("Presidente"),
    127,
    IF($C2031 = 2 + N("Vice-Presidente"),
        72,
        IF($C2031 = 3 + N("Secretária bilíngue"),
            13,
            RANDBETWEEN(5,COUNT(Name!$A:$A) + 1)
        )
    )
)</f>
        <v>223</v>
      </c>
      <c r="F2031" s="7" t="str">
        <f ca="1">VLOOKUP($E2031,Name!$A:$B,2,FALSE)</f>
        <v>Leonardo</v>
      </c>
      <c r="G2031" s="7">
        <f ca="1" xml:space="preserve">
IF($C2031 = 1,
    0,
    RANDBETWEEN(5,COUNT('Last name'!$A:$A) + 1)
)</f>
        <v>116</v>
      </c>
      <c r="H2031" s="7" t="str">
        <f ca="1" xml:space="preserve">
IF($C2031 = 1 + N("Presidente"),
    "de Orléans e Bragança",
    VLOOKUP($G2031,'Last name'!$A:$B,2,FALSE) &amp; " " &amp; VLOOKUP(RANDBETWEEN(5,COUNT('Last name'!$A:$A) + 1),'Last name'!$A:$B,2,FALSE)
)</f>
        <v>Malafaia Luz</v>
      </c>
      <c r="I2031" s="7" t="str">
        <f t="shared" ca="1" si="280"/>
        <v>Leonardo Malafaia Luz</v>
      </c>
      <c r="J2031" s="7" t="str">
        <f ca="1">VLOOKUP($E2031,Name!$A:$C,3,FALSE)</f>
        <v>M</v>
      </c>
      <c r="K2031" s="7" t="str">
        <f ca="1">VLOOKUP($J2031,Gender!$A:$B,2,FALSE)</f>
        <v>Male</v>
      </c>
      <c r="L2031" s="7">
        <f t="shared" ca="1" si="281"/>
        <v>5</v>
      </c>
      <c r="M2031" s="7" t="str">
        <f ca="1">VLOOKUP($L2031,Race!$A:$B,2,FALSE)</f>
        <v>White</v>
      </c>
      <c r="N2031" s="8">
        <f t="shared" ca="1" si="282"/>
        <v>29385</v>
      </c>
      <c r="O2031" s="6">
        <f t="shared" ca="1" si="283"/>
        <v>7</v>
      </c>
      <c r="P2031" s="8" t="str">
        <f ca="1">VLOOKUP($O2031,Education!$A:$B,2,FALSE)</f>
        <v>Undergraduate degree</v>
      </c>
      <c r="Q2031" s="7">
        <f ca="1" xml:space="preserve">
  IF(OR($S2031 = 5, $S2031 = 6, $S2031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031" s="7" t="str">
        <f ca="1">VLOOKUP($Q2031,Department!$A:$B,2,FALSE)</f>
        <v>Presidency</v>
      </c>
      <c r="S2031" s="6">
        <f t="shared" ca="1" si="284"/>
        <v>9</v>
      </c>
      <c r="T2031" s="7" t="str">
        <f ca="1">VLOOKUP($S2031,Role!$A:$B,2,FALSE)</f>
        <v>Intern</v>
      </c>
      <c r="U2031" s="6" t="str">
        <f t="shared" ca="1" si="285"/>
        <v/>
      </c>
      <c r="V2031" s="7" t="str">
        <f ca="1" xml:space="preserve">
IF($U2031 &lt;&gt; "",
    VLOOKUP($U2031,Level!$A:$B,2,FALSE),
    ""
)</f>
        <v/>
      </c>
      <c r="W2031" s="1">
        <f t="shared" ca="1" si="286"/>
        <v>1205</v>
      </c>
      <c r="X2031" s="12" t="str">
        <f t="shared" ca="1" si="287"/>
        <v>INSERT INTO bi4all.fac_employees (id_company_fk, id_employee_pk, flg_active, employee_name, id_gender_fk, id_race_fk, birthday, id_schooling_fk, id_department_fk, id_role_fk, id_level_fk, salary) VALUES (1, 2027, TRUE, 'Leonardo Malafaia Luz', 'M', 5, '13/06/1980', 7, 5, 9, NULL, 1205);</v>
      </c>
    </row>
    <row r="2032" spans="1:24" ht="14.25" customHeight="1" x14ac:dyDescent="0.2">
      <c r="A2032" s="7">
        <v>1</v>
      </c>
      <c r="B2032" s="7" t="str">
        <f>$A2032 &amp; "-"&amp;VLOOKUP($A2032,Company!$A:$B,2,FALSE)</f>
        <v>1-ACME Corporation</v>
      </c>
      <c r="C2032" s="5">
        <f t="shared" si="279"/>
        <v>2028</v>
      </c>
      <c r="D2032" s="6" t="b">
        <v>1</v>
      </c>
      <c r="E2032" s="7">
        <f ca="1">IF($C2032 = 1 + N("Presidente"),
    127,
    IF($C2032 = 2 + N("Vice-Presidente"),
        72,
        IF($C2032 = 3 + N("Secretária bilíngue"),
            13,
            RANDBETWEEN(5,COUNT(Name!$A:$A) + 1)
        )
    )
)</f>
        <v>66</v>
      </c>
      <c r="F2032" s="7" t="str">
        <f ca="1">VLOOKUP($E2032,Name!$A:$B,2,FALSE)</f>
        <v>Bartolomeo</v>
      </c>
      <c r="G2032" s="7">
        <f ca="1" xml:space="preserve">
IF($C2032 = 1,
    0,
    RANDBETWEEN(5,COUNT('Last name'!$A:$A) + 1)
)</f>
        <v>97</v>
      </c>
      <c r="H2032" s="7" t="str">
        <f ca="1" xml:space="preserve">
IF($C2032 = 1 + N("Presidente"),
    "de Orléans e Bragança",
    VLOOKUP($G2032,'Last name'!$A:$B,2,FALSE) &amp; " " &amp; VLOOKUP(RANDBETWEEN(5,COUNT('Last name'!$A:$A) + 1),'Last name'!$A:$B,2,FALSE)
)</f>
        <v>Garcia Salvador</v>
      </c>
      <c r="I2032" s="7" t="str">
        <f t="shared" ca="1" si="280"/>
        <v>Bartolomeo Garcia Salvador</v>
      </c>
      <c r="J2032" s="7" t="str">
        <f ca="1">VLOOKUP($E2032,Name!$A:$C,3,FALSE)</f>
        <v>M</v>
      </c>
      <c r="K2032" s="7" t="str">
        <f ca="1">VLOOKUP($J2032,Gender!$A:$B,2,FALSE)</f>
        <v>Male</v>
      </c>
      <c r="L2032" s="7">
        <f t="shared" ca="1" si="281"/>
        <v>5</v>
      </c>
      <c r="M2032" s="7" t="str">
        <f ca="1">VLOOKUP($L2032,Race!$A:$B,2,FALSE)</f>
        <v>White</v>
      </c>
      <c r="N2032" s="8">
        <f t="shared" ca="1" si="282"/>
        <v>31005</v>
      </c>
      <c r="O2032" s="6">
        <f t="shared" ca="1" si="283"/>
        <v>8</v>
      </c>
      <c r="P2032" s="8" t="str">
        <f ca="1">VLOOKUP($O2032,Education!$A:$B,2,FALSE)</f>
        <v>Graduate school</v>
      </c>
      <c r="Q2032" s="7">
        <f ca="1" xml:space="preserve">
  IF(OR($S2032 = 5, $S2032 = 6, $S2032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6</v>
      </c>
      <c r="R2032" s="7" t="str">
        <f ca="1">VLOOKUP($Q2032,Department!$A:$B,2,FALSE)</f>
        <v>Administration</v>
      </c>
      <c r="S2032" s="6">
        <f t="shared" ca="1" si="284"/>
        <v>11</v>
      </c>
      <c r="T2032" s="7" t="str">
        <f ca="1">VLOOKUP($S2032,Role!$A:$B,2,FALSE)</f>
        <v>Analyst</v>
      </c>
      <c r="U2032" s="6">
        <f t="shared" ca="1" si="285"/>
        <v>5</v>
      </c>
      <c r="V2032" s="7" t="str">
        <f ca="1" xml:space="preserve">
IF($U2032 &lt;&gt; "",
    VLOOKUP($U2032,Level!$A:$B,2,FALSE),
    ""
)</f>
        <v>Junior</v>
      </c>
      <c r="W2032" s="1">
        <f t="shared" ca="1" si="286"/>
        <v>3000</v>
      </c>
      <c r="X2032" s="12" t="str">
        <f t="shared" ca="1" si="287"/>
        <v>INSERT INTO bi4all.fac_employees (id_company_fk, id_employee_pk, flg_active, employee_name, id_gender_fk, id_race_fk, birthday, id_schooling_fk, id_department_fk, id_role_fk, id_level_fk, salary) VALUES (1, 2028, TRUE, 'Bartolomeo Garcia Salvador', 'M', 5, '19/11/1984', 8, 6, 11, 5, 3000);</v>
      </c>
    </row>
    <row r="2033" spans="1:24" ht="14.25" customHeight="1" x14ac:dyDescent="0.2">
      <c r="A2033" s="7">
        <v>1</v>
      </c>
      <c r="B2033" s="7" t="str">
        <f>$A2033 &amp; "-"&amp;VLOOKUP($A2033,Company!$A:$B,2,FALSE)</f>
        <v>1-ACME Corporation</v>
      </c>
      <c r="C2033" s="5">
        <f t="shared" si="279"/>
        <v>2029</v>
      </c>
      <c r="D2033" s="6" t="b">
        <v>1</v>
      </c>
      <c r="E2033" s="7">
        <f ca="1">IF($C2033 = 1 + N("Presidente"),
    127,
    IF($C2033 = 2 + N("Vice-Presidente"),
        72,
        IF($C2033 = 3 + N("Secretária bilíngue"),
            13,
            RANDBETWEEN(5,COUNT(Name!$A:$A) + 1)
        )
    )
)</f>
        <v>33</v>
      </c>
      <c r="F2033" s="7" t="str">
        <f ca="1">VLOOKUP($E2033,Name!$A:$B,2,FALSE)</f>
        <v>Ana Lívia</v>
      </c>
      <c r="G2033" s="7">
        <f ca="1" xml:space="preserve">
IF($C2033 = 1,
    0,
    RANDBETWEEN(5,COUNT('Last name'!$A:$A) + 1)
)</f>
        <v>50</v>
      </c>
      <c r="H2033" s="7" t="str">
        <f ca="1" xml:space="preserve">
IF($C2033 = 1 + N("Presidente"),
    "de Orléans e Bragança",
    VLOOKUP($G2033,'Last name'!$A:$B,2,FALSE) &amp; " " &amp; VLOOKUP(RANDBETWEEN(5,COUNT('Last name'!$A:$A) + 1),'Last name'!$A:$B,2,FALSE)
)</f>
        <v>Cabral Carvalho</v>
      </c>
      <c r="I2033" s="7" t="str">
        <f t="shared" ca="1" si="280"/>
        <v>Ana Lívia Cabral Carvalho</v>
      </c>
      <c r="J2033" s="7" t="str">
        <f ca="1">VLOOKUP($E2033,Name!$A:$C,3,FALSE)</f>
        <v>F</v>
      </c>
      <c r="K2033" s="7" t="str">
        <f ca="1">VLOOKUP($J2033,Gender!$A:$B,2,FALSE)</f>
        <v>Female</v>
      </c>
      <c r="L2033" s="7">
        <f t="shared" ca="1" si="281"/>
        <v>8</v>
      </c>
      <c r="M2033" s="7" t="str">
        <f ca="1">VLOOKUP($L2033,Race!$A:$B,2,FALSE)</f>
        <v>Asian</v>
      </c>
      <c r="N2033" s="8">
        <f t="shared" ca="1" si="282"/>
        <v>30393</v>
      </c>
      <c r="O2033" s="6">
        <f t="shared" ca="1" si="283"/>
        <v>7</v>
      </c>
      <c r="P2033" s="8" t="str">
        <f ca="1">VLOOKUP($O2033,Education!$A:$B,2,FALSE)</f>
        <v>Undergraduate degree</v>
      </c>
      <c r="Q2033" s="7">
        <f ca="1" xml:space="preserve">
  IF(OR($S2033 = 5, $S2033 = 6, $S2033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10</v>
      </c>
      <c r="R2033" s="7" t="str">
        <f ca="1">VLOOKUP($Q2033,Department!$A:$B,2,FALSE)</f>
        <v>Operations</v>
      </c>
      <c r="S2033" s="6">
        <f t="shared" ca="1" si="284"/>
        <v>9</v>
      </c>
      <c r="T2033" s="7" t="str">
        <f ca="1">VLOOKUP($S2033,Role!$A:$B,2,FALSE)</f>
        <v>Intern</v>
      </c>
      <c r="U2033" s="6" t="str">
        <f t="shared" ca="1" si="285"/>
        <v/>
      </c>
      <c r="V2033" s="7" t="str">
        <f ca="1" xml:space="preserve">
IF($U2033 &lt;&gt; "",
    VLOOKUP($U2033,Level!$A:$B,2,FALSE),
    ""
)</f>
        <v/>
      </c>
      <c r="W2033" s="1">
        <f t="shared" ca="1" si="286"/>
        <v>1205</v>
      </c>
      <c r="X2033" s="12" t="str">
        <f t="shared" ca="1" si="287"/>
        <v>INSERT INTO bi4all.fac_employees (id_company_fk, id_employee_pk, flg_active, employee_name, id_gender_fk, id_race_fk, birthday, id_schooling_fk, id_department_fk, id_role_fk, id_level_fk, salary) VALUES (1, 2029, TRUE, 'Ana Lívia Cabral Carvalho', 'F', 8, '18/03/1983', 7, 10, 9, NULL, 1205);</v>
      </c>
    </row>
    <row r="2034" spans="1:24" ht="14.25" customHeight="1" x14ac:dyDescent="0.2">
      <c r="A2034" s="7">
        <v>1</v>
      </c>
      <c r="B2034" s="7" t="str">
        <f>$A2034 &amp; "-"&amp;VLOOKUP($A2034,Company!$A:$B,2,FALSE)</f>
        <v>1-ACME Corporation</v>
      </c>
      <c r="C2034" s="5">
        <f t="shared" si="279"/>
        <v>2030</v>
      </c>
      <c r="D2034" s="6" t="b">
        <v>1</v>
      </c>
      <c r="E2034" s="7">
        <f ca="1">IF($C2034 = 1 + N("Presidente"),
    127,
    IF($C2034 = 2 + N("Vice-Presidente"),
        72,
        IF($C2034 = 3 + N("Secretária bilíngue"),
            13,
            RANDBETWEEN(5,COUNT(Name!$A:$A) + 1)
        )
    )
)</f>
        <v>186</v>
      </c>
      <c r="F2034" s="7" t="str">
        <f ca="1">VLOOKUP($E2034,Name!$A:$B,2,FALSE)</f>
        <v>João Gabriel</v>
      </c>
      <c r="G2034" s="7">
        <f ca="1" xml:space="preserve">
IF($C2034 = 1,
    0,
    RANDBETWEEN(5,COUNT('Last name'!$A:$A) + 1)
)</f>
        <v>157</v>
      </c>
      <c r="H2034" s="7" t="str">
        <f ca="1" xml:space="preserve">
IF($C2034 = 1 + N("Presidente"),
    "de Orléans e Bragança",
    VLOOKUP($G2034,'Last name'!$A:$B,2,FALSE) &amp; " " &amp; VLOOKUP(RANDBETWEEN(5,COUNT('Last name'!$A:$A) + 1),'Last name'!$A:$B,2,FALSE)
)</f>
        <v>Ramos Frois</v>
      </c>
      <c r="I2034" s="7" t="str">
        <f t="shared" ca="1" si="280"/>
        <v>João Gabriel Ramos Frois</v>
      </c>
      <c r="J2034" s="7" t="str">
        <f ca="1">VLOOKUP($E2034,Name!$A:$C,3,FALSE)</f>
        <v>M</v>
      </c>
      <c r="K2034" s="7" t="str">
        <f ca="1">VLOOKUP($J2034,Gender!$A:$B,2,FALSE)</f>
        <v>Male</v>
      </c>
      <c r="L2034" s="7">
        <f t="shared" ca="1" si="281"/>
        <v>5</v>
      </c>
      <c r="M2034" s="7" t="str">
        <f ca="1">VLOOKUP($L2034,Race!$A:$B,2,FALSE)</f>
        <v>White</v>
      </c>
      <c r="N2034" s="8">
        <f t="shared" ca="1" si="282"/>
        <v>23888</v>
      </c>
      <c r="O2034" s="6">
        <f t="shared" ca="1" si="283"/>
        <v>7</v>
      </c>
      <c r="P2034" s="8" t="str">
        <f ca="1">VLOOKUP($O2034,Education!$A:$B,2,FALSE)</f>
        <v>Undergraduate degree</v>
      </c>
      <c r="Q2034" s="7">
        <f ca="1" xml:space="preserve">
  IF(OR($S2034 = 5, $S2034 = 6, $S2034 = 8) + N("Se for presidente, vice-presidente ou secretária bilíngue"),
    5 + N("Presidência"),
    IF(OR(ROW() = 8, ROW() = 19, ROW() = 30, ROW() = 41),
      6 + N("Administration"),
      IF(OR(ROW() = 9, ROW() = 20, ROW() = 31, ROW() = 42),
        7 + N("Finance"),
        IF(OR(ROW() = 10, ROW() = 21, ROW() = 32, ROW() = 43),
          8 + N("Human Resource"),
          IF(OR(ROW() = 11, ROW() = 22, ROW() = 33, ROW() = 44),
            9 + N("Commercial"),
            IF(OR(ROW() = 12, ROW() = 23, ROW() = 34, ROW() = 45),
              10 + N("Operations"),
              IF(OR(ROW() = 13, ROW() = 24, ROW() = 35, ROW() = 46),
                11 + N("Communication &amp; Marketing"),
                IF(OR(ROW() = 14, ROW() = 25, ROW() = 36, ROW() = 47),
                  12 + N("Controlling"),
                  IF(OR(ROW() = 15, ROW() = 26, ROW() = 37, ROW() = 48),
                    13 + N("Audit"),
                    IF(OR(ROW() = 16, ROW() = 27, ROW() = 38, ROW() = 49),
                      14 + N("Information Technology"),
                      IF(OR(ROW() = 17, ROW() = 28, ROW() = 39, ROW() = 50),
                        15 + N("Juridical"),
                        IF(OR(ROW() = 18, ROW() = 29, ROW() = 40, ROW() = 51),
                          16 + N("Sales"),
                          RANDBETWEEN(5,COUNT(Department!$A:$A)+1)
                        )
                      )
                    )
                  )
                )
              )
            )
          )
        )
      )
    )
  )</f>
        <v>5</v>
      </c>
      <c r="R2034" s="7" t="str">
        <f ca="1">VLOOKUP($Q2034,Department!$A:$B,2,FALSE)</f>
        <v>Presidency</v>
      </c>
      <c r="S2034" s="6">
        <f t="shared" ca="1" si="284"/>
        <v>11</v>
      </c>
      <c r="T2034" s="7" t="str">
        <f ca="1">VLOOKUP($S2034,Role!$A:$B,2,FALSE)</f>
        <v>Analyst</v>
      </c>
      <c r="U2034" s="6">
        <f t="shared" ca="1" si="285"/>
        <v>7</v>
      </c>
      <c r="V2034" s="7" t="str">
        <f ca="1" xml:space="preserve">
IF($U2034 &lt;&gt; "",
    VLOOKUP($U2034,Level!$A:$B,2,FALSE),
    ""
)</f>
        <v>Senior</v>
      </c>
      <c r="W2034" s="1">
        <f t="shared" ca="1" si="286"/>
        <v>2500</v>
      </c>
      <c r="X2034" s="12" t="str">
        <f t="shared" ca="1" si="287"/>
        <v>INSERT INTO bi4all.fac_employees (id_company_fk, id_employee_pk, flg_active, employee_name, id_gender_fk, id_race_fk, birthday, id_schooling_fk, id_department_fk, id_role_fk, id_level_fk, salary) VALUES (1, 2030, TRUE, 'João Gabriel Ramos Frois', 'M', 5, '26/05/1965', 7, 5, 11, 7, 2500);</v>
      </c>
    </row>
    <row r="2035" spans="1:24" ht="14.25" customHeight="1" x14ac:dyDescent="0.2">
      <c r="N2035" s="8"/>
      <c r="P2035" s="8"/>
    </row>
    <row r="2036" spans="1:24" ht="14.25" customHeight="1" x14ac:dyDescent="0.2">
      <c r="N2036" s="8"/>
      <c r="P2036" s="8"/>
    </row>
    <row r="2037" spans="1:24" ht="14.25" customHeight="1" x14ac:dyDescent="0.2">
      <c r="N2037" s="8"/>
      <c r="P2037" s="8"/>
    </row>
    <row r="2038" spans="1:24" ht="14.25" customHeight="1" x14ac:dyDescent="0.2">
      <c r="N2038" s="8"/>
      <c r="P2038" s="8"/>
    </row>
    <row r="2039" spans="1:24" ht="14.25" customHeight="1" x14ac:dyDescent="0.2">
      <c r="N2039" s="8"/>
      <c r="P2039" s="8"/>
    </row>
    <row r="2040" spans="1:24" ht="14.25" customHeight="1" x14ac:dyDescent="0.2">
      <c r="N2040" s="8"/>
      <c r="P2040" s="8"/>
    </row>
    <row r="2041" spans="1:24" ht="14.25" customHeight="1" x14ac:dyDescent="0.2">
      <c r="N2041" s="8"/>
      <c r="P2041" s="8"/>
    </row>
    <row r="2042" spans="1:24" ht="14.25" customHeight="1" x14ac:dyDescent="0.2">
      <c r="N2042" s="8"/>
      <c r="P2042" s="8"/>
    </row>
    <row r="2043" spans="1:24" ht="14.25" customHeight="1" x14ac:dyDescent="0.2">
      <c r="N2043" s="8"/>
      <c r="P2043" s="8"/>
    </row>
    <row r="2044" spans="1:24" ht="14.25" customHeight="1" x14ac:dyDescent="0.2">
      <c r="N2044" s="8"/>
      <c r="P2044" s="8"/>
    </row>
    <row r="2045" spans="1:24" ht="14.25" customHeight="1" x14ac:dyDescent="0.2">
      <c r="N2045" s="8"/>
      <c r="P2045" s="8"/>
    </row>
    <row r="2046" spans="1:24" ht="14.25" customHeight="1" x14ac:dyDescent="0.2">
      <c r="N2046" s="8"/>
      <c r="P2046" s="8"/>
    </row>
    <row r="2047" spans="1:24" ht="14.25" customHeight="1" x14ac:dyDescent="0.2">
      <c r="N2047" s="8"/>
      <c r="P2047" s="8"/>
    </row>
    <row r="2048" spans="1:24" ht="14.25" customHeight="1" x14ac:dyDescent="0.2">
      <c r="N2048" s="8"/>
      <c r="P2048" s="8"/>
    </row>
    <row r="2049" spans="14:16" ht="14.25" customHeight="1" x14ac:dyDescent="0.2">
      <c r="N2049" s="8"/>
      <c r="P2049" s="8"/>
    </row>
    <row r="2050" spans="14:16" ht="14.25" customHeight="1" x14ac:dyDescent="0.2">
      <c r="N2050" s="8"/>
      <c r="P2050" s="8"/>
    </row>
    <row r="2051" spans="14:16" ht="14.25" customHeight="1" x14ac:dyDescent="0.2">
      <c r="N2051" s="8"/>
      <c r="P2051" s="8"/>
    </row>
    <row r="2052" spans="14:16" ht="14.25" customHeight="1" x14ac:dyDescent="0.2">
      <c r="N2052" s="8"/>
      <c r="P2052" s="8"/>
    </row>
    <row r="2053" spans="14:16" ht="14.25" customHeight="1" x14ac:dyDescent="0.2">
      <c r="N2053" s="8"/>
      <c r="P2053" s="8"/>
    </row>
    <row r="2054" spans="14:16" ht="14.25" customHeight="1" x14ac:dyDescent="0.2">
      <c r="N2054" s="8"/>
      <c r="P2054" s="8"/>
    </row>
    <row r="2055" spans="14:16" ht="14.25" customHeight="1" x14ac:dyDescent="0.2">
      <c r="N2055" s="8"/>
      <c r="P2055" s="8"/>
    </row>
    <row r="2056" spans="14:16" ht="14.25" customHeight="1" x14ac:dyDescent="0.2">
      <c r="N2056" s="8"/>
      <c r="P2056" s="8"/>
    </row>
    <row r="2057" spans="14:16" ht="14.25" customHeight="1" x14ac:dyDescent="0.2">
      <c r="N2057" s="8"/>
      <c r="P2057" s="8"/>
    </row>
    <row r="2058" spans="14:16" ht="14.25" customHeight="1" x14ac:dyDescent="0.2">
      <c r="N2058" s="8"/>
      <c r="P2058" s="8"/>
    </row>
    <row r="2059" spans="14:16" ht="14.25" customHeight="1" x14ac:dyDescent="0.2">
      <c r="N2059" s="8"/>
      <c r="P2059" s="8"/>
    </row>
    <row r="2060" spans="14:16" ht="14.25" customHeight="1" x14ac:dyDescent="0.2">
      <c r="N2060" s="8"/>
      <c r="P2060" s="8"/>
    </row>
    <row r="2061" spans="14:16" ht="14.25" customHeight="1" x14ac:dyDescent="0.2">
      <c r="N2061" s="8"/>
      <c r="P2061" s="8"/>
    </row>
    <row r="2062" spans="14:16" ht="14.25" customHeight="1" x14ac:dyDescent="0.2">
      <c r="N2062" s="8"/>
      <c r="P2062" s="8"/>
    </row>
    <row r="2063" spans="14:16" ht="14.25" customHeight="1" x14ac:dyDescent="0.2">
      <c r="N2063" s="8"/>
      <c r="P2063" s="8"/>
    </row>
    <row r="2064" spans="14:16" ht="14.25" customHeight="1" x14ac:dyDescent="0.2">
      <c r="N2064" s="8"/>
      <c r="P2064" s="8"/>
    </row>
    <row r="2065" spans="14:16" ht="14.25" customHeight="1" x14ac:dyDescent="0.2">
      <c r="N2065" s="8"/>
      <c r="P2065" s="8"/>
    </row>
    <row r="2066" spans="14:16" ht="14.25" customHeight="1" x14ac:dyDescent="0.2">
      <c r="N2066" s="8"/>
      <c r="P2066" s="8"/>
    </row>
    <row r="2067" spans="14:16" ht="14.25" customHeight="1" x14ac:dyDescent="0.2">
      <c r="N2067" s="8"/>
      <c r="P2067" s="8"/>
    </row>
    <row r="2068" spans="14:16" ht="14.25" customHeight="1" x14ac:dyDescent="0.2">
      <c r="N2068" s="8"/>
      <c r="P2068" s="8"/>
    </row>
    <row r="2069" spans="14:16" ht="14.25" customHeight="1" x14ac:dyDescent="0.2">
      <c r="N2069" s="8"/>
      <c r="P2069" s="8"/>
    </row>
    <row r="2070" spans="14:16" ht="14.25" customHeight="1" x14ac:dyDescent="0.2">
      <c r="N2070" s="8"/>
      <c r="P2070" s="8"/>
    </row>
    <row r="2071" spans="14:16" ht="14.25" customHeight="1" x14ac:dyDescent="0.2">
      <c r="N2071" s="8"/>
      <c r="P2071" s="8"/>
    </row>
    <row r="2072" spans="14:16" ht="14.25" customHeight="1" x14ac:dyDescent="0.2">
      <c r="N2072" s="8"/>
      <c r="P2072" s="8"/>
    </row>
    <row r="2073" spans="14:16" ht="14.25" customHeight="1" x14ac:dyDescent="0.2">
      <c r="N2073" s="8"/>
      <c r="P2073" s="8"/>
    </row>
    <row r="2074" spans="14:16" ht="14.25" customHeight="1" x14ac:dyDescent="0.2">
      <c r="N2074" s="8"/>
      <c r="P2074" s="8"/>
    </row>
    <row r="2075" spans="14:16" ht="14.25" customHeight="1" x14ac:dyDescent="0.2">
      <c r="N2075" s="8"/>
      <c r="P2075" s="8"/>
    </row>
    <row r="2076" spans="14:16" ht="14.25" customHeight="1" x14ac:dyDescent="0.2">
      <c r="N2076" s="8"/>
      <c r="P2076" s="8"/>
    </row>
    <row r="2077" spans="14:16" ht="14.25" customHeight="1" x14ac:dyDescent="0.2">
      <c r="N2077" s="8"/>
      <c r="P2077" s="8"/>
    </row>
    <row r="2078" spans="14:16" ht="14.25" customHeight="1" x14ac:dyDescent="0.2">
      <c r="N2078" s="8"/>
      <c r="P2078" s="8"/>
    </row>
    <row r="2079" spans="14:16" ht="14.25" customHeight="1" x14ac:dyDescent="0.2">
      <c r="N2079" s="8"/>
      <c r="P2079" s="8"/>
    </row>
    <row r="2080" spans="14:16" ht="14.25" customHeight="1" x14ac:dyDescent="0.2">
      <c r="N2080" s="8"/>
      <c r="P2080" s="8"/>
    </row>
    <row r="2081" spans="14:16" ht="14.25" customHeight="1" x14ac:dyDescent="0.2">
      <c r="N2081" s="8"/>
      <c r="P2081" s="8"/>
    </row>
    <row r="2082" spans="14:16" ht="14.25" customHeight="1" x14ac:dyDescent="0.2">
      <c r="N2082" s="8"/>
      <c r="P2082" s="8"/>
    </row>
    <row r="2083" spans="14:16" ht="14.25" customHeight="1" x14ac:dyDescent="0.2">
      <c r="N2083" s="8"/>
      <c r="P2083" s="8"/>
    </row>
    <row r="2084" spans="14:16" ht="14.25" customHeight="1" x14ac:dyDescent="0.2">
      <c r="N2084" s="8"/>
      <c r="P2084" s="8"/>
    </row>
    <row r="2085" spans="14:16" ht="14.25" customHeight="1" x14ac:dyDescent="0.2">
      <c r="N2085" s="8"/>
      <c r="P2085" s="8"/>
    </row>
    <row r="2086" spans="14:16" ht="14.25" customHeight="1" x14ac:dyDescent="0.2">
      <c r="N2086" s="8"/>
      <c r="P2086" s="8"/>
    </row>
    <row r="2087" spans="14:16" ht="14.25" customHeight="1" x14ac:dyDescent="0.2">
      <c r="N2087" s="8"/>
      <c r="P2087" s="8"/>
    </row>
    <row r="2088" spans="14:16" ht="14.25" customHeight="1" x14ac:dyDescent="0.2">
      <c r="N2088" s="8"/>
      <c r="P2088" s="8"/>
    </row>
    <row r="2089" spans="14:16" ht="14.25" customHeight="1" x14ac:dyDescent="0.2">
      <c r="N2089" s="8"/>
      <c r="P2089" s="8"/>
    </row>
    <row r="2090" spans="14:16" ht="14.25" customHeight="1" x14ac:dyDescent="0.2">
      <c r="N2090" s="8"/>
      <c r="P2090" s="8"/>
    </row>
    <row r="2091" spans="14:16" ht="14.25" customHeight="1" x14ac:dyDescent="0.2">
      <c r="N2091" s="8"/>
      <c r="P2091" s="8"/>
    </row>
    <row r="2092" spans="14:16" ht="14.25" customHeight="1" x14ac:dyDescent="0.2">
      <c r="N2092" s="8"/>
      <c r="P2092" s="8"/>
    </row>
    <row r="2093" spans="14:16" ht="14.25" customHeight="1" x14ac:dyDescent="0.2">
      <c r="N2093" s="8"/>
      <c r="P2093" s="8"/>
    </row>
    <row r="2094" spans="14:16" ht="14.25" customHeight="1" x14ac:dyDescent="0.2">
      <c r="N2094" s="8"/>
      <c r="P2094" s="8"/>
    </row>
    <row r="2095" spans="14:16" ht="14.25" customHeight="1" x14ac:dyDescent="0.2">
      <c r="N2095" s="8"/>
      <c r="P2095" s="8"/>
    </row>
    <row r="2096" spans="14:16" ht="14.25" customHeight="1" x14ac:dyDescent="0.2">
      <c r="N2096" s="8"/>
      <c r="P2096" s="8"/>
    </row>
    <row r="2097" spans="14:16" ht="14.25" customHeight="1" x14ac:dyDescent="0.2">
      <c r="N2097" s="8"/>
      <c r="P2097" s="8"/>
    </row>
    <row r="2098" spans="14:16" ht="14.25" customHeight="1" x14ac:dyDescent="0.2">
      <c r="N2098" s="8"/>
      <c r="P2098" s="8"/>
    </row>
    <row r="2099" spans="14:16" ht="14.25" customHeight="1" x14ac:dyDescent="0.2">
      <c r="N2099" s="8"/>
      <c r="P2099" s="8"/>
    </row>
    <row r="2100" spans="14:16" ht="14.25" customHeight="1" x14ac:dyDescent="0.2">
      <c r="N2100" s="8"/>
      <c r="P2100" s="8"/>
    </row>
    <row r="2101" spans="14:16" ht="14.25" customHeight="1" x14ac:dyDescent="0.2">
      <c r="N2101" s="8"/>
      <c r="P2101" s="8"/>
    </row>
    <row r="2102" spans="14:16" ht="14.25" customHeight="1" x14ac:dyDescent="0.2">
      <c r="N2102" s="8"/>
      <c r="P2102" s="8"/>
    </row>
    <row r="2103" spans="14:16" ht="14.25" customHeight="1" x14ac:dyDescent="0.2">
      <c r="N2103" s="8"/>
      <c r="P2103" s="8"/>
    </row>
    <row r="2104" spans="14:16" ht="14.25" customHeight="1" x14ac:dyDescent="0.2">
      <c r="N2104" s="8"/>
      <c r="P2104" s="8"/>
    </row>
    <row r="2105" spans="14:16" ht="14.25" customHeight="1" x14ac:dyDescent="0.2">
      <c r="N2105" s="8"/>
      <c r="P2105" s="8"/>
    </row>
    <row r="2106" spans="14:16" ht="14.25" customHeight="1" x14ac:dyDescent="0.2">
      <c r="N2106" s="8"/>
      <c r="P2106" s="8"/>
    </row>
    <row r="2107" spans="14:16" ht="14.25" customHeight="1" x14ac:dyDescent="0.2">
      <c r="N2107" s="8"/>
      <c r="P2107" s="8"/>
    </row>
    <row r="2108" spans="14:16" ht="14.25" customHeight="1" x14ac:dyDescent="0.2">
      <c r="N2108" s="8"/>
      <c r="P2108" s="8"/>
    </row>
    <row r="2109" spans="14:16" ht="14.25" customHeight="1" x14ac:dyDescent="0.2">
      <c r="N2109" s="8"/>
      <c r="P2109" s="8"/>
    </row>
    <row r="2110" spans="14:16" ht="14.25" customHeight="1" x14ac:dyDescent="0.2">
      <c r="N2110" s="8"/>
      <c r="P2110" s="8"/>
    </row>
    <row r="2111" spans="14:16" ht="14.25" customHeight="1" x14ac:dyDescent="0.2">
      <c r="N2111" s="8"/>
      <c r="P2111" s="8"/>
    </row>
    <row r="2112" spans="14:16" ht="14.25" customHeight="1" x14ac:dyDescent="0.2">
      <c r="N2112" s="8"/>
      <c r="P2112" s="8"/>
    </row>
    <row r="2113" spans="14:16" ht="14.25" customHeight="1" x14ac:dyDescent="0.2">
      <c r="N2113" s="8"/>
      <c r="P2113" s="8"/>
    </row>
    <row r="2114" spans="14:16" ht="14.25" customHeight="1" x14ac:dyDescent="0.2">
      <c r="N2114" s="8"/>
      <c r="P2114" s="8"/>
    </row>
    <row r="2115" spans="14:16" ht="14.25" customHeight="1" x14ac:dyDescent="0.2">
      <c r="N2115" s="8"/>
      <c r="P2115" s="8"/>
    </row>
    <row r="2116" spans="14:16" ht="14.25" customHeight="1" x14ac:dyDescent="0.2">
      <c r="N2116" s="8"/>
      <c r="P2116" s="8"/>
    </row>
    <row r="2117" spans="14:16" ht="14.25" customHeight="1" x14ac:dyDescent="0.2">
      <c r="N2117" s="8"/>
      <c r="P2117" s="8"/>
    </row>
    <row r="2118" spans="14:16" ht="14.25" customHeight="1" x14ac:dyDescent="0.2">
      <c r="N2118" s="8"/>
      <c r="P2118" s="8"/>
    </row>
    <row r="2119" spans="14:16" ht="14.25" customHeight="1" x14ac:dyDescent="0.2">
      <c r="N2119" s="8"/>
      <c r="P2119" s="8"/>
    </row>
    <row r="2120" spans="14:16" ht="14.25" customHeight="1" x14ac:dyDescent="0.2">
      <c r="N2120" s="8"/>
      <c r="P2120" s="8"/>
    </row>
    <row r="2121" spans="14:16" ht="14.25" customHeight="1" x14ac:dyDescent="0.2">
      <c r="N2121" s="8"/>
      <c r="P2121" s="8"/>
    </row>
    <row r="2122" spans="14:16" ht="14.25" customHeight="1" x14ac:dyDescent="0.2">
      <c r="N2122" s="8"/>
      <c r="P2122" s="8"/>
    </row>
    <row r="2123" spans="14:16" ht="14.25" customHeight="1" x14ac:dyDescent="0.2">
      <c r="N2123" s="8"/>
      <c r="P2123" s="8"/>
    </row>
    <row r="2124" spans="14:16" ht="14.25" customHeight="1" x14ac:dyDescent="0.2">
      <c r="N2124" s="8"/>
      <c r="P2124" s="8"/>
    </row>
    <row r="2125" spans="14:16" ht="14.25" customHeight="1" x14ac:dyDescent="0.2">
      <c r="N2125" s="8"/>
      <c r="P2125" s="8"/>
    </row>
    <row r="2126" spans="14:16" ht="14.25" customHeight="1" x14ac:dyDescent="0.2">
      <c r="N2126" s="8"/>
      <c r="P2126" s="8"/>
    </row>
    <row r="2127" spans="14:16" ht="14.25" customHeight="1" x14ac:dyDescent="0.2">
      <c r="N2127" s="8"/>
      <c r="P2127" s="8"/>
    </row>
    <row r="2128" spans="14:16" ht="14.25" customHeight="1" x14ac:dyDescent="0.2">
      <c r="N2128" s="8"/>
      <c r="P2128" s="8"/>
    </row>
    <row r="2129" spans="14:16" ht="14.25" customHeight="1" x14ac:dyDescent="0.2">
      <c r="N2129" s="8"/>
      <c r="P2129" s="8"/>
    </row>
    <row r="2130" spans="14:16" ht="14.25" customHeight="1" x14ac:dyDescent="0.2">
      <c r="N2130" s="8"/>
      <c r="P2130" s="8"/>
    </row>
    <row r="2131" spans="14:16" ht="14.25" customHeight="1" x14ac:dyDescent="0.2">
      <c r="N2131" s="8"/>
      <c r="P2131" s="8"/>
    </row>
    <row r="2132" spans="14:16" ht="14.25" customHeight="1" x14ac:dyDescent="0.2">
      <c r="N2132" s="8"/>
      <c r="P2132" s="8"/>
    </row>
    <row r="2133" spans="14:16" ht="14.25" customHeight="1" x14ac:dyDescent="0.2">
      <c r="N2133" s="8"/>
      <c r="P2133" s="8"/>
    </row>
    <row r="2134" spans="14:16" ht="14.25" customHeight="1" x14ac:dyDescent="0.2">
      <c r="N2134" s="8"/>
      <c r="P2134" s="8"/>
    </row>
    <row r="2135" spans="14:16" ht="14.25" customHeight="1" x14ac:dyDescent="0.2">
      <c r="N2135" s="8"/>
      <c r="P2135" s="8"/>
    </row>
    <row r="2136" spans="14:16" ht="14.25" customHeight="1" x14ac:dyDescent="0.2">
      <c r="N2136" s="8"/>
      <c r="P2136" s="8"/>
    </row>
    <row r="2137" spans="14:16" ht="14.25" customHeight="1" x14ac:dyDescent="0.2">
      <c r="N2137" s="8"/>
      <c r="P2137" s="8"/>
    </row>
    <row r="2138" spans="14:16" ht="14.25" customHeight="1" x14ac:dyDescent="0.2">
      <c r="N2138" s="8"/>
      <c r="P2138" s="8"/>
    </row>
    <row r="2139" spans="14:16" ht="14.25" customHeight="1" x14ac:dyDescent="0.2">
      <c r="N2139" s="8"/>
      <c r="P2139" s="8"/>
    </row>
    <row r="2140" spans="14:16" ht="14.25" customHeight="1" x14ac:dyDescent="0.2">
      <c r="N2140" s="8"/>
      <c r="P2140" s="8"/>
    </row>
    <row r="2141" spans="14:16" ht="14.25" customHeight="1" x14ac:dyDescent="0.2">
      <c r="N2141" s="8"/>
      <c r="P2141" s="8"/>
    </row>
    <row r="2142" spans="14:16" ht="14.25" customHeight="1" x14ac:dyDescent="0.2">
      <c r="N2142" s="8"/>
      <c r="P2142" s="8"/>
    </row>
    <row r="2143" spans="14:16" ht="14.25" customHeight="1" x14ac:dyDescent="0.2">
      <c r="N2143" s="8"/>
      <c r="P2143" s="8"/>
    </row>
    <row r="2144" spans="14:16" ht="14.25" customHeight="1" x14ac:dyDescent="0.2">
      <c r="N2144" s="8"/>
      <c r="P2144" s="8"/>
    </row>
    <row r="2145" spans="14:16" ht="14.25" customHeight="1" x14ac:dyDescent="0.2">
      <c r="N2145" s="8"/>
      <c r="P2145" s="8"/>
    </row>
    <row r="2146" spans="14:16" ht="14.25" customHeight="1" x14ac:dyDescent="0.2">
      <c r="N2146" s="8"/>
      <c r="P2146" s="8"/>
    </row>
    <row r="2147" spans="14:16" ht="14.25" customHeight="1" x14ac:dyDescent="0.2">
      <c r="N2147" s="8"/>
      <c r="P2147" s="8"/>
    </row>
    <row r="2148" spans="14:16" ht="14.25" customHeight="1" x14ac:dyDescent="0.2">
      <c r="N2148" s="8"/>
      <c r="P2148" s="8"/>
    </row>
    <row r="2149" spans="14:16" ht="14.25" customHeight="1" x14ac:dyDescent="0.2">
      <c r="N2149" s="8"/>
      <c r="P2149" s="8"/>
    </row>
    <row r="2150" spans="14:16" ht="14.25" customHeight="1" x14ac:dyDescent="0.2">
      <c r="N2150" s="8"/>
      <c r="P2150" s="8"/>
    </row>
    <row r="2151" spans="14:16" ht="14.25" customHeight="1" x14ac:dyDescent="0.2">
      <c r="N2151" s="8"/>
      <c r="P2151" s="8"/>
    </row>
    <row r="2152" spans="14:16" ht="14.25" customHeight="1" x14ac:dyDescent="0.2">
      <c r="N2152" s="8"/>
      <c r="P2152" s="8"/>
    </row>
    <row r="2153" spans="14:16" ht="14.25" customHeight="1" x14ac:dyDescent="0.2">
      <c r="N2153" s="8"/>
      <c r="P2153" s="8"/>
    </row>
    <row r="2154" spans="14:16" ht="14.25" customHeight="1" x14ac:dyDescent="0.2">
      <c r="N2154" s="8"/>
      <c r="P2154" s="8"/>
    </row>
    <row r="2155" spans="14:16" ht="14.25" customHeight="1" x14ac:dyDescent="0.2">
      <c r="N2155" s="8"/>
      <c r="P2155" s="8"/>
    </row>
    <row r="2156" spans="14:16" ht="14.25" customHeight="1" x14ac:dyDescent="0.2">
      <c r="N2156" s="8"/>
      <c r="P2156" s="8"/>
    </row>
    <row r="2157" spans="14:16" ht="14.25" customHeight="1" x14ac:dyDescent="0.2">
      <c r="N2157" s="8"/>
      <c r="P2157" s="8"/>
    </row>
    <row r="2158" spans="14:16" ht="14.25" customHeight="1" x14ac:dyDescent="0.2">
      <c r="N2158" s="8"/>
      <c r="P2158" s="8"/>
    </row>
    <row r="2159" spans="14:16" ht="14.25" customHeight="1" x14ac:dyDescent="0.2">
      <c r="N2159" s="8"/>
      <c r="P2159" s="8"/>
    </row>
    <row r="2160" spans="14:16" ht="14.25" customHeight="1" x14ac:dyDescent="0.2">
      <c r="N2160" s="8"/>
      <c r="P2160" s="8"/>
    </row>
    <row r="2161" spans="14:16" ht="14.25" customHeight="1" x14ac:dyDescent="0.2">
      <c r="N2161" s="8"/>
      <c r="P2161" s="8"/>
    </row>
    <row r="2162" spans="14:16" ht="14.25" customHeight="1" x14ac:dyDescent="0.2">
      <c r="N2162" s="8"/>
      <c r="P2162" s="8"/>
    </row>
    <row r="2163" spans="14:16" ht="14.25" customHeight="1" x14ac:dyDescent="0.2">
      <c r="N2163" s="8"/>
      <c r="P2163" s="8"/>
    </row>
    <row r="2164" spans="14:16" ht="14.25" customHeight="1" x14ac:dyDescent="0.2">
      <c r="N2164" s="8"/>
      <c r="P2164" s="8"/>
    </row>
    <row r="2165" spans="14:16" ht="14.25" customHeight="1" x14ac:dyDescent="0.2">
      <c r="N2165" s="8"/>
      <c r="P2165" s="8"/>
    </row>
    <row r="2166" spans="14:16" ht="14.25" customHeight="1" x14ac:dyDescent="0.2">
      <c r="N2166" s="8"/>
      <c r="P2166" s="8"/>
    </row>
    <row r="2167" spans="14:16" ht="14.25" customHeight="1" x14ac:dyDescent="0.2">
      <c r="N2167" s="8"/>
      <c r="P2167" s="8"/>
    </row>
    <row r="2168" spans="14:16" ht="14.25" customHeight="1" x14ac:dyDescent="0.2">
      <c r="N2168" s="8"/>
      <c r="P2168" s="8"/>
    </row>
    <row r="2169" spans="14:16" ht="14.25" customHeight="1" x14ac:dyDescent="0.2">
      <c r="N2169" s="8"/>
      <c r="P2169" s="8"/>
    </row>
    <row r="2170" spans="14:16" ht="14.25" customHeight="1" x14ac:dyDescent="0.2">
      <c r="N2170" s="8"/>
      <c r="P2170" s="8"/>
    </row>
    <row r="2171" spans="14:16" ht="14.25" customHeight="1" x14ac:dyDescent="0.2">
      <c r="N2171" s="8"/>
      <c r="P2171" s="8"/>
    </row>
    <row r="2172" spans="14:16" ht="14.25" customHeight="1" x14ac:dyDescent="0.2">
      <c r="N2172" s="8"/>
      <c r="P2172" s="8"/>
    </row>
    <row r="2173" spans="14:16" ht="14.25" customHeight="1" x14ac:dyDescent="0.2">
      <c r="N2173" s="8"/>
      <c r="P2173" s="8"/>
    </row>
    <row r="2174" spans="14:16" ht="14.25" customHeight="1" x14ac:dyDescent="0.2">
      <c r="N2174" s="8"/>
      <c r="P2174" s="8"/>
    </row>
    <row r="2175" spans="14:16" ht="14.25" customHeight="1" x14ac:dyDescent="0.2">
      <c r="N2175" s="8"/>
      <c r="P2175" s="8"/>
    </row>
    <row r="2176" spans="14:16" ht="14.25" customHeight="1" x14ac:dyDescent="0.2">
      <c r="N2176" s="8"/>
      <c r="P2176" s="8"/>
    </row>
    <row r="2177" spans="14:16" ht="14.25" customHeight="1" x14ac:dyDescent="0.2">
      <c r="N2177" s="8"/>
      <c r="P2177" s="8"/>
    </row>
    <row r="2178" spans="14:16" ht="14.25" customHeight="1" x14ac:dyDescent="0.2">
      <c r="N2178" s="8"/>
      <c r="P2178" s="8"/>
    </row>
    <row r="2179" spans="14:16" ht="14.25" customHeight="1" x14ac:dyDescent="0.2">
      <c r="N2179" s="8"/>
      <c r="P2179" s="8"/>
    </row>
    <row r="2180" spans="14:16" ht="14.25" customHeight="1" x14ac:dyDescent="0.2">
      <c r="N2180" s="8"/>
      <c r="P2180" s="8"/>
    </row>
    <row r="2181" spans="14:16" ht="14.25" customHeight="1" x14ac:dyDescent="0.2">
      <c r="N2181" s="8"/>
      <c r="P2181" s="8"/>
    </row>
    <row r="2182" spans="14:16" ht="14.25" customHeight="1" x14ac:dyDescent="0.2">
      <c r="N2182" s="8"/>
      <c r="P2182" s="8"/>
    </row>
    <row r="2183" spans="14:16" ht="14.25" customHeight="1" x14ac:dyDescent="0.2">
      <c r="N2183" s="8"/>
      <c r="P2183" s="8"/>
    </row>
    <row r="2184" spans="14:16" ht="14.25" customHeight="1" x14ac:dyDescent="0.2">
      <c r="N2184" s="8"/>
      <c r="P2184" s="8"/>
    </row>
    <row r="2185" spans="14:16" ht="14.25" customHeight="1" x14ac:dyDescent="0.2">
      <c r="N2185" s="8"/>
      <c r="P2185" s="8"/>
    </row>
    <row r="2186" spans="14:16" ht="14.25" customHeight="1" x14ac:dyDescent="0.2">
      <c r="N2186" s="8"/>
      <c r="P2186" s="8"/>
    </row>
    <row r="2187" spans="14:16" ht="14.25" customHeight="1" x14ac:dyDescent="0.2">
      <c r="N2187" s="8"/>
      <c r="P2187" s="8"/>
    </row>
    <row r="2188" spans="14:16" ht="14.25" customHeight="1" x14ac:dyDescent="0.2">
      <c r="N2188" s="8"/>
      <c r="P2188" s="8"/>
    </row>
    <row r="2189" spans="14:16" ht="14.25" customHeight="1" x14ac:dyDescent="0.2">
      <c r="N2189" s="8"/>
      <c r="P2189" s="8"/>
    </row>
    <row r="2190" spans="14:16" ht="14.25" customHeight="1" x14ac:dyDescent="0.2">
      <c r="N2190" s="8"/>
      <c r="P2190" s="8"/>
    </row>
    <row r="2191" spans="14:16" ht="14.25" customHeight="1" x14ac:dyDescent="0.2">
      <c r="N2191" s="8"/>
      <c r="P2191" s="8"/>
    </row>
    <row r="2192" spans="14:16" ht="14.25" customHeight="1" x14ac:dyDescent="0.2">
      <c r="N2192" s="8"/>
      <c r="P2192" s="8"/>
    </row>
    <row r="2193" spans="14:16" ht="14.25" customHeight="1" x14ac:dyDescent="0.2">
      <c r="N2193" s="8"/>
      <c r="P2193" s="8"/>
    </row>
    <row r="2194" spans="14:16" ht="14.25" customHeight="1" x14ac:dyDescent="0.2">
      <c r="N2194" s="8"/>
      <c r="P2194" s="8"/>
    </row>
    <row r="2195" spans="14:16" ht="14.25" customHeight="1" x14ac:dyDescent="0.2">
      <c r="N2195" s="8"/>
      <c r="P2195" s="8"/>
    </row>
    <row r="2196" spans="14:16" ht="14.25" customHeight="1" x14ac:dyDescent="0.2">
      <c r="N2196" s="8"/>
      <c r="P2196" s="8"/>
    </row>
    <row r="2197" spans="14:16" ht="14.25" customHeight="1" x14ac:dyDescent="0.2">
      <c r="N2197" s="8"/>
      <c r="P2197" s="8"/>
    </row>
    <row r="2198" spans="14:16" ht="14.25" customHeight="1" x14ac:dyDescent="0.2">
      <c r="N2198" s="8"/>
      <c r="P2198" s="8"/>
    </row>
    <row r="2199" spans="14:16" ht="14.25" customHeight="1" x14ac:dyDescent="0.2">
      <c r="N2199" s="8"/>
      <c r="P2199" s="8"/>
    </row>
    <row r="2200" spans="14:16" ht="14.25" customHeight="1" x14ac:dyDescent="0.2">
      <c r="N2200" s="8"/>
      <c r="P2200" s="8"/>
    </row>
    <row r="2201" spans="14:16" ht="14.25" customHeight="1" x14ac:dyDescent="0.2">
      <c r="N2201" s="8"/>
      <c r="P2201" s="8"/>
    </row>
    <row r="2202" spans="14:16" ht="14.25" customHeight="1" x14ac:dyDescent="0.2">
      <c r="N2202" s="8"/>
      <c r="P2202" s="8"/>
    </row>
    <row r="2203" spans="14:16" ht="14.25" customHeight="1" x14ac:dyDescent="0.2">
      <c r="N2203" s="8"/>
      <c r="P2203" s="8"/>
    </row>
    <row r="2204" spans="14:16" ht="14.25" customHeight="1" x14ac:dyDescent="0.2">
      <c r="N2204" s="8"/>
      <c r="P2204" s="8"/>
    </row>
    <row r="2205" spans="14:16" ht="14.25" customHeight="1" x14ac:dyDescent="0.2">
      <c r="N2205" s="8"/>
      <c r="P2205" s="8"/>
    </row>
    <row r="2206" spans="14:16" ht="14.25" customHeight="1" x14ac:dyDescent="0.2">
      <c r="N2206" s="8"/>
      <c r="P2206" s="8"/>
    </row>
    <row r="2207" spans="14:16" ht="14.25" customHeight="1" x14ac:dyDescent="0.2">
      <c r="N2207" s="8"/>
      <c r="P2207" s="8"/>
    </row>
    <row r="2208" spans="14:16" ht="14.25" customHeight="1" x14ac:dyDescent="0.2">
      <c r="N2208" s="8"/>
      <c r="P2208" s="8"/>
    </row>
    <row r="2209" spans="14:16" ht="14.25" customHeight="1" x14ac:dyDescent="0.2">
      <c r="N2209" s="8"/>
      <c r="P2209" s="8"/>
    </row>
    <row r="2210" spans="14:16" ht="14.25" customHeight="1" x14ac:dyDescent="0.2">
      <c r="N2210" s="8"/>
      <c r="P2210" s="8"/>
    </row>
    <row r="2211" spans="14:16" ht="14.25" customHeight="1" x14ac:dyDescent="0.2">
      <c r="N2211" s="8"/>
      <c r="P2211" s="8"/>
    </row>
    <row r="2212" spans="14:16" ht="14.25" customHeight="1" x14ac:dyDescent="0.2">
      <c r="N2212" s="8"/>
      <c r="P2212" s="8"/>
    </row>
    <row r="2213" spans="14:16" ht="14.25" customHeight="1" x14ac:dyDescent="0.2">
      <c r="N2213" s="8"/>
      <c r="P2213" s="8"/>
    </row>
    <row r="2214" spans="14:16" ht="14.25" customHeight="1" x14ac:dyDescent="0.2">
      <c r="N2214" s="8"/>
      <c r="P2214" s="8"/>
    </row>
    <row r="2215" spans="14:16" ht="14.25" customHeight="1" x14ac:dyDescent="0.2">
      <c r="N2215" s="8"/>
      <c r="P2215" s="8"/>
    </row>
    <row r="2216" spans="14:16" ht="14.25" customHeight="1" x14ac:dyDescent="0.2">
      <c r="N2216" s="8"/>
      <c r="P2216" s="8"/>
    </row>
    <row r="2217" spans="14:16" ht="14.25" customHeight="1" x14ac:dyDescent="0.2">
      <c r="N2217" s="8"/>
      <c r="P2217" s="8"/>
    </row>
    <row r="2218" spans="14:16" ht="14.25" customHeight="1" x14ac:dyDescent="0.2">
      <c r="N2218" s="8"/>
      <c r="P2218" s="8"/>
    </row>
    <row r="2219" spans="14:16" ht="14.25" customHeight="1" x14ac:dyDescent="0.2">
      <c r="N2219" s="8"/>
      <c r="P2219" s="8"/>
    </row>
    <row r="2220" spans="14:16" ht="14.25" customHeight="1" x14ac:dyDescent="0.2">
      <c r="N2220" s="8"/>
      <c r="P2220" s="8"/>
    </row>
    <row r="2221" spans="14:16" ht="14.25" customHeight="1" x14ac:dyDescent="0.2">
      <c r="N2221" s="8"/>
      <c r="P2221" s="8"/>
    </row>
    <row r="2222" spans="14:16" ht="14.25" customHeight="1" x14ac:dyDescent="0.2">
      <c r="N2222" s="8"/>
      <c r="P2222" s="8"/>
    </row>
    <row r="2223" spans="14:16" ht="14.25" customHeight="1" x14ac:dyDescent="0.2">
      <c r="N2223" s="8"/>
      <c r="P2223" s="8"/>
    </row>
    <row r="2224" spans="14:16" ht="14.25" customHeight="1" x14ac:dyDescent="0.2">
      <c r="N2224" s="8"/>
      <c r="P2224" s="8"/>
    </row>
    <row r="2225" spans="14:16" ht="14.25" customHeight="1" x14ac:dyDescent="0.2">
      <c r="N2225" s="8"/>
      <c r="P2225" s="8"/>
    </row>
    <row r="2226" spans="14:16" ht="14.25" customHeight="1" x14ac:dyDescent="0.2">
      <c r="N2226" s="8"/>
      <c r="P2226" s="8"/>
    </row>
    <row r="2227" spans="14:16" ht="14.25" customHeight="1" x14ac:dyDescent="0.2">
      <c r="N2227" s="8"/>
      <c r="P2227" s="8"/>
    </row>
    <row r="2228" spans="14:16" ht="14.25" customHeight="1" x14ac:dyDescent="0.2">
      <c r="N2228" s="8"/>
      <c r="P2228" s="8"/>
    </row>
    <row r="2229" spans="14:16" ht="14.25" customHeight="1" x14ac:dyDescent="0.2">
      <c r="N2229" s="8"/>
      <c r="P2229" s="8"/>
    </row>
    <row r="2230" spans="14:16" ht="14.25" customHeight="1" x14ac:dyDescent="0.2">
      <c r="N2230" s="8"/>
      <c r="P2230" s="8"/>
    </row>
    <row r="2231" spans="14:16" ht="14.25" customHeight="1" x14ac:dyDescent="0.2">
      <c r="N2231" s="8"/>
      <c r="P2231" s="8"/>
    </row>
    <row r="2232" spans="14:16" ht="14.25" customHeight="1" x14ac:dyDescent="0.2">
      <c r="N2232" s="8"/>
      <c r="P2232" s="8"/>
    </row>
    <row r="2233" spans="14:16" ht="14.25" customHeight="1" x14ac:dyDescent="0.2">
      <c r="N2233" s="8"/>
      <c r="P2233" s="8"/>
    </row>
    <row r="2234" spans="14:16" ht="14.25" customHeight="1" x14ac:dyDescent="0.2">
      <c r="N2234" s="8"/>
      <c r="P2234" s="8"/>
    </row>
    <row r="2235" spans="14:16" ht="14.25" customHeight="1" x14ac:dyDescent="0.2">
      <c r="N2235" s="8"/>
      <c r="P2235" s="8"/>
    </row>
    <row r="2236" spans="14:16" ht="14.25" customHeight="1" x14ac:dyDescent="0.2">
      <c r="N2236" s="8"/>
      <c r="P2236" s="8"/>
    </row>
    <row r="2237" spans="14:16" ht="14.25" customHeight="1" x14ac:dyDescent="0.2">
      <c r="N2237" s="8"/>
      <c r="P2237" s="8"/>
    </row>
    <row r="2238" spans="14:16" ht="14.25" customHeight="1" x14ac:dyDescent="0.2">
      <c r="N2238" s="8"/>
      <c r="P2238" s="8"/>
    </row>
    <row r="2239" spans="14:16" ht="14.25" customHeight="1" x14ac:dyDescent="0.2">
      <c r="N2239" s="8"/>
      <c r="P2239" s="8"/>
    </row>
    <row r="2240" spans="14:16" ht="14.25" customHeight="1" x14ac:dyDescent="0.2">
      <c r="N2240" s="8"/>
      <c r="P2240" s="8"/>
    </row>
    <row r="2241" spans="14:16" ht="14.25" customHeight="1" x14ac:dyDescent="0.2">
      <c r="N2241" s="8"/>
      <c r="P2241" s="8"/>
    </row>
    <row r="2242" spans="14:16" ht="14.25" customHeight="1" x14ac:dyDescent="0.2">
      <c r="N2242" s="8"/>
      <c r="P2242" s="8"/>
    </row>
    <row r="2243" spans="14:16" ht="14.25" customHeight="1" x14ac:dyDescent="0.2">
      <c r="N2243" s="8"/>
      <c r="P2243" s="8"/>
    </row>
    <row r="2244" spans="14:16" ht="14.25" customHeight="1" x14ac:dyDescent="0.2">
      <c r="N2244" s="8"/>
      <c r="P2244" s="8"/>
    </row>
    <row r="2245" spans="14:16" ht="14.25" customHeight="1" x14ac:dyDescent="0.2">
      <c r="N2245" s="8"/>
      <c r="P2245" s="8"/>
    </row>
    <row r="2246" spans="14:16" ht="14.25" customHeight="1" x14ac:dyDescent="0.2">
      <c r="N2246" s="8"/>
      <c r="P2246" s="8"/>
    </row>
    <row r="2247" spans="14:16" ht="14.25" customHeight="1" x14ac:dyDescent="0.2">
      <c r="N2247" s="8"/>
      <c r="P2247" s="8"/>
    </row>
    <row r="2248" spans="14:16" ht="14.25" customHeight="1" x14ac:dyDescent="0.2">
      <c r="N2248" s="8"/>
      <c r="P2248" s="8"/>
    </row>
    <row r="2249" spans="14:16" ht="14.25" customHeight="1" x14ac:dyDescent="0.2">
      <c r="N2249" s="8"/>
      <c r="P2249" s="8"/>
    </row>
    <row r="2250" spans="14:16" ht="14.25" customHeight="1" x14ac:dyDescent="0.2">
      <c r="N2250" s="8"/>
      <c r="P2250" s="8"/>
    </row>
    <row r="2251" spans="14:16" ht="14.25" customHeight="1" x14ac:dyDescent="0.2">
      <c r="N2251" s="8"/>
      <c r="P2251" s="8"/>
    </row>
    <row r="2252" spans="14:16" ht="14.25" customHeight="1" x14ac:dyDescent="0.2">
      <c r="N2252" s="8"/>
      <c r="P2252" s="8"/>
    </row>
    <row r="2253" spans="14:16" ht="14.25" customHeight="1" x14ac:dyDescent="0.2">
      <c r="N2253" s="8"/>
      <c r="P2253" s="8"/>
    </row>
    <row r="2254" spans="14:16" ht="14.25" customHeight="1" x14ac:dyDescent="0.2">
      <c r="N2254" s="8"/>
      <c r="P2254" s="8"/>
    </row>
    <row r="2255" spans="14:16" ht="14.25" customHeight="1" x14ac:dyDescent="0.2">
      <c r="N2255" s="8"/>
      <c r="P2255" s="8"/>
    </row>
    <row r="2256" spans="14:16" ht="14.25" customHeight="1" x14ac:dyDescent="0.2">
      <c r="N2256" s="8"/>
      <c r="P2256" s="8"/>
    </row>
    <row r="2257" spans="14:16" ht="14.25" customHeight="1" x14ac:dyDescent="0.2">
      <c r="N2257" s="8"/>
      <c r="P2257" s="8"/>
    </row>
    <row r="2258" spans="14:16" ht="14.25" customHeight="1" x14ac:dyDescent="0.2">
      <c r="N2258" s="8"/>
      <c r="P2258" s="8"/>
    </row>
    <row r="2259" spans="14:16" ht="14.25" customHeight="1" x14ac:dyDescent="0.2">
      <c r="N2259" s="8"/>
      <c r="P2259" s="8"/>
    </row>
    <row r="2260" spans="14:16" ht="14.25" customHeight="1" x14ac:dyDescent="0.2">
      <c r="N2260" s="8"/>
      <c r="P2260" s="8"/>
    </row>
    <row r="2261" spans="14:16" ht="14.25" customHeight="1" x14ac:dyDescent="0.2">
      <c r="N2261" s="8"/>
      <c r="P2261" s="8"/>
    </row>
    <row r="2262" spans="14:16" ht="14.25" customHeight="1" x14ac:dyDescent="0.2">
      <c r="N2262" s="8"/>
      <c r="P2262" s="8"/>
    </row>
    <row r="2263" spans="14:16" ht="14.25" customHeight="1" x14ac:dyDescent="0.2">
      <c r="N2263" s="8"/>
      <c r="P2263" s="8"/>
    </row>
    <row r="2264" spans="14:16" ht="14.25" customHeight="1" x14ac:dyDescent="0.2">
      <c r="N2264" s="8"/>
      <c r="P2264" s="8"/>
    </row>
    <row r="2265" spans="14:16" ht="14.25" customHeight="1" x14ac:dyDescent="0.2">
      <c r="N2265" s="8"/>
      <c r="P2265" s="8"/>
    </row>
    <row r="2266" spans="14:16" ht="14.25" customHeight="1" x14ac:dyDescent="0.2">
      <c r="N2266" s="8"/>
      <c r="P2266" s="8"/>
    </row>
    <row r="2267" spans="14:16" ht="14.25" customHeight="1" x14ac:dyDescent="0.2">
      <c r="N2267" s="8"/>
      <c r="P2267" s="8"/>
    </row>
    <row r="2268" spans="14:16" ht="14.25" customHeight="1" x14ac:dyDescent="0.2">
      <c r="N2268" s="8"/>
      <c r="P2268" s="8"/>
    </row>
    <row r="2269" spans="14:16" ht="14.25" customHeight="1" x14ac:dyDescent="0.2">
      <c r="N2269" s="8"/>
      <c r="P2269" s="8"/>
    </row>
    <row r="2270" spans="14:16" ht="14.25" customHeight="1" x14ac:dyDescent="0.2">
      <c r="N2270" s="8"/>
      <c r="P2270" s="8"/>
    </row>
    <row r="2271" spans="14:16" ht="14.25" customHeight="1" x14ac:dyDescent="0.2">
      <c r="N2271" s="8"/>
      <c r="P2271" s="8"/>
    </row>
    <row r="2272" spans="14:16" ht="14.25" customHeight="1" x14ac:dyDescent="0.2">
      <c r="N2272" s="8"/>
      <c r="P2272" s="8"/>
    </row>
    <row r="2273" spans="14:16" ht="14.25" customHeight="1" x14ac:dyDescent="0.2">
      <c r="N2273" s="8"/>
      <c r="P2273" s="8"/>
    </row>
    <row r="2274" spans="14:16" ht="14.25" customHeight="1" x14ac:dyDescent="0.2">
      <c r="N2274" s="8"/>
      <c r="P2274" s="8"/>
    </row>
    <row r="2275" spans="14:16" ht="14.25" customHeight="1" x14ac:dyDescent="0.2">
      <c r="N2275" s="8"/>
      <c r="P2275" s="8"/>
    </row>
    <row r="2276" spans="14:16" ht="14.25" customHeight="1" x14ac:dyDescent="0.2">
      <c r="N2276" s="8"/>
      <c r="P2276" s="8"/>
    </row>
    <row r="2277" spans="14:16" ht="14.25" customHeight="1" x14ac:dyDescent="0.2">
      <c r="N2277" s="8"/>
      <c r="P2277" s="8"/>
    </row>
    <row r="2278" spans="14:16" ht="14.25" customHeight="1" x14ac:dyDescent="0.2">
      <c r="N2278" s="8"/>
      <c r="P2278" s="8"/>
    </row>
    <row r="2279" spans="14:16" ht="14.25" customHeight="1" x14ac:dyDescent="0.2">
      <c r="N2279" s="8"/>
      <c r="P2279" s="8"/>
    </row>
    <row r="2280" spans="14:16" ht="14.25" customHeight="1" x14ac:dyDescent="0.2">
      <c r="N2280" s="8"/>
      <c r="P2280" s="8"/>
    </row>
    <row r="2281" spans="14:16" ht="14.25" customHeight="1" x14ac:dyDescent="0.2">
      <c r="N2281" s="8"/>
      <c r="P2281" s="8"/>
    </row>
    <row r="2282" spans="14:16" ht="14.25" customHeight="1" x14ac:dyDescent="0.2">
      <c r="N2282" s="8"/>
      <c r="P2282" s="8"/>
    </row>
    <row r="2283" spans="14:16" ht="14.25" customHeight="1" x14ac:dyDescent="0.2">
      <c r="N2283" s="8"/>
      <c r="P2283" s="8"/>
    </row>
    <row r="2284" spans="14:16" ht="14.25" customHeight="1" x14ac:dyDescent="0.2">
      <c r="N2284" s="8"/>
      <c r="P2284" s="8"/>
    </row>
    <row r="2285" spans="14:16" ht="14.25" customHeight="1" x14ac:dyDescent="0.2">
      <c r="N2285" s="8"/>
      <c r="P2285" s="8"/>
    </row>
    <row r="2286" spans="14:16" ht="14.25" customHeight="1" x14ac:dyDescent="0.2">
      <c r="N2286" s="8"/>
      <c r="P2286" s="8"/>
    </row>
    <row r="2287" spans="14:16" ht="14.25" customHeight="1" x14ac:dyDescent="0.2">
      <c r="N2287" s="8"/>
      <c r="P2287" s="8"/>
    </row>
    <row r="2288" spans="14:16" ht="14.25" customHeight="1" x14ac:dyDescent="0.2">
      <c r="N2288" s="8"/>
      <c r="P2288" s="8"/>
    </row>
    <row r="2289" spans="14:16" ht="14.25" customHeight="1" x14ac:dyDescent="0.2">
      <c r="N2289" s="8"/>
      <c r="P2289" s="8"/>
    </row>
    <row r="2290" spans="14:16" ht="14.25" customHeight="1" x14ac:dyDescent="0.2">
      <c r="N2290" s="8"/>
      <c r="P2290" s="8"/>
    </row>
    <row r="2291" spans="14:16" ht="14.25" customHeight="1" x14ac:dyDescent="0.2">
      <c r="N2291" s="8"/>
      <c r="P2291" s="8"/>
    </row>
    <row r="2292" spans="14:16" ht="14.25" customHeight="1" x14ac:dyDescent="0.2">
      <c r="N2292" s="8"/>
      <c r="P2292" s="8"/>
    </row>
    <row r="2293" spans="14:16" ht="14.25" customHeight="1" x14ac:dyDescent="0.2">
      <c r="N2293" s="8"/>
      <c r="P2293" s="8"/>
    </row>
    <row r="2294" spans="14:16" ht="14.25" customHeight="1" x14ac:dyDescent="0.2">
      <c r="N2294" s="8"/>
      <c r="P2294" s="8"/>
    </row>
    <row r="2295" spans="14:16" ht="14.25" customHeight="1" x14ac:dyDescent="0.2">
      <c r="N2295" s="8"/>
      <c r="P2295" s="8"/>
    </row>
    <row r="2296" spans="14:16" ht="14.25" customHeight="1" x14ac:dyDescent="0.2">
      <c r="N2296" s="8"/>
      <c r="P2296" s="8"/>
    </row>
    <row r="2297" spans="14:16" ht="14.25" customHeight="1" x14ac:dyDescent="0.2">
      <c r="N2297" s="8"/>
      <c r="P2297" s="8"/>
    </row>
    <row r="2298" spans="14:16" ht="14.25" customHeight="1" x14ac:dyDescent="0.2">
      <c r="N2298" s="8"/>
      <c r="P2298" s="8"/>
    </row>
    <row r="2299" spans="14:16" ht="14.25" customHeight="1" x14ac:dyDescent="0.2">
      <c r="N2299" s="8"/>
      <c r="P2299" s="8"/>
    </row>
    <row r="2300" spans="14:16" ht="14.25" customHeight="1" x14ac:dyDescent="0.2">
      <c r="N2300" s="8"/>
      <c r="P2300" s="8"/>
    </row>
    <row r="2301" spans="14:16" ht="14.25" customHeight="1" x14ac:dyDescent="0.2">
      <c r="N2301" s="8"/>
      <c r="P2301" s="8"/>
    </row>
    <row r="2302" spans="14:16" ht="14.25" customHeight="1" x14ac:dyDescent="0.2">
      <c r="N2302" s="8"/>
      <c r="P2302" s="8"/>
    </row>
    <row r="2303" spans="14:16" ht="14.25" customHeight="1" x14ac:dyDescent="0.2">
      <c r="N2303" s="8"/>
      <c r="P2303" s="8"/>
    </row>
    <row r="2304" spans="14:16" ht="14.25" customHeight="1" x14ac:dyDescent="0.2">
      <c r="N2304" s="8"/>
      <c r="P2304" s="8"/>
    </row>
    <row r="2305" spans="14:16" ht="14.25" customHeight="1" x14ac:dyDescent="0.2">
      <c r="N2305" s="8"/>
      <c r="P2305" s="8"/>
    </row>
    <row r="2306" spans="14:16" ht="14.25" customHeight="1" x14ac:dyDescent="0.2">
      <c r="N2306" s="8"/>
      <c r="P2306" s="8"/>
    </row>
    <row r="2307" spans="14:16" ht="14.25" customHeight="1" x14ac:dyDescent="0.2">
      <c r="N2307" s="8"/>
      <c r="P2307" s="8"/>
    </row>
    <row r="2308" spans="14:16" ht="14.25" customHeight="1" x14ac:dyDescent="0.2">
      <c r="N2308" s="8"/>
      <c r="P2308" s="8"/>
    </row>
    <row r="2309" spans="14:16" ht="14.25" customHeight="1" x14ac:dyDescent="0.2">
      <c r="N2309" s="8"/>
      <c r="P2309" s="8"/>
    </row>
    <row r="2310" spans="14:16" ht="14.25" customHeight="1" x14ac:dyDescent="0.2">
      <c r="N2310" s="8"/>
      <c r="P2310" s="8"/>
    </row>
    <row r="2311" spans="14:16" ht="14.25" customHeight="1" x14ac:dyDescent="0.2">
      <c r="N2311" s="8"/>
      <c r="P2311" s="8"/>
    </row>
    <row r="2312" spans="14:16" ht="14.25" customHeight="1" x14ac:dyDescent="0.2">
      <c r="N2312" s="8"/>
      <c r="P2312" s="8"/>
    </row>
    <row r="2313" spans="14:16" ht="14.25" customHeight="1" x14ac:dyDescent="0.2">
      <c r="N2313" s="8"/>
      <c r="P2313" s="8"/>
    </row>
    <row r="2314" spans="14:16" ht="14.25" customHeight="1" x14ac:dyDescent="0.2">
      <c r="N2314" s="8"/>
      <c r="P2314" s="8"/>
    </row>
    <row r="2315" spans="14:16" ht="14.25" customHeight="1" x14ac:dyDescent="0.2">
      <c r="N2315" s="8"/>
      <c r="P2315" s="8"/>
    </row>
    <row r="2316" spans="14:16" ht="14.25" customHeight="1" x14ac:dyDescent="0.2">
      <c r="N2316" s="8"/>
      <c r="P2316" s="8"/>
    </row>
    <row r="2317" spans="14:16" ht="14.25" customHeight="1" x14ac:dyDescent="0.2">
      <c r="N2317" s="8"/>
      <c r="P2317" s="8"/>
    </row>
    <row r="2318" spans="14:16" ht="14.25" customHeight="1" x14ac:dyDescent="0.2">
      <c r="N2318" s="8"/>
      <c r="P2318" s="8"/>
    </row>
    <row r="2319" spans="14:16" ht="14.25" customHeight="1" x14ac:dyDescent="0.2">
      <c r="N2319" s="8"/>
      <c r="P2319" s="8"/>
    </row>
    <row r="2320" spans="14:16" ht="14.25" customHeight="1" x14ac:dyDescent="0.2">
      <c r="N2320" s="8"/>
      <c r="P2320" s="8"/>
    </row>
    <row r="2321" spans="14:16" ht="14.25" customHeight="1" x14ac:dyDescent="0.2">
      <c r="N2321" s="8"/>
      <c r="P2321" s="8"/>
    </row>
    <row r="2322" spans="14:16" ht="14.25" customHeight="1" x14ac:dyDescent="0.2">
      <c r="N2322" s="8"/>
      <c r="P2322" s="8"/>
    </row>
    <row r="2323" spans="14:16" ht="14.25" customHeight="1" x14ac:dyDescent="0.2">
      <c r="N2323" s="8"/>
      <c r="P2323" s="8"/>
    </row>
    <row r="2324" spans="14:16" ht="14.25" customHeight="1" x14ac:dyDescent="0.2">
      <c r="N2324" s="8"/>
      <c r="P2324" s="8"/>
    </row>
    <row r="2325" spans="14:16" ht="14.25" customHeight="1" x14ac:dyDescent="0.2">
      <c r="N2325" s="8"/>
      <c r="P2325" s="8"/>
    </row>
    <row r="2326" spans="14:16" ht="14.25" customHeight="1" x14ac:dyDescent="0.2">
      <c r="N2326" s="8"/>
      <c r="P2326" s="8"/>
    </row>
    <row r="2327" spans="14:16" ht="14.25" customHeight="1" x14ac:dyDescent="0.2">
      <c r="N2327" s="8"/>
      <c r="P2327" s="8"/>
    </row>
    <row r="2328" spans="14:16" ht="14.25" customHeight="1" x14ac:dyDescent="0.2">
      <c r="N2328" s="8"/>
      <c r="P2328" s="8"/>
    </row>
    <row r="2329" spans="14:16" ht="14.25" customHeight="1" x14ac:dyDescent="0.2">
      <c r="N2329" s="8"/>
      <c r="P2329" s="8"/>
    </row>
    <row r="2330" spans="14:16" ht="14.25" customHeight="1" x14ac:dyDescent="0.2">
      <c r="N2330" s="8"/>
      <c r="P2330" s="8"/>
    </row>
    <row r="2331" spans="14:16" ht="14.25" customHeight="1" x14ac:dyDescent="0.2">
      <c r="N2331" s="8"/>
      <c r="P2331" s="8"/>
    </row>
    <row r="2332" spans="14:16" ht="14.25" customHeight="1" x14ac:dyDescent="0.2">
      <c r="N2332" s="8"/>
      <c r="P2332" s="8"/>
    </row>
    <row r="2333" spans="14:16" ht="14.25" customHeight="1" x14ac:dyDescent="0.2">
      <c r="N2333" s="8"/>
      <c r="P2333" s="8"/>
    </row>
    <row r="2334" spans="14:16" ht="14.25" customHeight="1" x14ac:dyDescent="0.2">
      <c r="N2334" s="8"/>
      <c r="P2334" s="8"/>
    </row>
    <row r="2335" spans="14:16" ht="14.25" customHeight="1" x14ac:dyDescent="0.2">
      <c r="N2335" s="8"/>
      <c r="P2335" s="8"/>
    </row>
    <row r="2336" spans="14:16" ht="14.25" customHeight="1" x14ac:dyDescent="0.2">
      <c r="N2336" s="8"/>
      <c r="P2336" s="8"/>
    </row>
    <row r="2337" spans="14:16" ht="14.25" customHeight="1" x14ac:dyDescent="0.2">
      <c r="N2337" s="8"/>
      <c r="P2337" s="8"/>
    </row>
    <row r="2338" spans="14:16" ht="14.25" customHeight="1" x14ac:dyDescent="0.2">
      <c r="N2338" s="8"/>
      <c r="P2338" s="8"/>
    </row>
    <row r="2339" spans="14:16" ht="14.25" customHeight="1" x14ac:dyDescent="0.2">
      <c r="N2339" s="8"/>
      <c r="P2339" s="8"/>
    </row>
    <row r="2340" spans="14:16" ht="14.25" customHeight="1" x14ac:dyDescent="0.2">
      <c r="N2340" s="8"/>
      <c r="P2340" s="8"/>
    </row>
    <row r="2341" spans="14:16" ht="14.25" customHeight="1" x14ac:dyDescent="0.2">
      <c r="N2341" s="8"/>
      <c r="P2341" s="8"/>
    </row>
    <row r="2342" spans="14:16" ht="14.25" customHeight="1" x14ac:dyDescent="0.2">
      <c r="N2342" s="8"/>
      <c r="P2342" s="8"/>
    </row>
    <row r="2343" spans="14:16" ht="14.25" customHeight="1" x14ac:dyDescent="0.2">
      <c r="N2343" s="8"/>
      <c r="P2343" s="8"/>
    </row>
    <row r="2344" spans="14:16" ht="14.25" customHeight="1" x14ac:dyDescent="0.2">
      <c r="N2344" s="8"/>
      <c r="P2344" s="8"/>
    </row>
    <row r="2345" spans="14:16" ht="14.25" customHeight="1" x14ac:dyDescent="0.2">
      <c r="N2345" s="8"/>
      <c r="P2345" s="8"/>
    </row>
    <row r="2346" spans="14:16" ht="14.25" customHeight="1" x14ac:dyDescent="0.2">
      <c r="N2346" s="8"/>
      <c r="P2346" s="8"/>
    </row>
    <row r="2347" spans="14:16" ht="14.25" customHeight="1" x14ac:dyDescent="0.2">
      <c r="N2347" s="8"/>
      <c r="P2347" s="8"/>
    </row>
    <row r="2348" spans="14:16" ht="14.25" customHeight="1" x14ac:dyDescent="0.2">
      <c r="N2348" s="8"/>
      <c r="P2348" s="8"/>
    </row>
    <row r="2349" spans="14:16" ht="14.25" customHeight="1" x14ac:dyDescent="0.2">
      <c r="N2349" s="8"/>
      <c r="P2349" s="8"/>
    </row>
    <row r="2350" spans="14:16" ht="14.25" customHeight="1" x14ac:dyDescent="0.2">
      <c r="N2350" s="8"/>
      <c r="P2350" s="8"/>
    </row>
    <row r="2351" spans="14:16" ht="14.25" customHeight="1" x14ac:dyDescent="0.2">
      <c r="N2351" s="8"/>
      <c r="P2351" s="8"/>
    </row>
    <row r="2352" spans="14:16" ht="14.25" customHeight="1" x14ac:dyDescent="0.2">
      <c r="N2352" s="8"/>
      <c r="P2352" s="8"/>
    </row>
    <row r="2353" spans="14:16" ht="14.25" customHeight="1" x14ac:dyDescent="0.2">
      <c r="N2353" s="8"/>
      <c r="P2353" s="8"/>
    </row>
    <row r="2354" spans="14:16" ht="14.25" customHeight="1" x14ac:dyDescent="0.2">
      <c r="N2354" s="8"/>
      <c r="P2354" s="8"/>
    </row>
    <row r="2355" spans="14:16" ht="14.25" customHeight="1" x14ac:dyDescent="0.2">
      <c r="N2355" s="8"/>
      <c r="P2355" s="8"/>
    </row>
    <row r="2356" spans="14:16" ht="14.25" customHeight="1" x14ac:dyDescent="0.2">
      <c r="N2356" s="8"/>
      <c r="P2356" s="8"/>
    </row>
    <row r="2357" spans="14:16" ht="14.25" customHeight="1" x14ac:dyDescent="0.2">
      <c r="N2357" s="8"/>
      <c r="P2357" s="8"/>
    </row>
    <row r="2358" spans="14:16" ht="14.25" customHeight="1" x14ac:dyDescent="0.2">
      <c r="N2358" s="8"/>
      <c r="P2358" s="8"/>
    </row>
    <row r="2359" spans="14:16" ht="14.25" customHeight="1" x14ac:dyDescent="0.2">
      <c r="N2359" s="8"/>
      <c r="P2359" s="8"/>
    </row>
    <row r="2360" spans="14:16" ht="14.25" customHeight="1" x14ac:dyDescent="0.2">
      <c r="N2360" s="8"/>
      <c r="P2360" s="8"/>
    </row>
    <row r="2361" spans="14:16" ht="14.25" customHeight="1" x14ac:dyDescent="0.2">
      <c r="N2361" s="8"/>
      <c r="P2361" s="8"/>
    </row>
    <row r="2362" spans="14:16" ht="14.25" customHeight="1" x14ac:dyDescent="0.2">
      <c r="N2362" s="8"/>
      <c r="P2362" s="8"/>
    </row>
    <row r="2363" spans="14:16" ht="14.25" customHeight="1" x14ac:dyDescent="0.2">
      <c r="N2363" s="8"/>
      <c r="P2363" s="8"/>
    </row>
    <row r="2364" spans="14:16" ht="14.25" customHeight="1" x14ac:dyDescent="0.2">
      <c r="N2364" s="8"/>
      <c r="P2364" s="8"/>
    </row>
    <row r="2365" spans="14:16" ht="14.25" customHeight="1" x14ac:dyDescent="0.2">
      <c r="N2365" s="8"/>
      <c r="P2365" s="8"/>
    </row>
    <row r="2366" spans="14:16" ht="14.25" customHeight="1" x14ac:dyDescent="0.2">
      <c r="N2366" s="8"/>
      <c r="P2366" s="8"/>
    </row>
    <row r="2367" spans="14:16" ht="14.25" customHeight="1" x14ac:dyDescent="0.2">
      <c r="N2367" s="8"/>
      <c r="P2367" s="8"/>
    </row>
    <row r="2368" spans="14:16" ht="14.25" customHeight="1" x14ac:dyDescent="0.2">
      <c r="N2368" s="8"/>
      <c r="P2368" s="8"/>
    </row>
    <row r="2369" spans="14:16" ht="14.25" customHeight="1" x14ac:dyDescent="0.2">
      <c r="N2369" s="8"/>
      <c r="P2369" s="8"/>
    </row>
    <row r="2370" spans="14:16" ht="14.25" customHeight="1" x14ac:dyDescent="0.2">
      <c r="N2370" s="8"/>
      <c r="P2370" s="8"/>
    </row>
    <row r="2371" spans="14:16" ht="14.25" customHeight="1" x14ac:dyDescent="0.2">
      <c r="N2371" s="8"/>
      <c r="P2371" s="8"/>
    </row>
    <row r="2372" spans="14:16" ht="14.25" customHeight="1" x14ac:dyDescent="0.2">
      <c r="N2372" s="8"/>
      <c r="P2372" s="8"/>
    </row>
    <row r="2373" spans="14:16" ht="14.25" customHeight="1" x14ac:dyDescent="0.2">
      <c r="N2373" s="8"/>
      <c r="P2373" s="8"/>
    </row>
    <row r="2374" spans="14:16" ht="14.25" customHeight="1" x14ac:dyDescent="0.2">
      <c r="N2374" s="8"/>
      <c r="P2374" s="8"/>
    </row>
    <row r="2375" spans="14:16" ht="14.25" customHeight="1" x14ac:dyDescent="0.2">
      <c r="N2375" s="8"/>
      <c r="P2375" s="8"/>
    </row>
    <row r="2376" spans="14:16" ht="14.25" customHeight="1" x14ac:dyDescent="0.2">
      <c r="N2376" s="8"/>
      <c r="P2376" s="8"/>
    </row>
    <row r="2377" spans="14:16" ht="14.25" customHeight="1" x14ac:dyDescent="0.2">
      <c r="N2377" s="8"/>
      <c r="P2377" s="8"/>
    </row>
    <row r="2378" spans="14:16" ht="14.25" customHeight="1" x14ac:dyDescent="0.2">
      <c r="N2378" s="8"/>
      <c r="P2378" s="8"/>
    </row>
    <row r="2379" spans="14:16" ht="14.25" customHeight="1" x14ac:dyDescent="0.2">
      <c r="N2379" s="8"/>
      <c r="P2379" s="8"/>
    </row>
    <row r="2380" spans="14:16" ht="14.25" customHeight="1" x14ac:dyDescent="0.2">
      <c r="N2380" s="8"/>
      <c r="P2380" s="8"/>
    </row>
    <row r="2381" spans="14:16" ht="14.25" customHeight="1" x14ac:dyDescent="0.2">
      <c r="N2381" s="8"/>
      <c r="P2381" s="8"/>
    </row>
    <row r="2382" spans="14:16" ht="14.25" customHeight="1" x14ac:dyDescent="0.2">
      <c r="N2382" s="8"/>
      <c r="P2382" s="8"/>
    </row>
    <row r="2383" spans="14:16" ht="14.25" customHeight="1" x14ac:dyDescent="0.2">
      <c r="N2383" s="8"/>
      <c r="P2383" s="8"/>
    </row>
    <row r="2384" spans="14:16" ht="14.25" customHeight="1" x14ac:dyDescent="0.2">
      <c r="N2384" s="8"/>
      <c r="P2384" s="8"/>
    </row>
    <row r="2385" spans="14:16" ht="14.25" customHeight="1" x14ac:dyDescent="0.2">
      <c r="N2385" s="8"/>
      <c r="P2385" s="8"/>
    </row>
    <row r="2386" spans="14:16" ht="14.25" customHeight="1" x14ac:dyDescent="0.2">
      <c r="N2386" s="8"/>
      <c r="P2386" s="8"/>
    </row>
    <row r="2387" spans="14:16" ht="14.25" customHeight="1" x14ac:dyDescent="0.2">
      <c r="N2387" s="8"/>
      <c r="P2387" s="8"/>
    </row>
    <row r="2388" spans="14:16" ht="14.25" customHeight="1" x14ac:dyDescent="0.2">
      <c r="N2388" s="8"/>
      <c r="P2388" s="8"/>
    </row>
    <row r="2389" spans="14:16" ht="14.25" customHeight="1" x14ac:dyDescent="0.2">
      <c r="N2389" s="8"/>
      <c r="P2389" s="8"/>
    </row>
    <row r="2390" spans="14:16" ht="14.25" customHeight="1" x14ac:dyDescent="0.2">
      <c r="N2390" s="8"/>
      <c r="P2390" s="8"/>
    </row>
    <row r="2391" spans="14:16" ht="14.25" customHeight="1" x14ac:dyDescent="0.2">
      <c r="N2391" s="8"/>
      <c r="P2391" s="8"/>
    </row>
    <row r="2392" spans="14:16" ht="14.25" customHeight="1" x14ac:dyDescent="0.2">
      <c r="N2392" s="8"/>
      <c r="P2392" s="8"/>
    </row>
    <row r="2393" spans="14:16" ht="14.25" customHeight="1" x14ac:dyDescent="0.2">
      <c r="N2393" s="8"/>
      <c r="P2393" s="8"/>
    </row>
    <row r="2394" spans="14:16" ht="14.25" customHeight="1" x14ac:dyDescent="0.2">
      <c r="N2394" s="8"/>
      <c r="P2394" s="8"/>
    </row>
    <row r="2395" spans="14:16" ht="14.25" customHeight="1" x14ac:dyDescent="0.2">
      <c r="N2395" s="8"/>
      <c r="P2395" s="8"/>
    </row>
    <row r="2396" spans="14:16" ht="14.25" customHeight="1" x14ac:dyDescent="0.2">
      <c r="N2396" s="8"/>
      <c r="P2396" s="8"/>
    </row>
    <row r="2397" spans="14:16" ht="14.25" customHeight="1" x14ac:dyDescent="0.2">
      <c r="N2397" s="8"/>
      <c r="P2397" s="8"/>
    </row>
    <row r="2398" spans="14:16" ht="14.25" customHeight="1" x14ac:dyDescent="0.2">
      <c r="N2398" s="8"/>
      <c r="P2398" s="8"/>
    </row>
    <row r="2399" spans="14:16" ht="14.25" customHeight="1" x14ac:dyDescent="0.2">
      <c r="N2399" s="8"/>
      <c r="P2399" s="8"/>
    </row>
    <row r="2400" spans="14:16" ht="14.25" customHeight="1" x14ac:dyDescent="0.2">
      <c r="N2400" s="8"/>
      <c r="P2400" s="8"/>
    </row>
    <row r="2401" spans="14:16" ht="14.25" customHeight="1" x14ac:dyDescent="0.2">
      <c r="N2401" s="8"/>
      <c r="P2401" s="8"/>
    </row>
    <row r="2402" spans="14:16" ht="14.25" customHeight="1" x14ac:dyDescent="0.2">
      <c r="N2402" s="8"/>
      <c r="P2402" s="8"/>
    </row>
    <row r="2403" spans="14:16" ht="14.25" customHeight="1" x14ac:dyDescent="0.2">
      <c r="N2403" s="8"/>
      <c r="P2403" s="8"/>
    </row>
    <row r="2404" spans="14:16" ht="14.25" customHeight="1" x14ac:dyDescent="0.2">
      <c r="N2404" s="8"/>
      <c r="P2404" s="8"/>
    </row>
    <row r="2405" spans="14:16" ht="14.25" customHeight="1" x14ac:dyDescent="0.2">
      <c r="N2405" s="8"/>
      <c r="P2405" s="8"/>
    </row>
    <row r="2406" spans="14:16" ht="14.25" customHeight="1" x14ac:dyDescent="0.2">
      <c r="N2406" s="8"/>
      <c r="P2406" s="8"/>
    </row>
    <row r="2407" spans="14:16" ht="14.25" customHeight="1" x14ac:dyDescent="0.2">
      <c r="N2407" s="8"/>
      <c r="P2407" s="8"/>
    </row>
    <row r="2408" spans="14:16" ht="14.25" customHeight="1" x14ac:dyDescent="0.2">
      <c r="N2408" s="8"/>
      <c r="P2408" s="8"/>
    </row>
    <row r="2409" spans="14:16" ht="14.25" customHeight="1" x14ac:dyDescent="0.2">
      <c r="N2409" s="8"/>
      <c r="P2409" s="8"/>
    </row>
    <row r="2410" spans="14:16" ht="14.25" customHeight="1" x14ac:dyDescent="0.2">
      <c r="N2410" s="8"/>
      <c r="P2410" s="8"/>
    </row>
    <row r="2411" spans="14:16" ht="14.25" customHeight="1" x14ac:dyDescent="0.2">
      <c r="N2411" s="8"/>
      <c r="P2411" s="8"/>
    </row>
    <row r="2412" spans="14:16" ht="14.25" customHeight="1" x14ac:dyDescent="0.2">
      <c r="N2412" s="8"/>
      <c r="P2412" s="8"/>
    </row>
    <row r="2413" spans="14:16" ht="14.25" customHeight="1" x14ac:dyDescent="0.2">
      <c r="N2413" s="8"/>
      <c r="P2413" s="8"/>
    </row>
    <row r="2414" spans="14:16" ht="14.25" customHeight="1" x14ac:dyDescent="0.2">
      <c r="N2414" s="8"/>
      <c r="P2414" s="8"/>
    </row>
    <row r="2415" spans="14:16" ht="14.25" customHeight="1" x14ac:dyDescent="0.2">
      <c r="N2415" s="8"/>
      <c r="P2415" s="8"/>
    </row>
    <row r="2416" spans="14:16" ht="14.25" customHeight="1" x14ac:dyDescent="0.2">
      <c r="N2416" s="8"/>
      <c r="P2416" s="8"/>
    </row>
    <row r="2417" spans="14:16" ht="14.25" customHeight="1" x14ac:dyDescent="0.2">
      <c r="N2417" s="8"/>
      <c r="P2417" s="8"/>
    </row>
    <row r="2418" spans="14:16" ht="14.25" customHeight="1" x14ac:dyDescent="0.2">
      <c r="N2418" s="8"/>
      <c r="P2418" s="8"/>
    </row>
    <row r="2419" spans="14:16" ht="14.25" customHeight="1" x14ac:dyDescent="0.2">
      <c r="N2419" s="8"/>
      <c r="P2419" s="8"/>
    </row>
    <row r="2420" spans="14:16" ht="14.25" customHeight="1" x14ac:dyDescent="0.2">
      <c r="N2420" s="8"/>
      <c r="P2420" s="8"/>
    </row>
    <row r="2421" spans="14:16" ht="14.25" customHeight="1" x14ac:dyDescent="0.2">
      <c r="N2421" s="8"/>
      <c r="P2421" s="8"/>
    </row>
    <row r="2422" spans="14:16" ht="14.25" customHeight="1" x14ac:dyDescent="0.2">
      <c r="N2422" s="8"/>
      <c r="P2422" s="8"/>
    </row>
    <row r="2423" spans="14:16" ht="14.25" customHeight="1" x14ac:dyDescent="0.2">
      <c r="N2423" s="8"/>
      <c r="P2423" s="8"/>
    </row>
    <row r="2424" spans="14:16" ht="14.25" customHeight="1" x14ac:dyDescent="0.2">
      <c r="N2424" s="8"/>
      <c r="P2424" s="8"/>
    </row>
    <row r="2425" spans="14:16" ht="14.25" customHeight="1" x14ac:dyDescent="0.2">
      <c r="N2425" s="8"/>
      <c r="P2425" s="8"/>
    </row>
    <row r="2426" spans="14:16" ht="14.25" customHeight="1" x14ac:dyDescent="0.2">
      <c r="N2426" s="8"/>
      <c r="P2426" s="8"/>
    </row>
    <row r="2427" spans="14:16" ht="14.25" customHeight="1" x14ac:dyDescent="0.2">
      <c r="N2427" s="8"/>
      <c r="P2427" s="8"/>
    </row>
    <row r="2428" spans="14:16" ht="14.25" customHeight="1" x14ac:dyDescent="0.2">
      <c r="N2428" s="8"/>
      <c r="P2428" s="8"/>
    </row>
    <row r="2429" spans="14:16" ht="14.25" customHeight="1" x14ac:dyDescent="0.2">
      <c r="N2429" s="8"/>
      <c r="P2429" s="8"/>
    </row>
    <row r="2430" spans="14:16" ht="14.25" customHeight="1" x14ac:dyDescent="0.2">
      <c r="N2430" s="8"/>
      <c r="P2430" s="8"/>
    </row>
    <row r="2431" spans="14:16" ht="14.25" customHeight="1" x14ac:dyDescent="0.2">
      <c r="N2431" s="8"/>
      <c r="P2431" s="8"/>
    </row>
    <row r="2432" spans="14:16" ht="14.25" customHeight="1" x14ac:dyDescent="0.2">
      <c r="N2432" s="8"/>
      <c r="P2432" s="8"/>
    </row>
    <row r="2433" spans="14:16" ht="14.25" customHeight="1" x14ac:dyDescent="0.2">
      <c r="N2433" s="8"/>
      <c r="P2433" s="8"/>
    </row>
    <row r="2434" spans="14:16" ht="14.25" customHeight="1" x14ac:dyDescent="0.2">
      <c r="N2434" s="8"/>
      <c r="P2434" s="8"/>
    </row>
    <row r="2435" spans="14:16" ht="14.25" customHeight="1" x14ac:dyDescent="0.2">
      <c r="N2435" s="8"/>
      <c r="P2435" s="8"/>
    </row>
    <row r="2436" spans="14:16" ht="14.25" customHeight="1" x14ac:dyDescent="0.2">
      <c r="N2436" s="8"/>
      <c r="P2436" s="8"/>
    </row>
    <row r="2437" spans="14:16" ht="14.25" customHeight="1" x14ac:dyDescent="0.2">
      <c r="N2437" s="8"/>
      <c r="P2437" s="8"/>
    </row>
    <row r="2438" spans="14:16" ht="14.25" customHeight="1" x14ac:dyDescent="0.2">
      <c r="N2438" s="8"/>
      <c r="P2438" s="8"/>
    </row>
    <row r="2439" spans="14:16" ht="14.25" customHeight="1" x14ac:dyDescent="0.2">
      <c r="N2439" s="8"/>
      <c r="P2439" s="8"/>
    </row>
    <row r="2440" spans="14:16" ht="14.25" customHeight="1" x14ac:dyDescent="0.2">
      <c r="N2440" s="8"/>
      <c r="P2440" s="8"/>
    </row>
    <row r="2441" spans="14:16" ht="14.25" customHeight="1" x14ac:dyDescent="0.2">
      <c r="N2441" s="8"/>
      <c r="P2441" s="8"/>
    </row>
    <row r="2442" spans="14:16" ht="14.25" customHeight="1" x14ac:dyDescent="0.2">
      <c r="N2442" s="8"/>
      <c r="P2442" s="8"/>
    </row>
    <row r="2443" spans="14:16" ht="14.25" customHeight="1" x14ac:dyDescent="0.2">
      <c r="N2443" s="8"/>
      <c r="P2443" s="8"/>
    </row>
    <row r="2444" spans="14:16" ht="14.25" customHeight="1" x14ac:dyDescent="0.2">
      <c r="N2444" s="8"/>
      <c r="P2444" s="8"/>
    </row>
    <row r="2445" spans="14:16" ht="14.25" customHeight="1" x14ac:dyDescent="0.2">
      <c r="N2445" s="8"/>
      <c r="P2445" s="8"/>
    </row>
    <row r="2446" spans="14:16" ht="14.25" customHeight="1" x14ac:dyDescent="0.2">
      <c r="N2446" s="8"/>
      <c r="P2446" s="8"/>
    </row>
    <row r="2447" spans="14:16" ht="14.25" customHeight="1" x14ac:dyDescent="0.2">
      <c r="N2447" s="8"/>
      <c r="P2447" s="8"/>
    </row>
    <row r="2448" spans="14:16" ht="14.25" customHeight="1" x14ac:dyDescent="0.2">
      <c r="N2448" s="8"/>
      <c r="P2448" s="8"/>
    </row>
    <row r="2449" spans="14:16" ht="14.25" customHeight="1" x14ac:dyDescent="0.2">
      <c r="N2449" s="8"/>
      <c r="P2449" s="8"/>
    </row>
    <row r="2450" spans="14:16" ht="14.25" customHeight="1" x14ac:dyDescent="0.2">
      <c r="N2450" s="8"/>
      <c r="P2450" s="8"/>
    </row>
    <row r="2451" spans="14:16" ht="14.25" customHeight="1" x14ac:dyDescent="0.2">
      <c r="N2451" s="8"/>
      <c r="P2451" s="8"/>
    </row>
    <row r="2452" spans="14:16" ht="14.25" customHeight="1" x14ac:dyDescent="0.2">
      <c r="N2452" s="8"/>
      <c r="P2452" s="8"/>
    </row>
    <row r="2453" spans="14:16" ht="14.25" customHeight="1" x14ac:dyDescent="0.2">
      <c r="N2453" s="8"/>
      <c r="P2453" s="8"/>
    </row>
    <row r="2454" spans="14:16" ht="14.25" customHeight="1" x14ac:dyDescent="0.2">
      <c r="N2454" s="8"/>
      <c r="P2454" s="8"/>
    </row>
    <row r="2455" spans="14:16" ht="14.25" customHeight="1" x14ac:dyDescent="0.2">
      <c r="N2455" s="8"/>
      <c r="P2455" s="8"/>
    </row>
    <row r="2456" spans="14:16" ht="14.25" customHeight="1" x14ac:dyDescent="0.2">
      <c r="N2456" s="8"/>
      <c r="P2456" s="8"/>
    </row>
    <row r="2457" spans="14:16" ht="14.25" customHeight="1" x14ac:dyDescent="0.2">
      <c r="N2457" s="8"/>
      <c r="P2457" s="8"/>
    </row>
    <row r="2458" spans="14:16" ht="14.25" customHeight="1" x14ac:dyDescent="0.2">
      <c r="N2458" s="8"/>
      <c r="P2458" s="8"/>
    </row>
    <row r="2459" spans="14:16" ht="14.25" customHeight="1" x14ac:dyDescent="0.2">
      <c r="N2459" s="8"/>
      <c r="P2459" s="8"/>
    </row>
    <row r="2460" spans="14:16" ht="14.25" customHeight="1" x14ac:dyDescent="0.2">
      <c r="N2460" s="8"/>
      <c r="P2460" s="8"/>
    </row>
    <row r="2461" spans="14:16" ht="14.25" customHeight="1" x14ac:dyDescent="0.2">
      <c r="N2461" s="8"/>
      <c r="P2461" s="8"/>
    </row>
    <row r="2462" spans="14:16" ht="14.25" customHeight="1" x14ac:dyDescent="0.2">
      <c r="N2462" s="8"/>
      <c r="P2462" s="8"/>
    </row>
    <row r="2463" spans="14:16" ht="14.25" customHeight="1" x14ac:dyDescent="0.2">
      <c r="N2463" s="8"/>
      <c r="P2463" s="8"/>
    </row>
    <row r="2464" spans="14:16" ht="14.25" customHeight="1" x14ac:dyDescent="0.2">
      <c r="N2464" s="8"/>
      <c r="P2464" s="8"/>
    </row>
    <row r="2465" spans="14:16" ht="14.25" customHeight="1" x14ac:dyDescent="0.2">
      <c r="N2465" s="8"/>
      <c r="P2465" s="8"/>
    </row>
    <row r="2466" spans="14:16" ht="14.25" customHeight="1" x14ac:dyDescent="0.2">
      <c r="N2466" s="8"/>
      <c r="P2466" s="8"/>
    </row>
    <row r="2467" spans="14:16" ht="14.25" customHeight="1" x14ac:dyDescent="0.2">
      <c r="N2467" s="8"/>
      <c r="P2467" s="8"/>
    </row>
    <row r="2468" spans="14:16" ht="14.25" customHeight="1" x14ac:dyDescent="0.2">
      <c r="N2468" s="8"/>
      <c r="P2468" s="8"/>
    </row>
    <row r="2469" spans="14:16" ht="14.25" customHeight="1" x14ac:dyDescent="0.2">
      <c r="N2469" s="8"/>
      <c r="P2469" s="8"/>
    </row>
    <row r="2470" spans="14:16" ht="14.25" customHeight="1" x14ac:dyDescent="0.2">
      <c r="N2470" s="8"/>
      <c r="P2470" s="8"/>
    </row>
    <row r="2471" spans="14:16" ht="14.25" customHeight="1" x14ac:dyDescent="0.2">
      <c r="N2471" s="8"/>
      <c r="P2471" s="8"/>
    </row>
    <row r="2472" spans="14:16" ht="14.25" customHeight="1" x14ac:dyDescent="0.2">
      <c r="N2472" s="8"/>
      <c r="P2472" s="8"/>
    </row>
    <row r="2473" spans="14:16" ht="14.25" customHeight="1" x14ac:dyDescent="0.2">
      <c r="N2473" s="8"/>
      <c r="P2473" s="8"/>
    </row>
    <row r="2474" spans="14:16" ht="14.25" customHeight="1" x14ac:dyDescent="0.2">
      <c r="N2474" s="8"/>
      <c r="P2474" s="8"/>
    </row>
    <row r="2475" spans="14:16" ht="14.25" customHeight="1" x14ac:dyDescent="0.2">
      <c r="N2475" s="8"/>
      <c r="P2475" s="8"/>
    </row>
    <row r="2476" spans="14:16" ht="14.25" customHeight="1" x14ac:dyDescent="0.2">
      <c r="N2476" s="8"/>
      <c r="P2476" s="8"/>
    </row>
    <row r="2477" spans="14:16" ht="14.25" customHeight="1" x14ac:dyDescent="0.2">
      <c r="N2477" s="8"/>
      <c r="P2477" s="8"/>
    </row>
    <row r="2478" spans="14:16" ht="14.25" customHeight="1" x14ac:dyDescent="0.2">
      <c r="N2478" s="8"/>
      <c r="P2478" s="8"/>
    </row>
    <row r="2479" spans="14:16" ht="14.25" customHeight="1" x14ac:dyDescent="0.2">
      <c r="N2479" s="8"/>
      <c r="P2479" s="8"/>
    </row>
    <row r="2480" spans="14:16" ht="14.25" customHeight="1" x14ac:dyDescent="0.2">
      <c r="N2480" s="8"/>
      <c r="P2480" s="8"/>
    </row>
    <row r="2481" spans="14:16" ht="14.25" customHeight="1" x14ac:dyDescent="0.2">
      <c r="N2481" s="8"/>
      <c r="P2481" s="8"/>
    </row>
    <row r="2482" spans="14:16" ht="14.25" customHeight="1" x14ac:dyDescent="0.2">
      <c r="N2482" s="8"/>
      <c r="P2482" s="8"/>
    </row>
    <row r="2483" spans="14:16" ht="14.25" customHeight="1" x14ac:dyDescent="0.2">
      <c r="N2483" s="8"/>
      <c r="P2483" s="8"/>
    </row>
    <row r="2484" spans="14:16" ht="14.25" customHeight="1" x14ac:dyDescent="0.2">
      <c r="N2484" s="8"/>
      <c r="P2484" s="8"/>
    </row>
    <row r="2485" spans="14:16" ht="14.25" customHeight="1" x14ac:dyDescent="0.2">
      <c r="N2485" s="8"/>
      <c r="P2485" s="8"/>
    </row>
    <row r="2486" spans="14:16" ht="14.25" customHeight="1" x14ac:dyDescent="0.2">
      <c r="N2486" s="8"/>
      <c r="P2486" s="8"/>
    </row>
    <row r="2487" spans="14:16" ht="14.25" customHeight="1" x14ac:dyDescent="0.2">
      <c r="N2487" s="8"/>
      <c r="P2487" s="8"/>
    </row>
    <row r="2488" spans="14:16" ht="14.25" customHeight="1" x14ac:dyDescent="0.2">
      <c r="N2488" s="8"/>
      <c r="P2488" s="8"/>
    </row>
    <row r="2489" spans="14:16" ht="14.25" customHeight="1" x14ac:dyDescent="0.2">
      <c r="N2489" s="8"/>
      <c r="P2489" s="8"/>
    </row>
    <row r="2490" spans="14:16" ht="14.25" customHeight="1" x14ac:dyDescent="0.2">
      <c r="N2490" s="8"/>
      <c r="P2490" s="8"/>
    </row>
    <row r="2491" spans="14:16" ht="14.25" customHeight="1" x14ac:dyDescent="0.2">
      <c r="N2491" s="8"/>
      <c r="P2491" s="8"/>
    </row>
    <row r="2492" spans="14:16" ht="14.25" customHeight="1" x14ac:dyDescent="0.2">
      <c r="N2492" s="8"/>
      <c r="P2492" s="8"/>
    </row>
    <row r="2493" spans="14:16" ht="14.25" customHeight="1" x14ac:dyDescent="0.2">
      <c r="N2493" s="8"/>
      <c r="P2493" s="8"/>
    </row>
    <row r="2494" spans="14:16" ht="14.25" customHeight="1" x14ac:dyDescent="0.2">
      <c r="N2494" s="8"/>
      <c r="P2494" s="8"/>
    </row>
    <row r="2495" spans="14:16" ht="14.25" customHeight="1" x14ac:dyDescent="0.2">
      <c r="N2495" s="8"/>
      <c r="P2495" s="8"/>
    </row>
    <row r="2496" spans="14:16" ht="14.25" customHeight="1" x14ac:dyDescent="0.2">
      <c r="N2496" s="8"/>
      <c r="P2496" s="8"/>
    </row>
    <row r="2497" spans="14:16" ht="14.25" customHeight="1" x14ac:dyDescent="0.2">
      <c r="N2497" s="8"/>
      <c r="P2497" s="8"/>
    </row>
    <row r="2498" spans="14:16" ht="14.25" customHeight="1" x14ac:dyDescent="0.2">
      <c r="N2498" s="8"/>
      <c r="P2498" s="8"/>
    </row>
    <row r="2499" spans="14:16" ht="14.25" customHeight="1" x14ac:dyDescent="0.2">
      <c r="N2499" s="8"/>
      <c r="P2499" s="8"/>
    </row>
    <row r="2500" spans="14:16" ht="14.25" customHeight="1" x14ac:dyDescent="0.2">
      <c r="N2500" s="8"/>
      <c r="P2500" s="8"/>
    </row>
    <row r="2501" spans="14:16" ht="14.25" customHeight="1" x14ac:dyDescent="0.2">
      <c r="N2501" s="8"/>
      <c r="P2501" s="8"/>
    </row>
    <row r="2502" spans="14:16" ht="14.25" customHeight="1" x14ac:dyDescent="0.2">
      <c r="N2502" s="8"/>
      <c r="P2502" s="8"/>
    </row>
    <row r="2503" spans="14:16" ht="14.25" customHeight="1" x14ac:dyDescent="0.2">
      <c r="N2503" s="8"/>
      <c r="P2503" s="8"/>
    </row>
    <row r="2504" spans="14:16" ht="14.25" customHeight="1" x14ac:dyDescent="0.2">
      <c r="N2504" s="8"/>
      <c r="P2504" s="8"/>
    </row>
    <row r="2505" spans="14:16" ht="14.25" customHeight="1" x14ac:dyDescent="0.2">
      <c r="N2505" s="8"/>
      <c r="P2505" s="8"/>
    </row>
    <row r="2506" spans="14:16" ht="14.25" customHeight="1" x14ac:dyDescent="0.2">
      <c r="N2506" s="8"/>
      <c r="P2506" s="8"/>
    </row>
    <row r="2507" spans="14:16" ht="14.25" customHeight="1" x14ac:dyDescent="0.2">
      <c r="N2507" s="8"/>
      <c r="P2507" s="8"/>
    </row>
    <row r="2508" spans="14:16" ht="14.25" customHeight="1" x14ac:dyDescent="0.2">
      <c r="N2508" s="8"/>
      <c r="P2508" s="8"/>
    </row>
    <row r="2509" spans="14:16" ht="14.25" customHeight="1" x14ac:dyDescent="0.2">
      <c r="N2509" s="8"/>
      <c r="P2509" s="8"/>
    </row>
    <row r="2510" spans="14:16" ht="14.25" customHeight="1" x14ac:dyDescent="0.2">
      <c r="N2510" s="8"/>
      <c r="P2510" s="8"/>
    </row>
    <row r="2511" spans="14:16" ht="14.25" customHeight="1" x14ac:dyDescent="0.2">
      <c r="N2511" s="8"/>
      <c r="P2511" s="8"/>
    </row>
    <row r="2512" spans="14:16" ht="14.25" customHeight="1" x14ac:dyDescent="0.2">
      <c r="N2512" s="8"/>
      <c r="P2512" s="8"/>
    </row>
    <row r="2513" spans="14:16" ht="14.25" customHeight="1" x14ac:dyDescent="0.2">
      <c r="N2513" s="8"/>
      <c r="P2513" s="8"/>
    </row>
    <row r="2514" spans="14:16" ht="14.25" customHeight="1" x14ac:dyDescent="0.2">
      <c r="N2514" s="8"/>
      <c r="P2514" s="8"/>
    </row>
    <row r="2515" spans="14:16" ht="14.25" customHeight="1" x14ac:dyDescent="0.2">
      <c r="N2515" s="8"/>
      <c r="P2515" s="8"/>
    </row>
    <row r="2516" spans="14:16" ht="14.25" customHeight="1" x14ac:dyDescent="0.2">
      <c r="N2516" s="8"/>
      <c r="P2516" s="8"/>
    </row>
    <row r="2517" spans="14:16" ht="14.25" customHeight="1" x14ac:dyDescent="0.2">
      <c r="N2517" s="8"/>
      <c r="P2517" s="8"/>
    </row>
    <row r="2518" spans="14:16" ht="14.25" customHeight="1" x14ac:dyDescent="0.2">
      <c r="N2518" s="8"/>
      <c r="P2518" s="8"/>
    </row>
    <row r="2519" spans="14:16" ht="14.25" customHeight="1" x14ac:dyDescent="0.2">
      <c r="N2519" s="8"/>
      <c r="P2519" s="8"/>
    </row>
    <row r="2520" spans="14:16" ht="14.25" customHeight="1" x14ac:dyDescent="0.2">
      <c r="N2520" s="8"/>
      <c r="P2520" s="8"/>
    </row>
    <row r="2521" spans="14:16" ht="14.25" customHeight="1" x14ac:dyDescent="0.2">
      <c r="N2521" s="8"/>
      <c r="P2521" s="8"/>
    </row>
    <row r="2522" spans="14:16" ht="14.25" customHeight="1" x14ac:dyDescent="0.2">
      <c r="N2522" s="8"/>
      <c r="P2522" s="8"/>
    </row>
    <row r="2523" spans="14:16" ht="14.25" customHeight="1" x14ac:dyDescent="0.2">
      <c r="N2523" s="8"/>
      <c r="P2523" s="8"/>
    </row>
    <row r="2524" spans="14:16" ht="14.25" customHeight="1" x14ac:dyDescent="0.2">
      <c r="N2524" s="8"/>
      <c r="P2524" s="8"/>
    </row>
    <row r="2525" spans="14:16" ht="14.25" customHeight="1" x14ac:dyDescent="0.2">
      <c r="N2525" s="8"/>
      <c r="P2525" s="8"/>
    </row>
    <row r="2526" spans="14:16" ht="14.25" customHeight="1" x14ac:dyDescent="0.2">
      <c r="N2526" s="8"/>
      <c r="P2526" s="8"/>
    </row>
    <row r="2527" spans="14:16" ht="14.25" customHeight="1" x14ac:dyDescent="0.2">
      <c r="N2527" s="8"/>
      <c r="P2527" s="8"/>
    </row>
    <row r="2528" spans="14:16" ht="14.25" customHeight="1" x14ac:dyDescent="0.2">
      <c r="N2528" s="8"/>
      <c r="P2528" s="8"/>
    </row>
    <row r="2529" spans="14:16" ht="14.25" customHeight="1" x14ac:dyDescent="0.2">
      <c r="N2529" s="8"/>
      <c r="P2529" s="8"/>
    </row>
    <row r="2530" spans="14:16" ht="14.25" customHeight="1" x14ac:dyDescent="0.2">
      <c r="N2530" s="8"/>
      <c r="P2530" s="8"/>
    </row>
    <row r="2531" spans="14:16" ht="14.25" customHeight="1" x14ac:dyDescent="0.2">
      <c r="N2531" s="8"/>
      <c r="P2531" s="8"/>
    </row>
    <row r="2532" spans="14:16" ht="14.25" customHeight="1" x14ac:dyDescent="0.2">
      <c r="N2532" s="8"/>
      <c r="P2532" s="8"/>
    </row>
    <row r="2533" spans="14:16" ht="14.25" customHeight="1" x14ac:dyDescent="0.2">
      <c r="N2533" s="8"/>
      <c r="P2533" s="8"/>
    </row>
    <row r="2534" spans="14:16" ht="14.25" customHeight="1" x14ac:dyDescent="0.2">
      <c r="N2534" s="8"/>
      <c r="P2534" s="8"/>
    </row>
    <row r="2535" spans="14:16" ht="14.25" customHeight="1" x14ac:dyDescent="0.2">
      <c r="N2535" s="8"/>
      <c r="P2535" s="8"/>
    </row>
    <row r="2536" spans="14:16" ht="14.25" customHeight="1" x14ac:dyDescent="0.2">
      <c r="N2536" s="8"/>
      <c r="P2536" s="8"/>
    </row>
    <row r="2537" spans="14:16" ht="14.25" customHeight="1" x14ac:dyDescent="0.2">
      <c r="N2537" s="8"/>
      <c r="P2537" s="8"/>
    </row>
    <row r="2538" spans="14:16" ht="14.25" customHeight="1" x14ac:dyDescent="0.2">
      <c r="N2538" s="8"/>
      <c r="P2538" s="8"/>
    </row>
    <row r="2539" spans="14:16" ht="14.25" customHeight="1" x14ac:dyDescent="0.2">
      <c r="N2539" s="8"/>
      <c r="P2539" s="8"/>
    </row>
    <row r="2540" spans="14:16" ht="14.25" customHeight="1" x14ac:dyDescent="0.2">
      <c r="N2540" s="8"/>
      <c r="P2540" s="8"/>
    </row>
    <row r="2541" spans="14:16" ht="14.25" customHeight="1" x14ac:dyDescent="0.2">
      <c r="N2541" s="8"/>
      <c r="P2541" s="8"/>
    </row>
    <row r="2542" spans="14:16" ht="14.25" customHeight="1" x14ac:dyDescent="0.2">
      <c r="N2542" s="8"/>
      <c r="P2542" s="8"/>
    </row>
    <row r="2543" spans="14:16" ht="14.25" customHeight="1" x14ac:dyDescent="0.2">
      <c r="N2543" s="8"/>
      <c r="P2543" s="8"/>
    </row>
    <row r="2544" spans="14:16" ht="14.25" customHeight="1" x14ac:dyDescent="0.2">
      <c r="N2544" s="8"/>
      <c r="P2544" s="8"/>
    </row>
    <row r="2545" spans="14:16" ht="14.25" customHeight="1" x14ac:dyDescent="0.2">
      <c r="N2545" s="8"/>
      <c r="P2545" s="8"/>
    </row>
    <row r="2546" spans="14:16" ht="14.25" customHeight="1" x14ac:dyDescent="0.2">
      <c r="N2546" s="8"/>
      <c r="P2546" s="8"/>
    </row>
    <row r="2547" spans="14:16" ht="14.25" customHeight="1" x14ac:dyDescent="0.2">
      <c r="N2547" s="8"/>
      <c r="P2547" s="8"/>
    </row>
    <row r="2548" spans="14:16" ht="14.25" customHeight="1" x14ac:dyDescent="0.2">
      <c r="N2548" s="8"/>
      <c r="P2548" s="8"/>
    </row>
    <row r="2549" spans="14:16" ht="14.25" customHeight="1" x14ac:dyDescent="0.2">
      <c r="N2549" s="8"/>
      <c r="P2549" s="8"/>
    </row>
    <row r="2550" spans="14:16" ht="14.25" customHeight="1" x14ac:dyDescent="0.2">
      <c r="N2550" s="8"/>
      <c r="P2550" s="8"/>
    </row>
    <row r="2551" spans="14:16" ht="14.25" customHeight="1" x14ac:dyDescent="0.2">
      <c r="N2551" s="8"/>
      <c r="P2551" s="8"/>
    </row>
    <row r="2552" spans="14:16" ht="14.25" customHeight="1" x14ac:dyDescent="0.2">
      <c r="N2552" s="8"/>
      <c r="P2552" s="8"/>
    </row>
    <row r="2553" spans="14:16" ht="14.25" customHeight="1" x14ac:dyDescent="0.2">
      <c r="N2553" s="8"/>
      <c r="P2553" s="8"/>
    </row>
    <row r="2554" spans="14:16" ht="14.25" customHeight="1" x14ac:dyDescent="0.2">
      <c r="N2554" s="8"/>
      <c r="P2554" s="8"/>
    </row>
    <row r="2555" spans="14:16" ht="14.25" customHeight="1" x14ac:dyDescent="0.2">
      <c r="N2555" s="8"/>
      <c r="P2555" s="8"/>
    </row>
    <row r="2556" spans="14:16" ht="14.25" customHeight="1" x14ac:dyDescent="0.2">
      <c r="N2556" s="8"/>
      <c r="P2556" s="8"/>
    </row>
    <row r="2557" spans="14:16" ht="14.25" customHeight="1" x14ac:dyDescent="0.2">
      <c r="N2557" s="8"/>
      <c r="P2557" s="8"/>
    </row>
    <row r="2558" spans="14:16" ht="14.25" customHeight="1" x14ac:dyDescent="0.2">
      <c r="N2558" s="8"/>
      <c r="P2558" s="8"/>
    </row>
    <row r="2559" spans="14:16" ht="14.25" customHeight="1" x14ac:dyDescent="0.2">
      <c r="N2559" s="8"/>
      <c r="P2559" s="8"/>
    </row>
    <row r="2560" spans="14:16" ht="14.25" customHeight="1" x14ac:dyDescent="0.2">
      <c r="N2560" s="8"/>
      <c r="P2560" s="8"/>
    </row>
    <row r="2561" spans="14:16" ht="14.25" customHeight="1" x14ac:dyDescent="0.2">
      <c r="N2561" s="8"/>
      <c r="P2561" s="8"/>
    </row>
    <row r="2562" spans="14:16" ht="14.25" customHeight="1" x14ac:dyDescent="0.2">
      <c r="N2562" s="8"/>
      <c r="P2562" s="8"/>
    </row>
    <row r="2563" spans="14:16" ht="14.25" customHeight="1" x14ac:dyDescent="0.2">
      <c r="N2563" s="8"/>
      <c r="P2563" s="8"/>
    </row>
    <row r="2564" spans="14:16" ht="14.25" customHeight="1" x14ac:dyDescent="0.2">
      <c r="N2564" s="8"/>
      <c r="P2564" s="8"/>
    </row>
    <row r="2565" spans="14:16" ht="14.25" customHeight="1" x14ac:dyDescent="0.2">
      <c r="N2565" s="8"/>
      <c r="P2565" s="8"/>
    </row>
    <row r="2566" spans="14:16" ht="14.25" customHeight="1" x14ac:dyDescent="0.2">
      <c r="N2566" s="8"/>
      <c r="P2566" s="8"/>
    </row>
    <row r="2567" spans="14:16" ht="14.25" customHeight="1" x14ac:dyDescent="0.2">
      <c r="N2567" s="8"/>
      <c r="P2567" s="8"/>
    </row>
    <row r="2568" spans="14:16" ht="14.25" customHeight="1" x14ac:dyDescent="0.2">
      <c r="N2568" s="8"/>
      <c r="P2568" s="8"/>
    </row>
    <row r="2569" spans="14:16" ht="14.25" customHeight="1" x14ac:dyDescent="0.2">
      <c r="N2569" s="8"/>
      <c r="P2569" s="8"/>
    </row>
    <row r="2570" spans="14:16" ht="14.25" customHeight="1" x14ac:dyDescent="0.2">
      <c r="N2570" s="8"/>
      <c r="P2570" s="8"/>
    </row>
    <row r="2571" spans="14:16" ht="14.25" customHeight="1" x14ac:dyDescent="0.2">
      <c r="N2571" s="8"/>
      <c r="P2571" s="8"/>
    </row>
    <row r="2572" spans="14:16" ht="14.25" customHeight="1" x14ac:dyDescent="0.2">
      <c r="N2572" s="8"/>
      <c r="P2572" s="8"/>
    </row>
    <row r="2573" spans="14:16" ht="14.25" customHeight="1" x14ac:dyDescent="0.2">
      <c r="N2573" s="8"/>
      <c r="P2573" s="8"/>
    </row>
    <row r="2574" spans="14:16" ht="14.25" customHeight="1" x14ac:dyDescent="0.2">
      <c r="N2574" s="8"/>
      <c r="P2574" s="8"/>
    </row>
    <row r="2575" spans="14:16" ht="14.25" customHeight="1" x14ac:dyDescent="0.2">
      <c r="N2575" s="8"/>
      <c r="P2575" s="8"/>
    </row>
    <row r="2576" spans="14:16" ht="14.25" customHeight="1" x14ac:dyDescent="0.2">
      <c r="N2576" s="8"/>
      <c r="P2576" s="8"/>
    </row>
    <row r="2577" spans="14:16" ht="14.25" customHeight="1" x14ac:dyDescent="0.2">
      <c r="N2577" s="8"/>
      <c r="P2577" s="8"/>
    </row>
    <row r="2578" spans="14:16" ht="14.25" customHeight="1" x14ac:dyDescent="0.2">
      <c r="N2578" s="8"/>
      <c r="P2578" s="8"/>
    </row>
    <row r="2579" spans="14:16" ht="14.25" customHeight="1" x14ac:dyDescent="0.2">
      <c r="N2579" s="8"/>
      <c r="P2579" s="8"/>
    </row>
    <row r="2580" spans="14:16" ht="14.25" customHeight="1" x14ac:dyDescent="0.2">
      <c r="N2580" s="8"/>
      <c r="P2580" s="8"/>
    </row>
    <row r="2581" spans="14:16" ht="14.25" customHeight="1" x14ac:dyDescent="0.2">
      <c r="N2581" s="8"/>
      <c r="P2581" s="8"/>
    </row>
    <row r="2582" spans="14:16" ht="14.25" customHeight="1" x14ac:dyDescent="0.2">
      <c r="N2582" s="8"/>
      <c r="P2582" s="8"/>
    </row>
    <row r="2583" spans="14:16" ht="14.25" customHeight="1" x14ac:dyDescent="0.2">
      <c r="N2583" s="8"/>
      <c r="P2583" s="8"/>
    </row>
    <row r="2584" spans="14:16" ht="14.25" customHeight="1" x14ac:dyDescent="0.2">
      <c r="N2584" s="8"/>
      <c r="P2584" s="8"/>
    </row>
    <row r="2585" spans="14:16" ht="14.25" customHeight="1" x14ac:dyDescent="0.2">
      <c r="N2585" s="8"/>
      <c r="P2585" s="8"/>
    </row>
    <row r="2586" spans="14:16" ht="14.25" customHeight="1" x14ac:dyDescent="0.2">
      <c r="N2586" s="8"/>
      <c r="P2586" s="8"/>
    </row>
    <row r="2587" spans="14:16" ht="14.25" customHeight="1" x14ac:dyDescent="0.2">
      <c r="N2587" s="8"/>
      <c r="P2587" s="8"/>
    </row>
    <row r="2588" spans="14:16" ht="14.25" customHeight="1" x14ac:dyDescent="0.2">
      <c r="N2588" s="8"/>
      <c r="P2588" s="8"/>
    </row>
    <row r="2589" spans="14:16" ht="14.25" customHeight="1" x14ac:dyDescent="0.2">
      <c r="N2589" s="8"/>
      <c r="P2589" s="8"/>
    </row>
    <row r="2590" spans="14:16" ht="14.25" customHeight="1" x14ac:dyDescent="0.2">
      <c r="N2590" s="8"/>
      <c r="P2590" s="8"/>
    </row>
    <row r="2591" spans="14:16" ht="14.25" customHeight="1" x14ac:dyDescent="0.2">
      <c r="N2591" s="8"/>
      <c r="P2591" s="8"/>
    </row>
    <row r="2592" spans="14:16" ht="14.25" customHeight="1" x14ac:dyDescent="0.2">
      <c r="N2592" s="8"/>
      <c r="P2592" s="8"/>
    </row>
    <row r="2593" spans="14:16" ht="14.25" customHeight="1" x14ac:dyDescent="0.2">
      <c r="N2593" s="8"/>
      <c r="P2593" s="8"/>
    </row>
    <row r="2594" spans="14:16" ht="14.25" customHeight="1" x14ac:dyDescent="0.2">
      <c r="N2594" s="8"/>
      <c r="P2594" s="8"/>
    </row>
    <row r="2595" spans="14:16" ht="14.25" customHeight="1" x14ac:dyDescent="0.2">
      <c r="N2595" s="8"/>
      <c r="P2595" s="8"/>
    </row>
    <row r="2596" spans="14:16" ht="14.25" customHeight="1" x14ac:dyDescent="0.2">
      <c r="N2596" s="8"/>
      <c r="P2596" s="8"/>
    </row>
    <row r="2597" spans="14:16" ht="14.25" customHeight="1" x14ac:dyDescent="0.2">
      <c r="N2597" s="8"/>
      <c r="P2597" s="8"/>
    </row>
    <row r="2598" spans="14:16" ht="14.25" customHeight="1" x14ac:dyDescent="0.2">
      <c r="N2598" s="8"/>
      <c r="P2598" s="8"/>
    </row>
    <row r="2599" spans="14:16" ht="14.25" customHeight="1" x14ac:dyDescent="0.2">
      <c r="N2599" s="8"/>
      <c r="P2599" s="8"/>
    </row>
    <row r="2600" spans="14:16" ht="14.25" customHeight="1" x14ac:dyDescent="0.2">
      <c r="N2600" s="8"/>
      <c r="P2600" s="8"/>
    </row>
    <row r="2601" spans="14:16" ht="14.25" customHeight="1" x14ac:dyDescent="0.2">
      <c r="N2601" s="8"/>
      <c r="P2601" s="8"/>
    </row>
    <row r="2602" spans="14:16" ht="14.25" customHeight="1" x14ac:dyDescent="0.2">
      <c r="N2602" s="8"/>
      <c r="P2602" s="8"/>
    </row>
    <row r="2603" spans="14:16" ht="14.25" customHeight="1" x14ac:dyDescent="0.2">
      <c r="N2603" s="8"/>
      <c r="P2603" s="8"/>
    </row>
    <row r="2604" spans="14:16" ht="14.25" customHeight="1" x14ac:dyDescent="0.2">
      <c r="N2604" s="8"/>
      <c r="P2604" s="8"/>
    </row>
    <row r="2605" spans="14:16" ht="14.25" customHeight="1" x14ac:dyDescent="0.2">
      <c r="N2605" s="8"/>
      <c r="P2605" s="8"/>
    </row>
    <row r="2606" spans="14:16" ht="14.25" customHeight="1" x14ac:dyDescent="0.2">
      <c r="N2606" s="8"/>
      <c r="P2606" s="8"/>
    </row>
    <row r="2607" spans="14:16" ht="14.25" customHeight="1" x14ac:dyDescent="0.2">
      <c r="N2607" s="8"/>
      <c r="P2607" s="8"/>
    </row>
    <row r="2608" spans="14:16" ht="14.25" customHeight="1" x14ac:dyDescent="0.2">
      <c r="N2608" s="8"/>
      <c r="P2608" s="8"/>
    </row>
    <row r="2609" spans="14:16" ht="14.25" customHeight="1" x14ac:dyDescent="0.2">
      <c r="N2609" s="8"/>
      <c r="P2609" s="8"/>
    </row>
    <row r="2610" spans="14:16" ht="14.25" customHeight="1" x14ac:dyDescent="0.2">
      <c r="N2610" s="8"/>
      <c r="P2610" s="8"/>
    </row>
    <row r="2611" spans="14:16" ht="14.25" customHeight="1" x14ac:dyDescent="0.2">
      <c r="N2611" s="8"/>
      <c r="P2611" s="8"/>
    </row>
    <row r="2612" spans="14:16" ht="14.25" customHeight="1" x14ac:dyDescent="0.2">
      <c r="N2612" s="8"/>
      <c r="P2612" s="8"/>
    </row>
    <row r="2613" spans="14:16" ht="14.25" customHeight="1" x14ac:dyDescent="0.2">
      <c r="N2613" s="8"/>
      <c r="P2613" s="8"/>
    </row>
    <row r="2614" spans="14:16" ht="14.25" customHeight="1" x14ac:dyDescent="0.2">
      <c r="N2614" s="8"/>
      <c r="P2614" s="8"/>
    </row>
    <row r="2615" spans="14:16" ht="14.25" customHeight="1" x14ac:dyDescent="0.2">
      <c r="N2615" s="8"/>
      <c r="P2615" s="8"/>
    </row>
    <row r="2616" spans="14:16" ht="14.25" customHeight="1" x14ac:dyDescent="0.2">
      <c r="N2616" s="8"/>
      <c r="P2616" s="8"/>
    </row>
    <row r="2617" spans="14:16" ht="14.25" customHeight="1" x14ac:dyDescent="0.2">
      <c r="N2617" s="8"/>
      <c r="P2617" s="8"/>
    </row>
    <row r="2618" spans="14:16" ht="14.25" customHeight="1" x14ac:dyDescent="0.2">
      <c r="N2618" s="8"/>
      <c r="P2618" s="8"/>
    </row>
    <row r="2619" spans="14:16" ht="14.25" customHeight="1" x14ac:dyDescent="0.2">
      <c r="N2619" s="8"/>
      <c r="P2619" s="8"/>
    </row>
    <row r="2620" spans="14:16" ht="14.25" customHeight="1" x14ac:dyDescent="0.2">
      <c r="N2620" s="8"/>
      <c r="P2620" s="8"/>
    </row>
    <row r="2621" spans="14:16" ht="14.25" customHeight="1" x14ac:dyDescent="0.2">
      <c r="N2621" s="8"/>
      <c r="P2621" s="8"/>
    </row>
    <row r="2622" spans="14:16" ht="14.25" customHeight="1" x14ac:dyDescent="0.2">
      <c r="N2622" s="8"/>
      <c r="P2622" s="8"/>
    </row>
    <row r="2623" spans="14:16" ht="14.25" customHeight="1" x14ac:dyDescent="0.2">
      <c r="N2623" s="8"/>
      <c r="P2623" s="8"/>
    </row>
    <row r="2624" spans="14:16" ht="14.25" customHeight="1" x14ac:dyDescent="0.2">
      <c r="N2624" s="8"/>
      <c r="P2624" s="8"/>
    </row>
    <row r="2625" spans="14:16" ht="14.25" customHeight="1" x14ac:dyDescent="0.2">
      <c r="N2625" s="8"/>
      <c r="P2625" s="8"/>
    </row>
    <row r="2626" spans="14:16" ht="14.25" customHeight="1" x14ac:dyDescent="0.2">
      <c r="N2626" s="8"/>
      <c r="P2626" s="8"/>
    </row>
    <row r="2627" spans="14:16" ht="14.25" customHeight="1" x14ac:dyDescent="0.2">
      <c r="N2627" s="8"/>
      <c r="P2627" s="8"/>
    </row>
    <row r="2628" spans="14:16" ht="14.25" customHeight="1" x14ac:dyDescent="0.2">
      <c r="N2628" s="8"/>
      <c r="P2628" s="8"/>
    </row>
    <row r="2629" spans="14:16" ht="14.25" customHeight="1" x14ac:dyDescent="0.2">
      <c r="N2629" s="8"/>
      <c r="P2629" s="8"/>
    </row>
    <row r="2630" spans="14:16" ht="14.25" customHeight="1" x14ac:dyDescent="0.2">
      <c r="N2630" s="8"/>
      <c r="P2630" s="8"/>
    </row>
    <row r="2631" spans="14:16" ht="14.25" customHeight="1" x14ac:dyDescent="0.2">
      <c r="N2631" s="8"/>
      <c r="P2631" s="8"/>
    </row>
    <row r="2632" spans="14:16" ht="14.25" customHeight="1" x14ac:dyDescent="0.2">
      <c r="N2632" s="8"/>
      <c r="P2632" s="8"/>
    </row>
    <row r="2633" spans="14:16" ht="14.25" customHeight="1" x14ac:dyDescent="0.2">
      <c r="N2633" s="8"/>
      <c r="P2633" s="8"/>
    </row>
    <row r="2634" spans="14:16" ht="14.25" customHeight="1" x14ac:dyDescent="0.2">
      <c r="N2634" s="8"/>
      <c r="P2634" s="8"/>
    </row>
    <row r="2635" spans="14:16" ht="14.25" customHeight="1" x14ac:dyDescent="0.2">
      <c r="N2635" s="8"/>
      <c r="P2635" s="8"/>
    </row>
    <row r="2636" spans="14:16" ht="14.25" customHeight="1" x14ac:dyDescent="0.2">
      <c r="N2636" s="8"/>
      <c r="P2636" s="8"/>
    </row>
    <row r="2637" spans="14:16" ht="14.25" customHeight="1" x14ac:dyDescent="0.2">
      <c r="N2637" s="8"/>
      <c r="P2637" s="8"/>
    </row>
    <row r="2638" spans="14:16" ht="14.25" customHeight="1" x14ac:dyDescent="0.2">
      <c r="N2638" s="8"/>
      <c r="P2638" s="8"/>
    </row>
    <row r="2639" spans="14:16" ht="14.25" customHeight="1" x14ac:dyDescent="0.2">
      <c r="N2639" s="8"/>
      <c r="P2639" s="8"/>
    </row>
    <row r="2640" spans="14:16" ht="14.25" customHeight="1" x14ac:dyDescent="0.2">
      <c r="N2640" s="8"/>
      <c r="P2640" s="8"/>
    </row>
    <row r="2641" spans="14:16" ht="14.25" customHeight="1" x14ac:dyDescent="0.2">
      <c r="N2641" s="8"/>
      <c r="P2641" s="8"/>
    </row>
    <row r="2642" spans="14:16" ht="14.25" customHeight="1" x14ac:dyDescent="0.2">
      <c r="N2642" s="8"/>
      <c r="P2642" s="8"/>
    </row>
    <row r="2643" spans="14:16" ht="14.25" customHeight="1" x14ac:dyDescent="0.2">
      <c r="N2643" s="8"/>
      <c r="P2643" s="8"/>
    </row>
    <row r="2644" spans="14:16" ht="14.25" customHeight="1" x14ac:dyDescent="0.2">
      <c r="N2644" s="8"/>
      <c r="P2644" s="8"/>
    </row>
    <row r="2645" spans="14:16" ht="14.25" customHeight="1" x14ac:dyDescent="0.2">
      <c r="N2645" s="8"/>
      <c r="P2645" s="8"/>
    </row>
    <row r="2646" spans="14:16" ht="14.25" customHeight="1" x14ac:dyDescent="0.2">
      <c r="N2646" s="8"/>
      <c r="P2646" s="8"/>
    </row>
    <row r="2647" spans="14:16" ht="14.25" customHeight="1" x14ac:dyDescent="0.2">
      <c r="N2647" s="8"/>
      <c r="P2647" s="8"/>
    </row>
    <row r="2648" spans="14:16" ht="14.25" customHeight="1" x14ac:dyDescent="0.2">
      <c r="N2648" s="8"/>
      <c r="P2648" s="8"/>
    </row>
    <row r="2649" spans="14:16" ht="14.25" customHeight="1" x14ac:dyDescent="0.2">
      <c r="N2649" s="8"/>
      <c r="P2649" s="8"/>
    </row>
    <row r="2650" spans="14:16" ht="14.25" customHeight="1" x14ac:dyDescent="0.2">
      <c r="N2650" s="8"/>
      <c r="P2650" s="8"/>
    </row>
    <row r="2651" spans="14:16" ht="14.25" customHeight="1" x14ac:dyDescent="0.2">
      <c r="N2651" s="8"/>
      <c r="P2651" s="8"/>
    </row>
    <row r="2652" spans="14:16" ht="14.25" customHeight="1" x14ac:dyDescent="0.2">
      <c r="N2652" s="8"/>
      <c r="P2652" s="8"/>
    </row>
    <row r="2653" spans="14:16" ht="14.25" customHeight="1" x14ac:dyDescent="0.2">
      <c r="N2653" s="8"/>
      <c r="P2653" s="8"/>
    </row>
    <row r="2654" spans="14:16" ht="14.25" customHeight="1" x14ac:dyDescent="0.2">
      <c r="N2654" s="8"/>
      <c r="P2654" s="8"/>
    </row>
    <row r="2655" spans="14:16" ht="14.25" customHeight="1" x14ac:dyDescent="0.2">
      <c r="N2655" s="8"/>
      <c r="P2655" s="8"/>
    </row>
    <row r="2656" spans="14:16" ht="14.25" customHeight="1" x14ac:dyDescent="0.2">
      <c r="N2656" s="8"/>
      <c r="P2656" s="8"/>
    </row>
    <row r="2657" spans="14:16" ht="14.25" customHeight="1" x14ac:dyDescent="0.2">
      <c r="N2657" s="8"/>
      <c r="P2657" s="8"/>
    </row>
    <row r="2658" spans="14:16" ht="14.25" customHeight="1" x14ac:dyDescent="0.2">
      <c r="N2658" s="8"/>
      <c r="P2658" s="8"/>
    </row>
    <row r="2659" spans="14:16" ht="14.25" customHeight="1" x14ac:dyDescent="0.2">
      <c r="N2659" s="8"/>
      <c r="P2659" s="8"/>
    </row>
    <row r="2660" spans="14:16" ht="14.25" customHeight="1" x14ac:dyDescent="0.2">
      <c r="N2660" s="8"/>
      <c r="P2660" s="8"/>
    </row>
    <row r="2661" spans="14:16" ht="14.25" customHeight="1" x14ac:dyDescent="0.2">
      <c r="N2661" s="8"/>
      <c r="P2661" s="8"/>
    </row>
    <row r="2662" spans="14:16" ht="14.25" customHeight="1" x14ac:dyDescent="0.2">
      <c r="N2662" s="8"/>
      <c r="P2662" s="8"/>
    </row>
    <row r="2663" spans="14:16" ht="14.25" customHeight="1" x14ac:dyDescent="0.2">
      <c r="N2663" s="8"/>
      <c r="P2663" s="8"/>
    </row>
    <row r="2664" spans="14:16" ht="14.25" customHeight="1" x14ac:dyDescent="0.2">
      <c r="N2664" s="8"/>
      <c r="P2664" s="8"/>
    </row>
    <row r="2665" spans="14:16" ht="14.25" customHeight="1" x14ac:dyDescent="0.2">
      <c r="N2665" s="8"/>
      <c r="P2665" s="8"/>
    </row>
    <row r="2666" spans="14:16" ht="14.25" customHeight="1" x14ac:dyDescent="0.2">
      <c r="N2666" s="8"/>
      <c r="P2666" s="8"/>
    </row>
    <row r="2667" spans="14:16" ht="14.25" customHeight="1" x14ac:dyDescent="0.2">
      <c r="N2667" s="8"/>
      <c r="P2667" s="8"/>
    </row>
    <row r="2668" spans="14:16" ht="14.25" customHeight="1" x14ac:dyDescent="0.2">
      <c r="N2668" s="8"/>
      <c r="P2668" s="8"/>
    </row>
    <row r="2669" spans="14:16" ht="14.25" customHeight="1" x14ac:dyDescent="0.2">
      <c r="N2669" s="8"/>
      <c r="P2669" s="8"/>
    </row>
    <row r="2670" spans="14:16" ht="14.25" customHeight="1" x14ac:dyDescent="0.2">
      <c r="N2670" s="8"/>
      <c r="P2670" s="8"/>
    </row>
    <row r="2671" spans="14:16" ht="14.25" customHeight="1" x14ac:dyDescent="0.2">
      <c r="N2671" s="8"/>
      <c r="P2671" s="8"/>
    </row>
    <row r="2672" spans="14:16" ht="14.25" customHeight="1" x14ac:dyDescent="0.2">
      <c r="N2672" s="8"/>
      <c r="P2672" s="8"/>
    </row>
    <row r="2673" spans="14:16" ht="14.25" customHeight="1" x14ac:dyDescent="0.2">
      <c r="N2673" s="8"/>
      <c r="P2673" s="8"/>
    </row>
    <row r="2674" spans="14:16" ht="14.25" customHeight="1" x14ac:dyDescent="0.2">
      <c r="N2674" s="8"/>
      <c r="P2674" s="8"/>
    </row>
    <row r="2675" spans="14:16" ht="14.25" customHeight="1" x14ac:dyDescent="0.2">
      <c r="N2675" s="8"/>
      <c r="P2675" s="8"/>
    </row>
    <row r="2676" spans="14:16" ht="14.25" customHeight="1" x14ac:dyDescent="0.2">
      <c r="N2676" s="8"/>
      <c r="P2676" s="8"/>
    </row>
    <row r="2677" spans="14:16" ht="14.25" customHeight="1" x14ac:dyDescent="0.2">
      <c r="N2677" s="8"/>
      <c r="P2677" s="8"/>
    </row>
    <row r="2678" spans="14:16" ht="14.25" customHeight="1" x14ac:dyDescent="0.2">
      <c r="N2678" s="8"/>
      <c r="P2678" s="8"/>
    </row>
    <row r="2679" spans="14:16" ht="14.25" customHeight="1" x14ac:dyDescent="0.2">
      <c r="N2679" s="8"/>
      <c r="P2679" s="8"/>
    </row>
    <row r="2680" spans="14:16" ht="14.25" customHeight="1" x14ac:dyDescent="0.2">
      <c r="N2680" s="8"/>
      <c r="P2680" s="8"/>
    </row>
    <row r="2681" spans="14:16" ht="14.25" customHeight="1" x14ac:dyDescent="0.2">
      <c r="N2681" s="8"/>
      <c r="P2681" s="8"/>
    </row>
    <row r="2682" spans="14:16" ht="14.25" customHeight="1" x14ac:dyDescent="0.2">
      <c r="N2682" s="8"/>
      <c r="P2682" s="8"/>
    </row>
    <row r="2683" spans="14:16" ht="14.25" customHeight="1" x14ac:dyDescent="0.2">
      <c r="N2683" s="8"/>
      <c r="P2683" s="8"/>
    </row>
    <row r="2684" spans="14:16" ht="14.25" customHeight="1" x14ac:dyDescent="0.2">
      <c r="N2684" s="8"/>
      <c r="P2684" s="8"/>
    </row>
    <row r="2685" spans="14:16" ht="14.25" customHeight="1" x14ac:dyDescent="0.2">
      <c r="N2685" s="8"/>
      <c r="P2685" s="8"/>
    </row>
    <row r="2686" spans="14:16" ht="14.25" customHeight="1" x14ac:dyDescent="0.2">
      <c r="N2686" s="8"/>
      <c r="P2686" s="8"/>
    </row>
    <row r="2687" spans="14:16" ht="14.25" customHeight="1" x14ac:dyDescent="0.2">
      <c r="N2687" s="8"/>
      <c r="P2687" s="8"/>
    </row>
    <row r="2688" spans="14:16" ht="14.25" customHeight="1" x14ac:dyDescent="0.2">
      <c r="N2688" s="8"/>
      <c r="P2688" s="8"/>
    </row>
    <row r="2689" spans="14:16" ht="14.25" customHeight="1" x14ac:dyDescent="0.2">
      <c r="N2689" s="8"/>
      <c r="P2689" s="8"/>
    </row>
    <row r="2690" spans="14:16" ht="14.25" customHeight="1" x14ac:dyDescent="0.2">
      <c r="N2690" s="8"/>
      <c r="P2690" s="8"/>
    </row>
    <row r="2691" spans="14:16" ht="14.25" customHeight="1" x14ac:dyDescent="0.2">
      <c r="N2691" s="8"/>
      <c r="P2691" s="8"/>
    </row>
    <row r="2692" spans="14:16" ht="14.25" customHeight="1" x14ac:dyDescent="0.2">
      <c r="N2692" s="8"/>
      <c r="P2692" s="8"/>
    </row>
    <row r="2693" spans="14:16" ht="14.25" customHeight="1" x14ac:dyDescent="0.2">
      <c r="N2693" s="8"/>
      <c r="P2693" s="8"/>
    </row>
    <row r="2694" spans="14:16" ht="14.25" customHeight="1" x14ac:dyDescent="0.2">
      <c r="N2694" s="8"/>
      <c r="P2694" s="8"/>
    </row>
    <row r="2695" spans="14:16" ht="14.25" customHeight="1" x14ac:dyDescent="0.2">
      <c r="N2695" s="8"/>
      <c r="P2695" s="8"/>
    </row>
    <row r="2696" spans="14:16" ht="14.25" customHeight="1" x14ac:dyDescent="0.2">
      <c r="N2696" s="8"/>
      <c r="P2696" s="8"/>
    </row>
    <row r="2697" spans="14:16" ht="14.25" customHeight="1" x14ac:dyDescent="0.2">
      <c r="N2697" s="8"/>
      <c r="P2697" s="8"/>
    </row>
    <row r="2698" spans="14:16" ht="14.25" customHeight="1" x14ac:dyDescent="0.2">
      <c r="N2698" s="8"/>
      <c r="P2698" s="8"/>
    </row>
    <row r="2699" spans="14:16" ht="14.25" customHeight="1" x14ac:dyDescent="0.2">
      <c r="N2699" s="8"/>
      <c r="P2699" s="8"/>
    </row>
    <row r="2700" spans="14:16" ht="14.25" customHeight="1" x14ac:dyDescent="0.2">
      <c r="N2700" s="8"/>
      <c r="P2700" s="8"/>
    </row>
    <row r="2701" spans="14:16" ht="14.25" customHeight="1" x14ac:dyDescent="0.2">
      <c r="N2701" s="8"/>
      <c r="P2701" s="8"/>
    </row>
    <row r="2702" spans="14:16" ht="14.25" customHeight="1" x14ac:dyDescent="0.2">
      <c r="N2702" s="8"/>
      <c r="P2702" s="8"/>
    </row>
    <row r="2703" spans="14:16" ht="14.25" customHeight="1" x14ac:dyDescent="0.2">
      <c r="N2703" s="8"/>
      <c r="P2703" s="8"/>
    </row>
    <row r="2704" spans="14:16" ht="14.25" customHeight="1" x14ac:dyDescent="0.2">
      <c r="N2704" s="8"/>
      <c r="P2704" s="8"/>
    </row>
    <row r="2705" spans="14:16" ht="14.25" customHeight="1" x14ac:dyDescent="0.2">
      <c r="N2705" s="8"/>
      <c r="P2705" s="8"/>
    </row>
    <row r="2706" spans="14:16" ht="14.25" customHeight="1" x14ac:dyDescent="0.2">
      <c r="N2706" s="8"/>
      <c r="P2706" s="8"/>
    </row>
    <row r="2707" spans="14:16" ht="14.25" customHeight="1" x14ac:dyDescent="0.2">
      <c r="N2707" s="8"/>
      <c r="P2707" s="8"/>
    </row>
    <row r="2708" spans="14:16" ht="14.25" customHeight="1" x14ac:dyDescent="0.2">
      <c r="N2708" s="8"/>
      <c r="P2708" s="8"/>
    </row>
    <row r="2709" spans="14:16" ht="14.25" customHeight="1" x14ac:dyDescent="0.2">
      <c r="N2709" s="8"/>
      <c r="P2709" s="8"/>
    </row>
    <row r="2710" spans="14:16" ht="14.25" customHeight="1" x14ac:dyDescent="0.2">
      <c r="N2710" s="8"/>
      <c r="P2710" s="8"/>
    </row>
    <row r="2711" spans="14:16" ht="14.25" customHeight="1" x14ac:dyDescent="0.2">
      <c r="N2711" s="8"/>
      <c r="P2711" s="8"/>
    </row>
    <row r="2712" spans="14:16" ht="14.25" customHeight="1" x14ac:dyDescent="0.2">
      <c r="N2712" s="8"/>
      <c r="P2712" s="8"/>
    </row>
    <row r="2713" spans="14:16" ht="14.25" customHeight="1" x14ac:dyDescent="0.2">
      <c r="N2713" s="8"/>
      <c r="P2713" s="8"/>
    </row>
    <row r="2714" spans="14:16" ht="14.25" customHeight="1" x14ac:dyDescent="0.2">
      <c r="N2714" s="8"/>
      <c r="P2714" s="8"/>
    </row>
    <row r="2715" spans="14:16" ht="14.25" customHeight="1" x14ac:dyDescent="0.2">
      <c r="N2715" s="8"/>
      <c r="P2715" s="8"/>
    </row>
    <row r="2716" spans="14:16" ht="14.25" customHeight="1" x14ac:dyDescent="0.2">
      <c r="N2716" s="8"/>
      <c r="P2716" s="8"/>
    </row>
    <row r="2717" spans="14:16" ht="14.25" customHeight="1" x14ac:dyDescent="0.2">
      <c r="N2717" s="8"/>
      <c r="P2717" s="8"/>
    </row>
    <row r="2718" spans="14:16" ht="14.25" customHeight="1" x14ac:dyDescent="0.2">
      <c r="N2718" s="8"/>
      <c r="P2718" s="8"/>
    </row>
    <row r="2719" spans="14:16" ht="14.25" customHeight="1" x14ac:dyDescent="0.2">
      <c r="N2719" s="8"/>
      <c r="P2719" s="8"/>
    </row>
    <row r="2720" spans="14:16" ht="14.25" customHeight="1" x14ac:dyDescent="0.2">
      <c r="N2720" s="8"/>
      <c r="P2720" s="8"/>
    </row>
    <row r="2721" spans="14:16" ht="14.25" customHeight="1" x14ac:dyDescent="0.2">
      <c r="N2721" s="8"/>
      <c r="P2721" s="8"/>
    </row>
    <row r="2722" spans="14:16" ht="14.25" customHeight="1" x14ac:dyDescent="0.2">
      <c r="N2722" s="8"/>
      <c r="P2722" s="8"/>
    </row>
    <row r="2723" spans="14:16" ht="14.25" customHeight="1" x14ac:dyDescent="0.2">
      <c r="N2723" s="8"/>
      <c r="P2723" s="8"/>
    </row>
    <row r="2724" spans="14:16" ht="14.25" customHeight="1" x14ac:dyDescent="0.2">
      <c r="N2724" s="8"/>
      <c r="P2724" s="8"/>
    </row>
    <row r="2725" spans="14:16" ht="14.25" customHeight="1" x14ac:dyDescent="0.2">
      <c r="N2725" s="8"/>
      <c r="P2725" s="8"/>
    </row>
    <row r="2726" spans="14:16" ht="14.25" customHeight="1" x14ac:dyDescent="0.2">
      <c r="N2726" s="8"/>
      <c r="P2726" s="8"/>
    </row>
    <row r="2727" spans="14:16" ht="14.25" customHeight="1" x14ac:dyDescent="0.2">
      <c r="N2727" s="8"/>
      <c r="P2727" s="8"/>
    </row>
    <row r="2728" spans="14:16" ht="14.25" customHeight="1" x14ac:dyDescent="0.2">
      <c r="N2728" s="8"/>
      <c r="P2728" s="8"/>
    </row>
    <row r="2729" spans="14:16" ht="14.25" customHeight="1" x14ac:dyDescent="0.2">
      <c r="N2729" s="8"/>
      <c r="P2729" s="8"/>
    </row>
    <row r="2730" spans="14:16" ht="14.25" customHeight="1" x14ac:dyDescent="0.2">
      <c r="N2730" s="8"/>
      <c r="P2730" s="8"/>
    </row>
    <row r="2731" spans="14:16" ht="14.25" customHeight="1" x14ac:dyDescent="0.2">
      <c r="N2731" s="8"/>
      <c r="P2731" s="8"/>
    </row>
    <row r="2732" spans="14:16" ht="14.25" customHeight="1" x14ac:dyDescent="0.2">
      <c r="N2732" s="8"/>
      <c r="P2732" s="8"/>
    </row>
    <row r="2733" spans="14:16" ht="14.25" customHeight="1" x14ac:dyDescent="0.2">
      <c r="N2733" s="8"/>
      <c r="P2733" s="8"/>
    </row>
    <row r="2734" spans="14:16" ht="14.25" customHeight="1" x14ac:dyDescent="0.2">
      <c r="N2734" s="8"/>
      <c r="P2734" s="8"/>
    </row>
    <row r="2735" spans="14:16" ht="14.25" customHeight="1" x14ac:dyDescent="0.2">
      <c r="N2735" s="8"/>
      <c r="P2735" s="8"/>
    </row>
    <row r="2736" spans="14:16" ht="14.25" customHeight="1" x14ac:dyDescent="0.2">
      <c r="N2736" s="8"/>
      <c r="P2736" s="8"/>
    </row>
    <row r="2737" spans="14:16" ht="14.25" customHeight="1" x14ac:dyDescent="0.2">
      <c r="N2737" s="8"/>
      <c r="P2737" s="8"/>
    </row>
    <row r="2738" spans="14:16" ht="14.25" customHeight="1" x14ac:dyDescent="0.2">
      <c r="N2738" s="8"/>
      <c r="P2738" s="8"/>
    </row>
    <row r="2739" spans="14:16" ht="14.25" customHeight="1" x14ac:dyDescent="0.2">
      <c r="N2739" s="8"/>
      <c r="P2739" s="8"/>
    </row>
    <row r="2740" spans="14:16" ht="14.25" customHeight="1" x14ac:dyDescent="0.2">
      <c r="N2740" s="8"/>
      <c r="P2740" s="8"/>
    </row>
    <row r="2741" spans="14:16" ht="14.25" customHeight="1" x14ac:dyDescent="0.2">
      <c r="N2741" s="8"/>
      <c r="P2741" s="8"/>
    </row>
    <row r="2742" spans="14:16" ht="14.25" customHeight="1" x14ac:dyDescent="0.2">
      <c r="N2742" s="8"/>
      <c r="P2742" s="8"/>
    </row>
    <row r="2743" spans="14:16" ht="14.25" customHeight="1" x14ac:dyDescent="0.2">
      <c r="N2743" s="8"/>
      <c r="P2743" s="8"/>
    </row>
    <row r="2744" spans="14:16" ht="14.25" customHeight="1" x14ac:dyDescent="0.2">
      <c r="N2744" s="8"/>
      <c r="P2744" s="8"/>
    </row>
    <row r="2745" spans="14:16" ht="14.25" customHeight="1" x14ac:dyDescent="0.2">
      <c r="N2745" s="8"/>
      <c r="P2745" s="8"/>
    </row>
    <row r="2746" spans="14:16" ht="14.25" customHeight="1" x14ac:dyDescent="0.2">
      <c r="N2746" s="8"/>
      <c r="P2746" s="8"/>
    </row>
    <row r="2747" spans="14:16" ht="14.25" customHeight="1" x14ac:dyDescent="0.2">
      <c r="N2747" s="8"/>
      <c r="P2747" s="8"/>
    </row>
    <row r="2748" spans="14:16" ht="14.25" customHeight="1" x14ac:dyDescent="0.2">
      <c r="N2748" s="8"/>
      <c r="P2748" s="8"/>
    </row>
    <row r="2749" spans="14:16" ht="14.25" customHeight="1" x14ac:dyDescent="0.2">
      <c r="N2749" s="8"/>
      <c r="P2749" s="8"/>
    </row>
    <row r="2750" spans="14:16" ht="14.25" customHeight="1" x14ac:dyDescent="0.2">
      <c r="N2750" s="8"/>
      <c r="P2750" s="8"/>
    </row>
    <row r="2751" spans="14:16" ht="14.25" customHeight="1" x14ac:dyDescent="0.2">
      <c r="N2751" s="8"/>
      <c r="P2751" s="8"/>
    </row>
    <row r="2752" spans="14:16" ht="14.25" customHeight="1" x14ac:dyDescent="0.2">
      <c r="N2752" s="8"/>
      <c r="P2752" s="8"/>
    </row>
    <row r="2753" spans="14:16" ht="14.25" customHeight="1" x14ac:dyDescent="0.2">
      <c r="N2753" s="8"/>
      <c r="P2753" s="8"/>
    </row>
    <row r="2754" spans="14:16" ht="14.25" customHeight="1" x14ac:dyDescent="0.2">
      <c r="N2754" s="8"/>
      <c r="P2754" s="8"/>
    </row>
    <row r="2755" spans="14:16" ht="14.25" customHeight="1" x14ac:dyDescent="0.2">
      <c r="N2755" s="8"/>
      <c r="P2755" s="8"/>
    </row>
    <row r="2756" spans="14:16" ht="14.25" customHeight="1" x14ac:dyDescent="0.2">
      <c r="N2756" s="8"/>
      <c r="P2756" s="8"/>
    </row>
    <row r="2757" spans="14:16" ht="14.25" customHeight="1" x14ac:dyDescent="0.2">
      <c r="N2757" s="8"/>
      <c r="P2757" s="8"/>
    </row>
    <row r="2758" spans="14:16" ht="14.25" customHeight="1" x14ac:dyDescent="0.2">
      <c r="N2758" s="8"/>
      <c r="P2758" s="8"/>
    </row>
    <row r="2759" spans="14:16" ht="14.25" customHeight="1" x14ac:dyDescent="0.2">
      <c r="N2759" s="8"/>
      <c r="P2759" s="8"/>
    </row>
    <row r="2760" spans="14:16" ht="14.25" customHeight="1" x14ac:dyDescent="0.2">
      <c r="N2760" s="8"/>
      <c r="P2760" s="8"/>
    </row>
    <row r="2761" spans="14:16" ht="14.25" customHeight="1" x14ac:dyDescent="0.2">
      <c r="N2761" s="8"/>
      <c r="P2761" s="8"/>
    </row>
    <row r="2762" spans="14:16" ht="14.25" customHeight="1" x14ac:dyDescent="0.2">
      <c r="N2762" s="8"/>
      <c r="P2762" s="8"/>
    </row>
    <row r="2763" spans="14:16" ht="14.25" customHeight="1" x14ac:dyDescent="0.2">
      <c r="N2763" s="8"/>
      <c r="P2763" s="8"/>
    </row>
    <row r="2764" spans="14:16" ht="14.25" customHeight="1" x14ac:dyDescent="0.2">
      <c r="N2764" s="8"/>
      <c r="P2764" s="8"/>
    </row>
    <row r="2765" spans="14:16" ht="14.25" customHeight="1" x14ac:dyDescent="0.2">
      <c r="N2765" s="8"/>
      <c r="P2765" s="8"/>
    </row>
    <row r="2766" spans="14:16" ht="14.25" customHeight="1" x14ac:dyDescent="0.2">
      <c r="N2766" s="8"/>
      <c r="P2766" s="8"/>
    </row>
    <row r="2767" spans="14:16" ht="14.25" customHeight="1" x14ac:dyDescent="0.2">
      <c r="N2767" s="8"/>
      <c r="P2767" s="8"/>
    </row>
    <row r="2768" spans="14:16" ht="14.25" customHeight="1" x14ac:dyDescent="0.2">
      <c r="N2768" s="8"/>
      <c r="P2768" s="8"/>
    </row>
    <row r="2769" spans="14:16" ht="14.25" customHeight="1" x14ac:dyDescent="0.2">
      <c r="N2769" s="8"/>
      <c r="P2769" s="8"/>
    </row>
    <row r="2770" spans="14:16" ht="14.25" customHeight="1" x14ac:dyDescent="0.2">
      <c r="N2770" s="8"/>
      <c r="P2770" s="8"/>
    </row>
    <row r="2771" spans="14:16" ht="14.25" customHeight="1" x14ac:dyDescent="0.2">
      <c r="N2771" s="8"/>
      <c r="P2771" s="8"/>
    </row>
    <row r="2772" spans="14:16" ht="14.25" customHeight="1" x14ac:dyDescent="0.2">
      <c r="N2772" s="8"/>
      <c r="P2772" s="8"/>
    </row>
    <row r="2773" spans="14:16" ht="14.25" customHeight="1" x14ac:dyDescent="0.2">
      <c r="N2773" s="8"/>
      <c r="P2773" s="8"/>
    </row>
    <row r="2774" spans="14:16" ht="14.25" customHeight="1" x14ac:dyDescent="0.2">
      <c r="N2774" s="8"/>
      <c r="P2774" s="8"/>
    </row>
    <row r="2775" spans="14:16" ht="14.25" customHeight="1" x14ac:dyDescent="0.2">
      <c r="N2775" s="8"/>
      <c r="P2775" s="8"/>
    </row>
    <row r="2776" spans="14:16" ht="14.25" customHeight="1" x14ac:dyDescent="0.2">
      <c r="N2776" s="8"/>
      <c r="P2776" s="8"/>
    </row>
    <row r="2777" spans="14:16" ht="14.25" customHeight="1" x14ac:dyDescent="0.2">
      <c r="N2777" s="8"/>
      <c r="P2777" s="8"/>
    </row>
    <row r="2778" spans="14:16" ht="14.25" customHeight="1" x14ac:dyDescent="0.2">
      <c r="N2778" s="8"/>
      <c r="P2778" s="8"/>
    </row>
    <row r="2779" spans="14:16" ht="14.25" customHeight="1" x14ac:dyDescent="0.2">
      <c r="N2779" s="8"/>
      <c r="P2779" s="8"/>
    </row>
    <row r="2780" spans="14:16" ht="14.25" customHeight="1" x14ac:dyDescent="0.2">
      <c r="N2780" s="8"/>
      <c r="P2780" s="8"/>
    </row>
    <row r="2781" spans="14:16" ht="14.25" customHeight="1" x14ac:dyDescent="0.2">
      <c r="N2781" s="8"/>
      <c r="P2781" s="8"/>
    </row>
    <row r="2782" spans="14:16" ht="14.25" customHeight="1" x14ac:dyDescent="0.2">
      <c r="N2782" s="8"/>
      <c r="P2782" s="8"/>
    </row>
    <row r="2783" spans="14:16" ht="14.25" customHeight="1" x14ac:dyDescent="0.2">
      <c r="N2783" s="8"/>
      <c r="P2783" s="8"/>
    </row>
    <row r="2784" spans="14:16" ht="14.25" customHeight="1" x14ac:dyDescent="0.2">
      <c r="N2784" s="8"/>
      <c r="P2784" s="8"/>
    </row>
    <row r="2785" spans="14:16" ht="14.25" customHeight="1" x14ac:dyDescent="0.2">
      <c r="N2785" s="8"/>
      <c r="P2785" s="8"/>
    </row>
    <row r="2786" spans="14:16" ht="14.25" customHeight="1" x14ac:dyDescent="0.2">
      <c r="N2786" s="8"/>
      <c r="P2786" s="8"/>
    </row>
    <row r="2787" spans="14:16" ht="14.25" customHeight="1" x14ac:dyDescent="0.2">
      <c r="N2787" s="8"/>
      <c r="P2787" s="8"/>
    </row>
    <row r="2788" spans="14:16" ht="14.25" customHeight="1" x14ac:dyDescent="0.2">
      <c r="N2788" s="8"/>
      <c r="P2788" s="8"/>
    </row>
    <row r="2789" spans="14:16" ht="14.25" customHeight="1" x14ac:dyDescent="0.2">
      <c r="N2789" s="8"/>
      <c r="P2789" s="8"/>
    </row>
    <row r="2790" spans="14:16" ht="14.25" customHeight="1" x14ac:dyDescent="0.2">
      <c r="N2790" s="8"/>
      <c r="P2790" s="8"/>
    </row>
    <row r="2791" spans="14:16" ht="14.25" customHeight="1" x14ac:dyDescent="0.2">
      <c r="N2791" s="8"/>
      <c r="P2791" s="8"/>
    </row>
    <row r="2792" spans="14:16" ht="14.25" customHeight="1" x14ac:dyDescent="0.2">
      <c r="N2792" s="8"/>
      <c r="P2792" s="8"/>
    </row>
    <row r="2793" spans="14:16" ht="14.25" customHeight="1" x14ac:dyDescent="0.2">
      <c r="N2793" s="8"/>
      <c r="P2793" s="8"/>
    </row>
    <row r="2794" spans="14:16" ht="14.25" customHeight="1" x14ac:dyDescent="0.2">
      <c r="N2794" s="8"/>
      <c r="P2794" s="8"/>
    </row>
    <row r="2795" spans="14:16" ht="14.25" customHeight="1" x14ac:dyDescent="0.2">
      <c r="N2795" s="8"/>
      <c r="P2795" s="8"/>
    </row>
    <row r="2796" spans="14:16" ht="14.25" customHeight="1" x14ac:dyDescent="0.2">
      <c r="N2796" s="8"/>
      <c r="P2796" s="8"/>
    </row>
    <row r="2797" spans="14:16" ht="14.25" customHeight="1" x14ac:dyDescent="0.2">
      <c r="N2797" s="8"/>
      <c r="P2797" s="8"/>
    </row>
    <row r="2798" spans="14:16" ht="14.25" customHeight="1" x14ac:dyDescent="0.2">
      <c r="N2798" s="8"/>
      <c r="P2798" s="8"/>
    </row>
    <row r="2799" spans="14:16" ht="14.25" customHeight="1" x14ac:dyDescent="0.2">
      <c r="N2799" s="8"/>
      <c r="P2799" s="8"/>
    </row>
    <row r="2800" spans="14:16" ht="14.25" customHeight="1" x14ac:dyDescent="0.2">
      <c r="N2800" s="8"/>
      <c r="P2800" s="8"/>
    </row>
    <row r="2801" spans="14:16" ht="14.25" customHeight="1" x14ac:dyDescent="0.2">
      <c r="N2801" s="8"/>
      <c r="P2801" s="8"/>
    </row>
    <row r="2802" spans="14:16" ht="14.25" customHeight="1" x14ac:dyDescent="0.2">
      <c r="N2802" s="8"/>
      <c r="P2802" s="8"/>
    </row>
    <row r="2803" spans="14:16" ht="14.25" customHeight="1" x14ac:dyDescent="0.2">
      <c r="N2803" s="8"/>
      <c r="P2803" s="8"/>
    </row>
    <row r="2804" spans="14:16" ht="14.25" customHeight="1" x14ac:dyDescent="0.2">
      <c r="N2804" s="8"/>
      <c r="P2804" s="8"/>
    </row>
    <row r="2805" spans="14:16" ht="14.25" customHeight="1" x14ac:dyDescent="0.2">
      <c r="N2805" s="8"/>
      <c r="P2805" s="8"/>
    </row>
    <row r="2806" spans="14:16" ht="14.25" customHeight="1" x14ac:dyDescent="0.2">
      <c r="N2806" s="8"/>
      <c r="P2806" s="8"/>
    </row>
    <row r="2807" spans="14:16" ht="14.25" customHeight="1" x14ac:dyDescent="0.2">
      <c r="N2807" s="8"/>
      <c r="P2807" s="8"/>
    </row>
    <row r="2808" spans="14:16" ht="14.25" customHeight="1" x14ac:dyDescent="0.2">
      <c r="N2808" s="8"/>
      <c r="P2808" s="8"/>
    </row>
    <row r="2809" spans="14:16" ht="14.25" customHeight="1" x14ac:dyDescent="0.2">
      <c r="N2809" s="8"/>
      <c r="P2809" s="8"/>
    </row>
    <row r="2810" spans="14:16" ht="14.25" customHeight="1" x14ac:dyDescent="0.2">
      <c r="N2810" s="8"/>
      <c r="P2810" s="8"/>
    </row>
    <row r="2811" spans="14:16" ht="14.25" customHeight="1" x14ac:dyDescent="0.2">
      <c r="N2811" s="8"/>
      <c r="P2811" s="8"/>
    </row>
    <row r="2812" spans="14:16" ht="14.25" customHeight="1" x14ac:dyDescent="0.2">
      <c r="N2812" s="8"/>
      <c r="P2812" s="8"/>
    </row>
    <row r="2813" spans="14:16" ht="14.25" customHeight="1" x14ac:dyDescent="0.2">
      <c r="N2813" s="8"/>
      <c r="P2813" s="8"/>
    </row>
    <row r="2814" spans="14:16" ht="14.25" customHeight="1" x14ac:dyDescent="0.2">
      <c r="N2814" s="8"/>
      <c r="P2814" s="8"/>
    </row>
    <row r="2815" spans="14:16" ht="14.25" customHeight="1" x14ac:dyDescent="0.2">
      <c r="N2815" s="8"/>
      <c r="P2815" s="8"/>
    </row>
    <row r="2816" spans="14:16" ht="14.25" customHeight="1" x14ac:dyDescent="0.2">
      <c r="N2816" s="8"/>
      <c r="P2816" s="8"/>
    </row>
    <row r="2817" spans="14:16" ht="14.25" customHeight="1" x14ac:dyDescent="0.2">
      <c r="N2817" s="8"/>
      <c r="P2817" s="8"/>
    </row>
    <row r="2818" spans="14:16" ht="14.25" customHeight="1" x14ac:dyDescent="0.2">
      <c r="N2818" s="8"/>
      <c r="P2818" s="8"/>
    </row>
    <row r="2819" spans="14:16" ht="14.25" customHeight="1" x14ac:dyDescent="0.2">
      <c r="N2819" s="8"/>
      <c r="P2819" s="8"/>
    </row>
    <row r="2820" spans="14:16" ht="14.25" customHeight="1" x14ac:dyDescent="0.2">
      <c r="N2820" s="8"/>
      <c r="P2820" s="8"/>
    </row>
    <row r="2821" spans="14:16" ht="14.25" customHeight="1" x14ac:dyDescent="0.2">
      <c r="N2821" s="8"/>
      <c r="P2821" s="8"/>
    </row>
    <row r="2822" spans="14:16" ht="14.25" customHeight="1" x14ac:dyDescent="0.2">
      <c r="N2822" s="8"/>
      <c r="P2822" s="8"/>
    </row>
    <row r="2823" spans="14:16" ht="14.25" customHeight="1" x14ac:dyDescent="0.2">
      <c r="N2823" s="8"/>
      <c r="P2823" s="8"/>
    </row>
    <row r="2824" spans="14:16" ht="14.25" customHeight="1" x14ac:dyDescent="0.2">
      <c r="N2824" s="8"/>
      <c r="P2824" s="8"/>
    </row>
    <row r="2825" spans="14:16" ht="14.25" customHeight="1" x14ac:dyDescent="0.2">
      <c r="N2825" s="8"/>
      <c r="P2825" s="8"/>
    </row>
    <row r="2826" spans="14:16" ht="14.25" customHeight="1" x14ac:dyDescent="0.2">
      <c r="N2826" s="8"/>
      <c r="P2826" s="8"/>
    </row>
    <row r="2827" spans="14:16" ht="14.25" customHeight="1" x14ac:dyDescent="0.2">
      <c r="N2827" s="8"/>
      <c r="P2827" s="8"/>
    </row>
    <row r="2828" spans="14:16" ht="14.25" customHeight="1" x14ac:dyDescent="0.2">
      <c r="N2828" s="8"/>
      <c r="P2828" s="8"/>
    </row>
    <row r="2829" spans="14:16" ht="14.25" customHeight="1" x14ac:dyDescent="0.2">
      <c r="N2829" s="8"/>
      <c r="P2829" s="8"/>
    </row>
    <row r="2830" spans="14:16" ht="14.25" customHeight="1" x14ac:dyDescent="0.2">
      <c r="N2830" s="8"/>
      <c r="P2830" s="8"/>
    </row>
    <row r="2831" spans="14:16" ht="14.25" customHeight="1" x14ac:dyDescent="0.2">
      <c r="N2831" s="8"/>
      <c r="P2831" s="8"/>
    </row>
    <row r="2832" spans="14:16" ht="14.25" customHeight="1" x14ac:dyDescent="0.2">
      <c r="N2832" s="8"/>
      <c r="P2832" s="8"/>
    </row>
    <row r="2833" spans="14:16" ht="14.25" customHeight="1" x14ac:dyDescent="0.2">
      <c r="N2833" s="8"/>
      <c r="P2833" s="8"/>
    </row>
    <row r="2834" spans="14:16" ht="14.25" customHeight="1" x14ac:dyDescent="0.2">
      <c r="N2834" s="8"/>
      <c r="P2834" s="8"/>
    </row>
    <row r="2835" spans="14:16" ht="14.25" customHeight="1" x14ac:dyDescent="0.2">
      <c r="N2835" s="8"/>
      <c r="P2835" s="8"/>
    </row>
    <row r="2836" spans="14:16" ht="14.25" customHeight="1" x14ac:dyDescent="0.2">
      <c r="N2836" s="8"/>
      <c r="P2836" s="8"/>
    </row>
    <row r="2837" spans="14:16" ht="14.25" customHeight="1" x14ac:dyDescent="0.2">
      <c r="N2837" s="8"/>
      <c r="P2837" s="8"/>
    </row>
    <row r="2838" spans="14:16" ht="14.25" customHeight="1" x14ac:dyDescent="0.2">
      <c r="N2838" s="8"/>
      <c r="P2838" s="8"/>
    </row>
    <row r="2839" spans="14:16" ht="14.25" customHeight="1" x14ac:dyDescent="0.2">
      <c r="N2839" s="8"/>
      <c r="P2839" s="8"/>
    </row>
    <row r="2840" spans="14:16" ht="14.25" customHeight="1" x14ac:dyDescent="0.2">
      <c r="N2840" s="8"/>
      <c r="P2840" s="8"/>
    </row>
    <row r="2841" spans="14:16" ht="14.25" customHeight="1" x14ac:dyDescent="0.2">
      <c r="N2841" s="8"/>
      <c r="P2841" s="8"/>
    </row>
    <row r="2842" spans="14:16" ht="14.25" customHeight="1" x14ac:dyDescent="0.2">
      <c r="N2842" s="8"/>
      <c r="P2842" s="8"/>
    </row>
    <row r="2843" spans="14:16" ht="14.25" customHeight="1" x14ac:dyDescent="0.2">
      <c r="N2843" s="8"/>
      <c r="P2843" s="8"/>
    </row>
    <row r="2844" spans="14:16" ht="14.25" customHeight="1" x14ac:dyDescent="0.2">
      <c r="N2844" s="8"/>
      <c r="P2844" s="8"/>
    </row>
    <row r="2845" spans="14:16" ht="14.25" customHeight="1" x14ac:dyDescent="0.2">
      <c r="N2845" s="8"/>
      <c r="P2845" s="8"/>
    </row>
    <row r="2846" spans="14:16" ht="14.25" customHeight="1" x14ac:dyDescent="0.2">
      <c r="N2846" s="8"/>
      <c r="P2846" s="8"/>
    </row>
    <row r="2847" spans="14:16" ht="14.25" customHeight="1" x14ac:dyDescent="0.2">
      <c r="N2847" s="8"/>
      <c r="P2847" s="8"/>
    </row>
    <row r="2848" spans="14:16" ht="14.25" customHeight="1" x14ac:dyDescent="0.2">
      <c r="N2848" s="8"/>
      <c r="P2848" s="8"/>
    </row>
    <row r="2849" spans="14:16" ht="14.25" customHeight="1" x14ac:dyDescent="0.2">
      <c r="N2849" s="8"/>
      <c r="P2849" s="8"/>
    </row>
    <row r="2850" spans="14:16" ht="14.25" customHeight="1" x14ac:dyDescent="0.2">
      <c r="N2850" s="8"/>
      <c r="P2850" s="8"/>
    </row>
    <row r="2851" spans="14:16" ht="14.25" customHeight="1" x14ac:dyDescent="0.2">
      <c r="N2851" s="8"/>
      <c r="P2851" s="8"/>
    </row>
    <row r="2852" spans="14:16" ht="14.25" customHeight="1" x14ac:dyDescent="0.2">
      <c r="N2852" s="8"/>
      <c r="P2852" s="8"/>
    </row>
    <row r="2853" spans="14:16" ht="14.25" customHeight="1" x14ac:dyDescent="0.2">
      <c r="N2853" s="8"/>
      <c r="P2853" s="8"/>
    </row>
    <row r="2854" spans="14:16" ht="14.25" customHeight="1" x14ac:dyDescent="0.2">
      <c r="N2854" s="8"/>
      <c r="P2854" s="8"/>
    </row>
    <row r="2855" spans="14:16" ht="14.25" customHeight="1" x14ac:dyDescent="0.2">
      <c r="N2855" s="8"/>
      <c r="P2855" s="8"/>
    </row>
    <row r="2856" spans="14:16" ht="14.25" customHeight="1" x14ac:dyDescent="0.2">
      <c r="N2856" s="8"/>
      <c r="P2856" s="8"/>
    </row>
    <row r="2857" spans="14:16" ht="14.25" customHeight="1" x14ac:dyDescent="0.2">
      <c r="N2857" s="8"/>
      <c r="P2857" s="8"/>
    </row>
    <row r="2858" spans="14:16" ht="14.25" customHeight="1" x14ac:dyDescent="0.2">
      <c r="N2858" s="8"/>
      <c r="P2858" s="8"/>
    </row>
    <row r="2859" spans="14:16" ht="14.25" customHeight="1" x14ac:dyDescent="0.2">
      <c r="N2859" s="8"/>
      <c r="P2859" s="8"/>
    </row>
    <row r="2860" spans="14:16" ht="14.25" customHeight="1" x14ac:dyDescent="0.2">
      <c r="N2860" s="8"/>
      <c r="P2860" s="8"/>
    </row>
    <row r="2861" spans="14:16" ht="14.25" customHeight="1" x14ac:dyDescent="0.2">
      <c r="N2861" s="8"/>
      <c r="P2861" s="8"/>
    </row>
    <row r="2862" spans="14:16" ht="14.25" customHeight="1" x14ac:dyDescent="0.2">
      <c r="N2862" s="8"/>
      <c r="P2862" s="8"/>
    </row>
    <row r="2863" spans="14:16" ht="14.25" customHeight="1" x14ac:dyDescent="0.2">
      <c r="N2863" s="8"/>
      <c r="P2863" s="8"/>
    </row>
    <row r="2864" spans="14:16" ht="14.25" customHeight="1" x14ac:dyDescent="0.2">
      <c r="N2864" s="8"/>
      <c r="P2864" s="8"/>
    </row>
    <row r="2865" spans="14:16" ht="14.25" customHeight="1" x14ac:dyDescent="0.2">
      <c r="N2865" s="8"/>
      <c r="P2865" s="8"/>
    </row>
    <row r="2866" spans="14:16" ht="14.25" customHeight="1" x14ac:dyDescent="0.2">
      <c r="N2866" s="8"/>
      <c r="P2866" s="8"/>
    </row>
    <row r="2867" spans="14:16" ht="14.25" customHeight="1" x14ac:dyDescent="0.2">
      <c r="N2867" s="8"/>
      <c r="P2867" s="8"/>
    </row>
    <row r="2868" spans="14:16" ht="14.25" customHeight="1" x14ac:dyDescent="0.2">
      <c r="N2868" s="8"/>
      <c r="P2868" s="8"/>
    </row>
    <row r="2869" spans="14:16" ht="14.25" customHeight="1" x14ac:dyDescent="0.2">
      <c r="N2869" s="8"/>
      <c r="P2869" s="8"/>
    </row>
    <row r="2870" spans="14:16" ht="14.25" customHeight="1" x14ac:dyDescent="0.2">
      <c r="N2870" s="8"/>
      <c r="P2870" s="8"/>
    </row>
    <row r="2871" spans="14:16" ht="14.25" customHeight="1" x14ac:dyDescent="0.2">
      <c r="N2871" s="8"/>
      <c r="P2871" s="8"/>
    </row>
    <row r="2872" spans="14:16" ht="14.25" customHeight="1" x14ac:dyDescent="0.2">
      <c r="N2872" s="8"/>
      <c r="P2872" s="8"/>
    </row>
    <row r="2873" spans="14:16" ht="14.25" customHeight="1" x14ac:dyDescent="0.2">
      <c r="N2873" s="8"/>
      <c r="P2873" s="8"/>
    </row>
    <row r="2874" spans="14:16" ht="14.25" customHeight="1" x14ac:dyDescent="0.2">
      <c r="N2874" s="8"/>
      <c r="P2874" s="8"/>
    </row>
    <row r="2875" spans="14:16" ht="14.25" customHeight="1" x14ac:dyDescent="0.2">
      <c r="N2875" s="8"/>
      <c r="P2875" s="8"/>
    </row>
    <row r="2876" spans="14:16" ht="14.25" customHeight="1" x14ac:dyDescent="0.2">
      <c r="N2876" s="8"/>
      <c r="P2876" s="8"/>
    </row>
    <row r="2877" spans="14:16" ht="14.25" customHeight="1" x14ac:dyDescent="0.2">
      <c r="N2877" s="8"/>
      <c r="P2877" s="8"/>
    </row>
    <row r="2878" spans="14:16" ht="14.25" customHeight="1" x14ac:dyDescent="0.2">
      <c r="N2878" s="8"/>
      <c r="P2878" s="8"/>
    </row>
    <row r="2879" spans="14:16" ht="14.25" customHeight="1" x14ac:dyDescent="0.2">
      <c r="N2879" s="8"/>
      <c r="P2879" s="8"/>
    </row>
    <row r="2880" spans="14:16" ht="14.25" customHeight="1" x14ac:dyDescent="0.2">
      <c r="N2880" s="8"/>
      <c r="P2880" s="8"/>
    </row>
    <row r="2881" spans="14:16" ht="14.25" customHeight="1" x14ac:dyDescent="0.2">
      <c r="N2881" s="8"/>
      <c r="P2881" s="8"/>
    </row>
    <row r="2882" spans="14:16" ht="14.25" customHeight="1" x14ac:dyDescent="0.2">
      <c r="N2882" s="8"/>
      <c r="P2882" s="8"/>
    </row>
    <row r="2883" spans="14:16" ht="14.25" customHeight="1" x14ac:dyDescent="0.2">
      <c r="N2883" s="8"/>
      <c r="P2883" s="8"/>
    </row>
    <row r="2884" spans="14:16" ht="14.25" customHeight="1" x14ac:dyDescent="0.2">
      <c r="N2884" s="8"/>
      <c r="P2884" s="8"/>
    </row>
    <row r="2885" spans="14:16" ht="14.25" customHeight="1" x14ac:dyDescent="0.2">
      <c r="N2885" s="8"/>
      <c r="P2885" s="8"/>
    </row>
    <row r="2886" spans="14:16" ht="14.25" customHeight="1" x14ac:dyDescent="0.2">
      <c r="N2886" s="8"/>
      <c r="P2886" s="8"/>
    </row>
    <row r="2887" spans="14:16" ht="14.25" customHeight="1" x14ac:dyDescent="0.2">
      <c r="N2887" s="8"/>
      <c r="P2887" s="8"/>
    </row>
    <row r="2888" spans="14:16" ht="14.25" customHeight="1" x14ac:dyDescent="0.2">
      <c r="N2888" s="8"/>
      <c r="P2888" s="8"/>
    </row>
    <row r="2889" spans="14:16" ht="14.25" customHeight="1" x14ac:dyDescent="0.2">
      <c r="N2889" s="8"/>
      <c r="P2889" s="8"/>
    </row>
    <row r="2890" spans="14:16" ht="14.25" customHeight="1" x14ac:dyDescent="0.2">
      <c r="N2890" s="8"/>
      <c r="P2890" s="8"/>
    </row>
    <row r="2891" spans="14:16" ht="14.25" customHeight="1" x14ac:dyDescent="0.2">
      <c r="N2891" s="8"/>
      <c r="P2891" s="8"/>
    </row>
    <row r="2892" spans="14:16" ht="14.25" customHeight="1" x14ac:dyDescent="0.2">
      <c r="N2892" s="8"/>
      <c r="P2892" s="8"/>
    </row>
    <row r="2893" spans="14:16" ht="14.25" customHeight="1" x14ac:dyDescent="0.2">
      <c r="N2893" s="8"/>
      <c r="P2893" s="8"/>
    </row>
    <row r="2894" spans="14:16" ht="14.25" customHeight="1" x14ac:dyDescent="0.2">
      <c r="N2894" s="8"/>
      <c r="P2894" s="8"/>
    </row>
    <row r="2895" spans="14:16" ht="14.25" customHeight="1" x14ac:dyDescent="0.2">
      <c r="N2895" s="8"/>
      <c r="P2895" s="8"/>
    </row>
    <row r="2896" spans="14:16" ht="14.25" customHeight="1" x14ac:dyDescent="0.2">
      <c r="N2896" s="8"/>
      <c r="P2896" s="8"/>
    </row>
    <row r="2897" spans="14:16" ht="14.25" customHeight="1" x14ac:dyDescent="0.2">
      <c r="N2897" s="8"/>
      <c r="P2897" s="8"/>
    </row>
    <row r="2898" spans="14:16" ht="14.25" customHeight="1" x14ac:dyDescent="0.2">
      <c r="N2898" s="8"/>
      <c r="P2898" s="8"/>
    </row>
    <row r="2899" spans="14:16" ht="14.25" customHeight="1" x14ac:dyDescent="0.2">
      <c r="N2899" s="8"/>
      <c r="P2899" s="8"/>
    </row>
    <row r="2900" spans="14:16" ht="14.25" customHeight="1" x14ac:dyDescent="0.2">
      <c r="N2900" s="8"/>
      <c r="P2900" s="8"/>
    </row>
    <row r="2901" spans="14:16" ht="14.25" customHeight="1" x14ac:dyDescent="0.2">
      <c r="N2901" s="8"/>
      <c r="P2901" s="8"/>
    </row>
    <row r="2902" spans="14:16" ht="14.25" customHeight="1" x14ac:dyDescent="0.2">
      <c r="N2902" s="8"/>
      <c r="P2902" s="8"/>
    </row>
    <row r="2903" spans="14:16" ht="14.25" customHeight="1" x14ac:dyDescent="0.2">
      <c r="N2903" s="8"/>
      <c r="P2903" s="8"/>
    </row>
    <row r="2904" spans="14:16" ht="14.25" customHeight="1" x14ac:dyDescent="0.2">
      <c r="N2904" s="8"/>
      <c r="P2904" s="8"/>
    </row>
    <row r="2905" spans="14:16" ht="14.25" customHeight="1" x14ac:dyDescent="0.2">
      <c r="N2905" s="8"/>
      <c r="P2905" s="8"/>
    </row>
    <row r="2906" spans="14:16" ht="14.25" customHeight="1" x14ac:dyDescent="0.2">
      <c r="N2906" s="8"/>
      <c r="P2906" s="8"/>
    </row>
    <row r="2907" spans="14:16" ht="14.25" customHeight="1" x14ac:dyDescent="0.2">
      <c r="N2907" s="8"/>
      <c r="P2907" s="8"/>
    </row>
    <row r="2908" spans="14:16" ht="14.25" customHeight="1" x14ac:dyDescent="0.2">
      <c r="N2908" s="8"/>
      <c r="P2908" s="8"/>
    </row>
    <row r="2909" spans="14:16" ht="14.25" customHeight="1" x14ac:dyDescent="0.2">
      <c r="N2909" s="8"/>
      <c r="P2909" s="8"/>
    </row>
    <row r="2910" spans="14:16" ht="14.25" customHeight="1" x14ac:dyDescent="0.2">
      <c r="N2910" s="8"/>
      <c r="P2910" s="8"/>
    </row>
    <row r="2911" spans="14:16" ht="14.25" customHeight="1" x14ac:dyDescent="0.2">
      <c r="N2911" s="8"/>
      <c r="P2911" s="8"/>
    </row>
    <row r="2912" spans="14:16" ht="14.25" customHeight="1" x14ac:dyDescent="0.2">
      <c r="N2912" s="8"/>
      <c r="P2912" s="8"/>
    </row>
    <row r="2913" spans="14:16" ht="14.25" customHeight="1" x14ac:dyDescent="0.2">
      <c r="N2913" s="8"/>
      <c r="P2913" s="8"/>
    </row>
    <row r="2914" spans="14:16" ht="14.25" customHeight="1" x14ac:dyDescent="0.2">
      <c r="N2914" s="8"/>
      <c r="P2914" s="8"/>
    </row>
    <row r="2915" spans="14:16" ht="14.25" customHeight="1" x14ac:dyDescent="0.2">
      <c r="N2915" s="8"/>
      <c r="P2915" s="8"/>
    </row>
    <row r="2916" spans="14:16" ht="14.25" customHeight="1" x14ac:dyDescent="0.2">
      <c r="N2916" s="8"/>
      <c r="P2916" s="8"/>
    </row>
    <row r="2917" spans="14:16" ht="14.25" customHeight="1" x14ac:dyDescent="0.2">
      <c r="N2917" s="8"/>
      <c r="P2917" s="8"/>
    </row>
    <row r="2918" spans="14:16" ht="14.25" customHeight="1" x14ac:dyDescent="0.2">
      <c r="N2918" s="8"/>
      <c r="P2918" s="8"/>
    </row>
    <row r="2919" spans="14:16" ht="14.25" customHeight="1" x14ac:dyDescent="0.2">
      <c r="N2919" s="8"/>
      <c r="P2919" s="8"/>
    </row>
    <row r="2920" spans="14:16" ht="14.25" customHeight="1" x14ac:dyDescent="0.2">
      <c r="N2920" s="8"/>
      <c r="P2920" s="8"/>
    </row>
    <row r="2921" spans="14:16" ht="14.25" customHeight="1" x14ac:dyDescent="0.2">
      <c r="N2921" s="8"/>
      <c r="P2921" s="8"/>
    </row>
    <row r="2922" spans="14:16" ht="14.25" customHeight="1" x14ac:dyDescent="0.2">
      <c r="N2922" s="8"/>
      <c r="P2922" s="8"/>
    </row>
    <row r="2923" spans="14:16" ht="14.25" customHeight="1" x14ac:dyDescent="0.2">
      <c r="N2923" s="8"/>
      <c r="P2923" s="8"/>
    </row>
    <row r="2924" spans="14:16" ht="14.25" customHeight="1" x14ac:dyDescent="0.2">
      <c r="N2924" s="8"/>
      <c r="P2924" s="8"/>
    </row>
    <row r="2925" spans="14:16" ht="14.25" customHeight="1" x14ac:dyDescent="0.2">
      <c r="N2925" s="8"/>
      <c r="P2925" s="8"/>
    </row>
    <row r="2926" spans="14:16" ht="14.25" customHeight="1" x14ac:dyDescent="0.2">
      <c r="N2926" s="8"/>
      <c r="P2926" s="8"/>
    </row>
    <row r="2927" spans="14:16" ht="14.25" customHeight="1" x14ac:dyDescent="0.2">
      <c r="N2927" s="8"/>
      <c r="P2927" s="8"/>
    </row>
    <row r="2928" spans="14:16" ht="14.25" customHeight="1" x14ac:dyDescent="0.2">
      <c r="N2928" s="8"/>
      <c r="P2928" s="8"/>
    </row>
    <row r="2929" spans="14:16" ht="14.25" customHeight="1" x14ac:dyDescent="0.2">
      <c r="N2929" s="8"/>
      <c r="P2929" s="8"/>
    </row>
    <row r="2930" spans="14:16" ht="14.25" customHeight="1" x14ac:dyDescent="0.2">
      <c r="N2930" s="8"/>
      <c r="P2930" s="8"/>
    </row>
    <row r="2931" spans="14:16" ht="14.25" customHeight="1" x14ac:dyDescent="0.2">
      <c r="N2931" s="8"/>
      <c r="P2931" s="8"/>
    </row>
    <row r="2932" spans="14:16" ht="14.25" customHeight="1" x14ac:dyDescent="0.2">
      <c r="N2932" s="8"/>
      <c r="P2932" s="8"/>
    </row>
    <row r="2933" spans="14:16" ht="14.25" customHeight="1" x14ac:dyDescent="0.2">
      <c r="N2933" s="8"/>
      <c r="P2933" s="8"/>
    </row>
    <row r="2934" spans="14:16" ht="14.25" customHeight="1" x14ac:dyDescent="0.2">
      <c r="N2934" s="8"/>
      <c r="P2934" s="8"/>
    </row>
    <row r="2935" spans="14:16" ht="14.25" customHeight="1" x14ac:dyDescent="0.2">
      <c r="N2935" s="8"/>
      <c r="P2935" s="8"/>
    </row>
    <row r="2936" spans="14:16" ht="14.25" customHeight="1" x14ac:dyDescent="0.2">
      <c r="N2936" s="8"/>
      <c r="P2936" s="8"/>
    </row>
    <row r="2937" spans="14:16" ht="14.25" customHeight="1" x14ac:dyDescent="0.2">
      <c r="N2937" s="8"/>
      <c r="P2937" s="8"/>
    </row>
    <row r="2938" spans="14:16" ht="14.25" customHeight="1" x14ac:dyDescent="0.2">
      <c r="N2938" s="8"/>
      <c r="P2938" s="8"/>
    </row>
    <row r="2939" spans="14:16" ht="14.25" customHeight="1" x14ac:dyDescent="0.2">
      <c r="N2939" s="8"/>
      <c r="P2939" s="8"/>
    </row>
    <row r="2940" spans="14:16" ht="14.25" customHeight="1" x14ac:dyDescent="0.2">
      <c r="N2940" s="8"/>
      <c r="P2940" s="8"/>
    </row>
    <row r="2941" spans="14:16" ht="14.25" customHeight="1" x14ac:dyDescent="0.2">
      <c r="N2941" s="8"/>
      <c r="P2941" s="8"/>
    </row>
    <row r="2942" spans="14:16" ht="14.25" customHeight="1" x14ac:dyDescent="0.2">
      <c r="N2942" s="8"/>
      <c r="P2942" s="8"/>
    </row>
    <row r="2943" spans="14:16" ht="14.25" customHeight="1" x14ac:dyDescent="0.2">
      <c r="N2943" s="8"/>
      <c r="P2943" s="8"/>
    </row>
    <row r="2944" spans="14:16" ht="14.25" customHeight="1" x14ac:dyDescent="0.2">
      <c r="N2944" s="8"/>
      <c r="P2944" s="8"/>
    </row>
    <row r="2945" spans="14:16" ht="14.25" customHeight="1" x14ac:dyDescent="0.2">
      <c r="N2945" s="8"/>
      <c r="P2945" s="8"/>
    </row>
    <row r="2946" spans="14:16" ht="14.25" customHeight="1" x14ac:dyDescent="0.2">
      <c r="N2946" s="8"/>
      <c r="P2946" s="8"/>
    </row>
    <row r="2947" spans="14:16" ht="14.25" customHeight="1" x14ac:dyDescent="0.2">
      <c r="N2947" s="8"/>
      <c r="P2947" s="8"/>
    </row>
    <row r="2948" spans="14:16" ht="14.25" customHeight="1" x14ac:dyDescent="0.2">
      <c r="N2948" s="8"/>
      <c r="P2948" s="8"/>
    </row>
    <row r="2949" spans="14:16" ht="14.25" customHeight="1" x14ac:dyDescent="0.2">
      <c r="N2949" s="8"/>
      <c r="P2949" s="8"/>
    </row>
    <row r="2950" spans="14:16" ht="14.25" customHeight="1" x14ac:dyDescent="0.2">
      <c r="N2950" s="8"/>
      <c r="P2950" s="8"/>
    </row>
    <row r="2951" spans="14:16" ht="14.25" customHeight="1" x14ac:dyDescent="0.2">
      <c r="N2951" s="8"/>
      <c r="P2951" s="8"/>
    </row>
    <row r="2952" spans="14:16" ht="14.25" customHeight="1" x14ac:dyDescent="0.2">
      <c r="N2952" s="8"/>
      <c r="P2952" s="8"/>
    </row>
    <row r="2953" spans="14:16" ht="14.25" customHeight="1" x14ac:dyDescent="0.2">
      <c r="N2953" s="8"/>
      <c r="P2953" s="8"/>
    </row>
    <row r="2954" spans="14:16" ht="14.25" customHeight="1" x14ac:dyDescent="0.2">
      <c r="N2954" s="8"/>
      <c r="P2954" s="8"/>
    </row>
    <row r="2955" spans="14:16" ht="14.25" customHeight="1" x14ac:dyDescent="0.2">
      <c r="N2955" s="8"/>
      <c r="P2955" s="8"/>
    </row>
    <row r="2956" spans="14:16" ht="14.25" customHeight="1" x14ac:dyDescent="0.2">
      <c r="N2956" s="8"/>
      <c r="P2956" s="8"/>
    </row>
    <row r="2957" spans="14:16" ht="14.25" customHeight="1" x14ac:dyDescent="0.2">
      <c r="N2957" s="8"/>
      <c r="P2957" s="8"/>
    </row>
    <row r="2958" spans="14:16" ht="14.25" customHeight="1" x14ac:dyDescent="0.2">
      <c r="N2958" s="8"/>
      <c r="P2958" s="8"/>
    </row>
    <row r="2959" spans="14:16" ht="14.25" customHeight="1" x14ac:dyDescent="0.2">
      <c r="N2959" s="8"/>
      <c r="P2959" s="8"/>
    </row>
    <row r="2960" spans="14:16" ht="14.25" customHeight="1" x14ac:dyDescent="0.2">
      <c r="N2960" s="8"/>
      <c r="P2960" s="8"/>
    </row>
    <row r="2961" spans="14:16" ht="14.25" customHeight="1" x14ac:dyDescent="0.2">
      <c r="N2961" s="8"/>
      <c r="P2961" s="8"/>
    </row>
    <row r="2962" spans="14:16" ht="14.25" customHeight="1" x14ac:dyDescent="0.2">
      <c r="N2962" s="8"/>
      <c r="P2962" s="8"/>
    </row>
    <row r="2963" spans="14:16" ht="14.25" customHeight="1" x14ac:dyDescent="0.2">
      <c r="N2963" s="8"/>
      <c r="P2963" s="8"/>
    </row>
    <row r="2964" spans="14:16" ht="14.25" customHeight="1" x14ac:dyDescent="0.2">
      <c r="N2964" s="8"/>
      <c r="P2964" s="8"/>
    </row>
    <row r="2965" spans="14:16" ht="14.25" customHeight="1" x14ac:dyDescent="0.2">
      <c r="N2965" s="8"/>
      <c r="P2965" s="8"/>
    </row>
    <row r="2966" spans="14:16" ht="14.25" customHeight="1" x14ac:dyDescent="0.2">
      <c r="N2966" s="8"/>
      <c r="P2966" s="8"/>
    </row>
    <row r="2967" spans="14:16" ht="14.25" customHeight="1" x14ac:dyDescent="0.2">
      <c r="N2967" s="8"/>
      <c r="P2967" s="8"/>
    </row>
    <row r="2968" spans="14:16" ht="14.25" customHeight="1" x14ac:dyDescent="0.2">
      <c r="N2968" s="8"/>
      <c r="P2968" s="8"/>
    </row>
    <row r="2969" spans="14:16" ht="14.25" customHeight="1" x14ac:dyDescent="0.2">
      <c r="N2969" s="8"/>
      <c r="P2969" s="8"/>
    </row>
    <row r="2970" spans="14:16" ht="14.25" customHeight="1" x14ac:dyDescent="0.2">
      <c r="N2970" s="8"/>
      <c r="P2970" s="8"/>
    </row>
    <row r="2971" spans="14:16" ht="14.25" customHeight="1" x14ac:dyDescent="0.2">
      <c r="N2971" s="8"/>
      <c r="P2971" s="8"/>
    </row>
    <row r="2972" spans="14:16" ht="14.25" customHeight="1" x14ac:dyDescent="0.2">
      <c r="N2972" s="8"/>
      <c r="P2972" s="8"/>
    </row>
    <row r="2973" spans="14:16" ht="14.25" customHeight="1" x14ac:dyDescent="0.2">
      <c r="N2973" s="8"/>
      <c r="P2973" s="8"/>
    </row>
    <row r="2974" spans="14:16" ht="14.25" customHeight="1" x14ac:dyDescent="0.2">
      <c r="N2974" s="8"/>
      <c r="P2974" s="8"/>
    </row>
    <row r="2975" spans="14:16" ht="14.25" customHeight="1" x14ac:dyDescent="0.2">
      <c r="N2975" s="8"/>
      <c r="P2975" s="8"/>
    </row>
    <row r="2976" spans="14:16" ht="14.25" customHeight="1" x14ac:dyDescent="0.2">
      <c r="N2976" s="8"/>
      <c r="P2976" s="8"/>
    </row>
    <row r="2977" spans="14:16" ht="14.25" customHeight="1" x14ac:dyDescent="0.2">
      <c r="N2977" s="8"/>
      <c r="P2977" s="8"/>
    </row>
    <row r="2978" spans="14:16" ht="14.25" customHeight="1" x14ac:dyDescent="0.2">
      <c r="N2978" s="8"/>
      <c r="P2978" s="8"/>
    </row>
    <row r="2979" spans="14:16" ht="14.25" customHeight="1" x14ac:dyDescent="0.2">
      <c r="N2979" s="8"/>
      <c r="P2979" s="8"/>
    </row>
    <row r="2980" spans="14:16" ht="14.25" customHeight="1" x14ac:dyDescent="0.2">
      <c r="N2980" s="8"/>
      <c r="P2980" s="8"/>
    </row>
    <row r="2981" spans="14:16" ht="14.25" customHeight="1" x14ac:dyDescent="0.2">
      <c r="N2981" s="8"/>
      <c r="P2981" s="8"/>
    </row>
    <row r="2982" spans="14:16" ht="14.25" customHeight="1" x14ac:dyDescent="0.2">
      <c r="N2982" s="8"/>
      <c r="P2982" s="8"/>
    </row>
    <row r="2983" spans="14:16" ht="14.25" customHeight="1" x14ac:dyDescent="0.2">
      <c r="N2983" s="8"/>
      <c r="P2983" s="8"/>
    </row>
    <row r="2984" spans="14:16" ht="14.25" customHeight="1" x14ac:dyDescent="0.2">
      <c r="N2984" s="8"/>
      <c r="P2984" s="8"/>
    </row>
    <row r="2985" spans="14:16" ht="14.25" customHeight="1" x14ac:dyDescent="0.2">
      <c r="N2985" s="8"/>
      <c r="P2985" s="8"/>
    </row>
    <row r="2986" spans="14:16" ht="14.25" customHeight="1" x14ac:dyDescent="0.2">
      <c r="N2986" s="8"/>
      <c r="P2986" s="8"/>
    </row>
    <row r="2987" spans="14:16" ht="14.25" customHeight="1" x14ac:dyDescent="0.2">
      <c r="N2987" s="8"/>
      <c r="P2987" s="8"/>
    </row>
    <row r="2988" spans="14:16" ht="14.25" customHeight="1" x14ac:dyDescent="0.2">
      <c r="N2988" s="8"/>
      <c r="P2988" s="8"/>
    </row>
    <row r="2989" spans="14:16" ht="14.25" customHeight="1" x14ac:dyDescent="0.2">
      <c r="N2989" s="8"/>
      <c r="P2989" s="8"/>
    </row>
    <row r="2990" spans="14:16" ht="14.25" customHeight="1" x14ac:dyDescent="0.2">
      <c r="N2990" s="8"/>
      <c r="P2990" s="8"/>
    </row>
    <row r="2991" spans="14:16" ht="14.25" customHeight="1" x14ac:dyDescent="0.2">
      <c r="N2991" s="8"/>
      <c r="P2991" s="8"/>
    </row>
    <row r="2992" spans="14:16" ht="14.25" customHeight="1" x14ac:dyDescent="0.2">
      <c r="N2992" s="8"/>
      <c r="P2992" s="8"/>
    </row>
    <row r="2993" spans="14:16" ht="14.25" customHeight="1" x14ac:dyDescent="0.2">
      <c r="N2993" s="8"/>
      <c r="P2993" s="8"/>
    </row>
    <row r="2994" spans="14:16" ht="14.25" customHeight="1" x14ac:dyDescent="0.2">
      <c r="N2994" s="8"/>
      <c r="P2994" s="8"/>
    </row>
    <row r="2995" spans="14:16" ht="14.25" customHeight="1" x14ac:dyDescent="0.2">
      <c r="N2995" s="8"/>
      <c r="P2995" s="8"/>
    </row>
    <row r="2996" spans="14:16" ht="14.25" customHeight="1" x14ac:dyDescent="0.2">
      <c r="N2996" s="8"/>
      <c r="P2996" s="8"/>
    </row>
    <row r="2997" spans="14:16" ht="14.25" customHeight="1" x14ac:dyDescent="0.2">
      <c r="N2997" s="8"/>
      <c r="P2997" s="8"/>
    </row>
    <row r="2998" spans="14:16" ht="14.25" customHeight="1" x14ac:dyDescent="0.2">
      <c r="N2998" s="8"/>
      <c r="P2998" s="8"/>
    </row>
    <row r="2999" spans="14:16" ht="14.25" customHeight="1" x14ac:dyDescent="0.2">
      <c r="N2999" s="8"/>
      <c r="P2999" s="8"/>
    </row>
    <row r="3000" spans="14:16" ht="14.25" customHeight="1" x14ac:dyDescent="0.2">
      <c r="N3000" s="8"/>
      <c r="P3000" s="8"/>
    </row>
    <row r="3001" spans="14:16" ht="14.25" customHeight="1" x14ac:dyDescent="0.2">
      <c r="N3001" s="8"/>
      <c r="P3001" s="8"/>
    </row>
    <row r="3002" spans="14:16" ht="14.25" customHeight="1" x14ac:dyDescent="0.2">
      <c r="N3002" s="8"/>
      <c r="P3002" s="8"/>
    </row>
    <row r="3003" spans="14:16" ht="14.25" customHeight="1" x14ac:dyDescent="0.2">
      <c r="N3003" s="8"/>
      <c r="P3003" s="8"/>
    </row>
    <row r="3004" spans="14:16" ht="14.25" customHeight="1" x14ac:dyDescent="0.2">
      <c r="N3004" s="8"/>
      <c r="P3004" s="8"/>
    </row>
    <row r="3005" spans="14:16" ht="14.25" customHeight="1" x14ac:dyDescent="0.2">
      <c r="N3005" s="8"/>
      <c r="P3005" s="8"/>
    </row>
    <row r="3006" spans="14:16" ht="14.25" customHeight="1" x14ac:dyDescent="0.2">
      <c r="N3006" s="8"/>
      <c r="P3006" s="8"/>
    </row>
    <row r="3007" spans="14:16" ht="14.25" customHeight="1" x14ac:dyDescent="0.2">
      <c r="N3007" s="8"/>
      <c r="P3007" s="8"/>
    </row>
    <row r="3008" spans="14:16" ht="14.25" customHeight="1" x14ac:dyDescent="0.2">
      <c r="N3008" s="8"/>
      <c r="P3008" s="8"/>
    </row>
    <row r="3009" spans="14:16" ht="14.25" customHeight="1" x14ac:dyDescent="0.2">
      <c r="N3009" s="8"/>
      <c r="P3009" s="8"/>
    </row>
    <row r="3010" spans="14:16" ht="14.25" customHeight="1" x14ac:dyDescent="0.2">
      <c r="N3010" s="8"/>
      <c r="P3010" s="8"/>
    </row>
    <row r="3011" spans="14:16" ht="14.25" customHeight="1" x14ac:dyDescent="0.2">
      <c r="N3011" s="8"/>
      <c r="P3011" s="8"/>
    </row>
    <row r="3012" spans="14:16" ht="14.25" customHeight="1" x14ac:dyDescent="0.2">
      <c r="N3012" s="8"/>
      <c r="P3012" s="8"/>
    </row>
    <row r="3013" spans="14:16" ht="14.25" customHeight="1" x14ac:dyDescent="0.2">
      <c r="N3013" s="8"/>
      <c r="P3013" s="8"/>
    </row>
    <row r="3014" spans="14:16" ht="14.25" customHeight="1" x14ac:dyDescent="0.2">
      <c r="N3014" s="8"/>
      <c r="P3014" s="8"/>
    </row>
    <row r="3015" spans="14:16" ht="14.25" customHeight="1" x14ac:dyDescent="0.2">
      <c r="N3015" s="8"/>
      <c r="P3015" s="8"/>
    </row>
    <row r="3016" spans="14:16" ht="14.25" customHeight="1" x14ac:dyDescent="0.2">
      <c r="N3016" s="8"/>
      <c r="P3016" s="8"/>
    </row>
    <row r="3017" spans="14:16" ht="14.25" customHeight="1" x14ac:dyDescent="0.2">
      <c r="N3017" s="8"/>
      <c r="P3017" s="8"/>
    </row>
    <row r="3018" spans="14:16" ht="14.25" customHeight="1" x14ac:dyDescent="0.2">
      <c r="N3018" s="8"/>
      <c r="P3018" s="8"/>
    </row>
    <row r="3019" spans="14:16" ht="14.25" customHeight="1" x14ac:dyDescent="0.2">
      <c r="N3019" s="8"/>
      <c r="P3019" s="8"/>
    </row>
    <row r="3020" spans="14:16" ht="14.25" customHeight="1" x14ac:dyDescent="0.2">
      <c r="N3020" s="8"/>
      <c r="P3020" s="8"/>
    </row>
    <row r="3021" spans="14:16" ht="14.25" customHeight="1" x14ac:dyDescent="0.2">
      <c r="N3021" s="8"/>
      <c r="P3021" s="8"/>
    </row>
    <row r="3022" spans="14:16" ht="14.25" customHeight="1" x14ac:dyDescent="0.2">
      <c r="N3022" s="8"/>
      <c r="P3022" s="8"/>
    </row>
    <row r="3023" spans="14:16" ht="14.25" customHeight="1" x14ac:dyDescent="0.2">
      <c r="N3023" s="8"/>
      <c r="P3023" s="8"/>
    </row>
    <row r="3024" spans="14:16" ht="14.25" customHeight="1" x14ac:dyDescent="0.2">
      <c r="N3024" s="8"/>
      <c r="P3024" s="8"/>
    </row>
    <row r="3025" spans="14:16" ht="14.25" customHeight="1" x14ac:dyDescent="0.2">
      <c r="N3025" s="8"/>
      <c r="P3025" s="8"/>
    </row>
    <row r="3026" spans="14:16" ht="14.25" customHeight="1" x14ac:dyDescent="0.2">
      <c r="N3026" s="8"/>
      <c r="P3026" s="8"/>
    </row>
    <row r="3027" spans="14:16" ht="14.25" customHeight="1" x14ac:dyDescent="0.2">
      <c r="N3027" s="8"/>
      <c r="P3027" s="8"/>
    </row>
    <row r="3028" spans="14:16" ht="14.25" customHeight="1" x14ac:dyDescent="0.2">
      <c r="N3028" s="8"/>
      <c r="P3028" s="8"/>
    </row>
    <row r="3029" spans="14:16" ht="14.25" customHeight="1" x14ac:dyDescent="0.2">
      <c r="N3029" s="8"/>
      <c r="P3029" s="8"/>
    </row>
    <row r="3030" spans="14:16" ht="14.25" customHeight="1" x14ac:dyDescent="0.2">
      <c r="N3030" s="8"/>
      <c r="P3030" s="8"/>
    </row>
    <row r="3031" spans="14:16" ht="14.25" customHeight="1" x14ac:dyDescent="0.2">
      <c r="N3031" s="8"/>
      <c r="P3031" s="8"/>
    </row>
    <row r="3032" spans="14:16" ht="14.25" customHeight="1" x14ac:dyDescent="0.2">
      <c r="N3032" s="8"/>
      <c r="P3032" s="8"/>
    </row>
    <row r="3033" spans="14:16" ht="14.25" customHeight="1" x14ac:dyDescent="0.2">
      <c r="N3033" s="8"/>
      <c r="P3033" s="8"/>
    </row>
    <row r="3034" spans="14:16" ht="14.25" customHeight="1" x14ac:dyDescent="0.2">
      <c r="N3034" s="8"/>
      <c r="P3034" s="8"/>
    </row>
    <row r="3035" spans="14:16" ht="14.25" customHeight="1" x14ac:dyDescent="0.2">
      <c r="N3035" s="8"/>
      <c r="P3035" s="8"/>
    </row>
    <row r="3036" spans="14:16" ht="14.25" customHeight="1" x14ac:dyDescent="0.2">
      <c r="N3036" s="8"/>
      <c r="P3036" s="8"/>
    </row>
    <row r="3037" spans="14:16" ht="14.25" customHeight="1" x14ac:dyDescent="0.2">
      <c r="N3037" s="8"/>
      <c r="P3037" s="8"/>
    </row>
    <row r="3038" spans="14:16" ht="14.25" customHeight="1" x14ac:dyDescent="0.2">
      <c r="N3038" s="8"/>
      <c r="P3038" s="8"/>
    </row>
    <row r="3039" spans="14:16" ht="14.25" customHeight="1" x14ac:dyDescent="0.2">
      <c r="N3039" s="8"/>
      <c r="P3039" s="8"/>
    </row>
    <row r="3040" spans="14:16" ht="14.25" customHeight="1" x14ac:dyDescent="0.2">
      <c r="N3040" s="8"/>
      <c r="P3040" s="8"/>
    </row>
    <row r="3041" spans="14:16" ht="14.25" customHeight="1" x14ac:dyDescent="0.2">
      <c r="N3041" s="8"/>
      <c r="P3041" s="8"/>
    </row>
    <row r="3042" spans="14:16" ht="14.25" customHeight="1" x14ac:dyDescent="0.2">
      <c r="N3042" s="8"/>
      <c r="P3042" s="8"/>
    </row>
    <row r="3043" spans="14:16" ht="14.25" customHeight="1" x14ac:dyDescent="0.2">
      <c r="N3043" s="8"/>
      <c r="P3043" s="8"/>
    </row>
    <row r="3044" spans="14:16" ht="14.25" customHeight="1" x14ac:dyDescent="0.2">
      <c r="N3044" s="8"/>
      <c r="P3044" s="8"/>
    </row>
    <row r="3045" spans="14:16" ht="14.25" customHeight="1" x14ac:dyDescent="0.2">
      <c r="N3045" s="8"/>
      <c r="P3045" s="8"/>
    </row>
    <row r="3046" spans="14:16" ht="14.25" customHeight="1" x14ac:dyDescent="0.2">
      <c r="N3046" s="8"/>
      <c r="P3046" s="8"/>
    </row>
    <row r="3047" spans="14:16" ht="14.25" customHeight="1" x14ac:dyDescent="0.2">
      <c r="N3047" s="8"/>
      <c r="P3047" s="8"/>
    </row>
    <row r="3048" spans="14:16" ht="14.25" customHeight="1" x14ac:dyDescent="0.2">
      <c r="N3048" s="8"/>
      <c r="P3048" s="8"/>
    </row>
    <row r="3049" spans="14:16" ht="14.25" customHeight="1" x14ac:dyDescent="0.2">
      <c r="N3049" s="8"/>
      <c r="P3049" s="8"/>
    </row>
    <row r="3050" spans="14:16" ht="14.25" customHeight="1" x14ac:dyDescent="0.2">
      <c r="N3050" s="8"/>
      <c r="P3050" s="8"/>
    </row>
    <row r="3051" spans="14:16" ht="14.25" customHeight="1" x14ac:dyDescent="0.2">
      <c r="N3051" s="8"/>
      <c r="P3051" s="8"/>
    </row>
    <row r="3052" spans="14:16" ht="14.25" customHeight="1" x14ac:dyDescent="0.2">
      <c r="N3052" s="8"/>
      <c r="P3052" s="8"/>
    </row>
    <row r="3053" spans="14:16" ht="14.25" customHeight="1" x14ac:dyDescent="0.2">
      <c r="N3053" s="8"/>
      <c r="P3053" s="8"/>
    </row>
    <row r="3054" spans="14:16" ht="14.25" customHeight="1" x14ac:dyDescent="0.2">
      <c r="N3054" s="8"/>
      <c r="P3054" s="8"/>
    </row>
    <row r="3055" spans="14:16" ht="14.25" customHeight="1" x14ac:dyDescent="0.2">
      <c r="N3055" s="8"/>
      <c r="P3055" s="8"/>
    </row>
    <row r="3056" spans="14:16" ht="14.25" customHeight="1" x14ac:dyDescent="0.2">
      <c r="N3056" s="8"/>
      <c r="P3056" s="8"/>
    </row>
    <row r="3057" spans="14:16" ht="14.25" customHeight="1" x14ac:dyDescent="0.2">
      <c r="N3057" s="8"/>
      <c r="P3057" s="8"/>
    </row>
    <row r="3058" spans="14:16" ht="14.25" customHeight="1" x14ac:dyDescent="0.2">
      <c r="N3058" s="8"/>
      <c r="P3058" s="8"/>
    </row>
    <row r="3059" spans="14:16" ht="14.25" customHeight="1" x14ac:dyDescent="0.2">
      <c r="N3059" s="8"/>
      <c r="P3059" s="8"/>
    </row>
    <row r="3060" spans="14:16" ht="14.25" customHeight="1" x14ac:dyDescent="0.2">
      <c r="N3060" s="8"/>
      <c r="P3060" s="8"/>
    </row>
    <row r="3061" spans="14:16" ht="14.25" customHeight="1" x14ac:dyDescent="0.2">
      <c r="N3061" s="8"/>
      <c r="P3061" s="8"/>
    </row>
    <row r="3062" spans="14:16" ht="14.25" customHeight="1" x14ac:dyDescent="0.2">
      <c r="N3062" s="8"/>
      <c r="P3062" s="8"/>
    </row>
    <row r="3063" spans="14:16" ht="14.25" customHeight="1" x14ac:dyDescent="0.2">
      <c r="N3063" s="8"/>
      <c r="P3063" s="8"/>
    </row>
    <row r="3064" spans="14:16" ht="14.25" customHeight="1" x14ac:dyDescent="0.2">
      <c r="N3064" s="8"/>
      <c r="P3064" s="8"/>
    </row>
    <row r="3065" spans="14:16" ht="14.25" customHeight="1" x14ac:dyDescent="0.2">
      <c r="N3065" s="8"/>
      <c r="P3065" s="8"/>
    </row>
    <row r="3066" spans="14:16" ht="14.25" customHeight="1" x14ac:dyDescent="0.2">
      <c r="N3066" s="8"/>
      <c r="P3066" s="8"/>
    </row>
    <row r="3067" spans="14:16" ht="14.25" customHeight="1" x14ac:dyDescent="0.2">
      <c r="N3067" s="8"/>
      <c r="P3067" s="8"/>
    </row>
    <row r="3068" spans="14:16" ht="14.25" customHeight="1" x14ac:dyDescent="0.2">
      <c r="N3068" s="8"/>
      <c r="P3068" s="8"/>
    </row>
    <row r="3069" spans="14:16" ht="14.25" customHeight="1" x14ac:dyDescent="0.2">
      <c r="N3069" s="8"/>
      <c r="P3069" s="8"/>
    </row>
    <row r="3070" spans="14:16" ht="14.25" customHeight="1" x14ac:dyDescent="0.2">
      <c r="N3070" s="8"/>
      <c r="P3070" s="8"/>
    </row>
    <row r="3071" spans="14:16" ht="14.25" customHeight="1" x14ac:dyDescent="0.2">
      <c r="N3071" s="8"/>
      <c r="P3071" s="8"/>
    </row>
    <row r="3072" spans="14:16" ht="14.25" customHeight="1" x14ac:dyDescent="0.2">
      <c r="N3072" s="8"/>
      <c r="P3072" s="8"/>
    </row>
    <row r="3073" spans="14:16" ht="14.25" customHeight="1" x14ac:dyDescent="0.2">
      <c r="N3073" s="8"/>
      <c r="P3073" s="8"/>
    </row>
    <row r="3074" spans="14:16" ht="14.25" customHeight="1" x14ac:dyDescent="0.2">
      <c r="N3074" s="8"/>
      <c r="P3074" s="8"/>
    </row>
    <row r="3075" spans="14:16" ht="14.25" customHeight="1" x14ac:dyDescent="0.2">
      <c r="N3075" s="8"/>
      <c r="P3075" s="8"/>
    </row>
    <row r="3076" spans="14:16" ht="14.25" customHeight="1" x14ac:dyDescent="0.2">
      <c r="N3076" s="8"/>
      <c r="P3076" s="8"/>
    </row>
    <row r="3077" spans="14:16" ht="14.25" customHeight="1" x14ac:dyDescent="0.2">
      <c r="N3077" s="8"/>
      <c r="P3077" s="8"/>
    </row>
    <row r="3078" spans="14:16" ht="14.25" customHeight="1" x14ac:dyDescent="0.2">
      <c r="N3078" s="8"/>
      <c r="P3078" s="8"/>
    </row>
    <row r="3079" spans="14:16" ht="14.25" customHeight="1" x14ac:dyDescent="0.2">
      <c r="N3079" s="8"/>
      <c r="P3079" s="8"/>
    </row>
    <row r="3080" spans="14:16" ht="14.25" customHeight="1" x14ac:dyDescent="0.2">
      <c r="N3080" s="8"/>
      <c r="P3080" s="8"/>
    </row>
    <row r="3081" spans="14:16" ht="14.25" customHeight="1" x14ac:dyDescent="0.2">
      <c r="N3081" s="8"/>
      <c r="P3081" s="8"/>
    </row>
    <row r="3082" spans="14:16" ht="14.25" customHeight="1" x14ac:dyDescent="0.2">
      <c r="N3082" s="8"/>
      <c r="P3082" s="8"/>
    </row>
    <row r="3083" spans="14:16" ht="14.25" customHeight="1" x14ac:dyDescent="0.2">
      <c r="N3083" s="8"/>
      <c r="P3083" s="8"/>
    </row>
    <row r="3084" spans="14:16" ht="14.25" customHeight="1" x14ac:dyDescent="0.2">
      <c r="N3084" s="8"/>
      <c r="P3084" s="8"/>
    </row>
    <row r="3085" spans="14:16" ht="14.25" customHeight="1" x14ac:dyDescent="0.2">
      <c r="N3085" s="8"/>
      <c r="P3085" s="8"/>
    </row>
    <row r="3086" spans="14:16" ht="14.25" customHeight="1" x14ac:dyDescent="0.2">
      <c r="N3086" s="8"/>
      <c r="P3086" s="8"/>
    </row>
    <row r="3087" spans="14:16" ht="14.25" customHeight="1" x14ac:dyDescent="0.2">
      <c r="N3087" s="8"/>
      <c r="P3087" s="8"/>
    </row>
    <row r="3088" spans="14:16" ht="14.25" customHeight="1" x14ac:dyDescent="0.2">
      <c r="N3088" s="8"/>
      <c r="P3088" s="8"/>
    </row>
    <row r="3089" spans="14:16" ht="14.25" customHeight="1" x14ac:dyDescent="0.2">
      <c r="N3089" s="8"/>
      <c r="P3089" s="8"/>
    </row>
    <row r="3090" spans="14:16" ht="14.25" customHeight="1" x14ac:dyDescent="0.2">
      <c r="N3090" s="8"/>
      <c r="P3090" s="8"/>
    </row>
    <row r="3091" spans="14:16" ht="14.25" customHeight="1" x14ac:dyDescent="0.2">
      <c r="N3091" s="8"/>
      <c r="P3091" s="8"/>
    </row>
    <row r="3092" spans="14:16" ht="14.25" customHeight="1" x14ac:dyDescent="0.2">
      <c r="N3092" s="8"/>
      <c r="P3092" s="8"/>
    </row>
    <row r="3093" spans="14:16" ht="14.25" customHeight="1" x14ac:dyDescent="0.2">
      <c r="N3093" s="8"/>
      <c r="P3093" s="8"/>
    </row>
    <row r="3094" spans="14:16" ht="14.25" customHeight="1" x14ac:dyDescent="0.2">
      <c r="N3094" s="8"/>
      <c r="P3094" s="8"/>
    </row>
    <row r="3095" spans="14:16" ht="14.25" customHeight="1" x14ac:dyDescent="0.2">
      <c r="N3095" s="8"/>
      <c r="P3095" s="8"/>
    </row>
    <row r="3096" spans="14:16" ht="14.25" customHeight="1" x14ac:dyDescent="0.2">
      <c r="N3096" s="8"/>
      <c r="P3096" s="8"/>
    </row>
    <row r="3097" spans="14:16" ht="14.25" customHeight="1" x14ac:dyDescent="0.2">
      <c r="N3097" s="8"/>
      <c r="P3097" s="8"/>
    </row>
    <row r="3098" spans="14:16" ht="14.25" customHeight="1" x14ac:dyDescent="0.2">
      <c r="N3098" s="8"/>
      <c r="P3098" s="8"/>
    </row>
    <row r="3099" spans="14:16" ht="14.25" customHeight="1" x14ac:dyDescent="0.2">
      <c r="N3099" s="8"/>
      <c r="P3099" s="8"/>
    </row>
    <row r="3100" spans="14:16" ht="14.25" customHeight="1" x14ac:dyDescent="0.2">
      <c r="N3100" s="8"/>
      <c r="P3100" s="8"/>
    </row>
    <row r="3101" spans="14:16" ht="14.25" customHeight="1" x14ac:dyDescent="0.2">
      <c r="N3101" s="8"/>
      <c r="P3101" s="8"/>
    </row>
    <row r="3102" spans="14:16" ht="14.25" customHeight="1" x14ac:dyDescent="0.2">
      <c r="N3102" s="8"/>
      <c r="P3102" s="8"/>
    </row>
    <row r="3103" spans="14:16" ht="14.25" customHeight="1" x14ac:dyDescent="0.2">
      <c r="N3103" s="8"/>
      <c r="P3103" s="8"/>
    </row>
    <row r="3104" spans="14:16" ht="14.25" customHeight="1" x14ac:dyDescent="0.2">
      <c r="N3104" s="8"/>
      <c r="P3104" s="8"/>
    </row>
    <row r="3105" spans="14:16" ht="14.25" customHeight="1" x14ac:dyDescent="0.2">
      <c r="N3105" s="8"/>
      <c r="P3105" s="8"/>
    </row>
    <row r="3106" spans="14:16" ht="14.25" customHeight="1" x14ac:dyDescent="0.2">
      <c r="N3106" s="8"/>
      <c r="P3106" s="8"/>
    </row>
    <row r="3107" spans="14:16" ht="14.25" customHeight="1" x14ac:dyDescent="0.2">
      <c r="N3107" s="8"/>
      <c r="P3107" s="8"/>
    </row>
    <row r="3108" spans="14:16" ht="14.25" customHeight="1" x14ac:dyDescent="0.2">
      <c r="N3108" s="8"/>
      <c r="P3108" s="8"/>
    </row>
    <row r="3109" spans="14:16" ht="14.25" customHeight="1" x14ac:dyDescent="0.2">
      <c r="N3109" s="8"/>
      <c r="P3109" s="8"/>
    </row>
    <row r="3110" spans="14:16" ht="14.25" customHeight="1" x14ac:dyDescent="0.2">
      <c r="N3110" s="8"/>
      <c r="P3110" s="8"/>
    </row>
    <row r="3111" spans="14:16" ht="14.25" customHeight="1" x14ac:dyDescent="0.2">
      <c r="N3111" s="8"/>
      <c r="P3111" s="8"/>
    </row>
    <row r="3112" spans="14:16" ht="14.25" customHeight="1" x14ac:dyDescent="0.2">
      <c r="N3112" s="8"/>
      <c r="P3112" s="8"/>
    </row>
    <row r="3113" spans="14:16" ht="14.25" customHeight="1" x14ac:dyDescent="0.2">
      <c r="N3113" s="8"/>
      <c r="P3113" s="8"/>
    </row>
    <row r="3114" spans="14:16" ht="14.25" customHeight="1" x14ac:dyDescent="0.2">
      <c r="N3114" s="8"/>
      <c r="P3114" s="8"/>
    </row>
    <row r="3115" spans="14:16" ht="14.25" customHeight="1" x14ac:dyDescent="0.2">
      <c r="N3115" s="8"/>
      <c r="P3115" s="8"/>
    </row>
    <row r="3116" spans="14:16" ht="14.25" customHeight="1" x14ac:dyDescent="0.2">
      <c r="N3116" s="8"/>
      <c r="P3116" s="8"/>
    </row>
    <row r="3117" spans="14:16" ht="14.25" customHeight="1" x14ac:dyDescent="0.2">
      <c r="N3117" s="8"/>
      <c r="P3117" s="8"/>
    </row>
    <row r="3118" spans="14:16" ht="14.25" customHeight="1" x14ac:dyDescent="0.2">
      <c r="N3118" s="8"/>
      <c r="P3118" s="8"/>
    </row>
    <row r="3119" spans="14:16" ht="14.25" customHeight="1" x14ac:dyDescent="0.2">
      <c r="N3119" s="8"/>
      <c r="P3119" s="8"/>
    </row>
    <row r="3120" spans="14:16" ht="14.25" customHeight="1" x14ac:dyDescent="0.2">
      <c r="N3120" s="8"/>
      <c r="P3120" s="8"/>
    </row>
    <row r="3121" spans="14:16" ht="14.25" customHeight="1" x14ac:dyDescent="0.2">
      <c r="N3121" s="8"/>
      <c r="P3121" s="8"/>
    </row>
    <row r="3122" spans="14:16" ht="14.25" customHeight="1" x14ac:dyDescent="0.2">
      <c r="N3122" s="8"/>
      <c r="P3122" s="8"/>
    </row>
    <row r="3123" spans="14:16" ht="14.25" customHeight="1" x14ac:dyDescent="0.2">
      <c r="N3123" s="8"/>
      <c r="P3123" s="8"/>
    </row>
    <row r="3124" spans="14:16" ht="14.25" customHeight="1" x14ac:dyDescent="0.2">
      <c r="N3124" s="8"/>
      <c r="P3124" s="8"/>
    </row>
    <row r="3125" spans="14:16" ht="14.25" customHeight="1" x14ac:dyDescent="0.2">
      <c r="N3125" s="8"/>
      <c r="P3125" s="8"/>
    </row>
    <row r="3126" spans="14:16" ht="14.25" customHeight="1" x14ac:dyDescent="0.2">
      <c r="N3126" s="8"/>
      <c r="P3126" s="8"/>
    </row>
    <row r="3127" spans="14:16" ht="14.25" customHeight="1" x14ac:dyDescent="0.2">
      <c r="N3127" s="8"/>
      <c r="P3127" s="8"/>
    </row>
    <row r="3128" spans="14:16" ht="14.25" customHeight="1" x14ac:dyDescent="0.2">
      <c r="N3128" s="8"/>
      <c r="P3128" s="8"/>
    </row>
    <row r="3129" spans="14:16" ht="14.25" customHeight="1" x14ac:dyDescent="0.2">
      <c r="N3129" s="8"/>
      <c r="P3129" s="8"/>
    </row>
    <row r="3130" spans="14:16" ht="14.25" customHeight="1" x14ac:dyDescent="0.2">
      <c r="N3130" s="8"/>
      <c r="P3130" s="8"/>
    </row>
    <row r="3131" spans="14:16" ht="14.25" customHeight="1" x14ac:dyDescent="0.2">
      <c r="N3131" s="8"/>
      <c r="P3131" s="8"/>
    </row>
    <row r="3132" spans="14:16" ht="14.25" customHeight="1" x14ac:dyDescent="0.2">
      <c r="N3132" s="8"/>
      <c r="P3132" s="8"/>
    </row>
    <row r="3133" spans="14:16" ht="14.25" customHeight="1" x14ac:dyDescent="0.2">
      <c r="N3133" s="8"/>
      <c r="P3133" s="8"/>
    </row>
    <row r="3134" spans="14:16" ht="14.25" customHeight="1" x14ac:dyDescent="0.2">
      <c r="N3134" s="8"/>
      <c r="P3134" s="8"/>
    </row>
    <row r="3135" spans="14:16" ht="14.25" customHeight="1" x14ac:dyDescent="0.2">
      <c r="N3135" s="8"/>
      <c r="P3135" s="8"/>
    </row>
    <row r="3136" spans="14:16" ht="14.25" customHeight="1" x14ac:dyDescent="0.2">
      <c r="N3136" s="8"/>
      <c r="P3136" s="8"/>
    </row>
    <row r="3137" spans="14:16" ht="14.25" customHeight="1" x14ac:dyDescent="0.2">
      <c r="N3137" s="8"/>
      <c r="P3137" s="8"/>
    </row>
    <row r="3138" spans="14:16" ht="14.25" customHeight="1" x14ac:dyDescent="0.2">
      <c r="N3138" s="8"/>
      <c r="P3138" s="8"/>
    </row>
    <row r="3139" spans="14:16" ht="14.25" customHeight="1" x14ac:dyDescent="0.2">
      <c r="N3139" s="8"/>
      <c r="P3139" s="8"/>
    </row>
    <row r="3140" spans="14:16" ht="14.25" customHeight="1" x14ac:dyDescent="0.2">
      <c r="N3140" s="8"/>
      <c r="P3140" s="8"/>
    </row>
    <row r="3141" spans="14:16" ht="14.25" customHeight="1" x14ac:dyDescent="0.2">
      <c r="N3141" s="8"/>
      <c r="P3141" s="8"/>
    </row>
    <row r="3142" spans="14:16" ht="14.25" customHeight="1" x14ac:dyDescent="0.2">
      <c r="N3142" s="8"/>
      <c r="P3142" s="8"/>
    </row>
    <row r="3143" spans="14:16" ht="14.25" customHeight="1" x14ac:dyDescent="0.2">
      <c r="N3143" s="8"/>
      <c r="P3143" s="8"/>
    </row>
    <row r="3144" spans="14:16" ht="14.25" customHeight="1" x14ac:dyDescent="0.2">
      <c r="N3144" s="8"/>
      <c r="P3144" s="8"/>
    </row>
    <row r="3145" spans="14:16" ht="14.25" customHeight="1" x14ac:dyDescent="0.2">
      <c r="N3145" s="8"/>
      <c r="P3145" s="8"/>
    </row>
    <row r="3146" spans="14:16" ht="14.25" customHeight="1" x14ac:dyDescent="0.2">
      <c r="N3146" s="8"/>
      <c r="P3146" s="8"/>
    </row>
    <row r="3147" spans="14:16" ht="14.25" customHeight="1" x14ac:dyDescent="0.2">
      <c r="N3147" s="8"/>
      <c r="P3147" s="8"/>
    </row>
    <row r="3148" spans="14:16" ht="14.25" customHeight="1" x14ac:dyDescent="0.2">
      <c r="N3148" s="8"/>
      <c r="P3148" s="8"/>
    </row>
    <row r="3149" spans="14:16" ht="14.25" customHeight="1" x14ac:dyDescent="0.2">
      <c r="N3149" s="8"/>
      <c r="P3149" s="8"/>
    </row>
    <row r="3150" spans="14:16" ht="14.25" customHeight="1" x14ac:dyDescent="0.2">
      <c r="N3150" s="8"/>
      <c r="P3150" s="8"/>
    </row>
    <row r="3151" spans="14:16" ht="14.25" customHeight="1" x14ac:dyDescent="0.2">
      <c r="N3151" s="8"/>
      <c r="P3151" s="8"/>
    </row>
    <row r="3152" spans="14:16" ht="14.25" customHeight="1" x14ac:dyDescent="0.2">
      <c r="N3152" s="8"/>
      <c r="P3152" s="8"/>
    </row>
    <row r="3153" spans="14:16" ht="14.25" customHeight="1" x14ac:dyDescent="0.2">
      <c r="N3153" s="8"/>
      <c r="P3153" s="8"/>
    </row>
    <row r="3154" spans="14:16" ht="14.25" customHeight="1" x14ac:dyDescent="0.2">
      <c r="N3154" s="8"/>
      <c r="P3154" s="8"/>
    </row>
    <row r="3155" spans="14:16" ht="14.25" customHeight="1" x14ac:dyDescent="0.2">
      <c r="N3155" s="8"/>
      <c r="P3155" s="8"/>
    </row>
    <row r="3156" spans="14:16" ht="14.25" customHeight="1" x14ac:dyDescent="0.2">
      <c r="N3156" s="8"/>
      <c r="P3156" s="8"/>
    </row>
    <row r="3157" spans="14:16" ht="14.25" customHeight="1" x14ac:dyDescent="0.2">
      <c r="N3157" s="8"/>
      <c r="P3157" s="8"/>
    </row>
    <row r="3158" spans="14:16" ht="14.25" customHeight="1" x14ac:dyDescent="0.2">
      <c r="N3158" s="8"/>
      <c r="P3158" s="8"/>
    </row>
    <row r="3159" spans="14:16" ht="14.25" customHeight="1" x14ac:dyDescent="0.2">
      <c r="N3159" s="8"/>
      <c r="P3159" s="8"/>
    </row>
    <row r="3160" spans="14:16" ht="14.25" customHeight="1" x14ac:dyDescent="0.2">
      <c r="N3160" s="8"/>
      <c r="P3160" s="8"/>
    </row>
    <row r="3161" spans="14:16" ht="14.25" customHeight="1" x14ac:dyDescent="0.2">
      <c r="N3161" s="8"/>
      <c r="P3161" s="8"/>
    </row>
    <row r="3162" spans="14:16" ht="14.25" customHeight="1" x14ac:dyDescent="0.2">
      <c r="N3162" s="8"/>
      <c r="P3162" s="8"/>
    </row>
    <row r="3163" spans="14:16" ht="14.25" customHeight="1" x14ac:dyDescent="0.2">
      <c r="N3163" s="8"/>
      <c r="P3163" s="8"/>
    </row>
    <row r="3164" spans="14:16" ht="14.25" customHeight="1" x14ac:dyDescent="0.2">
      <c r="N3164" s="8"/>
      <c r="P3164" s="8"/>
    </row>
    <row r="3165" spans="14:16" ht="14.25" customHeight="1" x14ac:dyDescent="0.2">
      <c r="N3165" s="8"/>
      <c r="P3165" s="8"/>
    </row>
    <row r="3166" spans="14:16" ht="14.25" customHeight="1" x14ac:dyDescent="0.2">
      <c r="N3166" s="8"/>
      <c r="P3166" s="8"/>
    </row>
    <row r="3167" spans="14:16" ht="14.25" customHeight="1" x14ac:dyDescent="0.2">
      <c r="N3167" s="8"/>
      <c r="P3167" s="8"/>
    </row>
    <row r="3168" spans="14:16" ht="14.25" customHeight="1" x14ac:dyDescent="0.2">
      <c r="N3168" s="8"/>
      <c r="P3168" s="8"/>
    </row>
    <row r="3169" spans="14:16" ht="14.25" customHeight="1" x14ac:dyDescent="0.2">
      <c r="N3169" s="8"/>
      <c r="P3169" s="8"/>
    </row>
    <row r="3170" spans="14:16" ht="14.25" customHeight="1" x14ac:dyDescent="0.2">
      <c r="N3170" s="8"/>
      <c r="P3170" s="8"/>
    </row>
    <row r="3171" spans="14:16" ht="14.25" customHeight="1" x14ac:dyDescent="0.2">
      <c r="N3171" s="8"/>
      <c r="P3171" s="8"/>
    </row>
    <row r="3172" spans="14:16" ht="14.25" customHeight="1" x14ac:dyDescent="0.2">
      <c r="N3172" s="8"/>
      <c r="P3172" s="8"/>
    </row>
    <row r="3173" spans="14:16" ht="14.25" customHeight="1" x14ac:dyDescent="0.2">
      <c r="N3173" s="8"/>
      <c r="P3173" s="8"/>
    </row>
    <row r="3174" spans="14:16" ht="14.25" customHeight="1" x14ac:dyDescent="0.2">
      <c r="N3174" s="8"/>
      <c r="P3174" s="8"/>
    </row>
    <row r="3175" spans="14:16" ht="14.25" customHeight="1" x14ac:dyDescent="0.2">
      <c r="N3175" s="8"/>
      <c r="P3175" s="8"/>
    </row>
    <row r="3176" spans="14:16" ht="14.25" customHeight="1" x14ac:dyDescent="0.2">
      <c r="N3176" s="8"/>
      <c r="P3176" s="8"/>
    </row>
    <row r="3177" spans="14:16" ht="14.25" customHeight="1" x14ac:dyDescent="0.2">
      <c r="N3177" s="8"/>
      <c r="P3177" s="8"/>
    </row>
    <row r="3178" spans="14:16" ht="14.25" customHeight="1" x14ac:dyDescent="0.2">
      <c r="N3178" s="8"/>
      <c r="P3178" s="8"/>
    </row>
    <row r="3179" spans="14:16" ht="14.25" customHeight="1" x14ac:dyDescent="0.2">
      <c r="N3179" s="8"/>
      <c r="P3179" s="8"/>
    </row>
    <row r="3180" spans="14:16" ht="14.25" customHeight="1" x14ac:dyDescent="0.2">
      <c r="N3180" s="8"/>
      <c r="P3180" s="8"/>
    </row>
    <row r="3181" spans="14:16" ht="14.25" customHeight="1" x14ac:dyDescent="0.2">
      <c r="N3181" s="8"/>
      <c r="P3181" s="8"/>
    </row>
    <row r="3182" spans="14:16" ht="14.25" customHeight="1" x14ac:dyDescent="0.2">
      <c r="N3182" s="8"/>
      <c r="P3182" s="8"/>
    </row>
    <row r="3183" spans="14:16" ht="14.25" customHeight="1" x14ac:dyDescent="0.2">
      <c r="N3183" s="8"/>
      <c r="P3183" s="8"/>
    </row>
    <row r="3184" spans="14:16" ht="14.25" customHeight="1" x14ac:dyDescent="0.2">
      <c r="N3184" s="8"/>
      <c r="P3184" s="8"/>
    </row>
    <row r="3185" spans="14:16" ht="14.25" customHeight="1" x14ac:dyDescent="0.2">
      <c r="N3185" s="8"/>
      <c r="P3185" s="8"/>
    </row>
    <row r="3186" spans="14:16" ht="14.25" customHeight="1" x14ac:dyDescent="0.2">
      <c r="N3186" s="8"/>
      <c r="P3186" s="8"/>
    </row>
    <row r="3187" spans="14:16" ht="14.25" customHeight="1" x14ac:dyDescent="0.2">
      <c r="N3187" s="8"/>
      <c r="P3187" s="8"/>
    </row>
    <row r="3188" spans="14:16" ht="14.25" customHeight="1" x14ac:dyDescent="0.2">
      <c r="N3188" s="8"/>
      <c r="P3188" s="8"/>
    </row>
    <row r="3189" spans="14:16" ht="14.25" customHeight="1" x14ac:dyDescent="0.2">
      <c r="N3189" s="8"/>
      <c r="P3189" s="8"/>
    </row>
    <row r="3190" spans="14:16" ht="14.25" customHeight="1" x14ac:dyDescent="0.2">
      <c r="N3190" s="8"/>
      <c r="P3190" s="8"/>
    </row>
    <row r="3191" spans="14:16" ht="14.25" customHeight="1" x14ac:dyDescent="0.2">
      <c r="N3191" s="8"/>
      <c r="P3191" s="8"/>
    </row>
    <row r="3192" spans="14:16" ht="14.25" customHeight="1" x14ac:dyDescent="0.2">
      <c r="N3192" s="8"/>
      <c r="P3192" s="8"/>
    </row>
    <row r="3193" spans="14:16" ht="14.25" customHeight="1" x14ac:dyDescent="0.2">
      <c r="N3193" s="8"/>
      <c r="P3193" s="8"/>
    </row>
    <row r="3194" spans="14:16" ht="14.25" customHeight="1" x14ac:dyDescent="0.2">
      <c r="N3194" s="8"/>
      <c r="P3194" s="8"/>
    </row>
    <row r="3195" spans="14:16" ht="14.25" customHeight="1" x14ac:dyDescent="0.2">
      <c r="N3195" s="8"/>
      <c r="P3195" s="8"/>
    </row>
    <row r="3196" spans="14:16" ht="14.25" customHeight="1" x14ac:dyDescent="0.2">
      <c r="N3196" s="8"/>
      <c r="P3196" s="8"/>
    </row>
    <row r="3197" spans="14:16" ht="14.25" customHeight="1" x14ac:dyDescent="0.2">
      <c r="N3197" s="8"/>
      <c r="P3197" s="8"/>
    </row>
    <row r="3198" spans="14:16" ht="14.25" customHeight="1" x14ac:dyDescent="0.2">
      <c r="N3198" s="8"/>
      <c r="P3198" s="8"/>
    </row>
    <row r="3199" spans="14:16" ht="14.25" customHeight="1" x14ac:dyDescent="0.2">
      <c r="N3199" s="8"/>
      <c r="P3199" s="8"/>
    </row>
    <row r="3200" spans="14:16" ht="14.25" customHeight="1" x14ac:dyDescent="0.2">
      <c r="N3200" s="8"/>
      <c r="P3200" s="8"/>
    </row>
    <row r="3201" spans="14:16" ht="14.25" customHeight="1" x14ac:dyDescent="0.2">
      <c r="N3201" s="8"/>
      <c r="P3201" s="8"/>
    </row>
    <row r="3202" spans="14:16" ht="14.25" customHeight="1" x14ac:dyDescent="0.2">
      <c r="N3202" s="8"/>
      <c r="P3202" s="8"/>
    </row>
    <row r="3203" spans="14:16" ht="14.25" customHeight="1" x14ac:dyDescent="0.2">
      <c r="N3203" s="8"/>
      <c r="P3203" s="8"/>
    </row>
    <row r="3204" spans="14:16" ht="14.25" customHeight="1" x14ac:dyDescent="0.2">
      <c r="N3204" s="8"/>
      <c r="P3204" s="8"/>
    </row>
    <row r="3205" spans="14:16" ht="14.25" customHeight="1" x14ac:dyDescent="0.2">
      <c r="N3205" s="8"/>
      <c r="P3205" s="8"/>
    </row>
    <row r="3206" spans="14:16" ht="14.25" customHeight="1" x14ac:dyDescent="0.2">
      <c r="N3206" s="8"/>
      <c r="P3206" s="8"/>
    </row>
    <row r="3207" spans="14:16" ht="14.25" customHeight="1" x14ac:dyDescent="0.2">
      <c r="N3207" s="8"/>
      <c r="P3207" s="8"/>
    </row>
    <row r="3208" spans="14:16" ht="14.25" customHeight="1" x14ac:dyDescent="0.2">
      <c r="N3208" s="8"/>
      <c r="P3208" s="8"/>
    </row>
    <row r="3209" spans="14:16" ht="14.25" customHeight="1" x14ac:dyDescent="0.2">
      <c r="N3209" s="8"/>
      <c r="P3209" s="8"/>
    </row>
    <row r="3210" spans="14:16" ht="14.25" customHeight="1" x14ac:dyDescent="0.2">
      <c r="N3210" s="8"/>
      <c r="P3210" s="8"/>
    </row>
    <row r="3211" spans="14:16" ht="14.25" customHeight="1" x14ac:dyDescent="0.2">
      <c r="N3211" s="8"/>
      <c r="P3211" s="8"/>
    </row>
    <row r="3212" spans="14:16" ht="14.25" customHeight="1" x14ac:dyDescent="0.2">
      <c r="N3212" s="8"/>
      <c r="P3212" s="8"/>
    </row>
    <row r="3213" spans="14:16" ht="14.25" customHeight="1" x14ac:dyDescent="0.2">
      <c r="N3213" s="8"/>
      <c r="P3213" s="8"/>
    </row>
    <row r="3214" spans="14:16" ht="14.25" customHeight="1" x14ac:dyDescent="0.2">
      <c r="N3214" s="8"/>
      <c r="P3214" s="8"/>
    </row>
    <row r="3215" spans="14:16" ht="14.25" customHeight="1" x14ac:dyDescent="0.2">
      <c r="N3215" s="8"/>
      <c r="P3215" s="8"/>
    </row>
    <row r="3216" spans="14:16" ht="14.25" customHeight="1" x14ac:dyDescent="0.2">
      <c r="N3216" s="8"/>
      <c r="P3216" s="8"/>
    </row>
    <row r="3217" spans="14:16" ht="14.25" customHeight="1" x14ac:dyDescent="0.2">
      <c r="N3217" s="8"/>
      <c r="P3217" s="8"/>
    </row>
    <row r="3218" spans="14:16" ht="14.25" customHeight="1" x14ac:dyDescent="0.2">
      <c r="N3218" s="8"/>
      <c r="P3218" s="8"/>
    </row>
    <row r="3219" spans="14:16" ht="14.25" customHeight="1" x14ac:dyDescent="0.2">
      <c r="N3219" s="8"/>
      <c r="P3219" s="8"/>
    </row>
    <row r="3220" spans="14:16" ht="14.25" customHeight="1" x14ac:dyDescent="0.2">
      <c r="N3220" s="8"/>
      <c r="P3220" s="8"/>
    </row>
    <row r="3221" spans="14:16" ht="14.25" customHeight="1" x14ac:dyDescent="0.2">
      <c r="N3221" s="8"/>
      <c r="P3221" s="8"/>
    </row>
    <row r="3222" spans="14:16" ht="14.25" customHeight="1" x14ac:dyDescent="0.2">
      <c r="N3222" s="8"/>
      <c r="P3222" s="8"/>
    </row>
    <row r="3223" spans="14:16" ht="14.25" customHeight="1" x14ac:dyDescent="0.2">
      <c r="N3223" s="8"/>
      <c r="P3223" s="8"/>
    </row>
    <row r="3224" spans="14:16" ht="14.25" customHeight="1" x14ac:dyDescent="0.2">
      <c r="N3224" s="8"/>
      <c r="P3224" s="8"/>
    </row>
    <row r="3225" spans="14:16" ht="14.25" customHeight="1" x14ac:dyDescent="0.2">
      <c r="N3225" s="8"/>
      <c r="P3225" s="8"/>
    </row>
    <row r="3226" spans="14:16" ht="14.25" customHeight="1" x14ac:dyDescent="0.2">
      <c r="N3226" s="8"/>
      <c r="P3226" s="8"/>
    </row>
    <row r="3227" spans="14:16" ht="14.25" customHeight="1" x14ac:dyDescent="0.2">
      <c r="N3227" s="8"/>
      <c r="P3227" s="8"/>
    </row>
    <row r="3228" spans="14:16" ht="14.25" customHeight="1" x14ac:dyDescent="0.2">
      <c r="N3228" s="8"/>
      <c r="P3228" s="8"/>
    </row>
    <row r="3229" spans="14:16" ht="14.25" customHeight="1" x14ac:dyDescent="0.2">
      <c r="N3229" s="8"/>
      <c r="P3229" s="8"/>
    </row>
    <row r="3230" spans="14:16" ht="14.25" customHeight="1" x14ac:dyDescent="0.2">
      <c r="N3230" s="8"/>
      <c r="P3230" s="8"/>
    </row>
    <row r="3231" spans="14:16" ht="14.25" customHeight="1" x14ac:dyDescent="0.2">
      <c r="N3231" s="8"/>
      <c r="P3231" s="8"/>
    </row>
    <row r="3232" spans="14:16" ht="14.25" customHeight="1" x14ac:dyDescent="0.2">
      <c r="N3232" s="8"/>
      <c r="P3232" s="8"/>
    </row>
    <row r="3233" spans="14:16" ht="14.25" customHeight="1" x14ac:dyDescent="0.2">
      <c r="N3233" s="8"/>
      <c r="P3233" s="8"/>
    </row>
    <row r="3234" spans="14:16" ht="14.25" customHeight="1" x14ac:dyDescent="0.2">
      <c r="N3234" s="8"/>
      <c r="P3234" s="8"/>
    </row>
    <row r="3235" spans="14:16" ht="14.25" customHeight="1" x14ac:dyDescent="0.2">
      <c r="N3235" s="8"/>
      <c r="P3235" s="8"/>
    </row>
    <row r="3236" spans="14:16" ht="14.25" customHeight="1" x14ac:dyDescent="0.2">
      <c r="N3236" s="8"/>
      <c r="P3236" s="8"/>
    </row>
    <row r="3237" spans="14:16" ht="14.25" customHeight="1" x14ac:dyDescent="0.2">
      <c r="N3237" s="8"/>
      <c r="P3237" s="8"/>
    </row>
    <row r="3238" spans="14:16" ht="14.25" customHeight="1" x14ac:dyDescent="0.2">
      <c r="N3238" s="8"/>
      <c r="P3238" s="8"/>
    </row>
    <row r="3239" spans="14:16" ht="14.25" customHeight="1" x14ac:dyDescent="0.2">
      <c r="N3239" s="8"/>
      <c r="P3239" s="8"/>
    </row>
    <row r="3240" spans="14:16" ht="14.25" customHeight="1" x14ac:dyDescent="0.2">
      <c r="N3240" s="8"/>
      <c r="P3240" s="8"/>
    </row>
    <row r="3241" spans="14:16" ht="14.25" customHeight="1" x14ac:dyDescent="0.2">
      <c r="N3241" s="8"/>
      <c r="P3241" s="8"/>
    </row>
    <row r="3242" spans="14:16" ht="14.25" customHeight="1" x14ac:dyDescent="0.2">
      <c r="N3242" s="8"/>
      <c r="P3242" s="8"/>
    </row>
    <row r="3243" spans="14:16" ht="14.25" customHeight="1" x14ac:dyDescent="0.2">
      <c r="N3243" s="8"/>
      <c r="P3243" s="8"/>
    </row>
    <row r="3244" spans="14:16" ht="14.25" customHeight="1" x14ac:dyDescent="0.2">
      <c r="N3244" s="8"/>
      <c r="P3244" s="8"/>
    </row>
    <row r="3245" spans="14:16" ht="14.25" customHeight="1" x14ac:dyDescent="0.2">
      <c r="N3245" s="8"/>
      <c r="P3245" s="8"/>
    </row>
    <row r="3246" spans="14:16" ht="14.25" customHeight="1" x14ac:dyDescent="0.2">
      <c r="N3246" s="8"/>
      <c r="P3246" s="8"/>
    </row>
    <row r="3247" spans="14:16" ht="14.25" customHeight="1" x14ac:dyDescent="0.2">
      <c r="N3247" s="8"/>
      <c r="P3247" s="8"/>
    </row>
    <row r="3248" spans="14:16" ht="14.25" customHeight="1" x14ac:dyDescent="0.2">
      <c r="N3248" s="8"/>
      <c r="P3248" s="8"/>
    </row>
    <row r="3249" spans="14:16" ht="14.25" customHeight="1" x14ac:dyDescent="0.2">
      <c r="N3249" s="8"/>
      <c r="P3249" s="8"/>
    </row>
    <row r="3250" spans="14:16" ht="14.25" customHeight="1" x14ac:dyDescent="0.2">
      <c r="N3250" s="8"/>
      <c r="P3250" s="8"/>
    </row>
    <row r="3251" spans="14:16" ht="14.25" customHeight="1" x14ac:dyDescent="0.2">
      <c r="N3251" s="8"/>
      <c r="P3251" s="8"/>
    </row>
    <row r="3252" spans="14:16" ht="14.25" customHeight="1" x14ac:dyDescent="0.2">
      <c r="N3252" s="8"/>
      <c r="P3252" s="8"/>
    </row>
    <row r="3253" spans="14:16" ht="14.25" customHeight="1" x14ac:dyDescent="0.2">
      <c r="N3253" s="8"/>
      <c r="P3253" s="8"/>
    </row>
    <row r="3254" spans="14:16" ht="14.25" customHeight="1" x14ac:dyDescent="0.2">
      <c r="N3254" s="8"/>
      <c r="P3254" s="8"/>
    </row>
    <row r="3255" spans="14:16" ht="14.25" customHeight="1" x14ac:dyDescent="0.2">
      <c r="N3255" s="8"/>
      <c r="P3255" s="8"/>
    </row>
    <row r="3256" spans="14:16" ht="14.25" customHeight="1" x14ac:dyDescent="0.2">
      <c r="N3256" s="8"/>
      <c r="P3256" s="8"/>
    </row>
    <row r="3257" spans="14:16" ht="14.25" customHeight="1" x14ac:dyDescent="0.2">
      <c r="N3257" s="8"/>
      <c r="P3257" s="8"/>
    </row>
    <row r="3258" spans="14:16" ht="14.25" customHeight="1" x14ac:dyDescent="0.2">
      <c r="N3258" s="8"/>
      <c r="P3258" s="8"/>
    </row>
    <row r="3259" spans="14:16" ht="14.25" customHeight="1" x14ac:dyDescent="0.2">
      <c r="N3259" s="8"/>
      <c r="P3259" s="8"/>
    </row>
    <row r="3260" spans="14:16" ht="14.25" customHeight="1" x14ac:dyDescent="0.2">
      <c r="N3260" s="8"/>
      <c r="P3260" s="8"/>
    </row>
    <row r="3261" spans="14:16" ht="14.25" customHeight="1" x14ac:dyDescent="0.2">
      <c r="N3261" s="8"/>
      <c r="P3261" s="8"/>
    </row>
    <row r="3262" spans="14:16" ht="14.25" customHeight="1" x14ac:dyDescent="0.2">
      <c r="N3262" s="8"/>
      <c r="P3262" s="8"/>
    </row>
    <row r="3263" spans="14:16" ht="14.25" customHeight="1" x14ac:dyDescent="0.2">
      <c r="N3263" s="8"/>
      <c r="P3263" s="8"/>
    </row>
    <row r="3264" spans="14:16" ht="14.25" customHeight="1" x14ac:dyDescent="0.2">
      <c r="N3264" s="8"/>
      <c r="P3264" s="8"/>
    </row>
    <row r="3265" spans="14:16" ht="14.25" customHeight="1" x14ac:dyDescent="0.2">
      <c r="N3265" s="8"/>
      <c r="P3265" s="8"/>
    </row>
    <row r="3266" spans="14:16" ht="14.25" customHeight="1" x14ac:dyDescent="0.2">
      <c r="N3266" s="8"/>
      <c r="P3266" s="8"/>
    </row>
    <row r="3267" spans="14:16" ht="14.25" customHeight="1" x14ac:dyDescent="0.2">
      <c r="N3267" s="8"/>
      <c r="P3267" s="8"/>
    </row>
    <row r="3268" spans="14:16" ht="14.25" customHeight="1" x14ac:dyDescent="0.2">
      <c r="N3268" s="8"/>
      <c r="P3268" s="8"/>
    </row>
    <row r="3269" spans="14:16" ht="14.25" customHeight="1" x14ac:dyDescent="0.2">
      <c r="N3269" s="8"/>
      <c r="P3269" s="8"/>
    </row>
    <row r="3270" spans="14:16" ht="14.25" customHeight="1" x14ac:dyDescent="0.2">
      <c r="N3270" s="8"/>
      <c r="P3270" s="8"/>
    </row>
    <row r="3271" spans="14:16" ht="14.25" customHeight="1" x14ac:dyDescent="0.2">
      <c r="N3271" s="8"/>
      <c r="P3271" s="8"/>
    </row>
    <row r="3272" spans="14:16" ht="14.25" customHeight="1" x14ac:dyDescent="0.2">
      <c r="N3272" s="8"/>
      <c r="P3272" s="8"/>
    </row>
    <row r="3273" spans="14:16" ht="14.25" customHeight="1" x14ac:dyDescent="0.2">
      <c r="N3273" s="8"/>
      <c r="P3273" s="8"/>
    </row>
    <row r="3274" spans="14:16" ht="14.25" customHeight="1" x14ac:dyDescent="0.2">
      <c r="N3274" s="8"/>
      <c r="P3274" s="8"/>
    </row>
    <row r="3275" spans="14:16" ht="14.25" customHeight="1" x14ac:dyDescent="0.2">
      <c r="N3275" s="8"/>
      <c r="P3275" s="8"/>
    </row>
    <row r="3276" spans="14:16" ht="14.25" customHeight="1" x14ac:dyDescent="0.2">
      <c r="N3276" s="8"/>
      <c r="P3276" s="8"/>
    </row>
    <row r="3277" spans="14:16" ht="14.25" customHeight="1" x14ac:dyDescent="0.2">
      <c r="N3277" s="8"/>
      <c r="P3277" s="8"/>
    </row>
    <row r="3278" spans="14:16" ht="14.25" customHeight="1" x14ac:dyDescent="0.2">
      <c r="N3278" s="8"/>
      <c r="P3278" s="8"/>
    </row>
    <row r="3279" spans="14:16" ht="14.25" customHeight="1" x14ac:dyDescent="0.2">
      <c r="N3279" s="8"/>
      <c r="P3279" s="8"/>
    </row>
    <row r="3280" spans="14:16" ht="14.25" customHeight="1" x14ac:dyDescent="0.2">
      <c r="N3280" s="8"/>
      <c r="P3280" s="8"/>
    </row>
    <row r="3281" spans="14:16" ht="14.25" customHeight="1" x14ac:dyDescent="0.2">
      <c r="N3281" s="8"/>
      <c r="P3281" s="8"/>
    </row>
    <row r="3282" spans="14:16" ht="14.25" customHeight="1" x14ac:dyDescent="0.2">
      <c r="N3282" s="8"/>
      <c r="P3282" s="8"/>
    </row>
    <row r="3283" spans="14:16" ht="14.25" customHeight="1" x14ac:dyDescent="0.2">
      <c r="N3283" s="8"/>
      <c r="P3283" s="8"/>
    </row>
    <row r="3284" spans="14:16" ht="14.25" customHeight="1" x14ac:dyDescent="0.2">
      <c r="N3284" s="8"/>
      <c r="P3284" s="8"/>
    </row>
    <row r="3285" spans="14:16" ht="14.25" customHeight="1" x14ac:dyDescent="0.2">
      <c r="N3285" s="8"/>
      <c r="P3285" s="8"/>
    </row>
    <row r="3286" spans="14:16" ht="14.25" customHeight="1" x14ac:dyDescent="0.2">
      <c r="N3286" s="8"/>
      <c r="P3286" s="8"/>
    </row>
    <row r="3287" spans="14:16" ht="14.25" customHeight="1" x14ac:dyDescent="0.2">
      <c r="N3287" s="8"/>
      <c r="P3287" s="8"/>
    </row>
    <row r="3288" spans="14:16" ht="14.25" customHeight="1" x14ac:dyDescent="0.2">
      <c r="N3288" s="8"/>
      <c r="P3288" s="8"/>
    </row>
    <row r="3289" spans="14:16" ht="14.25" customHeight="1" x14ac:dyDescent="0.2">
      <c r="N3289" s="8"/>
      <c r="P3289" s="8"/>
    </row>
    <row r="3290" spans="14:16" ht="14.25" customHeight="1" x14ac:dyDescent="0.2">
      <c r="N3290" s="8"/>
      <c r="P3290" s="8"/>
    </row>
    <row r="3291" spans="14:16" ht="14.25" customHeight="1" x14ac:dyDescent="0.2">
      <c r="N3291" s="8"/>
      <c r="P3291" s="8"/>
    </row>
    <row r="3292" spans="14:16" ht="14.25" customHeight="1" x14ac:dyDescent="0.2">
      <c r="N3292" s="8"/>
      <c r="P3292" s="8"/>
    </row>
    <row r="3293" spans="14:16" ht="14.25" customHeight="1" x14ac:dyDescent="0.2">
      <c r="N3293" s="8"/>
      <c r="P3293" s="8"/>
    </row>
    <row r="3294" spans="14:16" ht="14.25" customHeight="1" x14ac:dyDescent="0.2">
      <c r="N3294" s="8"/>
      <c r="P3294" s="8"/>
    </row>
    <row r="3295" spans="14:16" ht="14.25" customHeight="1" x14ac:dyDescent="0.2">
      <c r="N3295" s="8"/>
      <c r="P3295" s="8"/>
    </row>
    <row r="3296" spans="14:16" ht="14.25" customHeight="1" x14ac:dyDescent="0.2">
      <c r="N3296" s="8"/>
      <c r="P3296" s="8"/>
    </row>
    <row r="3297" spans="14:16" ht="14.25" customHeight="1" x14ac:dyDescent="0.2">
      <c r="N3297" s="8"/>
      <c r="P3297" s="8"/>
    </row>
    <row r="3298" spans="14:16" ht="14.25" customHeight="1" x14ac:dyDescent="0.2">
      <c r="N3298" s="8"/>
      <c r="P3298" s="8"/>
    </row>
    <row r="3299" spans="14:16" ht="14.25" customHeight="1" x14ac:dyDescent="0.2">
      <c r="N3299" s="8"/>
      <c r="P3299" s="8"/>
    </row>
    <row r="3300" spans="14:16" ht="14.25" customHeight="1" x14ac:dyDescent="0.2">
      <c r="N3300" s="8"/>
      <c r="P3300" s="8"/>
    </row>
    <row r="3301" spans="14:16" ht="14.25" customHeight="1" x14ac:dyDescent="0.2">
      <c r="N3301" s="8"/>
      <c r="P3301" s="8"/>
    </row>
    <row r="3302" spans="14:16" ht="14.25" customHeight="1" x14ac:dyDescent="0.2">
      <c r="N3302" s="8"/>
      <c r="P3302" s="8"/>
    </row>
    <row r="3303" spans="14:16" ht="14.25" customHeight="1" x14ac:dyDescent="0.2">
      <c r="N3303" s="8"/>
      <c r="P3303" s="8"/>
    </row>
    <row r="3304" spans="14:16" ht="14.25" customHeight="1" x14ac:dyDescent="0.2">
      <c r="N3304" s="8"/>
      <c r="P3304" s="8"/>
    </row>
    <row r="3305" spans="14:16" ht="14.25" customHeight="1" x14ac:dyDescent="0.2">
      <c r="N3305" s="8"/>
      <c r="P3305" s="8"/>
    </row>
    <row r="3306" spans="14:16" ht="14.25" customHeight="1" x14ac:dyDescent="0.2">
      <c r="N3306" s="8"/>
      <c r="P3306" s="8"/>
    </row>
    <row r="3307" spans="14:16" ht="14.25" customHeight="1" x14ac:dyDescent="0.2">
      <c r="N3307" s="8"/>
      <c r="P3307" s="8"/>
    </row>
    <row r="3308" spans="14:16" ht="14.25" customHeight="1" x14ac:dyDescent="0.2">
      <c r="N3308" s="8"/>
      <c r="P3308" s="8"/>
    </row>
    <row r="3309" spans="14:16" ht="14.25" customHeight="1" x14ac:dyDescent="0.2">
      <c r="N3309" s="8"/>
      <c r="P3309" s="8"/>
    </row>
    <row r="3310" spans="14:16" ht="14.25" customHeight="1" x14ac:dyDescent="0.2">
      <c r="N3310" s="8"/>
      <c r="P3310" s="8"/>
    </row>
    <row r="3311" spans="14:16" ht="14.25" customHeight="1" x14ac:dyDescent="0.2">
      <c r="N3311" s="8"/>
      <c r="P3311" s="8"/>
    </row>
    <row r="3312" spans="14:16" ht="14.25" customHeight="1" x14ac:dyDescent="0.2">
      <c r="N3312" s="8"/>
      <c r="P3312" s="8"/>
    </row>
    <row r="3313" spans="14:16" ht="14.25" customHeight="1" x14ac:dyDescent="0.2">
      <c r="N3313" s="8"/>
      <c r="P3313" s="8"/>
    </row>
    <row r="3314" spans="14:16" ht="14.25" customHeight="1" x14ac:dyDescent="0.2">
      <c r="N3314" s="8"/>
      <c r="P3314" s="8"/>
    </row>
    <row r="3315" spans="14:16" ht="14.25" customHeight="1" x14ac:dyDescent="0.2">
      <c r="N3315" s="8"/>
      <c r="P3315" s="8"/>
    </row>
    <row r="3316" spans="14:16" ht="14.25" customHeight="1" x14ac:dyDescent="0.2">
      <c r="N3316" s="8"/>
      <c r="P3316" s="8"/>
    </row>
    <row r="3317" spans="14:16" ht="14.25" customHeight="1" x14ac:dyDescent="0.2">
      <c r="N3317" s="8"/>
      <c r="P3317" s="8"/>
    </row>
    <row r="3318" spans="14:16" ht="14.25" customHeight="1" x14ac:dyDescent="0.2">
      <c r="N3318" s="8"/>
      <c r="P3318" s="8"/>
    </row>
    <row r="3319" spans="14:16" ht="14.25" customHeight="1" x14ac:dyDescent="0.2">
      <c r="N3319" s="8"/>
      <c r="P3319" s="8"/>
    </row>
    <row r="3320" spans="14:16" ht="14.25" customHeight="1" x14ac:dyDescent="0.2">
      <c r="N3320" s="8"/>
      <c r="P3320" s="8"/>
    </row>
    <row r="3321" spans="14:16" ht="14.25" customHeight="1" x14ac:dyDescent="0.2">
      <c r="N3321" s="8"/>
      <c r="P3321" s="8"/>
    </row>
    <row r="3322" spans="14:16" ht="14.25" customHeight="1" x14ac:dyDescent="0.2">
      <c r="N3322" s="8"/>
      <c r="P3322" s="8"/>
    </row>
    <row r="3323" spans="14:16" ht="14.25" customHeight="1" x14ac:dyDescent="0.2">
      <c r="N3323" s="8"/>
      <c r="P3323" s="8"/>
    </row>
    <row r="3324" spans="14:16" ht="14.25" customHeight="1" x14ac:dyDescent="0.2">
      <c r="N3324" s="8"/>
      <c r="P3324" s="8"/>
    </row>
    <row r="3325" spans="14:16" ht="14.25" customHeight="1" x14ac:dyDescent="0.2">
      <c r="N3325" s="8"/>
      <c r="P3325" s="8"/>
    </row>
    <row r="3326" spans="14:16" ht="14.25" customHeight="1" x14ac:dyDescent="0.2">
      <c r="N3326" s="8"/>
      <c r="P3326" s="8"/>
    </row>
    <row r="3327" spans="14:16" ht="14.25" customHeight="1" x14ac:dyDescent="0.2">
      <c r="N3327" s="8"/>
      <c r="P3327" s="8"/>
    </row>
    <row r="3328" spans="14:16" ht="14.25" customHeight="1" x14ac:dyDescent="0.2">
      <c r="N3328" s="8"/>
      <c r="P3328" s="8"/>
    </row>
    <row r="3329" spans="14:16" ht="14.25" customHeight="1" x14ac:dyDescent="0.2">
      <c r="N3329" s="8"/>
      <c r="P3329" s="8"/>
    </row>
    <row r="3330" spans="14:16" ht="14.25" customHeight="1" x14ac:dyDescent="0.2">
      <c r="N3330" s="8"/>
      <c r="P3330" s="8"/>
    </row>
    <row r="3331" spans="14:16" ht="14.25" customHeight="1" x14ac:dyDescent="0.2">
      <c r="N3331" s="8"/>
      <c r="P3331" s="8"/>
    </row>
    <row r="3332" spans="14:16" ht="14.25" customHeight="1" x14ac:dyDescent="0.2">
      <c r="N3332" s="8"/>
      <c r="P3332" s="8"/>
    </row>
    <row r="3333" spans="14:16" ht="14.25" customHeight="1" x14ac:dyDescent="0.2">
      <c r="N3333" s="8"/>
      <c r="P3333" s="8"/>
    </row>
    <row r="3334" spans="14:16" ht="14.25" customHeight="1" x14ac:dyDescent="0.2">
      <c r="N3334" s="8"/>
      <c r="P3334" s="8"/>
    </row>
    <row r="3335" spans="14:16" ht="14.25" customHeight="1" x14ac:dyDescent="0.2">
      <c r="N3335" s="8"/>
      <c r="P3335" s="8"/>
    </row>
    <row r="3336" spans="14:16" ht="14.25" customHeight="1" x14ac:dyDescent="0.2">
      <c r="N3336" s="8"/>
      <c r="P3336" s="8"/>
    </row>
    <row r="3337" spans="14:16" ht="14.25" customHeight="1" x14ac:dyDescent="0.2">
      <c r="N3337" s="8"/>
      <c r="P3337" s="8"/>
    </row>
    <row r="3338" spans="14:16" ht="14.25" customHeight="1" x14ac:dyDescent="0.2">
      <c r="N3338" s="8"/>
      <c r="P3338" s="8"/>
    </row>
    <row r="3339" spans="14:16" ht="14.25" customHeight="1" x14ac:dyDescent="0.2">
      <c r="N3339" s="8"/>
      <c r="P3339" s="8"/>
    </row>
    <row r="3340" spans="14:16" ht="14.25" customHeight="1" x14ac:dyDescent="0.2">
      <c r="N3340" s="8"/>
      <c r="P3340" s="8"/>
    </row>
    <row r="3341" spans="14:16" ht="14.25" customHeight="1" x14ac:dyDescent="0.2">
      <c r="N3341" s="8"/>
      <c r="P3341" s="8"/>
    </row>
    <row r="3342" spans="14:16" ht="14.25" customHeight="1" x14ac:dyDescent="0.2">
      <c r="N3342" s="8"/>
      <c r="P3342" s="8"/>
    </row>
    <row r="3343" spans="14:16" ht="14.25" customHeight="1" x14ac:dyDescent="0.2">
      <c r="N3343" s="8"/>
      <c r="P3343" s="8"/>
    </row>
    <row r="3344" spans="14:16" ht="14.25" customHeight="1" x14ac:dyDescent="0.2">
      <c r="N3344" s="8"/>
      <c r="P3344" s="8"/>
    </row>
    <row r="3345" spans="14:16" ht="14.25" customHeight="1" x14ac:dyDescent="0.2">
      <c r="N3345" s="8"/>
      <c r="P3345" s="8"/>
    </row>
    <row r="3346" spans="14:16" ht="14.25" customHeight="1" x14ac:dyDescent="0.2">
      <c r="N3346" s="8"/>
      <c r="P3346" s="8"/>
    </row>
    <row r="3347" spans="14:16" ht="14.25" customHeight="1" x14ac:dyDescent="0.2">
      <c r="N3347" s="8"/>
      <c r="P3347" s="8"/>
    </row>
    <row r="3348" spans="14:16" ht="14.25" customHeight="1" x14ac:dyDescent="0.2">
      <c r="N3348" s="8"/>
      <c r="P3348" s="8"/>
    </row>
    <row r="3349" spans="14:16" ht="14.25" customHeight="1" x14ac:dyDescent="0.2">
      <c r="N3349" s="8"/>
      <c r="P3349" s="8"/>
    </row>
    <row r="3350" spans="14:16" ht="14.25" customHeight="1" x14ac:dyDescent="0.2">
      <c r="N3350" s="8"/>
      <c r="P3350" s="8"/>
    </row>
    <row r="3351" spans="14:16" ht="14.25" customHeight="1" x14ac:dyDescent="0.2">
      <c r="N3351" s="8"/>
      <c r="P3351" s="8"/>
    </row>
    <row r="3352" spans="14:16" ht="14.25" customHeight="1" x14ac:dyDescent="0.2">
      <c r="N3352" s="8"/>
      <c r="P3352" s="8"/>
    </row>
    <row r="3353" spans="14:16" ht="14.25" customHeight="1" x14ac:dyDescent="0.2">
      <c r="N3353" s="8"/>
      <c r="P3353" s="8"/>
    </row>
    <row r="3354" spans="14:16" ht="14.25" customHeight="1" x14ac:dyDescent="0.2">
      <c r="N3354" s="8"/>
      <c r="P3354" s="8"/>
    </row>
    <row r="3355" spans="14:16" ht="14.25" customHeight="1" x14ac:dyDescent="0.2">
      <c r="N3355" s="8"/>
      <c r="P3355" s="8"/>
    </row>
    <row r="3356" spans="14:16" ht="14.25" customHeight="1" x14ac:dyDescent="0.2">
      <c r="N3356" s="8"/>
      <c r="P3356" s="8"/>
    </row>
    <row r="3357" spans="14:16" ht="14.25" customHeight="1" x14ac:dyDescent="0.2">
      <c r="N3357" s="8"/>
      <c r="P3357" s="8"/>
    </row>
    <row r="3358" spans="14:16" ht="14.25" customHeight="1" x14ac:dyDescent="0.2">
      <c r="N3358" s="8"/>
      <c r="P3358" s="8"/>
    </row>
    <row r="3359" spans="14:16" ht="14.25" customHeight="1" x14ac:dyDescent="0.2">
      <c r="N3359" s="8"/>
      <c r="P3359" s="8"/>
    </row>
    <row r="3360" spans="14:16" ht="14.25" customHeight="1" x14ac:dyDescent="0.2">
      <c r="N3360" s="8"/>
      <c r="P3360" s="8"/>
    </row>
    <row r="3361" spans="14:16" ht="14.25" customHeight="1" x14ac:dyDescent="0.2">
      <c r="N3361" s="8"/>
      <c r="P3361" s="8"/>
    </row>
    <row r="3362" spans="14:16" ht="14.25" customHeight="1" x14ac:dyDescent="0.2">
      <c r="N3362" s="8"/>
      <c r="P3362" s="8"/>
    </row>
    <row r="3363" spans="14:16" ht="14.25" customHeight="1" x14ac:dyDescent="0.2">
      <c r="N3363" s="8"/>
      <c r="P3363" s="8"/>
    </row>
    <row r="3364" spans="14:16" ht="14.25" customHeight="1" x14ac:dyDescent="0.2">
      <c r="N3364" s="8"/>
      <c r="P3364" s="8"/>
    </row>
    <row r="3365" spans="14:16" ht="14.25" customHeight="1" x14ac:dyDescent="0.2">
      <c r="N3365" s="8"/>
      <c r="P3365" s="8"/>
    </row>
    <row r="3366" spans="14:16" ht="14.25" customHeight="1" x14ac:dyDescent="0.2">
      <c r="N3366" s="8"/>
      <c r="P3366" s="8"/>
    </row>
    <row r="3367" spans="14:16" ht="14.25" customHeight="1" x14ac:dyDescent="0.2">
      <c r="N3367" s="8"/>
      <c r="P3367" s="8"/>
    </row>
    <row r="3368" spans="14:16" ht="14.25" customHeight="1" x14ac:dyDescent="0.2">
      <c r="N3368" s="8"/>
      <c r="P3368" s="8"/>
    </row>
    <row r="3369" spans="14:16" ht="14.25" customHeight="1" x14ac:dyDescent="0.2">
      <c r="N3369" s="8"/>
      <c r="P3369" s="8"/>
    </row>
    <row r="3370" spans="14:16" ht="14.25" customHeight="1" x14ac:dyDescent="0.2">
      <c r="N3370" s="8"/>
      <c r="P3370" s="8"/>
    </row>
    <row r="3371" spans="14:16" ht="14.25" customHeight="1" x14ac:dyDescent="0.2">
      <c r="N3371" s="8"/>
      <c r="P3371" s="8"/>
    </row>
    <row r="3372" spans="14:16" ht="14.25" customHeight="1" x14ac:dyDescent="0.2">
      <c r="N3372" s="8"/>
      <c r="P3372" s="8"/>
    </row>
    <row r="3373" spans="14:16" ht="14.25" customHeight="1" x14ac:dyDescent="0.2">
      <c r="N3373" s="8"/>
      <c r="P3373" s="8"/>
    </row>
    <row r="3374" spans="14:16" ht="14.25" customHeight="1" x14ac:dyDescent="0.2">
      <c r="N3374" s="8"/>
      <c r="P3374" s="8"/>
    </row>
    <row r="3375" spans="14:16" ht="14.25" customHeight="1" x14ac:dyDescent="0.2">
      <c r="N3375" s="8"/>
      <c r="P3375" s="8"/>
    </row>
    <row r="3376" spans="14:16" ht="14.25" customHeight="1" x14ac:dyDescent="0.2">
      <c r="N3376" s="8"/>
      <c r="P3376" s="8"/>
    </row>
    <row r="3377" spans="14:16" ht="14.25" customHeight="1" x14ac:dyDescent="0.2">
      <c r="N3377" s="8"/>
      <c r="P3377" s="8"/>
    </row>
    <row r="3378" spans="14:16" ht="14.25" customHeight="1" x14ac:dyDescent="0.2">
      <c r="N3378" s="8"/>
      <c r="P3378" s="8"/>
    </row>
    <row r="3379" spans="14:16" ht="14.25" customHeight="1" x14ac:dyDescent="0.2">
      <c r="N3379" s="8"/>
      <c r="P3379" s="8"/>
    </row>
    <row r="3380" spans="14:16" ht="14.25" customHeight="1" x14ac:dyDescent="0.2">
      <c r="N3380" s="8"/>
      <c r="P3380" s="8"/>
    </row>
    <row r="3381" spans="14:16" ht="14.25" customHeight="1" x14ac:dyDescent="0.2">
      <c r="N3381" s="8"/>
      <c r="P3381" s="8"/>
    </row>
    <row r="3382" spans="14:16" ht="14.25" customHeight="1" x14ac:dyDescent="0.2">
      <c r="N3382" s="8"/>
      <c r="P3382" s="8"/>
    </row>
    <row r="3383" spans="14:16" ht="14.25" customHeight="1" x14ac:dyDescent="0.2">
      <c r="N3383" s="8"/>
      <c r="P3383" s="8"/>
    </row>
    <row r="3384" spans="14:16" ht="14.25" customHeight="1" x14ac:dyDescent="0.2">
      <c r="N3384" s="8"/>
      <c r="P3384" s="8"/>
    </row>
    <row r="3385" spans="14:16" ht="14.25" customHeight="1" x14ac:dyDescent="0.2">
      <c r="N3385" s="8"/>
      <c r="P3385" s="8"/>
    </row>
    <row r="3386" spans="14:16" ht="14.25" customHeight="1" x14ac:dyDescent="0.2">
      <c r="N3386" s="8"/>
      <c r="P3386" s="8"/>
    </row>
    <row r="3387" spans="14:16" ht="14.25" customHeight="1" x14ac:dyDescent="0.2">
      <c r="N3387" s="8"/>
      <c r="P3387" s="8"/>
    </row>
    <row r="3388" spans="14:16" ht="14.25" customHeight="1" x14ac:dyDescent="0.2">
      <c r="N3388" s="8"/>
      <c r="P3388" s="8"/>
    </row>
    <row r="3389" spans="14:16" ht="14.25" customHeight="1" x14ac:dyDescent="0.2">
      <c r="N3389" s="8"/>
      <c r="P3389" s="8"/>
    </row>
    <row r="3390" spans="14:16" ht="14.25" customHeight="1" x14ac:dyDescent="0.2">
      <c r="N3390" s="8"/>
      <c r="P3390" s="8"/>
    </row>
    <row r="3391" spans="14:16" ht="14.25" customHeight="1" x14ac:dyDescent="0.2">
      <c r="N3391" s="8"/>
      <c r="P3391" s="8"/>
    </row>
    <row r="3392" spans="14:16" ht="14.25" customHeight="1" x14ac:dyDescent="0.2">
      <c r="N3392" s="8"/>
      <c r="P3392" s="8"/>
    </row>
    <row r="3393" spans="14:16" ht="14.25" customHeight="1" x14ac:dyDescent="0.2">
      <c r="N3393" s="8"/>
      <c r="P3393" s="8"/>
    </row>
    <row r="3394" spans="14:16" ht="14.25" customHeight="1" x14ac:dyDescent="0.2">
      <c r="N3394" s="8"/>
      <c r="P3394" s="8"/>
    </row>
    <row r="3395" spans="14:16" ht="14.25" customHeight="1" x14ac:dyDescent="0.2">
      <c r="N3395" s="8"/>
      <c r="P3395" s="8"/>
    </row>
    <row r="3396" spans="14:16" ht="14.25" customHeight="1" x14ac:dyDescent="0.2">
      <c r="N3396" s="8"/>
      <c r="P3396" s="8"/>
    </row>
    <row r="3397" spans="14:16" ht="14.25" customHeight="1" x14ac:dyDescent="0.2">
      <c r="N3397" s="8"/>
      <c r="P3397" s="8"/>
    </row>
    <row r="3398" spans="14:16" ht="14.25" customHeight="1" x14ac:dyDescent="0.2">
      <c r="N3398" s="8"/>
      <c r="P3398" s="8"/>
    </row>
    <row r="3399" spans="14:16" ht="14.25" customHeight="1" x14ac:dyDescent="0.2">
      <c r="N3399" s="8"/>
      <c r="P3399" s="8"/>
    </row>
    <row r="3400" spans="14:16" ht="14.25" customHeight="1" x14ac:dyDescent="0.2">
      <c r="N3400" s="8"/>
      <c r="P3400" s="8"/>
    </row>
    <row r="3401" spans="14:16" ht="14.25" customHeight="1" x14ac:dyDescent="0.2">
      <c r="N3401" s="8"/>
      <c r="P3401" s="8"/>
    </row>
    <row r="3402" spans="14:16" ht="14.25" customHeight="1" x14ac:dyDescent="0.2">
      <c r="N3402" s="8"/>
      <c r="P3402" s="8"/>
    </row>
    <row r="3403" spans="14:16" ht="14.25" customHeight="1" x14ac:dyDescent="0.2">
      <c r="N3403" s="8"/>
      <c r="P3403" s="8"/>
    </row>
    <row r="3404" spans="14:16" ht="14.25" customHeight="1" x14ac:dyDescent="0.2">
      <c r="N3404" s="8"/>
      <c r="P3404" s="8"/>
    </row>
    <row r="3405" spans="14:16" ht="14.25" customHeight="1" x14ac:dyDescent="0.2">
      <c r="N3405" s="8"/>
      <c r="P3405" s="8"/>
    </row>
    <row r="3406" spans="14:16" ht="14.25" customHeight="1" x14ac:dyDescent="0.2">
      <c r="N3406" s="8"/>
      <c r="P3406" s="8"/>
    </row>
    <row r="3407" spans="14:16" ht="14.25" customHeight="1" x14ac:dyDescent="0.2">
      <c r="N3407" s="8"/>
      <c r="P3407" s="8"/>
    </row>
    <row r="3408" spans="14:16" ht="14.25" customHeight="1" x14ac:dyDescent="0.2">
      <c r="N3408" s="8"/>
      <c r="P3408" s="8"/>
    </row>
    <row r="3409" spans="14:16" ht="14.25" customHeight="1" x14ac:dyDescent="0.2">
      <c r="N3409" s="8"/>
      <c r="P3409" s="8"/>
    </row>
    <row r="3410" spans="14:16" ht="14.25" customHeight="1" x14ac:dyDescent="0.2">
      <c r="N3410" s="8"/>
      <c r="P3410" s="8"/>
    </row>
    <row r="3411" spans="14:16" ht="14.25" customHeight="1" x14ac:dyDescent="0.2">
      <c r="N3411" s="8"/>
      <c r="P3411" s="8"/>
    </row>
    <row r="3412" spans="14:16" ht="14.25" customHeight="1" x14ac:dyDescent="0.2">
      <c r="N3412" s="8"/>
      <c r="P3412" s="8"/>
    </row>
    <row r="3413" spans="14:16" ht="14.25" customHeight="1" x14ac:dyDescent="0.2">
      <c r="N3413" s="8"/>
      <c r="P3413" s="8"/>
    </row>
    <row r="3414" spans="14:16" ht="14.25" customHeight="1" x14ac:dyDescent="0.2">
      <c r="N3414" s="8"/>
      <c r="P3414" s="8"/>
    </row>
    <row r="3415" spans="14:16" ht="14.25" customHeight="1" x14ac:dyDescent="0.2">
      <c r="N3415" s="8"/>
      <c r="P3415" s="8"/>
    </row>
    <row r="3416" spans="14:16" ht="14.25" customHeight="1" x14ac:dyDescent="0.2">
      <c r="N3416" s="8"/>
      <c r="P3416" s="8"/>
    </row>
    <row r="3417" spans="14:16" ht="14.25" customHeight="1" x14ac:dyDescent="0.2">
      <c r="N3417" s="8"/>
      <c r="P3417" s="8"/>
    </row>
    <row r="3418" spans="14:16" ht="14.25" customHeight="1" x14ac:dyDescent="0.2">
      <c r="N3418" s="8"/>
      <c r="P3418" s="8"/>
    </row>
    <row r="3419" spans="14:16" ht="14.25" customHeight="1" x14ac:dyDescent="0.2">
      <c r="N3419" s="8"/>
      <c r="P3419" s="8"/>
    </row>
    <row r="3420" spans="14:16" ht="14.25" customHeight="1" x14ac:dyDescent="0.2">
      <c r="N3420" s="8"/>
      <c r="P3420" s="8"/>
    </row>
    <row r="3421" spans="14:16" ht="14.25" customHeight="1" x14ac:dyDescent="0.2">
      <c r="N3421" s="8"/>
      <c r="P3421" s="8"/>
    </row>
    <row r="3422" spans="14:16" ht="14.25" customHeight="1" x14ac:dyDescent="0.2">
      <c r="N3422" s="8"/>
      <c r="P3422" s="8"/>
    </row>
    <row r="3423" spans="14:16" ht="14.25" customHeight="1" x14ac:dyDescent="0.2">
      <c r="N3423" s="8"/>
      <c r="P3423" s="8"/>
    </row>
    <row r="3424" spans="14:16" ht="14.25" customHeight="1" x14ac:dyDescent="0.2">
      <c r="N3424" s="8"/>
      <c r="P3424" s="8"/>
    </row>
    <row r="3425" spans="14:16" ht="14.25" customHeight="1" x14ac:dyDescent="0.2">
      <c r="N3425" s="8"/>
      <c r="P3425" s="8"/>
    </row>
    <row r="3426" spans="14:16" ht="14.25" customHeight="1" x14ac:dyDescent="0.2">
      <c r="N3426" s="8"/>
      <c r="P3426" s="8"/>
    </row>
    <row r="3427" spans="14:16" ht="14.25" customHeight="1" x14ac:dyDescent="0.2">
      <c r="N3427" s="8"/>
      <c r="P3427" s="8"/>
    </row>
    <row r="3428" spans="14:16" ht="14.25" customHeight="1" x14ac:dyDescent="0.2">
      <c r="N3428" s="8"/>
      <c r="P3428" s="8"/>
    </row>
    <row r="3429" spans="14:16" ht="14.25" customHeight="1" x14ac:dyDescent="0.2">
      <c r="N3429" s="8"/>
      <c r="P3429" s="8"/>
    </row>
    <row r="3430" spans="14:16" ht="14.25" customHeight="1" x14ac:dyDescent="0.2">
      <c r="N3430" s="8"/>
      <c r="P3430" s="8"/>
    </row>
    <row r="3431" spans="14:16" ht="14.25" customHeight="1" x14ac:dyDescent="0.2">
      <c r="N3431" s="8"/>
      <c r="P3431" s="8"/>
    </row>
    <row r="3432" spans="14:16" ht="14.25" customHeight="1" x14ac:dyDescent="0.2">
      <c r="N3432" s="8"/>
      <c r="P3432" s="8"/>
    </row>
    <row r="3433" spans="14:16" ht="14.25" customHeight="1" x14ac:dyDescent="0.2">
      <c r="N3433" s="8"/>
      <c r="P3433" s="8"/>
    </row>
    <row r="3434" spans="14:16" ht="14.25" customHeight="1" x14ac:dyDescent="0.2">
      <c r="N3434" s="8"/>
      <c r="P3434" s="8"/>
    </row>
    <row r="3435" spans="14:16" ht="14.25" customHeight="1" x14ac:dyDescent="0.2">
      <c r="N3435" s="8"/>
      <c r="P3435" s="8"/>
    </row>
    <row r="3436" spans="14:16" ht="14.25" customHeight="1" x14ac:dyDescent="0.2">
      <c r="N3436" s="8"/>
      <c r="P3436" s="8"/>
    </row>
    <row r="3437" spans="14:16" ht="14.25" customHeight="1" x14ac:dyDescent="0.2">
      <c r="N3437" s="8"/>
      <c r="P3437" s="8"/>
    </row>
    <row r="3438" spans="14:16" ht="14.25" customHeight="1" x14ac:dyDescent="0.2">
      <c r="N3438" s="8"/>
      <c r="P3438" s="8"/>
    </row>
    <row r="3439" spans="14:16" ht="14.25" customHeight="1" x14ac:dyDescent="0.2">
      <c r="N3439" s="8"/>
      <c r="P3439" s="8"/>
    </row>
    <row r="3440" spans="14:16" ht="14.25" customHeight="1" x14ac:dyDescent="0.2">
      <c r="N3440" s="8"/>
      <c r="P3440" s="8"/>
    </row>
    <row r="3441" spans="14:16" ht="14.25" customHeight="1" x14ac:dyDescent="0.2">
      <c r="N3441" s="8"/>
      <c r="P3441" s="8"/>
    </row>
    <row r="3442" spans="14:16" ht="14.25" customHeight="1" x14ac:dyDescent="0.2">
      <c r="N3442" s="8"/>
      <c r="P3442" s="8"/>
    </row>
    <row r="3443" spans="14:16" ht="14.25" customHeight="1" x14ac:dyDescent="0.2">
      <c r="N3443" s="8"/>
      <c r="P3443" s="8"/>
    </row>
    <row r="3444" spans="14:16" ht="14.25" customHeight="1" x14ac:dyDescent="0.2">
      <c r="N3444" s="8"/>
      <c r="P3444" s="8"/>
    </row>
    <row r="3445" spans="14:16" ht="14.25" customHeight="1" x14ac:dyDescent="0.2">
      <c r="N3445" s="8"/>
      <c r="P3445" s="8"/>
    </row>
    <row r="3446" spans="14:16" ht="14.25" customHeight="1" x14ac:dyDescent="0.2">
      <c r="N3446" s="8"/>
      <c r="P3446" s="8"/>
    </row>
    <row r="3447" spans="14:16" ht="14.25" customHeight="1" x14ac:dyDescent="0.2">
      <c r="N3447" s="8"/>
      <c r="P3447" s="8"/>
    </row>
    <row r="3448" spans="14:16" ht="14.25" customHeight="1" x14ac:dyDescent="0.2">
      <c r="N3448" s="8"/>
      <c r="P3448" s="8"/>
    </row>
    <row r="3449" spans="14:16" ht="14.25" customHeight="1" x14ac:dyDescent="0.2">
      <c r="N3449" s="8"/>
      <c r="P3449" s="8"/>
    </row>
    <row r="3450" spans="14:16" ht="14.25" customHeight="1" x14ac:dyDescent="0.2">
      <c r="N3450" s="8"/>
      <c r="P3450" s="8"/>
    </row>
    <row r="3451" spans="14:16" ht="14.25" customHeight="1" x14ac:dyDescent="0.2">
      <c r="N3451" s="8"/>
      <c r="P3451" s="8"/>
    </row>
    <row r="3452" spans="14:16" ht="14.25" customHeight="1" x14ac:dyDescent="0.2">
      <c r="N3452" s="8"/>
      <c r="P3452" s="8"/>
    </row>
    <row r="3453" spans="14:16" ht="14.25" customHeight="1" x14ac:dyDescent="0.2">
      <c r="N3453" s="8"/>
      <c r="P3453" s="8"/>
    </row>
    <row r="3454" spans="14:16" ht="14.25" customHeight="1" x14ac:dyDescent="0.2">
      <c r="N3454" s="8"/>
      <c r="P3454" s="8"/>
    </row>
    <row r="3455" spans="14:16" ht="14.25" customHeight="1" x14ac:dyDescent="0.2">
      <c r="N3455" s="8"/>
      <c r="P3455" s="8"/>
    </row>
    <row r="3456" spans="14:16" ht="14.25" customHeight="1" x14ac:dyDescent="0.2">
      <c r="N3456" s="8"/>
      <c r="P3456" s="8"/>
    </row>
    <row r="3457" spans="14:16" ht="14.25" customHeight="1" x14ac:dyDescent="0.2">
      <c r="N3457" s="8"/>
      <c r="P3457" s="8"/>
    </row>
    <row r="3458" spans="14:16" ht="14.25" customHeight="1" x14ac:dyDescent="0.2">
      <c r="N3458" s="8"/>
      <c r="P3458" s="8"/>
    </row>
    <row r="3459" spans="14:16" ht="14.25" customHeight="1" x14ac:dyDescent="0.2">
      <c r="N3459" s="8"/>
      <c r="P3459" s="8"/>
    </row>
    <row r="3460" spans="14:16" ht="14.25" customHeight="1" x14ac:dyDescent="0.2">
      <c r="N3460" s="8"/>
      <c r="P3460" s="8"/>
    </row>
    <row r="3461" spans="14:16" ht="14.25" customHeight="1" x14ac:dyDescent="0.2">
      <c r="N3461" s="8"/>
      <c r="P3461" s="8"/>
    </row>
    <row r="3462" spans="14:16" ht="14.25" customHeight="1" x14ac:dyDescent="0.2">
      <c r="N3462" s="8"/>
      <c r="P3462" s="8"/>
    </row>
    <row r="3463" spans="14:16" ht="14.25" customHeight="1" x14ac:dyDescent="0.2">
      <c r="N3463" s="8"/>
      <c r="P3463" s="8"/>
    </row>
    <row r="3464" spans="14:16" ht="14.25" customHeight="1" x14ac:dyDescent="0.2">
      <c r="N3464" s="8"/>
      <c r="P3464" s="8"/>
    </row>
    <row r="3465" spans="14:16" ht="14.25" customHeight="1" x14ac:dyDescent="0.2">
      <c r="N3465" s="8"/>
      <c r="P3465" s="8"/>
    </row>
    <row r="3466" spans="14:16" ht="14.25" customHeight="1" x14ac:dyDescent="0.2">
      <c r="N3466" s="8"/>
      <c r="P3466" s="8"/>
    </row>
    <row r="3467" spans="14:16" ht="14.25" customHeight="1" x14ac:dyDescent="0.2">
      <c r="N3467" s="8"/>
      <c r="P3467" s="8"/>
    </row>
    <row r="3468" spans="14:16" ht="14.25" customHeight="1" x14ac:dyDescent="0.2">
      <c r="N3468" s="8"/>
      <c r="P3468" s="8"/>
    </row>
    <row r="3469" spans="14:16" ht="14.25" customHeight="1" x14ac:dyDescent="0.2">
      <c r="N3469" s="8"/>
      <c r="P3469" s="8"/>
    </row>
    <row r="3470" spans="14:16" ht="14.25" customHeight="1" x14ac:dyDescent="0.2">
      <c r="N3470" s="8"/>
      <c r="P3470" s="8"/>
    </row>
    <row r="3471" spans="14:16" ht="14.25" customHeight="1" x14ac:dyDescent="0.2">
      <c r="N3471" s="8"/>
      <c r="P3471" s="8"/>
    </row>
    <row r="3472" spans="14:16" ht="14.25" customHeight="1" x14ac:dyDescent="0.2">
      <c r="N3472" s="8"/>
      <c r="P3472" s="8"/>
    </row>
    <row r="3473" spans="14:16" ht="14.25" customHeight="1" x14ac:dyDescent="0.2">
      <c r="N3473" s="8"/>
      <c r="P3473" s="8"/>
    </row>
    <row r="3474" spans="14:16" ht="14.25" customHeight="1" x14ac:dyDescent="0.2">
      <c r="N3474" s="8"/>
      <c r="P3474" s="8"/>
    </row>
    <row r="3475" spans="14:16" ht="14.25" customHeight="1" x14ac:dyDescent="0.2">
      <c r="N3475" s="8"/>
      <c r="P3475" s="8"/>
    </row>
    <row r="3476" spans="14:16" ht="14.25" customHeight="1" x14ac:dyDescent="0.2">
      <c r="N3476" s="8"/>
      <c r="P3476" s="8"/>
    </row>
    <row r="3477" spans="14:16" ht="14.25" customHeight="1" x14ac:dyDescent="0.2">
      <c r="N3477" s="8"/>
      <c r="P3477" s="8"/>
    </row>
    <row r="3478" spans="14:16" ht="14.25" customHeight="1" x14ac:dyDescent="0.2">
      <c r="N3478" s="8"/>
      <c r="P3478" s="8"/>
    </row>
    <row r="3479" spans="14:16" ht="14.25" customHeight="1" x14ac:dyDescent="0.2">
      <c r="N3479" s="8"/>
      <c r="P3479" s="8"/>
    </row>
    <row r="3480" spans="14:16" ht="14.25" customHeight="1" x14ac:dyDescent="0.2">
      <c r="N3480" s="8"/>
      <c r="P3480" s="8"/>
    </row>
    <row r="3481" spans="14:16" ht="14.25" customHeight="1" x14ac:dyDescent="0.2">
      <c r="N3481" s="8"/>
      <c r="P3481" s="8"/>
    </row>
    <row r="3482" spans="14:16" ht="14.25" customHeight="1" x14ac:dyDescent="0.2">
      <c r="N3482" s="8"/>
      <c r="P3482" s="8"/>
    </row>
    <row r="3483" spans="14:16" ht="14.25" customHeight="1" x14ac:dyDescent="0.2">
      <c r="N3483" s="8"/>
      <c r="P3483" s="8"/>
    </row>
    <row r="3484" spans="14:16" ht="14.25" customHeight="1" x14ac:dyDescent="0.2">
      <c r="N3484" s="8"/>
      <c r="P3484" s="8"/>
    </row>
    <row r="3485" spans="14:16" ht="14.25" customHeight="1" x14ac:dyDescent="0.2">
      <c r="N3485" s="8"/>
      <c r="P3485" s="8"/>
    </row>
    <row r="3486" spans="14:16" ht="14.25" customHeight="1" x14ac:dyDescent="0.2">
      <c r="N3486" s="8"/>
      <c r="P3486" s="8"/>
    </row>
    <row r="3487" spans="14:16" ht="14.25" customHeight="1" x14ac:dyDescent="0.2">
      <c r="N3487" s="8"/>
      <c r="P3487" s="8"/>
    </row>
    <row r="3488" spans="14:16" ht="14.25" customHeight="1" x14ac:dyDescent="0.2">
      <c r="N3488" s="8"/>
      <c r="P3488" s="8"/>
    </row>
    <row r="3489" spans="14:16" ht="14.25" customHeight="1" x14ac:dyDescent="0.2">
      <c r="N3489" s="8"/>
      <c r="P3489" s="8"/>
    </row>
    <row r="3490" spans="14:16" ht="14.25" customHeight="1" x14ac:dyDescent="0.2">
      <c r="N3490" s="8"/>
      <c r="P3490" s="8"/>
    </row>
    <row r="3491" spans="14:16" ht="14.25" customHeight="1" x14ac:dyDescent="0.2">
      <c r="N3491" s="8"/>
      <c r="P3491" s="8"/>
    </row>
    <row r="3492" spans="14:16" ht="14.25" customHeight="1" x14ac:dyDescent="0.2">
      <c r="N3492" s="8"/>
      <c r="P3492" s="8"/>
    </row>
    <row r="3493" spans="14:16" ht="14.25" customHeight="1" x14ac:dyDescent="0.2">
      <c r="N3493" s="8"/>
      <c r="P3493" s="8"/>
    </row>
    <row r="3494" spans="14:16" ht="14.25" customHeight="1" x14ac:dyDescent="0.2">
      <c r="N3494" s="8"/>
      <c r="P3494" s="8"/>
    </row>
    <row r="3495" spans="14:16" ht="14.25" customHeight="1" x14ac:dyDescent="0.2">
      <c r="N3495" s="8"/>
      <c r="P3495" s="8"/>
    </row>
    <row r="3496" spans="14:16" ht="14.25" customHeight="1" x14ac:dyDescent="0.2">
      <c r="N3496" s="8"/>
      <c r="P3496" s="8"/>
    </row>
    <row r="3497" spans="14:16" ht="14.25" customHeight="1" x14ac:dyDescent="0.2">
      <c r="N3497" s="8"/>
      <c r="P3497" s="8"/>
    </row>
    <row r="3498" spans="14:16" ht="14.25" customHeight="1" x14ac:dyDescent="0.2">
      <c r="N3498" s="8"/>
      <c r="P3498" s="8"/>
    </row>
    <row r="3499" spans="14:16" ht="14.25" customHeight="1" x14ac:dyDescent="0.2">
      <c r="N3499" s="8"/>
      <c r="P3499" s="8"/>
    </row>
    <row r="3500" spans="14:16" ht="14.25" customHeight="1" x14ac:dyDescent="0.2">
      <c r="N3500" s="8"/>
      <c r="P3500" s="8"/>
    </row>
    <row r="3501" spans="14:16" ht="14.25" customHeight="1" x14ac:dyDescent="0.2">
      <c r="N3501" s="8"/>
      <c r="P3501" s="8"/>
    </row>
    <row r="3502" spans="14:16" ht="14.25" customHeight="1" x14ac:dyDescent="0.2">
      <c r="N3502" s="8"/>
      <c r="P3502" s="8"/>
    </row>
    <row r="3503" spans="14:16" ht="14.25" customHeight="1" x14ac:dyDescent="0.2">
      <c r="N3503" s="8"/>
      <c r="P3503" s="8"/>
    </row>
    <row r="3504" spans="14:16" ht="14.25" customHeight="1" x14ac:dyDescent="0.2">
      <c r="N3504" s="8"/>
      <c r="P3504" s="8"/>
    </row>
    <row r="3505" spans="14:16" ht="14.25" customHeight="1" x14ac:dyDescent="0.2">
      <c r="N3505" s="8"/>
      <c r="P3505" s="8"/>
    </row>
    <row r="3506" spans="14:16" ht="14.25" customHeight="1" x14ac:dyDescent="0.2">
      <c r="N3506" s="8"/>
      <c r="P3506" s="8"/>
    </row>
    <row r="3507" spans="14:16" ht="14.25" customHeight="1" x14ac:dyDescent="0.2">
      <c r="N3507" s="8"/>
      <c r="P3507" s="8"/>
    </row>
    <row r="3508" spans="14:16" ht="14.25" customHeight="1" x14ac:dyDescent="0.2">
      <c r="N3508" s="8"/>
      <c r="P3508" s="8"/>
    </row>
    <row r="3509" spans="14:16" ht="14.25" customHeight="1" x14ac:dyDescent="0.2">
      <c r="N3509" s="8"/>
      <c r="P3509" s="8"/>
    </row>
    <row r="3510" spans="14:16" ht="14.25" customHeight="1" x14ac:dyDescent="0.2">
      <c r="N3510" s="8"/>
      <c r="P3510" s="8"/>
    </row>
    <row r="3511" spans="14:16" ht="14.25" customHeight="1" x14ac:dyDescent="0.2">
      <c r="N3511" s="8"/>
      <c r="P3511" s="8"/>
    </row>
    <row r="3512" spans="14:16" ht="14.25" customHeight="1" x14ac:dyDescent="0.2">
      <c r="N3512" s="8"/>
      <c r="P3512" s="8"/>
    </row>
    <row r="3513" spans="14:16" ht="14.25" customHeight="1" x14ac:dyDescent="0.2">
      <c r="N3513" s="8"/>
      <c r="P3513" s="8"/>
    </row>
    <row r="3514" spans="14:16" ht="14.25" customHeight="1" x14ac:dyDescent="0.2">
      <c r="N3514" s="8"/>
      <c r="P3514" s="8"/>
    </row>
    <row r="3515" spans="14:16" ht="14.25" customHeight="1" x14ac:dyDescent="0.2">
      <c r="N3515" s="8"/>
      <c r="P3515" s="8"/>
    </row>
    <row r="3516" spans="14:16" ht="14.25" customHeight="1" x14ac:dyDescent="0.2">
      <c r="N3516" s="8"/>
      <c r="P3516" s="8"/>
    </row>
    <row r="3517" spans="14:16" ht="14.25" customHeight="1" x14ac:dyDescent="0.2">
      <c r="N3517" s="8"/>
      <c r="P3517" s="8"/>
    </row>
    <row r="3518" spans="14:16" ht="14.25" customHeight="1" x14ac:dyDescent="0.2">
      <c r="N3518" s="8"/>
      <c r="P3518" s="8"/>
    </row>
    <row r="3519" spans="14:16" ht="14.25" customHeight="1" x14ac:dyDescent="0.2">
      <c r="N3519" s="8"/>
      <c r="P3519" s="8"/>
    </row>
    <row r="3520" spans="14:16" ht="14.25" customHeight="1" x14ac:dyDescent="0.2">
      <c r="N3520" s="8"/>
      <c r="P3520" s="8"/>
    </row>
    <row r="3521" spans="14:16" ht="14.25" customHeight="1" x14ac:dyDescent="0.2">
      <c r="N3521" s="8"/>
      <c r="P3521" s="8"/>
    </row>
    <row r="3522" spans="14:16" ht="14.25" customHeight="1" x14ac:dyDescent="0.2">
      <c r="N3522" s="8"/>
      <c r="P3522" s="8"/>
    </row>
    <row r="3523" spans="14:16" ht="14.25" customHeight="1" x14ac:dyDescent="0.2">
      <c r="N3523" s="8"/>
      <c r="P3523" s="8"/>
    </row>
    <row r="3524" spans="14:16" ht="14.25" customHeight="1" x14ac:dyDescent="0.2">
      <c r="N3524" s="8"/>
      <c r="P3524" s="8"/>
    </row>
    <row r="3525" spans="14:16" ht="14.25" customHeight="1" x14ac:dyDescent="0.2">
      <c r="N3525" s="8"/>
      <c r="P3525" s="8"/>
    </row>
    <row r="3526" spans="14:16" ht="14.25" customHeight="1" x14ac:dyDescent="0.2">
      <c r="N3526" s="8"/>
      <c r="P3526" s="8"/>
    </row>
    <row r="3527" spans="14:16" ht="14.25" customHeight="1" x14ac:dyDescent="0.2">
      <c r="N3527" s="8"/>
      <c r="P3527" s="8"/>
    </row>
    <row r="3528" spans="14:16" ht="14.25" customHeight="1" x14ac:dyDescent="0.2">
      <c r="N3528" s="8"/>
      <c r="P3528" s="8"/>
    </row>
    <row r="3529" spans="14:16" ht="14.25" customHeight="1" x14ac:dyDescent="0.2">
      <c r="N3529" s="8"/>
      <c r="P3529" s="8"/>
    </row>
    <row r="3530" spans="14:16" ht="14.25" customHeight="1" x14ac:dyDescent="0.2">
      <c r="N3530" s="8"/>
      <c r="P3530" s="8"/>
    </row>
    <row r="3531" spans="14:16" ht="14.25" customHeight="1" x14ac:dyDescent="0.2">
      <c r="N3531" s="8"/>
      <c r="P3531" s="8"/>
    </row>
    <row r="3532" spans="14:16" ht="14.25" customHeight="1" x14ac:dyDescent="0.2">
      <c r="N3532" s="8"/>
      <c r="P3532" s="8"/>
    </row>
    <row r="3533" spans="14:16" ht="14.25" customHeight="1" x14ac:dyDescent="0.2">
      <c r="N3533" s="8"/>
      <c r="P3533" s="8"/>
    </row>
    <row r="3534" spans="14:16" ht="14.25" customHeight="1" x14ac:dyDescent="0.2">
      <c r="N3534" s="8"/>
      <c r="P3534" s="8"/>
    </row>
    <row r="3535" spans="14:16" ht="14.25" customHeight="1" x14ac:dyDescent="0.2">
      <c r="N3535" s="8"/>
      <c r="P3535" s="8"/>
    </row>
    <row r="3536" spans="14:16" ht="14.25" customHeight="1" x14ac:dyDescent="0.2">
      <c r="N3536" s="8"/>
      <c r="P3536" s="8"/>
    </row>
    <row r="3537" spans="14:16" ht="14.25" customHeight="1" x14ac:dyDescent="0.2">
      <c r="N3537" s="8"/>
      <c r="P3537" s="8"/>
    </row>
    <row r="3538" spans="14:16" ht="14.25" customHeight="1" x14ac:dyDescent="0.2">
      <c r="N3538" s="8"/>
      <c r="P3538" s="8"/>
    </row>
    <row r="3539" spans="14:16" ht="14.25" customHeight="1" x14ac:dyDescent="0.2">
      <c r="N3539" s="8"/>
      <c r="P3539" s="8"/>
    </row>
    <row r="3540" spans="14:16" ht="14.25" customHeight="1" x14ac:dyDescent="0.2">
      <c r="N3540" s="8"/>
      <c r="P3540" s="8"/>
    </row>
    <row r="3541" spans="14:16" ht="14.25" customHeight="1" x14ac:dyDescent="0.2">
      <c r="N3541" s="8"/>
      <c r="P3541" s="8"/>
    </row>
    <row r="3542" spans="14:16" ht="14.25" customHeight="1" x14ac:dyDescent="0.2">
      <c r="N3542" s="8"/>
      <c r="P3542" s="8"/>
    </row>
    <row r="3543" spans="14:16" ht="14.25" customHeight="1" x14ac:dyDescent="0.2">
      <c r="N3543" s="8"/>
      <c r="P3543" s="8"/>
    </row>
    <row r="3544" spans="14:16" ht="14.25" customHeight="1" x14ac:dyDescent="0.2">
      <c r="N3544" s="8"/>
      <c r="P3544" s="8"/>
    </row>
    <row r="3545" spans="14:16" ht="14.25" customHeight="1" x14ac:dyDescent="0.2">
      <c r="N3545" s="8"/>
      <c r="P3545" s="8"/>
    </row>
    <row r="3546" spans="14:16" ht="14.25" customHeight="1" x14ac:dyDescent="0.2">
      <c r="N3546" s="8"/>
      <c r="P3546" s="8"/>
    </row>
    <row r="3547" spans="14:16" ht="14.25" customHeight="1" x14ac:dyDescent="0.2">
      <c r="N3547" s="8"/>
      <c r="P3547" s="8"/>
    </row>
    <row r="3548" spans="14:16" ht="14.25" customHeight="1" x14ac:dyDescent="0.2">
      <c r="N3548" s="8"/>
      <c r="P3548" s="8"/>
    </row>
    <row r="3549" spans="14:16" ht="14.25" customHeight="1" x14ac:dyDescent="0.2">
      <c r="N3549" s="8"/>
      <c r="P3549" s="8"/>
    </row>
    <row r="3550" spans="14:16" ht="14.25" customHeight="1" x14ac:dyDescent="0.2">
      <c r="N3550" s="8"/>
      <c r="P3550" s="8"/>
    </row>
    <row r="3551" spans="14:16" ht="14.25" customHeight="1" x14ac:dyDescent="0.2">
      <c r="N3551" s="8"/>
      <c r="P3551" s="8"/>
    </row>
    <row r="3552" spans="14:16" ht="14.25" customHeight="1" x14ac:dyDescent="0.2">
      <c r="N3552" s="8"/>
      <c r="P3552" s="8"/>
    </row>
    <row r="3553" spans="14:16" ht="14.25" customHeight="1" x14ac:dyDescent="0.2">
      <c r="N3553" s="8"/>
      <c r="P3553" s="8"/>
    </row>
    <row r="3554" spans="14:16" ht="14.25" customHeight="1" x14ac:dyDescent="0.2">
      <c r="N3554" s="8"/>
      <c r="P3554" s="8"/>
    </row>
    <row r="3555" spans="14:16" ht="14.25" customHeight="1" x14ac:dyDescent="0.2">
      <c r="N3555" s="8"/>
      <c r="P3555" s="8"/>
    </row>
    <row r="3556" spans="14:16" ht="14.25" customHeight="1" x14ac:dyDescent="0.2">
      <c r="N3556" s="8"/>
      <c r="P3556" s="8"/>
    </row>
    <row r="3557" spans="14:16" ht="14.25" customHeight="1" x14ac:dyDescent="0.2">
      <c r="N3557" s="8"/>
      <c r="P3557" s="8"/>
    </row>
    <row r="3558" spans="14:16" ht="14.25" customHeight="1" x14ac:dyDescent="0.2">
      <c r="N3558" s="8"/>
      <c r="P3558" s="8"/>
    </row>
    <row r="3559" spans="14:16" ht="14.25" customHeight="1" x14ac:dyDescent="0.2">
      <c r="N3559" s="8"/>
      <c r="P3559" s="8"/>
    </row>
    <row r="3560" spans="14:16" ht="14.25" customHeight="1" x14ac:dyDescent="0.2">
      <c r="N3560" s="8"/>
      <c r="P3560" s="8"/>
    </row>
    <row r="3561" spans="14:16" ht="14.25" customHeight="1" x14ac:dyDescent="0.2">
      <c r="N3561" s="8"/>
      <c r="P3561" s="8"/>
    </row>
    <row r="3562" spans="14:16" ht="14.25" customHeight="1" x14ac:dyDescent="0.2">
      <c r="N3562" s="8"/>
      <c r="P3562" s="8"/>
    </row>
    <row r="3563" spans="14:16" ht="14.25" customHeight="1" x14ac:dyDescent="0.2">
      <c r="N3563" s="8"/>
      <c r="P3563" s="8"/>
    </row>
    <row r="3564" spans="14:16" ht="14.25" customHeight="1" x14ac:dyDescent="0.2">
      <c r="N3564" s="8"/>
      <c r="P3564" s="8"/>
    </row>
    <row r="3565" spans="14:16" ht="14.25" customHeight="1" x14ac:dyDescent="0.2">
      <c r="N3565" s="8"/>
      <c r="P3565" s="8"/>
    </row>
    <row r="3566" spans="14:16" ht="14.25" customHeight="1" x14ac:dyDescent="0.2">
      <c r="N3566" s="8"/>
      <c r="P3566" s="8"/>
    </row>
    <row r="3567" spans="14:16" ht="14.25" customHeight="1" x14ac:dyDescent="0.2">
      <c r="N3567" s="8"/>
      <c r="P3567" s="8"/>
    </row>
    <row r="3568" spans="14:16" ht="14.25" customHeight="1" x14ac:dyDescent="0.2">
      <c r="N3568" s="8"/>
      <c r="P3568" s="8"/>
    </row>
    <row r="3569" spans="14:16" ht="14.25" customHeight="1" x14ac:dyDescent="0.2">
      <c r="N3569" s="8"/>
      <c r="P3569" s="8"/>
    </row>
    <row r="3570" spans="14:16" ht="14.25" customHeight="1" x14ac:dyDescent="0.2">
      <c r="N3570" s="8"/>
      <c r="P3570" s="8"/>
    </row>
    <row r="3571" spans="14:16" ht="14.25" customHeight="1" x14ac:dyDescent="0.2">
      <c r="N3571" s="8"/>
      <c r="P3571" s="8"/>
    </row>
    <row r="3572" spans="14:16" ht="14.25" customHeight="1" x14ac:dyDescent="0.2">
      <c r="N3572" s="8"/>
      <c r="P3572" s="8"/>
    </row>
    <row r="3573" spans="14:16" ht="14.25" customHeight="1" x14ac:dyDescent="0.2">
      <c r="N3573" s="8"/>
      <c r="P3573" s="8"/>
    </row>
    <row r="3574" spans="14:16" ht="14.25" customHeight="1" x14ac:dyDescent="0.2">
      <c r="N3574" s="8"/>
      <c r="P3574" s="8"/>
    </row>
    <row r="3575" spans="14:16" ht="14.25" customHeight="1" x14ac:dyDescent="0.2">
      <c r="N3575" s="8"/>
      <c r="P3575" s="8"/>
    </row>
    <row r="3576" spans="14:16" ht="14.25" customHeight="1" x14ac:dyDescent="0.2">
      <c r="N3576" s="8"/>
      <c r="P3576" s="8"/>
    </row>
    <row r="3577" spans="14:16" ht="14.25" customHeight="1" x14ac:dyDescent="0.2">
      <c r="N3577" s="8"/>
      <c r="P3577" s="8"/>
    </row>
    <row r="3578" spans="14:16" ht="14.25" customHeight="1" x14ac:dyDescent="0.2">
      <c r="N3578" s="8"/>
      <c r="P3578" s="8"/>
    </row>
    <row r="3579" spans="14:16" ht="14.25" customHeight="1" x14ac:dyDescent="0.2">
      <c r="N3579" s="8"/>
      <c r="P3579" s="8"/>
    </row>
    <row r="3580" spans="14:16" ht="14.25" customHeight="1" x14ac:dyDescent="0.2">
      <c r="N3580" s="8"/>
      <c r="P3580" s="8"/>
    </row>
    <row r="3581" spans="14:16" ht="14.25" customHeight="1" x14ac:dyDescent="0.2">
      <c r="N3581" s="8"/>
      <c r="P3581" s="8"/>
    </row>
    <row r="3582" spans="14:16" ht="14.25" customHeight="1" x14ac:dyDescent="0.2">
      <c r="N3582" s="8"/>
      <c r="P3582" s="8"/>
    </row>
    <row r="3583" spans="14:16" ht="14.25" customHeight="1" x14ac:dyDescent="0.2">
      <c r="N3583" s="8"/>
      <c r="P3583" s="8"/>
    </row>
    <row r="3584" spans="14:16" ht="14.25" customHeight="1" x14ac:dyDescent="0.2">
      <c r="N3584" s="8"/>
      <c r="P3584" s="8"/>
    </row>
    <row r="3585" spans="14:16" ht="14.25" customHeight="1" x14ac:dyDescent="0.2">
      <c r="N3585" s="8"/>
      <c r="P3585" s="8"/>
    </row>
    <row r="3586" spans="14:16" ht="14.25" customHeight="1" x14ac:dyDescent="0.2">
      <c r="N3586" s="8"/>
      <c r="P3586" s="8"/>
    </row>
    <row r="3587" spans="14:16" ht="14.25" customHeight="1" x14ac:dyDescent="0.2">
      <c r="N3587" s="8"/>
      <c r="P3587" s="8"/>
    </row>
    <row r="3588" spans="14:16" ht="14.25" customHeight="1" x14ac:dyDescent="0.2">
      <c r="N3588" s="8"/>
      <c r="P3588" s="8"/>
    </row>
    <row r="3589" spans="14:16" ht="14.25" customHeight="1" x14ac:dyDescent="0.2">
      <c r="N3589" s="8"/>
      <c r="P3589" s="8"/>
    </row>
    <row r="3590" spans="14:16" ht="14.25" customHeight="1" x14ac:dyDescent="0.2">
      <c r="N3590" s="8"/>
      <c r="P3590" s="8"/>
    </row>
    <row r="3591" spans="14:16" ht="14.25" customHeight="1" x14ac:dyDescent="0.2">
      <c r="N3591" s="8"/>
      <c r="P3591" s="8"/>
    </row>
    <row r="3592" spans="14:16" ht="14.25" customHeight="1" x14ac:dyDescent="0.2">
      <c r="N3592" s="8"/>
      <c r="P3592" s="8"/>
    </row>
    <row r="3593" spans="14:16" ht="14.25" customHeight="1" x14ac:dyDescent="0.2">
      <c r="N3593" s="8"/>
      <c r="P3593" s="8"/>
    </row>
    <row r="3594" spans="14:16" ht="14.25" customHeight="1" x14ac:dyDescent="0.2">
      <c r="N3594" s="8"/>
      <c r="P3594" s="8"/>
    </row>
    <row r="3595" spans="14:16" ht="14.25" customHeight="1" x14ac:dyDescent="0.2">
      <c r="N3595" s="8"/>
      <c r="P3595" s="8"/>
    </row>
    <row r="3596" spans="14:16" ht="14.25" customHeight="1" x14ac:dyDescent="0.2">
      <c r="N3596" s="8"/>
      <c r="P3596" s="8"/>
    </row>
    <row r="3597" spans="14:16" ht="14.25" customHeight="1" x14ac:dyDescent="0.2">
      <c r="N3597" s="8"/>
      <c r="P3597" s="8"/>
    </row>
    <row r="3598" spans="14:16" ht="14.25" customHeight="1" x14ac:dyDescent="0.2">
      <c r="N3598" s="8"/>
      <c r="P3598" s="8"/>
    </row>
    <row r="3599" spans="14:16" ht="14.25" customHeight="1" x14ac:dyDescent="0.2">
      <c r="N3599" s="8"/>
      <c r="P3599" s="8"/>
    </row>
    <row r="3600" spans="14:16" ht="14.25" customHeight="1" x14ac:dyDescent="0.2">
      <c r="N3600" s="8"/>
      <c r="P3600" s="8"/>
    </row>
    <row r="3601" spans="14:16" ht="14.25" customHeight="1" x14ac:dyDescent="0.2">
      <c r="N3601" s="8"/>
      <c r="P3601" s="8"/>
    </row>
    <row r="3602" spans="14:16" ht="14.25" customHeight="1" x14ac:dyDescent="0.2">
      <c r="N3602" s="8"/>
      <c r="P3602" s="8"/>
    </row>
    <row r="3603" spans="14:16" ht="14.25" customHeight="1" x14ac:dyDescent="0.2">
      <c r="N3603" s="8"/>
      <c r="P3603" s="8"/>
    </row>
    <row r="3604" spans="14:16" ht="14.25" customHeight="1" x14ac:dyDescent="0.2">
      <c r="N3604" s="8"/>
      <c r="P3604" s="8"/>
    </row>
    <row r="3605" spans="14:16" ht="14.25" customHeight="1" x14ac:dyDescent="0.2">
      <c r="N3605" s="8"/>
      <c r="P3605" s="8"/>
    </row>
    <row r="3606" spans="14:16" ht="14.25" customHeight="1" x14ac:dyDescent="0.2">
      <c r="N3606" s="8"/>
      <c r="P3606" s="8"/>
    </row>
    <row r="3607" spans="14:16" ht="14.25" customHeight="1" x14ac:dyDescent="0.2">
      <c r="N3607" s="8"/>
      <c r="P3607" s="8"/>
    </row>
    <row r="3608" spans="14:16" ht="14.25" customHeight="1" x14ac:dyDescent="0.2">
      <c r="N3608" s="8"/>
      <c r="P3608" s="8"/>
    </row>
    <row r="3609" spans="14:16" ht="14.25" customHeight="1" x14ac:dyDescent="0.2">
      <c r="N3609" s="8"/>
      <c r="P3609" s="8"/>
    </row>
    <row r="3610" spans="14:16" ht="14.25" customHeight="1" x14ac:dyDescent="0.2">
      <c r="N3610" s="8"/>
      <c r="P3610" s="8"/>
    </row>
    <row r="3611" spans="14:16" ht="14.25" customHeight="1" x14ac:dyDescent="0.2">
      <c r="N3611" s="8"/>
      <c r="P3611" s="8"/>
    </row>
    <row r="3612" spans="14:16" ht="14.25" customHeight="1" x14ac:dyDescent="0.2">
      <c r="N3612" s="8"/>
      <c r="P3612" s="8"/>
    </row>
    <row r="3613" spans="14:16" ht="14.25" customHeight="1" x14ac:dyDescent="0.2">
      <c r="N3613" s="8"/>
      <c r="P3613" s="8"/>
    </row>
    <row r="3614" spans="14:16" ht="14.25" customHeight="1" x14ac:dyDescent="0.2">
      <c r="N3614" s="8"/>
      <c r="P3614" s="8"/>
    </row>
    <row r="3615" spans="14:16" ht="14.25" customHeight="1" x14ac:dyDescent="0.2">
      <c r="N3615" s="8"/>
      <c r="P3615" s="8"/>
    </row>
    <row r="3616" spans="14:16" ht="14.25" customHeight="1" x14ac:dyDescent="0.2">
      <c r="N3616" s="8"/>
      <c r="P3616" s="8"/>
    </row>
    <row r="3617" spans="14:16" ht="14.25" customHeight="1" x14ac:dyDescent="0.2">
      <c r="N3617" s="8"/>
      <c r="P3617" s="8"/>
    </row>
    <row r="3618" spans="14:16" ht="14.25" customHeight="1" x14ac:dyDescent="0.2">
      <c r="N3618" s="8"/>
      <c r="P3618" s="8"/>
    </row>
    <row r="3619" spans="14:16" ht="14.25" customHeight="1" x14ac:dyDescent="0.2">
      <c r="N3619" s="8"/>
      <c r="P3619" s="8"/>
    </row>
    <row r="3620" spans="14:16" ht="14.25" customHeight="1" x14ac:dyDescent="0.2">
      <c r="N3620" s="8"/>
      <c r="P3620" s="8"/>
    </row>
    <row r="3621" spans="14:16" ht="14.25" customHeight="1" x14ac:dyDescent="0.2">
      <c r="N3621" s="8"/>
      <c r="P3621" s="8"/>
    </row>
    <row r="3622" spans="14:16" ht="14.25" customHeight="1" x14ac:dyDescent="0.2">
      <c r="N3622" s="8"/>
      <c r="P3622" s="8"/>
    </row>
    <row r="3623" spans="14:16" ht="14.25" customHeight="1" x14ac:dyDescent="0.2">
      <c r="N3623" s="8"/>
      <c r="P3623" s="8"/>
    </row>
    <row r="3624" spans="14:16" ht="14.25" customHeight="1" x14ac:dyDescent="0.2">
      <c r="N3624" s="8"/>
      <c r="P3624" s="8"/>
    </row>
    <row r="3625" spans="14:16" ht="14.25" customHeight="1" x14ac:dyDescent="0.2">
      <c r="N3625" s="8"/>
      <c r="P3625" s="8"/>
    </row>
    <row r="3626" spans="14:16" ht="14.25" customHeight="1" x14ac:dyDescent="0.2">
      <c r="N3626" s="8"/>
      <c r="P3626" s="8"/>
    </row>
    <row r="3627" spans="14:16" ht="14.25" customHeight="1" x14ac:dyDescent="0.2">
      <c r="N3627" s="8"/>
      <c r="P3627" s="8"/>
    </row>
    <row r="3628" spans="14:16" ht="14.25" customHeight="1" x14ac:dyDescent="0.2">
      <c r="N3628" s="8"/>
      <c r="P3628" s="8"/>
    </row>
    <row r="3629" spans="14:16" ht="14.25" customHeight="1" x14ac:dyDescent="0.2">
      <c r="N3629" s="8"/>
      <c r="P3629" s="8"/>
    </row>
    <row r="3630" spans="14:16" ht="14.25" customHeight="1" x14ac:dyDescent="0.2">
      <c r="N3630" s="8"/>
      <c r="P3630" s="8"/>
    </row>
    <row r="3631" spans="14:16" ht="14.25" customHeight="1" x14ac:dyDescent="0.2">
      <c r="N3631" s="8"/>
      <c r="P3631" s="8"/>
    </row>
    <row r="3632" spans="14:16" ht="14.25" customHeight="1" x14ac:dyDescent="0.2">
      <c r="N3632" s="8"/>
      <c r="P3632" s="8"/>
    </row>
    <row r="3633" spans="14:16" ht="14.25" customHeight="1" x14ac:dyDescent="0.2">
      <c r="N3633" s="8"/>
      <c r="P3633" s="8"/>
    </row>
    <row r="3634" spans="14:16" ht="14.25" customHeight="1" x14ac:dyDescent="0.2">
      <c r="N3634" s="8"/>
      <c r="P3634" s="8"/>
    </row>
    <row r="3635" spans="14:16" ht="14.25" customHeight="1" x14ac:dyDescent="0.2">
      <c r="N3635" s="8"/>
      <c r="P3635" s="8"/>
    </row>
    <row r="3636" spans="14:16" ht="14.25" customHeight="1" x14ac:dyDescent="0.2">
      <c r="N3636" s="8"/>
      <c r="P3636" s="8"/>
    </row>
    <row r="3637" spans="14:16" ht="14.25" customHeight="1" x14ac:dyDescent="0.2">
      <c r="N3637" s="8"/>
      <c r="P3637" s="8"/>
    </row>
    <row r="3638" spans="14:16" ht="14.25" customHeight="1" x14ac:dyDescent="0.2">
      <c r="N3638" s="8"/>
      <c r="P3638" s="8"/>
    </row>
    <row r="3639" spans="14:16" ht="14.25" customHeight="1" x14ac:dyDescent="0.2">
      <c r="N3639" s="8"/>
      <c r="P3639" s="8"/>
    </row>
    <row r="3640" spans="14:16" ht="14.25" customHeight="1" x14ac:dyDescent="0.2">
      <c r="N3640" s="8"/>
      <c r="P3640" s="8"/>
    </row>
    <row r="3641" spans="14:16" ht="14.25" customHeight="1" x14ac:dyDescent="0.2">
      <c r="N3641" s="8"/>
      <c r="P3641" s="8"/>
    </row>
    <row r="3642" spans="14:16" ht="14.25" customHeight="1" x14ac:dyDescent="0.2">
      <c r="N3642" s="8"/>
      <c r="P3642" s="8"/>
    </row>
    <row r="3643" spans="14:16" ht="14.25" customHeight="1" x14ac:dyDescent="0.2">
      <c r="N3643" s="8"/>
      <c r="P3643" s="8"/>
    </row>
    <row r="3644" spans="14:16" ht="14.25" customHeight="1" x14ac:dyDescent="0.2">
      <c r="N3644" s="8"/>
      <c r="P3644" s="8"/>
    </row>
    <row r="3645" spans="14:16" ht="14.25" customHeight="1" x14ac:dyDescent="0.2">
      <c r="N3645" s="8"/>
      <c r="P3645" s="8"/>
    </row>
    <row r="3646" spans="14:16" ht="14.25" customHeight="1" x14ac:dyDescent="0.2">
      <c r="N3646" s="8"/>
      <c r="P3646" s="8"/>
    </row>
    <row r="3647" spans="14:16" ht="14.25" customHeight="1" x14ac:dyDescent="0.2">
      <c r="N3647" s="8"/>
      <c r="P3647" s="8"/>
    </row>
    <row r="3648" spans="14:16" ht="14.25" customHeight="1" x14ac:dyDescent="0.2">
      <c r="N3648" s="8"/>
      <c r="P3648" s="8"/>
    </row>
    <row r="3649" spans="14:16" ht="14.25" customHeight="1" x14ac:dyDescent="0.2">
      <c r="N3649" s="8"/>
      <c r="P3649" s="8"/>
    </row>
    <row r="3650" spans="14:16" ht="14.25" customHeight="1" x14ac:dyDescent="0.2">
      <c r="N3650" s="8"/>
      <c r="P3650" s="8"/>
    </row>
    <row r="3651" spans="14:16" ht="14.25" customHeight="1" x14ac:dyDescent="0.2">
      <c r="N3651" s="8"/>
      <c r="P3651" s="8"/>
    </row>
    <row r="3652" spans="14:16" ht="14.25" customHeight="1" x14ac:dyDescent="0.2">
      <c r="N3652" s="8"/>
      <c r="P3652" s="8"/>
    </row>
    <row r="3653" spans="14:16" ht="14.25" customHeight="1" x14ac:dyDescent="0.2">
      <c r="N3653" s="8"/>
      <c r="P3653" s="8"/>
    </row>
    <row r="3654" spans="14:16" ht="14.25" customHeight="1" x14ac:dyDescent="0.2">
      <c r="N3654" s="8"/>
      <c r="P3654" s="8"/>
    </row>
    <row r="3655" spans="14:16" ht="14.25" customHeight="1" x14ac:dyDescent="0.2">
      <c r="N3655" s="8"/>
      <c r="P3655" s="8"/>
    </row>
    <row r="3656" spans="14:16" ht="14.25" customHeight="1" x14ac:dyDescent="0.2">
      <c r="N3656" s="8"/>
      <c r="P3656" s="8"/>
    </row>
    <row r="3657" spans="14:16" ht="14.25" customHeight="1" x14ac:dyDescent="0.2">
      <c r="N3657" s="8"/>
      <c r="P3657" s="8"/>
    </row>
    <row r="3658" spans="14:16" ht="14.25" customHeight="1" x14ac:dyDescent="0.2">
      <c r="N3658" s="8"/>
      <c r="P3658" s="8"/>
    </row>
    <row r="3659" spans="14:16" ht="14.25" customHeight="1" x14ac:dyDescent="0.2">
      <c r="N3659" s="8"/>
      <c r="P3659" s="8"/>
    </row>
    <row r="3660" spans="14:16" ht="14.25" customHeight="1" x14ac:dyDescent="0.2">
      <c r="N3660" s="8"/>
      <c r="P3660" s="8"/>
    </row>
    <row r="3661" spans="14:16" ht="14.25" customHeight="1" x14ac:dyDescent="0.2">
      <c r="N3661" s="8"/>
      <c r="P3661" s="8"/>
    </row>
    <row r="3662" spans="14:16" ht="14.25" customHeight="1" x14ac:dyDescent="0.2">
      <c r="N3662" s="8"/>
      <c r="P3662" s="8"/>
    </row>
    <row r="3663" spans="14:16" ht="14.25" customHeight="1" x14ac:dyDescent="0.2">
      <c r="N3663" s="8"/>
      <c r="P3663" s="8"/>
    </row>
    <row r="3664" spans="14:16" ht="14.25" customHeight="1" x14ac:dyDescent="0.2">
      <c r="N3664" s="8"/>
      <c r="P3664" s="8"/>
    </row>
    <row r="3665" spans="14:16" ht="14.25" customHeight="1" x14ac:dyDescent="0.2">
      <c r="N3665" s="8"/>
      <c r="P3665" s="8"/>
    </row>
    <row r="3666" spans="14:16" ht="14.25" customHeight="1" x14ac:dyDescent="0.2">
      <c r="N3666" s="8"/>
      <c r="P3666" s="8"/>
    </row>
    <row r="3667" spans="14:16" ht="14.25" customHeight="1" x14ac:dyDescent="0.2">
      <c r="N3667" s="8"/>
      <c r="P3667" s="8"/>
    </row>
    <row r="3668" spans="14:16" ht="14.25" customHeight="1" x14ac:dyDescent="0.2">
      <c r="N3668" s="8"/>
      <c r="P3668" s="8"/>
    </row>
    <row r="3669" spans="14:16" ht="14.25" customHeight="1" x14ac:dyDescent="0.2">
      <c r="N3669" s="8"/>
      <c r="P3669" s="8"/>
    </row>
    <row r="3670" spans="14:16" ht="14.25" customHeight="1" x14ac:dyDescent="0.2">
      <c r="N3670" s="8"/>
      <c r="P3670" s="8"/>
    </row>
    <row r="3671" spans="14:16" ht="14.25" customHeight="1" x14ac:dyDescent="0.2">
      <c r="N3671" s="8"/>
      <c r="P3671" s="8"/>
    </row>
    <row r="3672" spans="14:16" ht="14.25" customHeight="1" x14ac:dyDescent="0.2">
      <c r="N3672" s="8"/>
      <c r="P3672" s="8"/>
    </row>
    <row r="3673" spans="14:16" ht="14.25" customHeight="1" x14ac:dyDescent="0.2">
      <c r="N3673" s="8"/>
      <c r="P3673" s="8"/>
    </row>
    <row r="3674" spans="14:16" ht="14.25" customHeight="1" x14ac:dyDescent="0.2">
      <c r="N3674" s="8"/>
      <c r="P3674" s="8"/>
    </row>
    <row r="3675" spans="14:16" ht="14.25" customHeight="1" x14ac:dyDescent="0.2">
      <c r="N3675" s="8"/>
      <c r="P3675" s="8"/>
    </row>
    <row r="3676" spans="14:16" ht="14.25" customHeight="1" x14ac:dyDescent="0.2">
      <c r="N3676" s="8"/>
      <c r="P3676" s="8"/>
    </row>
    <row r="3677" spans="14:16" ht="14.25" customHeight="1" x14ac:dyDescent="0.2">
      <c r="N3677" s="8"/>
      <c r="P3677" s="8"/>
    </row>
    <row r="3678" spans="14:16" ht="14.25" customHeight="1" x14ac:dyDescent="0.2">
      <c r="N3678" s="8"/>
      <c r="P3678" s="8"/>
    </row>
    <row r="3679" spans="14:16" ht="14.25" customHeight="1" x14ac:dyDescent="0.2">
      <c r="N3679" s="8"/>
      <c r="P3679" s="8"/>
    </row>
    <row r="3680" spans="14:16" ht="14.25" customHeight="1" x14ac:dyDescent="0.2">
      <c r="N3680" s="8"/>
      <c r="P3680" s="8"/>
    </row>
    <row r="3681" spans="14:16" ht="14.25" customHeight="1" x14ac:dyDescent="0.2">
      <c r="N3681" s="8"/>
      <c r="P3681" s="8"/>
    </row>
    <row r="3682" spans="14:16" ht="14.25" customHeight="1" x14ac:dyDescent="0.2">
      <c r="N3682" s="8"/>
      <c r="P3682" s="8"/>
    </row>
    <row r="3683" spans="14:16" ht="14.25" customHeight="1" x14ac:dyDescent="0.2">
      <c r="N3683" s="8"/>
      <c r="P3683" s="8"/>
    </row>
    <row r="3684" spans="14:16" ht="14.25" customHeight="1" x14ac:dyDescent="0.2">
      <c r="N3684" s="8"/>
      <c r="P3684" s="8"/>
    </row>
    <row r="3685" spans="14:16" ht="14.25" customHeight="1" x14ac:dyDescent="0.2">
      <c r="N3685" s="8"/>
      <c r="P3685" s="8"/>
    </row>
    <row r="3686" spans="14:16" ht="14.25" customHeight="1" x14ac:dyDescent="0.2">
      <c r="N3686" s="8"/>
      <c r="P3686" s="8"/>
    </row>
    <row r="3687" spans="14:16" ht="14.25" customHeight="1" x14ac:dyDescent="0.2">
      <c r="N3687" s="8"/>
      <c r="P3687" s="8"/>
    </row>
    <row r="3688" spans="14:16" ht="14.25" customHeight="1" x14ac:dyDescent="0.2">
      <c r="N3688" s="8"/>
      <c r="P3688" s="8"/>
    </row>
    <row r="3689" spans="14:16" ht="14.25" customHeight="1" x14ac:dyDescent="0.2">
      <c r="N3689" s="8"/>
      <c r="P3689" s="8"/>
    </row>
    <row r="3690" spans="14:16" ht="14.25" customHeight="1" x14ac:dyDescent="0.2">
      <c r="N3690" s="8"/>
      <c r="P3690" s="8"/>
    </row>
    <row r="3691" spans="14:16" ht="14.25" customHeight="1" x14ac:dyDescent="0.2">
      <c r="N3691" s="8"/>
      <c r="P3691" s="8"/>
    </row>
    <row r="3692" spans="14:16" ht="14.25" customHeight="1" x14ac:dyDescent="0.2">
      <c r="N3692" s="8"/>
      <c r="P3692" s="8"/>
    </row>
    <row r="3693" spans="14:16" ht="14.25" customHeight="1" x14ac:dyDescent="0.2">
      <c r="N3693" s="8"/>
      <c r="P3693" s="8"/>
    </row>
    <row r="3694" spans="14:16" ht="14.25" customHeight="1" x14ac:dyDescent="0.2">
      <c r="N3694" s="8"/>
      <c r="P3694" s="8"/>
    </row>
    <row r="3695" spans="14:16" ht="14.25" customHeight="1" x14ac:dyDescent="0.2">
      <c r="N3695" s="8"/>
      <c r="P3695" s="8"/>
    </row>
    <row r="3696" spans="14:16" ht="14.25" customHeight="1" x14ac:dyDescent="0.2">
      <c r="N3696" s="8"/>
      <c r="P3696" s="8"/>
    </row>
    <row r="3697" spans="14:16" ht="14.25" customHeight="1" x14ac:dyDescent="0.2">
      <c r="N3697" s="8"/>
      <c r="P3697" s="8"/>
    </row>
    <row r="3698" spans="14:16" ht="14.25" customHeight="1" x14ac:dyDescent="0.2">
      <c r="N3698" s="8"/>
      <c r="P3698" s="8"/>
    </row>
    <row r="3699" spans="14:16" ht="14.25" customHeight="1" x14ac:dyDescent="0.2">
      <c r="N3699" s="8"/>
      <c r="P3699" s="8"/>
    </row>
    <row r="3700" spans="14:16" ht="14.25" customHeight="1" x14ac:dyDescent="0.2">
      <c r="N3700" s="8"/>
      <c r="P3700" s="8"/>
    </row>
    <row r="3701" spans="14:16" ht="14.25" customHeight="1" x14ac:dyDescent="0.2">
      <c r="N3701" s="8"/>
      <c r="P3701" s="8"/>
    </row>
    <row r="3702" spans="14:16" ht="14.25" customHeight="1" x14ac:dyDescent="0.2">
      <c r="N3702" s="8"/>
      <c r="P3702" s="8"/>
    </row>
    <row r="3703" spans="14:16" ht="14.25" customHeight="1" x14ac:dyDescent="0.2">
      <c r="N3703" s="8"/>
      <c r="P3703" s="8"/>
    </row>
    <row r="3704" spans="14:16" ht="14.25" customHeight="1" x14ac:dyDescent="0.2">
      <c r="N3704" s="8"/>
      <c r="P3704" s="8"/>
    </row>
    <row r="3705" spans="14:16" ht="14.25" customHeight="1" x14ac:dyDescent="0.2">
      <c r="N3705" s="8"/>
      <c r="P3705" s="8"/>
    </row>
    <row r="3706" spans="14:16" ht="14.25" customHeight="1" x14ac:dyDescent="0.2">
      <c r="N3706" s="8"/>
      <c r="P3706" s="8"/>
    </row>
    <row r="3707" spans="14:16" ht="14.25" customHeight="1" x14ac:dyDescent="0.2">
      <c r="N3707" s="8"/>
      <c r="P3707" s="8"/>
    </row>
    <row r="3708" spans="14:16" ht="14.25" customHeight="1" x14ac:dyDescent="0.2">
      <c r="N3708" s="8"/>
      <c r="P3708" s="8"/>
    </row>
    <row r="3709" spans="14:16" ht="14.25" customHeight="1" x14ac:dyDescent="0.2">
      <c r="N3709" s="8"/>
      <c r="P3709" s="8"/>
    </row>
    <row r="3710" spans="14:16" ht="14.25" customHeight="1" x14ac:dyDescent="0.2">
      <c r="N3710" s="8"/>
      <c r="P3710" s="8"/>
    </row>
    <row r="3711" spans="14:16" ht="14.25" customHeight="1" x14ac:dyDescent="0.2">
      <c r="N3711" s="8"/>
      <c r="P3711" s="8"/>
    </row>
    <row r="3712" spans="14:16" ht="14.25" customHeight="1" x14ac:dyDescent="0.2">
      <c r="N3712" s="8"/>
      <c r="P3712" s="8"/>
    </row>
    <row r="3713" spans="14:16" ht="14.25" customHeight="1" x14ac:dyDescent="0.2">
      <c r="N3713" s="8"/>
      <c r="P3713" s="8"/>
    </row>
    <row r="3714" spans="14:16" ht="14.25" customHeight="1" x14ac:dyDescent="0.2">
      <c r="N3714" s="8"/>
      <c r="P3714" s="8"/>
    </row>
    <row r="3715" spans="14:16" ht="14.25" customHeight="1" x14ac:dyDescent="0.2">
      <c r="N3715" s="8"/>
      <c r="P3715" s="8"/>
    </row>
    <row r="3716" spans="14:16" ht="14.25" customHeight="1" x14ac:dyDescent="0.2">
      <c r="N3716" s="8"/>
      <c r="P3716" s="8"/>
    </row>
    <row r="3717" spans="14:16" ht="14.25" customHeight="1" x14ac:dyDescent="0.2">
      <c r="N3717" s="8"/>
      <c r="P3717" s="8"/>
    </row>
    <row r="3718" spans="14:16" ht="14.25" customHeight="1" x14ac:dyDescent="0.2">
      <c r="N3718" s="8"/>
      <c r="P3718" s="8"/>
    </row>
    <row r="3719" spans="14:16" ht="14.25" customHeight="1" x14ac:dyDescent="0.2">
      <c r="N3719" s="8"/>
      <c r="P3719" s="8"/>
    </row>
    <row r="3720" spans="14:16" ht="14.25" customHeight="1" x14ac:dyDescent="0.2">
      <c r="N3720" s="8"/>
      <c r="P3720" s="8"/>
    </row>
    <row r="3721" spans="14:16" ht="14.25" customHeight="1" x14ac:dyDescent="0.2">
      <c r="N3721" s="8"/>
      <c r="P3721" s="8"/>
    </row>
    <row r="3722" spans="14:16" ht="14.25" customHeight="1" x14ac:dyDescent="0.2">
      <c r="N3722" s="8"/>
      <c r="P3722" s="8"/>
    </row>
    <row r="3723" spans="14:16" ht="14.25" customHeight="1" x14ac:dyDescent="0.2">
      <c r="N3723" s="8"/>
      <c r="P3723" s="8"/>
    </row>
    <row r="3724" spans="14:16" ht="14.25" customHeight="1" x14ac:dyDescent="0.2">
      <c r="N3724" s="8"/>
      <c r="P3724" s="8"/>
    </row>
    <row r="3725" spans="14:16" ht="14.25" customHeight="1" x14ac:dyDescent="0.2">
      <c r="N3725" s="8"/>
      <c r="P3725" s="8"/>
    </row>
    <row r="3726" spans="14:16" ht="14.25" customHeight="1" x14ac:dyDescent="0.2">
      <c r="N3726" s="8"/>
      <c r="P3726" s="8"/>
    </row>
    <row r="3727" spans="14:16" ht="14.25" customHeight="1" x14ac:dyDescent="0.2">
      <c r="N3727" s="8"/>
      <c r="P3727" s="8"/>
    </row>
    <row r="3728" spans="14:16" ht="14.25" customHeight="1" x14ac:dyDescent="0.2">
      <c r="N3728" s="8"/>
      <c r="P3728" s="8"/>
    </row>
    <row r="3729" spans="14:16" ht="14.25" customHeight="1" x14ac:dyDescent="0.2">
      <c r="N3729" s="8"/>
      <c r="P3729" s="8"/>
    </row>
    <row r="3730" spans="14:16" ht="14.25" customHeight="1" x14ac:dyDescent="0.2">
      <c r="N3730" s="8"/>
      <c r="P3730" s="8"/>
    </row>
    <row r="3731" spans="14:16" ht="14.25" customHeight="1" x14ac:dyDescent="0.2">
      <c r="N3731" s="8"/>
      <c r="P3731" s="8"/>
    </row>
    <row r="3732" spans="14:16" ht="14.25" customHeight="1" x14ac:dyDescent="0.2">
      <c r="N3732" s="8"/>
      <c r="P3732" s="8"/>
    </row>
    <row r="3733" spans="14:16" ht="14.25" customHeight="1" x14ac:dyDescent="0.2">
      <c r="N3733" s="8"/>
      <c r="P3733" s="8"/>
    </row>
    <row r="3734" spans="14:16" ht="14.25" customHeight="1" x14ac:dyDescent="0.2">
      <c r="N3734" s="8"/>
      <c r="P3734" s="8"/>
    </row>
    <row r="3735" spans="14:16" ht="14.25" customHeight="1" x14ac:dyDescent="0.2">
      <c r="N3735" s="8"/>
      <c r="P3735" s="8"/>
    </row>
    <row r="3736" spans="14:16" ht="14.25" customHeight="1" x14ac:dyDescent="0.2">
      <c r="N3736" s="8"/>
      <c r="P3736" s="8"/>
    </row>
    <row r="3737" spans="14:16" ht="14.25" customHeight="1" x14ac:dyDescent="0.2">
      <c r="N3737" s="8"/>
      <c r="P3737" s="8"/>
    </row>
    <row r="3738" spans="14:16" ht="14.25" customHeight="1" x14ac:dyDescent="0.2">
      <c r="N3738" s="8"/>
      <c r="P3738" s="8"/>
    </row>
    <row r="3739" spans="14:16" ht="14.25" customHeight="1" x14ac:dyDescent="0.2">
      <c r="N3739" s="8"/>
      <c r="P3739" s="8"/>
    </row>
    <row r="3740" spans="14:16" ht="14.25" customHeight="1" x14ac:dyDescent="0.2">
      <c r="N3740" s="8"/>
      <c r="P3740" s="8"/>
    </row>
    <row r="3741" spans="14:16" ht="14.25" customHeight="1" x14ac:dyDescent="0.2">
      <c r="N3741" s="8"/>
      <c r="P3741" s="8"/>
    </row>
    <row r="3742" spans="14:16" ht="14.25" customHeight="1" x14ac:dyDescent="0.2">
      <c r="N3742" s="8"/>
      <c r="P3742" s="8"/>
    </row>
    <row r="3743" spans="14:16" ht="14.25" customHeight="1" x14ac:dyDescent="0.2">
      <c r="N3743" s="8"/>
      <c r="P3743" s="8"/>
    </row>
    <row r="3744" spans="14:16" ht="14.25" customHeight="1" x14ac:dyDescent="0.2">
      <c r="N3744" s="8"/>
      <c r="P3744" s="8"/>
    </row>
    <row r="3745" spans="14:16" ht="14.25" customHeight="1" x14ac:dyDescent="0.2">
      <c r="N3745" s="8"/>
      <c r="P3745" s="8"/>
    </row>
    <row r="3746" spans="14:16" ht="14.25" customHeight="1" x14ac:dyDescent="0.2">
      <c r="N3746" s="8"/>
      <c r="P3746" s="8"/>
    </row>
    <row r="3747" spans="14:16" ht="14.25" customHeight="1" x14ac:dyDescent="0.2">
      <c r="N3747" s="8"/>
      <c r="P3747" s="8"/>
    </row>
    <row r="3748" spans="14:16" ht="14.25" customHeight="1" x14ac:dyDescent="0.2">
      <c r="N3748" s="8"/>
      <c r="P3748" s="8"/>
    </row>
    <row r="3749" spans="14:16" ht="14.25" customHeight="1" x14ac:dyDescent="0.2">
      <c r="N3749" s="8"/>
      <c r="P3749" s="8"/>
    </row>
    <row r="3750" spans="14:16" ht="14.25" customHeight="1" x14ac:dyDescent="0.2">
      <c r="N3750" s="8"/>
      <c r="P3750" s="8"/>
    </row>
    <row r="3751" spans="14:16" ht="14.25" customHeight="1" x14ac:dyDescent="0.2">
      <c r="N3751" s="8"/>
      <c r="P3751" s="8"/>
    </row>
    <row r="3752" spans="14:16" ht="14.25" customHeight="1" x14ac:dyDescent="0.2">
      <c r="N3752" s="8"/>
      <c r="P3752" s="8"/>
    </row>
    <row r="3753" spans="14:16" ht="14.25" customHeight="1" x14ac:dyDescent="0.2">
      <c r="N3753" s="8"/>
      <c r="P3753" s="8"/>
    </row>
    <row r="3754" spans="14:16" ht="14.25" customHeight="1" x14ac:dyDescent="0.2">
      <c r="N3754" s="8"/>
      <c r="P3754" s="8"/>
    </row>
    <row r="3755" spans="14:16" ht="14.25" customHeight="1" x14ac:dyDescent="0.2">
      <c r="N3755" s="8"/>
      <c r="P3755" s="8"/>
    </row>
    <row r="3756" spans="14:16" ht="14.25" customHeight="1" x14ac:dyDescent="0.2">
      <c r="N3756" s="8"/>
      <c r="P3756" s="8"/>
    </row>
    <row r="3757" spans="14:16" ht="14.25" customHeight="1" x14ac:dyDescent="0.2">
      <c r="N3757" s="8"/>
      <c r="P3757" s="8"/>
    </row>
    <row r="3758" spans="14:16" ht="14.25" customHeight="1" x14ac:dyDescent="0.2">
      <c r="N3758" s="8"/>
      <c r="P3758" s="8"/>
    </row>
    <row r="3759" spans="14:16" ht="14.25" customHeight="1" x14ac:dyDescent="0.2">
      <c r="N3759" s="8"/>
      <c r="P3759" s="8"/>
    </row>
    <row r="3760" spans="14:16" ht="14.25" customHeight="1" x14ac:dyDescent="0.2">
      <c r="N3760" s="8"/>
      <c r="P3760" s="8"/>
    </row>
    <row r="3761" spans="14:16" ht="14.25" customHeight="1" x14ac:dyDescent="0.2">
      <c r="N3761" s="8"/>
      <c r="P3761" s="8"/>
    </row>
    <row r="3762" spans="14:16" ht="14.25" customHeight="1" x14ac:dyDescent="0.2">
      <c r="N3762" s="8"/>
      <c r="P3762" s="8"/>
    </row>
    <row r="3763" spans="14:16" ht="14.25" customHeight="1" x14ac:dyDescent="0.2">
      <c r="N3763" s="8"/>
      <c r="P3763" s="8"/>
    </row>
    <row r="3764" spans="14:16" ht="14.25" customHeight="1" x14ac:dyDescent="0.2">
      <c r="N3764" s="8"/>
      <c r="P3764" s="8"/>
    </row>
    <row r="3765" spans="14:16" ht="14.25" customHeight="1" x14ac:dyDescent="0.2">
      <c r="N3765" s="8"/>
      <c r="P3765" s="8"/>
    </row>
    <row r="3766" spans="14:16" ht="14.25" customHeight="1" x14ac:dyDescent="0.2">
      <c r="N3766" s="8"/>
      <c r="P3766" s="8"/>
    </row>
    <row r="3767" spans="14:16" ht="14.25" customHeight="1" x14ac:dyDescent="0.2">
      <c r="N3767" s="8"/>
      <c r="P3767" s="8"/>
    </row>
    <row r="3768" spans="14:16" ht="14.25" customHeight="1" x14ac:dyDescent="0.2">
      <c r="N3768" s="8"/>
      <c r="P3768" s="8"/>
    </row>
    <row r="3769" spans="14:16" ht="14.25" customHeight="1" x14ac:dyDescent="0.2">
      <c r="N3769" s="8"/>
      <c r="P3769" s="8"/>
    </row>
    <row r="3770" spans="14:16" ht="14.25" customHeight="1" x14ac:dyDescent="0.2">
      <c r="N3770" s="8"/>
      <c r="P3770" s="8"/>
    </row>
    <row r="3771" spans="14:16" ht="14.25" customHeight="1" x14ac:dyDescent="0.2">
      <c r="N3771" s="8"/>
      <c r="P3771" s="8"/>
    </row>
    <row r="3772" spans="14:16" ht="14.25" customHeight="1" x14ac:dyDescent="0.2">
      <c r="N3772" s="8"/>
      <c r="P3772" s="8"/>
    </row>
    <row r="3773" spans="14:16" ht="14.25" customHeight="1" x14ac:dyDescent="0.2">
      <c r="N3773" s="8"/>
      <c r="P3773" s="8"/>
    </row>
    <row r="3774" spans="14:16" ht="14.25" customHeight="1" x14ac:dyDescent="0.2">
      <c r="N3774" s="8"/>
      <c r="P3774" s="8"/>
    </row>
    <row r="3775" spans="14:16" ht="14.25" customHeight="1" x14ac:dyDescent="0.2">
      <c r="N3775" s="8"/>
      <c r="P3775" s="8"/>
    </row>
    <row r="3776" spans="14:16" ht="14.25" customHeight="1" x14ac:dyDescent="0.2">
      <c r="N3776" s="8"/>
      <c r="P3776" s="8"/>
    </row>
    <row r="3777" spans="14:16" ht="14.25" customHeight="1" x14ac:dyDescent="0.2">
      <c r="N3777" s="8"/>
      <c r="P3777" s="8"/>
    </row>
    <row r="3778" spans="14:16" ht="14.25" customHeight="1" x14ac:dyDescent="0.2">
      <c r="N3778" s="8"/>
      <c r="P3778" s="8"/>
    </row>
    <row r="3779" spans="14:16" ht="14.25" customHeight="1" x14ac:dyDescent="0.2">
      <c r="N3779" s="8"/>
      <c r="P3779" s="8"/>
    </row>
    <row r="3780" spans="14:16" ht="14.25" customHeight="1" x14ac:dyDescent="0.2">
      <c r="N3780" s="8"/>
      <c r="P3780" s="8"/>
    </row>
    <row r="3781" spans="14:16" ht="14.25" customHeight="1" x14ac:dyDescent="0.2">
      <c r="N3781" s="8"/>
      <c r="P3781" s="8"/>
    </row>
    <row r="3782" spans="14:16" ht="14.25" customHeight="1" x14ac:dyDescent="0.2">
      <c r="N3782" s="8"/>
      <c r="P3782" s="8"/>
    </row>
    <row r="3783" spans="14:16" ht="14.25" customHeight="1" x14ac:dyDescent="0.2">
      <c r="N3783" s="8"/>
      <c r="P3783" s="8"/>
    </row>
    <row r="3784" spans="14:16" ht="14.25" customHeight="1" x14ac:dyDescent="0.2">
      <c r="N3784" s="8"/>
      <c r="P3784" s="8"/>
    </row>
    <row r="3785" spans="14:16" ht="14.25" customHeight="1" x14ac:dyDescent="0.2">
      <c r="N3785" s="8"/>
      <c r="P3785" s="8"/>
    </row>
    <row r="3786" spans="14:16" ht="14.25" customHeight="1" x14ac:dyDescent="0.2">
      <c r="N3786" s="8"/>
      <c r="P3786" s="8"/>
    </row>
    <row r="3787" spans="14:16" ht="14.25" customHeight="1" x14ac:dyDescent="0.2">
      <c r="N3787" s="8"/>
      <c r="P3787" s="8"/>
    </row>
    <row r="3788" spans="14:16" ht="14.25" customHeight="1" x14ac:dyDescent="0.2">
      <c r="N3788" s="8"/>
      <c r="P3788" s="8"/>
    </row>
    <row r="3789" spans="14:16" ht="14.25" customHeight="1" x14ac:dyDescent="0.2">
      <c r="N3789" s="8"/>
      <c r="P3789" s="8"/>
    </row>
    <row r="3790" spans="14:16" ht="14.25" customHeight="1" x14ac:dyDescent="0.2">
      <c r="N3790" s="8"/>
      <c r="P3790" s="8"/>
    </row>
    <row r="3791" spans="14:16" ht="14.25" customHeight="1" x14ac:dyDescent="0.2">
      <c r="N3791" s="8"/>
      <c r="P3791" s="8"/>
    </row>
    <row r="3792" spans="14:16" ht="14.25" customHeight="1" x14ac:dyDescent="0.2">
      <c r="N3792" s="8"/>
      <c r="P3792" s="8"/>
    </row>
    <row r="3793" spans="14:16" ht="14.25" customHeight="1" x14ac:dyDescent="0.2">
      <c r="N3793" s="8"/>
      <c r="P3793" s="8"/>
    </row>
    <row r="3794" spans="14:16" ht="14.25" customHeight="1" x14ac:dyDescent="0.2">
      <c r="N3794" s="8"/>
      <c r="P3794" s="8"/>
    </row>
    <row r="3795" spans="14:16" ht="14.25" customHeight="1" x14ac:dyDescent="0.2">
      <c r="N3795" s="8"/>
      <c r="P3795" s="8"/>
    </row>
    <row r="3796" spans="14:16" ht="14.25" customHeight="1" x14ac:dyDescent="0.2">
      <c r="N3796" s="8"/>
      <c r="P3796" s="8"/>
    </row>
    <row r="3797" spans="14:16" ht="14.25" customHeight="1" x14ac:dyDescent="0.2">
      <c r="N3797" s="8"/>
      <c r="P3797" s="8"/>
    </row>
    <row r="3798" spans="14:16" ht="14.25" customHeight="1" x14ac:dyDescent="0.2">
      <c r="N3798" s="8"/>
      <c r="P3798" s="8"/>
    </row>
    <row r="3799" spans="14:16" ht="14.25" customHeight="1" x14ac:dyDescent="0.2">
      <c r="N3799" s="8"/>
      <c r="P3799" s="8"/>
    </row>
    <row r="3800" spans="14:16" ht="14.25" customHeight="1" x14ac:dyDescent="0.2">
      <c r="N3800" s="8"/>
      <c r="P3800" s="8"/>
    </row>
    <row r="3801" spans="14:16" ht="14.25" customHeight="1" x14ac:dyDescent="0.2">
      <c r="N3801" s="8"/>
      <c r="P3801" s="8"/>
    </row>
    <row r="3802" spans="14:16" ht="14.25" customHeight="1" x14ac:dyDescent="0.2">
      <c r="N3802" s="8"/>
      <c r="P3802" s="8"/>
    </row>
    <row r="3803" spans="14:16" ht="14.25" customHeight="1" x14ac:dyDescent="0.2">
      <c r="N3803" s="8"/>
      <c r="P3803" s="8"/>
    </row>
    <row r="3804" spans="14:16" ht="14.25" customHeight="1" x14ac:dyDescent="0.2">
      <c r="N3804" s="8"/>
      <c r="P3804" s="8"/>
    </row>
    <row r="3805" spans="14:16" ht="14.25" customHeight="1" x14ac:dyDescent="0.2">
      <c r="N3805" s="8"/>
      <c r="P3805" s="8"/>
    </row>
    <row r="3806" spans="14:16" ht="14.25" customHeight="1" x14ac:dyDescent="0.2">
      <c r="N3806" s="8"/>
      <c r="P3806" s="8"/>
    </row>
    <row r="3807" spans="14:16" ht="14.25" customHeight="1" x14ac:dyDescent="0.2">
      <c r="N3807" s="8"/>
      <c r="P3807" s="8"/>
    </row>
    <row r="3808" spans="14:16" ht="14.25" customHeight="1" x14ac:dyDescent="0.2">
      <c r="N3808" s="8"/>
      <c r="P3808" s="8"/>
    </row>
    <row r="3809" spans="14:16" ht="14.25" customHeight="1" x14ac:dyDescent="0.2">
      <c r="N3809" s="8"/>
      <c r="P3809" s="8"/>
    </row>
    <row r="3810" spans="14:16" ht="14.25" customHeight="1" x14ac:dyDescent="0.2">
      <c r="N3810" s="8"/>
      <c r="P3810" s="8"/>
    </row>
    <row r="3811" spans="14:16" ht="14.25" customHeight="1" x14ac:dyDescent="0.2">
      <c r="N3811" s="8"/>
      <c r="P3811" s="8"/>
    </row>
    <row r="3812" spans="14:16" ht="14.25" customHeight="1" x14ac:dyDescent="0.2">
      <c r="N3812" s="8"/>
      <c r="P3812" s="8"/>
    </row>
    <row r="3813" spans="14:16" ht="14.25" customHeight="1" x14ac:dyDescent="0.2">
      <c r="N3813" s="8"/>
      <c r="P3813" s="8"/>
    </row>
    <row r="3814" spans="14:16" ht="14.25" customHeight="1" x14ac:dyDescent="0.2">
      <c r="N3814" s="8"/>
      <c r="P3814" s="8"/>
    </row>
    <row r="3815" spans="14:16" ht="14.25" customHeight="1" x14ac:dyDescent="0.2">
      <c r="N3815" s="8"/>
      <c r="P3815" s="8"/>
    </row>
    <row r="3816" spans="14:16" ht="14.25" customHeight="1" x14ac:dyDescent="0.2">
      <c r="N3816" s="8"/>
      <c r="P3816" s="8"/>
    </row>
    <row r="3817" spans="14:16" ht="14.25" customHeight="1" x14ac:dyDescent="0.2">
      <c r="N3817" s="8"/>
      <c r="P3817" s="8"/>
    </row>
    <row r="3818" spans="14:16" ht="14.25" customHeight="1" x14ac:dyDescent="0.2">
      <c r="N3818" s="8"/>
      <c r="P3818" s="8"/>
    </row>
    <row r="3819" spans="14:16" ht="14.25" customHeight="1" x14ac:dyDescent="0.2">
      <c r="N3819" s="8"/>
      <c r="P3819" s="8"/>
    </row>
    <row r="3820" spans="14:16" ht="14.25" customHeight="1" x14ac:dyDescent="0.2">
      <c r="N3820" s="8"/>
      <c r="P3820" s="8"/>
    </row>
    <row r="3821" spans="14:16" ht="14.25" customHeight="1" x14ac:dyDescent="0.2">
      <c r="N3821" s="8"/>
      <c r="P3821" s="8"/>
    </row>
    <row r="3822" spans="14:16" ht="14.25" customHeight="1" x14ac:dyDescent="0.2">
      <c r="N3822" s="8"/>
      <c r="P3822" s="8"/>
    </row>
    <row r="3823" spans="14:16" ht="14.25" customHeight="1" x14ac:dyDescent="0.2">
      <c r="N3823" s="8"/>
      <c r="P3823" s="8"/>
    </row>
    <row r="3824" spans="14:16" ht="14.25" customHeight="1" x14ac:dyDescent="0.2">
      <c r="N3824" s="8"/>
      <c r="P3824" s="8"/>
    </row>
    <row r="3825" spans="14:16" ht="14.25" customHeight="1" x14ac:dyDescent="0.2">
      <c r="N3825" s="8"/>
      <c r="P3825" s="8"/>
    </row>
    <row r="3826" spans="14:16" ht="14.25" customHeight="1" x14ac:dyDescent="0.2">
      <c r="N3826" s="8"/>
      <c r="P3826" s="8"/>
    </row>
    <row r="3827" spans="14:16" ht="14.25" customHeight="1" x14ac:dyDescent="0.2">
      <c r="N3827" s="8"/>
      <c r="P3827" s="8"/>
    </row>
    <row r="3828" spans="14:16" ht="14.25" customHeight="1" x14ac:dyDescent="0.2">
      <c r="N3828" s="8"/>
      <c r="P3828" s="8"/>
    </row>
    <row r="3829" spans="14:16" ht="14.25" customHeight="1" x14ac:dyDescent="0.2">
      <c r="N3829" s="8"/>
      <c r="P3829" s="8"/>
    </row>
    <row r="3830" spans="14:16" ht="14.25" customHeight="1" x14ac:dyDescent="0.2">
      <c r="N3830" s="8"/>
      <c r="P3830" s="8"/>
    </row>
    <row r="3831" spans="14:16" ht="14.25" customHeight="1" x14ac:dyDescent="0.2">
      <c r="N3831" s="8"/>
      <c r="P3831" s="8"/>
    </row>
    <row r="3832" spans="14:16" ht="14.25" customHeight="1" x14ac:dyDescent="0.2">
      <c r="N3832" s="8"/>
      <c r="P3832" s="8"/>
    </row>
    <row r="3833" spans="14:16" ht="14.25" customHeight="1" x14ac:dyDescent="0.2">
      <c r="N3833" s="8"/>
      <c r="P3833" s="8"/>
    </row>
    <row r="3834" spans="14:16" ht="14.25" customHeight="1" x14ac:dyDescent="0.2">
      <c r="N3834" s="8"/>
      <c r="P3834" s="8"/>
    </row>
    <row r="3835" spans="14:16" ht="14.25" customHeight="1" x14ac:dyDescent="0.2">
      <c r="N3835" s="8"/>
      <c r="P3835" s="8"/>
    </row>
    <row r="3836" spans="14:16" ht="14.25" customHeight="1" x14ac:dyDescent="0.2">
      <c r="N3836" s="8"/>
      <c r="P3836" s="8"/>
    </row>
    <row r="3837" spans="14:16" ht="14.25" customHeight="1" x14ac:dyDescent="0.2">
      <c r="N3837" s="8"/>
      <c r="P3837" s="8"/>
    </row>
    <row r="3838" spans="14:16" ht="14.25" customHeight="1" x14ac:dyDescent="0.2">
      <c r="N3838" s="8"/>
      <c r="P3838" s="8"/>
    </row>
    <row r="3839" spans="14:16" ht="14.25" customHeight="1" x14ac:dyDescent="0.2">
      <c r="N3839" s="8"/>
      <c r="P3839" s="8"/>
    </row>
    <row r="3840" spans="14:16" ht="14.25" customHeight="1" x14ac:dyDescent="0.2">
      <c r="N3840" s="8"/>
      <c r="P3840" s="8"/>
    </row>
    <row r="3841" spans="14:16" ht="14.25" customHeight="1" x14ac:dyDescent="0.2">
      <c r="N3841" s="8"/>
      <c r="P3841" s="8"/>
    </row>
    <row r="3842" spans="14:16" ht="14.25" customHeight="1" x14ac:dyDescent="0.2">
      <c r="N3842" s="8"/>
      <c r="P3842" s="8"/>
    </row>
    <row r="3843" spans="14:16" ht="14.25" customHeight="1" x14ac:dyDescent="0.2">
      <c r="N3843" s="8"/>
      <c r="P3843" s="8"/>
    </row>
    <row r="3844" spans="14:16" ht="14.25" customHeight="1" x14ac:dyDescent="0.2">
      <c r="N3844" s="8"/>
      <c r="P3844" s="8"/>
    </row>
    <row r="3845" spans="14:16" ht="14.25" customHeight="1" x14ac:dyDescent="0.2">
      <c r="N3845" s="8"/>
      <c r="P3845" s="8"/>
    </row>
    <row r="3846" spans="14:16" ht="14.25" customHeight="1" x14ac:dyDescent="0.2">
      <c r="N3846" s="8"/>
      <c r="P3846" s="8"/>
    </row>
    <row r="3847" spans="14:16" ht="14.25" customHeight="1" x14ac:dyDescent="0.2">
      <c r="N3847" s="8"/>
      <c r="P3847" s="8"/>
    </row>
    <row r="3848" spans="14:16" ht="14.25" customHeight="1" x14ac:dyDescent="0.2">
      <c r="N3848" s="8"/>
      <c r="P3848" s="8"/>
    </row>
    <row r="3849" spans="14:16" ht="14.25" customHeight="1" x14ac:dyDescent="0.2">
      <c r="N3849" s="8"/>
      <c r="P3849" s="8"/>
    </row>
    <row r="3850" spans="14:16" ht="14.25" customHeight="1" x14ac:dyDescent="0.2">
      <c r="N3850" s="8"/>
      <c r="P3850" s="8"/>
    </row>
    <row r="3851" spans="14:16" ht="14.25" customHeight="1" x14ac:dyDescent="0.2">
      <c r="N3851" s="8"/>
      <c r="P3851" s="8"/>
    </row>
    <row r="3852" spans="14:16" ht="14.25" customHeight="1" x14ac:dyDescent="0.2">
      <c r="N3852" s="8"/>
      <c r="P3852" s="8"/>
    </row>
    <row r="3853" spans="14:16" ht="14.25" customHeight="1" x14ac:dyDescent="0.2">
      <c r="N3853" s="8"/>
      <c r="P3853" s="8"/>
    </row>
    <row r="3854" spans="14:16" ht="14.25" customHeight="1" x14ac:dyDescent="0.2">
      <c r="N3854" s="8"/>
      <c r="P3854" s="8"/>
    </row>
    <row r="3855" spans="14:16" ht="14.25" customHeight="1" x14ac:dyDescent="0.2">
      <c r="N3855" s="8"/>
      <c r="P3855" s="8"/>
    </row>
    <row r="3856" spans="14:16" ht="14.25" customHeight="1" x14ac:dyDescent="0.2">
      <c r="N3856" s="8"/>
      <c r="P3856" s="8"/>
    </row>
    <row r="3857" spans="14:16" ht="14.25" customHeight="1" x14ac:dyDescent="0.2">
      <c r="N3857" s="8"/>
      <c r="P3857" s="8"/>
    </row>
    <row r="3858" spans="14:16" ht="14.25" customHeight="1" x14ac:dyDescent="0.2">
      <c r="N3858" s="8"/>
      <c r="P3858" s="8"/>
    </row>
    <row r="3859" spans="14:16" ht="14.25" customHeight="1" x14ac:dyDescent="0.2">
      <c r="N3859" s="8"/>
      <c r="P3859" s="8"/>
    </row>
    <row r="3860" spans="14:16" ht="14.25" customHeight="1" x14ac:dyDescent="0.2">
      <c r="N3860" s="8"/>
      <c r="P3860" s="8"/>
    </row>
    <row r="3861" spans="14:16" ht="14.25" customHeight="1" x14ac:dyDescent="0.2">
      <c r="N3861" s="8"/>
      <c r="P3861" s="8"/>
    </row>
    <row r="3862" spans="14:16" ht="14.25" customHeight="1" x14ac:dyDescent="0.2">
      <c r="N3862" s="8"/>
      <c r="P3862" s="8"/>
    </row>
    <row r="3863" spans="14:16" ht="14.25" customHeight="1" x14ac:dyDescent="0.2">
      <c r="N3863" s="8"/>
      <c r="P3863" s="8"/>
    </row>
    <row r="3864" spans="14:16" ht="14.25" customHeight="1" x14ac:dyDescent="0.2">
      <c r="N3864" s="8"/>
      <c r="P3864" s="8"/>
    </row>
    <row r="3865" spans="14:16" ht="14.25" customHeight="1" x14ac:dyDescent="0.2">
      <c r="N3865" s="8"/>
      <c r="P3865" s="8"/>
    </row>
    <row r="3866" spans="14:16" ht="14.25" customHeight="1" x14ac:dyDescent="0.2">
      <c r="N3866" s="8"/>
      <c r="P3866" s="8"/>
    </row>
    <row r="3867" spans="14:16" ht="14.25" customHeight="1" x14ac:dyDescent="0.2">
      <c r="N3867" s="8"/>
      <c r="P3867" s="8"/>
    </row>
    <row r="3868" spans="14:16" ht="14.25" customHeight="1" x14ac:dyDescent="0.2">
      <c r="N3868" s="8"/>
      <c r="P3868" s="8"/>
    </row>
    <row r="3869" spans="14:16" ht="14.25" customHeight="1" x14ac:dyDescent="0.2">
      <c r="N3869" s="8"/>
      <c r="P3869" s="8"/>
    </row>
    <row r="3870" spans="14:16" ht="14.25" customHeight="1" x14ac:dyDescent="0.2">
      <c r="N3870" s="8"/>
      <c r="P3870" s="8"/>
    </row>
    <row r="3871" spans="14:16" ht="14.25" customHeight="1" x14ac:dyDescent="0.2">
      <c r="N3871" s="8"/>
      <c r="P3871" s="8"/>
    </row>
    <row r="3872" spans="14:16" ht="14.25" customHeight="1" x14ac:dyDescent="0.2">
      <c r="N3872" s="8"/>
      <c r="P3872" s="8"/>
    </row>
    <row r="3873" spans="14:16" ht="14.25" customHeight="1" x14ac:dyDescent="0.2">
      <c r="N3873" s="8"/>
      <c r="P3873" s="8"/>
    </row>
    <row r="3874" spans="14:16" ht="14.25" customHeight="1" x14ac:dyDescent="0.2">
      <c r="N3874" s="8"/>
      <c r="P3874" s="8"/>
    </row>
    <row r="3875" spans="14:16" ht="14.25" customHeight="1" x14ac:dyDescent="0.2">
      <c r="N3875" s="8"/>
      <c r="P3875" s="8"/>
    </row>
    <row r="3876" spans="14:16" ht="14.25" customHeight="1" x14ac:dyDescent="0.2">
      <c r="N3876" s="8"/>
      <c r="P3876" s="8"/>
    </row>
    <row r="3877" spans="14:16" ht="14.25" customHeight="1" x14ac:dyDescent="0.2">
      <c r="N3877" s="8"/>
      <c r="P3877" s="8"/>
    </row>
    <row r="3878" spans="14:16" ht="14.25" customHeight="1" x14ac:dyDescent="0.2">
      <c r="N3878" s="8"/>
      <c r="P3878" s="8"/>
    </row>
    <row r="3879" spans="14:16" ht="14.25" customHeight="1" x14ac:dyDescent="0.2">
      <c r="N3879" s="8"/>
      <c r="P3879" s="8"/>
    </row>
    <row r="3880" spans="14:16" ht="14.25" customHeight="1" x14ac:dyDescent="0.2">
      <c r="N3880" s="8"/>
      <c r="P3880" s="8"/>
    </row>
    <row r="3881" spans="14:16" ht="14.25" customHeight="1" x14ac:dyDescent="0.2">
      <c r="N3881" s="8"/>
      <c r="P3881" s="8"/>
    </row>
    <row r="3882" spans="14:16" ht="14.25" customHeight="1" x14ac:dyDescent="0.2">
      <c r="N3882" s="8"/>
      <c r="P3882" s="8"/>
    </row>
    <row r="3883" spans="14:16" ht="14.25" customHeight="1" x14ac:dyDescent="0.2">
      <c r="N3883" s="8"/>
      <c r="P3883" s="8"/>
    </row>
    <row r="3884" spans="14:16" ht="14.25" customHeight="1" x14ac:dyDescent="0.2">
      <c r="N3884" s="8"/>
      <c r="P3884" s="8"/>
    </row>
    <row r="3885" spans="14:16" ht="14.25" customHeight="1" x14ac:dyDescent="0.2">
      <c r="N3885" s="8"/>
      <c r="P3885" s="8"/>
    </row>
    <row r="3886" spans="14:16" ht="14.25" customHeight="1" x14ac:dyDescent="0.2">
      <c r="N3886" s="8"/>
      <c r="P3886" s="8"/>
    </row>
    <row r="3887" spans="14:16" ht="14.25" customHeight="1" x14ac:dyDescent="0.2">
      <c r="N3887" s="8"/>
      <c r="P3887" s="8"/>
    </row>
    <row r="3888" spans="14:16" ht="14.25" customHeight="1" x14ac:dyDescent="0.2">
      <c r="N3888" s="8"/>
      <c r="P3888" s="8"/>
    </row>
    <row r="3889" spans="14:16" ht="14.25" customHeight="1" x14ac:dyDescent="0.2">
      <c r="N3889" s="8"/>
      <c r="P3889" s="8"/>
    </row>
    <row r="3890" spans="14:16" ht="14.25" customHeight="1" x14ac:dyDescent="0.2">
      <c r="N3890" s="8"/>
      <c r="P3890" s="8"/>
    </row>
    <row r="3891" spans="14:16" ht="14.25" customHeight="1" x14ac:dyDescent="0.2">
      <c r="N3891" s="8"/>
      <c r="P3891" s="8"/>
    </row>
    <row r="3892" spans="14:16" ht="14.25" customHeight="1" x14ac:dyDescent="0.2">
      <c r="N3892" s="8"/>
      <c r="P3892" s="8"/>
    </row>
    <row r="3893" spans="14:16" ht="14.25" customHeight="1" x14ac:dyDescent="0.2">
      <c r="N3893" s="8"/>
      <c r="P3893" s="8"/>
    </row>
    <row r="3894" spans="14:16" ht="14.25" customHeight="1" x14ac:dyDescent="0.2">
      <c r="N3894" s="8"/>
      <c r="P3894" s="8"/>
    </row>
    <row r="3895" spans="14:16" ht="14.25" customHeight="1" x14ac:dyDescent="0.2">
      <c r="N3895" s="8"/>
      <c r="P3895" s="8"/>
    </row>
    <row r="3896" spans="14:16" ht="14.25" customHeight="1" x14ac:dyDescent="0.2">
      <c r="N3896" s="8"/>
      <c r="P3896" s="8"/>
    </row>
    <row r="3897" spans="14:16" ht="14.25" customHeight="1" x14ac:dyDescent="0.2">
      <c r="N3897" s="8"/>
      <c r="P3897" s="8"/>
    </row>
    <row r="3898" spans="14:16" ht="14.25" customHeight="1" x14ac:dyDescent="0.2">
      <c r="N3898" s="8"/>
      <c r="P3898" s="8"/>
    </row>
    <row r="3899" spans="14:16" ht="14.25" customHeight="1" x14ac:dyDescent="0.2">
      <c r="N3899" s="8"/>
      <c r="P3899" s="8"/>
    </row>
    <row r="3900" spans="14:16" ht="14.25" customHeight="1" x14ac:dyDescent="0.2">
      <c r="N3900" s="8"/>
      <c r="P3900" s="8"/>
    </row>
    <row r="3901" spans="14:16" ht="14.25" customHeight="1" x14ac:dyDescent="0.2">
      <c r="N3901" s="8"/>
      <c r="P3901" s="8"/>
    </row>
    <row r="3902" spans="14:16" ht="14.25" customHeight="1" x14ac:dyDescent="0.2">
      <c r="N3902" s="8"/>
      <c r="P3902" s="8"/>
    </row>
    <row r="3903" spans="14:16" ht="14.25" customHeight="1" x14ac:dyDescent="0.2">
      <c r="N3903" s="8"/>
      <c r="P3903" s="8"/>
    </row>
    <row r="3904" spans="14:16" ht="14.25" customHeight="1" x14ac:dyDescent="0.2">
      <c r="N3904" s="8"/>
      <c r="P3904" s="8"/>
    </row>
    <row r="3905" spans="14:16" ht="14.25" customHeight="1" x14ac:dyDescent="0.2">
      <c r="N3905" s="8"/>
      <c r="P3905" s="8"/>
    </row>
    <row r="3906" spans="14:16" ht="14.25" customHeight="1" x14ac:dyDescent="0.2">
      <c r="N3906" s="8"/>
      <c r="P3906" s="8"/>
    </row>
    <row r="3907" spans="14:16" ht="14.25" customHeight="1" x14ac:dyDescent="0.2">
      <c r="N3907" s="8"/>
      <c r="P3907" s="8"/>
    </row>
    <row r="3908" spans="14:16" ht="14.25" customHeight="1" x14ac:dyDescent="0.2">
      <c r="N3908" s="8"/>
      <c r="P3908" s="8"/>
    </row>
    <row r="3909" spans="14:16" ht="14.25" customHeight="1" x14ac:dyDescent="0.2">
      <c r="N3909" s="8"/>
      <c r="P3909" s="8"/>
    </row>
    <row r="3910" spans="14:16" ht="14.25" customHeight="1" x14ac:dyDescent="0.2">
      <c r="N3910" s="8"/>
      <c r="P3910" s="8"/>
    </row>
    <row r="3911" spans="14:16" ht="14.25" customHeight="1" x14ac:dyDescent="0.2">
      <c r="N3911" s="8"/>
      <c r="P3911" s="8"/>
    </row>
    <row r="3912" spans="14:16" ht="14.25" customHeight="1" x14ac:dyDescent="0.2">
      <c r="N3912" s="8"/>
      <c r="P3912" s="8"/>
    </row>
    <row r="3913" spans="14:16" ht="14.25" customHeight="1" x14ac:dyDescent="0.2">
      <c r="N3913" s="8"/>
      <c r="P3913" s="8"/>
    </row>
    <row r="3914" spans="14:16" ht="14.25" customHeight="1" x14ac:dyDescent="0.2">
      <c r="N3914" s="8"/>
      <c r="P3914" s="8"/>
    </row>
    <row r="3915" spans="14:16" ht="14.25" customHeight="1" x14ac:dyDescent="0.2">
      <c r="N3915" s="8"/>
      <c r="P3915" s="8"/>
    </row>
    <row r="3916" spans="14:16" ht="14.25" customHeight="1" x14ac:dyDescent="0.2">
      <c r="N3916" s="8"/>
      <c r="P3916" s="8"/>
    </row>
    <row r="3917" spans="14:16" ht="14.25" customHeight="1" x14ac:dyDescent="0.2">
      <c r="N3917" s="8"/>
      <c r="P3917" s="8"/>
    </row>
    <row r="3918" spans="14:16" ht="14.25" customHeight="1" x14ac:dyDescent="0.2">
      <c r="N3918" s="8"/>
      <c r="P3918" s="8"/>
    </row>
    <row r="3919" spans="14:16" ht="14.25" customHeight="1" x14ac:dyDescent="0.2">
      <c r="N3919" s="8"/>
      <c r="P3919" s="8"/>
    </row>
    <row r="3920" spans="14:16" ht="14.25" customHeight="1" x14ac:dyDescent="0.2">
      <c r="N3920" s="8"/>
      <c r="P3920" s="8"/>
    </row>
    <row r="3921" spans="14:16" ht="14.25" customHeight="1" x14ac:dyDescent="0.2">
      <c r="N3921" s="8"/>
      <c r="P3921" s="8"/>
    </row>
    <row r="3922" spans="14:16" ht="14.25" customHeight="1" x14ac:dyDescent="0.2">
      <c r="N3922" s="8"/>
      <c r="P3922" s="8"/>
    </row>
    <row r="3923" spans="14:16" ht="14.25" customHeight="1" x14ac:dyDescent="0.2">
      <c r="N3923" s="8"/>
      <c r="P3923" s="8"/>
    </row>
    <row r="3924" spans="14:16" ht="14.25" customHeight="1" x14ac:dyDescent="0.2">
      <c r="N3924" s="8"/>
      <c r="P3924" s="8"/>
    </row>
    <row r="3925" spans="14:16" ht="14.25" customHeight="1" x14ac:dyDescent="0.2">
      <c r="N3925" s="8"/>
      <c r="P3925" s="8"/>
    </row>
    <row r="3926" spans="14:16" ht="14.25" customHeight="1" x14ac:dyDescent="0.2">
      <c r="N3926" s="8"/>
      <c r="P3926" s="8"/>
    </row>
    <row r="3927" spans="14:16" ht="14.25" customHeight="1" x14ac:dyDescent="0.2">
      <c r="N3927" s="8"/>
      <c r="P3927" s="8"/>
    </row>
    <row r="3928" spans="14:16" ht="14.25" customHeight="1" x14ac:dyDescent="0.2">
      <c r="N3928" s="8"/>
      <c r="P3928" s="8"/>
    </row>
    <row r="3929" spans="14:16" ht="14.25" customHeight="1" x14ac:dyDescent="0.2">
      <c r="N3929" s="8"/>
      <c r="P3929" s="8"/>
    </row>
    <row r="3930" spans="14:16" ht="14.25" customHeight="1" x14ac:dyDescent="0.2">
      <c r="N3930" s="8"/>
      <c r="P3930" s="8"/>
    </row>
    <row r="3931" spans="14:16" ht="14.25" customHeight="1" x14ac:dyDescent="0.2">
      <c r="N3931" s="8"/>
      <c r="P3931" s="8"/>
    </row>
    <row r="3932" spans="14:16" ht="14.25" customHeight="1" x14ac:dyDescent="0.2">
      <c r="N3932" s="8"/>
      <c r="P3932" s="8"/>
    </row>
    <row r="3933" spans="14:16" ht="14.25" customHeight="1" x14ac:dyDescent="0.2">
      <c r="N3933" s="8"/>
      <c r="P3933" s="8"/>
    </row>
    <row r="3934" spans="14:16" ht="14.25" customHeight="1" x14ac:dyDescent="0.2">
      <c r="N3934" s="8"/>
      <c r="P3934" s="8"/>
    </row>
    <row r="3935" spans="14:16" ht="14.25" customHeight="1" x14ac:dyDescent="0.2">
      <c r="N3935" s="8"/>
      <c r="P3935" s="8"/>
    </row>
    <row r="3936" spans="14:16" ht="14.25" customHeight="1" x14ac:dyDescent="0.2">
      <c r="N3936" s="8"/>
      <c r="P3936" s="8"/>
    </row>
    <row r="3937" spans="14:16" ht="14.25" customHeight="1" x14ac:dyDescent="0.2">
      <c r="N3937" s="8"/>
      <c r="P3937" s="8"/>
    </row>
    <row r="3938" spans="14:16" ht="14.25" customHeight="1" x14ac:dyDescent="0.2">
      <c r="N3938" s="8"/>
      <c r="P3938" s="8"/>
    </row>
    <row r="3939" spans="14:16" ht="14.25" customHeight="1" x14ac:dyDescent="0.2">
      <c r="N3939" s="8"/>
      <c r="P3939" s="8"/>
    </row>
    <row r="3940" spans="14:16" ht="14.25" customHeight="1" x14ac:dyDescent="0.2">
      <c r="N3940" s="8"/>
      <c r="P3940" s="8"/>
    </row>
    <row r="3941" spans="14:16" ht="14.25" customHeight="1" x14ac:dyDescent="0.2">
      <c r="N3941" s="8"/>
      <c r="P3941" s="8"/>
    </row>
    <row r="3942" spans="14:16" ht="14.25" customHeight="1" x14ac:dyDescent="0.2">
      <c r="N3942" s="8"/>
      <c r="P3942" s="8"/>
    </row>
    <row r="3943" spans="14:16" ht="14.25" customHeight="1" x14ac:dyDescent="0.2">
      <c r="N3943" s="8"/>
      <c r="P3943" s="8"/>
    </row>
    <row r="3944" spans="14:16" ht="14.25" customHeight="1" x14ac:dyDescent="0.2">
      <c r="N3944" s="8"/>
      <c r="P3944" s="8"/>
    </row>
    <row r="3945" spans="14:16" ht="14.25" customHeight="1" x14ac:dyDescent="0.2">
      <c r="N3945" s="8"/>
      <c r="P3945" s="8"/>
    </row>
    <row r="3946" spans="14:16" ht="14.25" customHeight="1" x14ac:dyDescent="0.2">
      <c r="N3946" s="8"/>
      <c r="P3946" s="8"/>
    </row>
    <row r="3947" spans="14:16" ht="14.25" customHeight="1" x14ac:dyDescent="0.2">
      <c r="N3947" s="8"/>
      <c r="P3947" s="8"/>
    </row>
    <row r="3948" spans="14:16" ht="14.25" customHeight="1" x14ac:dyDescent="0.2">
      <c r="N3948" s="8"/>
      <c r="P3948" s="8"/>
    </row>
    <row r="3949" spans="14:16" ht="14.25" customHeight="1" x14ac:dyDescent="0.2">
      <c r="N3949" s="8"/>
      <c r="P3949" s="8"/>
    </row>
    <row r="3950" spans="14:16" ht="14.25" customHeight="1" x14ac:dyDescent="0.2">
      <c r="N3950" s="8"/>
      <c r="P3950" s="8"/>
    </row>
    <row r="3951" spans="14:16" ht="14.25" customHeight="1" x14ac:dyDescent="0.2">
      <c r="N3951" s="8"/>
      <c r="P3951" s="8"/>
    </row>
    <row r="3952" spans="14:16" ht="14.25" customHeight="1" x14ac:dyDescent="0.2">
      <c r="N3952" s="8"/>
      <c r="P3952" s="8"/>
    </row>
    <row r="3953" spans="14:16" ht="14.25" customHeight="1" x14ac:dyDescent="0.2">
      <c r="N3953" s="8"/>
      <c r="P3953" s="8"/>
    </row>
    <row r="3954" spans="14:16" ht="14.25" customHeight="1" x14ac:dyDescent="0.2">
      <c r="N3954" s="8"/>
      <c r="P3954" s="8"/>
    </row>
    <row r="3955" spans="14:16" ht="14.25" customHeight="1" x14ac:dyDescent="0.2">
      <c r="N3955" s="8"/>
      <c r="P3955" s="8"/>
    </row>
    <row r="3956" spans="14:16" ht="14.25" customHeight="1" x14ac:dyDescent="0.2">
      <c r="N3956" s="8"/>
      <c r="P3956" s="8"/>
    </row>
    <row r="3957" spans="14:16" ht="14.25" customHeight="1" x14ac:dyDescent="0.2">
      <c r="N3957" s="8"/>
      <c r="P3957" s="8"/>
    </row>
    <row r="3958" spans="14:16" ht="14.25" customHeight="1" x14ac:dyDescent="0.2">
      <c r="N3958" s="8"/>
      <c r="P3958" s="8"/>
    </row>
    <row r="3959" spans="14:16" ht="14.25" customHeight="1" x14ac:dyDescent="0.2">
      <c r="N3959" s="8"/>
      <c r="P3959" s="8"/>
    </row>
    <row r="3960" spans="14:16" ht="14.25" customHeight="1" x14ac:dyDescent="0.2">
      <c r="N3960" s="8"/>
      <c r="P3960" s="8"/>
    </row>
    <row r="3961" spans="14:16" ht="14.25" customHeight="1" x14ac:dyDescent="0.2">
      <c r="N3961" s="8"/>
      <c r="P3961" s="8"/>
    </row>
    <row r="3962" spans="14:16" ht="14.25" customHeight="1" x14ac:dyDescent="0.2">
      <c r="N3962" s="8"/>
      <c r="P3962" s="8"/>
    </row>
    <row r="3963" spans="14:16" ht="14.25" customHeight="1" x14ac:dyDescent="0.2">
      <c r="N3963" s="8"/>
      <c r="P3963" s="8"/>
    </row>
    <row r="3964" spans="14:16" ht="14.25" customHeight="1" x14ac:dyDescent="0.2">
      <c r="N3964" s="8"/>
      <c r="P3964" s="8"/>
    </row>
    <row r="3965" spans="14:16" ht="14.25" customHeight="1" x14ac:dyDescent="0.2">
      <c r="N3965" s="8"/>
      <c r="P3965" s="8"/>
    </row>
    <row r="3966" spans="14:16" ht="14.25" customHeight="1" x14ac:dyDescent="0.2">
      <c r="N3966" s="8"/>
      <c r="P3966" s="8"/>
    </row>
    <row r="3967" spans="14:16" ht="14.25" customHeight="1" x14ac:dyDescent="0.2">
      <c r="N3967" s="8"/>
      <c r="P3967" s="8"/>
    </row>
    <row r="3968" spans="14:16" ht="14.25" customHeight="1" x14ac:dyDescent="0.2">
      <c r="N3968" s="8"/>
      <c r="P3968" s="8"/>
    </row>
    <row r="3969" spans="14:16" ht="14.25" customHeight="1" x14ac:dyDescent="0.2">
      <c r="N3969" s="8"/>
      <c r="P3969" s="8"/>
    </row>
    <row r="3970" spans="14:16" ht="14.25" customHeight="1" x14ac:dyDescent="0.2">
      <c r="N3970" s="8"/>
      <c r="P3970" s="8"/>
    </row>
    <row r="3971" spans="14:16" ht="14.25" customHeight="1" x14ac:dyDescent="0.2">
      <c r="N3971" s="8"/>
      <c r="P3971" s="8"/>
    </row>
    <row r="3972" spans="14:16" ht="14.25" customHeight="1" x14ac:dyDescent="0.2">
      <c r="N3972" s="8"/>
      <c r="P3972" s="8"/>
    </row>
    <row r="3973" spans="14:16" ht="14.25" customHeight="1" x14ac:dyDescent="0.2">
      <c r="N3973" s="8"/>
      <c r="P3973" s="8"/>
    </row>
    <row r="3974" spans="14:16" ht="14.25" customHeight="1" x14ac:dyDescent="0.2">
      <c r="N3974" s="8"/>
      <c r="P3974" s="8"/>
    </row>
    <row r="3975" spans="14:16" ht="14.25" customHeight="1" x14ac:dyDescent="0.2">
      <c r="N3975" s="8"/>
      <c r="P3975" s="8"/>
    </row>
    <row r="3976" spans="14:16" ht="14.25" customHeight="1" x14ac:dyDescent="0.2">
      <c r="N3976" s="8"/>
      <c r="P3976" s="8"/>
    </row>
    <row r="3977" spans="14:16" ht="14.25" customHeight="1" x14ac:dyDescent="0.2">
      <c r="N3977" s="8"/>
      <c r="P3977" s="8"/>
    </row>
    <row r="3978" spans="14:16" ht="14.25" customHeight="1" x14ac:dyDescent="0.2">
      <c r="N3978" s="8"/>
      <c r="P3978" s="8"/>
    </row>
    <row r="3979" spans="14:16" ht="14.25" customHeight="1" x14ac:dyDescent="0.2">
      <c r="N3979" s="8"/>
      <c r="P3979" s="8"/>
    </row>
    <row r="3980" spans="14:16" ht="14.25" customHeight="1" x14ac:dyDescent="0.2">
      <c r="N3980" s="8"/>
      <c r="P3980" s="8"/>
    </row>
    <row r="3981" spans="14:16" ht="14.25" customHeight="1" x14ac:dyDescent="0.2">
      <c r="N3981" s="8"/>
      <c r="P3981" s="8"/>
    </row>
    <row r="3982" spans="14:16" ht="14.25" customHeight="1" x14ac:dyDescent="0.2">
      <c r="N3982" s="8"/>
      <c r="P3982" s="8"/>
    </row>
    <row r="3983" spans="14:16" ht="14.25" customHeight="1" x14ac:dyDescent="0.2">
      <c r="N3983" s="8"/>
      <c r="P3983" s="8"/>
    </row>
    <row r="3984" spans="14:16" ht="14.25" customHeight="1" x14ac:dyDescent="0.2">
      <c r="N3984" s="8"/>
      <c r="P3984" s="8"/>
    </row>
    <row r="3985" spans="14:16" ht="14.25" customHeight="1" x14ac:dyDescent="0.2">
      <c r="N3985" s="8"/>
      <c r="P3985" s="8"/>
    </row>
    <row r="3986" spans="14:16" ht="14.25" customHeight="1" x14ac:dyDescent="0.2">
      <c r="N3986" s="8"/>
      <c r="P3986" s="8"/>
    </row>
    <row r="3987" spans="14:16" ht="14.25" customHeight="1" x14ac:dyDescent="0.2">
      <c r="N3987" s="8"/>
      <c r="P3987" s="8"/>
    </row>
    <row r="3988" spans="14:16" ht="14.25" customHeight="1" x14ac:dyDescent="0.2">
      <c r="N3988" s="8"/>
      <c r="P3988" s="8"/>
    </row>
    <row r="3989" spans="14:16" ht="14.25" customHeight="1" x14ac:dyDescent="0.2">
      <c r="N3989" s="8"/>
      <c r="P3989" s="8"/>
    </row>
    <row r="3990" spans="14:16" ht="14.25" customHeight="1" x14ac:dyDescent="0.2">
      <c r="N3990" s="8"/>
      <c r="P3990" s="8"/>
    </row>
    <row r="3991" spans="14:16" ht="14.25" customHeight="1" x14ac:dyDescent="0.2">
      <c r="N3991" s="8"/>
      <c r="P3991" s="8"/>
    </row>
    <row r="3992" spans="14:16" ht="14.25" customHeight="1" x14ac:dyDescent="0.2">
      <c r="N3992" s="8"/>
      <c r="P3992" s="8"/>
    </row>
    <row r="3993" spans="14:16" ht="14.25" customHeight="1" x14ac:dyDescent="0.2">
      <c r="N3993" s="8"/>
      <c r="P3993" s="8"/>
    </row>
    <row r="3994" spans="14:16" ht="14.25" customHeight="1" x14ac:dyDescent="0.2">
      <c r="N3994" s="8"/>
      <c r="P3994" s="8"/>
    </row>
    <row r="3995" spans="14:16" ht="14.25" customHeight="1" x14ac:dyDescent="0.2">
      <c r="N3995" s="8"/>
      <c r="P3995" s="8"/>
    </row>
    <row r="3996" spans="14:16" ht="14.25" customHeight="1" x14ac:dyDescent="0.2">
      <c r="N3996" s="8"/>
      <c r="P3996" s="8"/>
    </row>
    <row r="3997" spans="14:16" ht="14.25" customHeight="1" x14ac:dyDescent="0.2">
      <c r="N3997" s="8"/>
      <c r="P3997" s="8"/>
    </row>
    <row r="3998" spans="14:16" ht="14.25" customHeight="1" x14ac:dyDescent="0.2">
      <c r="N3998" s="8"/>
      <c r="P3998" s="8"/>
    </row>
    <row r="3999" spans="14:16" ht="14.25" customHeight="1" x14ac:dyDescent="0.2">
      <c r="N3999" s="8"/>
      <c r="P3999" s="8"/>
    </row>
    <row r="4000" spans="14:16" ht="14.25" customHeight="1" x14ac:dyDescent="0.2">
      <c r="N4000" s="8"/>
      <c r="P4000" s="8"/>
    </row>
    <row r="4001" spans="14:16" ht="14.25" customHeight="1" x14ac:dyDescent="0.2">
      <c r="N4001" s="8"/>
      <c r="P4001" s="8"/>
    </row>
    <row r="4002" spans="14:16" ht="14.25" customHeight="1" x14ac:dyDescent="0.2">
      <c r="N4002" s="8"/>
      <c r="P4002" s="8"/>
    </row>
    <row r="4003" spans="14:16" ht="14.25" customHeight="1" x14ac:dyDescent="0.2">
      <c r="N4003" s="8"/>
      <c r="P4003" s="8"/>
    </row>
    <row r="4004" spans="14:16" ht="14.25" customHeight="1" x14ac:dyDescent="0.2">
      <c r="N4004" s="8"/>
      <c r="P4004" s="8"/>
    </row>
    <row r="4005" spans="14:16" ht="14.25" customHeight="1" x14ac:dyDescent="0.2">
      <c r="N4005" s="8"/>
      <c r="P4005" s="8"/>
    </row>
    <row r="4006" spans="14:16" ht="14.25" customHeight="1" x14ac:dyDescent="0.2">
      <c r="N4006" s="8"/>
      <c r="P4006" s="8"/>
    </row>
    <row r="4007" spans="14:16" ht="14.25" customHeight="1" x14ac:dyDescent="0.2">
      <c r="N4007" s="8"/>
      <c r="P4007" s="8"/>
    </row>
    <row r="4008" spans="14:16" ht="14.25" customHeight="1" x14ac:dyDescent="0.2">
      <c r="N4008" s="8"/>
      <c r="P4008" s="8"/>
    </row>
    <row r="4009" spans="14:16" ht="14.25" customHeight="1" x14ac:dyDescent="0.2">
      <c r="N4009" s="8"/>
      <c r="P4009" s="8"/>
    </row>
    <row r="4010" spans="14:16" ht="14.25" customHeight="1" x14ac:dyDescent="0.2">
      <c r="N4010" s="8"/>
      <c r="P4010" s="8"/>
    </row>
    <row r="4011" spans="14:16" ht="14.25" customHeight="1" x14ac:dyDescent="0.2">
      <c r="N4011" s="8"/>
      <c r="P4011" s="8"/>
    </row>
    <row r="4012" spans="14:16" ht="14.25" customHeight="1" x14ac:dyDescent="0.2">
      <c r="N4012" s="8"/>
      <c r="P4012" s="8"/>
    </row>
    <row r="4013" spans="14:16" ht="14.25" customHeight="1" x14ac:dyDescent="0.2">
      <c r="N4013" s="8"/>
      <c r="P4013" s="8"/>
    </row>
    <row r="4014" spans="14:16" ht="14.25" customHeight="1" x14ac:dyDescent="0.2">
      <c r="N4014" s="8"/>
      <c r="P4014" s="8"/>
    </row>
    <row r="4015" spans="14:16" ht="14.25" customHeight="1" x14ac:dyDescent="0.2">
      <c r="N4015" s="8"/>
      <c r="P4015" s="8"/>
    </row>
    <row r="4016" spans="14:16" ht="14.25" customHeight="1" x14ac:dyDescent="0.2">
      <c r="N4016" s="8"/>
      <c r="P4016" s="8"/>
    </row>
    <row r="4017" spans="14:16" ht="14.25" customHeight="1" x14ac:dyDescent="0.2">
      <c r="N4017" s="8"/>
      <c r="P4017" s="8"/>
    </row>
    <row r="4018" spans="14:16" ht="14.25" customHeight="1" x14ac:dyDescent="0.2">
      <c r="N4018" s="8"/>
      <c r="P4018" s="8"/>
    </row>
    <row r="4019" spans="14:16" ht="14.25" customHeight="1" x14ac:dyDescent="0.2">
      <c r="N4019" s="8"/>
      <c r="P4019" s="8"/>
    </row>
    <row r="4020" spans="14:16" ht="14.25" customHeight="1" x14ac:dyDescent="0.2">
      <c r="N4020" s="8"/>
      <c r="P4020" s="8"/>
    </row>
    <row r="4021" spans="14:16" ht="14.25" customHeight="1" x14ac:dyDescent="0.2">
      <c r="N4021" s="8"/>
      <c r="P4021" s="8"/>
    </row>
    <row r="4022" spans="14:16" ht="14.25" customHeight="1" x14ac:dyDescent="0.2">
      <c r="N4022" s="8"/>
      <c r="P4022" s="8"/>
    </row>
    <row r="4023" spans="14:16" ht="14.25" customHeight="1" x14ac:dyDescent="0.2">
      <c r="N4023" s="8"/>
      <c r="P4023" s="8"/>
    </row>
    <row r="4024" spans="14:16" ht="14.25" customHeight="1" x14ac:dyDescent="0.2">
      <c r="N4024" s="8"/>
      <c r="P4024" s="8"/>
    </row>
    <row r="4025" spans="14:16" ht="14.25" customHeight="1" x14ac:dyDescent="0.2">
      <c r="N4025" s="8"/>
      <c r="P4025" s="8"/>
    </row>
    <row r="4026" spans="14:16" ht="14.25" customHeight="1" x14ac:dyDescent="0.2">
      <c r="N4026" s="8"/>
      <c r="P4026" s="8"/>
    </row>
    <row r="4027" spans="14:16" ht="14.25" customHeight="1" x14ac:dyDescent="0.2">
      <c r="N4027" s="8"/>
      <c r="P4027" s="8"/>
    </row>
    <row r="4028" spans="14:16" ht="14.25" customHeight="1" x14ac:dyDescent="0.2">
      <c r="N4028" s="8"/>
      <c r="P4028" s="8"/>
    </row>
    <row r="4029" spans="14:16" ht="14.25" customHeight="1" x14ac:dyDescent="0.2">
      <c r="N4029" s="8"/>
      <c r="P4029" s="8"/>
    </row>
    <row r="4030" spans="14:16" ht="14.25" customHeight="1" x14ac:dyDescent="0.2">
      <c r="N4030" s="8"/>
      <c r="P4030" s="8"/>
    </row>
    <row r="4031" spans="14:16" ht="14.25" customHeight="1" x14ac:dyDescent="0.2">
      <c r="N4031" s="8"/>
      <c r="P4031" s="8"/>
    </row>
    <row r="4032" spans="14:16" ht="14.25" customHeight="1" x14ac:dyDescent="0.2">
      <c r="N4032" s="8"/>
      <c r="P4032" s="8"/>
    </row>
    <row r="4033" spans="14:16" ht="14.25" customHeight="1" x14ac:dyDescent="0.2">
      <c r="N4033" s="8"/>
      <c r="P4033" s="8"/>
    </row>
    <row r="4034" spans="14:16" ht="14.25" customHeight="1" x14ac:dyDescent="0.2">
      <c r="N4034" s="8"/>
      <c r="P4034" s="8"/>
    </row>
    <row r="4035" spans="14:16" ht="14.25" customHeight="1" x14ac:dyDescent="0.2">
      <c r="N4035" s="8"/>
      <c r="P4035" s="8"/>
    </row>
    <row r="4036" spans="14:16" ht="14.25" customHeight="1" x14ac:dyDescent="0.2">
      <c r="N4036" s="8"/>
      <c r="P4036" s="8"/>
    </row>
    <row r="4037" spans="14:16" ht="14.25" customHeight="1" x14ac:dyDescent="0.2">
      <c r="N4037" s="8"/>
      <c r="P4037" s="8"/>
    </row>
    <row r="4038" spans="14:16" ht="14.25" customHeight="1" x14ac:dyDescent="0.2">
      <c r="N4038" s="8"/>
      <c r="P4038" s="8"/>
    </row>
    <row r="4039" spans="14:16" ht="14.25" customHeight="1" x14ac:dyDescent="0.2">
      <c r="N4039" s="8"/>
      <c r="P4039" s="8"/>
    </row>
    <row r="4040" spans="14:16" ht="14.25" customHeight="1" x14ac:dyDescent="0.2">
      <c r="N4040" s="8"/>
      <c r="P4040" s="8"/>
    </row>
    <row r="4041" spans="14:16" ht="14.25" customHeight="1" x14ac:dyDescent="0.2">
      <c r="N4041" s="8"/>
      <c r="P4041" s="8"/>
    </row>
    <row r="4042" spans="14:16" ht="14.25" customHeight="1" x14ac:dyDescent="0.2">
      <c r="N4042" s="8"/>
      <c r="P4042" s="8"/>
    </row>
    <row r="4043" spans="14:16" ht="14.25" customHeight="1" x14ac:dyDescent="0.2">
      <c r="N4043" s="8"/>
      <c r="P4043" s="8"/>
    </row>
    <row r="4044" spans="14:16" ht="14.25" customHeight="1" x14ac:dyDescent="0.2">
      <c r="N4044" s="8"/>
      <c r="P4044" s="8"/>
    </row>
    <row r="4045" spans="14:16" ht="14.25" customHeight="1" x14ac:dyDescent="0.2">
      <c r="N4045" s="8"/>
      <c r="P4045" s="8"/>
    </row>
    <row r="4046" spans="14:16" ht="14.25" customHeight="1" x14ac:dyDescent="0.2">
      <c r="N4046" s="8"/>
      <c r="P4046" s="8"/>
    </row>
    <row r="4047" spans="14:16" ht="14.25" customHeight="1" x14ac:dyDescent="0.2">
      <c r="N4047" s="8"/>
      <c r="P4047" s="8"/>
    </row>
    <row r="4048" spans="14:16" ht="14.25" customHeight="1" x14ac:dyDescent="0.2">
      <c r="N4048" s="8"/>
      <c r="P4048" s="8"/>
    </row>
    <row r="4049" spans="14:16" ht="14.25" customHeight="1" x14ac:dyDescent="0.2">
      <c r="N4049" s="8"/>
      <c r="P4049" s="8"/>
    </row>
    <row r="4050" spans="14:16" ht="14.25" customHeight="1" x14ac:dyDescent="0.2">
      <c r="N4050" s="8"/>
      <c r="P4050" s="8"/>
    </row>
    <row r="4051" spans="14:16" ht="14.25" customHeight="1" x14ac:dyDescent="0.2">
      <c r="N4051" s="8"/>
      <c r="P4051" s="8"/>
    </row>
    <row r="4052" spans="14:16" ht="14.25" customHeight="1" x14ac:dyDescent="0.2">
      <c r="N4052" s="8"/>
      <c r="P4052" s="8"/>
    </row>
    <row r="4053" spans="14:16" ht="14.25" customHeight="1" x14ac:dyDescent="0.2">
      <c r="N4053" s="8"/>
      <c r="P4053" s="8"/>
    </row>
    <row r="4054" spans="14:16" ht="14.25" customHeight="1" x14ac:dyDescent="0.2">
      <c r="N4054" s="8"/>
      <c r="P4054" s="8"/>
    </row>
    <row r="4055" spans="14:16" ht="14.25" customHeight="1" x14ac:dyDescent="0.2">
      <c r="N4055" s="8"/>
      <c r="P4055" s="8"/>
    </row>
    <row r="4056" spans="14:16" ht="14.25" customHeight="1" x14ac:dyDescent="0.2">
      <c r="N4056" s="8"/>
      <c r="P4056" s="8"/>
    </row>
    <row r="4057" spans="14:16" ht="14.25" customHeight="1" x14ac:dyDescent="0.2">
      <c r="N4057" s="8"/>
      <c r="P4057" s="8"/>
    </row>
    <row r="4058" spans="14:16" ht="14.25" customHeight="1" x14ac:dyDescent="0.2">
      <c r="N4058" s="8"/>
      <c r="P4058" s="8"/>
    </row>
    <row r="4059" spans="14:16" ht="14.25" customHeight="1" x14ac:dyDescent="0.2">
      <c r="N4059" s="8"/>
      <c r="P4059" s="8"/>
    </row>
    <row r="4060" spans="14:16" ht="14.25" customHeight="1" x14ac:dyDescent="0.2">
      <c r="N4060" s="8"/>
      <c r="P4060" s="8"/>
    </row>
    <row r="4061" spans="14:16" ht="14.25" customHeight="1" x14ac:dyDescent="0.2">
      <c r="N4061" s="8"/>
      <c r="P4061" s="8"/>
    </row>
    <row r="4062" spans="14:16" ht="14.25" customHeight="1" x14ac:dyDescent="0.2">
      <c r="N4062" s="8"/>
      <c r="P4062" s="8"/>
    </row>
    <row r="4063" spans="14:16" ht="14.25" customHeight="1" x14ac:dyDescent="0.2">
      <c r="N4063" s="8"/>
      <c r="P4063" s="8"/>
    </row>
    <row r="4064" spans="14:16" ht="14.25" customHeight="1" x14ac:dyDescent="0.2">
      <c r="N4064" s="8"/>
      <c r="P4064" s="8"/>
    </row>
    <row r="4065" spans="14:16" ht="14.25" customHeight="1" x14ac:dyDescent="0.2">
      <c r="N4065" s="8"/>
      <c r="P4065" s="8"/>
    </row>
    <row r="4066" spans="14:16" ht="14.25" customHeight="1" x14ac:dyDescent="0.2">
      <c r="N4066" s="8"/>
      <c r="P4066" s="8"/>
    </row>
    <row r="4067" spans="14:16" ht="14.25" customHeight="1" x14ac:dyDescent="0.2">
      <c r="N4067" s="8"/>
      <c r="P4067" s="8"/>
    </row>
    <row r="4068" spans="14:16" ht="14.25" customHeight="1" x14ac:dyDescent="0.2">
      <c r="N4068" s="8"/>
      <c r="P4068" s="8"/>
    </row>
    <row r="4069" spans="14:16" ht="14.25" customHeight="1" x14ac:dyDescent="0.2">
      <c r="N4069" s="8"/>
      <c r="P4069" s="8"/>
    </row>
    <row r="4070" spans="14:16" ht="14.25" customHeight="1" x14ac:dyDescent="0.2">
      <c r="N4070" s="8"/>
      <c r="P4070" s="8"/>
    </row>
    <row r="4071" spans="14:16" ht="14.25" customHeight="1" x14ac:dyDescent="0.2">
      <c r="N4071" s="8"/>
      <c r="P4071" s="8"/>
    </row>
    <row r="4072" spans="14:16" ht="14.25" customHeight="1" x14ac:dyDescent="0.2">
      <c r="N4072" s="8"/>
      <c r="P4072" s="8"/>
    </row>
    <row r="4073" spans="14:16" ht="14.25" customHeight="1" x14ac:dyDescent="0.2">
      <c r="N4073" s="8"/>
      <c r="P4073" s="8"/>
    </row>
    <row r="4074" spans="14:16" ht="14.25" customHeight="1" x14ac:dyDescent="0.2">
      <c r="N4074" s="8"/>
      <c r="P4074" s="8"/>
    </row>
    <row r="4075" spans="14:16" ht="14.25" customHeight="1" x14ac:dyDescent="0.2">
      <c r="N4075" s="8"/>
      <c r="P4075" s="8"/>
    </row>
    <row r="4076" spans="14:16" ht="14.25" customHeight="1" x14ac:dyDescent="0.2">
      <c r="N4076" s="8"/>
      <c r="P4076" s="8"/>
    </row>
    <row r="4077" spans="14:16" ht="14.25" customHeight="1" x14ac:dyDescent="0.2">
      <c r="N4077" s="8"/>
      <c r="P4077" s="8"/>
    </row>
    <row r="4078" spans="14:16" ht="14.25" customHeight="1" x14ac:dyDescent="0.2">
      <c r="N4078" s="8"/>
      <c r="P4078" s="8"/>
    </row>
    <row r="4079" spans="14:16" ht="14.25" customHeight="1" x14ac:dyDescent="0.2">
      <c r="N4079" s="8"/>
      <c r="P4079" s="8"/>
    </row>
    <row r="4080" spans="14:16" ht="14.25" customHeight="1" x14ac:dyDescent="0.2">
      <c r="N4080" s="8"/>
      <c r="P4080" s="8"/>
    </row>
    <row r="4081" spans="14:16" ht="14.25" customHeight="1" x14ac:dyDescent="0.2">
      <c r="N4081" s="8"/>
      <c r="P4081" s="8"/>
    </row>
    <row r="4082" spans="14:16" ht="14.25" customHeight="1" x14ac:dyDescent="0.2">
      <c r="N4082" s="8"/>
      <c r="P4082" s="8"/>
    </row>
    <row r="4083" spans="14:16" ht="14.25" customHeight="1" x14ac:dyDescent="0.2">
      <c r="N4083" s="8"/>
      <c r="P4083" s="8"/>
    </row>
    <row r="4084" spans="14:16" ht="14.25" customHeight="1" x14ac:dyDescent="0.2">
      <c r="N4084" s="8"/>
      <c r="P4084" s="8"/>
    </row>
    <row r="4085" spans="14:16" ht="14.25" customHeight="1" x14ac:dyDescent="0.2">
      <c r="N4085" s="8"/>
      <c r="P4085" s="8"/>
    </row>
    <row r="4086" spans="14:16" ht="14.25" customHeight="1" x14ac:dyDescent="0.2">
      <c r="N4086" s="8"/>
      <c r="P4086" s="8"/>
    </row>
    <row r="4087" spans="14:16" ht="14.25" customHeight="1" x14ac:dyDescent="0.2">
      <c r="N4087" s="8"/>
      <c r="P4087" s="8"/>
    </row>
    <row r="4088" spans="14:16" ht="14.25" customHeight="1" x14ac:dyDescent="0.2">
      <c r="N4088" s="8"/>
      <c r="P4088" s="8"/>
    </row>
    <row r="4089" spans="14:16" ht="14.25" customHeight="1" x14ac:dyDescent="0.2">
      <c r="N4089" s="8"/>
      <c r="P4089" s="8"/>
    </row>
    <row r="4090" spans="14:16" ht="14.25" customHeight="1" x14ac:dyDescent="0.2">
      <c r="N4090" s="8"/>
      <c r="P4090" s="8"/>
    </row>
    <row r="4091" spans="14:16" ht="14.25" customHeight="1" x14ac:dyDescent="0.2">
      <c r="N4091" s="8"/>
      <c r="P4091" s="8"/>
    </row>
    <row r="4092" spans="14:16" ht="14.25" customHeight="1" x14ac:dyDescent="0.2">
      <c r="N4092" s="8"/>
      <c r="P4092" s="8"/>
    </row>
    <row r="4093" spans="14:16" ht="14.25" customHeight="1" x14ac:dyDescent="0.2">
      <c r="N4093" s="8"/>
      <c r="P4093" s="8"/>
    </row>
    <row r="4094" spans="14:16" ht="14.25" customHeight="1" x14ac:dyDescent="0.2">
      <c r="N4094" s="8"/>
      <c r="P4094" s="8"/>
    </row>
    <row r="4095" spans="14:16" ht="14.25" customHeight="1" x14ac:dyDescent="0.2">
      <c r="N4095" s="8"/>
      <c r="P4095" s="8"/>
    </row>
    <row r="4096" spans="14:16" ht="14.25" customHeight="1" x14ac:dyDescent="0.2">
      <c r="N4096" s="8"/>
      <c r="P4096" s="8"/>
    </row>
    <row r="4097" spans="14:16" ht="14.25" customHeight="1" x14ac:dyDescent="0.2">
      <c r="N4097" s="8"/>
      <c r="P4097" s="8"/>
    </row>
    <row r="4098" spans="14:16" ht="14.25" customHeight="1" x14ac:dyDescent="0.2">
      <c r="N4098" s="8"/>
      <c r="P4098" s="8"/>
    </row>
    <row r="4099" spans="14:16" ht="14.25" customHeight="1" x14ac:dyDescent="0.2">
      <c r="N4099" s="8"/>
      <c r="P4099" s="8"/>
    </row>
    <row r="4100" spans="14:16" ht="14.25" customHeight="1" x14ac:dyDescent="0.2">
      <c r="N4100" s="8"/>
      <c r="P4100" s="8"/>
    </row>
    <row r="4101" spans="14:16" ht="14.25" customHeight="1" x14ac:dyDescent="0.2">
      <c r="N4101" s="8"/>
      <c r="P4101" s="8"/>
    </row>
    <row r="4102" spans="14:16" ht="14.25" customHeight="1" x14ac:dyDescent="0.2">
      <c r="N4102" s="8"/>
      <c r="P4102" s="8"/>
    </row>
    <row r="4103" spans="14:16" ht="14.25" customHeight="1" x14ac:dyDescent="0.2">
      <c r="N4103" s="8"/>
      <c r="P4103" s="8"/>
    </row>
    <row r="4104" spans="14:16" ht="14.25" customHeight="1" x14ac:dyDescent="0.2">
      <c r="N4104" s="8"/>
      <c r="P4104" s="8"/>
    </row>
    <row r="4105" spans="14:16" ht="14.25" customHeight="1" x14ac:dyDescent="0.2">
      <c r="N4105" s="8"/>
      <c r="P4105" s="8"/>
    </row>
    <row r="4106" spans="14:16" ht="14.25" customHeight="1" x14ac:dyDescent="0.2">
      <c r="N4106" s="8"/>
      <c r="P4106" s="8"/>
    </row>
    <row r="4107" spans="14:16" ht="14.25" customHeight="1" x14ac:dyDescent="0.2">
      <c r="N4107" s="8"/>
      <c r="P4107" s="8"/>
    </row>
    <row r="4108" spans="14:16" ht="14.25" customHeight="1" x14ac:dyDescent="0.2">
      <c r="N4108" s="8"/>
      <c r="P4108" s="8"/>
    </row>
    <row r="4109" spans="14:16" ht="14.25" customHeight="1" x14ac:dyDescent="0.2">
      <c r="N4109" s="8"/>
      <c r="P4109" s="8"/>
    </row>
    <row r="4110" spans="14:16" ht="14.25" customHeight="1" x14ac:dyDescent="0.2">
      <c r="N4110" s="8"/>
      <c r="P4110" s="8"/>
    </row>
    <row r="4111" spans="14:16" ht="14.25" customHeight="1" x14ac:dyDescent="0.2">
      <c r="N4111" s="8"/>
      <c r="P4111" s="8"/>
    </row>
    <row r="4112" spans="14:16" ht="14.25" customHeight="1" x14ac:dyDescent="0.2">
      <c r="N4112" s="8"/>
      <c r="P4112" s="8"/>
    </row>
    <row r="4113" spans="14:16" ht="14.25" customHeight="1" x14ac:dyDescent="0.2">
      <c r="N4113" s="8"/>
      <c r="P4113" s="8"/>
    </row>
    <row r="4114" spans="14:16" ht="14.25" customHeight="1" x14ac:dyDescent="0.2">
      <c r="N4114" s="8"/>
      <c r="P4114" s="8"/>
    </row>
    <row r="4115" spans="14:16" ht="14.25" customHeight="1" x14ac:dyDescent="0.2">
      <c r="N4115" s="8"/>
      <c r="P4115" s="8"/>
    </row>
    <row r="4116" spans="14:16" ht="14.25" customHeight="1" x14ac:dyDescent="0.2">
      <c r="N4116" s="8"/>
      <c r="P4116" s="8"/>
    </row>
    <row r="4117" spans="14:16" ht="14.25" customHeight="1" x14ac:dyDescent="0.2">
      <c r="N4117" s="8"/>
      <c r="P4117" s="8"/>
    </row>
    <row r="4118" spans="14:16" ht="14.25" customHeight="1" x14ac:dyDescent="0.2">
      <c r="N4118" s="8"/>
      <c r="P4118" s="8"/>
    </row>
    <row r="4119" spans="14:16" ht="14.25" customHeight="1" x14ac:dyDescent="0.2">
      <c r="N4119" s="8"/>
      <c r="P4119" s="8"/>
    </row>
    <row r="4120" spans="14:16" ht="14.25" customHeight="1" x14ac:dyDescent="0.2">
      <c r="N4120" s="8"/>
      <c r="P4120" s="8"/>
    </row>
    <row r="4121" spans="14:16" ht="14.25" customHeight="1" x14ac:dyDescent="0.2">
      <c r="N4121" s="8"/>
      <c r="P4121" s="8"/>
    </row>
    <row r="4122" spans="14:16" ht="14.25" customHeight="1" x14ac:dyDescent="0.2">
      <c r="N4122" s="8"/>
      <c r="P4122" s="8"/>
    </row>
    <row r="4123" spans="14:16" ht="14.25" customHeight="1" x14ac:dyDescent="0.2">
      <c r="N4123" s="8"/>
      <c r="P4123" s="8"/>
    </row>
    <row r="4124" spans="14:16" ht="14.25" customHeight="1" x14ac:dyDescent="0.2">
      <c r="N4124" s="8"/>
      <c r="P4124" s="8"/>
    </row>
    <row r="4125" spans="14:16" ht="14.25" customHeight="1" x14ac:dyDescent="0.2">
      <c r="N4125" s="8"/>
      <c r="P4125" s="8"/>
    </row>
    <row r="4126" spans="14:16" ht="14.25" customHeight="1" x14ac:dyDescent="0.2">
      <c r="N4126" s="8"/>
      <c r="P4126" s="8"/>
    </row>
    <row r="4127" spans="14:16" ht="14.25" customHeight="1" x14ac:dyDescent="0.2">
      <c r="N4127" s="8"/>
      <c r="P4127" s="8"/>
    </row>
    <row r="4128" spans="14:16" ht="14.25" customHeight="1" x14ac:dyDescent="0.2">
      <c r="N4128" s="8"/>
      <c r="P4128" s="8"/>
    </row>
    <row r="4129" spans="14:16" ht="14.25" customHeight="1" x14ac:dyDescent="0.2">
      <c r="N4129" s="8"/>
      <c r="P4129" s="8"/>
    </row>
    <row r="4130" spans="14:16" ht="14.25" customHeight="1" x14ac:dyDescent="0.2">
      <c r="N4130" s="8"/>
      <c r="P4130" s="8"/>
    </row>
    <row r="4131" spans="14:16" ht="14.25" customHeight="1" x14ac:dyDescent="0.2">
      <c r="N4131" s="8"/>
      <c r="P4131" s="8"/>
    </row>
    <row r="4132" spans="14:16" ht="14.25" customHeight="1" x14ac:dyDescent="0.2">
      <c r="N4132" s="8"/>
      <c r="P4132" s="8"/>
    </row>
    <row r="4133" spans="14:16" ht="14.25" customHeight="1" x14ac:dyDescent="0.2">
      <c r="N4133" s="8"/>
      <c r="P4133" s="8"/>
    </row>
    <row r="4134" spans="14:16" ht="14.25" customHeight="1" x14ac:dyDescent="0.2">
      <c r="N4134" s="8"/>
      <c r="P4134" s="8"/>
    </row>
    <row r="4135" spans="14:16" ht="14.25" customHeight="1" x14ac:dyDescent="0.2">
      <c r="N4135" s="8"/>
      <c r="P4135" s="8"/>
    </row>
    <row r="4136" spans="14:16" ht="14.25" customHeight="1" x14ac:dyDescent="0.2">
      <c r="N4136" s="8"/>
      <c r="P4136" s="8"/>
    </row>
    <row r="4137" spans="14:16" ht="14.25" customHeight="1" x14ac:dyDescent="0.2">
      <c r="N4137" s="8"/>
      <c r="P4137" s="8"/>
    </row>
    <row r="4138" spans="14:16" ht="14.25" customHeight="1" x14ac:dyDescent="0.2">
      <c r="N4138" s="8"/>
      <c r="P4138" s="8"/>
    </row>
    <row r="4139" spans="14:16" ht="14.25" customHeight="1" x14ac:dyDescent="0.2">
      <c r="N4139" s="8"/>
      <c r="P4139" s="8"/>
    </row>
    <row r="4140" spans="14:16" ht="14.25" customHeight="1" x14ac:dyDescent="0.2">
      <c r="N4140" s="8"/>
      <c r="P4140" s="8"/>
    </row>
    <row r="4141" spans="14:16" ht="14.25" customHeight="1" x14ac:dyDescent="0.2">
      <c r="N4141" s="8"/>
      <c r="P4141" s="8"/>
    </row>
    <row r="4142" spans="14:16" ht="14.25" customHeight="1" x14ac:dyDescent="0.2">
      <c r="N4142" s="8"/>
      <c r="P4142" s="8"/>
    </row>
    <row r="4143" spans="14:16" ht="14.25" customHeight="1" x14ac:dyDescent="0.2">
      <c r="N4143" s="8"/>
      <c r="P4143" s="8"/>
    </row>
    <row r="4144" spans="14:16" ht="14.25" customHeight="1" x14ac:dyDescent="0.2">
      <c r="N4144" s="8"/>
      <c r="P4144" s="8"/>
    </row>
    <row r="4145" spans="14:16" ht="14.25" customHeight="1" x14ac:dyDescent="0.2">
      <c r="N4145" s="8"/>
      <c r="P4145" s="8"/>
    </row>
    <row r="4146" spans="14:16" ht="14.25" customHeight="1" x14ac:dyDescent="0.2">
      <c r="N4146" s="8"/>
      <c r="P4146" s="8"/>
    </row>
    <row r="4147" spans="14:16" ht="14.25" customHeight="1" x14ac:dyDescent="0.2">
      <c r="N4147" s="8"/>
      <c r="P4147" s="8"/>
    </row>
    <row r="4148" spans="14:16" ht="14.25" customHeight="1" x14ac:dyDescent="0.2">
      <c r="N4148" s="8"/>
      <c r="P4148" s="8"/>
    </row>
    <row r="4149" spans="14:16" ht="14.25" customHeight="1" x14ac:dyDescent="0.2">
      <c r="N4149" s="8"/>
      <c r="P4149" s="8"/>
    </row>
    <row r="4150" spans="14:16" ht="14.25" customHeight="1" x14ac:dyDescent="0.2">
      <c r="N4150" s="8"/>
      <c r="P4150" s="8"/>
    </row>
    <row r="4151" spans="14:16" ht="14.25" customHeight="1" x14ac:dyDescent="0.2">
      <c r="N4151" s="8"/>
      <c r="P4151" s="8"/>
    </row>
    <row r="4152" spans="14:16" ht="14.25" customHeight="1" x14ac:dyDescent="0.2">
      <c r="N4152" s="8"/>
      <c r="P4152" s="8"/>
    </row>
    <row r="4153" spans="14:16" ht="14.25" customHeight="1" x14ac:dyDescent="0.2">
      <c r="N4153" s="8"/>
      <c r="P4153" s="8"/>
    </row>
    <row r="4154" spans="14:16" ht="14.25" customHeight="1" x14ac:dyDescent="0.2">
      <c r="N4154" s="8"/>
      <c r="P4154" s="8"/>
    </row>
    <row r="4155" spans="14:16" ht="14.25" customHeight="1" x14ac:dyDescent="0.2">
      <c r="N4155" s="8"/>
      <c r="P4155" s="8"/>
    </row>
    <row r="4156" spans="14:16" ht="14.25" customHeight="1" x14ac:dyDescent="0.2">
      <c r="N4156" s="8"/>
      <c r="P4156" s="8"/>
    </row>
    <row r="4157" spans="14:16" ht="14.25" customHeight="1" x14ac:dyDescent="0.2">
      <c r="N4157" s="8"/>
      <c r="P4157" s="8"/>
    </row>
    <row r="4158" spans="14:16" ht="14.25" customHeight="1" x14ac:dyDescent="0.2">
      <c r="N4158" s="8"/>
      <c r="P4158" s="8"/>
    </row>
    <row r="4159" spans="14:16" ht="14.25" customHeight="1" x14ac:dyDescent="0.2">
      <c r="N4159" s="8"/>
      <c r="P4159" s="8"/>
    </row>
    <row r="4160" spans="14:16" ht="14.25" customHeight="1" x14ac:dyDescent="0.2">
      <c r="N4160" s="8"/>
      <c r="P4160" s="8"/>
    </row>
    <row r="4161" spans="14:16" ht="14.25" customHeight="1" x14ac:dyDescent="0.2">
      <c r="N4161" s="8"/>
      <c r="P4161" s="8"/>
    </row>
    <row r="4162" spans="14:16" ht="14.25" customHeight="1" x14ac:dyDescent="0.2">
      <c r="N4162" s="8"/>
      <c r="P4162" s="8"/>
    </row>
    <row r="4163" spans="14:16" ht="14.25" customHeight="1" x14ac:dyDescent="0.2">
      <c r="N4163" s="8"/>
      <c r="P4163" s="8"/>
    </row>
    <row r="4164" spans="14:16" ht="14.25" customHeight="1" x14ac:dyDescent="0.2">
      <c r="N4164" s="8"/>
      <c r="P4164" s="8"/>
    </row>
    <row r="4165" spans="14:16" ht="14.25" customHeight="1" x14ac:dyDescent="0.2">
      <c r="N4165" s="8"/>
      <c r="P4165" s="8"/>
    </row>
    <row r="4166" spans="14:16" ht="14.25" customHeight="1" x14ac:dyDescent="0.2">
      <c r="N4166" s="8"/>
      <c r="P4166" s="8"/>
    </row>
    <row r="4167" spans="14:16" ht="14.25" customHeight="1" x14ac:dyDescent="0.2">
      <c r="N4167" s="8"/>
      <c r="P4167" s="8"/>
    </row>
    <row r="4168" spans="14:16" ht="14.25" customHeight="1" x14ac:dyDescent="0.2">
      <c r="N4168" s="8"/>
      <c r="P4168" s="8"/>
    </row>
    <row r="4169" spans="14:16" ht="14.25" customHeight="1" x14ac:dyDescent="0.2">
      <c r="N4169" s="8"/>
      <c r="P4169" s="8"/>
    </row>
    <row r="4170" spans="14:16" ht="14.25" customHeight="1" x14ac:dyDescent="0.2">
      <c r="N4170" s="8"/>
      <c r="P4170" s="8"/>
    </row>
    <row r="4171" spans="14:16" ht="14.25" customHeight="1" x14ac:dyDescent="0.2">
      <c r="N4171" s="8"/>
      <c r="P4171" s="8"/>
    </row>
    <row r="4172" spans="14:16" ht="14.25" customHeight="1" x14ac:dyDescent="0.2">
      <c r="N4172" s="8"/>
      <c r="P4172" s="8"/>
    </row>
    <row r="4173" spans="14:16" ht="14.25" customHeight="1" x14ac:dyDescent="0.2">
      <c r="N4173" s="8"/>
      <c r="P4173" s="8"/>
    </row>
    <row r="4174" spans="14:16" ht="14.25" customHeight="1" x14ac:dyDescent="0.2">
      <c r="N4174" s="8"/>
      <c r="P4174" s="8"/>
    </row>
    <row r="4175" spans="14:16" ht="14.25" customHeight="1" x14ac:dyDescent="0.2">
      <c r="N4175" s="8"/>
      <c r="P4175" s="8"/>
    </row>
    <row r="4176" spans="14:16" ht="14.25" customHeight="1" x14ac:dyDescent="0.2">
      <c r="N4176" s="8"/>
      <c r="P4176" s="8"/>
    </row>
    <row r="4177" spans="14:16" ht="14.25" customHeight="1" x14ac:dyDescent="0.2">
      <c r="N4177" s="8"/>
      <c r="P4177" s="8"/>
    </row>
    <row r="4178" spans="14:16" ht="14.25" customHeight="1" x14ac:dyDescent="0.2">
      <c r="N4178" s="8"/>
      <c r="P4178" s="8"/>
    </row>
    <row r="4179" spans="14:16" ht="14.25" customHeight="1" x14ac:dyDescent="0.2">
      <c r="N4179" s="8"/>
      <c r="P4179" s="8"/>
    </row>
    <row r="4180" spans="14:16" ht="14.25" customHeight="1" x14ac:dyDescent="0.2">
      <c r="N4180" s="8"/>
      <c r="P4180" s="8"/>
    </row>
    <row r="4181" spans="14:16" ht="14.25" customHeight="1" x14ac:dyDescent="0.2">
      <c r="N4181" s="8"/>
      <c r="P4181" s="8"/>
    </row>
    <row r="4182" spans="14:16" ht="14.25" customHeight="1" x14ac:dyDescent="0.2">
      <c r="N4182" s="8"/>
      <c r="P4182" s="8"/>
    </row>
    <row r="4183" spans="14:16" ht="14.25" customHeight="1" x14ac:dyDescent="0.2">
      <c r="N4183" s="8"/>
      <c r="P4183" s="8"/>
    </row>
    <row r="4184" spans="14:16" ht="14.25" customHeight="1" x14ac:dyDescent="0.2">
      <c r="N4184" s="8"/>
      <c r="P4184" s="8"/>
    </row>
    <row r="4185" spans="14:16" ht="14.25" customHeight="1" x14ac:dyDescent="0.2">
      <c r="N4185" s="8"/>
      <c r="P4185" s="8"/>
    </row>
    <row r="4186" spans="14:16" ht="14.25" customHeight="1" x14ac:dyDescent="0.2">
      <c r="N4186" s="8"/>
      <c r="P4186" s="8"/>
    </row>
    <row r="4187" spans="14:16" ht="14.25" customHeight="1" x14ac:dyDescent="0.2">
      <c r="N4187" s="8"/>
      <c r="P4187" s="8"/>
    </row>
    <row r="4188" spans="14:16" ht="14.25" customHeight="1" x14ac:dyDescent="0.2">
      <c r="N4188" s="8"/>
      <c r="P4188" s="8"/>
    </row>
    <row r="4189" spans="14:16" ht="14.25" customHeight="1" x14ac:dyDescent="0.2">
      <c r="N4189" s="8"/>
      <c r="P4189" s="8"/>
    </row>
    <row r="4190" spans="14:16" ht="14.25" customHeight="1" x14ac:dyDescent="0.2">
      <c r="N4190" s="8"/>
      <c r="P4190" s="8"/>
    </row>
    <row r="4191" spans="14:16" ht="14.25" customHeight="1" x14ac:dyDescent="0.2">
      <c r="N4191" s="8"/>
      <c r="P4191" s="8"/>
    </row>
    <row r="4192" spans="14:16" ht="14.25" customHeight="1" x14ac:dyDescent="0.2">
      <c r="N4192" s="8"/>
      <c r="P4192" s="8"/>
    </row>
    <row r="4193" spans="14:16" ht="14.25" customHeight="1" x14ac:dyDescent="0.2">
      <c r="N4193" s="8"/>
      <c r="P4193" s="8"/>
    </row>
    <row r="4194" spans="14:16" ht="14.25" customHeight="1" x14ac:dyDescent="0.2">
      <c r="N4194" s="8"/>
      <c r="P4194" s="8"/>
    </row>
    <row r="4195" spans="14:16" ht="14.25" customHeight="1" x14ac:dyDescent="0.2">
      <c r="N4195" s="8"/>
      <c r="P4195" s="8"/>
    </row>
    <row r="4196" spans="14:16" ht="14.25" customHeight="1" x14ac:dyDescent="0.2">
      <c r="N4196" s="8"/>
      <c r="P4196" s="8"/>
    </row>
    <row r="4197" spans="14:16" ht="14.25" customHeight="1" x14ac:dyDescent="0.2">
      <c r="N4197" s="8"/>
      <c r="P4197" s="8"/>
    </row>
    <row r="4198" spans="14:16" ht="14.25" customHeight="1" x14ac:dyDescent="0.2">
      <c r="N4198" s="8"/>
      <c r="P4198" s="8"/>
    </row>
    <row r="4199" spans="14:16" ht="14.25" customHeight="1" x14ac:dyDescent="0.2">
      <c r="N4199" s="8"/>
      <c r="P4199" s="8"/>
    </row>
    <row r="4200" spans="14:16" ht="14.25" customHeight="1" x14ac:dyDescent="0.2">
      <c r="N4200" s="8"/>
      <c r="P4200" s="8"/>
    </row>
    <row r="4201" spans="14:16" ht="14.25" customHeight="1" x14ac:dyDescent="0.2">
      <c r="N4201" s="8"/>
      <c r="P4201" s="8"/>
    </row>
    <row r="4202" spans="14:16" ht="14.25" customHeight="1" x14ac:dyDescent="0.2">
      <c r="N4202" s="8"/>
      <c r="P4202" s="8"/>
    </row>
    <row r="4203" spans="14:16" ht="14.25" customHeight="1" x14ac:dyDescent="0.2">
      <c r="N4203" s="8"/>
      <c r="P4203" s="8"/>
    </row>
    <row r="4204" spans="14:16" ht="14.25" customHeight="1" x14ac:dyDescent="0.2">
      <c r="N4204" s="8"/>
      <c r="P4204" s="8"/>
    </row>
    <row r="4205" spans="14:16" ht="14.25" customHeight="1" x14ac:dyDescent="0.2">
      <c r="N4205" s="8"/>
      <c r="P4205" s="8"/>
    </row>
    <row r="4206" spans="14:16" ht="14.25" customHeight="1" x14ac:dyDescent="0.2">
      <c r="N4206" s="8"/>
      <c r="P4206" s="8"/>
    </row>
    <row r="4207" spans="14:16" ht="14.25" customHeight="1" x14ac:dyDescent="0.2">
      <c r="N4207" s="8"/>
      <c r="P4207" s="8"/>
    </row>
    <row r="4208" spans="14:16" ht="14.25" customHeight="1" x14ac:dyDescent="0.2">
      <c r="N4208" s="8"/>
      <c r="P4208" s="8"/>
    </row>
    <row r="4209" spans="14:16" ht="14.25" customHeight="1" x14ac:dyDescent="0.2">
      <c r="N4209" s="8"/>
      <c r="P4209" s="8"/>
    </row>
    <row r="4210" spans="14:16" ht="14.25" customHeight="1" x14ac:dyDescent="0.2">
      <c r="N4210" s="8"/>
      <c r="P4210" s="8"/>
    </row>
    <row r="4211" spans="14:16" ht="14.25" customHeight="1" x14ac:dyDescent="0.2">
      <c r="N4211" s="8"/>
      <c r="P4211" s="8"/>
    </row>
    <row r="4212" spans="14:16" ht="14.25" customHeight="1" x14ac:dyDescent="0.2">
      <c r="N4212" s="8"/>
      <c r="P4212" s="8"/>
    </row>
    <row r="4213" spans="14:16" ht="14.25" customHeight="1" x14ac:dyDescent="0.2">
      <c r="N4213" s="8"/>
      <c r="P4213" s="8"/>
    </row>
    <row r="4214" spans="14:16" ht="14.25" customHeight="1" x14ac:dyDescent="0.2">
      <c r="N4214" s="8"/>
      <c r="P4214" s="8"/>
    </row>
    <row r="4215" spans="14:16" ht="14.25" customHeight="1" x14ac:dyDescent="0.2">
      <c r="N4215" s="8"/>
      <c r="P4215" s="8"/>
    </row>
    <row r="4216" spans="14:16" ht="14.25" customHeight="1" x14ac:dyDescent="0.2">
      <c r="N4216" s="8"/>
      <c r="P4216" s="8"/>
    </row>
    <row r="4217" spans="14:16" ht="14.25" customHeight="1" x14ac:dyDescent="0.2">
      <c r="N4217" s="8"/>
      <c r="P4217" s="8"/>
    </row>
    <row r="4218" spans="14:16" ht="14.25" customHeight="1" x14ac:dyDescent="0.2">
      <c r="N4218" s="8"/>
      <c r="P4218" s="8"/>
    </row>
    <row r="4219" spans="14:16" ht="14.25" customHeight="1" x14ac:dyDescent="0.2">
      <c r="N4219" s="8"/>
      <c r="P4219" s="8"/>
    </row>
    <row r="4220" spans="14:16" ht="14.25" customHeight="1" x14ac:dyDescent="0.2">
      <c r="N4220" s="8"/>
      <c r="P4220" s="8"/>
    </row>
    <row r="4221" spans="14:16" ht="14.25" customHeight="1" x14ac:dyDescent="0.2">
      <c r="N4221" s="8"/>
      <c r="P4221" s="8"/>
    </row>
    <row r="4222" spans="14:16" ht="14.25" customHeight="1" x14ac:dyDescent="0.2">
      <c r="N4222" s="8"/>
      <c r="P4222" s="8"/>
    </row>
    <row r="4223" spans="14:16" ht="14.25" customHeight="1" x14ac:dyDescent="0.2">
      <c r="N4223" s="8"/>
      <c r="P4223" s="8"/>
    </row>
    <row r="4224" spans="14:16" ht="14.25" customHeight="1" x14ac:dyDescent="0.2">
      <c r="N4224" s="8"/>
      <c r="P4224" s="8"/>
    </row>
    <row r="4225" spans="14:16" ht="14.25" customHeight="1" x14ac:dyDescent="0.2">
      <c r="N4225" s="8"/>
      <c r="P4225" s="8"/>
    </row>
    <row r="4226" spans="14:16" ht="14.25" customHeight="1" x14ac:dyDescent="0.2">
      <c r="N4226" s="8"/>
      <c r="P4226" s="8"/>
    </row>
    <row r="4227" spans="14:16" ht="14.25" customHeight="1" x14ac:dyDescent="0.2">
      <c r="N4227" s="8"/>
      <c r="P4227" s="8"/>
    </row>
    <row r="4228" spans="14:16" ht="14.25" customHeight="1" x14ac:dyDescent="0.2">
      <c r="N4228" s="8"/>
      <c r="P4228" s="8"/>
    </row>
    <row r="4229" spans="14:16" ht="14.25" customHeight="1" x14ac:dyDescent="0.2">
      <c r="N4229" s="8"/>
      <c r="P4229" s="8"/>
    </row>
    <row r="4230" spans="14:16" ht="14.25" customHeight="1" x14ac:dyDescent="0.2">
      <c r="N4230" s="8"/>
      <c r="P4230" s="8"/>
    </row>
    <row r="4231" spans="14:16" ht="14.25" customHeight="1" x14ac:dyDescent="0.2">
      <c r="N4231" s="8"/>
      <c r="P4231" s="8"/>
    </row>
    <row r="4232" spans="14:16" ht="14.25" customHeight="1" x14ac:dyDescent="0.2">
      <c r="N4232" s="8"/>
      <c r="P4232" s="8"/>
    </row>
    <row r="4233" spans="14:16" ht="14.25" customHeight="1" x14ac:dyDescent="0.2">
      <c r="N4233" s="8"/>
      <c r="P4233" s="8"/>
    </row>
    <row r="4234" spans="14:16" ht="14.25" customHeight="1" x14ac:dyDescent="0.2">
      <c r="N4234" s="8"/>
      <c r="P4234" s="8"/>
    </row>
    <row r="4235" spans="14:16" ht="14.25" customHeight="1" x14ac:dyDescent="0.2">
      <c r="N4235" s="8"/>
      <c r="P4235" s="8"/>
    </row>
    <row r="4236" spans="14:16" ht="14.25" customHeight="1" x14ac:dyDescent="0.2">
      <c r="N4236" s="8"/>
      <c r="P4236" s="8"/>
    </row>
    <row r="4237" spans="14:16" ht="14.25" customHeight="1" x14ac:dyDescent="0.2">
      <c r="N4237" s="8"/>
      <c r="P4237" s="8"/>
    </row>
    <row r="4238" spans="14:16" ht="14.25" customHeight="1" x14ac:dyDescent="0.2">
      <c r="N4238" s="8"/>
      <c r="P4238" s="8"/>
    </row>
    <row r="4239" spans="14:16" ht="14.25" customHeight="1" x14ac:dyDescent="0.2">
      <c r="N4239" s="8"/>
      <c r="P4239" s="8"/>
    </row>
    <row r="4240" spans="14:16" ht="14.25" customHeight="1" x14ac:dyDescent="0.2">
      <c r="N4240" s="8"/>
      <c r="P4240" s="8"/>
    </row>
    <row r="4241" spans="14:16" ht="14.25" customHeight="1" x14ac:dyDescent="0.2">
      <c r="N4241" s="8"/>
      <c r="P4241" s="8"/>
    </row>
    <row r="4242" spans="14:16" ht="14.25" customHeight="1" x14ac:dyDescent="0.2">
      <c r="N4242" s="8"/>
      <c r="P4242" s="8"/>
    </row>
    <row r="4243" spans="14:16" ht="14.25" customHeight="1" x14ac:dyDescent="0.2">
      <c r="N4243" s="8"/>
      <c r="P4243" s="8"/>
    </row>
    <row r="4244" spans="14:16" ht="14.25" customHeight="1" x14ac:dyDescent="0.2">
      <c r="N4244" s="8"/>
      <c r="P4244" s="8"/>
    </row>
    <row r="4245" spans="14:16" ht="14.25" customHeight="1" x14ac:dyDescent="0.2">
      <c r="N4245" s="8"/>
      <c r="P4245" s="8"/>
    </row>
    <row r="4246" spans="14:16" ht="14.25" customHeight="1" x14ac:dyDescent="0.2">
      <c r="N4246" s="8"/>
      <c r="P4246" s="8"/>
    </row>
    <row r="4247" spans="14:16" ht="14.25" customHeight="1" x14ac:dyDescent="0.2">
      <c r="N4247" s="8"/>
      <c r="P4247" s="8"/>
    </row>
    <row r="4248" spans="14:16" ht="14.25" customHeight="1" x14ac:dyDescent="0.2">
      <c r="N4248" s="8"/>
      <c r="P4248" s="8"/>
    </row>
    <row r="4249" spans="14:16" ht="14.25" customHeight="1" x14ac:dyDescent="0.2">
      <c r="N4249" s="8"/>
      <c r="P4249" s="8"/>
    </row>
    <row r="4250" spans="14:16" ht="14.25" customHeight="1" x14ac:dyDescent="0.2">
      <c r="N4250" s="8"/>
      <c r="P4250" s="8"/>
    </row>
    <row r="4251" spans="14:16" ht="14.25" customHeight="1" x14ac:dyDescent="0.2">
      <c r="N4251" s="8"/>
      <c r="P4251" s="8"/>
    </row>
    <row r="4252" spans="14:16" ht="14.25" customHeight="1" x14ac:dyDescent="0.2">
      <c r="N4252" s="8"/>
      <c r="P4252" s="8"/>
    </row>
    <row r="4253" spans="14:16" ht="14.25" customHeight="1" x14ac:dyDescent="0.2">
      <c r="N4253" s="8"/>
      <c r="P4253" s="8"/>
    </row>
    <row r="4254" spans="14:16" ht="14.25" customHeight="1" x14ac:dyDescent="0.2">
      <c r="N4254" s="8"/>
      <c r="P4254" s="8"/>
    </row>
    <row r="4255" spans="14:16" ht="14.25" customHeight="1" x14ac:dyDescent="0.2">
      <c r="N4255" s="8"/>
      <c r="P4255" s="8"/>
    </row>
    <row r="4256" spans="14:16" ht="14.25" customHeight="1" x14ac:dyDescent="0.2">
      <c r="N4256" s="8"/>
      <c r="P4256" s="8"/>
    </row>
    <row r="4257" spans="14:16" ht="14.25" customHeight="1" x14ac:dyDescent="0.2">
      <c r="N4257" s="8"/>
      <c r="P4257" s="8"/>
    </row>
    <row r="4258" spans="14:16" ht="14.25" customHeight="1" x14ac:dyDescent="0.2">
      <c r="N4258" s="8"/>
      <c r="P4258" s="8"/>
    </row>
    <row r="4259" spans="14:16" ht="14.25" customHeight="1" x14ac:dyDescent="0.2">
      <c r="N4259" s="8"/>
      <c r="P4259" s="8"/>
    </row>
    <row r="4260" spans="14:16" ht="14.25" customHeight="1" x14ac:dyDescent="0.2">
      <c r="N4260" s="8"/>
      <c r="P4260" s="8"/>
    </row>
    <row r="4261" spans="14:16" ht="14.25" customHeight="1" x14ac:dyDescent="0.2">
      <c r="N4261" s="8"/>
      <c r="P4261" s="8"/>
    </row>
    <row r="4262" spans="14:16" ht="14.25" customHeight="1" x14ac:dyDescent="0.2">
      <c r="N4262" s="8"/>
      <c r="P4262" s="8"/>
    </row>
    <row r="4263" spans="14:16" ht="14.25" customHeight="1" x14ac:dyDescent="0.2">
      <c r="N4263" s="8"/>
      <c r="P4263" s="8"/>
    </row>
    <row r="4264" spans="14:16" ht="14.25" customHeight="1" x14ac:dyDescent="0.2">
      <c r="N4264" s="8"/>
      <c r="P4264" s="8"/>
    </row>
    <row r="4265" spans="14:16" ht="14.25" customHeight="1" x14ac:dyDescent="0.2">
      <c r="N4265" s="8"/>
      <c r="P4265" s="8"/>
    </row>
    <row r="4266" spans="14:16" ht="14.25" customHeight="1" x14ac:dyDescent="0.2">
      <c r="N4266" s="8"/>
      <c r="P4266" s="8"/>
    </row>
    <row r="4267" spans="14:16" ht="14.25" customHeight="1" x14ac:dyDescent="0.2">
      <c r="N4267" s="8"/>
      <c r="P4267" s="8"/>
    </row>
    <row r="4268" spans="14:16" ht="14.25" customHeight="1" x14ac:dyDescent="0.2">
      <c r="N4268" s="8"/>
      <c r="P4268" s="8"/>
    </row>
    <row r="4269" spans="14:16" ht="14.25" customHeight="1" x14ac:dyDescent="0.2">
      <c r="N4269" s="8"/>
      <c r="P4269" s="8"/>
    </row>
    <row r="4270" spans="14:16" ht="14.25" customHeight="1" x14ac:dyDescent="0.2">
      <c r="N4270" s="8"/>
      <c r="P4270" s="8"/>
    </row>
    <row r="4271" spans="14:16" ht="14.25" customHeight="1" x14ac:dyDescent="0.2">
      <c r="N4271" s="8"/>
      <c r="P4271" s="8"/>
    </row>
    <row r="4272" spans="14:16" ht="14.25" customHeight="1" x14ac:dyDescent="0.2">
      <c r="N4272" s="8"/>
      <c r="P4272" s="8"/>
    </row>
    <row r="4273" spans="14:16" ht="14.25" customHeight="1" x14ac:dyDescent="0.2">
      <c r="N4273" s="8"/>
      <c r="P4273" s="8"/>
    </row>
    <row r="4274" spans="14:16" ht="14.25" customHeight="1" x14ac:dyDescent="0.2">
      <c r="N4274" s="8"/>
      <c r="P4274" s="8"/>
    </row>
    <row r="4275" spans="14:16" ht="14.25" customHeight="1" x14ac:dyDescent="0.2">
      <c r="N4275" s="8"/>
      <c r="P4275" s="8"/>
    </row>
    <row r="4276" spans="14:16" ht="14.25" customHeight="1" x14ac:dyDescent="0.2">
      <c r="N4276" s="8"/>
      <c r="P4276" s="8"/>
    </row>
    <row r="4277" spans="14:16" ht="14.25" customHeight="1" x14ac:dyDescent="0.2">
      <c r="N4277" s="8"/>
      <c r="P4277" s="8"/>
    </row>
    <row r="4278" spans="14:16" ht="14.25" customHeight="1" x14ac:dyDescent="0.2">
      <c r="N4278" s="8"/>
      <c r="P4278" s="8"/>
    </row>
    <row r="4279" spans="14:16" ht="14.25" customHeight="1" x14ac:dyDescent="0.2">
      <c r="N4279" s="8"/>
      <c r="P4279" s="8"/>
    </row>
    <row r="4280" spans="14:16" ht="14.25" customHeight="1" x14ac:dyDescent="0.2">
      <c r="N4280" s="8"/>
      <c r="P4280" s="8"/>
    </row>
    <row r="4281" spans="14:16" ht="14.25" customHeight="1" x14ac:dyDescent="0.2">
      <c r="N4281" s="8"/>
      <c r="P4281" s="8"/>
    </row>
    <row r="4282" spans="14:16" ht="14.25" customHeight="1" x14ac:dyDescent="0.2">
      <c r="N4282" s="8"/>
      <c r="P4282" s="8"/>
    </row>
    <row r="4283" spans="14:16" ht="14.25" customHeight="1" x14ac:dyDescent="0.2">
      <c r="N4283" s="8"/>
      <c r="P4283" s="8"/>
    </row>
    <row r="4284" spans="14:16" ht="14.25" customHeight="1" x14ac:dyDescent="0.2">
      <c r="N4284" s="8"/>
      <c r="P4284" s="8"/>
    </row>
    <row r="4285" spans="14:16" ht="14.25" customHeight="1" x14ac:dyDescent="0.2">
      <c r="N4285" s="8"/>
      <c r="P4285" s="8"/>
    </row>
    <row r="4286" spans="14:16" ht="14.25" customHeight="1" x14ac:dyDescent="0.2">
      <c r="N4286" s="8"/>
      <c r="P4286" s="8"/>
    </row>
    <row r="4287" spans="14:16" ht="14.25" customHeight="1" x14ac:dyDescent="0.2">
      <c r="N4287" s="8"/>
      <c r="P4287" s="8"/>
    </row>
    <row r="4288" spans="14:16" ht="14.25" customHeight="1" x14ac:dyDescent="0.2">
      <c r="N4288" s="8"/>
      <c r="P4288" s="8"/>
    </row>
    <row r="4289" spans="14:16" ht="14.25" customHeight="1" x14ac:dyDescent="0.2">
      <c r="N4289" s="8"/>
      <c r="P4289" s="8"/>
    </row>
    <row r="4290" spans="14:16" ht="14.25" customHeight="1" x14ac:dyDescent="0.2">
      <c r="N4290" s="8"/>
      <c r="P4290" s="8"/>
    </row>
    <row r="4291" spans="14:16" ht="14.25" customHeight="1" x14ac:dyDescent="0.2">
      <c r="N4291" s="8"/>
      <c r="P4291" s="8"/>
    </row>
    <row r="4292" spans="14:16" ht="14.25" customHeight="1" x14ac:dyDescent="0.2">
      <c r="N4292" s="8"/>
      <c r="P4292" s="8"/>
    </row>
    <row r="4293" spans="14:16" ht="14.25" customHeight="1" x14ac:dyDescent="0.2">
      <c r="N4293" s="8"/>
      <c r="P4293" s="8"/>
    </row>
    <row r="4294" spans="14:16" ht="14.25" customHeight="1" x14ac:dyDescent="0.2">
      <c r="N4294" s="8"/>
      <c r="P4294" s="8"/>
    </row>
    <row r="4295" spans="14:16" ht="14.25" customHeight="1" x14ac:dyDescent="0.2">
      <c r="N4295" s="8"/>
      <c r="P4295" s="8"/>
    </row>
    <row r="4296" spans="14:16" ht="14.25" customHeight="1" x14ac:dyDescent="0.2">
      <c r="N4296" s="8"/>
      <c r="P4296" s="8"/>
    </row>
    <row r="4297" spans="14:16" ht="14.25" customHeight="1" x14ac:dyDescent="0.2">
      <c r="N4297" s="8"/>
      <c r="P4297" s="8"/>
    </row>
    <row r="4298" spans="14:16" ht="14.25" customHeight="1" x14ac:dyDescent="0.2">
      <c r="N4298" s="8"/>
      <c r="P4298" s="8"/>
    </row>
    <row r="4299" spans="14:16" ht="14.25" customHeight="1" x14ac:dyDescent="0.2">
      <c r="N4299" s="8"/>
      <c r="P4299" s="8"/>
    </row>
    <row r="4300" spans="14:16" ht="14.25" customHeight="1" x14ac:dyDescent="0.2">
      <c r="N4300" s="8"/>
      <c r="P4300" s="8"/>
    </row>
    <row r="4301" spans="14:16" ht="14.25" customHeight="1" x14ac:dyDescent="0.2">
      <c r="N4301" s="8"/>
      <c r="P4301" s="8"/>
    </row>
    <row r="4302" spans="14:16" ht="14.25" customHeight="1" x14ac:dyDescent="0.2">
      <c r="N4302" s="8"/>
      <c r="P4302" s="8"/>
    </row>
    <row r="4303" spans="14:16" ht="14.25" customHeight="1" x14ac:dyDescent="0.2">
      <c r="N4303" s="8"/>
      <c r="P4303" s="8"/>
    </row>
    <row r="4304" spans="14:16" ht="14.25" customHeight="1" x14ac:dyDescent="0.2">
      <c r="N4304" s="8"/>
      <c r="P4304" s="8"/>
    </row>
    <row r="4305" spans="14:16" ht="14.25" customHeight="1" x14ac:dyDescent="0.2">
      <c r="N4305" s="8"/>
      <c r="P4305" s="8"/>
    </row>
    <row r="4306" spans="14:16" ht="14.25" customHeight="1" x14ac:dyDescent="0.2">
      <c r="N4306" s="8"/>
      <c r="P4306" s="8"/>
    </row>
    <row r="4307" spans="14:16" ht="14.25" customHeight="1" x14ac:dyDescent="0.2">
      <c r="N4307" s="8"/>
      <c r="P4307" s="8"/>
    </row>
    <row r="4308" spans="14:16" ht="14.25" customHeight="1" x14ac:dyDescent="0.2">
      <c r="N4308" s="8"/>
      <c r="P4308" s="8"/>
    </row>
    <row r="4309" spans="14:16" ht="14.25" customHeight="1" x14ac:dyDescent="0.2">
      <c r="N4309" s="8"/>
      <c r="P4309" s="8"/>
    </row>
    <row r="4310" spans="14:16" ht="14.25" customHeight="1" x14ac:dyDescent="0.2">
      <c r="N4310" s="8"/>
      <c r="P4310" s="8"/>
    </row>
    <row r="4311" spans="14:16" ht="14.25" customHeight="1" x14ac:dyDescent="0.2">
      <c r="N4311" s="8"/>
      <c r="P4311" s="8"/>
    </row>
    <row r="4312" spans="14:16" ht="14.25" customHeight="1" x14ac:dyDescent="0.2">
      <c r="N4312" s="8"/>
      <c r="P4312" s="8"/>
    </row>
    <row r="4313" spans="14:16" ht="14.25" customHeight="1" x14ac:dyDescent="0.2">
      <c r="N4313" s="8"/>
      <c r="P4313" s="8"/>
    </row>
    <row r="4314" spans="14:16" ht="14.25" customHeight="1" x14ac:dyDescent="0.2">
      <c r="N4314" s="8"/>
      <c r="P4314" s="8"/>
    </row>
    <row r="4315" spans="14:16" ht="14.25" customHeight="1" x14ac:dyDescent="0.2">
      <c r="N4315" s="8"/>
      <c r="P4315" s="8"/>
    </row>
    <row r="4316" spans="14:16" ht="14.25" customHeight="1" x14ac:dyDescent="0.2">
      <c r="N4316" s="8"/>
      <c r="P4316" s="8"/>
    </row>
    <row r="4317" spans="14:16" ht="14.25" customHeight="1" x14ac:dyDescent="0.2">
      <c r="N4317" s="8"/>
      <c r="P4317" s="8"/>
    </row>
    <row r="4318" spans="14:16" ht="14.25" customHeight="1" x14ac:dyDescent="0.2">
      <c r="N4318" s="8"/>
      <c r="P4318" s="8"/>
    </row>
    <row r="4319" spans="14:16" ht="14.25" customHeight="1" x14ac:dyDescent="0.2">
      <c r="N4319" s="8"/>
      <c r="P4319" s="8"/>
    </row>
    <row r="4320" spans="14:16" ht="14.25" customHeight="1" x14ac:dyDescent="0.2">
      <c r="N4320" s="8"/>
      <c r="P4320" s="8"/>
    </row>
    <row r="4321" spans="14:16" ht="14.25" customHeight="1" x14ac:dyDescent="0.2">
      <c r="N4321" s="8"/>
      <c r="P4321" s="8"/>
    </row>
    <row r="4322" spans="14:16" ht="14.25" customHeight="1" x14ac:dyDescent="0.2">
      <c r="N4322" s="8"/>
      <c r="P4322" s="8"/>
    </row>
    <row r="4323" spans="14:16" ht="14.25" customHeight="1" x14ac:dyDescent="0.2">
      <c r="N4323" s="8"/>
      <c r="P4323" s="8"/>
    </row>
    <row r="4324" spans="14:16" ht="14.25" customHeight="1" x14ac:dyDescent="0.2">
      <c r="N4324" s="8"/>
      <c r="P4324" s="8"/>
    </row>
    <row r="4325" spans="14:16" ht="14.25" customHeight="1" x14ac:dyDescent="0.2">
      <c r="N4325" s="8"/>
      <c r="P4325" s="8"/>
    </row>
    <row r="4326" spans="14:16" ht="14.25" customHeight="1" x14ac:dyDescent="0.2">
      <c r="N4326" s="8"/>
      <c r="P4326" s="8"/>
    </row>
    <row r="4327" spans="14:16" ht="14.25" customHeight="1" x14ac:dyDescent="0.2">
      <c r="N4327" s="8"/>
      <c r="P4327" s="8"/>
    </row>
    <row r="4328" spans="14:16" ht="14.25" customHeight="1" x14ac:dyDescent="0.2">
      <c r="N4328" s="8"/>
      <c r="P4328" s="8"/>
    </row>
    <row r="4329" spans="14:16" ht="14.25" customHeight="1" x14ac:dyDescent="0.2">
      <c r="N4329" s="8"/>
      <c r="P4329" s="8"/>
    </row>
    <row r="4330" spans="14:16" ht="14.25" customHeight="1" x14ac:dyDescent="0.2">
      <c r="N4330" s="8"/>
      <c r="P4330" s="8"/>
    </row>
    <row r="4331" spans="14:16" ht="14.25" customHeight="1" x14ac:dyDescent="0.2">
      <c r="N4331" s="8"/>
      <c r="P4331" s="8"/>
    </row>
    <row r="4332" spans="14:16" ht="14.25" customHeight="1" x14ac:dyDescent="0.2">
      <c r="N4332" s="8"/>
      <c r="P4332" s="8"/>
    </row>
    <row r="4333" spans="14:16" ht="14.25" customHeight="1" x14ac:dyDescent="0.2">
      <c r="N4333" s="8"/>
      <c r="P4333" s="8"/>
    </row>
    <row r="4334" spans="14:16" ht="14.25" customHeight="1" x14ac:dyDescent="0.2">
      <c r="N4334" s="8"/>
      <c r="P4334" s="8"/>
    </row>
    <row r="4335" spans="14:16" ht="14.25" customHeight="1" x14ac:dyDescent="0.2">
      <c r="N4335" s="8"/>
      <c r="P4335" s="8"/>
    </row>
    <row r="4336" spans="14:16" ht="14.25" customHeight="1" x14ac:dyDescent="0.2">
      <c r="N4336" s="8"/>
      <c r="P4336" s="8"/>
    </row>
    <row r="4337" spans="14:16" ht="14.25" customHeight="1" x14ac:dyDescent="0.2">
      <c r="N4337" s="8"/>
      <c r="P4337" s="8"/>
    </row>
    <row r="4338" spans="14:16" ht="14.25" customHeight="1" x14ac:dyDescent="0.2">
      <c r="N4338" s="8"/>
      <c r="P4338" s="8"/>
    </row>
    <row r="4339" spans="14:16" ht="14.25" customHeight="1" x14ac:dyDescent="0.2">
      <c r="N4339" s="8"/>
      <c r="P4339" s="8"/>
    </row>
    <row r="4340" spans="14:16" ht="14.25" customHeight="1" x14ac:dyDescent="0.2">
      <c r="N4340" s="8"/>
      <c r="P4340" s="8"/>
    </row>
    <row r="4341" spans="14:16" ht="14.25" customHeight="1" x14ac:dyDescent="0.2">
      <c r="N4341" s="8"/>
      <c r="P4341" s="8"/>
    </row>
    <row r="4342" spans="14:16" ht="14.25" customHeight="1" x14ac:dyDescent="0.2">
      <c r="N4342" s="8"/>
      <c r="P4342" s="8"/>
    </row>
    <row r="4343" spans="14:16" ht="14.25" customHeight="1" x14ac:dyDescent="0.2">
      <c r="N4343" s="8"/>
      <c r="P4343" s="8"/>
    </row>
    <row r="4344" spans="14:16" ht="14.25" customHeight="1" x14ac:dyDescent="0.2">
      <c r="N4344" s="8"/>
      <c r="P4344" s="8"/>
    </row>
    <row r="4345" spans="14:16" ht="14.25" customHeight="1" x14ac:dyDescent="0.2">
      <c r="N4345" s="8"/>
      <c r="P4345" s="8"/>
    </row>
    <row r="4346" spans="14:16" ht="14.25" customHeight="1" x14ac:dyDescent="0.2">
      <c r="N4346" s="8"/>
      <c r="P4346" s="8"/>
    </row>
    <row r="4347" spans="14:16" ht="14.25" customHeight="1" x14ac:dyDescent="0.2">
      <c r="N4347" s="8"/>
      <c r="P4347" s="8"/>
    </row>
    <row r="4348" spans="14:16" ht="14.25" customHeight="1" x14ac:dyDescent="0.2">
      <c r="N4348" s="8"/>
      <c r="P4348" s="8"/>
    </row>
    <row r="4349" spans="14:16" ht="14.25" customHeight="1" x14ac:dyDescent="0.2">
      <c r="N4349" s="8"/>
      <c r="P4349" s="8"/>
    </row>
    <row r="4350" spans="14:16" ht="14.25" customHeight="1" x14ac:dyDescent="0.2">
      <c r="N4350" s="8"/>
      <c r="P4350" s="8"/>
    </row>
    <row r="4351" spans="14:16" ht="14.25" customHeight="1" x14ac:dyDescent="0.2">
      <c r="N4351" s="8"/>
      <c r="P4351" s="8"/>
    </row>
    <row r="4352" spans="14:16" ht="14.25" customHeight="1" x14ac:dyDescent="0.2">
      <c r="N4352" s="8"/>
      <c r="P4352" s="8"/>
    </row>
    <row r="4353" spans="14:16" ht="14.25" customHeight="1" x14ac:dyDescent="0.2">
      <c r="N4353" s="8"/>
      <c r="P4353" s="8"/>
    </row>
    <row r="4354" spans="14:16" ht="14.25" customHeight="1" x14ac:dyDescent="0.2">
      <c r="N4354" s="8"/>
      <c r="P4354" s="8"/>
    </row>
    <row r="4355" spans="14:16" ht="14.25" customHeight="1" x14ac:dyDescent="0.2">
      <c r="N4355" s="8"/>
      <c r="P4355" s="8"/>
    </row>
    <row r="4356" spans="14:16" ht="14.25" customHeight="1" x14ac:dyDescent="0.2">
      <c r="N4356" s="8"/>
      <c r="P4356" s="8"/>
    </row>
    <row r="4357" spans="14:16" ht="14.25" customHeight="1" x14ac:dyDescent="0.2">
      <c r="N4357" s="8"/>
      <c r="P4357" s="8"/>
    </row>
    <row r="4358" spans="14:16" ht="14.25" customHeight="1" x14ac:dyDescent="0.2">
      <c r="N4358" s="8"/>
      <c r="P4358" s="8"/>
    </row>
    <row r="4359" spans="14:16" ht="14.25" customHeight="1" x14ac:dyDescent="0.2">
      <c r="N4359" s="8"/>
      <c r="P4359" s="8"/>
    </row>
    <row r="4360" spans="14:16" ht="14.25" customHeight="1" x14ac:dyDescent="0.2">
      <c r="N4360" s="8"/>
      <c r="P4360" s="8"/>
    </row>
    <row r="4361" spans="14:16" ht="14.25" customHeight="1" x14ac:dyDescent="0.2">
      <c r="N4361" s="8"/>
      <c r="P4361" s="8"/>
    </row>
    <row r="4362" spans="14:16" ht="14.25" customHeight="1" x14ac:dyDescent="0.2">
      <c r="N4362" s="8"/>
      <c r="P4362" s="8"/>
    </row>
    <row r="4363" spans="14:16" ht="14.25" customHeight="1" x14ac:dyDescent="0.2">
      <c r="N4363" s="8"/>
      <c r="P4363" s="8"/>
    </row>
    <row r="4364" spans="14:16" ht="14.25" customHeight="1" x14ac:dyDescent="0.2">
      <c r="N4364" s="8"/>
      <c r="P4364" s="8"/>
    </row>
    <row r="4365" spans="14:16" ht="14.25" customHeight="1" x14ac:dyDescent="0.2">
      <c r="N4365" s="8"/>
      <c r="P4365" s="8"/>
    </row>
    <row r="4366" spans="14:16" ht="14.25" customHeight="1" x14ac:dyDescent="0.2">
      <c r="N4366" s="8"/>
      <c r="P4366" s="8"/>
    </row>
    <row r="4367" spans="14:16" ht="14.25" customHeight="1" x14ac:dyDescent="0.2">
      <c r="N4367" s="8"/>
      <c r="P4367" s="8"/>
    </row>
    <row r="4368" spans="14:16" ht="14.25" customHeight="1" x14ac:dyDescent="0.2">
      <c r="N4368" s="8"/>
      <c r="P4368" s="8"/>
    </row>
    <row r="4369" spans="14:16" ht="14.25" customHeight="1" x14ac:dyDescent="0.2">
      <c r="N4369" s="8"/>
      <c r="P4369" s="8"/>
    </row>
    <row r="4370" spans="14:16" ht="14.25" customHeight="1" x14ac:dyDescent="0.2">
      <c r="N4370" s="8"/>
      <c r="P4370" s="8"/>
    </row>
    <row r="4371" spans="14:16" ht="14.25" customHeight="1" x14ac:dyDescent="0.2">
      <c r="N4371" s="8"/>
      <c r="P4371" s="8"/>
    </row>
    <row r="4372" spans="14:16" ht="14.25" customHeight="1" x14ac:dyDescent="0.2">
      <c r="N4372" s="8"/>
      <c r="P4372" s="8"/>
    </row>
    <row r="4373" spans="14:16" ht="14.25" customHeight="1" x14ac:dyDescent="0.2">
      <c r="N4373" s="8"/>
      <c r="P4373" s="8"/>
    </row>
    <row r="4374" spans="14:16" ht="14.25" customHeight="1" x14ac:dyDescent="0.2">
      <c r="N4374" s="8"/>
      <c r="P4374" s="8"/>
    </row>
    <row r="4375" spans="14:16" ht="14.25" customHeight="1" x14ac:dyDescent="0.2">
      <c r="N4375" s="8"/>
      <c r="P4375" s="8"/>
    </row>
    <row r="4376" spans="14:16" ht="14.25" customHeight="1" x14ac:dyDescent="0.2">
      <c r="N4376" s="8"/>
      <c r="P4376" s="8"/>
    </row>
    <row r="4377" spans="14:16" ht="14.25" customHeight="1" x14ac:dyDescent="0.2">
      <c r="N4377" s="8"/>
      <c r="P4377" s="8"/>
    </row>
    <row r="4378" spans="14:16" ht="14.25" customHeight="1" x14ac:dyDescent="0.2">
      <c r="N4378" s="8"/>
      <c r="P4378" s="8"/>
    </row>
    <row r="4379" spans="14:16" ht="14.25" customHeight="1" x14ac:dyDescent="0.2">
      <c r="N4379" s="8"/>
      <c r="P4379" s="8"/>
    </row>
    <row r="4380" spans="14:16" ht="14.25" customHeight="1" x14ac:dyDescent="0.2">
      <c r="N4380" s="8"/>
      <c r="P4380" s="8"/>
    </row>
    <row r="4381" spans="14:16" ht="14.25" customHeight="1" x14ac:dyDescent="0.2">
      <c r="N4381" s="8"/>
      <c r="P4381" s="8"/>
    </row>
    <row r="4382" spans="14:16" ht="14.25" customHeight="1" x14ac:dyDescent="0.2">
      <c r="N4382" s="8"/>
      <c r="P4382" s="8"/>
    </row>
    <row r="4383" spans="14:16" ht="14.25" customHeight="1" x14ac:dyDescent="0.2">
      <c r="N4383" s="8"/>
      <c r="P4383" s="8"/>
    </row>
    <row r="4384" spans="14:16" ht="14.25" customHeight="1" x14ac:dyDescent="0.2">
      <c r="N4384" s="8"/>
      <c r="P4384" s="8"/>
    </row>
    <row r="4385" spans="14:16" ht="14.25" customHeight="1" x14ac:dyDescent="0.2">
      <c r="N4385" s="8"/>
      <c r="P4385" s="8"/>
    </row>
    <row r="4386" spans="14:16" ht="14.25" customHeight="1" x14ac:dyDescent="0.2">
      <c r="N4386" s="8"/>
      <c r="P4386" s="8"/>
    </row>
    <row r="4387" spans="14:16" ht="14.25" customHeight="1" x14ac:dyDescent="0.2">
      <c r="N4387" s="8"/>
      <c r="P4387" s="8"/>
    </row>
    <row r="4388" spans="14:16" ht="14.25" customHeight="1" x14ac:dyDescent="0.2">
      <c r="N4388" s="8"/>
      <c r="P4388" s="8"/>
    </row>
    <row r="4389" spans="14:16" ht="14.25" customHeight="1" x14ac:dyDescent="0.2">
      <c r="N4389" s="8"/>
      <c r="P4389" s="8"/>
    </row>
    <row r="4390" spans="14:16" ht="14.25" customHeight="1" x14ac:dyDescent="0.2">
      <c r="N4390" s="8"/>
      <c r="P4390" s="8"/>
    </row>
    <row r="4391" spans="14:16" ht="14.25" customHeight="1" x14ac:dyDescent="0.2">
      <c r="N4391" s="8"/>
      <c r="P4391" s="8"/>
    </row>
    <row r="4392" spans="14:16" ht="14.25" customHeight="1" x14ac:dyDescent="0.2">
      <c r="N4392" s="8"/>
      <c r="P4392" s="8"/>
    </row>
    <row r="4393" spans="14:16" ht="14.25" customHeight="1" x14ac:dyDescent="0.2">
      <c r="N4393" s="8"/>
      <c r="P4393" s="8"/>
    </row>
    <row r="4394" spans="14:16" ht="14.25" customHeight="1" x14ac:dyDescent="0.2">
      <c r="N4394" s="8"/>
      <c r="P4394" s="8"/>
    </row>
    <row r="4395" spans="14:16" ht="14.25" customHeight="1" x14ac:dyDescent="0.2">
      <c r="N4395" s="8"/>
      <c r="P4395" s="8"/>
    </row>
    <row r="4396" spans="14:16" ht="14.25" customHeight="1" x14ac:dyDescent="0.2">
      <c r="N4396" s="8"/>
      <c r="P4396" s="8"/>
    </row>
    <row r="4397" spans="14:16" ht="14.25" customHeight="1" x14ac:dyDescent="0.2">
      <c r="N4397" s="8"/>
      <c r="P4397" s="8"/>
    </row>
    <row r="4398" spans="14:16" ht="14.25" customHeight="1" x14ac:dyDescent="0.2">
      <c r="N4398" s="8"/>
      <c r="P4398" s="8"/>
    </row>
    <row r="4399" spans="14:16" ht="14.25" customHeight="1" x14ac:dyDescent="0.2">
      <c r="N4399" s="8"/>
      <c r="P4399" s="8"/>
    </row>
    <row r="4400" spans="14:16" ht="14.25" customHeight="1" x14ac:dyDescent="0.2">
      <c r="N4400" s="8"/>
      <c r="P4400" s="8"/>
    </row>
    <row r="4401" spans="14:16" ht="14.25" customHeight="1" x14ac:dyDescent="0.2">
      <c r="N4401" s="8"/>
      <c r="P4401" s="8"/>
    </row>
    <row r="4402" spans="14:16" ht="14.25" customHeight="1" x14ac:dyDescent="0.2">
      <c r="N4402" s="8"/>
      <c r="P4402" s="8"/>
    </row>
    <row r="4403" spans="14:16" ht="14.25" customHeight="1" x14ac:dyDescent="0.2">
      <c r="N4403" s="8"/>
      <c r="P4403" s="8"/>
    </row>
    <row r="4404" spans="14:16" ht="14.25" customHeight="1" x14ac:dyDescent="0.2">
      <c r="N4404" s="8"/>
      <c r="P4404" s="8"/>
    </row>
    <row r="4405" spans="14:16" ht="14.25" customHeight="1" x14ac:dyDescent="0.2">
      <c r="N4405" s="8"/>
      <c r="P4405" s="8"/>
    </row>
    <row r="4406" spans="14:16" ht="14.25" customHeight="1" x14ac:dyDescent="0.2">
      <c r="N4406" s="8"/>
      <c r="P4406" s="8"/>
    </row>
    <row r="4407" spans="14:16" ht="14.25" customHeight="1" x14ac:dyDescent="0.2">
      <c r="N4407" s="8"/>
      <c r="P4407" s="8"/>
    </row>
    <row r="4408" spans="14:16" ht="14.25" customHeight="1" x14ac:dyDescent="0.2">
      <c r="N4408" s="8"/>
      <c r="P4408" s="8"/>
    </row>
    <row r="4409" spans="14:16" ht="14.25" customHeight="1" x14ac:dyDescent="0.2">
      <c r="N4409" s="8"/>
      <c r="P4409" s="8"/>
    </row>
    <row r="4410" spans="14:16" ht="14.25" customHeight="1" x14ac:dyDescent="0.2">
      <c r="N4410" s="8"/>
      <c r="P4410" s="8"/>
    </row>
    <row r="4411" spans="14:16" ht="14.25" customHeight="1" x14ac:dyDescent="0.2">
      <c r="N4411" s="8"/>
      <c r="P4411" s="8"/>
    </row>
    <row r="4412" spans="14:16" ht="14.25" customHeight="1" x14ac:dyDescent="0.2">
      <c r="N4412" s="8"/>
      <c r="P4412" s="8"/>
    </row>
    <row r="4413" spans="14:16" ht="14.25" customHeight="1" x14ac:dyDescent="0.2">
      <c r="N4413" s="8"/>
      <c r="P4413" s="8"/>
    </row>
    <row r="4414" spans="14:16" ht="14.25" customHeight="1" x14ac:dyDescent="0.2">
      <c r="N4414" s="8"/>
      <c r="P4414" s="8"/>
    </row>
    <row r="4415" spans="14:16" ht="14.25" customHeight="1" x14ac:dyDescent="0.2">
      <c r="N4415" s="8"/>
      <c r="P4415" s="8"/>
    </row>
    <row r="4416" spans="14:16" ht="14.25" customHeight="1" x14ac:dyDescent="0.2">
      <c r="N4416" s="8"/>
      <c r="P4416" s="8"/>
    </row>
    <row r="4417" spans="14:16" ht="14.25" customHeight="1" x14ac:dyDescent="0.2">
      <c r="N4417" s="8"/>
      <c r="P4417" s="8"/>
    </row>
    <row r="4418" spans="14:16" ht="14.25" customHeight="1" x14ac:dyDescent="0.2">
      <c r="N4418" s="8"/>
      <c r="P4418" s="8"/>
    </row>
    <row r="4419" spans="14:16" ht="14.25" customHeight="1" x14ac:dyDescent="0.2">
      <c r="N4419" s="8"/>
      <c r="P4419" s="8"/>
    </row>
    <row r="4420" spans="14:16" ht="14.25" customHeight="1" x14ac:dyDescent="0.2">
      <c r="N4420" s="8"/>
      <c r="P4420" s="8"/>
    </row>
    <row r="4421" spans="14:16" ht="14.25" customHeight="1" x14ac:dyDescent="0.2">
      <c r="N4421" s="8"/>
      <c r="P4421" s="8"/>
    </row>
    <row r="4422" spans="14:16" ht="14.25" customHeight="1" x14ac:dyDescent="0.2">
      <c r="N4422" s="8"/>
      <c r="P4422" s="8"/>
    </row>
    <row r="4423" spans="14:16" ht="14.25" customHeight="1" x14ac:dyDescent="0.2">
      <c r="N4423" s="8"/>
      <c r="P4423" s="8"/>
    </row>
    <row r="4424" spans="14:16" ht="14.25" customHeight="1" x14ac:dyDescent="0.2">
      <c r="N4424" s="8"/>
      <c r="P4424" s="8"/>
    </row>
    <row r="4425" spans="14:16" ht="14.25" customHeight="1" x14ac:dyDescent="0.2">
      <c r="N4425" s="8"/>
      <c r="P4425" s="8"/>
    </row>
    <row r="4426" spans="14:16" ht="14.25" customHeight="1" x14ac:dyDescent="0.2">
      <c r="N4426" s="8"/>
      <c r="P4426" s="8"/>
    </row>
    <row r="4427" spans="14:16" ht="14.25" customHeight="1" x14ac:dyDescent="0.2">
      <c r="N4427" s="8"/>
      <c r="P4427" s="8"/>
    </row>
    <row r="4428" spans="14:16" ht="14.25" customHeight="1" x14ac:dyDescent="0.2">
      <c r="N4428" s="8"/>
      <c r="P4428" s="8"/>
    </row>
    <row r="4429" spans="14:16" ht="14.25" customHeight="1" x14ac:dyDescent="0.2">
      <c r="N4429" s="8"/>
      <c r="P4429" s="8"/>
    </row>
    <row r="4430" spans="14:16" ht="14.25" customHeight="1" x14ac:dyDescent="0.2">
      <c r="N4430" s="8"/>
      <c r="P4430" s="8"/>
    </row>
    <row r="4431" spans="14:16" ht="14.25" customHeight="1" x14ac:dyDescent="0.2">
      <c r="N4431" s="8"/>
      <c r="P4431" s="8"/>
    </row>
    <row r="4432" spans="14:16" ht="14.25" customHeight="1" x14ac:dyDescent="0.2">
      <c r="N4432" s="8"/>
      <c r="P4432" s="8"/>
    </row>
    <row r="4433" spans="14:16" ht="14.25" customHeight="1" x14ac:dyDescent="0.2">
      <c r="N4433" s="8"/>
      <c r="P4433" s="8"/>
    </row>
    <row r="4434" spans="14:16" ht="14.25" customHeight="1" x14ac:dyDescent="0.2">
      <c r="N4434" s="8"/>
      <c r="P4434" s="8"/>
    </row>
    <row r="4435" spans="14:16" ht="14.25" customHeight="1" x14ac:dyDescent="0.2">
      <c r="N4435" s="8"/>
      <c r="P4435" s="8"/>
    </row>
    <row r="4436" spans="14:16" ht="14.25" customHeight="1" x14ac:dyDescent="0.2">
      <c r="N4436" s="8"/>
      <c r="P4436" s="8"/>
    </row>
    <row r="4437" spans="14:16" ht="14.25" customHeight="1" x14ac:dyDescent="0.2">
      <c r="N4437" s="8"/>
      <c r="P4437" s="8"/>
    </row>
    <row r="4438" spans="14:16" ht="14.25" customHeight="1" x14ac:dyDescent="0.2">
      <c r="N4438" s="8"/>
      <c r="P4438" s="8"/>
    </row>
    <row r="4439" spans="14:16" ht="14.25" customHeight="1" x14ac:dyDescent="0.2">
      <c r="N4439" s="8"/>
      <c r="P4439" s="8"/>
    </row>
    <row r="4440" spans="14:16" ht="14.25" customHeight="1" x14ac:dyDescent="0.2">
      <c r="N4440" s="8"/>
      <c r="P4440" s="8"/>
    </row>
    <row r="4441" spans="14:16" ht="14.25" customHeight="1" x14ac:dyDescent="0.2">
      <c r="N4441" s="8"/>
      <c r="P4441" s="8"/>
    </row>
    <row r="4442" spans="14:16" ht="14.25" customHeight="1" x14ac:dyDescent="0.2">
      <c r="N4442" s="8"/>
      <c r="P4442" s="8"/>
    </row>
    <row r="4443" spans="14:16" ht="14.25" customHeight="1" x14ac:dyDescent="0.2">
      <c r="N4443" s="8"/>
      <c r="P4443" s="8"/>
    </row>
    <row r="4444" spans="14:16" ht="14.25" customHeight="1" x14ac:dyDescent="0.2">
      <c r="N4444" s="8"/>
      <c r="P4444" s="8"/>
    </row>
    <row r="4445" spans="14:16" ht="14.25" customHeight="1" x14ac:dyDescent="0.2">
      <c r="N4445" s="8"/>
      <c r="P4445" s="8"/>
    </row>
    <row r="4446" spans="14:16" ht="14.25" customHeight="1" x14ac:dyDescent="0.2">
      <c r="N4446" s="8"/>
      <c r="P4446" s="8"/>
    </row>
    <row r="4447" spans="14:16" ht="14.25" customHeight="1" x14ac:dyDescent="0.2">
      <c r="N4447" s="8"/>
      <c r="P4447" s="8"/>
    </row>
    <row r="4448" spans="14:16" ht="14.25" customHeight="1" x14ac:dyDescent="0.2">
      <c r="N4448" s="8"/>
      <c r="P4448" s="8"/>
    </row>
    <row r="4449" spans="14:16" ht="14.25" customHeight="1" x14ac:dyDescent="0.2">
      <c r="N4449" s="8"/>
      <c r="P4449" s="8"/>
    </row>
    <row r="4450" spans="14:16" ht="14.25" customHeight="1" x14ac:dyDescent="0.2">
      <c r="N4450" s="8"/>
      <c r="P4450" s="8"/>
    </row>
    <row r="4451" spans="14:16" ht="14.25" customHeight="1" x14ac:dyDescent="0.2">
      <c r="N4451" s="8"/>
      <c r="P4451" s="8"/>
    </row>
    <row r="4452" spans="14:16" ht="14.25" customHeight="1" x14ac:dyDescent="0.2">
      <c r="N4452" s="8"/>
      <c r="P4452" s="8"/>
    </row>
    <row r="4453" spans="14:16" ht="14.25" customHeight="1" x14ac:dyDescent="0.2">
      <c r="N4453" s="8"/>
      <c r="P4453" s="8"/>
    </row>
    <row r="4454" spans="14:16" ht="14.25" customHeight="1" x14ac:dyDescent="0.2">
      <c r="N4454" s="8"/>
      <c r="P4454" s="8"/>
    </row>
    <row r="4455" spans="14:16" ht="14.25" customHeight="1" x14ac:dyDescent="0.2">
      <c r="N4455" s="8"/>
      <c r="P4455" s="8"/>
    </row>
    <row r="4456" spans="14:16" ht="14.25" customHeight="1" x14ac:dyDescent="0.2">
      <c r="N4456" s="8"/>
      <c r="P4456" s="8"/>
    </row>
    <row r="4457" spans="14:16" ht="14.25" customHeight="1" x14ac:dyDescent="0.2">
      <c r="N4457" s="8"/>
      <c r="P4457" s="8"/>
    </row>
    <row r="4458" spans="14:16" ht="14.25" customHeight="1" x14ac:dyDescent="0.2">
      <c r="N4458" s="8"/>
      <c r="P4458" s="8"/>
    </row>
    <row r="4459" spans="14:16" ht="14.25" customHeight="1" x14ac:dyDescent="0.2">
      <c r="N4459" s="8"/>
      <c r="P4459" s="8"/>
    </row>
    <row r="4460" spans="14:16" ht="14.25" customHeight="1" x14ac:dyDescent="0.2">
      <c r="N4460" s="8"/>
      <c r="P4460" s="8"/>
    </row>
    <row r="4461" spans="14:16" ht="14.25" customHeight="1" x14ac:dyDescent="0.2">
      <c r="N4461" s="8"/>
      <c r="P4461" s="8"/>
    </row>
    <row r="4462" spans="14:16" ht="14.25" customHeight="1" x14ac:dyDescent="0.2">
      <c r="N4462" s="8"/>
      <c r="P4462" s="8"/>
    </row>
    <row r="4463" spans="14:16" ht="14.25" customHeight="1" x14ac:dyDescent="0.2">
      <c r="N4463" s="8"/>
      <c r="P4463" s="8"/>
    </row>
    <row r="4464" spans="14:16" ht="14.25" customHeight="1" x14ac:dyDescent="0.2">
      <c r="N4464" s="8"/>
      <c r="P4464" s="8"/>
    </row>
    <row r="4465" spans="14:16" ht="14.25" customHeight="1" x14ac:dyDescent="0.2">
      <c r="N4465" s="8"/>
      <c r="P4465" s="8"/>
    </row>
    <row r="4466" spans="14:16" ht="14.25" customHeight="1" x14ac:dyDescent="0.2">
      <c r="N4466" s="8"/>
      <c r="P4466" s="8"/>
    </row>
    <row r="4467" spans="14:16" ht="14.25" customHeight="1" x14ac:dyDescent="0.2">
      <c r="N4467" s="8"/>
      <c r="P4467" s="8"/>
    </row>
    <row r="4468" spans="14:16" ht="14.25" customHeight="1" x14ac:dyDescent="0.2">
      <c r="N4468" s="8"/>
      <c r="P4468" s="8"/>
    </row>
    <row r="4469" spans="14:16" ht="14.25" customHeight="1" x14ac:dyDescent="0.2">
      <c r="N4469" s="8"/>
      <c r="P4469" s="8"/>
    </row>
    <row r="4470" spans="14:16" ht="14.25" customHeight="1" x14ac:dyDescent="0.2">
      <c r="N4470" s="8"/>
      <c r="P4470" s="8"/>
    </row>
    <row r="4471" spans="14:16" ht="14.25" customHeight="1" x14ac:dyDescent="0.2">
      <c r="N4471" s="8"/>
      <c r="P4471" s="8"/>
    </row>
    <row r="4472" spans="14:16" ht="14.25" customHeight="1" x14ac:dyDescent="0.2">
      <c r="N4472" s="8"/>
      <c r="P4472" s="8"/>
    </row>
    <row r="4473" spans="14:16" ht="14.25" customHeight="1" x14ac:dyDescent="0.2">
      <c r="N4473" s="8"/>
      <c r="P4473" s="8"/>
    </row>
    <row r="4474" spans="14:16" ht="14.25" customHeight="1" x14ac:dyDescent="0.2">
      <c r="N4474" s="8"/>
      <c r="P4474" s="8"/>
    </row>
    <row r="4475" spans="14:16" ht="14.25" customHeight="1" x14ac:dyDescent="0.2">
      <c r="N4475" s="8"/>
      <c r="P4475" s="8"/>
    </row>
    <row r="4476" spans="14:16" ht="14.25" customHeight="1" x14ac:dyDescent="0.2">
      <c r="N4476" s="8"/>
      <c r="P4476" s="8"/>
    </row>
    <row r="4477" spans="14:16" ht="14.25" customHeight="1" x14ac:dyDescent="0.2">
      <c r="N4477" s="8"/>
      <c r="P4477" s="8"/>
    </row>
    <row r="4478" spans="14:16" ht="14.25" customHeight="1" x14ac:dyDescent="0.2">
      <c r="N4478" s="8"/>
      <c r="P4478" s="8"/>
    </row>
    <row r="4479" spans="14:16" ht="14.25" customHeight="1" x14ac:dyDescent="0.2">
      <c r="N4479" s="8"/>
      <c r="P4479" s="8"/>
    </row>
    <row r="4480" spans="14:16" ht="14.25" customHeight="1" x14ac:dyDescent="0.2">
      <c r="N4480" s="8"/>
      <c r="P4480" s="8"/>
    </row>
    <row r="4481" spans="14:16" ht="14.25" customHeight="1" x14ac:dyDescent="0.2">
      <c r="N4481" s="8"/>
      <c r="P4481" s="8"/>
    </row>
    <row r="4482" spans="14:16" ht="14.25" customHeight="1" x14ac:dyDescent="0.2">
      <c r="N4482" s="8"/>
      <c r="P4482" s="8"/>
    </row>
    <row r="4483" spans="14:16" ht="14.25" customHeight="1" x14ac:dyDescent="0.2">
      <c r="N4483" s="8"/>
      <c r="P4483" s="8"/>
    </row>
    <row r="4484" spans="14:16" ht="14.25" customHeight="1" x14ac:dyDescent="0.2">
      <c r="N4484" s="8"/>
      <c r="P4484" s="8"/>
    </row>
    <row r="4485" spans="14:16" ht="14.25" customHeight="1" x14ac:dyDescent="0.2">
      <c r="N4485" s="8"/>
      <c r="P4485" s="8"/>
    </row>
    <row r="4486" spans="14:16" ht="14.25" customHeight="1" x14ac:dyDescent="0.2">
      <c r="N4486" s="8"/>
      <c r="P4486" s="8"/>
    </row>
    <row r="4487" spans="14:16" ht="14.25" customHeight="1" x14ac:dyDescent="0.2">
      <c r="N4487" s="8"/>
      <c r="P4487" s="8"/>
    </row>
    <row r="4488" spans="14:16" ht="14.25" customHeight="1" x14ac:dyDescent="0.2">
      <c r="N4488" s="8"/>
      <c r="P4488" s="8"/>
    </row>
    <row r="4489" spans="14:16" ht="14.25" customHeight="1" x14ac:dyDescent="0.2">
      <c r="N4489" s="8"/>
      <c r="P4489" s="8"/>
    </row>
    <row r="4490" spans="14:16" ht="14.25" customHeight="1" x14ac:dyDescent="0.2">
      <c r="N4490" s="8"/>
      <c r="P4490" s="8"/>
    </row>
    <row r="4491" spans="14:16" ht="14.25" customHeight="1" x14ac:dyDescent="0.2">
      <c r="N4491" s="8"/>
      <c r="P4491" s="8"/>
    </row>
    <row r="4492" spans="14:16" ht="14.25" customHeight="1" x14ac:dyDescent="0.2">
      <c r="N4492" s="8"/>
      <c r="P4492" s="8"/>
    </row>
    <row r="4493" spans="14:16" ht="14.25" customHeight="1" x14ac:dyDescent="0.2">
      <c r="N4493" s="8"/>
      <c r="P4493" s="8"/>
    </row>
    <row r="4494" spans="14:16" ht="14.25" customHeight="1" x14ac:dyDescent="0.2">
      <c r="N4494" s="8"/>
      <c r="P4494" s="8"/>
    </row>
    <row r="4495" spans="14:16" ht="14.25" customHeight="1" x14ac:dyDescent="0.2">
      <c r="N4495" s="8"/>
      <c r="P4495" s="8"/>
    </row>
    <row r="4496" spans="14:16" ht="14.25" customHeight="1" x14ac:dyDescent="0.2">
      <c r="N4496" s="8"/>
      <c r="P4496" s="8"/>
    </row>
    <row r="4497" spans="14:16" ht="14.25" customHeight="1" x14ac:dyDescent="0.2">
      <c r="N4497" s="8"/>
      <c r="P4497" s="8"/>
    </row>
    <row r="4498" spans="14:16" ht="14.25" customHeight="1" x14ac:dyDescent="0.2">
      <c r="N4498" s="8"/>
      <c r="P4498" s="8"/>
    </row>
    <row r="4499" spans="14:16" ht="14.25" customHeight="1" x14ac:dyDescent="0.2">
      <c r="N4499" s="8"/>
      <c r="P4499" s="8"/>
    </row>
    <row r="4500" spans="14:16" ht="14.25" customHeight="1" x14ac:dyDescent="0.2">
      <c r="N4500" s="8"/>
      <c r="P4500" s="8"/>
    </row>
    <row r="4501" spans="14:16" ht="14.25" customHeight="1" x14ac:dyDescent="0.2">
      <c r="N4501" s="8"/>
      <c r="P4501" s="8"/>
    </row>
    <row r="4502" spans="14:16" ht="14.25" customHeight="1" x14ac:dyDescent="0.2">
      <c r="N4502" s="8"/>
      <c r="P4502" s="8"/>
    </row>
    <row r="4503" spans="14:16" ht="14.25" customHeight="1" x14ac:dyDescent="0.2">
      <c r="N4503" s="8"/>
      <c r="P4503" s="8"/>
    </row>
    <row r="4504" spans="14:16" ht="14.25" customHeight="1" x14ac:dyDescent="0.2">
      <c r="N4504" s="8"/>
      <c r="P4504" s="8"/>
    </row>
    <row r="4505" spans="14:16" ht="14.25" customHeight="1" x14ac:dyDescent="0.2">
      <c r="N4505" s="8"/>
      <c r="P4505" s="8"/>
    </row>
    <row r="4506" spans="14:16" ht="14.25" customHeight="1" x14ac:dyDescent="0.2">
      <c r="N4506" s="8"/>
      <c r="P4506" s="8"/>
    </row>
    <row r="4507" spans="14:16" ht="14.25" customHeight="1" x14ac:dyDescent="0.2">
      <c r="N4507" s="8"/>
      <c r="P4507" s="8"/>
    </row>
    <row r="4508" spans="14:16" ht="14.25" customHeight="1" x14ac:dyDescent="0.2">
      <c r="N4508" s="8"/>
      <c r="P4508" s="8"/>
    </row>
    <row r="4509" spans="14:16" ht="14.25" customHeight="1" x14ac:dyDescent="0.2">
      <c r="N4509" s="8"/>
      <c r="P4509" s="8"/>
    </row>
    <row r="4510" spans="14:16" ht="14.25" customHeight="1" x14ac:dyDescent="0.2">
      <c r="N4510" s="8"/>
      <c r="P4510" s="8"/>
    </row>
    <row r="4511" spans="14:16" ht="14.25" customHeight="1" x14ac:dyDescent="0.2">
      <c r="N4511" s="8"/>
      <c r="P4511" s="8"/>
    </row>
    <row r="4512" spans="14:16" ht="14.25" customHeight="1" x14ac:dyDescent="0.2">
      <c r="N4512" s="8"/>
      <c r="P4512" s="8"/>
    </row>
    <row r="4513" spans="14:16" ht="14.25" customHeight="1" x14ac:dyDescent="0.2">
      <c r="N4513" s="8"/>
      <c r="P4513" s="8"/>
    </row>
    <row r="4514" spans="14:16" ht="14.25" customHeight="1" x14ac:dyDescent="0.2">
      <c r="N4514" s="8"/>
      <c r="P4514" s="8"/>
    </row>
    <row r="4515" spans="14:16" ht="14.25" customHeight="1" x14ac:dyDescent="0.2">
      <c r="N4515" s="8"/>
      <c r="P4515" s="8"/>
    </row>
    <row r="4516" spans="14:16" ht="14.25" customHeight="1" x14ac:dyDescent="0.2">
      <c r="N4516" s="8"/>
      <c r="P4516" s="8"/>
    </row>
    <row r="4517" spans="14:16" ht="14.25" customHeight="1" x14ac:dyDescent="0.2">
      <c r="N4517" s="8"/>
      <c r="P4517" s="8"/>
    </row>
    <row r="4518" spans="14:16" ht="14.25" customHeight="1" x14ac:dyDescent="0.2">
      <c r="N4518" s="8"/>
      <c r="P4518" s="8"/>
    </row>
    <row r="4519" spans="14:16" ht="14.25" customHeight="1" x14ac:dyDescent="0.2">
      <c r="N4519" s="8"/>
      <c r="P4519" s="8"/>
    </row>
    <row r="4520" spans="14:16" ht="14.25" customHeight="1" x14ac:dyDescent="0.2">
      <c r="N4520" s="8"/>
      <c r="P4520" s="8"/>
    </row>
    <row r="4521" spans="14:16" ht="14.25" customHeight="1" x14ac:dyDescent="0.2">
      <c r="N4521" s="8"/>
      <c r="P4521" s="8"/>
    </row>
    <row r="4522" spans="14:16" ht="14.25" customHeight="1" x14ac:dyDescent="0.2">
      <c r="N4522" s="8"/>
      <c r="P4522" s="8"/>
    </row>
    <row r="4523" spans="14:16" ht="14.25" customHeight="1" x14ac:dyDescent="0.2">
      <c r="N4523" s="8"/>
      <c r="P4523" s="8"/>
    </row>
    <row r="4524" spans="14:16" ht="14.25" customHeight="1" x14ac:dyDescent="0.2">
      <c r="N4524" s="8"/>
      <c r="P4524" s="8"/>
    </row>
    <row r="4525" spans="14:16" ht="14.25" customHeight="1" x14ac:dyDescent="0.2">
      <c r="N4525" s="8"/>
      <c r="P4525" s="8"/>
    </row>
    <row r="4526" spans="14:16" ht="14.25" customHeight="1" x14ac:dyDescent="0.2">
      <c r="N4526" s="8"/>
      <c r="P4526" s="8"/>
    </row>
    <row r="4527" spans="14:16" ht="14.25" customHeight="1" x14ac:dyDescent="0.2">
      <c r="N4527" s="8"/>
      <c r="P4527" s="8"/>
    </row>
    <row r="4528" spans="14:16" ht="14.25" customHeight="1" x14ac:dyDescent="0.2">
      <c r="N4528" s="8"/>
      <c r="P4528" s="8"/>
    </row>
    <row r="4529" spans="14:16" ht="14.25" customHeight="1" x14ac:dyDescent="0.2">
      <c r="N4529" s="8"/>
      <c r="P4529" s="8"/>
    </row>
    <row r="4530" spans="14:16" ht="14.25" customHeight="1" x14ac:dyDescent="0.2">
      <c r="N4530" s="8"/>
      <c r="P4530" s="8"/>
    </row>
    <row r="4531" spans="14:16" ht="14.25" customHeight="1" x14ac:dyDescent="0.2">
      <c r="N4531" s="8"/>
      <c r="P4531" s="8"/>
    </row>
    <row r="4532" spans="14:16" ht="14.25" customHeight="1" x14ac:dyDescent="0.2">
      <c r="N4532" s="8"/>
      <c r="P4532" s="8"/>
    </row>
    <row r="4533" spans="14:16" ht="14.25" customHeight="1" x14ac:dyDescent="0.2">
      <c r="N4533" s="8"/>
      <c r="P4533" s="8"/>
    </row>
    <row r="4534" spans="14:16" ht="14.25" customHeight="1" x14ac:dyDescent="0.2">
      <c r="N4534" s="8"/>
      <c r="P4534" s="8"/>
    </row>
    <row r="4535" spans="14:16" ht="14.25" customHeight="1" x14ac:dyDescent="0.2">
      <c r="N4535" s="8"/>
      <c r="P4535" s="8"/>
    </row>
    <row r="4536" spans="14:16" ht="14.25" customHeight="1" x14ac:dyDescent="0.2">
      <c r="N4536" s="8"/>
      <c r="P4536" s="8"/>
    </row>
    <row r="4537" spans="14:16" ht="14.25" customHeight="1" x14ac:dyDescent="0.2">
      <c r="N4537" s="8"/>
      <c r="P4537" s="8"/>
    </row>
    <row r="4538" spans="14:16" ht="14.25" customHeight="1" x14ac:dyDescent="0.2">
      <c r="N4538" s="8"/>
      <c r="P4538" s="8"/>
    </row>
    <row r="4539" spans="14:16" ht="14.25" customHeight="1" x14ac:dyDescent="0.2">
      <c r="N4539" s="8"/>
      <c r="P4539" s="8"/>
    </row>
    <row r="4540" spans="14:16" ht="14.25" customHeight="1" x14ac:dyDescent="0.2">
      <c r="N4540" s="8"/>
      <c r="P4540" s="8"/>
    </row>
    <row r="4541" spans="14:16" ht="14.25" customHeight="1" x14ac:dyDescent="0.2">
      <c r="N4541" s="8"/>
      <c r="P4541" s="8"/>
    </row>
    <row r="4542" spans="14:16" ht="14.25" customHeight="1" x14ac:dyDescent="0.2">
      <c r="N4542" s="8"/>
      <c r="P4542" s="8"/>
    </row>
    <row r="4543" spans="14:16" ht="14.25" customHeight="1" x14ac:dyDescent="0.2">
      <c r="N4543" s="8"/>
      <c r="P4543" s="8"/>
    </row>
    <row r="4544" spans="14:16" ht="14.25" customHeight="1" x14ac:dyDescent="0.2">
      <c r="N4544" s="8"/>
      <c r="P4544" s="8"/>
    </row>
    <row r="4545" spans="14:16" ht="14.25" customHeight="1" x14ac:dyDescent="0.2">
      <c r="N4545" s="8"/>
      <c r="P4545" s="8"/>
    </row>
    <row r="4546" spans="14:16" ht="14.25" customHeight="1" x14ac:dyDescent="0.2">
      <c r="N4546" s="8"/>
      <c r="P4546" s="8"/>
    </row>
    <row r="4547" spans="14:16" ht="14.25" customHeight="1" x14ac:dyDescent="0.2">
      <c r="N4547" s="8"/>
      <c r="P4547" s="8"/>
    </row>
    <row r="4548" spans="14:16" ht="14.25" customHeight="1" x14ac:dyDescent="0.2">
      <c r="N4548" s="8"/>
      <c r="P4548" s="8"/>
    </row>
    <row r="4549" spans="14:16" ht="14.25" customHeight="1" x14ac:dyDescent="0.2">
      <c r="N4549" s="8"/>
      <c r="P4549" s="8"/>
    </row>
    <row r="4550" spans="14:16" ht="14.25" customHeight="1" x14ac:dyDescent="0.2">
      <c r="N4550" s="8"/>
      <c r="P4550" s="8"/>
    </row>
    <row r="4551" spans="14:16" ht="14.25" customHeight="1" x14ac:dyDescent="0.2">
      <c r="N4551" s="8"/>
      <c r="P4551" s="8"/>
    </row>
    <row r="4552" spans="14:16" ht="14.25" customHeight="1" x14ac:dyDescent="0.2">
      <c r="N4552" s="8"/>
      <c r="P4552" s="8"/>
    </row>
    <row r="4553" spans="14:16" ht="14.25" customHeight="1" x14ac:dyDescent="0.2">
      <c r="N4553" s="8"/>
      <c r="P4553" s="8"/>
    </row>
    <row r="4554" spans="14:16" ht="14.25" customHeight="1" x14ac:dyDescent="0.2">
      <c r="N4554" s="8"/>
      <c r="P4554" s="8"/>
    </row>
    <row r="4555" spans="14:16" ht="14.25" customHeight="1" x14ac:dyDescent="0.2">
      <c r="N4555" s="8"/>
      <c r="P4555" s="8"/>
    </row>
    <row r="4556" spans="14:16" ht="14.25" customHeight="1" x14ac:dyDescent="0.2">
      <c r="N4556" s="8"/>
      <c r="P4556" s="8"/>
    </row>
    <row r="4557" spans="14:16" ht="14.25" customHeight="1" x14ac:dyDescent="0.2">
      <c r="N4557" s="8"/>
      <c r="P4557" s="8"/>
    </row>
    <row r="4558" spans="14:16" ht="14.25" customHeight="1" x14ac:dyDescent="0.2">
      <c r="N4558" s="8"/>
      <c r="P4558" s="8"/>
    </row>
    <row r="4559" spans="14:16" ht="14.25" customHeight="1" x14ac:dyDescent="0.2">
      <c r="N4559" s="8"/>
      <c r="P4559" s="8"/>
    </row>
    <row r="4560" spans="14:16" ht="14.25" customHeight="1" x14ac:dyDescent="0.2">
      <c r="N4560" s="8"/>
      <c r="P4560" s="8"/>
    </row>
    <row r="4561" spans="14:16" ht="14.25" customHeight="1" x14ac:dyDescent="0.2">
      <c r="N4561" s="8"/>
      <c r="P4561" s="8"/>
    </row>
    <row r="4562" spans="14:16" ht="14.25" customHeight="1" x14ac:dyDescent="0.2">
      <c r="N4562" s="8"/>
      <c r="P4562" s="8"/>
    </row>
    <row r="4563" spans="14:16" ht="14.25" customHeight="1" x14ac:dyDescent="0.2">
      <c r="N4563" s="8"/>
      <c r="P4563" s="8"/>
    </row>
    <row r="4564" spans="14:16" ht="14.25" customHeight="1" x14ac:dyDescent="0.2">
      <c r="N4564" s="8"/>
      <c r="P4564" s="8"/>
    </row>
    <row r="4565" spans="14:16" ht="14.25" customHeight="1" x14ac:dyDescent="0.2">
      <c r="N4565" s="8"/>
      <c r="P4565" s="8"/>
    </row>
    <row r="4566" spans="14:16" ht="14.25" customHeight="1" x14ac:dyDescent="0.2">
      <c r="N4566" s="8"/>
      <c r="P4566" s="8"/>
    </row>
    <row r="4567" spans="14:16" ht="14.25" customHeight="1" x14ac:dyDescent="0.2">
      <c r="N4567" s="8"/>
      <c r="P4567" s="8"/>
    </row>
    <row r="4568" spans="14:16" ht="14.25" customHeight="1" x14ac:dyDescent="0.2">
      <c r="N4568" s="8"/>
      <c r="P4568" s="8"/>
    </row>
    <row r="4569" spans="14:16" ht="14.25" customHeight="1" x14ac:dyDescent="0.2">
      <c r="N4569" s="8"/>
      <c r="P4569" s="8"/>
    </row>
    <row r="4570" spans="14:16" ht="14.25" customHeight="1" x14ac:dyDescent="0.2">
      <c r="N4570" s="8"/>
      <c r="P4570" s="8"/>
    </row>
    <row r="4571" spans="14:16" ht="14.25" customHeight="1" x14ac:dyDescent="0.2">
      <c r="N4571" s="8"/>
      <c r="P4571" s="8"/>
    </row>
    <row r="4572" spans="14:16" ht="14.25" customHeight="1" x14ac:dyDescent="0.2">
      <c r="N4572" s="8"/>
      <c r="P4572" s="8"/>
    </row>
    <row r="4573" spans="14:16" ht="14.25" customHeight="1" x14ac:dyDescent="0.2">
      <c r="N4573" s="8"/>
      <c r="P4573" s="8"/>
    </row>
    <row r="4574" spans="14:16" ht="14.25" customHeight="1" x14ac:dyDescent="0.2">
      <c r="N4574" s="8"/>
      <c r="P4574" s="8"/>
    </row>
    <row r="4575" spans="14:16" ht="14.25" customHeight="1" x14ac:dyDescent="0.2">
      <c r="N4575" s="8"/>
      <c r="P4575" s="8"/>
    </row>
    <row r="4576" spans="14:16" ht="14.25" customHeight="1" x14ac:dyDescent="0.2">
      <c r="N4576" s="8"/>
      <c r="P4576" s="8"/>
    </row>
    <row r="4577" spans="14:16" ht="14.25" customHeight="1" x14ac:dyDescent="0.2">
      <c r="N4577" s="8"/>
      <c r="P4577" s="8"/>
    </row>
    <row r="4578" spans="14:16" ht="14.25" customHeight="1" x14ac:dyDescent="0.2">
      <c r="N4578" s="8"/>
      <c r="P4578" s="8"/>
    </row>
    <row r="4579" spans="14:16" ht="14.25" customHeight="1" x14ac:dyDescent="0.2">
      <c r="N4579" s="8"/>
      <c r="P4579" s="8"/>
    </row>
    <row r="4580" spans="14:16" ht="14.25" customHeight="1" x14ac:dyDescent="0.2">
      <c r="N4580" s="8"/>
      <c r="P4580" s="8"/>
    </row>
    <row r="4581" spans="14:16" ht="14.25" customHeight="1" x14ac:dyDescent="0.2">
      <c r="N4581" s="8"/>
      <c r="P4581" s="8"/>
    </row>
    <row r="4582" spans="14:16" ht="14.25" customHeight="1" x14ac:dyDescent="0.2">
      <c r="N4582" s="8"/>
      <c r="P4582" s="8"/>
    </row>
    <row r="4583" spans="14:16" ht="14.25" customHeight="1" x14ac:dyDescent="0.2">
      <c r="N4583" s="8"/>
      <c r="P4583" s="8"/>
    </row>
    <row r="4584" spans="14:16" ht="14.25" customHeight="1" x14ac:dyDescent="0.2">
      <c r="N4584" s="8"/>
      <c r="P4584" s="8"/>
    </row>
    <row r="4585" spans="14:16" ht="14.25" customHeight="1" x14ac:dyDescent="0.2">
      <c r="N4585" s="8"/>
      <c r="P4585" s="8"/>
    </row>
    <row r="4586" spans="14:16" ht="14.25" customHeight="1" x14ac:dyDescent="0.2">
      <c r="N4586" s="8"/>
      <c r="P4586" s="8"/>
    </row>
    <row r="4587" spans="14:16" ht="14.25" customHeight="1" x14ac:dyDescent="0.2">
      <c r="N4587" s="8"/>
      <c r="P4587" s="8"/>
    </row>
    <row r="4588" spans="14:16" ht="14.25" customHeight="1" x14ac:dyDescent="0.2">
      <c r="N4588" s="8"/>
      <c r="P4588" s="8"/>
    </row>
    <row r="4589" spans="14:16" ht="14.25" customHeight="1" x14ac:dyDescent="0.2">
      <c r="N4589" s="8"/>
      <c r="P4589" s="8"/>
    </row>
    <row r="4590" spans="14:16" ht="14.25" customHeight="1" x14ac:dyDescent="0.2">
      <c r="N4590" s="8"/>
      <c r="P4590" s="8"/>
    </row>
    <row r="4591" spans="14:16" ht="14.25" customHeight="1" x14ac:dyDescent="0.2">
      <c r="N4591" s="8"/>
      <c r="P4591" s="8"/>
    </row>
    <row r="4592" spans="14:16" ht="14.25" customHeight="1" x14ac:dyDescent="0.2">
      <c r="N4592" s="8"/>
      <c r="P4592" s="8"/>
    </row>
    <row r="4593" spans="14:16" ht="14.25" customHeight="1" x14ac:dyDescent="0.2">
      <c r="N4593" s="8"/>
      <c r="P4593" s="8"/>
    </row>
    <row r="4594" spans="14:16" ht="14.25" customHeight="1" x14ac:dyDescent="0.2">
      <c r="N4594" s="8"/>
      <c r="P4594" s="8"/>
    </row>
    <row r="4595" spans="14:16" ht="14.25" customHeight="1" x14ac:dyDescent="0.2">
      <c r="N4595" s="8"/>
      <c r="P4595" s="8"/>
    </row>
    <row r="4596" spans="14:16" ht="14.25" customHeight="1" x14ac:dyDescent="0.2">
      <c r="N4596" s="8"/>
      <c r="P4596" s="8"/>
    </row>
    <row r="4597" spans="14:16" ht="14.25" customHeight="1" x14ac:dyDescent="0.2">
      <c r="N4597" s="8"/>
      <c r="P4597" s="8"/>
    </row>
    <row r="4598" spans="14:16" ht="14.25" customHeight="1" x14ac:dyDescent="0.2">
      <c r="N4598" s="8"/>
      <c r="P4598" s="8"/>
    </row>
    <row r="4599" spans="14:16" ht="14.25" customHeight="1" x14ac:dyDescent="0.2">
      <c r="N4599" s="8"/>
      <c r="P4599" s="8"/>
    </row>
    <row r="4600" spans="14:16" ht="14.25" customHeight="1" x14ac:dyDescent="0.2">
      <c r="N4600" s="8"/>
      <c r="P4600" s="8"/>
    </row>
    <row r="4601" spans="14:16" ht="14.25" customHeight="1" x14ac:dyDescent="0.2">
      <c r="N4601" s="8"/>
      <c r="P4601" s="8"/>
    </row>
    <row r="4602" spans="14:16" ht="14.25" customHeight="1" x14ac:dyDescent="0.2">
      <c r="N4602" s="8"/>
      <c r="P4602" s="8"/>
    </row>
    <row r="4603" spans="14:16" ht="14.25" customHeight="1" x14ac:dyDescent="0.2">
      <c r="N4603" s="8"/>
      <c r="P4603" s="8"/>
    </row>
    <row r="4604" spans="14:16" ht="14.25" customHeight="1" x14ac:dyDescent="0.2">
      <c r="N4604" s="8"/>
      <c r="P4604" s="8"/>
    </row>
    <row r="4605" spans="14:16" ht="14.25" customHeight="1" x14ac:dyDescent="0.2">
      <c r="N4605" s="8"/>
      <c r="P4605" s="8"/>
    </row>
    <row r="4606" spans="14:16" ht="14.25" customHeight="1" x14ac:dyDescent="0.2">
      <c r="N4606" s="8"/>
      <c r="P4606" s="8"/>
    </row>
    <row r="4607" spans="14:16" ht="14.25" customHeight="1" x14ac:dyDescent="0.2">
      <c r="N4607" s="8"/>
      <c r="P4607" s="8"/>
    </row>
    <row r="4608" spans="14:16" ht="14.25" customHeight="1" x14ac:dyDescent="0.2">
      <c r="N4608" s="8"/>
      <c r="P4608" s="8"/>
    </row>
    <row r="4609" spans="14:16" ht="14.25" customHeight="1" x14ac:dyDescent="0.2">
      <c r="N4609" s="8"/>
      <c r="P4609" s="8"/>
    </row>
    <row r="4610" spans="14:16" ht="14.25" customHeight="1" x14ac:dyDescent="0.2">
      <c r="N4610" s="8"/>
      <c r="P4610" s="8"/>
    </row>
    <row r="4611" spans="14:16" ht="14.25" customHeight="1" x14ac:dyDescent="0.2">
      <c r="N4611" s="8"/>
      <c r="P4611" s="8"/>
    </row>
    <row r="4612" spans="14:16" ht="14.25" customHeight="1" x14ac:dyDescent="0.2">
      <c r="N4612" s="8"/>
      <c r="P4612" s="8"/>
    </row>
    <row r="4613" spans="14:16" ht="14.25" customHeight="1" x14ac:dyDescent="0.2">
      <c r="N4613" s="8"/>
      <c r="P4613" s="8"/>
    </row>
    <row r="4614" spans="14:16" ht="14.25" customHeight="1" x14ac:dyDescent="0.2">
      <c r="N4614" s="8"/>
      <c r="P4614" s="8"/>
    </row>
    <row r="4615" spans="14:16" ht="14.25" customHeight="1" x14ac:dyDescent="0.2">
      <c r="N4615" s="8"/>
      <c r="P4615" s="8"/>
    </row>
    <row r="4616" spans="14:16" ht="14.25" customHeight="1" x14ac:dyDescent="0.2">
      <c r="N4616" s="8"/>
      <c r="P4616" s="8"/>
    </row>
    <row r="4617" spans="14:16" ht="14.25" customHeight="1" x14ac:dyDescent="0.2">
      <c r="N4617" s="8"/>
      <c r="P4617" s="8"/>
    </row>
    <row r="4618" spans="14:16" ht="14.25" customHeight="1" x14ac:dyDescent="0.2">
      <c r="N4618" s="8"/>
      <c r="P4618" s="8"/>
    </row>
    <row r="4619" spans="14:16" ht="14.25" customHeight="1" x14ac:dyDescent="0.2">
      <c r="N4619" s="8"/>
      <c r="P4619" s="8"/>
    </row>
    <row r="4620" spans="14:16" ht="14.25" customHeight="1" x14ac:dyDescent="0.2">
      <c r="N4620" s="8"/>
      <c r="P4620" s="8"/>
    </row>
    <row r="4621" spans="14:16" ht="14.25" customHeight="1" x14ac:dyDescent="0.2">
      <c r="N4621" s="8"/>
      <c r="P4621" s="8"/>
    </row>
    <row r="4622" spans="14:16" ht="14.25" customHeight="1" x14ac:dyDescent="0.2">
      <c r="N4622" s="8"/>
      <c r="P4622" s="8"/>
    </row>
    <row r="4623" spans="14:16" ht="14.25" customHeight="1" x14ac:dyDescent="0.2">
      <c r="N4623" s="8"/>
      <c r="P4623" s="8"/>
    </row>
    <row r="4624" spans="14:16" ht="14.25" customHeight="1" x14ac:dyDescent="0.2">
      <c r="N4624" s="8"/>
      <c r="P4624" s="8"/>
    </row>
    <row r="4625" spans="14:16" ht="14.25" customHeight="1" x14ac:dyDescent="0.2">
      <c r="N4625" s="8"/>
      <c r="P4625" s="8"/>
    </row>
    <row r="4626" spans="14:16" ht="14.25" customHeight="1" x14ac:dyDescent="0.2">
      <c r="N4626" s="8"/>
      <c r="P4626" s="8"/>
    </row>
    <row r="4627" spans="14:16" ht="14.25" customHeight="1" x14ac:dyDescent="0.2">
      <c r="N4627" s="8"/>
      <c r="P4627" s="8"/>
    </row>
    <row r="4628" spans="14:16" ht="14.25" customHeight="1" x14ac:dyDescent="0.2">
      <c r="N4628" s="8"/>
      <c r="P4628" s="8"/>
    </row>
    <row r="4629" spans="14:16" ht="14.25" customHeight="1" x14ac:dyDescent="0.2">
      <c r="N4629" s="8"/>
      <c r="P4629" s="8"/>
    </row>
    <row r="4630" spans="14:16" ht="14.25" customHeight="1" x14ac:dyDescent="0.2">
      <c r="N4630" s="8"/>
      <c r="P4630" s="8"/>
    </row>
    <row r="4631" spans="14:16" ht="14.25" customHeight="1" x14ac:dyDescent="0.2">
      <c r="N4631" s="8"/>
      <c r="P4631" s="8"/>
    </row>
    <row r="4632" spans="14:16" ht="14.25" customHeight="1" x14ac:dyDescent="0.2">
      <c r="N4632" s="8"/>
      <c r="P4632" s="8"/>
    </row>
    <row r="4633" spans="14:16" ht="14.25" customHeight="1" x14ac:dyDescent="0.2">
      <c r="N4633" s="8"/>
      <c r="P4633" s="8"/>
    </row>
    <row r="4634" spans="14:16" ht="14.25" customHeight="1" x14ac:dyDescent="0.2">
      <c r="N4634" s="8"/>
      <c r="P4634" s="8"/>
    </row>
    <row r="4635" spans="14:16" ht="14.25" customHeight="1" x14ac:dyDescent="0.2">
      <c r="N4635" s="8"/>
      <c r="P4635" s="8"/>
    </row>
    <row r="4636" spans="14:16" ht="14.25" customHeight="1" x14ac:dyDescent="0.2">
      <c r="N4636" s="8"/>
      <c r="P4636" s="8"/>
    </row>
    <row r="4637" spans="14:16" ht="14.25" customHeight="1" x14ac:dyDescent="0.2">
      <c r="N4637" s="8"/>
      <c r="P4637" s="8"/>
    </row>
    <row r="4638" spans="14:16" ht="14.25" customHeight="1" x14ac:dyDescent="0.2">
      <c r="N4638" s="8"/>
      <c r="P4638" s="8"/>
    </row>
    <row r="4639" spans="14:16" ht="14.25" customHeight="1" x14ac:dyDescent="0.2">
      <c r="N4639" s="8"/>
      <c r="P4639" s="8"/>
    </row>
    <row r="4640" spans="14:16" ht="14.25" customHeight="1" x14ac:dyDescent="0.2">
      <c r="N4640" s="8"/>
      <c r="P4640" s="8"/>
    </row>
    <row r="4641" spans="14:16" ht="14.25" customHeight="1" x14ac:dyDescent="0.2">
      <c r="N4641" s="8"/>
      <c r="P4641" s="8"/>
    </row>
    <row r="4642" spans="14:16" ht="14.25" customHeight="1" x14ac:dyDescent="0.2">
      <c r="N4642" s="8"/>
      <c r="P4642" s="8"/>
    </row>
    <row r="4643" spans="14:16" ht="14.25" customHeight="1" x14ac:dyDescent="0.2">
      <c r="N4643" s="8"/>
      <c r="P4643" s="8"/>
    </row>
    <row r="4644" spans="14:16" ht="14.25" customHeight="1" x14ac:dyDescent="0.2">
      <c r="N4644" s="8"/>
      <c r="P4644" s="8"/>
    </row>
    <row r="4645" spans="14:16" ht="14.25" customHeight="1" x14ac:dyDescent="0.2">
      <c r="N4645" s="8"/>
      <c r="P4645" s="8"/>
    </row>
    <row r="4646" spans="14:16" ht="14.25" customHeight="1" x14ac:dyDescent="0.2">
      <c r="N4646" s="8"/>
      <c r="P4646" s="8"/>
    </row>
    <row r="4647" spans="14:16" ht="14.25" customHeight="1" x14ac:dyDescent="0.2">
      <c r="N4647" s="8"/>
      <c r="P4647" s="8"/>
    </row>
    <row r="4648" spans="14:16" ht="14.25" customHeight="1" x14ac:dyDescent="0.2">
      <c r="N4648" s="8"/>
      <c r="P4648" s="8"/>
    </row>
    <row r="4649" spans="14:16" ht="14.25" customHeight="1" x14ac:dyDescent="0.2">
      <c r="N4649" s="8"/>
      <c r="P4649" s="8"/>
    </row>
    <row r="4650" spans="14:16" ht="14.25" customHeight="1" x14ac:dyDescent="0.2">
      <c r="N4650" s="8"/>
      <c r="P4650" s="8"/>
    </row>
    <row r="4651" spans="14:16" ht="14.25" customHeight="1" x14ac:dyDescent="0.2">
      <c r="N4651" s="8"/>
      <c r="P4651" s="8"/>
    </row>
    <row r="4652" spans="14:16" ht="14.25" customHeight="1" x14ac:dyDescent="0.2">
      <c r="N4652" s="8"/>
      <c r="P4652" s="8"/>
    </row>
    <row r="4653" spans="14:16" ht="14.25" customHeight="1" x14ac:dyDescent="0.2">
      <c r="N4653" s="8"/>
      <c r="P4653" s="8"/>
    </row>
    <row r="4654" spans="14:16" ht="14.25" customHeight="1" x14ac:dyDescent="0.2">
      <c r="N4654" s="8"/>
      <c r="P4654" s="8"/>
    </row>
    <row r="4655" spans="14:16" ht="14.25" customHeight="1" x14ac:dyDescent="0.2">
      <c r="N4655" s="8"/>
      <c r="P4655" s="8"/>
    </row>
    <row r="4656" spans="14:16" ht="14.25" customHeight="1" x14ac:dyDescent="0.2">
      <c r="N4656" s="8"/>
      <c r="P4656" s="8"/>
    </row>
    <row r="4657" spans="14:16" ht="14.25" customHeight="1" x14ac:dyDescent="0.2">
      <c r="N4657" s="8"/>
      <c r="P4657" s="8"/>
    </row>
    <row r="4658" spans="14:16" ht="14.25" customHeight="1" x14ac:dyDescent="0.2">
      <c r="N4658" s="8"/>
      <c r="P4658" s="8"/>
    </row>
    <row r="4659" spans="14:16" ht="14.25" customHeight="1" x14ac:dyDescent="0.2">
      <c r="N4659" s="8"/>
      <c r="P4659" s="8"/>
    </row>
    <row r="4660" spans="14:16" ht="14.25" customHeight="1" x14ac:dyDescent="0.2">
      <c r="N4660" s="8"/>
      <c r="P4660" s="8"/>
    </row>
    <row r="4661" spans="14:16" ht="14.25" customHeight="1" x14ac:dyDescent="0.2">
      <c r="N4661" s="8"/>
      <c r="P4661" s="8"/>
    </row>
    <row r="4662" spans="14:16" ht="14.25" customHeight="1" x14ac:dyDescent="0.2">
      <c r="N4662" s="8"/>
      <c r="P4662" s="8"/>
    </row>
    <row r="4663" spans="14:16" ht="14.25" customHeight="1" x14ac:dyDescent="0.2">
      <c r="N4663" s="8"/>
      <c r="P4663" s="8"/>
    </row>
    <row r="4664" spans="14:16" ht="14.25" customHeight="1" x14ac:dyDescent="0.2">
      <c r="N4664" s="8"/>
      <c r="P4664" s="8"/>
    </row>
    <row r="4665" spans="14:16" ht="14.25" customHeight="1" x14ac:dyDescent="0.2">
      <c r="N4665" s="8"/>
      <c r="P4665" s="8"/>
    </row>
    <row r="4666" spans="14:16" ht="14.25" customHeight="1" x14ac:dyDescent="0.2">
      <c r="N4666" s="8"/>
      <c r="P4666" s="8"/>
    </row>
    <row r="4667" spans="14:16" ht="14.25" customHeight="1" x14ac:dyDescent="0.2">
      <c r="N4667" s="8"/>
      <c r="P4667" s="8"/>
    </row>
    <row r="4668" spans="14:16" ht="14.25" customHeight="1" x14ac:dyDescent="0.2">
      <c r="N4668" s="8"/>
      <c r="P4668" s="8"/>
    </row>
    <row r="4669" spans="14:16" ht="14.25" customHeight="1" x14ac:dyDescent="0.2">
      <c r="N4669" s="8"/>
      <c r="P4669" s="8"/>
    </row>
    <row r="4670" spans="14:16" ht="14.25" customHeight="1" x14ac:dyDescent="0.2">
      <c r="N4670" s="8"/>
      <c r="P4670" s="8"/>
    </row>
    <row r="4671" spans="14:16" ht="14.25" customHeight="1" x14ac:dyDescent="0.2">
      <c r="N4671" s="8"/>
      <c r="P4671" s="8"/>
    </row>
    <row r="4672" spans="14:16" ht="14.25" customHeight="1" x14ac:dyDescent="0.2">
      <c r="N4672" s="8"/>
      <c r="P4672" s="8"/>
    </row>
    <row r="4673" spans="14:16" ht="14.25" customHeight="1" x14ac:dyDescent="0.2">
      <c r="N4673" s="8"/>
      <c r="P4673" s="8"/>
    </row>
    <row r="4674" spans="14:16" ht="14.25" customHeight="1" x14ac:dyDescent="0.2">
      <c r="N4674" s="8"/>
      <c r="P4674" s="8"/>
    </row>
    <row r="4675" spans="14:16" ht="14.25" customHeight="1" x14ac:dyDescent="0.2">
      <c r="N4675" s="8"/>
      <c r="P4675" s="8"/>
    </row>
    <row r="4676" spans="14:16" ht="14.25" customHeight="1" x14ac:dyDescent="0.2">
      <c r="N4676" s="8"/>
      <c r="P4676" s="8"/>
    </row>
    <row r="4677" spans="14:16" ht="14.25" customHeight="1" x14ac:dyDescent="0.2">
      <c r="N4677" s="8"/>
      <c r="P4677" s="8"/>
    </row>
    <row r="4678" spans="14:16" ht="14.25" customHeight="1" x14ac:dyDescent="0.2">
      <c r="N4678" s="8"/>
      <c r="P4678" s="8"/>
    </row>
    <row r="4679" spans="14:16" ht="14.25" customHeight="1" x14ac:dyDescent="0.2">
      <c r="N4679" s="8"/>
      <c r="P4679" s="8"/>
    </row>
    <row r="4680" spans="14:16" ht="14.25" customHeight="1" x14ac:dyDescent="0.2">
      <c r="N4680" s="8"/>
      <c r="P4680" s="8"/>
    </row>
    <row r="4681" spans="14:16" ht="14.25" customHeight="1" x14ac:dyDescent="0.2">
      <c r="N4681" s="8"/>
      <c r="P4681" s="8"/>
    </row>
    <row r="4682" spans="14:16" ht="14.25" customHeight="1" x14ac:dyDescent="0.2">
      <c r="N4682" s="8"/>
      <c r="P4682" s="8"/>
    </row>
    <row r="4683" spans="14:16" ht="14.25" customHeight="1" x14ac:dyDescent="0.2">
      <c r="N4683" s="8"/>
      <c r="P4683" s="8"/>
    </row>
    <row r="4684" spans="14:16" ht="14.25" customHeight="1" x14ac:dyDescent="0.2">
      <c r="N4684" s="8"/>
      <c r="P4684" s="8"/>
    </row>
    <row r="4685" spans="14:16" ht="14.25" customHeight="1" x14ac:dyDescent="0.2">
      <c r="N4685" s="8"/>
      <c r="P4685" s="8"/>
    </row>
    <row r="4686" spans="14:16" ht="14.25" customHeight="1" x14ac:dyDescent="0.2">
      <c r="N4686" s="8"/>
      <c r="P4686" s="8"/>
    </row>
    <row r="4687" spans="14:16" ht="14.25" customHeight="1" x14ac:dyDescent="0.2">
      <c r="N4687" s="8"/>
      <c r="P4687" s="8"/>
    </row>
    <row r="4688" spans="14:16" ht="14.25" customHeight="1" x14ac:dyDescent="0.2">
      <c r="N4688" s="8"/>
      <c r="P4688" s="8"/>
    </row>
    <row r="4689" spans="14:16" ht="14.25" customHeight="1" x14ac:dyDescent="0.2">
      <c r="N4689" s="8"/>
      <c r="P4689" s="8"/>
    </row>
    <row r="4690" spans="14:16" ht="14.25" customHeight="1" x14ac:dyDescent="0.2">
      <c r="N4690" s="8"/>
      <c r="P4690" s="8"/>
    </row>
    <row r="4691" spans="14:16" ht="14.25" customHeight="1" x14ac:dyDescent="0.2">
      <c r="N4691" s="8"/>
      <c r="P4691" s="8"/>
    </row>
    <row r="4692" spans="14:16" ht="14.25" customHeight="1" x14ac:dyDescent="0.2">
      <c r="N4692" s="8"/>
      <c r="P4692" s="8"/>
    </row>
    <row r="4693" spans="14:16" ht="14.25" customHeight="1" x14ac:dyDescent="0.2">
      <c r="N4693" s="8"/>
      <c r="P4693" s="8"/>
    </row>
    <row r="4694" spans="14:16" ht="14.25" customHeight="1" x14ac:dyDescent="0.2">
      <c r="N4694" s="8"/>
      <c r="P4694" s="8"/>
    </row>
    <row r="4695" spans="14:16" ht="14.25" customHeight="1" x14ac:dyDescent="0.2">
      <c r="N4695" s="8"/>
      <c r="P4695" s="8"/>
    </row>
    <row r="4696" spans="14:16" ht="14.25" customHeight="1" x14ac:dyDescent="0.2">
      <c r="N4696" s="8"/>
      <c r="P4696" s="8"/>
    </row>
    <row r="4697" spans="14:16" ht="14.25" customHeight="1" x14ac:dyDescent="0.2">
      <c r="N4697" s="8"/>
      <c r="P4697" s="8"/>
    </row>
    <row r="4698" spans="14:16" ht="14.25" customHeight="1" x14ac:dyDescent="0.2">
      <c r="N4698" s="8"/>
      <c r="P4698" s="8"/>
    </row>
    <row r="4699" spans="14:16" ht="14.25" customHeight="1" x14ac:dyDescent="0.2">
      <c r="N4699" s="8"/>
      <c r="P4699" s="8"/>
    </row>
    <row r="4700" spans="14:16" ht="14.25" customHeight="1" x14ac:dyDescent="0.2">
      <c r="N4700" s="8"/>
      <c r="P4700" s="8"/>
    </row>
    <row r="4701" spans="14:16" ht="14.25" customHeight="1" x14ac:dyDescent="0.2">
      <c r="N4701" s="8"/>
      <c r="P4701" s="8"/>
    </row>
    <row r="4702" spans="14:16" ht="14.25" customHeight="1" x14ac:dyDescent="0.2">
      <c r="N4702" s="8"/>
      <c r="P4702" s="8"/>
    </row>
    <row r="4703" spans="14:16" ht="14.25" customHeight="1" x14ac:dyDescent="0.2">
      <c r="N4703" s="8"/>
      <c r="P4703" s="8"/>
    </row>
    <row r="4704" spans="14:16" ht="14.25" customHeight="1" x14ac:dyDescent="0.2">
      <c r="N4704" s="8"/>
      <c r="P4704" s="8"/>
    </row>
    <row r="4705" spans="14:16" ht="14.25" customHeight="1" x14ac:dyDescent="0.2">
      <c r="N4705" s="8"/>
      <c r="P4705" s="8"/>
    </row>
    <row r="4706" spans="14:16" ht="14.25" customHeight="1" x14ac:dyDescent="0.2">
      <c r="N4706" s="8"/>
      <c r="P4706" s="8"/>
    </row>
    <row r="4707" spans="14:16" ht="14.25" customHeight="1" x14ac:dyDescent="0.2">
      <c r="N4707" s="8"/>
      <c r="P4707" s="8"/>
    </row>
    <row r="4708" spans="14:16" ht="14.25" customHeight="1" x14ac:dyDescent="0.2">
      <c r="N4708" s="8"/>
      <c r="P4708" s="8"/>
    </row>
    <row r="4709" spans="14:16" ht="14.25" customHeight="1" x14ac:dyDescent="0.2">
      <c r="N4709" s="8"/>
      <c r="P4709" s="8"/>
    </row>
    <row r="4710" spans="14:16" ht="14.25" customHeight="1" x14ac:dyDescent="0.2">
      <c r="N4710" s="8"/>
      <c r="P4710" s="8"/>
    </row>
    <row r="4711" spans="14:16" ht="14.25" customHeight="1" x14ac:dyDescent="0.2">
      <c r="N4711" s="8"/>
      <c r="P4711" s="8"/>
    </row>
    <row r="4712" spans="14:16" ht="14.25" customHeight="1" x14ac:dyDescent="0.2">
      <c r="N4712" s="8"/>
      <c r="P4712" s="8"/>
    </row>
    <row r="4713" spans="14:16" ht="14.25" customHeight="1" x14ac:dyDescent="0.2">
      <c r="N4713" s="8"/>
      <c r="P4713" s="8"/>
    </row>
    <row r="4714" spans="14:16" ht="14.25" customHeight="1" x14ac:dyDescent="0.2">
      <c r="N4714" s="8"/>
      <c r="P4714" s="8"/>
    </row>
    <row r="4715" spans="14:16" ht="14.25" customHeight="1" x14ac:dyDescent="0.2">
      <c r="N4715" s="8"/>
      <c r="P4715" s="8"/>
    </row>
    <row r="4716" spans="14:16" ht="14.25" customHeight="1" x14ac:dyDescent="0.2">
      <c r="N4716" s="8"/>
      <c r="P4716" s="8"/>
    </row>
    <row r="4717" spans="14:16" ht="14.25" customHeight="1" x14ac:dyDescent="0.2">
      <c r="N4717" s="8"/>
      <c r="P4717" s="8"/>
    </row>
    <row r="4718" spans="14:16" ht="14.25" customHeight="1" x14ac:dyDescent="0.2">
      <c r="N4718" s="8"/>
      <c r="P4718" s="8"/>
    </row>
    <row r="4719" spans="14:16" ht="14.25" customHeight="1" x14ac:dyDescent="0.2">
      <c r="N4719" s="8"/>
      <c r="P4719" s="8"/>
    </row>
    <row r="4720" spans="14:16" ht="14.25" customHeight="1" x14ac:dyDescent="0.2">
      <c r="N4720" s="8"/>
      <c r="P4720" s="8"/>
    </row>
    <row r="4721" spans="14:16" ht="14.25" customHeight="1" x14ac:dyDescent="0.2">
      <c r="N4721" s="8"/>
      <c r="P4721" s="8"/>
    </row>
    <row r="4722" spans="14:16" ht="14.25" customHeight="1" x14ac:dyDescent="0.2">
      <c r="N4722" s="8"/>
      <c r="P4722" s="8"/>
    </row>
    <row r="4723" spans="14:16" ht="14.25" customHeight="1" x14ac:dyDescent="0.2">
      <c r="N4723" s="8"/>
      <c r="P4723" s="8"/>
    </row>
    <row r="4724" spans="14:16" ht="14.25" customHeight="1" x14ac:dyDescent="0.2">
      <c r="N4724" s="8"/>
      <c r="P4724" s="8"/>
    </row>
    <row r="4725" spans="14:16" ht="14.25" customHeight="1" x14ac:dyDescent="0.2">
      <c r="N4725" s="8"/>
      <c r="P4725" s="8"/>
    </row>
    <row r="4726" spans="14:16" ht="14.25" customHeight="1" x14ac:dyDescent="0.2">
      <c r="N4726" s="8"/>
      <c r="P4726" s="8"/>
    </row>
    <row r="4727" spans="14:16" ht="14.25" customHeight="1" x14ac:dyDescent="0.2">
      <c r="N4727" s="8"/>
      <c r="P4727" s="8"/>
    </row>
    <row r="4728" spans="14:16" ht="14.25" customHeight="1" x14ac:dyDescent="0.2">
      <c r="N4728" s="8"/>
      <c r="P4728" s="8"/>
    </row>
    <row r="4729" spans="14:16" ht="14.25" customHeight="1" x14ac:dyDescent="0.2">
      <c r="N4729" s="8"/>
      <c r="P4729" s="8"/>
    </row>
    <row r="4730" spans="14:16" ht="14.25" customHeight="1" x14ac:dyDescent="0.2">
      <c r="N4730" s="8"/>
      <c r="P4730" s="8"/>
    </row>
    <row r="4731" spans="14:16" ht="14.25" customHeight="1" x14ac:dyDescent="0.2">
      <c r="N4731" s="8"/>
      <c r="P4731" s="8"/>
    </row>
    <row r="4732" spans="14:16" ht="14.25" customHeight="1" x14ac:dyDescent="0.2">
      <c r="N4732" s="8"/>
      <c r="P4732" s="8"/>
    </row>
    <row r="4733" spans="14:16" ht="14.25" customHeight="1" x14ac:dyDescent="0.2">
      <c r="N4733" s="8"/>
      <c r="P4733" s="8"/>
    </row>
    <row r="4734" spans="14:16" ht="14.25" customHeight="1" x14ac:dyDescent="0.2">
      <c r="N4734" s="8"/>
      <c r="P4734" s="8"/>
    </row>
    <row r="4735" spans="14:16" ht="14.25" customHeight="1" x14ac:dyDescent="0.2">
      <c r="N4735" s="8"/>
      <c r="P4735" s="8"/>
    </row>
    <row r="4736" spans="14:16" ht="14.25" customHeight="1" x14ac:dyDescent="0.2">
      <c r="N4736" s="8"/>
      <c r="P4736" s="8"/>
    </row>
    <row r="4737" spans="14:16" ht="14.25" customHeight="1" x14ac:dyDescent="0.2">
      <c r="N4737" s="8"/>
      <c r="P4737" s="8"/>
    </row>
    <row r="4738" spans="14:16" ht="14.25" customHeight="1" x14ac:dyDescent="0.2">
      <c r="N4738" s="8"/>
      <c r="P4738" s="8"/>
    </row>
    <row r="4739" spans="14:16" ht="14.25" customHeight="1" x14ac:dyDescent="0.2">
      <c r="N4739" s="8"/>
      <c r="P4739" s="8"/>
    </row>
    <row r="4740" spans="14:16" ht="14.25" customHeight="1" x14ac:dyDescent="0.2">
      <c r="N4740" s="8"/>
      <c r="P4740" s="8"/>
    </row>
    <row r="4741" spans="14:16" ht="14.25" customHeight="1" x14ac:dyDescent="0.2">
      <c r="N4741" s="8"/>
      <c r="P4741" s="8"/>
    </row>
    <row r="4742" spans="14:16" ht="14.25" customHeight="1" x14ac:dyDescent="0.2">
      <c r="N4742" s="8"/>
      <c r="P4742" s="8"/>
    </row>
    <row r="4743" spans="14:16" ht="14.25" customHeight="1" x14ac:dyDescent="0.2">
      <c r="N4743" s="8"/>
      <c r="P4743" s="8"/>
    </row>
    <row r="4744" spans="14:16" ht="14.25" customHeight="1" x14ac:dyDescent="0.2">
      <c r="N4744" s="8"/>
      <c r="P4744" s="8"/>
    </row>
    <row r="4745" spans="14:16" ht="14.25" customHeight="1" x14ac:dyDescent="0.2">
      <c r="N4745" s="8"/>
      <c r="P4745" s="8"/>
    </row>
    <row r="4746" spans="14:16" ht="14.25" customHeight="1" x14ac:dyDescent="0.2">
      <c r="N4746" s="8"/>
      <c r="P4746" s="8"/>
    </row>
    <row r="4747" spans="14:16" ht="14.25" customHeight="1" x14ac:dyDescent="0.2">
      <c r="N4747" s="8"/>
      <c r="P4747" s="8"/>
    </row>
    <row r="4748" spans="14:16" ht="14.25" customHeight="1" x14ac:dyDescent="0.2">
      <c r="N4748" s="8"/>
      <c r="P4748" s="8"/>
    </row>
    <row r="4749" spans="14:16" ht="14.25" customHeight="1" x14ac:dyDescent="0.2">
      <c r="N4749" s="8"/>
      <c r="P4749" s="8"/>
    </row>
    <row r="4750" spans="14:16" ht="14.25" customHeight="1" x14ac:dyDescent="0.2">
      <c r="N4750" s="8"/>
      <c r="P4750" s="8"/>
    </row>
    <row r="4751" spans="14:16" ht="14.25" customHeight="1" x14ac:dyDescent="0.2">
      <c r="N4751" s="8"/>
      <c r="P4751" s="8"/>
    </row>
    <row r="4752" spans="14:16" ht="14.25" customHeight="1" x14ac:dyDescent="0.2">
      <c r="N4752" s="8"/>
      <c r="P4752" s="8"/>
    </row>
    <row r="4753" spans="14:16" ht="14.25" customHeight="1" x14ac:dyDescent="0.2">
      <c r="N4753" s="8"/>
      <c r="P4753" s="8"/>
    </row>
    <row r="4754" spans="14:16" ht="14.25" customHeight="1" x14ac:dyDescent="0.2">
      <c r="N4754" s="8"/>
      <c r="P4754" s="8"/>
    </row>
    <row r="4755" spans="14:16" ht="14.25" customHeight="1" x14ac:dyDescent="0.2">
      <c r="N4755" s="8"/>
      <c r="P4755" s="8"/>
    </row>
    <row r="4756" spans="14:16" ht="14.25" customHeight="1" x14ac:dyDescent="0.2">
      <c r="N4756" s="8"/>
      <c r="P4756" s="8"/>
    </row>
    <row r="4757" spans="14:16" ht="14.25" customHeight="1" x14ac:dyDescent="0.2">
      <c r="N4757" s="8"/>
      <c r="P4757" s="8"/>
    </row>
    <row r="4758" spans="14:16" ht="14.25" customHeight="1" x14ac:dyDescent="0.2">
      <c r="N4758" s="8"/>
      <c r="P4758" s="8"/>
    </row>
    <row r="4759" spans="14:16" ht="14.25" customHeight="1" x14ac:dyDescent="0.2">
      <c r="N4759" s="8"/>
      <c r="P4759" s="8"/>
    </row>
    <row r="4760" spans="14:16" ht="14.25" customHeight="1" x14ac:dyDescent="0.2">
      <c r="N4760" s="8"/>
      <c r="P4760" s="8"/>
    </row>
    <row r="4761" spans="14:16" ht="14.25" customHeight="1" x14ac:dyDescent="0.2">
      <c r="N4761" s="8"/>
      <c r="P4761" s="8"/>
    </row>
    <row r="4762" spans="14:16" ht="14.25" customHeight="1" x14ac:dyDescent="0.2">
      <c r="N4762" s="8"/>
      <c r="P4762" s="8"/>
    </row>
    <row r="4763" spans="14:16" ht="14.25" customHeight="1" x14ac:dyDescent="0.2">
      <c r="N4763" s="8"/>
      <c r="P4763" s="8"/>
    </row>
    <row r="4764" spans="14:16" ht="14.25" customHeight="1" x14ac:dyDescent="0.2">
      <c r="N4764" s="8"/>
      <c r="P4764" s="8"/>
    </row>
    <row r="4765" spans="14:16" ht="14.25" customHeight="1" x14ac:dyDescent="0.2">
      <c r="N4765" s="8"/>
      <c r="P4765" s="8"/>
    </row>
    <row r="4766" spans="14:16" ht="14.25" customHeight="1" x14ac:dyDescent="0.2">
      <c r="N4766" s="8"/>
      <c r="P4766" s="8"/>
    </row>
    <row r="4767" spans="14:16" ht="14.25" customHeight="1" x14ac:dyDescent="0.2">
      <c r="N4767" s="8"/>
      <c r="P4767" s="8"/>
    </row>
    <row r="4768" spans="14:16" ht="14.25" customHeight="1" x14ac:dyDescent="0.2">
      <c r="N4768" s="8"/>
      <c r="P4768" s="8"/>
    </row>
    <row r="4769" spans="14:16" ht="14.25" customHeight="1" x14ac:dyDescent="0.2">
      <c r="N4769" s="8"/>
      <c r="P4769" s="8"/>
    </row>
    <row r="4770" spans="14:16" ht="14.25" customHeight="1" x14ac:dyDescent="0.2">
      <c r="N4770" s="8"/>
      <c r="P4770" s="8"/>
    </row>
    <row r="4771" spans="14:16" ht="14.25" customHeight="1" x14ac:dyDescent="0.2">
      <c r="N4771" s="8"/>
      <c r="P4771" s="8"/>
    </row>
    <row r="4772" spans="14:16" ht="14.25" customHeight="1" x14ac:dyDescent="0.2">
      <c r="N4772" s="8"/>
      <c r="P4772" s="8"/>
    </row>
    <row r="4773" spans="14:16" ht="14.25" customHeight="1" x14ac:dyDescent="0.2">
      <c r="N4773" s="8"/>
      <c r="P4773" s="8"/>
    </row>
    <row r="4774" spans="14:16" ht="14.25" customHeight="1" x14ac:dyDescent="0.2">
      <c r="N4774" s="8"/>
      <c r="P4774" s="8"/>
    </row>
    <row r="4775" spans="14:16" ht="14.25" customHeight="1" x14ac:dyDescent="0.2">
      <c r="N4775" s="8"/>
      <c r="P4775" s="8"/>
    </row>
    <row r="4776" spans="14:16" ht="14.25" customHeight="1" x14ac:dyDescent="0.2">
      <c r="N4776" s="8"/>
      <c r="P4776" s="8"/>
    </row>
    <row r="4777" spans="14:16" ht="14.25" customHeight="1" x14ac:dyDescent="0.2">
      <c r="N4777" s="8"/>
      <c r="P4777" s="8"/>
    </row>
    <row r="4778" spans="14:16" ht="14.25" customHeight="1" x14ac:dyDescent="0.2">
      <c r="N4778" s="8"/>
      <c r="P4778" s="8"/>
    </row>
    <row r="4779" spans="14:16" ht="14.25" customHeight="1" x14ac:dyDescent="0.2">
      <c r="N4779" s="8"/>
      <c r="P4779" s="8"/>
    </row>
    <row r="4780" spans="14:16" ht="14.25" customHeight="1" x14ac:dyDescent="0.2">
      <c r="N4780" s="8"/>
      <c r="P4780" s="8"/>
    </row>
    <row r="4781" spans="14:16" ht="14.25" customHeight="1" x14ac:dyDescent="0.2">
      <c r="N4781" s="8"/>
      <c r="P4781" s="8"/>
    </row>
    <row r="4782" spans="14:16" ht="14.25" customHeight="1" x14ac:dyDescent="0.2">
      <c r="N4782" s="8"/>
      <c r="P4782" s="8"/>
    </row>
    <row r="4783" spans="14:16" ht="14.25" customHeight="1" x14ac:dyDescent="0.2">
      <c r="N4783" s="8"/>
      <c r="P4783" s="8"/>
    </row>
    <row r="4784" spans="14:16" ht="14.25" customHeight="1" x14ac:dyDescent="0.2">
      <c r="N4784" s="8"/>
      <c r="P4784" s="8"/>
    </row>
    <row r="4785" spans="14:16" ht="14.25" customHeight="1" x14ac:dyDescent="0.2">
      <c r="N4785" s="8"/>
      <c r="P4785" s="8"/>
    </row>
    <row r="4786" spans="14:16" ht="14.25" customHeight="1" x14ac:dyDescent="0.2">
      <c r="N4786" s="8"/>
      <c r="P4786" s="8"/>
    </row>
    <row r="4787" spans="14:16" ht="14.25" customHeight="1" x14ac:dyDescent="0.2">
      <c r="N4787" s="8"/>
      <c r="P4787" s="8"/>
    </row>
    <row r="4788" spans="14:16" ht="14.25" customHeight="1" x14ac:dyDescent="0.2">
      <c r="N4788" s="8"/>
      <c r="P4788" s="8"/>
    </row>
    <row r="4789" spans="14:16" ht="14.25" customHeight="1" x14ac:dyDescent="0.2">
      <c r="N4789" s="8"/>
      <c r="P4789" s="8"/>
    </row>
    <row r="4790" spans="14:16" ht="14.25" customHeight="1" x14ac:dyDescent="0.2">
      <c r="N4790" s="8"/>
      <c r="P4790" s="8"/>
    </row>
    <row r="4791" spans="14:16" ht="14.25" customHeight="1" x14ac:dyDescent="0.2">
      <c r="N4791" s="8"/>
      <c r="P4791" s="8"/>
    </row>
    <row r="4792" spans="14:16" ht="14.25" customHeight="1" x14ac:dyDescent="0.2">
      <c r="N4792" s="8"/>
      <c r="P4792" s="8"/>
    </row>
    <row r="4793" spans="14:16" ht="14.25" customHeight="1" x14ac:dyDescent="0.2">
      <c r="N4793" s="8"/>
      <c r="P4793" s="8"/>
    </row>
    <row r="4794" spans="14:16" ht="14.25" customHeight="1" x14ac:dyDescent="0.2">
      <c r="N4794" s="8"/>
      <c r="P4794" s="8"/>
    </row>
    <row r="4795" spans="14:16" ht="14.25" customHeight="1" x14ac:dyDescent="0.2">
      <c r="N4795" s="8"/>
      <c r="P4795" s="8"/>
    </row>
    <row r="4796" spans="14:16" ht="14.25" customHeight="1" x14ac:dyDescent="0.2">
      <c r="N4796" s="8"/>
      <c r="P4796" s="8"/>
    </row>
    <row r="4797" spans="14:16" ht="14.25" customHeight="1" x14ac:dyDescent="0.2">
      <c r="N4797" s="8"/>
      <c r="P4797" s="8"/>
    </row>
    <row r="4798" spans="14:16" ht="14.25" customHeight="1" x14ac:dyDescent="0.2">
      <c r="N4798" s="8"/>
      <c r="P4798" s="8"/>
    </row>
    <row r="4799" spans="14:16" ht="14.25" customHeight="1" x14ac:dyDescent="0.2">
      <c r="N4799" s="8"/>
      <c r="P4799" s="8"/>
    </row>
    <row r="4800" spans="14:16" ht="14.25" customHeight="1" x14ac:dyDescent="0.2">
      <c r="N4800" s="8"/>
      <c r="P4800" s="8"/>
    </row>
    <row r="4801" spans="14:16" ht="14.25" customHeight="1" x14ac:dyDescent="0.2">
      <c r="N4801" s="8"/>
      <c r="P4801" s="8"/>
    </row>
    <row r="4802" spans="14:16" ht="14.25" customHeight="1" x14ac:dyDescent="0.2">
      <c r="N4802" s="8"/>
      <c r="P4802" s="8"/>
    </row>
    <row r="4803" spans="14:16" ht="14.25" customHeight="1" x14ac:dyDescent="0.2">
      <c r="N4803" s="8"/>
      <c r="P4803" s="8"/>
    </row>
    <row r="4804" spans="14:16" ht="14.25" customHeight="1" x14ac:dyDescent="0.2">
      <c r="N4804" s="8"/>
      <c r="P4804" s="8"/>
    </row>
    <row r="4805" spans="14:16" ht="14.25" customHeight="1" x14ac:dyDescent="0.2">
      <c r="N4805" s="8"/>
      <c r="P4805" s="8"/>
    </row>
    <row r="4806" spans="14:16" ht="14.25" customHeight="1" x14ac:dyDescent="0.2">
      <c r="N4806" s="8"/>
      <c r="P4806" s="8"/>
    </row>
    <row r="4807" spans="14:16" ht="14.25" customHeight="1" x14ac:dyDescent="0.2">
      <c r="N4807" s="8"/>
      <c r="P4807" s="8"/>
    </row>
    <row r="4808" spans="14:16" ht="14.25" customHeight="1" x14ac:dyDescent="0.2">
      <c r="N4808" s="8"/>
      <c r="P4808" s="8"/>
    </row>
    <row r="4809" spans="14:16" ht="14.25" customHeight="1" x14ac:dyDescent="0.2">
      <c r="N4809" s="8"/>
      <c r="P4809" s="8"/>
    </row>
    <row r="4810" spans="14:16" ht="14.25" customHeight="1" x14ac:dyDescent="0.2">
      <c r="N4810" s="8"/>
      <c r="P4810" s="8"/>
    </row>
    <row r="4811" spans="14:16" ht="14.25" customHeight="1" x14ac:dyDescent="0.2">
      <c r="N4811" s="8"/>
      <c r="P4811" s="8"/>
    </row>
    <row r="4812" spans="14:16" ht="14.25" customHeight="1" x14ac:dyDescent="0.2">
      <c r="N4812" s="8"/>
      <c r="P4812" s="8"/>
    </row>
    <row r="4813" spans="14:16" ht="14.25" customHeight="1" x14ac:dyDescent="0.2">
      <c r="N4813" s="8"/>
      <c r="P4813" s="8"/>
    </row>
    <row r="4814" spans="14:16" ht="14.25" customHeight="1" x14ac:dyDescent="0.2">
      <c r="N4814" s="8"/>
      <c r="P4814" s="8"/>
    </row>
    <row r="4815" spans="14:16" ht="14.25" customHeight="1" x14ac:dyDescent="0.2">
      <c r="N4815" s="8"/>
      <c r="P4815" s="8"/>
    </row>
    <row r="4816" spans="14:16" ht="14.25" customHeight="1" x14ac:dyDescent="0.2">
      <c r="N4816" s="8"/>
      <c r="P4816" s="8"/>
    </row>
    <row r="4817" spans="14:16" ht="14.25" customHeight="1" x14ac:dyDescent="0.2">
      <c r="N4817" s="8"/>
      <c r="P4817" s="8"/>
    </row>
    <row r="4818" spans="14:16" ht="14.25" customHeight="1" x14ac:dyDescent="0.2">
      <c r="N4818" s="8"/>
      <c r="P4818" s="8"/>
    </row>
    <row r="4819" spans="14:16" ht="14.25" customHeight="1" x14ac:dyDescent="0.2">
      <c r="N4819" s="8"/>
      <c r="P4819" s="8"/>
    </row>
    <row r="4820" spans="14:16" ht="14.25" customHeight="1" x14ac:dyDescent="0.2">
      <c r="N4820" s="8"/>
      <c r="P4820" s="8"/>
    </row>
    <row r="4821" spans="14:16" ht="14.25" customHeight="1" x14ac:dyDescent="0.2">
      <c r="N4821" s="8"/>
      <c r="P4821" s="8"/>
    </row>
    <row r="4822" spans="14:16" ht="14.25" customHeight="1" x14ac:dyDescent="0.2">
      <c r="N4822" s="8"/>
      <c r="P4822" s="8"/>
    </row>
    <row r="4823" spans="14:16" ht="14.25" customHeight="1" x14ac:dyDescent="0.2">
      <c r="N4823" s="8"/>
      <c r="P4823" s="8"/>
    </row>
    <row r="4824" spans="14:16" ht="14.25" customHeight="1" x14ac:dyDescent="0.2">
      <c r="N4824" s="8"/>
      <c r="P4824" s="8"/>
    </row>
    <row r="4825" spans="14:16" ht="14.25" customHeight="1" x14ac:dyDescent="0.2">
      <c r="N4825" s="8"/>
      <c r="P4825" s="8"/>
    </row>
    <row r="4826" spans="14:16" ht="14.25" customHeight="1" x14ac:dyDescent="0.2">
      <c r="N4826" s="8"/>
      <c r="P4826" s="8"/>
    </row>
    <row r="4827" spans="14:16" ht="14.25" customHeight="1" x14ac:dyDescent="0.2">
      <c r="N4827" s="8"/>
      <c r="P4827" s="8"/>
    </row>
    <row r="4828" spans="14:16" ht="14.25" customHeight="1" x14ac:dyDescent="0.2">
      <c r="N4828" s="8"/>
      <c r="P4828" s="8"/>
    </row>
    <row r="4829" spans="14:16" ht="14.25" customHeight="1" x14ac:dyDescent="0.2">
      <c r="N4829" s="8"/>
      <c r="P4829" s="8"/>
    </row>
    <row r="4830" spans="14:16" ht="14.25" customHeight="1" x14ac:dyDescent="0.2">
      <c r="N4830" s="8"/>
      <c r="P4830" s="8"/>
    </row>
    <row r="4831" spans="14:16" ht="14.25" customHeight="1" x14ac:dyDescent="0.2">
      <c r="N4831" s="8"/>
      <c r="P4831" s="8"/>
    </row>
    <row r="4832" spans="14:16" ht="14.25" customHeight="1" x14ac:dyDescent="0.2">
      <c r="N4832" s="8"/>
      <c r="P4832" s="8"/>
    </row>
    <row r="4833" spans="14:16" ht="14.25" customHeight="1" x14ac:dyDescent="0.2">
      <c r="N4833" s="8"/>
      <c r="P4833" s="8"/>
    </row>
    <row r="4834" spans="14:16" ht="14.25" customHeight="1" x14ac:dyDescent="0.2">
      <c r="N4834" s="8"/>
      <c r="P4834" s="8"/>
    </row>
    <row r="4835" spans="14:16" ht="14.25" customHeight="1" x14ac:dyDescent="0.2">
      <c r="N4835" s="8"/>
      <c r="P4835" s="8"/>
    </row>
    <row r="4836" spans="14:16" ht="14.25" customHeight="1" x14ac:dyDescent="0.2">
      <c r="N4836" s="8"/>
      <c r="P4836" s="8"/>
    </row>
    <row r="4837" spans="14:16" ht="14.25" customHeight="1" x14ac:dyDescent="0.2">
      <c r="N4837" s="8"/>
      <c r="P4837" s="8"/>
    </row>
    <row r="4838" spans="14:16" ht="14.25" customHeight="1" x14ac:dyDescent="0.2">
      <c r="N4838" s="8"/>
      <c r="P4838" s="8"/>
    </row>
    <row r="4839" spans="14:16" ht="14.25" customHeight="1" x14ac:dyDescent="0.2">
      <c r="N4839" s="8"/>
      <c r="P4839" s="8"/>
    </row>
    <row r="4840" spans="14:16" ht="14.25" customHeight="1" x14ac:dyDescent="0.2">
      <c r="N4840" s="8"/>
      <c r="P4840" s="8"/>
    </row>
    <row r="4841" spans="14:16" ht="14.25" customHeight="1" x14ac:dyDescent="0.2">
      <c r="N4841" s="8"/>
      <c r="P4841" s="8"/>
    </row>
    <row r="4842" spans="14:16" ht="14.25" customHeight="1" x14ac:dyDescent="0.2">
      <c r="N4842" s="8"/>
      <c r="P4842" s="8"/>
    </row>
    <row r="4843" spans="14:16" ht="14.25" customHeight="1" x14ac:dyDescent="0.2">
      <c r="N4843" s="8"/>
      <c r="P4843" s="8"/>
    </row>
    <row r="4844" spans="14:16" ht="14.25" customHeight="1" x14ac:dyDescent="0.2">
      <c r="N4844" s="8"/>
      <c r="P4844" s="8"/>
    </row>
    <row r="4845" spans="14:16" ht="14.25" customHeight="1" x14ac:dyDescent="0.2">
      <c r="N4845" s="8"/>
      <c r="P4845" s="8"/>
    </row>
    <row r="4846" spans="14:16" ht="14.25" customHeight="1" x14ac:dyDescent="0.2">
      <c r="N4846" s="8"/>
      <c r="P4846" s="8"/>
    </row>
    <row r="4847" spans="14:16" ht="14.25" customHeight="1" x14ac:dyDescent="0.2">
      <c r="N4847" s="8"/>
      <c r="P4847" s="8"/>
    </row>
    <row r="4848" spans="14:16" ht="14.25" customHeight="1" x14ac:dyDescent="0.2">
      <c r="N4848" s="8"/>
      <c r="P4848" s="8"/>
    </row>
    <row r="4849" spans="14:16" ht="14.25" customHeight="1" x14ac:dyDescent="0.2">
      <c r="N4849" s="8"/>
      <c r="P4849" s="8"/>
    </row>
    <row r="4850" spans="14:16" ht="14.25" customHeight="1" x14ac:dyDescent="0.2">
      <c r="N4850" s="8"/>
      <c r="P4850" s="8"/>
    </row>
    <row r="4851" spans="14:16" ht="14.25" customHeight="1" x14ac:dyDescent="0.2">
      <c r="N4851" s="8"/>
      <c r="P4851" s="8"/>
    </row>
    <row r="4852" spans="14:16" ht="14.25" customHeight="1" x14ac:dyDescent="0.2">
      <c r="N4852" s="8"/>
      <c r="P4852" s="8"/>
    </row>
    <row r="4853" spans="14:16" ht="14.25" customHeight="1" x14ac:dyDescent="0.2">
      <c r="N4853" s="8"/>
      <c r="P4853" s="8"/>
    </row>
    <row r="4854" spans="14:16" ht="14.25" customHeight="1" x14ac:dyDescent="0.2">
      <c r="N4854" s="8"/>
      <c r="P4854" s="8"/>
    </row>
    <row r="4855" spans="14:16" ht="14.25" customHeight="1" x14ac:dyDescent="0.2">
      <c r="N4855" s="8"/>
      <c r="P4855" s="8"/>
    </row>
    <row r="4856" spans="14:16" ht="14.25" customHeight="1" x14ac:dyDescent="0.2">
      <c r="N4856" s="8"/>
      <c r="P4856" s="8"/>
    </row>
    <row r="4857" spans="14:16" ht="14.25" customHeight="1" x14ac:dyDescent="0.2">
      <c r="N4857" s="8"/>
      <c r="P4857" s="8"/>
    </row>
    <row r="4858" spans="14:16" ht="14.25" customHeight="1" x14ac:dyDescent="0.2">
      <c r="N4858" s="8"/>
      <c r="P4858" s="8"/>
    </row>
    <row r="4859" spans="14:16" ht="14.25" customHeight="1" x14ac:dyDescent="0.2">
      <c r="N4859" s="8"/>
      <c r="P4859" s="8"/>
    </row>
    <row r="4860" spans="14:16" ht="14.25" customHeight="1" x14ac:dyDescent="0.2">
      <c r="N4860" s="8"/>
      <c r="P4860" s="8"/>
    </row>
    <row r="4861" spans="14:16" ht="14.25" customHeight="1" x14ac:dyDescent="0.2">
      <c r="N4861" s="8"/>
      <c r="P4861" s="8"/>
    </row>
    <row r="4862" spans="14:16" ht="14.25" customHeight="1" x14ac:dyDescent="0.2">
      <c r="N4862" s="8"/>
      <c r="P4862" s="8"/>
    </row>
    <row r="4863" spans="14:16" ht="14.25" customHeight="1" x14ac:dyDescent="0.2">
      <c r="N4863" s="8"/>
      <c r="P4863" s="8"/>
    </row>
    <row r="4864" spans="14:16" ht="14.25" customHeight="1" x14ac:dyDescent="0.2">
      <c r="N4864" s="8"/>
      <c r="P4864" s="8"/>
    </row>
    <row r="4865" spans="14:16" ht="14.25" customHeight="1" x14ac:dyDescent="0.2">
      <c r="N4865" s="8"/>
      <c r="P4865" s="8"/>
    </row>
    <row r="4866" spans="14:16" ht="14.25" customHeight="1" x14ac:dyDescent="0.2">
      <c r="N4866" s="8"/>
      <c r="P4866" s="8"/>
    </row>
    <row r="4867" spans="14:16" ht="14.25" customHeight="1" x14ac:dyDescent="0.2">
      <c r="N4867" s="8"/>
      <c r="P4867" s="8"/>
    </row>
    <row r="4868" spans="14:16" ht="14.25" customHeight="1" x14ac:dyDescent="0.2">
      <c r="N4868" s="8"/>
      <c r="P4868" s="8"/>
    </row>
    <row r="4869" spans="14:16" ht="14.25" customHeight="1" x14ac:dyDescent="0.2">
      <c r="N4869" s="8"/>
      <c r="P4869" s="8"/>
    </row>
    <row r="4870" spans="14:16" ht="14.25" customHeight="1" x14ac:dyDescent="0.2">
      <c r="N4870" s="8"/>
      <c r="P4870" s="8"/>
    </row>
    <row r="4871" spans="14:16" ht="14.25" customHeight="1" x14ac:dyDescent="0.2">
      <c r="N4871" s="8"/>
      <c r="P4871" s="8"/>
    </row>
    <row r="4872" spans="14:16" ht="14.25" customHeight="1" x14ac:dyDescent="0.2">
      <c r="N4872" s="8"/>
      <c r="P4872" s="8"/>
    </row>
    <row r="4873" spans="14:16" ht="14.25" customHeight="1" x14ac:dyDescent="0.2">
      <c r="N4873" s="8"/>
      <c r="P4873" s="8"/>
    </row>
    <row r="4874" spans="14:16" ht="14.25" customHeight="1" x14ac:dyDescent="0.2">
      <c r="N4874" s="8"/>
      <c r="P4874" s="8"/>
    </row>
    <row r="4875" spans="14:16" ht="14.25" customHeight="1" x14ac:dyDescent="0.2">
      <c r="N4875" s="8"/>
      <c r="P4875" s="8"/>
    </row>
    <row r="4876" spans="14:16" ht="14.25" customHeight="1" x14ac:dyDescent="0.2">
      <c r="N4876" s="8"/>
      <c r="P4876" s="8"/>
    </row>
    <row r="4877" spans="14:16" ht="14.25" customHeight="1" x14ac:dyDescent="0.2">
      <c r="N4877" s="8"/>
      <c r="P4877" s="8"/>
    </row>
    <row r="4878" spans="14:16" ht="14.25" customHeight="1" x14ac:dyDescent="0.2">
      <c r="N4878" s="8"/>
      <c r="P4878" s="8"/>
    </row>
    <row r="4879" spans="14:16" ht="14.25" customHeight="1" x14ac:dyDescent="0.2">
      <c r="N4879" s="8"/>
      <c r="P4879" s="8"/>
    </row>
    <row r="4880" spans="14:16" ht="14.25" customHeight="1" x14ac:dyDescent="0.2">
      <c r="N4880" s="8"/>
      <c r="P4880" s="8"/>
    </row>
    <row r="4881" spans="14:16" ht="14.25" customHeight="1" x14ac:dyDescent="0.2">
      <c r="N4881" s="8"/>
      <c r="P4881" s="8"/>
    </row>
    <row r="4882" spans="14:16" ht="14.25" customHeight="1" x14ac:dyDescent="0.2">
      <c r="N4882" s="8"/>
      <c r="P4882" s="8"/>
    </row>
    <row r="4883" spans="14:16" ht="14.25" customHeight="1" x14ac:dyDescent="0.2">
      <c r="N4883" s="8"/>
      <c r="P4883" s="8"/>
    </row>
    <row r="4884" spans="14:16" ht="14.25" customHeight="1" x14ac:dyDescent="0.2">
      <c r="N4884" s="8"/>
      <c r="P4884" s="8"/>
    </row>
    <row r="4885" spans="14:16" ht="14.25" customHeight="1" x14ac:dyDescent="0.2">
      <c r="N4885" s="8"/>
      <c r="P4885" s="8"/>
    </row>
    <row r="4886" spans="14:16" ht="14.25" customHeight="1" x14ac:dyDescent="0.2">
      <c r="N4886" s="8"/>
      <c r="P4886" s="8"/>
    </row>
    <row r="4887" spans="14:16" ht="14.25" customHeight="1" x14ac:dyDescent="0.2">
      <c r="N4887" s="8"/>
      <c r="P4887" s="8"/>
    </row>
    <row r="4888" spans="14:16" ht="14.25" customHeight="1" x14ac:dyDescent="0.2">
      <c r="N4888" s="8"/>
      <c r="P4888" s="8"/>
    </row>
    <row r="4889" spans="14:16" ht="14.25" customHeight="1" x14ac:dyDescent="0.2">
      <c r="N4889" s="8"/>
      <c r="P4889" s="8"/>
    </row>
    <row r="4890" spans="14:16" ht="14.25" customHeight="1" x14ac:dyDescent="0.2">
      <c r="N4890" s="8"/>
      <c r="P4890" s="8"/>
    </row>
    <row r="4891" spans="14:16" ht="14.25" customHeight="1" x14ac:dyDescent="0.2">
      <c r="N4891" s="8"/>
      <c r="P4891" s="8"/>
    </row>
    <row r="4892" spans="14:16" ht="14.25" customHeight="1" x14ac:dyDescent="0.2">
      <c r="N4892" s="8"/>
      <c r="P4892" s="8"/>
    </row>
    <row r="4893" spans="14:16" ht="14.25" customHeight="1" x14ac:dyDescent="0.2">
      <c r="N4893" s="8"/>
      <c r="P4893" s="8"/>
    </row>
    <row r="4894" spans="14:16" ht="14.25" customHeight="1" x14ac:dyDescent="0.2">
      <c r="N4894" s="8"/>
      <c r="P4894" s="8"/>
    </row>
    <row r="4895" spans="14:16" ht="14.25" customHeight="1" x14ac:dyDescent="0.2">
      <c r="N4895" s="8"/>
      <c r="P4895" s="8"/>
    </row>
    <row r="4896" spans="14:16" ht="14.25" customHeight="1" x14ac:dyDescent="0.2">
      <c r="N4896" s="8"/>
      <c r="P4896" s="8"/>
    </row>
    <row r="4897" spans="14:16" ht="14.25" customHeight="1" x14ac:dyDescent="0.2">
      <c r="N4897" s="8"/>
      <c r="P4897" s="8"/>
    </row>
    <row r="4898" spans="14:16" ht="14.25" customHeight="1" x14ac:dyDescent="0.2">
      <c r="N4898" s="8"/>
      <c r="P4898" s="8"/>
    </row>
    <row r="4899" spans="14:16" ht="14.25" customHeight="1" x14ac:dyDescent="0.2">
      <c r="N4899" s="8"/>
      <c r="P4899" s="8"/>
    </row>
    <row r="4900" spans="14:16" ht="14.25" customHeight="1" x14ac:dyDescent="0.2">
      <c r="N4900" s="8"/>
      <c r="P4900" s="8"/>
    </row>
    <row r="4901" spans="14:16" ht="14.25" customHeight="1" x14ac:dyDescent="0.2">
      <c r="N4901" s="8"/>
      <c r="P4901" s="8"/>
    </row>
    <row r="4902" spans="14:16" ht="14.25" customHeight="1" x14ac:dyDescent="0.2">
      <c r="N4902" s="8"/>
      <c r="P4902" s="8"/>
    </row>
    <row r="4903" spans="14:16" ht="14.25" customHeight="1" x14ac:dyDescent="0.2">
      <c r="N4903" s="8"/>
      <c r="P4903" s="8"/>
    </row>
    <row r="4904" spans="14:16" ht="14.25" customHeight="1" x14ac:dyDescent="0.2">
      <c r="N4904" s="8"/>
      <c r="P4904" s="8"/>
    </row>
    <row r="4905" spans="14:16" ht="14.25" customHeight="1" x14ac:dyDescent="0.2">
      <c r="N4905" s="8"/>
      <c r="P4905" s="8"/>
    </row>
    <row r="4906" spans="14:16" ht="14.25" customHeight="1" x14ac:dyDescent="0.2">
      <c r="N4906" s="8"/>
      <c r="P4906" s="8"/>
    </row>
    <row r="4907" spans="14:16" ht="14.25" customHeight="1" x14ac:dyDescent="0.2">
      <c r="N4907" s="8"/>
      <c r="P4907" s="8"/>
    </row>
    <row r="4908" spans="14:16" ht="14.25" customHeight="1" x14ac:dyDescent="0.2">
      <c r="N4908" s="8"/>
      <c r="P4908" s="8"/>
    </row>
    <row r="4909" spans="14:16" ht="14.25" customHeight="1" x14ac:dyDescent="0.2">
      <c r="N4909" s="8"/>
      <c r="P4909" s="8"/>
    </row>
    <row r="4910" spans="14:16" ht="14.25" customHeight="1" x14ac:dyDescent="0.2">
      <c r="N4910" s="8"/>
      <c r="P4910" s="8"/>
    </row>
    <row r="4911" spans="14:16" ht="14.25" customHeight="1" x14ac:dyDescent="0.2">
      <c r="N4911" s="8"/>
      <c r="P4911" s="8"/>
    </row>
    <row r="4912" spans="14:16" ht="14.25" customHeight="1" x14ac:dyDescent="0.2">
      <c r="N4912" s="8"/>
      <c r="P4912" s="8"/>
    </row>
    <row r="4913" spans="14:16" ht="14.25" customHeight="1" x14ac:dyDescent="0.2">
      <c r="N4913" s="8"/>
      <c r="P4913" s="8"/>
    </row>
    <row r="4914" spans="14:16" ht="14.25" customHeight="1" x14ac:dyDescent="0.2">
      <c r="N4914" s="8"/>
      <c r="P4914" s="8"/>
    </row>
    <row r="4915" spans="14:16" ht="14.25" customHeight="1" x14ac:dyDescent="0.2">
      <c r="N4915" s="8"/>
      <c r="P4915" s="8"/>
    </row>
    <row r="4916" spans="14:16" ht="14.25" customHeight="1" x14ac:dyDescent="0.2">
      <c r="N4916" s="8"/>
      <c r="P4916" s="8"/>
    </row>
    <row r="4917" spans="14:16" ht="14.25" customHeight="1" x14ac:dyDescent="0.2">
      <c r="N4917" s="8"/>
      <c r="P4917" s="8"/>
    </row>
    <row r="4918" spans="14:16" ht="14.25" customHeight="1" x14ac:dyDescent="0.2">
      <c r="N4918" s="8"/>
      <c r="P4918" s="8"/>
    </row>
    <row r="4919" spans="14:16" ht="14.25" customHeight="1" x14ac:dyDescent="0.2">
      <c r="N4919" s="8"/>
      <c r="P4919" s="8"/>
    </row>
    <row r="4920" spans="14:16" ht="14.25" customHeight="1" x14ac:dyDescent="0.2">
      <c r="N4920" s="8"/>
      <c r="P4920" s="8"/>
    </row>
    <row r="4921" spans="14:16" ht="14.25" customHeight="1" x14ac:dyDescent="0.2">
      <c r="N4921" s="8"/>
      <c r="P4921" s="8"/>
    </row>
    <row r="4922" spans="14:16" ht="14.25" customHeight="1" x14ac:dyDescent="0.2">
      <c r="N4922" s="8"/>
      <c r="P4922" s="8"/>
    </row>
    <row r="4923" spans="14:16" ht="14.25" customHeight="1" x14ac:dyDescent="0.2">
      <c r="N4923" s="8"/>
      <c r="P4923" s="8"/>
    </row>
    <row r="4924" spans="14:16" ht="14.25" customHeight="1" x14ac:dyDescent="0.2">
      <c r="N4924" s="8"/>
      <c r="P4924" s="8"/>
    </row>
    <row r="4925" spans="14:16" ht="14.25" customHeight="1" x14ac:dyDescent="0.2">
      <c r="N4925" s="8"/>
      <c r="P4925" s="8"/>
    </row>
    <row r="4926" spans="14:16" ht="14.25" customHeight="1" x14ac:dyDescent="0.2">
      <c r="N4926" s="8"/>
      <c r="P4926" s="8"/>
    </row>
    <row r="4927" spans="14:16" ht="14.25" customHeight="1" x14ac:dyDescent="0.2">
      <c r="N4927" s="8"/>
      <c r="P4927" s="8"/>
    </row>
    <row r="4928" spans="14:16" ht="14.25" customHeight="1" x14ac:dyDescent="0.2">
      <c r="N4928" s="8"/>
      <c r="P4928" s="8"/>
    </row>
    <row r="4929" spans="14:16" ht="14.25" customHeight="1" x14ac:dyDescent="0.2">
      <c r="N4929" s="8"/>
      <c r="P4929" s="8"/>
    </row>
    <row r="4930" spans="14:16" ht="14.25" customHeight="1" x14ac:dyDescent="0.2">
      <c r="N4930" s="8"/>
      <c r="P4930" s="8"/>
    </row>
    <row r="4931" spans="14:16" ht="14.25" customHeight="1" x14ac:dyDescent="0.2">
      <c r="N4931" s="8"/>
      <c r="P4931" s="8"/>
    </row>
    <row r="4932" spans="14:16" ht="14.25" customHeight="1" x14ac:dyDescent="0.2">
      <c r="N4932" s="8"/>
      <c r="P4932" s="8"/>
    </row>
    <row r="4933" spans="14:16" ht="14.25" customHeight="1" x14ac:dyDescent="0.2">
      <c r="N4933" s="8"/>
      <c r="P4933" s="8"/>
    </row>
    <row r="4934" spans="14:16" ht="14.25" customHeight="1" x14ac:dyDescent="0.2">
      <c r="N4934" s="8"/>
      <c r="P4934" s="8"/>
    </row>
    <row r="4935" spans="14:16" ht="14.25" customHeight="1" x14ac:dyDescent="0.2">
      <c r="N4935" s="8"/>
      <c r="P4935" s="8"/>
    </row>
    <row r="4936" spans="14:16" ht="14.25" customHeight="1" x14ac:dyDescent="0.2">
      <c r="N4936" s="8"/>
      <c r="P4936" s="8"/>
    </row>
    <row r="4937" spans="14:16" ht="14.25" customHeight="1" x14ac:dyDescent="0.2">
      <c r="N4937" s="8"/>
      <c r="P4937" s="8"/>
    </row>
    <row r="4938" spans="14:16" ht="14.25" customHeight="1" x14ac:dyDescent="0.2">
      <c r="N4938" s="8"/>
      <c r="P4938" s="8"/>
    </row>
    <row r="4939" spans="14:16" ht="14.25" customHeight="1" x14ac:dyDescent="0.2">
      <c r="N4939" s="8"/>
      <c r="P4939" s="8"/>
    </row>
    <row r="4940" spans="14:16" ht="14.25" customHeight="1" x14ac:dyDescent="0.2">
      <c r="N4940" s="8"/>
      <c r="P4940" s="8"/>
    </row>
    <row r="4941" spans="14:16" ht="14.25" customHeight="1" x14ac:dyDescent="0.2">
      <c r="N4941" s="8"/>
      <c r="P4941" s="8"/>
    </row>
    <row r="4942" spans="14:16" ht="14.25" customHeight="1" x14ac:dyDescent="0.2">
      <c r="N4942" s="8"/>
      <c r="P4942" s="8"/>
    </row>
    <row r="4943" spans="14:16" ht="14.25" customHeight="1" x14ac:dyDescent="0.2">
      <c r="N4943" s="8"/>
      <c r="P4943" s="8"/>
    </row>
    <row r="4944" spans="14:16" ht="14.25" customHeight="1" x14ac:dyDescent="0.2">
      <c r="N4944" s="8"/>
      <c r="P4944" s="8"/>
    </row>
    <row r="4945" spans="14:16" ht="14.25" customHeight="1" x14ac:dyDescent="0.2">
      <c r="N4945" s="8"/>
      <c r="P4945" s="8"/>
    </row>
    <row r="4946" spans="14:16" ht="14.25" customHeight="1" x14ac:dyDescent="0.2">
      <c r="N4946" s="8"/>
      <c r="P4946" s="8"/>
    </row>
    <row r="4947" spans="14:16" ht="14.25" customHeight="1" x14ac:dyDescent="0.2">
      <c r="N4947" s="8"/>
      <c r="P4947" s="8"/>
    </row>
    <row r="4948" spans="14:16" ht="14.25" customHeight="1" x14ac:dyDescent="0.2">
      <c r="N4948" s="8"/>
      <c r="P4948" s="8"/>
    </row>
    <row r="4949" spans="14:16" ht="14.25" customHeight="1" x14ac:dyDescent="0.2">
      <c r="N4949" s="8"/>
      <c r="P4949" s="8"/>
    </row>
    <row r="4950" spans="14:16" ht="14.25" customHeight="1" x14ac:dyDescent="0.2">
      <c r="N4950" s="8"/>
      <c r="P4950" s="8"/>
    </row>
    <row r="4951" spans="14:16" ht="14.25" customHeight="1" x14ac:dyDescent="0.2">
      <c r="N4951" s="8"/>
      <c r="P4951" s="8"/>
    </row>
    <row r="4952" spans="14:16" ht="14.25" customHeight="1" x14ac:dyDescent="0.2">
      <c r="N4952" s="8"/>
      <c r="P4952" s="8"/>
    </row>
    <row r="4953" spans="14:16" ht="14.25" customHeight="1" x14ac:dyDescent="0.2">
      <c r="N4953" s="8"/>
      <c r="P4953" s="8"/>
    </row>
    <row r="4954" spans="14:16" ht="14.25" customHeight="1" x14ac:dyDescent="0.2">
      <c r="N4954" s="8"/>
      <c r="P4954" s="8"/>
    </row>
    <row r="4955" spans="14:16" ht="14.25" customHeight="1" x14ac:dyDescent="0.2">
      <c r="N4955" s="8"/>
      <c r="P4955" s="8"/>
    </row>
    <row r="4956" spans="14:16" ht="14.25" customHeight="1" x14ac:dyDescent="0.2">
      <c r="N4956" s="8"/>
      <c r="P4956" s="8"/>
    </row>
    <row r="4957" spans="14:16" ht="14.25" customHeight="1" x14ac:dyDescent="0.2">
      <c r="N4957" s="8"/>
      <c r="P4957" s="8"/>
    </row>
    <row r="4958" spans="14:16" ht="14.25" customHeight="1" x14ac:dyDescent="0.2">
      <c r="N4958" s="8"/>
      <c r="P4958" s="8"/>
    </row>
    <row r="4959" spans="14:16" ht="14.25" customHeight="1" x14ac:dyDescent="0.2">
      <c r="N4959" s="8"/>
      <c r="P4959" s="8"/>
    </row>
    <row r="4960" spans="14:16" ht="14.25" customHeight="1" x14ac:dyDescent="0.2">
      <c r="N4960" s="8"/>
      <c r="P4960" s="8"/>
    </row>
    <row r="4961" spans="14:16" ht="14.25" customHeight="1" x14ac:dyDescent="0.2">
      <c r="N4961" s="8"/>
      <c r="P4961" s="8"/>
    </row>
    <row r="4962" spans="14:16" ht="14.25" customHeight="1" x14ac:dyDescent="0.2">
      <c r="N4962" s="8"/>
      <c r="P4962" s="8"/>
    </row>
    <row r="4963" spans="14:16" ht="14.25" customHeight="1" x14ac:dyDescent="0.2">
      <c r="N4963" s="8"/>
      <c r="P4963" s="8"/>
    </row>
    <row r="4964" spans="14:16" ht="14.25" customHeight="1" x14ac:dyDescent="0.2">
      <c r="N4964" s="8"/>
      <c r="P4964" s="8"/>
    </row>
    <row r="4965" spans="14:16" ht="14.25" customHeight="1" x14ac:dyDescent="0.2">
      <c r="N4965" s="8"/>
      <c r="P4965" s="8"/>
    </row>
    <row r="4966" spans="14:16" ht="14.25" customHeight="1" x14ac:dyDescent="0.2">
      <c r="N4966" s="8"/>
      <c r="P4966" s="8"/>
    </row>
    <row r="4967" spans="14:16" ht="14.25" customHeight="1" x14ac:dyDescent="0.2">
      <c r="N4967" s="8"/>
      <c r="P4967" s="8"/>
    </row>
    <row r="4968" spans="14:16" ht="14.25" customHeight="1" x14ac:dyDescent="0.2">
      <c r="N4968" s="8"/>
      <c r="P4968" s="8"/>
    </row>
    <row r="4969" spans="14:16" ht="14.25" customHeight="1" x14ac:dyDescent="0.2">
      <c r="N4969" s="8"/>
      <c r="P4969" s="8"/>
    </row>
    <row r="4970" spans="14:16" ht="14.25" customHeight="1" x14ac:dyDescent="0.2">
      <c r="N4970" s="8"/>
      <c r="P4970" s="8"/>
    </row>
    <row r="4971" spans="14:16" ht="14.25" customHeight="1" x14ac:dyDescent="0.2">
      <c r="N4971" s="8"/>
      <c r="P4971" s="8"/>
    </row>
    <row r="4972" spans="14:16" ht="14.25" customHeight="1" x14ac:dyDescent="0.2">
      <c r="N4972" s="8"/>
      <c r="P4972" s="8"/>
    </row>
    <row r="4973" spans="14:16" ht="14.25" customHeight="1" x14ac:dyDescent="0.2">
      <c r="N4973" s="8"/>
      <c r="P4973" s="8"/>
    </row>
    <row r="4974" spans="14:16" ht="14.25" customHeight="1" x14ac:dyDescent="0.2">
      <c r="N4974" s="8"/>
      <c r="P4974" s="8"/>
    </row>
    <row r="4975" spans="14:16" ht="14.25" customHeight="1" x14ac:dyDescent="0.2">
      <c r="N4975" s="8"/>
      <c r="P4975" s="8"/>
    </row>
    <row r="4976" spans="14:16" ht="14.25" customHeight="1" x14ac:dyDescent="0.2">
      <c r="N4976" s="8"/>
      <c r="P4976" s="8"/>
    </row>
    <row r="4977" spans="14:16" ht="14.25" customHeight="1" x14ac:dyDescent="0.2">
      <c r="N4977" s="8"/>
      <c r="P4977" s="8"/>
    </row>
    <row r="4978" spans="14:16" ht="14.25" customHeight="1" x14ac:dyDescent="0.2">
      <c r="N4978" s="8"/>
      <c r="P4978" s="8"/>
    </row>
    <row r="4979" spans="14:16" ht="14.25" customHeight="1" x14ac:dyDescent="0.2">
      <c r="N4979" s="8"/>
      <c r="P4979" s="8"/>
    </row>
    <row r="4980" spans="14:16" ht="14.25" customHeight="1" x14ac:dyDescent="0.2">
      <c r="N4980" s="8"/>
      <c r="P4980" s="8"/>
    </row>
    <row r="4981" spans="14:16" ht="14.25" customHeight="1" x14ac:dyDescent="0.2">
      <c r="N4981" s="8"/>
      <c r="P4981" s="8"/>
    </row>
    <row r="4982" spans="14:16" ht="14.25" customHeight="1" x14ac:dyDescent="0.2">
      <c r="N4982" s="8"/>
      <c r="P4982" s="8"/>
    </row>
    <row r="4983" spans="14:16" ht="14.25" customHeight="1" x14ac:dyDescent="0.2">
      <c r="N4983" s="8"/>
      <c r="P4983" s="8"/>
    </row>
    <row r="4984" spans="14:16" ht="14.25" customHeight="1" x14ac:dyDescent="0.2">
      <c r="N4984" s="8"/>
      <c r="P4984" s="8"/>
    </row>
    <row r="4985" spans="14:16" ht="14.25" customHeight="1" x14ac:dyDescent="0.2">
      <c r="N4985" s="8"/>
      <c r="P4985" s="8"/>
    </row>
    <row r="4986" spans="14:16" ht="14.25" customHeight="1" x14ac:dyDescent="0.2">
      <c r="N4986" s="8"/>
      <c r="P4986" s="8"/>
    </row>
    <row r="4987" spans="14:16" ht="14.25" customHeight="1" x14ac:dyDescent="0.2">
      <c r="N4987" s="8"/>
      <c r="P4987" s="8"/>
    </row>
    <row r="4988" spans="14:16" ht="14.25" customHeight="1" x14ac:dyDescent="0.2">
      <c r="N4988" s="8"/>
      <c r="P4988" s="8"/>
    </row>
    <row r="4989" spans="14:16" ht="14.25" customHeight="1" x14ac:dyDescent="0.2">
      <c r="N4989" s="8"/>
      <c r="P4989" s="8"/>
    </row>
    <row r="4990" spans="14:16" ht="14.25" customHeight="1" x14ac:dyDescent="0.2">
      <c r="N4990" s="8"/>
      <c r="P4990" s="8"/>
    </row>
    <row r="4991" spans="14:16" ht="14.25" customHeight="1" x14ac:dyDescent="0.2">
      <c r="N4991" s="8"/>
      <c r="P4991" s="8"/>
    </row>
    <row r="4992" spans="14:16" ht="14.25" customHeight="1" x14ac:dyDescent="0.2">
      <c r="N4992" s="8"/>
      <c r="P4992" s="8"/>
    </row>
    <row r="4993" spans="14:16" ht="14.25" customHeight="1" x14ac:dyDescent="0.2">
      <c r="N4993" s="8"/>
      <c r="P4993" s="8"/>
    </row>
    <row r="4994" spans="14:16" ht="14.25" customHeight="1" x14ac:dyDescent="0.2">
      <c r="N4994" s="8"/>
      <c r="P4994" s="8"/>
    </row>
    <row r="4995" spans="14:16" ht="14.25" customHeight="1" x14ac:dyDescent="0.2">
      <c r="N4995" s="8"/>
      <c r="P4995" s="8"/>
    </row>
    <row r="4996" spans="14:16" ht="14.25" customHeight="1" x14ac:dyDescent="0.2">
      <c r="N4996" s="8"/>
      <c r="P4996" s="8"/>
    </row>
    <row r="4997" spans="14:16" ht="14.25" customHeight="1" x14ac:dyDescent="0.2">
      <c r="N4997" s="8"/>
      <c r="P4997" s="8"/>
    </row>
    <row r="4998" spans="14:16" ht="14.25" customHeight="1" x14ac:dyDescent="0.2">
      <c r="N4998" s="8"/>
      <c r="P4998" s="8"/>
    </row>
    <row r="4999" spans="14:16" ht="14.25" customHeight="1" x14ac:dyDescent="0.2">
      <c r="N4999" s="8"/>
      <c r="P4999" s="8"/>
    </row>
    <row r="5000" spans="14:16" ht="14.25" customHeight="1" x14ac:dyDescent="0.2">
      <c r="N5000" s="8"/>
      <c r="P5000" s="8"/>
    </row>
    <row r="5001" spans="14:16" ht="14.25" customHeight="1" x14ac:dyDescent="0.2">
      <c r="N5001" s="8"/>
      <c r="P5001" s="8"/>
    </row>
    <row r="5002" spans="14:16" ht="14.25" customHeight="1" x14ac:dyDescent="0.2">
      <c r="N5002" s="8"/>
      <c r="P5002" s="8"/>
    </row>
    <row r="5003" spans="14:16" ht="14.25" customHeight="1" x14ac:dyDescent="0.2">
      <c r="N5003" s="8"/>
      <c r="P5003" s="8"/>
    </row>
    <row r="5004" spans="14:16" ht="14.25" customHeight="1" x14ac:dyDescent="0.2">
      <c r="N5004" s="8"/>
      <c r="P5004" s="8"/>
    </row>
    <row r="5005" spans="14:16" ht="14.25" customHeight="1" x14ac:dyDescent="0.2">
      <c r="N5005" s="8"/>
      <c r="P5005" s="8"/>
    </row>
    <row r="5006" spans="14:16" ht="14.25" customHeight="1" x14ac:dyDescent="0.2">
      <c r="N5006" s="8"/>
      <c r="P5006" s="8"/>
    </row>
    <row r="5007" spans="14:16" ht="14.25" customHeight="1" x14ac:dyDescent="0.2">
      <c r="N5007" s="8"/>
      <c r="P5007" s="8"/>
    </row>
    <row r="5008" spans="14:16" ht="14.25" customHeight="1" x14ac:dyDescent="0.2">
      <c r="N5008" s="8"/>
      <c r="P5008" s="8"/>
    </row>
    <row r="5009" spans="14:16" ht="14.25" customHeight="1" x14ac:dyDescent="0.2">
      <c r="N5009" s="8"/>
      <c r="P5009" s="8"/>
    </row>
    <row r="5010" spans="14:16" ht="14.25" customHeight="1" x14ac:dyDescent="0.2">
      <c r="N5010" s="8"/>
      <c r="P5010" s="8"/>
    </row>
    <row r="5011" spans="14:16" ht="14.25" customHeight="1" x14ac:dyDescent="0.2">
      <c r="N5011" s="8"/>
      <c r="P5011" s="8"/>
    </row>
    <row r="5012" spans="14:16" ht="14.25" customHeight="1" x14ac:dyDescent="0.2">
      <c r="N5012" s="8"/>
      <c r="P5012" s="8"/>
    </row>
    <row r="5013" spans="14:16" ht="14.25" customHeight="1" x14ac:dyDescent="0.2">
      <c r="N5013" s="8"/>
      <c r="P5013" s="8"/>
    </row>
    <row r="5014" spans="14:16" ht="14.25" customHeight="1" x14ac:dyDescent="0.2">
      <c r="N5014" s="8"/>
      <c r="P5014" s="8"/>
    </row>
    <row r="5015" spans="14:16" ht="14.25" customHeight="1" x14ac:dyDescent="0.2">
      <c r="N5015" s="8"/>
      <c r="P5015" s="8"/>
    </row>
    <row r="5016" spans="14:16" ht="14.25" customHeight="1" x14ac:dyDescent="0.2">
      <c r="N5016" s="8"/>
      <c r="P5016" s="8"/>
    </row>
    <row r="5017" spans="14:16" ht="14.25" customHeight="1" x14ac:dyDescent="0.2">
      <c r="N5017" s="8"/>
      <c r="P5017" s="8"/>
    </row>
    <row r="5018" spans="14:16" ht="14.25" customHeight="1" x14ac:dyDescent="0.2">
      <c r="N5018" s="8"/>
      <c r="P5018" s="8"/>
    </row>
    <row r="5019" spans="14:16" ht="14.25" customHeight="1" x14ac:dyDescent="0.2">
      <c r="N5019" s="8"/>
      <c r="P5019" s="8"/>
    </row>
    <row r="5020" spans="14:16" ht="14.25" customHeight="1" x14ac:dyDescent="0.2">
      <c r="N5020" s="8"/>
      <c r="P5020" s="8"/>
    </row>
    <row r="5021" spans="14:16" ht="14.25" customHeight="1" x14ac:dyDescent="0.2">
      <c r="N5021" s="8"/>
      <c r="P5021" s="8"/>
    </row>
    <row r="5022" spans="14:16" ht="14.25" customHeight="1" x14ac:dyDescent="0.2">
      <c r="N5022" s="8"/>
      <c r="P5022" s="8"/>
    </row>
    <row r="5023" spans="14:16" ht="14.25" customHeight="1" x14ac:dyDescent="0.2">
      <c r="N5023" s="8"/>
      <c r="P5023" s="8"/>
    </row>
    <row r="5024" spans="14:16" ht="14.25" customHeight="1" x14ac:dyDescent="0.2">
      <c r="N5024" s="8"/>
      <c r="P5024" s="8"/>
    </row>
    <row r="5025" spans="14:16" ht="14.25" customHeight="1" x14ac:dyDescent="0.2">
      <c r="N5025" s="8"/>
      <c r="P5025" s="8"/>
    </row>
    <row r="5026" spans="14:16" ht="14.25" customHeight="1" x14ac:dyDescent="0.2">
      <c r="N5026" s="8"/>
      <c r="P5026" s="8"/>
    </row>
    <row r="5027" spans="14:16" ht="14.25" customHeight="1" x14ac:dyDescent="0.2">
      <c r="N5027" s="8"/>
      <c r="P5027" s="8"/>
    </row>
    <row r="5028" spans="14:16" ht="14.25" customHeight="1" x14ac:dyDescent="0.2">
      <c r="N5028" s="8"/>
      <c r="P5028" s="8"/>
    </row>
    <row r="5029" spans="14:16" ht="14.25" customHeight="1" x14ac:dyDescent="0.2">
      <c r="N5029" s="8"/>
      <c r="P5029" s="8"/>
    </row>
    <row r="5030" spans="14:16" ht="14.25" customHeight="1" x14ac:dyDescent="0.2">
      <c r="N5030" s="8"/>
      <c r="P5030" s="8"/>
    </row>
    <row r="5031" spans="14:16" ht="14.25" customHeight="1" x14ac:dyDescent="0.2">
      <c r="N5031" s="8"/>
      <c r="P5031" s="8"/>
    </row>
    <row r="5032" spans="14:16" ht="14.25" customHeight="1" x14ac:dyDescent="0.2">
      <c r="N5032" s="8"/>
      <c r="P5032" s="8"/>
    </row>
    <row r="5033" spans="14:16" ht="14.25" customHeight="1" x14ac:dyDescent="0.2">
      <c r="N5033" s="8"/>
      <c r="P5033" s="8"/>
    </row>
    <row r="5034" spans="14:16" ht="14.25" customHeight="1" x14ac:dyDescent="0.2">
      <c r="N5034" s="8"/>
      <c r="P5034" s="8"/>
    </row>
    <row r="5035" spans="14:16" ht="14.25" customHeight="1" x14ac:dyDescent="0.2">
      <c r="N5035" s="8"/>
      <c r="P5035" s="8"/>
    </row>
    <row r="5036" spans="14:16" ht="14.25" customHeight="1" x14ac:dyDescent="0.2">
      <c r="N5036" s="8"/>
      <c r="P5036" s="8"/>
    </row>
    <row r="5037" spans="14:16" ht="14.25" customHeight="1" x14ac:dyDescent="0.2">
      <c r="N5037" s="8"/>
      <c r="P5037" s="8"/>
    </row>
    <row r="5038" spans="14:16" ht="14.25" customHeight="1" x14ac:dyDescent="0.2">
      <c r="N5038" s="8"/>
      <c r="P5038" s="8"/>
    </row>
    <row r="5039" spans="14:16" ht="14.25" customHeight="1" x14ac:dyDescent="0.2">
      <c r="N5039" s="8"/>
      <c r="P5039" s="8"/>
    </row>
    <row r="5040" spans="14:16" ht="14.25" customHeight="1" x14ac:dyDescent="0.2">
      <c r="N5040" s="8"/>
      <c r="P5040" s="8"/>
    </row>
    <row r="5041" spans="14:16" ht="14.25" customHeight="1" x14ac:dyDescent="0.2">
      <c r="N5041" s="8"/>
      <c r="P5041" s="8"/>
    </row>
    <row r="5042" spans="14:16" ht="14.25" customHeight="1" x14ac:dyDescent="0.2">
      <c r="N5042" s="8"/>
      <c r="P5042" s="8"/>
    </row>
    <row r="5043" spans="14:16" ht="14.25" customHeight="1" x14ac:dyDescent="0.2">
      <c r="N5043" s="8"/>
      <c r="P5043" s="8"/>
    </row>
    <row r="5044" spans="14:16" ht="14.25" customHeight="1" x14ac:dyDescent="0.2">
      <c r="N5044" s="8"/>
      <c r="P5044" s="8"/>
    </row>
    <row r="5045" spans="14:16" ht="14.25" customHeight="1" x14ac:dyDescent="0.2">
      <c r="N5045" s="8"/>
      <c r="P5045" s="8"/>
    </row>
    <row r="5046" spans="14:16" ht="14.25" customHeight="1" x14ac:dyDescent="0.2">
      <c r="N5046" s="8"/>
      <c r="P5046" s="8"/>
    </row>
    <row r="5047" spans="14:16" ht="14.25" customHeight="1" x14ac:dyDescent="0.2">
      <c r="N5047" s="8"/>
      <c r="P5047" s="8"/>
    </row>
    <row r="5048" spans="14:16" ht="14.25" customHeight="1" x14ac:dyDescent="0.2">
      <c r="N5048" s="8"/>
      <c r="P5048" s="8"/>
    </row>
    <row r="5049" spans="14:16" ht="14.25" customHeight="1" x14ac:dyDescent="0.2">
      <c r="N5049" s="8"/>
      <c r="P5049" s="8"/>
    </row>
    <row r="5050" spans="14:16" ht="14.25" customHeight="1" x14ac:dyDescent="0.2">
      <c r="N5050" s="8"/>
      <c r="P5050" s="8"/>
    </row>
    <row r="5051" spans="14:16" ht="14.25" customHeight="1" x14ac:dyDescent="0.2">
      <c r="N5051" s="8"/>
      <c r="P5051" s="8"/>
    </row>
    <row r="5052" spans="14:16" ht="14.25" customHeight="1" x14ac:dyDescent="0.2">
      <c r="N5052" s="8"/>
      <c r="P5052" s="8"/>
    </row>
    <row r="5053" spans="14:16" ht="14.25" customHeight="1" x14ac:dyDescent="0.2">
      <c r="N5053" s="8"/>
      <c r="P5053" s="8"/>
    </row>
    <row r="5054" spans="14:16" ht="14.25" customHeight="1" x14ac:dyDescent="0.2">
      <c r="N5054" s="8"/>
      <c r="P5054" s="8"/>
    </row>
    <row r="5055" spans="14:16" ht="14.25" customHeight="1" x14ac:dyDescent="0.2">
      <c r="N5055" s="8"/>
      <c r="P5055" s="8"/>
    </row>
    <row r="5056" spans="14:16" ht="14.25" customHeight="1" x14ac:dyDescent="0.2">
      <c r="N5056" s="8"/>
      <c r="P5056" s="8"/>
    </row>
    <row r="5057" spans="14:16" ht="14.25" customHeight="1" x14ac:dyDescent="0.2">
      <c r="N5057" s="8"/>
      <c r="P5057" s="8"/>
    </row>
    <row r="5058" spans="14:16" ht="14.25" customHeight="1" x14ac:dyDescent="0.2">
      <c r="N5058" s="8"/>
      <c r="P5058" s="8"/>
    </row>
    <row r="5059" spans="14:16" ht="14.25" customHeight="1" x14ac:dyDescent="0.2">
      <c r="N5059" s="8"/>
      <c r="P5059" s="8"/>
    </row>
    <row r="5060" spans="14:16" ht="14.25" customHeight="1" x14ac:dyDescent="0.2">
      <c r="N5060" s="8"/>
      <c r="P5060" s="8"/>
    </row>
    <row r="5061" spans="14:16" ht="14.25" customHeight="1" x14ac:dyDescent="0.2">
      <c r="N5061" s="8"/>
      <c r="P5061" s="8"/>
    </row>
    <row r="5062" spans="14:16" ht="14.25" customHeight="1" x14ac:dyDescent="0.2">
      <c r="N5062" s="8"/>
      <c r="P5062" s="8"/>
    </row>
    <row r="5063" spans="14:16" ht="14.25" customHeight="1" x14ac:dyDescent="0.2">
      <c r="N5063" s="8"/>
      <c r="P5063" s="8"/>
    </row>
    <row r="5064" spans="14:16" ht="14.25" customHeight="1" x14ac:dyDescent="0.2">
      <c r="N5064" s="8"/>
      <c r="P5064" s="8"/>
    </row>
    <row r="5065" spans="14:16" ht="14.25" customHeight="1" x14ac:dyDescent="0.2">
      <c r="N5065" s="8"/>
      <c r="P5065" s="8"/>
    </row>
    <row r="5066" spans="14:16" ht="14.25" customHeight="1" x14ac:dyDescent="0.2">
      <c r="N5066" s="8"/>
      <c r="P5066" s="8"/>
    </row>
    <row r="5067" spans="14:16" ht="14.25" customHeight="1" x14ac:dyDescent="0.2">
      <c r="N5067" s="8"/>
      <c r="P5067" s="8"/>
    </row>
    <row r="5068" spans="14:16" ht="14.25" customHeight="1" x14ac:dyDescent="0.2">
      <c r="N5068" s="8"/>
      <c r="P5068" s="8"/>
    </row>
    <row r="5069" spans="14:16" ht="14.25" customHeight="1" x14ac:dyDescent="0.2">
      <c r="N5069" s="8"/>
      <c r="P5069" s="8"/>
    </row>
    <row r="5070" spans="14:16" ht="14.25" customHeight="1" x14ac:dyDescent="0.2">
      <c r="N5070" s="8"/>
      <c r="P5070" s="8"/>
    </row>
    <row r="5071" spans="14:16" ht="14.25" customHeight="1" x14ac:dyDescent="0.2">
      <c r="N5071" s="8"/>
      <c r="P5071" s="8"/>
    </row>
    <row r="5072" spans="14:16" ht="14.25" customHeight="1" x14ac:dyDescent="0.2">
      <c r="N5072" s="8"/>
      <c r="P5072" s="8"/>
    </row>
    <row r="5073" spans="14:16" ht="14.25" customHeight="1" x14ac:dyDescent="0.2">
      <c r="N5073" s="8"/>
      <c r="P5073" s="8"/>
    </row>
    <row r="5074" spans="14:16" ht="14.25" customHeight="1" x14ac:dyDescent="0.2">
      <c r="N5074" s="8"/>
      <c r="P5074" s="8"/>
    </row>
    <row r="5075" spans="14:16" ht="14.25" customHeight="1" x14ac:dyDescent="0.2">
      <c r="N5075" s="8"/>
      <c r="P5075" s="8"/>
    </row>
    <row r="5076" spans="14:16" ht="14.25" customHeight="1" x14ac:dyDescent="0.2">
      <c r="N5076" s="8"/>
      <c r="P5076" s="8"/>
    </row>
    <row r="5077" spans="14:16" ht="14.25" customHeight="1" x14ac:dyDescent="0.2">
      <c r="N5077" s="8"/>
      <c r="P5077" s="8"/>
    </row>
    <row r="5078" spans="14:16" ht="14.25" customHeight="1" x14ac:dyDescent="0.2">
      <c r="N5078" s="8"/>
      <c r="P5078" s="8"/>
    </row>
    <row r="5079" spans="14:16" ht="14.25" customHeight="1" x14ac:dyDescent="0.2">
      <c r="N5079" s="8"/>
      <c r="P5079" s="8"/>
    </row>
    <row r="5080" spans="14:16" ht="14.25" customHeight="1" x14ac:dyDescent="0.2">
      <c r="N5080" s="8"/>
      <c r="P5080" s="8"/>
    </row>
    <row r="5081" spans="14:16" ht="14.25" customHeight="1" x14ac:dyDescent="0.2">
      <c r="N5081" s="8"/>
      <c r="P5081" s="8"/>
    </row>
    <row r="5082" spans="14:16" ht="14.25" customHeight="1" x14ac:dyDescent="0.2">
      <c r="N5082" s="8"/>
      <c r="P5082" s="8"/>
    </row>
    <row r="5083" spans="14:16" ht="14.25" customHeight="1" x14ac:dyDescent="0.2">
      <c r="N5083" s="8"/>
      <c r="P5083" s="8"/>
    </row>
    <row r="5084" spans="14:16" ht="14.25" customHeight="1" x14ac:dyDescent="0.2">
      <c r="N5084" s="8"/>
      <c r="P5084" s="8"/>
    </row>
    <row r="5085" spans="14:16" ht="14.25" customHeight="1" x14ac:dyDescent="0.2">
      <c r="N5085" s="8"/>
      <c r="P5085" s="8"/>
    </row>
    <row r="5086" spans="14:16" ht="14.25" customHeight="1" x14ac:dyDescent="0.2">
      <c r="N5086" s="8"/>
      <c r="P5086" s="8"/>
    </row>
    <row r="5087" spans="14:16" ht="14.25" customHeight="1" x14ac:dyDescent="0.2">
      <c r="N5087" s="8"/>
      <c r="P5087" s="8"/>
    </row>
    <row r="5088" spans="14:16" ht="14.25" customHeight="1" x14ac:dyDescent="0.2">
      <c r="N5088" s="8"/>
      <c r="P5088" s="8"/>
    </row>
    <row r="5089" spans="14:16" ht="14.25" customHeight="1" x14ac:dyDescent="0.2">
      <c r="N5089" s="8"/>
      <c r="P5089" s="8"/>
    </row>
    <row r="5090" spans="14:16" ht="14.25" customHeight="1" x14ac:dyDescent="0.2">
      <c r="N5090" s="8"/>
      <c r="P5090" s="8"/>
    </row>
    <row r="5091" spans="14:16" ht="14.25" customHeight="1" x14ac:dyDescent="0.2">
      <c r="N5091" s="8"/>
      <c r="P5091" s="8"/>
    </row>
    <row r="5092" spans="14:16" ht="14.25" customHeight="1" x14ac:dyDescent="0.2">
      <c r="N5092" s="8"/>
      <c r="P5092" s="8"/>
    </row>
    <row r="5093" spans="14:16" ht="14.25" customHeight="1" x14ac:dyDescent="0.2">
      <c r="N5093" s="8"/>
      <c r="P5093" s="8"/>
    </row>
    <row r="5094" spans="14:16" ht="14.25" customHeight="1" x14ac:dyDescent="0.2">
      <c r="N5094" s="8"/>
      <c r="P5094" s="8"/>
    </row>
    <row r="5095" spans="14:16" ht="14.25" customHeight="1" x14ac:dyDescent="0.2">
      <c r="N5095" s="8"/>
      <c r="P5095" s="8"/>
    </row>
    <row r="5096" spans="14:16" ht="14.25" customHeight="1" x14ac:dyDescent="0.2">
      <c r="N5096" s="8"/>
      <c r="P5096" s="8"/>
    </row>
    <row r="5097" spans="14:16" ht="14.25" customHeight="1" x14ac:dyDescent="0.2">
      <c r="N5097" s="8"/>
      <c r="P5097" s="8"/>
    </row>
    <row r="5098" spans="14:16" ht="14.25" customHeight="1" x14ac:dyDescent="0.2">
      <c r="N5098" s="8"/>
      <c r="P5098" s="8"/>
    </row>
    <row r="5099" spans="14:16" ht="14.25" customHeight="1" x14ac:dyDescent="0.2">
      <c r="N5099" s="8"/>
      <c r="P5099" s="8"/>
    </row>
    <row r="5100" spans="14:16" ht="14.25" customHeight="1" x14ac:dyDescent="0.2">
      <c r="N5100" s="8"/>
      <c r="P5100" s="8"/>
    </row>
    <row r="5101" spans="14:16" ht="14.25" customHeight="1" x14ac:dyDescent="0.2">
      <c r="N5101" s="8"/>
      <c r="P5101" s="8"/>
    </row>
    <row r="5102" spans="14:16" ht="14.25" customHeight="1" x14ac:dyDescent="0.2">
      <c r="N5102" s="8"/>
      <c r="P5102" s="8"/>
    </row>
    <row r="5103" spans="14:16" ht="14.25" customHeight="1" x14ac:dyDescent="0.2">
      <c r="N5103" s="8"/>
      <c r="P5103" s="8"/>
    </row>
    <row r="5104" spans="14:16" ht="14.25" customHeight="1" x14ac:dyDescent="0.2">
      <c r="N5104" s="8"/>
      <c r="P5104" s="8"/>
    </row>
    <row r="5105" spans="14:16" ht="14.25" customHeight="1" x14ac:dyDescent="0.2">
      <c r="N5105" s="8"/>
      <c r="P5105" s="8"/>
    </row>
    <row r="5106" spans="14:16" ht="14.25" customHeight="1" x14ac:dyDescent="0.2">
      <c r="N5106" s="8"/>
      <c r="P5106" s="8"/>
    </row>
    <row r="5107" spans="14:16" ht="14.25" customHeight="1" x14ac:dyDescent="0.2">
      <c r="N5107" s="8"/>
      <c r="P5107" s="8"/>
    </row>
    <row r="5108" spans="14:16" ht="14.25" customHeight="1" x14ac:dyDescent="0.2">
      <c r="N5108" s="8"/>
      <c r="P5108" s="8"/>
    </row>
    <row r="5109" spans="14:16" ht="14.25" customHeight="1" x14ac:dyDescent="0.2">
      <c r="N5109" s="8"/>
      <c r="P5109" s="8"/>
    </row>
    <row r="5110" spans="14:16" ht="14.25" customHeight="1" x14ac:dyDescent="0.2">
      <c r="N5110" s="8"/>
      <c r="P5110" s="8"/>
    </row>
    <row r="5111" spans="14:16" ht="14.25" customHeight="1" x14ac:dyDescent="0.2">
      <c r="N5111" s="8"/>
      <c r="P5111" s="8"/>
    </row>
    <row r="5112" spans="14:16" ht="14.25" customHeight="1" x14ac:dyDescent="0.2">
      <c r="N5112" s="8"/>
      <c r="P5112" s="8"/>
    </row>
    <row r="5113" spans="14:16" ht="14.25" customHeight="1" x14ac:dyDescent="0.2">
      <c r="N5113" s="8"/>
      <c r="P5113" s="8"/>
    </row>
    <row r="5114" spans="14:16" ht="14.25" customHeight="1" x14ac:dyDescent="0.2">
      <c r="N5114" s="8"/>
      <c r="P5114" s="8"/>
    </row>
    <row r="5115" spans="14:16" ht="14.25" customHeight="1" x14ac:dyDescent="0.2">
      <c r="N5115" s="8"/>
      <c r="P5115" s="8"/>
    </row>
    <row r="5116" spans="14:16" ht="14.25" customHeight="1" x14ac:dyDescent="0.2">
      <c r="N5116" s="8"/>
      <c r="P5116" s="8"/>
    </row>
    <row r="5117" spans="14:16" ht="14.25" customHeight="1" x14ac:dyDescent="0.2">
      <c r="N5117" s="8"/>
      <c r="P5117" s="8"/>
    </row>
    <row r="5118" spans="14:16" ht="14.25" customHeight="1" x14ac:dyDescent="0.2">
      <c r="N5118" s="8"/>
      <c r="P5118" s="8"/>
    </row>
    <row r="5119" spans="14:16" ht="14.25" customHeight="1" x14ac:dyDescent="0.2">
      <c r="N5119" s="8"/>
      <c r="P5119" s="8"/>
    </row>
    <row r="5120" spans="14:16" ht="14.25" customHeight="1" x14ac:dyDescent="0.2">
      <c r="N5120" s="8"/>
      <c r="P5120" s="8"/>
    </row>
    <row r="5121" spans="14:16" ht="14.25" customHeight="1" x14ac:dyDescent="0.2">
      <c r="N5121" s="8"/>
      <c r="P5121" s="8"/>
    </row>
    <row r="5122" spans="14:16" ht="14.25" customHeight="1" x14ac:dyDescent="0.2">
      <c r="N5122" s="8"/>
      <c r="P5122" s="8"/>
    </row>
    <row r="5123" spans="14:16" ht="14.25" customHeight="1" x14ac:dyDescent="0.2">
      <c r="N5123" s="8"/>
      <c r="P5123" s="8"/>
    </row>
    <row r="5124" spans="14:16" ht="14.25" customHeight="1" x14ac:dyDescent="0.2">
      <c r="N5124" s="8"/>
      <c r="P5124" s="8"/>
    </row>
    <row r="5125" spans="14:16" ht="14.25" customHeight="1" x14ac:dyDescent="0.2">
      <c r="N5125" s="8"/>
      <c r="P5125" s="8"/>
    </row>
    <row r="5126" spans="14:16" ht="14.25" customHeight="1" x14ac:dyDescent="0.2">
      <c r="N5126" s="8"/>
      <c r="P5126" s="8"/>
    </row>
    <row r="5127" spans="14:16" ht="14.25" customHeight="1" x14ac:dyDescent="0.2">
      <c r="N5127" s="8"/>
      <c r="P5127" s="8"/>
    </row>
    <row r="5128" spans="14:16" ht="14.25" customHeight="1" x14ac:dyDescent="0.2">
      <c r="N5128" s="8"/>
      <c r="P5128" s="8"/>
    </row>
    <row r="5129" spans="14:16" ht="14.25" customHeight="1" x14ac:dyDescent="0.2">
      <c r="N5129" s="8"/>
      <c r="P5129" s="8"/>
    </row>
    <row r="5130" spans="14:16" ht="14.25" customHeight="1" x14ac:dyDescent="0.2">
      <c r="N5130" s="8"/>
      <c r="P5130" s="8"/>
    </row>
    <row r="5131" spans="14:16" ht="14.25" customHeight="1" x14ac:dyDescent="0.2">
      <c r="N5131" s="8"/>
      <c r="P5131" s="8"/>
    </row>
    <row r="5132" spans="14:16" ht="14.25" customHeight="1" x14ac:dyDescent="0.2">
      <c r="N5132" s="8"/>
      <c r="P5132" s="8"/>
    </row>
    <row r="5133" spans="14:16" ht="14.25" customHeight="1" x14ac:dyDescent="0.2">
      <c r="N5133" s="8"/>
      <c r="P5133" s="8"/>
    </row>
    <row r="5134" spans="14:16" ht="14.25" customHeight="1" x14ac:dyDescent="0.2">
      <c r="N5134" s="8"/>
      <c r="P5134" s="8"/>
    </row>
    <row r="5135" spans="14:16" ht="14.25" customHeight="1" x14ac:dyDescent="0.2">
      <c r="N5135" s="8"/>
      <c r="P5135" s="8"/>
    </row>
    <row r="5136" spans="14:16" ht="14.25" customHeight="1" x14ac:dyDescent="0.2">
      <c r="N5136" s="8"/>
      <c r="P5136" s="8"/>
    </row>
    <row r="5137" spans="14:16" ht="14.25" customHeight="1" x14ac:dyDescent="0.2">
      <c r="N5137" s="8"/>
      <c r="P5137" s="8"/>
    </row>
    <row r="5138" spans="14:16" ht="14.25" customHeight="1" x14ac:dyDescent="0.2">
      <c r="N5138" s="8"/>
      <c r="P5138" s="8"/>
    </row>
    <row r="5139" spans="14:16" ht="14.25" customHeight="1" x14ac:dyDescent="0.2">
      <c r="N5139" s="8"/>
      <c r="P5139" s="8"/>
    </row>
    <row r="5140" spans="14:16" ht="14.25" customHeight="1" x14ac:dyDescent="0.2">
      <c r="N5140" s="8"/>
      <c r="P5140" s="8"/>
    </row>
    <row r="5141" spans="14:16" ht="14.25" customHeight="1" x14ac:dyDescent="0.2">
      <c r="N5141" s="8"/>
      <c r="P5141" s="8"/>
    </row>
    <row r="5142" spans="14:16" ht="14.25" customHeight="1" x14ac:dyDescent="0.2">
      <c r="N5142" s="8"/>
      <c r="P5142" s="8"/>
    </row>
    <row r="5143" spans="14:16" ht="14.25" customHeight="1" x14ac:dyDescent="0.2">
      <c r="N5143" s="8"/>
      <c r="P5143" s="8"/>
    </row>
    <row r="5144" spans="14:16" ht="14.25" customHeight="1" x14ac:dyDescent="0.2">
      <c r="N5144" s="8"/>
      <c r="P5144" s="8"/>
    </row>
    <row r="5145" spans="14:16" ht="14.25" customHeight="1" x14ac:dyDescent="0.2">
      <c r="N5145" s="8"/>
      <c r="P5145" s="8"/>
    </row>
    <row r="5146" spans="14:16" ht="14.25" customHeight="1" x14ac:dyDescent="0.2">
      <c r="N5146" s="8"/>
      <c r="P5146" s="8"/>
    </row>
    <row r="5147" spans="14:16" ht="14.25" customHeight="1" x14ac:dyDescent="0.2">
      <c r="N5147" s="8"/>
      <c r="P5147" s="8"/>
    </row>
    <row r="5148" spans="14:16" ht="14.25" customHeight="1" x14ac:dyDescent="0.2">
      <c r="N5148" s="8"/>
      <c r="P5148" s="8"/>
    </row>
    <row r="5149" spans="14:16" ht="14.25" customHeight="1" x14ac:dyDescent="0.2">
      <c r="N5149" s="8"/>
      <c r="P5149" s="8"/>
    </row>
    <row r="5150" spans="14:16" ht="14.25" customHeight="1" x14ac:dyDescent="0.2">
      <c r="N5150" s="8"/>
      <c r="P5150" s="8"/>
    </row>
    <row r="5151" spans="14:16" ht="14.25" customHeight="1" x14ac:dyDescent="0.2">
      <c r="N5151" s="8"/>
      <c r="P5151" s="8"/>
    </row>
    <row r="5152" spans="14:16" ht="14.25" customHeight="1" x14ac:dyDescent="0.2">
      <c r="N5152" s="8"/>
      <c r="P5152" s="8"/>
    </row>
    <row r="5153" spans="14:16" ht="14.25" customHeight="1" x14ac:dyDescent="0.2">
      <c r="N5153" s="8"/>
      <c r="P5153" s="8"/>
    </row>
    <row r="5154" spans="14:16" ht="14.25" customHeight="1" x14ac:dyDescent="0.2">
      <c r="N5154" s="8"/>
      <c r="P5154" s="8"/>
    </row>
    <row r="5155" spans="14:16" ht="14.25" customHeight="1" x14ac:dyDescent="0.2">
      <c r="N5155" s="8"/>
      <c r="P5155" s="8"/>
    </row>
    <row r="5156" spans="14:16" ht="14.25" customHeight="1" x14ac:dyDescent="0.2">
      <c r="N5156" s="8"/>
      <c r="P5156" s="8"/>
    </row>
    <row r="5157" spans="14:16" ht="14.25" customHeight="1" x14ac:dyDescent="0.2">
      <c r="N5157" s="8"/>
      <c r="P5157" s="8"/>
    </row>
    <row r="5158" spans="14:16" ht="14.25" customHeight="1" x14ac:dyDescent="0.2">
      <c r="N5158" s="8"/>
      <c r="P5158" s="8"/>
    </row>
    <row r="5159" spans="14:16" ht="14.25" customHeight="1" x14ac:dyDescent="0.2">
      <c r="N5159" s="8"/>
      <c r="P5159" s="8"/>
    </row>
    <row r="5160" spans="14:16" ht="14.25" customHeight="1" x14ac:dyDescent="0.2">
      <c r="N5160" s="8"/>
      <c r="P5160" s="8"/>
    </row>
    <row r="5161" spans="14:16" ht="14.25" customHeight="1" x14ac:dyDescent="0.2">
      <c r="N5161" s="8"/>
      <c r="P5161" s="8"/>
    </row>
    <row r="5162" spans="14:16" ht="14.25" customHeight="1" x14ac:dyDescent="0.2">
      <c r="N5162" s="8"/>
      <c r="P5162" s="8"/>
    </row>
    <row r="5163" spans="14:16" ht="14.25" customHeight="1" x14ac:dyDescent="0.2">
      <c r="N5163" s="8"/>
      <c r="P5163" s="8"/>
    </row>
    <row r="5164" spans="14:16" ht="14.25" customHeight="1" x14ac:dyDescent="0.2">
      <c r="N5164" s="8"/>
      <c r="P5164" s="8"/>
    </row>
    <row r="5165" spans="14:16" ht="14.25" customHeight="1" x14ac:dyDescent="0.2">
      <c r="N5165" s="8"/>
      <c r="P5165" s="8"/>
    </row>
    <row r="5166" spans="14:16" ht="14.25" customHeight="1" x14ac:dyDescent="0.2">
      <c r="N5166" s="8"/>
      <c r="P5166" s="8"/>
    </row>
    <row r="5167" spans="14:16" ht="14.25" customHeight="1" x14ac:dyDescent="0.2">
      <c r="N5167" s="8"/>
      <c r="P5167" s="8"/>
    </row>
    <row r="5168" spans="14:16" ht="14.25" customHeight="1" x14ac:dyDescent="0.2">
      <c r="N5168" s="8"/>
      <c r="P5168" s="8"/>
    </row>
    <row r="5169" spans="14:16" ht="14.25" customHeight="1" x14ac:dyDescent="0.2">
      <c r="N5169" s="8"/>
      <c r="P5169" s="8"/>
    </row>
    <row r="5170" spans="14:16" ht="14.25" customHeight="1" x14ac:dyDescent="0.2">
      <c r="N5170" s="8"/>
      <c r="P5170" s="8"/>
    </row>
    <row r="5171" spans="14:16" ht="14.25" customHeight="1" x14ac:dyDescent="0.2">
      <c r="N5171" s="8"/>
      <c r="P5171" s="8"/>
    </row>
    <row r="5172" spans="14:16" ht="14.25" customHeight="1" x14ac:dyDescent="0.2">
      <c r="N5172" s="8"/>
      <c r="P5172" s="8"/>
    </row>
    <row r="5173" spans="14:16" ht="14.25" customHeight="1" x14ac:dyDescent="0.2">
      <c r="N5173" s="8"/>
      <c r="P5173" s="8"/>
    </row>
    <row r="5174" spans="14:16" ht="14.25" customHeight="1" x14ac:dyDescent="0.2">
      <c r="N5174" s="8"/>
      <c r="P5174" s="8"/>
    </row>
    <row r="5175" spans="14:16" ht="14.25" customHeight="1" x14ac:dyDescent="0.2">
      <c r="N5175" s="8"/>
      <c r="P5175" s="8"/>
    </row>
    <row r="5176" spans="14:16" ht="14.25" customHeight="1" x14ac:dyDescent="0.2">
      <c r="N5176" s="8"/>
      <c r="P5176" s="8"/>
    </row>
    <row r="5177" spans="14:16" ht="14.25" customHeight="1" x14ac:dyDescent="0.2">
      <c r="N5177" s="8"/>
      <c r="P5177" s="8"/>
    </row>
    <row r="5178" spans="14:16" ht="14.25" customHeight="1" x14ac:dyDescent="0.2">
      <c r="N5178" s="8"/>
      <c r="P5178" s="8"/>
    </row>
    <row r="5179" spans="14:16" ht="14.25" customHeight="1" x14ac:dyDescent="0.2">
      <c r="N5179" s="8"/>
      <c r="P5179" s="8"/>
    </row>
    <row r="5180" spans="14:16" ht="14.25" customHeight="1" x14ac:dyDescent="0.2">
      <c r="N5180" s="8"/>
      <c r="P5180" s="8"/>
    </row>
    <row r="5181" spans="14:16" ht="14.25" customHeight="1" x14ac:dyDescent="0.2">
      <c r="N5181" s="8"/>
      <c r="P5181" s="8"/>
    </row>
    <row r="5182" spans="14:16" ht="14.25" customHeight="1" x14ac:dyDescent="0.2">
      <c r="N5182" s="8"/>
      <c r="P5182" s="8"/>
    </row>
    <row r="5183" spans="14:16" ht="14.25" customHeight="1" x14ac:dyDescent="0.2">
      <c r="N5183" s="8"/>
      <c r="P5183" s="8"/>
    </row>
    <row r="5184" spans="14:16" ht="14.25" customHeight="1" x14ac:dyDescent="0.2">
      <c r="N5184" s="8"/>
      <c r="P5184" s="8"/>
    </row>
    <row r="5185" spans="14:16" ht="14.25" customHeight="1" x14ac:dyDescent="0.2">
      <c r="N5185" s="8"/>
      <c r="P5185" s="8"/>
    </row>
    <row r="5186" spans="14:16" ht="14.25" customHeight="1" x14ac:dyDescent="0.2">
      <c r="N5186" s="8"/>
      <c r="P5186" s="8"/>
    </row>
    <row r="5187" spans="14:16" ht="14.25" customHeight="1" x14ac:dyDescent="0.2">
      <c r="N5187" s="8"/>
      <c r="P5187" s="8"/>
    </row>
    <row r="5188" spans="14:16" ht="14.25" customHeight="1" x14ac:dyDescent="0.2">
      <c r="N5188" s="8"/>
      <c r="P5188" s="8"/>
    </row>
    <row r="5189" spans="14:16" ht="14.25" customHeight="1" x14ac:dyDescent="0.2">
      <c r="N5189" s="8"/>
      <c r="P5189" s="8"/>
    </row>
    <row r="5190" spans="14:16" ht="14.25" customHeight="1" x14ac:dyDescent="0.2">
      <c r="N5190" s="8"/>
      <c r="P5190" s="8"/>
    </row>
    <row r="5191" spans="14:16" ht="14.25" customHeight="1" x14ac:dyDescent="0.2">
      <c r="N5191" s="8"/>
      <c r="P5191" s="8"/>
    </row>
    <row r="5192" spans="14:16" ht="14.25" customHeight="1" x14ac:dyDescent="0.2">
      <c r="N5192" s="8"/>
      <c r="P5192" s="8"/>
    </row>
    <row r="5193" spans="14:16" ht="14.25" customHeight="1" x14ac:dyDescent="0.2">
      <c r="N5193" s="8"/>
      <c r="P5193" s="8"/>
    </row>
    <row r="5194" spans="14:16" ht="14.25" customHeight="1" x14ac:dyDescent="0.2">
      <c r="N5194" s="8"/>
      <c r="P5194" s="8"/>
    </row>
    <row r="5195" spans="14:16" ht="14.25" customHeight="1" x14ac:dyDescent="0.2">
      <c r="N5195" s="8"/>
      <c r="P5195" s="8"/>
    </row>
    <row r="5196" spans="14:16" ht="14.25" customHeight="1" x14ac:dyDescent="0.2">
      <c r="N5196" s="8"/>
      <c r="P5196" s="8"/>
    </row>
    <row r="5197" spans="14:16" ht="14.25" customHeight="1" x14ac:dyDescent="0.2">
      <c r="N5197" s="8"/>
      <c r="P5197" s="8"/>
    </row>
    <row r="5198" spans="14:16" ht="14.25" customHeight="1" x14ac:dyDescent="0.2">
      <c r="N5198" s="8"/>
      <c r="P5198" s="8"/>
    </row>
    <row r="5199" spans="14:16" ht="14.25" customHeight="1" x14ac:dyDescent="0.2">
      <c r="N5199" s="8"/>
      <c r="P5199" s="8"/>
    </row>
    <row r="5200" spans="14:16" ht="14.25" customHeight="1" x14ac:dyDescent="0.2">
      <c r="N5200" s="8"/>
      <c r="P5200" s="8"/>
    </row>
    <row r="5201" spans="14:16" ht="14.25" customHeight="1" x14ac:dyDescent="0.2">
      <c r="N5201" s="8"/>
      <c r="P5201" s="8"/>
    </row>
    <row r="5202" spans="14:16" ht="14.25" customHeight="1" x14ac:dyDescent="0.2">
      <c r="N5202" s="8"/>
      <c r="P5202" s="8"/>
    </row>
    <row r="5203" spans="14:16" ht="14.25" customHeight="1" x14ac:dyDescent="0.2">
      <c r="N5203" s="8"/>
      <c r="P5203" s="8"/>
    </row>
    <row r="5204" spans="14:16" ht="14.25" customHeight="1" x14ac:dyDescent="0.2">
      <c r="N5204" s="8"/>
      <c r="P5204" s="8"/>
    </row>
    <row r="5205" spans="14:16" ht="14.25" customHeight="1" x14ac:dyDescent="0.2">
      <c r="N5205" s="8"/>
      <c r="P5205" s="8"/>
    </row>
    <row r="5206" spans="14:16" ht="14.25" customHeight="1" x14ac:dyDescent="0.2">
      <c r="N5206" s="8"/>
      <c r="P5206" s="8"/>
    </row>
    <row r="5207" spans="14:16" ht="14.25" customHeight="1" x14ac:dyDescent="0.2">
      <c r="N5207" s="8"/>
      <c r="P5207" s="8"/>
    </row>
    <row r="5208" spans="14:16" ht="14.25" customHeight="1" x14ac:dyDescent="0.2">
      <c r="N5208" s="8"/>
      <c r="P5208" s="8"/>
    </row>
    <row r="5209" spans="14:16" ht="14.25" customHeight="1" x14ac:dyDescent="0.2">
      <c r="N5209" s="8"/>
      <c r="P5209" s="8"/>
    </row>
    <row r="5210" spans="14:16" ht="14.25" customHeight="1" x14ac:dyDescent="0.2">
      <c r="N5210" s="8"/>
      <c r="P5210" s="8"/>
    </row>
    <row r="5211" spans="14:16" ht="14.25" customHeight="1" x14ac:dyDescent="0.2">
      <c r="N5211" s="8"/>
      <c r="P5211" s="8"/>
    </row>
    <row r="5212" spans="14:16" ht="14.25" customHeight="1" x14ac:dyDescent="0.2">
      <c r="N5212" s="8"/>
      <c r="P5212" s="8"/>
    </row>
    <row r="5213" spans="14:16" ht="14.25" customHeight="1" x14ac:dyDescent="0.2">
      <c r="N5213" s="8"/>
      <c r="P5213" s="8"/>
    </row>
    <row r="5214" spans="14:16" ht="14.25" customHeight="1" x14ac:dyDescent="0.2">
      <c r="N5214" s="8"/>
      <c r="P5214" s="8"/>
    </row>
    <row r="5215" spans="14:16" ht="14.25" customHeight="1" x14ac:dyDescent="0.2">
      <c r="N5215" s="8"/>
      <c r="P5215" s="8"/>
    </row>
    <row r="5216" spans="14:16" ht="14.25" customHeight="1" x14ac:dyDescent="0.2">
      <c r="N5216" s="8"/>
      <c r="P5216" s="8"/>
    </row>
    <row r="5217" spans="14:16" ht="14.25" customHeight="1" x14ac:dyDescent="0.2">
      <c r="N5217" s="8"/>
      <c r="P5217" s="8"/>
    </row>
    <row r="5218" spans="14:16" ht="14.25" customHeight="1" x14ac:dyDescent="0.2">
      <c r="N5218" s="8"/>
      <c r="P5218" s="8"/>
    </row>
    <row r="5219" spans="14:16" ht="14.25" customHeight="1" x14ac:dyDescent="0.2">
      <c r="N5219" s="8"/>
      <c r="P5219" s="8"/>
    </row>
    <row r="5220" spans="14:16" ht="14.25" customHeight="1" x14ac:dyDescent="0.2">
      <c r="N5220" s="8"/>
      <c r="P5220" s="8"/>
    </row>
    <row r="5221" spans="14:16" ht="14.25" customHeight="1" x14ac:dyDescent="0.2">
      <c r="N5221" s="8"/>
      <c r="P5221" s="8"/>
    </row>
    <row r="5222" spans="14:16" ht="14.25" customHeight="1" x14ac:dyDescent="0.2">
      <c r="N5222" s="8"/>
      <c r="P5222" s="8"/>
    </row>
    <row r="5223" spans="14:16" ht="14.25" customHeight="1" x14ac:dyDescent="0.2">
      <c r="N5223" s="8"/>
      <c r="P5223" s="8"/>
    </row>
    <row r="5224" spans="14:16" ht="14.25" customHeight="1" x14ac:dyDescent="0.2">
      <c r="N5224" s="8"/>
      <c r="P5224" s="8"/>
    </row>
    <row r="5225" spans="14:16" ht="14.25" customHeight="1" x14ac:dyDescent="0.2">
      <c r="N5225" s="8"/>
      <c r="P5225" s="8"/>
    </row>
    <row r="5226" spans="14:16" ht="14.25" customHeight="1" x14ac:dyDescent="0.2">
      <c r="N5226" s="8"/>
      <c r="P5226" s="8"/>
    </row>
    <row r="5227" spans="14:16" ht="14.25" customHeight="1" x14ac:dyDescent="0.2">
      <c r="N5227" s="8"/>
      <c r="P5227" s="8"/>
    </row>
    <row r="5228" spans="14:16" ht="14.25" customHeight="1" x14ac:dyDescent="0.2">
      <c r="N5228" s="8"/>
      <c r="P5228" s="8"/>
    </row>
    <row r="5229" spans="14:16" ht="14.25" customHeight="1" x14ac:dyDescent="0.2">
      <c r="N5229" s="8"/>
      <c r="P5229" s="8"/>
    </row>
    <row r="5230" spans="14:16" ht="14.25" customHeight="1" x14ac:dyDescent="0.2">
      <c r="N5230" s="8"/>
      <c r="P5230" s="8"/>
    </row>
    <row r="5231" spans="14:16" ht="14.25" customHeight="1" x14ac:dyDescent="0.2">
      <c r="N5231" s="8"/>
      <c r="P5231" s="8"/>
    </row>
    <row r="5232" spans="14:16" ht="14.25" customHeight="1" x14ac:dyDescent="0.2">
      <c r="N5232" s="8"/>
      <c r="P5232" s="8"/>
    </row>
    <row r="5233" spans="14:16" ht="14.25" customHeight="1" x14ac:dyDescent="0.2">
      <c r="N5233" s="8"/>
      <c r="P5233" s="8"/>
    </row>
    <row r="5234" spans="14:16" ht="14.25" customHeight="1" x14ac:dyDescent="0.2">
      <c r="N5234" s="8"/>
      <c r="P5234" s="8"/>
    </row>
    <row r="5235" spans="14:16" ht="14.25" customHeight="1" x14ac:dyDescent="0.2">
      <c r="N5235" s="8"/>
      <c r="P5235" s="8"/>
    </row>
    <row r="5236" spans="14:16" ht="14.25" customHeight="1" x14ac:dyDescent="0.2">
      <c r="N5236" s="8"/>
      <c r="P5236" s="8"/>
    </row>
    <row r="5237" spans="14:16" ht="14.25" customHeight="1" x14ac:dyDescent="0.2">
      <c r="N5237" s="8"/>
      <c r="P5237" s="8"/>
    </row>
    <row r="5238" spans="14:16" ht="14.25" customHeight="1" x14ac:dyDescent="0.2">
      <c r="N5238" s="8"/>
      <c r="P5238" s="8"/>
    </row>
    <row r="5239" spans="14:16" ht="14.25" customHeight="1" x14ac:dyDescent="0.2">
      <c r="N5239" s="8"/>
      <c r="P5239" s="8"/>
    </row>
    <row r="5240" spans="14:16" ht="14.25" customHeight="1" x14ac:dyDescent="0.2">
      <c r="N5240" s="8"/>
      <c r="P5240" s="8"/>
    </row>
    <row r="5241" spans="14:16" ht="14.25" customHeight="1" x14ac:dyDescent="0.2">
      <c r="N5241" s="8"/>
      <c r="P5241" s="8"/>
    </row>
    <row r="5242" spans="14:16" ht="14.25" customHeight="1" x14ac:dyDescent="0.2">
      <c r="N5242" s="8"/>
      <c r="P5242" s="8"/>
    </row>
    <row r="5243" spans="14:16" ht="14.25" customHeight="1" x14ac:dyDescent="0.2">
      <c r="N5243" s="8"/>
      <c r="P5243" s="8"/>
    </row>
    <row r="5244" spans="14:16" ht="14.25" customHeight="1" x14ac:dyDescent="0.2">
      <c r="N5244" s="8"/>
      <c r="P5244" s="8"/>
    </row>
    <row r="5245" spans="14:16" ht="14.25" customHeight="1" x14ac:dyDescent="0.2">
      <c r="N5245" s="8"/>
      <c r="P5245" s="8"/>
    </row>
    <row r="5246" spans="14:16" ht="14.25" customHeight="1" x14ac:dyDescent="0.2">
      <c r="N5246" s="8"/>
      <c r="P5246" s="8"/>
    </row>
    <row r="5247" spans="14:16" ht="14.25" customHeight="1" x14ac:dyDescent="0.2">
      <c r="N5247" s="8"/>
      <c r="P5247" s="8"/>
    </row>
    <row r="5248" spans="14:16" ht="14.25" customHeight="1" x14ac:dyDescent="0.2">
      <c r="N5248" s="8"/>
      <c r="P5248" s="8"/>
    </row>
    <row r="5249" spans="14:16" ht="14.25" customHeight="1" x14ac:dyDescent="0.2">
      <c r="N5249" s="8"/>
      <c r="P5249" s="8"/>
    </row>
    <row r="5250" spans="14:16" ht="14.25" customHeight="1" x14ac:dyDescent="0.2">
      <c r="N5250" s="8"/>
      <c r="P5250" s="8"/>
    </row>
    <row r="5251" spans="14:16" ht="14.25" customHeight="1" x14ac:dyDescent="0.2">
      <c r="N5251" s="8"/>
      <c r="P5251" s="8"/>
    </row>
    <row r="5252" spans="14:16" ht="14.25" customHeight="1" x14ac:dyDescent="0.2">
      <c r="N5252" s="8"/>
      <c r="P5252" s="8"/>
    </row>
    <row r="5253" spans="14:16" ht="14.25" customHeight="1" x14ac:dyDescent="0.2">
      <c r="N5253" s="8"/>
      <c r="P5253" s="8"/>
    </row>
    <row r="5254" spans="14:16" ht="14.25" customHeight="1" x14ac:dyDescent="0.2">
      <c r="N5254" s="8"/>
      <c r="P5254" s="8"/>
    </row>
    <row r="5255" spans="14:16" ht="14.25" customHeight="1" x14ac:dyDescent="0.2">
      <c r="N5255" s="8"/>
      <c r="P5255" s="8"/>
    </row>
    <row r="5256" spans="14:16" ht="14.25" customHeight="1" x14ac:dyDescent="0.2">
      <c r="N5256" s="8"/>
      <c r="P5256" s="8"/>
    </row>
    <row r="5257" spans="14:16" ht="14.25" customHeight="1" x14ac:dyDescent="0.2">
      <c r="N5257" s="8"/>
      <c r="P5257" s="8"/>
    </row>
    <row r="5258" spans="14:16" ht="14.25" customHeight="1" x14ac:dyDescent="0.2">
      <c r="N5258" s="8"/>
      <c r="P5258" s="8"/>
    </row>
    <row r="5259" spans="14:16" ht="14.25" customHeight="1" x14ac:dyDescent="0.2">
      <c r="N5259" s="8"/>
      <c r="P5259" s="8"/>
    </row>
    <row r="5260" spans="14:16" ht="14.25" customHeight="1" x14ac:dyDescent="0.2">
      <c r="N5260" s="8"/>
      <c r="P5260" s="8"/>
    </row>
    <row r="5261" spans="14:16" ht="14.25" customHeight="1" x14ac:dyDescent="0.2">
      <c r="N5261" s="8"/>
      <c r="P5261" s="8"/>
    </row>
    <row r="5262" spans="14:16" ht="14.25" customHeight="1" x14ac:dyDescent="0.2">
      <c r="N5262" s="8"/>
      <c r="P5262" s="8"/>
    </row>
    <row r="5263" spans="14:16" ht="14.25" customHeight="1" x14ac:dyDescent="0.2">
      <c r="N5263" s="8"/>
      <c r="P5263" s="8"/>
    </row>
    <row r="5264" spans="14:16" ht="14.25" customHeight="1" x14ac:dyDescent="0.2">
      <c r="N5264" s="8"/>
      <c r="P5264" s="8"/>
    </row>
    <row r="5265" spans="14:16" ht="14.25" customHeight="1" x14ac:dyDescent="0.2">
      <c r="N5265" s="8"/>
      <c r="P5265" s="8"/>
    </row>
    <row r="5266" spans="14:16" ht="14.25" customHeight="1" x14ac:dyDescent="0.2">
      <c r="N5266" s="8"/>
      <c r="P5266" s="8"/>
    </row>
    <row r="5267" spans="14:16" ht="14.25" customHeight="1" x14ac:dyDescent="0.2">
      <c r="N5267" s="8"/>
      <c r="P5267" s="8"/>
    </row>
    <row r="5268" spans="14:16" ht="14.25" customHeight="1" x14ac:dyDescent="0.2">
      <c r="N5268" s="8"/>
      <c r="P5268" s="8"/>
    </row>
    <row r="5269" spans="14:16" ht="14.25" customHeight="1" x14ac:dyDescent="0.2">
      <c r="N5269" s="8"/>
      <c r="P5269" s="8"/>
    </row>
    <row r="5270" spans="14:16" ht="14.25" customHeight="1" x14ac:dyDescent="0.2">
      <c r="N5270" s="8"/>
      <c r="P5270" s="8"/>
    </row>
    <row r="5271" spans="14:16" ht="14.25" customHeight="1" x14ac:dyDescent="0.2">
      <c r="N5271" s="8"/>
      <c r="P5271" s="8"/>
    </row>
    <row r="5272" spans="14:16" ht="14.25" customHeight="1" x14ac:dyDescent="0.2">
      <c r="N5272" s="8"/>
      <c r="P5272" s="8"/>
    </row>
    <row r="5273" spans="14:16" ht="14.25" customHeight="1" x14ac:dyDescent="0.2">
      <c r="N5273" s="8"/>
      <c r="P5273" s="8"/>
    </row>
    <row r="5274" spans="14:16" ht="14.25" customHeight="1" x14ac:dyDescent="0.2">
      <c r="N5274" s="8"/>
      <c r="P5274" s="8"/>
    </row>
    <row r="5275" spans="14:16" ht="14.25" customHeight="1" x14ac:dyDescent="0.2">
      <c r="N5275" s="8"/>
      <c r="P5275" s="8"/>
    </row>
    <row r="5276" spans="14:16" ht="14.25" customHeight="1" x14ac:dyDescent="0.2">
      <c r="N5276" s="8"/>
      <c r="P5276" s="8"/>
    </row>
    <row r="5277" spans="14:16" ht="14.25" customHeight="1" x14ac:dyDescent="0.2">
      <c r="N5277" s="8"/>
      <c r="P5277" s="8"/>
    </row>
    <row r="5278" spans="14:16" ht="14.25" customHeight="1" x14ac:dyDescent="0.2">
      <c r="N5278" s="8"/>
      <c r="P5278" s="8"/>
    </row>
    <row r="5279" spans="14:16" ht="14.25" customHeight="1" x14ac:dyDescent="0.2">
      <c r="N5279" s="8"/>
      <c r="P5279" s="8"/>
    </row>
    <row r="5280" spans="14:16" ht="14.25" customHeight="1" x14ac:dyDescent="0.2">
      <c r="N5280" s="8"/>
      <c r="P5280" s="8"/>
    </row>
    <row r="5281" spans="14:16" ht="14.25" customHeight="1" x14ac:dyDescent="0.2">
      <c r="N5281" s="8"/>
      <c r="P5281" s="8"/>
    </row>
    <row r="5282" spans="14:16" ht="14.25" customHeight="1" x14ac:dyDescent="0.2">
      <c r="N5282" s="8"/>
      <c r="P5282" s="8"/>
    </row>
    <row r="5283" spans="14:16" ht="14.25" customHeight="1" x14ac:dyDescent="0.2">
      <c r="N5283" s="8"/>
      <c r="P5283" s="8"/>
    </row>
    <row r="5284" spans="14:16" ht="14.25" customHeight="1" x14ac:dyDescent="0.2">
      <c r="N5284" s="8"/>
      <c r="P5284" s="8"/>
    </row>
    <row r="5285" spans="14:16" ht="14.25" customHeight="1" x14ac:dyDescent="0.2">
      <c r="N5285" s="8"/>
      <c r="P5285" s="8"/>
    </row>
    <row r="5286" spans="14:16" ht="14.25" customHeight="1" x14ac:dyDescent="0.2">
      <c r="N5286" s="8"/>
      <c r="P5286" s="8"/>
    </row>
    <row r="5287" spans="14:16" ht="14.25" customHeight="1" x14ac:dyDescent="0.2">
      <c r="N5287" s="8"/>
      <c r="P5287" s="8"/>
    </row>
    <row r="5288" spans="14:16" ht="14.25" customHeight="1" x14ac:dyDescent="0.2">
      <c r="N5288" s="8"/>
      <c r="P5288" s="8"/>
    </row>
    <row r="5289" spans="14:16" ht="14.25" customHeight="1" x14ac:dyDescent="0.2">
      <c r="N5289" s="8"/>
      <c r="P5289" s="8"/>
    </row>
    <row r="5290" spans="14:16" ht="14.25" customHeight="1" x14ac:dyDescent="0.2">
      <c r="N5290" s="8"/>
      <c r="P5290" s="8"/>
    </row>
    <row r="5291" spans="14:16" ht="14.25" customHeight="1" x14ac:dyDescent="0.2">
      <c r="N5291" s="8"/>
      <c r="P5291" s="8"/>
    </row>
    <row r="5292" spans="14:16" ht="14.25" customHeight="1" x14ac:dyDescent="0.2">
      <c r="N5292" s="8"/>
      <c r="P5292" s="8"/>
    </row>
    <row r="5293" spans="14:16" ht="14.25" customHeight="1" x14ac:dyDescent="0.2">
      <c r="N5293" s="8"/>
      <c r="P5293" s="8"/>
    </row>
    <row r="5294" spans="14:16" ht="14.25" customHeight="1" x14ac:dyDescent="0.2">
      <c r="N5294" s="8"/>
      <c r="P5294" s="8"/>
    </row>
    <row r="5295" spans="14:16" ht="14.25" customHeight="1" x14ac:dyDescent="0.2">
      <c r="N5295" s="8"/>
      <c r="P5295" s="8"/>
    </row>
    <row r="5296" spans="14:16" ht="14.25" customHeight="1" x14ac:dyDescent="0.2">
      <c r="N5296" s="8"/>
      <c r="P5296" s="8"/>
    </row>
    <row r="5297" spans="14:16" ht="14.25" customHeight="1" x14ac:dyDescent="0.2">
      <c r="N5297" s="8"/>
      <c r="P5297" s="8"/>
    </row>
    <row r="5298" spans="14:16" ht="14.25" customHeight="1" x14ac:dyDescent="0.2">
      <c r="N5298" s="8"/>
      <c r="P5298" s="8"/>
    </row>
    <row r="5299" spans="14:16" ht="14.25" customHeight="1" x14ac:dyDescent="0.2">
      <c r="N5299" s="8"/>
      <c r="P5299" s="8"/>
    </row>
    <row r="5300" spans="14:16" ht="14.25" customHeight="1" x14ac:dyDescent="0.2">
      <c r="N5300" s="8"/>
      <c r="P5300" s="8"/>
    </row>
    <row r="5301" spans="14:16" ht="14.25" customHeight="1" x14ac:dyDescent="0.2">
      <c r="N5301" s="8"/>
      <c r="P5301" s="8"/>
    </row>
    <row r="5302" spans="14:16" ht="14.25" customHeight="1" x14ac:dyDescent="0.2">
      <c r="N5302" s="8"/>
      <c r="P5302" s="8"/>
    </row>
    <row r="5303" spans="14:16" ht="14.25" customHeight="1" x14ac:dyDescent="0.2">
      <c r="N5303" s="8"/>
      <c r="P5303" s="8"/>
    </row>
    <row r="5304" spans="14:16" ht="14.25" customHeight="1" x14ac:dyDescent="0.2">
      <c r="N5304" s="8"/>
      <c r="P5304" s="8"/>
    </row>
    <row r="5305" spans="14:16" ht="14.25" customHeight="1" x14ac:dyDescent="0.2">
      <c r="N5305" s="8"/>
      <c r="P5305" s="8"/>
    </row>
    <row r="5306" spans="14:16" ht="14.25" customHeight="1" x14ac:dyDescent="0.2">
      <c r="N5306" s="8"/>
      <c r="P5306" s="8"/>
    </row>
    <row r="5307" spans="14:16" ht="14.25" customHeight="1" x14ac:dyDescent="0.2">
      <c r="N5307" s="8"/>
      <c r="P5307" s="8"/>
    </row>
    <row r="5308" spans="14:16" ht="14.25" customHeight="1" x14ac:dyDescent="0.2">
      <c r="N5308" s="8"/>
      <c r="P5308" s="8"/>
    </row>
    <row r="5309" spans="14:16" ht="14.25" customHeight="1" x14ac:dyDescent="0.2">
      <c r="N5309" s="8"/>
      <c r="P5309" s="8"/>
    </row>
    <row r="5310" spans="14:16" ht="14.25" customHeight="1" x14ac:dyDescent="0.2">
      <c r="N5310" s="8"/>
      <c r="P5310" s="8"/>
    </row>
    <row r="5311" spans="14:16" ht="14.25" customHeight="1" x14ac:dyDescent="0.2">
      <c r="N5311" s="8"/>
      <c r="P5311" s="8"/>
    </row>
    <row r="5312" spans="14:16" ht="14.25" customHeight="1" x14ac:dyDescent="0.2">
      <c r="N5312" s="8"/>
      <c r="P5312" s="8"/>
    </row>
    <row r="5313" spans="14:16" ht="14.25" customHeight="1" x14ac:dyDescent="0.2">
      <c r="N5313" s="8"/>
      <c r="P5313" s="8"/>
    </row>
    <row r="5314" spans="14:16" ht="14.25" customHeight="1" x14ac:dyDescent="0.2">
      <c r="N5314" s="8"/>
      <c r="P5314" s="8"/>
    </row>
    <row r="5315" spans="14:16" ht="14.25" customHeight="1" x14ac:dyDescent="0.2">
      <c r="N5315" s="8"/>
      <c r="P5315" s="8"/>
    </row>
    <row r="5316" spans="14:16" ht="14.25" customHeight="1" x14ac:dyDescent="0.2">
      <c r="N5316" s="8"/>
      <c r="P5316" s="8"/>
    </row>
    <row r="5317" spans="14:16" ht="14.25" customHeight="1" x14ac:dyDescent="0.2">
      <c r="N5317" s="8"/>
      <c r="P5317" s="8"/>
    </row>
    <row r="5318" spans="14:16" ht="14.25" customHeight="1" x14ac:dyDescent="0.2">
      <c r="N5318" s="8"/>
      <c r="P5318" s="8"/>
    </row>
    <row r="5319" spans="14:16" ht="14.25" customHeight="1" x14ac:dyDescent="0.2">
      <c r="N5319" s="8"/>
      <c r="P5319" s="8"/>
    </row>
    <row r="5320" spans="14:16" ht="14.25" customHeight="1" x14ac:dyDescent="0.2">
      <c r="N5320" s="8"/>
      <c r="P5320" s="8"/>
    </row>
    <row r="5321" spans="14:16" ht="14.25" customHeight="1" x14ac:dyDescent="0.2">
      <c r="N5321" s="8"/>
      <c r="P5321" s="8"/>
    </row>
    <row r="5322" spans="14:16" ht="14.25" customHeight="1" x14ac:dyDescent="0.2">
      <c r="N5322" s="8"/>
      <c r="P5322" s="8"/>
    </row>
    <row r="5323" spans="14:16" ht="14.25" customHeight="1" x14ac:dyDescent="0.2">
      <c r="N5323" s="8"/>
      <c r="P5323" s="8"/>
    </row>
    <row r="5324" spans="14:16" ht="14.25" customHeight="1" x14ac:dyDescent="0.2">
      <c r="N5324" s="8"/>
      <c r="P5324" s="8"/>
    </row>
    <row r="5325" spans="14:16" ht="14.25" customHeight="1" x14ac:dyDescent="0.2">
      <c r="N5325" s="8"/>
      <c r="P5325" s="8"/>
    </row>
    <row r="5326" spans="14:16" ht="14.25" customHeight="1" x14ac:dyDescent="0.2">
      <c r="N5326" s="8"/>
      <c r="P5326" s="8"/>
    </row>
    <row r="5327" spans="14:16" ht="14.25" customHeight="1" x14ac:dyDescent="0.2">
      <c r="N5327" s="8"/>
      <c r="P5327" s="8"/>
    </row>
    <row r="5328" spans="14:16" ht="14.25" customHeight="1" x14ac:dyDescent="0.2">
      <c r="N5328" s="8"/>
      <c r="P5328" s="8"/>
    </row>
    <row r="5329" spans="14:16" ht="14.25" customHeight="1" x14ac:dyDescent="0.2">
      <c r="N5329" s="8"/>
      <c r="P5329" s="8"/>
    </row>
    <row r="5330" spans="14:16" ht="14.25" customHeight="1" x14ac:dyDescent="0.2">
      <c r="N5330" s="8"/>
      <c r="P5330" s="8"/>
    </row>
    <row r="5331" spans="14:16" ht="14.25" customHeight="1" x14ac:dyDescent="0.2">
      <c r="N5331" s="8"/>
      <c r="P5331" s="8"/>
    </row>
    <row r="5332" spans="14:16" ht="14.25" customHeight="1" x14ac:dyDescent="0.2">
      <c r="N5332" s="8"/>
      <c r="P5332" s="8"/>
    </row>
    <row r="5333" spans="14:16" ht="14.25" customHeight="1" x14ac:dyDescent="0.2">
      <c r="N5333" s="8"/>
      <c r="P5333" s="8"/>
    </row>
    <row r="5334" spans="14:16" ht="14.25" customHeight="1" x14ac:dyDescent="0.2">
      <c r="N5334" s="8"/>
      <c r="P5334" s="8"/>
    </row>
    <row r="5335" spans="14:16" ht="14.25" customHeight="1" x14ac:dyDescent="0.2">
      <c r="N5335" s="8"/>
      <c r="P5335" s="8"/>
    </row>
    <row r="5336" spans="14:16" ht="14.25" customHeight="1" x14ac:dyDescent="0.2">
      <c r="N5336" s="8"/>
      <c r="P5336" s="8"/>
    </row>
    <row r="5337" spans="14:16" ht="14.25" customHeight="1" x14ac:dyDescent="0.2">
      <c r="N5337" s="8"/>
      <c r="P5337" s="8"/>
    </row>
    <row r="5338" spans="14:16" ht="14.25" customHeight="1" x14ac:dyDescent="0.2">
      <c r="N5338" s="8"/>
      <c r="P5338" s="8"/>
    </row>
    <row r="5339" spans="14:16" ht="14.25" customHeight="1" x14ac:dyDescent="0.2">
      <c r="N5339" s="8"/>
      <c r="P5339" s="8"/>
    </row>
    <row r="5340" spans="14:16" ht="14.25" customHeight="1" x14ac:dyDescent="0.2">
      <c r="N5340" s="8"/>
      <c r="P5340" s="8"/>
    </row>
    <row r="5341" spans="14:16" ht="14.25" customHeight="1" x14ac:dyDescent="0.2">
      <c r="N5341" s="8"/>
      <c r="P5341" s="8"/>
    </row>
    <row r="5342" spans="14:16" ht="14.25" customHeight="1" x14ac:dyDescent="0.2">
      <c r="N5342" s="8"/>
      <c r="P5342" s="8"/>
    </row>
    <row r="5343" spans="14:16" ht="14.25" customHeight="1" x14ac:dyDescent="0.2">
      <c r="N5343" s="8"/>
      <c r="P5343" s="8"/>
    </row>
    <row r="5344" spans="14:16" ht="14.25" customHeight="1" x14ac:dyDescent="0.2">
      <c r="N5344" s="8"/>
      <c r="P5344" s="8"/>
    </row>
    <row r="5345" spans="14:16" ht="14.25" customHeight="1" x14ac:dyDescent="0.2">
      <c r="N5345" s="8"/>
      <c r="P5345" s="8"/>
    </row>
    <row r="5346" spans="14:16" ht="14.25" customHeight="1" x14ac:dyDescent="0.2">
      <c r="N5346" s="8"/>
      <c r="P5346" s="8"/>
    </row>
    <row r="5347" spans="14:16" ht="14.25" customHeight="1" x14ac:dyDescent="0.2">
      <c r="N5347" s="8"/>
      <c r="P5347" s="8"/>
    </row>
    <row r="5348" spans="14:16" ht="14.25" customHeight="1" x14ac:dyDescent="0.2">
      <c r="N5348" s="8"/>
      <c r="P5348" s="8"/>
    </row>
    <row r="5349" spans="14:16" ht="14.25" customHeight="1" x14ac:dyDescent="0.2">
      <c r="N5349" s="8"/>
      <c r="P5349" s="8"/>
    </row>
    <row r="5350" spans="14:16" ht="14.25" customHeight="1" x14ac:dyDescent="0.2">
      <c r="N5350" s="8"/>
      <c r="P5350" s="8"/>
    </row>
    <row r="5351" spans="14:16" ht="14.25" customHeight="1" x14ac:dyDescent="0.2">
      <c r="N5351" s="8"/>
      <c r="P5351" s="8"/>
    </row>
    <row r="5352" spans="14:16" ht="14.25" customHeight="1" x14ac:dyDescent="0.2">
      <c r="N5352" s="8"/>
      <c r="P5352" s="8"/>
    </row>
    <row r="5353" spans="14:16" ht="14.25" customHeight="1" x14ac:dyDescent="0.2">
      <c r="N5353" s="8"/>
      <c r="P5353" s="8"/>
    </row>
    <row r="5354" spans="14:16" ht="14.25" customHeight="1" x14ac:dyDescent="0.2">
      <c r="N5354" s="8"/>
      <c r="P5354" s="8"/>
    </row>
    <row r="5355" spans="14:16" ht="14.25" customHeight="1" x14ac:dyDescent="0.2">
      <c r="N5355" s="8"/>
      <c r="P5355" s="8"/>
    </row>
    <row r="5356" spans="14:16" ht="14.25" customHeight="1" x14ac:dyDescent="0.2">
      <c r="N5356" s="8"/>
      <c r="P5356" s="8"/>
    </row>
    <row r="5357" spans="14:16" ht="14.25" customHeight="1" x14ac:dyDescent="0.2">
      <c r="N5357" s="8"/>
      <c r="P5357" s="8"/>
    </row>
    <row r="5358" spans="14:16" ht="14.25" customHeight="1" x14ac:dyDescent="0.2">
      <c r="N5358" s="8"/>
      <c r="P5358" s="8"/>
    </row>
    <row r="5359" spans="14:16" ht="14.25" customHeight="1" x14ac:dyDescent="0.2">
      <c r="N5359" s="8"/>
      <c r="P5359" s="8"/>
    </row>
    <row r="5360" spans="14:16" ht="14.25" customHeight="1" x14ac:dyDescent="0.2">
      <c r="N5360" s="8"/>
      <c r="P5360" s="8"/>
    </row>
    <row r="5361" spans="14:16" ht="14.25" customHeight="1" x14ac:dyDescent="0.2">
      <c r="N5361" s="8"/>
      <c r="P5361" s="8"/>
    </row>
    <row r="5362" spans="14:16" ht="14.25" customHeight="1" x14ac:dyDescent="0.2">
      <c r="N5362" s="8"/>
      <c r="P5362" s="8"/>
    </row>
    <row r="5363" spans="14:16" ht="14.25" customHeight="1" x14ac:dyDescent="0.2">
      <c r="N5363" s="8"/>
      <c r="P5363" s="8"/>
    </row>
    <row r="5364" spans="14:16" ht="14.25" customHeight="1" x14ac:dyDescent="0.2">
      <c r="N5364" s="8"/>
      <c r="P5364" s="8"/>
    </row>
    <row r="5365" spans="14:16" ht="14.25" customHeight="1" x14ac:dyDescent="0.2">
      <c r="N5365" s="8"/>
      <c r="P5365" s="8"/>
    </row>
    <row r="5366" spans="14:16" ht="14.25" customHeight="1" x14ac:dyDescent="0.2">
      <c r="N5366" s="8"/>
      <c r="P5366" s="8"/>
    </row>
    <row r="5367" spans="14:16" ht="14.25" customHeight="1" x14ac:dyDescent="0.2">
      <c r="N5367" s="8"/>
      <c r="P5367" s="8"/>
    </row>
    <row r="5368" spans="14:16" ht="14.25" customHeight="1" x14ac:dyDescent="0.2">
      <c r="N5368" s="8"/>
      <c r="P5368" s="8"/>
    </row>
    <row r="5369" spans="14:16" ht="14.25" customHeight="1" x14ac:dyDescent="0.2">
      <c r="N5369" s="8"/>
      <c r="P5369" s="8"/>
    </row>
    <row r="5370" spans="14:16" ht="14.25" customHeight="1" x14ac:dyDescent="0.2">
      <c r="N5370" s="8"/>
      <c r="P5370" s="8"/>
    </row>
    <row r="5371" spans="14:16" ht="14.25" customHeight="1" x14ac:dyDescent="0.2">
      <c r="N5371" s="8"/>
      <c r="P5371" s="8"/>
    </row>
    <row r="5372" spans="14:16" ht="14.25" customHeight="1" x14ac:dyDescent="0.2">
      <c r="N5372" s="8"/>
      <c r="P5372" s="8"/>
    </row>
    <row r="5373" spans="14:16" ht="14.25" customHeight="1" x14ac:dyDescent="0.2">
      <c r="N5373" s="8"/>
      <c r="P5373" s="8"/>
    </row>
    <row r="5374" spans="14:16" ht="14.25" customHeight="1" x14ac:dyDescent="0.2">
      <c r="N5374" s="8"/>
      <c r="P5374" s="8"/>
    </row>
    <row r="5375" spans="14:16" ht="14.25" customHeight="1" x14ac:dyDescent="0.2">
      <c r="N5375" s="8"/>
      <c r="P5375" s="8"/>
    </row>
    <row r="5376" spans="14:16" ht="14.25" customHeight="1" x14ac:dyDescent="0.2">
      <c r="N5376" s="8"/>
      <c r="P5376" s="8"/>
    </row>
    <row r="5377" spans="14:16" ht="14.25" customHeight="1" x14ac:dyDescent="0.2">
      <c r="N5377" s="8"/>
      <c r="P5377" s="8"/>
    </row>
    <row r="5378" spans="14:16" ht="14.25" customHeight="1" x14ac:dyDescent="0.2">
      <c r="N5378" s="8"/>
      <c r="P5378" s="8"/>
    </row>
    <row r="5379" spans="14:16" ht="14.25" customHeight="1" x14ac:dyDescent="0.2">
      <c r="N5379" s="8"/>
      <c r="P5379" s="8"/>
    </row>
    <row r="5380" spans="14:16" ht="14.25" customHeight="1" x14ac:dyDescent="0.2">
      <c r="N5380" s="8"/>
      <c r="P5380" s="8"/>
    </row>
    <row r="5381" spans="14:16" ht="14.25" customHeight="1" x14ac:dyDescent="0.2">
      <c r="N5381" s="8"/>
      <c r="P5381" s="8"/>
    </row>
    <row r="5382" spans="14:16" ht="14.25" customHeight="1" x14ac:dyDescent="0.2">
      <c r="N5382" s="8"/>
      <c r="P5382" s="8"/>
    </row>
    <row r="5383" spans="14:16" ht="14.25" customHeight="1" x14ac:dyDescent="0.2">
      <c r="N5383" s="8"/>
      <c r="P5383" s="8"/>
    </row>
    <row r="5384" spans="14:16" ht="14.25" customHeight="1" x14ac:dyDescent="0.2">
      <c r="N5384" s="8"/>
      <c r="P5384" s="8"/>
    </row>
    <row r="5385" spans="14:16" ht="14.25" customHeight="1" x14ac:dyDescent="0.2">
      <c r="N5385" s="8"/>
      <c r="P5385" s="8"/>
    </row>
    <row r="5386" spans="14:16" ht="14.25" customHeight="1" x14ac:dyDescent="0.2">
      <c r="N5386" s="8"/>
      <c r="P5386" s="8"/>
    </row>
    <row r="5387" spans="14:16" ht="14.25" customHeight="1" x14ac:dyDescent="0.2">
      <c r="N5387" s="8"/>
      <c r="P5387" s="8"/>
    </row>
    <row r="5388" spans="14:16" ht="14.25" customHeight="1" x14ac:dyDescent="0.2">
      <c r="N5388" s="8"/>
      <c r="P5388" s="8"/>
    </row>
    <row r="5389" spans="14:16" ht="14.25" customHeight="1" x14ac:dyDescent="0.2">
      <c r="N5389" s="8"/>
      <c r="P5389" s="8"/>
    </row>
    <row r="5390" spans="14:16" ht="14.25" customHeight="1" x14ac:dyDescent="0.2">
      <c r="N5390" s="8"/>
      <c r="P5390" s="8"/>
    </row>
    <row r="5391" spans="14:16" ht="14.25" customHeight="1" x14ac:dyDescent="0.2">
      <c r="N5391" s="8"/>
      <c r="P5391" s="8"/>
    </row>
    <row r="5392" spans="14:16" ht="14.25" customHeight="1" x14ac:dyDescent="0.2">
      <c r="N5392" s="8"/>
      <c r="P5392" s="8"/>
    </row>
    <row r="5393" spans="14:16" ht="14.25" customHeight="1" x14ac:dyDescent="0.2">
      <c r="N5393" s="8"/>
      <c r="P5393" s="8"/>
    </row>
    <row r="5394" spans="14:16" ht="14.25" customHeight="1" x14ac:dyDescent="0.2">
      <c r="N5394" s="8"/>
      <c r="P5394" s="8"/>
    </row>
    <row r="5395" spans="14:16" ht="14.25" customHeight="1" x14ac:dyDescent="0.2">
      <c r="N5395" s="8"/>
      <c r="P5395" s="8"/>
    </row>
    <row r="5396" spans="14:16" ht="14.25" customHeight="1" x14ac:dyDescent="0.2">
      <c r="N5396" s="8"/>
      <c r="P5396" s="8"/>
    </row>
    <row r="5397" spans="14:16" ht="14.25" customHeight="1" x14ac:dyDescent="0.2">
      <c r="N5397" s="8"/>
      <c r="P5397" s="8"/>
    </row>
    <row r="5398" spans="14:16" ht="14.25" customHeight="1" x14ac:dyDescent="0.2">
      <c r="N5398" s="8"/>
      <c r="P5398" s="8"/>
    </row>
    <row r="5399" spans="14:16" ht="14.25" customHeight="1" x14ac:dyDescent="0.2">
      <c r="N5399" s="8"/>
      <c r="P5399" s="8"/>
    </row>
    <row r="5400" spans="14:16" ht="14.25" customHeight="1" x14ac:dyDescent="0.2">
      <c r="N5400" s="8"/>
      <c r="P5400" s="8"/>
    </row>
    <row r="5401" spans="14:16" ht="14.25" customHeight="1" x14ac:dyDescent="0.2">
      <c r="N5401" s="8"/>
      <c r="P5401" s="8"/>
    </row>
    <row r="5402" spans="14:16" ht="14.25" customHeight="1" x14ac:dyDescent="0.2">
      <c r="N5402" s="8"/>
      <c r="P5402" s="8"/>
    </row>
    <row r="5403" spans="14:16" ht="14.25" customHeight="1" x14ac:dyDescent="0.2">
      <c r="N5403" s="8"/>
      <c r="P5403" s="8"/>
    </row>
    <row r="5404" spans="14:16" ht="14.25" customHeight="1" x14ac:dyDescent="0.2">
      <c r="N5404" s="8"/>
      <c r="P5404" s="8"/>
    </row>
    <row r="5405" spans="14:16" ht="14.25" customHeight="1" x14ac:dyDescent="0.2">
      <c r="N5405" s="8"/>
      <c r="P5405" s="8"/>
    </row>
    <row r="5406" spans="14:16" ht="14.25" customHeight="1" x14ac:dyDescent="0.2">
      <c r="N5406" s="8"/>
      <c r="P5406" s="8"/>
    </row>
    <row r="5407" spans="14:16" ht="14.25" customHeight="1" x14ac:dyDescent="0.2">
      <c r="N5407" s="8"/>
      <c r="P5407" s="8"/>
    </row>
    <row r="5408" spans="14:16" ht="14.25" customHeight="1" x14ac:dyDescent="0.2">
      <c r="N5408" s="8"/>
      <c r="P5408" s="8"/>
    </row>
    <row r="5409" spans="14:16" ht="14.25" customHeight="1" x14ac:dyDescent="0.2">
      <c r="N5409" s="8"/>
      <c r="P5409" s="8"/>
    </row>
    <row r="5410" spans="14:16" ht="14.25" customHeight="1" x14ac:dyDescent="0.2">
      <c r="N5410" s="8"/>
      <c r="P5410" s="8"/>
    </row>
    <row r="5411" spans="14:16" ht="14.25" customHeight="1" x14ac:dyDescent="0.2">
      <c r="N5411" s="8"/>
      <c r="P5411" s="8"/>
    </row>
    <row r="5412" spans="14:16" ht="14.25" customHeight="1" x14ac:dyDescent="0.2">
      <c r="N5412" s="8"/>
      <c r="P5412" s="8"/>
    </row>
    <row r="5413" spans="14:16" ht="14.25" customHeight="1" x14ac:dyDescent="0.2">
      <c r="N5413" s="8"/>
      <c r="P5413" s="8"/>
    </row>
    <row r="5414" spans="14:16" ht="14.25" customHeight="1" x14ac:dyDescent="0.2">
      <c r="N5414" s="8"/>
      <c r="P5414" s="8"/>
    </row>
    <row r="5415" spans="14:16" ht="14.25" customHeight="1" x14ac:dyDescent="0.2">
      <c r="N5415" s="8"/>
      <c r="P5415" s="8"/>
    </row>
    <row r="5416" spans="14:16" ht="14.25" customHeight="1" x14ac:dyDescent="0.2">
      <c r="N5416" s="8"/>
      <c r="P5416" s="8"/>
    </row>
    <row r="5417" spans="14:16" ht="14.25" customHeight="1" x14ac:dyDescent="0.2">
      <c r="N5417" s="8"/>
      <c r="P5417" s="8"/>
    </row>
    <row r="5418" spans="14:16" ht="14.25" customHeight="1" x14ac:dyDescent="0.2">
      <c r="N5418" s="8"/>
      <c r="P5418" s="8"/>
    </row>
    <row r="5419" spans="14:16" ht="14.25" customHeight="1" x14ac:dyDescent="0.2">
      <c r="N5419" s="8"/>
      <c r="P5419" s="8"/>
    </row>
    <row r="5420" spans="14:16" ht="14.25" customHeight="1" x14ac:dyDescent="0.2">
      <c r="N5420" s="8"/>
      <c r="P5420" s="8"/>
    </row>
    <row r="5421" spans="14:16" ht="14.25" customHeight="1" x14ac:dyDescent="0.2">
      <c r="N5421" s="8"/>
      <c r="P5421" s="8"/>
    </row>
    <row r="5422" spans="14:16" ht="14.25" customHeight="1" x14ac:dyDescent="0.2">
      <c r="N5422" s="8"/>
      <c r="P5422" s="8"/>
    </row>
    <row r="5423" spans="14:16" ht="14.25" customHeight="1" x14ac:dyDescent="0.2">
      <c r="N5423" s="8"/>
      <c r="P5423" s="8"/>
    </row>
    <row r="5424" spans="14:16" ht="14.25" customHeight="1" x14ac:dyDescent="0.2">
      <c r="N5424" s="8"/>
      <c r="P5424" s="8"/>
    </row>
    <row r="5425" spans="14:16" ht="14.25" customHeight="1" x14ac:dyDescent="0.2">
      <c r="N5425" s="8"/>
      <c r="P5425" s="8"/>
    </row>
    <row r="5426" spans="14:16" ht="14.25" customHeight="1" x14ac:dyDescent="0.2">
      <c r="N5426" s="8"/>
      <c r="P5426" s="8"/>
    </row>
    <row r="5427" spans="14:16" ht="14.25" customHeight="1" x14ac:dyDescent="0.2">
      <c r="N5427" s="8"/>
      <c r="P5427" s="8"/>
    </row>
    <row r="5428" spans="14:16" ht="14.25" customHeight="1" x14ac:dyDescent="0.2">
      <c r="N5428" s="8"/>
      <c r="P5428" s="8"/>
    </row>
    <row r="5429" spans="14:16" ht="14.25" customHeight="1" x14ac:dyDescent="0.2">
      <c r="N5429" s="8"/>
      <c r="P5429" s="8"/>
    </row>
    <row r="5430" spans="14:16" ht="14.25" customHeight="1" x14ac:dyDescent="0.2">
      <c r="N5430" s="8"/>
      <c r="P5430" s="8"/>
    </row>
    <row r="5431" spans="14:16" ht="14.25" customHeight="1" x14ac:dyDescent="0.2">
      <c r="N5431" s="8"/>
      <c r="P5431" s="8"/>
    </row>
    <row r="5432" spans="14:16" ht="14.25" customHeight="1" x14ac:dyDescent="0.2">
      <c r="N5432" s="8"/>
      <c r="P5432" s="8"/>
    </row>
    <row r="5433" spans="14:16" ht="14.25" customHeight="1" x14ac:dyDescent="0.2">
      <c r="N5433" s="8"/>
      <c r="P5433" s="8"/>
    </row>
    <row r="5434" spans="14:16" ht="14.25" customHeight="1" x14ac:dyDescent="0.2">
      <c r="N5434" s="8"/>
      <c r="P5434" s="8"/>
    </row>
    <row r="5435" spans="14:16" ht="14.25" customHeight="1" x14ac:dyDescent="0.2">
      <c r="N5435" s="8"/>
      <c r="P5435" s="8"/>
    </row>
    <row r="5436" spans="14:16" ht="14.25" customHeight="1" x14ac:dyDescent="0.2">
      <c r="N5436" s="8"/>
      <c r="P5436" s="8"/>
    </row>
    <row r="5437" spans="14:16" ht="14.25" customHeight="1" x14ac:dyDescent="0.2">
      <c r="N5437" s="8"/>
      <c r="P5437" s="8"/>
    </row>
    <row r="5438" spans="14:16" ht="14.25" customHeight="1" x14ac:dyDescent="0.2">
      <c r="N5438" s="8"/>
      <c r="P5438" s="8"/>
    </row>
    <row r="5439" spans="14:16" ht="14.25" customHeight="1" x14ac:dyDescent="0.2">
      <c r="N5439" s="8"/>
      <c r="P5439" s="8"/>
    </row>
    <row r="5440" spans="14:16" ht="14.25" customHeight="1" x14ac:dyDescent="0.2">
      <c r="N5440" s="8"/>
      <c r="P5440" s="8"/>
    </row>
    <row r="5441" spans="14:16" ht="14.25" customHeight="1" x14ac:dyDescent="0.2">
      <c r="N5441" s="8"/>
      <c r="P5441" s="8"/>
    </row>
    <row r="5442" spans="14:16" ht="14.25" customHeight="1" x14ac:dyDescent="0.2">
      <c r="N5442" s="8"/>
      <c r="P5442" s="8"/>
    </row>
    <row r="5443" spans="14:16" ht="14.25" customHeight="1" x14ac:dyDescent="0.2">
      <c r="N5443" s="8"/>
      <c r="P5443" s="8"/>
    </row>
    <row r="5444" spans="14:16" ht="14.25" customHeight="1" x14ac:dyDescent="0.2">
      <c r="N5444" s="8"/>
      <c r="P5444" s="8"/>
    </row>
    <row r="5445" spans="14:16" ht="14.25" customHeight="1" x14ac:dyDescent="0.2">
      <c r="N5445" s="8"/>
      <c r="P5445" s="8"/>
    </row>
    <row r="5446" spans="14:16" ht="14.25" customHeight="1" x14ac:dyDescent="0.2">
      <c r="N5446" s="8"/>
      <c r="P5446" s="8"/>
    </row>
    <row r="5447" spans="14:16" ht="14.25" customHeight="1" x14ac:dyDescent="0.2">
      <c r="N5447" s="8"/>
      <c r="P5447" s="8"/>
    </row>
    <row r="5448" spans="14:16" ht="14.25" customHeight="1" x14ac:dyDescent="0.2">
      <c r="N5448" s="8"/>
      <c r="P5448" s="8"/>
    </row>
    <row r="5449" spans="14:16" ht="14.25" customHeight="1" x14ac:dyDescent="0.2">
      <c r="N5449" s="8"/>
      <c r="P5449" s="8"/>
    </row>
    <row r="5450" spans="14:16" ht="14.25" customHeight="1" x14ac:dyDescent="0.2">
      <c r="N5450" s="8"/>
      <c r="P5450" s="8"/>
    </row>
    <row r="5451" spans="14:16" ht="14.25" customHeight="1" x14ac:dyDescent="0.2">
      <c r="N5451" s="8"/>
      <c r="P5451" s="8"/>
    </row>
    <row r="5452" spans="14:16" ht="14.25" customHeight="1" x14ac:dyDescent="0.2">
      <c r="N5452" s="8"/>
      <c r="P5452" s="8"/>
    </row>
    <row r="5453" spans="14:16" ht="14.25" customHeight="1" x14ac:dyDescent="0.2">
      <c r="N5453" s="8"/>
      <c r="P5453" s="8"/>
    </row>
    <row r="5454" spans="14:16" ht="14.25" customHeight="1" x14ac:dyDescent="0.2">
      <c r="N5454" s="8"/>
      <c r="P5454" s="8"/>
    </row>
    <row r="5455" spans="14:16" ht="14.25" customHeight="1" x14ac:dyDescent="0.2">
      <c r="N5455" s="8"/>
      <c r="P5455" s="8"/>
    </row>
    <row r="5456" spans="14:16" ht="14.25" customHeight="1" x14ac:dyDescent="0.2">
      <c r="N5456" s="8"/>
      <c r="P5456" s="8"/>
    </row>
    <row r="5457" spans="14:16" ht="14.25" customHeight="1" x14ac:dyDescent="0.2">
      <c r="N5457" s="8"/>
      <c r="P5457" s="8"/>
    </row>
    <row r="5458" spans="14:16" ht="14.25" customHeight="1" x14ac:dyDescent="0.2">
      <c r="N5458" s="8"/>
      <c r="P5458" s="8"/>
    </row>
    <row r="5459" spans="14:16" ht="14.25" customHeight="1" x14ac:dyDescent="0.2">
      <c r="N5459" s="8"/>
      <c r="P5459" s="8"/>
    </row>
    <row r="5460" spans="14:16" ht="14.25" customHeight="1" x14ac:dyDescent="0.2">
      <c r="N5460" s="8"/>
      <c r="P5460" s="8"/>
    </row>
    <row r="5461" spans="14:16" ht="14.25" customHeight="1" x14ac:dyDescent="0.2">
      <c r="N5461" s="8"/>
      <c r="P5461" s="8"/>
    </row>
    <row r="5462" spans="14:16" ht="14.25" customHeight="1" x14ac:dyDescent="0.2">
      <c r="N5462" s="8"/>
      <c r="P5462" s="8"/>
    </row>
    <row r="5463" spans="14:16" ht="14.25" customHeight="1" x14ac:dyDescent="0.2">
      <c r="N5463" s="8"/>
      <c r="P5463" s="8"/>
    </row>
    <row r="5464" spans="14:16" ht="14.25" customHeight="1" x14ac:dyDescent="0.2">
      <c r="N5464" s="8"/>
      <c r="P5464" s="8"/>
    </row>
    <row r="5465" spans="14:16" ht="14.25" customHeight="1" x14ac:dyDescent="0.2">
      <c r="N5465" s="8"/>
      <c r="P5465" s="8"/>
    </row>
    <row r="5466" spans="14:16" ht="14.25" customHeight="1" x14ac:dyDescent="0.2">
      <c r="N5466" s="8"/>
      <c r="P5466" s="8"/>
    </row>
    <row r="5467" spans="14:16" ht="14.25" customHeight="1" x14ac:dyDescent="0.2">
      <c r="N5467" s="8"/>
      <c r="P5467" s="8"/>
    </row>
    <row r="5468" spans="14:16" ht="14.25" customHeight="1" x14ac:dyDescent="0.2">
      <c r="N5468" s="8"/>
      <c r="P5468" s="8"/>
    </row>
    <row r="5469" spans="14:16" ht="14.25" customHeight="1" x14ac:dyDescent="0.2">
      <c r="N5469" s="8"/>
      <c r="P5469" s="8"/>
    </row>
    <row r="5470" spans="14:16" ht="14.25" customHeight="1" x14ac:dyDescent="0.2">
      <c r="N5470" s="8"/>
      <c r="P5470" s="8"/>
    </row>
    <row r="5471" spans="14:16" ht="14.25" customHeight="1" x14ac:dyDescent="0.2">
      <c r="N5471" s="8"/>
      <c r="P5471" s="8"/>
    </row>
    <row r="5472" spans="14:16" ht="14.25" customHeight="1" x14ac:dyDescent="0.2">
      <c r="N5472" s="8"/>
      <c r="P5472" s="8"/>
    </row>
    <row r="5473" spans="14:16" ht="14.25" customHeight="1" x14ac:dyDescent="0.2">
      <c r="N5473" s="8"/>
      <c r="P5473" s="8"/>
    </row>
    <row r="5474" spans="14:16" ht="14.25" customHeight="1" x14ac:dyDescent="0.2">
      <c r="N5474" s="8"/>
      <c r="P5474" s="8"/>
    </row>
    <row r="5475" spans="14:16" ht="14.25" customHeight="1" x14ac:dyDescent="0.2">
      <c r="N5475" s="8"/>
      <c r="P5475" s="8"/>
    </row>
    <row r="5476" spans="14:16" ht="14.25" customHeight="1" x14ac:dyDescent="0.2">
      <c r="N5476" s="8"/>
      <c r="P5476" s="8"/>
    </row>
    <row r="5477" spans="14:16" ht="14.25" customHeight="1" x14ac:dyDescent="0.2">
      <c r="N5477" s="8"/>
      <c r="P5477" s="8"/>
    </row>
    <row r="5478" spans="14:16" ht="14.25" customHeight="1" x14ac:dyDescent="0.2">
      <c r="N5478" s="8"/>
      <c r="P5478" s="8"/>
    </row>
    <row r="5479" spans="14:16" ht="14.25" customHeight="1" x14ac:dyDescent="0.2">
      <c r="N5479" s="8"/>
      <c r="P5479" s="8"/>
    </row>
    <row r="5480" spans="14:16" ht="14.25" customHeight="1" x14ac:dyDescent="0.2">
      <c r="N5480" s="8"/>
      <c r="P5480" s="8"/>
    </row>
    <row r="5481" spans="14:16" ht="14.25" customHeight="1" x14ac:dyDescent="0.2">
      <c r="N5481" s="8"/>
      <c r="P5481" s="8"/>
    </row>
    <row r="5482" spans="14:16" ht="14.25" customHeight="1" x14ac:dyDescent="0.2">
      <c r="N5482" s="8"/>
      <c r="P5482" s="8"/>
    </row>
    <row r="5483" spans="14:16" ht="14.25" customHeight="1" x14ac:dyDescent="0.2">
      <c r="N5483" s="8"/>
      <c r="P5483" s="8"/>
    </row>
    <row r="5484" spans="14:16" ht="14.25" customHeight="1" x14ac:dyDescent="0.2">
      <c r="N5484" s="8"/>
      <c r="P5484" s="8"/>
    </row>
    <row r="5485" spans="14:16" ht="14.25" customHeight="1" x14ac:dyDescent="0.2">
      <c r="N5485" s="8"/>
      <c r="P5485" s="8"/>
    </row>
    <row r="5486" spans="14:16" ht="14.25" customHeight="1" x14ac:dyDescent="0.2">
      <c r="N5486" s="8"/>
      <c r="P5486" s="8"/>
    </row>
    <row r="5487" spans="14:16" ht="14.25" customHeight="1" x14ac:dyDescent="0.2">
      <c r="N5487" s="8"/>
      <c r="P5487" s="8"/>
    </row>
    <row r="5488" spans="14:16" ht="14.25" customHeight="1" x14ac:dyDescent="0.2">
      <c r="N5488" s="8"/>
      <c r="P5488" s="8"/>
    </row>
    <row r="5489" spans="14:16" ht="14.25" customHeight="1" x14ac:dyDescent="0.2">
      <c r="N5489" s="8"/>
      <c r="P5489" s="8"/>
    </row>
    <row r="5490" spans="14:16" ht="14.25" customHeight="1" x14ac:dyDescent="0.2">
      <c r="N5490" s="8"/>
      <c r="P5490" s="8"/>
    </row>
    <row r="5491" spans="14:16" ht="14.25" customHeight="1" x14ac:dyDescent="0.2">
      <c r="N5491" s="8"/>
      <c r="P5491" s="8"/>
    </row>
    <row r="5492" spans="14:16" ht="14.25" customHeight="1" x14ac:dyDescent="0.2">
      <c r="N5492" s="8"/>
      <c r="P5492" s="8"/>
    </row>
    <row r="5493" spans="14:16" ht="14.25" customHeight="1" x14ac:dyDescent="0.2">
      <c r="N5493" s="8"/>
      <c r="P5493" s="8"/>
    </row>
    <row r="5494" spans="14:16" ht="14.25" customHeight="1" x14ac:dyDescent="0.2">
      <c r="N5494" s="8"/>
      <c r="P5494" s="8"/>
    </row>
    <row r="5495" spans="14:16" ht="14.25" customHeight="1" x14ac:dyDescent="0.2">
      <c r="N5495" s="8"/>
      <c r="P5495" s="8"/>
    </row>
    <row r="5496" spans="14:16" ht="14.25" customHeight="1" x14ac:dyDescent="0.2">
      <c r="N5496" s="8"/>
      <c r="P5496" s="8"/>
    </row>
    <row r="5497" spans="14:16" ht="14.25" customHeight="1" x14ac:dyDescent="0.2">
      <c r="N5497" s="8"/>
      <c r="P5497" s="8"/>
    </row>
    <row r="5498" spans="14:16" ht="14.25" customHeight="1" x14ac:dyDescent="0.2">
      <c r="N5498" s="8"/>
      <c r="P5498" s="8"/>
    </row>
    <row r="5499" spans="14:16" ht="14.25" customHeight="1" x14ac:dyDescent="0.2">
      <c r="N5499" s="8"/>
      <c r="P5499" s="8"/>
    </row>
    <row r="5500" spans="14:16" ht="14.25" customHeight="1" x14ac:dyDescent="0.2">
      <c r="N5500" s="8"/>
      <c r="P5500" s="8"/>
    </row>
    <row r="5501" spans="14:16" ht="14.25" customHeight="1" x14ac:dyDescent="0.2">
      <c r="N5501" s="8"/>
      <c r="P5501" s="8"/>
    </row>
    <row r="5502" spans="14:16" ht="14.25" customHeight="1" x14ac:dyDescent="0.2">
      <c r="N5502" s="8"/>
      <c r="P5502" s="8"/>
    </row>
    <row r="5503" spans="14:16" ht="14.25" customHeight="1" x14ac:dyDescent="0.2">
      <c r="N5503" s="8"/>
      <c r="P5503" s="8"/>
    </row>
    <row r="5504" spans="14:16" ht="14.25" customHeight="1" x14ac:dyDescent="0.2">
      <c r="N5504" s="8"/>
      <c r="P5504" s="8"/>
    </row>
    <row r="5505" spans="14:16" ht="14.25" customHeight="1" x14ac:dyDescent="0.2">
      <c r="N5505" s="8"/>
      <c r="P5505" s="8"/>
    </row>
    <row r="5506" spans="14:16" ht="14.25" customHeight="1" x14ac:dyDescent="0.2">
      <c r="N5506" s="8"/>
      <c r="P5506" s="8"/>
    </row>
    <row r="5507" spans="14:16" ht="14.25" customHeight="1" x14ac:dyDescent="0.2">
      <c r="N5507" s="8"/>
      <c r="P5507" s="8"/>
    </row>
    <row r="5508" spans="14:16" ht="14.25" customHeight="1" x14ac:dyDescent="0.2">
      <c r="N5508" s="8"/>
      <c r="P5508" s="8"/>
    </row>
    <row r="5509" spans="14:16" ht="14.25" customHeight="1" x14ac:dyDescent="0.2">
      <c r="N5509" s="8"/>
      <c r="P5509" s="8"/>
    </row>
    <row r="5510" spans="14:16" ht="14.25" customHeight="1" x14ac:dyDescent="0.2">
      <c r="N5510" s="8"/>
      <c r="P5510" s="8"/>
    </row>
    <row r="5511" spans="14:16" ht="14.25" customHeight="1" x14ac:dyDescent="0.2">
      <c r="N5511" s="8"/>
      <c r="P5511" s="8"/>
    </row>
    <row r="5512" spans="14:16" ht="14.25" customHeight="1" x14ac:dyDescent="0.2">
      <c r="N5512" s="8"/>
      <c r="P5512" s="8"/>
    </row>
    <row r="5513" spans="14:16" ht="14.25" customHeight="1" x14ac:dyDescent="0.2">
      <c r="N5513" s="8"/>
      <c r="P5513" s="8"/>
    </row>
    <row r="5514" spans="14:16" ht="14.25" customHeight="1" x14ac:dyDescent="0.2">
      <c r="N5514" s="8"/>
      <c r="P5514" s="8"/>
    </row>
    <row r="5515" spans="14:16" ht="14.25" customHeight="1" x14ac:dyDescent="0.2">
      <c r="N5515" s="8"/>
      <c r="P5515" s="8"/>
    </row>
    <row r="5516" spans="14:16" ht="14.25" customHeight="1" x14ac:dyDescent="0.2">
      <c r="N5516" s="8"/>
      <c r="P5516" s="8"/>
    </row>
    <row r="5517" spans="14:16" ht="14.25" customHeight="1" x14ac:dyDescent="0.2">
      <c r="N5517" s="8"/>
      <c r="P5517" s="8"/>
    </row>
    <row r="5518" spans="14:16" ht="14.25" customHeight="1" x14ac:dyDescent="0.2">
      <c r="N5518" s="8"/>
      <c r="P5518" s="8"/>
    </row>
    <row r="5519" spans="14:16" ht="14.25" customHeight="1" x14ac:dyDescent="0.2">
      <c r="N5519" s="8"/>
      <c r="P5519" s="8"/>
    </row>
    <row r="5520" spans="14:16" ht="14.25" customHeight="1" x14ac:dyDescent="0.2">
      <c r="N5520" s="8"/>
      <c r="P5520" s="8"/>
    </row>
    <row r="5521" spans="14:16" ht="14.25" customHeight="1" x14ac:dyDescent="0.2">
      <c r="N5521" s="8"/>
      <c r="P5521" s="8"/>
    </row>
    <row r="5522" spans="14:16" ht="14.25" customHeight="1" x14ac:dyDescent="0.2">
      <c r="N5522" s="8"/>
      <c r="P5522" s="8"/>
    </row>
    <row r="5523" spans="14:16" ht="14.25" customHeight="1" x14ac:dyDescent="0.2">
      <c r="N5523" s="8"/>
      <c r="P5523" s="8"/>
    </row>
    <row r="5524" spans="14:16" ht="14.25" customHeight="1" x14ac:dyDescent="0.2">
      <c r="N5524" s="8"/>
      <c r="P5524" s="8"/>
    </row>
    <row r="5525" spans="14:16" ht="14.25" customHeight="1" x14ac:dyDescent="0.2">
      <c r="N5525" s="8"/>
      <c r="P5525" s="8"/>
    </row>
    <row r="5526" spans="14:16" ht="14.25" customHeight="1" x14ac:dyDescent="0.2">
      <c r="N5526" s="8"/>
      <c r="P5526" s="8"/>
    </row>
    <row r="5527" spans="14:16" ht="14.25" customHeight="1" x14ac:dyDescent="0.2">
      <c r="N5527" s="8"/>
      <c r="P5527" s="8"/>
    </row>
    <row r="5528" spans="14:16" ht="14.25" customHeight="1" x14ac:dyDescent="0.2">
      <c r="N5528" s="8"/>
      <c r="P5528" s="8"/>
    </row>
    <row r="5529" spans="14:16" ht="14.25" customHeight="1" x14ac:dyDescent="0.2">
      <c r="N5529" s="8"/>
      <c r="P5529" s="8"/>
    </row>
    <row r="5530" spans="14:16" ht="14.25" customHeight="1" x14ac:dyDescent="0.2">
      <c r="N5530" s="8"/>
      <c r="P5530" s="8"/>
    </row>
    <row r="5531" spans="14:16" ht="14.25" customHeight="1" x14ac:dyDescent="0.2">
      <c r="N5531" s="8"/>
      <c r="P5531" s="8"/>
    </row>
    <row r="5532" spans="14:16" ht="14.25" customHeight="1" x14ac:dyDescent="0.2">
      <c r="N5532" s="8"/>
      <c r="P5532" s="8"/>
    </row>
    <row r="5533" spans="14:16" ht="14.25" customHeight="1" x14ac:dyDescent="0.2">
      <c r="N5533" s="8"/>
      <c r="P5533" s="8"/>
    </row>
    <row r="5534" spans="14:16" ht="14.25" customHeight="1" x14ac:dyDescent="0.2">
      <c r="N5534" s="8"/>
      <c r="P5534" s="8"/>
    </row>
    <row r="5535" spans="14:16" ht="14.25" customHeight="1" x14ac:dyDescent="0.2">
      <c r="N5535" s="8"/>
      <c r="P5535" s="8"/>
    </row>
    <row r="5536" spans="14:16" ht="14.25" customHeight="1" x14ac:dyDescent="0.2">
      <c r="N5536" s="8"/>
      <c r="P5536" s="8"/>
    </row>
    <row r="5537" spans="14:16" ht="14.25" customHeight="1" x14ac:dyDescent="0.2">
      <c r="N5537" s="8"/>
      <c r="P5537" s="8"/>
    </row>
    <row r="5538" spans="14:16" ht="14.25" customHeight="1" x14ac:dyDescent="0.2">
      <c r="N5538" s="8"/>
      <c r="P5538" s="8"/>
    </row>
    <row r="5539" spans="14:16" ht="14.25" customHeight="1" x14ac:dyDescent="0.2">
      <c r="N5539" s="8"/>
      <c r="P5539" s="8"/>
    </row>
    <row r="5540" spans="14:16" ht="14.25" customHeight="1" x14ac:dyDescent="0.2">
      <c r="N5540" s="8"/>
      <c r="P5540" s="8"/>
    </row>
    <row r="5541" spans="14:16" ht="14.25" customHeight="1" x14ac:dyDescent="0.2">
      <c r="N5541" s="8"/>
      <c r="P5541" s="8"/>
    </row>
    <row r="5542" spans="14:16" ht="14.25" customHeight="1" x14ac:dyDescent="0.2">
      <c r="N5542" s="8"/>
      <c r="P5542" s="8"/>
    </row>
    <row r="5543" spans="14:16" ht="14.25" customHeight="1" x14ac:dyDescent="0.2">
      <c r="N5543" s="8"/>
      <c r="P5543" s="8"/>
    </row>
    <row r="5544" spans="14:16" ht="14.25" customHeight="1" x14ac:dyDescent="0.2">
      <c r="N5544" s="8"/>
      <c r="P5544" s="8"/>
    </row>
    <row r="5545" spans="14:16" ht="14.25" customHeight="1" x14ac:dyDescent="0.2">
      <c r="N5545" s="8"/>
      <c r="P5545" s="8"/>
    </row>
    <row r="5546" spans="14:16" ht="14.25" customHeight="1" x14ac:dyDescent="0.2">
      <c r="N5546" s="8"/>
      <c r="P5546" s="8"/>
    </row>
    <row r="5547" spans="14:16" ht="14.25" customHeight="1" x14ac:dyDescent="0.2">
      <c r="N5547" s="8"/>
      <c r="P5547" s="8"/>
    </row>
    <row r="5548" spans="14:16" ht="14.25" customHeight="1" x14ac:dyDescent="0.2">
      <c r="N5548" s="8"/>
      <c r="P5548" s="8"/>
    </row>
    <row r="5549" spans="14:16" ht="14.25" customHeight="1" x14ac:dyDescent="0.2">
      <c r="N5549" s="8"/>
      <c r="P5549" s="8"/>
    </row>
    <row r="5550" spans="14:16" ht="14.25" customHeight="1" x14ac:dyDescent="0.2">
      <c r="N5550" s="8"/>
      <c r="P5550" s="8"/>
    </row>
    <row r="5551" spans="14:16" ht="14.25" customHeight="1" x14ac:dyDescent="0.2">
      <c r="N5551" s="8"/>
      <c r="P5551" s="8"/>
    </row>
    <row r="5552" spans="14:16" ht="14.25" customHeight="1" x14ac:dyDescent="0.2">
      <c r="N5552" s="8"/>
      <c r="P5552" s="8"/>
    </row>
    <row r="5553" spans="14:16" ht="14.25" customHeight="1" x14ac:dyDescent="0.2">
      <c r="N5553" s="8"/>
      <c r="P5553" s="8"/>
    </row>
    <row r="5554" spans="14:16" ht="14.25" customHeight="1" x14ac:dyDescent="0.2">
      <c r="N5554" s="8"/>
      <c r="P5554" s="8"/>
    </row>
    <row r="5555" spans="14:16" ht="14.25" customHeight="1" x14ac:dyDescent="0.2">
      <c r="N5555" s="8"/>
      <c r="P5555" s="8"/>
    </row>
    <row r="5556" spans="14:16" ht="14.25" customHeight="1" x14ac:dyDescent="0.2">
      <c r="N5556" s="8"/>
      <c r="P5556" s="8"/>
    </row>
    <row r="5557" spans="14:16" ht="14.25" customHeight="1" x14ac:dyDescent="0.2">
      <c r="N5557" s="8"/>
      <c r="P5557" s="8"/>
    </row>
    <row r="5558" spans="14:16" ht="14.25" customHeight="1" x14ac:dyDescent="0.2">
      <c r="N5558" s="8"/>
      <c r="P5558" s="8"/>
    </row>
    <row r="5559" spans="14:16" ht="14.25" customHeight="1" x14ac:dyDescent="0.2">
      <c r="N5559" s="8"/>
      <c r="P5559" s="8"/>
    </row>
    <row r="5560" spans="14:16" ht="14.25" customHeight="1" x14ac:dyDescent="0.2">
      <c r="N5560" s="8"/>
      <c r="P5560" s="8"/>
    </row>
    <row r="5561" spans="14:16" ht="14.25" customHeight="1" x14ac:dyDescent="0.2">
      <c r="N5561" s="8"/>
      <c r="P5561" s="8"/>
    </row>
    <row r="5562" spans="14:16" ht="14.25" customHeight="1" x14ac:dyDescent="0.2">
      <c r="N5562" s="8"/>
      <c r="P5562" s="8"/>
    </row>
    <row r="5563" spans="14:16" ht="14.25" customHeight="1" x14ac:dyDescent="0.2">
      <c r="N5563" s="8"/>
      <c r="P5563" s="8"/>
    </row>
    <row r="5564" spans="14:16" ht="14.25" customHeight="1" x14ac:dyDescent="0.2">
      <c r="N5564" s="8"/>
      <c r="P5564" s="8"/>
    </row>
    <row r="5565" spans="14:16" ht="14.25" customHeight="1" x14ac:dyDescent="0.2">
      <c r="N5565" s="8"/>
      <c r="P5565" s="8"/>
    </row>
    <row r="5566" spans="14:16" ht="14.25" customHeight="1" x14ac:dyDescent="0.2">
      <c r="N5566" s="8"/>
      <c r="P5566" s="8"/>
    </row>
    <row r="5567" spans="14:16" ht="14.25" customHeight="1" x14ac:dyDescent="0.2">
      <c r="N5567" s="8"/>
      <c r="P5567" s="8"/>
    </row>
    <row r="5568" spans="14:16" ht="14.25" customHeight="1" x14ac:dyDescent="0.2">
      <c r="N5568" s="8"/>
      <c r="P5568" s="8"/>
    </row>
    <row r="5569" spans="14:16" ht="14.25" customHeight="1" x14ac:dyDescent="0.2">
      <c r="N5569" s="8"/>
      <c r="P5569" s="8"/>
    </row>
    <row r="5570" spans="14:16" ht="14.25" customHeight="1" x14ac:dyDescent="0.2">
      <c r="N5570" s="8"/>
      <c r="P5570" s="8"/>
    </row>
    <row r="5571" spans="14:16" ht="14.25" customHeight="1" x14ac:dyDescent="0.2">
      <c r="N5571" s="8"/>
      <c r="P5571" s="8"/>
    </row>
    <row r="5572" spans="14:16" ht="14.25" customHeight="1" x14ac:dyDescent="0.2">
      <c r="N5572" s="8"/>
      <c r="P5572" s="8"/>
    </row>
    <row r="5573" spans="14:16" ht="14.25" customHeight="1" x14ac:dyDescent="0.2">
      <c r="N5573" s="8"/>
      <c r="P5573" s="8"/>
    </row>
    <row r="5574" spans="14:16" ht="14.25" customHeight="1" x14ac:dyDescent="0.2">
      <c r="N5574" s="8"/>
      <c r="P5574" s="8"/>
    </row>
    <row r="5575" spans="14:16" ht="14.25" customHeight="1" x14ac:dyDescent="0.2">
      <c r="N5575" s="8"/>
      <c r="P5575" s="8"/>
    </row>
    <row r="5576" spans="14:16" ht="14.25" customHeight="1" x14ac:dyDescent="0.2">
      <c r="N5576" s="8"/>
      <c r="P5576" s="8"/>
    </row>
    <row r="5577" spans="14:16" ht="14.25" customHeight="1" x14ac:dyDescent="0.2">
      <c r="N5577" s="8"/>
      <c r="P5577" s="8"/>
    </row>
    <row r="5578" spans="14:16" ht="14.25" customHeight="1" x14ac:dyDescent="0.2">
      <c r="N5578" s="8"/>
      <c r="P5578" s="8"/>
    </row>
    <row r="5579" spans="14:16" ht="14.25" customHeight="1" x14ac:dyDescent="0.2">
      <c r="N5579" s="8"/>
      <c r="P5579" s="8"/>
    </row>
    <row r="5580" spans="14:16" ht="14.25" customHeight="1" x14ac:dyDescent="0.2">
      <c r="N5580" s="8"/>
      <c r="P5580" s="8"/>
    </row>
    <row r="5581" spans="14:16" ht="14.25" customHeight="1" x14ac:dyDescent="0.2">
      <c r="N5581" s="8"/>
      <c r="P5581" s="8"/>
    </row>
    <row r="5582" spans="14:16" ht="14.25" customHeight="1" x14ac:dyDescent="0.2">
      <c r="N5582" s="8"/>
      <c r="P5582" s="8"/>
    </row>
    <row r="5583" spans="14:16" ht="14.25" customHeight="1" x14ac:dyDescent="0.2">
      <c r="N5583" s="8"/>
      <c r="P5583" s="8"/>
    </row>
    <row r="5584" spans="14:16" ht="14.25" customHeight="1" x14ac:dyDescent="0.2">
      <c r="N5584" s="8"/>
      <c r="P5584" s="8"/>
    </row>
    <row r="5585" spans="14:16" ht="14.25" customHeight="1" x14ac:dyDescent="0.2">
      <c r="N5585" s="8"/>
      <c r="P5585" s="8"/>
    </row>
    <row r="5586" spans="14:16" ht="14.25" customHeight="1" x14ac:dyDescent="0.2">
      <c r="N5586" s="8"/>
      <c r="P5586" s="8"/>
    </row>
    <row r="5587" spans="14:16" ht="14.25" customHeight="1" x14ac:dyDescent="0.2">
      <c r="N5587" s="8"/>
      <c r="P5587" s="8"/>
    </row>
    <row r="5588" spans="14:16" ht="14.25" customHeight="1" x14ac:dyDescent="0.2">
      <c r="N5588" s="8"/>
      <c r="P5588" s="8"/>
    </row>
    <row r="5589" spans="14:16" ht="14.25" customHeight="1" x14ac:dyDescent="0.2">
      <c r="N5589" s="8"/>
      <c r="P5589" s="8"/>
    </row>
    <row r="5590" spans="14:16" ht="14.25" customHeight="1" x14ac:dyDescent="0.2">
      <c r="N5590" s="8"/>
      <c r="P5590" s="8"/>
    </row>
    <row r="5591" spans="14:16" ht="14.25" customHeight="1" x14ac:dyDescent="0.2">
      <c r="N5591" s="8"/>
      <c r="P5591" s="8"/>
    </row>
    <row r="5592" spans="14:16" ht="14.25" customHeight="1" x14ac:dyDescent="0.2">
      <c r="N5592" s="8"/>
      <c r="P5592" s="8"/>
    </row>
    <row r="5593" spans="14:16" ht="14.25" customHeight="1" x14ac:dyDescent="0.2">
      <c r="N5593" s="8"/>
      <c r="P5593" s="8"/>
    </row>
    <row r="5594" spans="14:16" ht="14.25" customHeight="1" x14ac:dyDescent="0.2">
      <c r="N5594" s="8"/>
      <c r="P5594" s="8"/>
    </row>
    <row r="5595" spans="14:16" ht="14.25" customHeight="1" x14ac:dyDescent="0.2">
      <c r="N5595" s="8"/>
      <c r="P5595" s="8"/>
    </row>
    <row r="5596" spans="14:16" ht="14.25" customHeight="1" x14ac:dyDescent="0.2">
      <c r="N5596" s="8"/>
      <c r="P5596" s="8"/>
    </row>
    <row r="5597" spans="14:16" ht="14.25" customHeight="1" x14ac:dyDescent="0.2">
      <c r="N5597" s="8"/>
      <c r="P5597" s="8"/>
    </row>
    <row r="5598" spans="14:16" ht="14.25" customHeight="1" x14ac:dyDescent="0.2">
      <c r="N5598" s="8"/>
      <c r="P5598" s="8"/>
    </row>
    <row r="5599" spans="14:16" ht="14.25" customHeight="1" x14ac:dyDescent="0.2">
      <c r="N5599" s="8"/>
      <c r="P5599" s="8"/>
    </row>
    <row r="5600" spans="14:16" ht="14.25" customHeight="1" x14ac:dyDescent="0.2">
      <c r="N5600" s="8"/>
      <c r="P5600" s="8"/>
    </row>
    <row r="5601" spans="14:16" ht="14.25" customHeight="1" x14ac:dyDescent="0.2">
      <c r="N5601" s="8"/>
      <c r="P5601" s="8"/>
    </row>
    <row r="5602" spans="14:16" ht="14.25" customHeight="1" x14ac:dyDescent="0.2">
      <c r="N5602" s="8"/>
      <c r="P5602" s="8"/>
    </row>
    <row r="5603" spans="14:16" ht="14.25" customHeight="1" x14ac:dyDescent="0.2">
      <c r="N5603" s="8"/>
      <c r="P5603" s="8"/>
    </row>
    <row r="5604" spans="14:16" ht="14.25" customHeight="1" x14ac:dyDescent="0.2">
      <c r="N5604" s="8"/>
      <c r="P5604" s="8"/>
    </row>
    <row r="5605" spans="14:16" ht="14.25" customHeight="1" x14ac:dyDescent="0.2">
      <c r="N5605" s="8"/>
      <c r="P5605" s="8"/>
    </row>
    <row r="5606" spans="14:16" ht="14.25" customHeight="1" x14ac:dyDescent="0.2">
      <c r="N5606" s="8"/>
      <c r="P5606" s="8"/>
    </row>
    <row r="5607" spans="14:16" ht="14.25" customHeight="1" x14ac:dyDescent="0.2">
      <c r="N5607" s="8"/>
      <c r="P5607" s="8"/>
    </row>
    <row r="5608" spans="14:16" ht="14.25" customHeight="1" x14ac:dyDescent="0.2">
      <c r="N5608" s="8"/>
      <c r="P5608" s="8"/>
    </row>
    <row r="5609" spans="14:16" ht="14.25" customHeight="1" x14ac:dyDescent="0.2">
      <c r="N5609" s="8"/>
      <c r="P5609" s="8"/>
    </row>
    <row r="5610" spans="14:16" ht="14.25" customHeight="1" x14ac:dyDescent="0.2">
      <c r="N5610" s="8"/>
      <c r="P5610" s="8"/>
    </row>
    <row r="5611" spans="14:16" ht="14.25" customHeight="1" x14ac:dyDescent="0.2">
      <c r="N5611" s="8"/>
      <c r="P5611" s="8"/>
    </row>
    <row r="5612" spans="14:16" ht="14.25" customHeight="1" x14ac:dyDescent="0.2">
      <c r="N5612" s="8"/>
      <c r="P5612" s="8"/>
    </row>
    <row r="5613" spans="14:16" ht="14.25" customHeight="1" x14ac:dyDescent="0.2">
      <c r="N5613" s="8"/>
      <c r="P5613" s="8"/>
    </row>
    <row r="5614" spans="14:16" ht="14.25" customHeight="1" x14ac:dyDescent="0.2">
      <c r="N5614" s="8"/>
      <c r="P5614" s="8"/>
    </row>
    <row r="5615" spans="14:16" ht="14.25" customHeight="1" x14ac:dyDescent="0.2">
      <c r="N5615" s="8"/>
      <c r="P5615" s="8"/>
    </row>
    <row r="5616" spans="14:16" ht="14.25" customHeight="1" x14ac:dyDescent="0.2">
      <c r="N5616" s="8"/>
      <c r="P5616" s="8"/>
    </row>
    <row r="5617" spans="14:16" ht="14.25" customHeight="1" x14ac:dyDescent="0.2">
      <c r="N5617" s="8"/>
      <c r="P5617" s="8"/>
    </row>
    <row r="5618" spans="14:16" ht="14.25" customHeight="1" x14ac:dyDescent="0.2">
      <c r="N5618" s="8"/>
      <c r="P5618" s="8"/>
    </row>
    <row r="5619" spans="14:16" ht="14.25" customHeight="1" x14ac:dyDescent="0.2">
      <c r="N5619" s="8"/>
      <c r="P5619" s="8"/>
    </row>
    <row r="5620" spans="14:16" ht="14.25" customHeight="1" x14ac:dyDescent="0.2">
      <c r="N5620" s="8"/>
      <c r="P5620" s="8"/>
    </row>
    <row r="5621" spans="14:16" ht="14.25" customHeight="1" x14ac:dyDescent="0.2">
      <c r="N5621" s="8"/>
      <c r="P5621" s="8"/>
    </row>
    <row r="5622" spans="14:16" ht="14.25" customHeight="1" x14ac:dyDescent="0.2">
      <c r="N5622" s="8"/>
      <c r="P5622" s="8"/>
    </row>
    <row r="5623" spans="14:16" ht="14.25" customHeight="1" x14ac:dyDescent="0.2">
      <c r="N5623" s="8"/>
      <c r="P5623" s="8"/>
    </row>
    <row r="5624" spans="14:16" ht="14.25" customHeight="1" x14ac:dyDescent="0.2">
      <c r="N5624" s="8"/>
      <c r="P5624" s="8"/>
    </row>
    <row r="5625" spans="14:16" ht="14.25" customHeight="1" x14ac:dyDescent="0.2">
      <c r="N5625" s="8"/>
      <c r="P5625" s="8"/>
    </row>
    <row r="5626" spans="14:16" ht="14.25" customHeight="1" x14ac:dyDescent="0.2">
      <c r="N5626" s="8"/>
      <c r="P5626" s="8"/>
    </row>
    <row r="5627" spans="14:16" ht="14.25" customHeight="1" x14ac:dyDescent="0.2">
      <c r="N5627" s="8"/>
      <c r="P5627" s="8"/>
    </row>
    <row r="5628" spans="14:16" ht="14.25" customHeight="1" x14ac:dyDescent="0.2">
      <c r="N5628" s="8"/>
      <c r="P5628" s="8"/>
    </row>
    <row r="5629" spans="14:16" ht="14.25" customHeight="1" x14ac:dyDescent="0.2">
      <c r="N5629" s="8"/>
      <c r="P5629" s="8"/>
    </row>
    <row r="5630" spans="14:16" ht="14.25" customHeight="1" x14ac:dyDescent="0.2">
      <c r="N5630" s="8"/>
      <c r="P5630" s="8"/>
    </row>
    <row r="5631" spans="14:16" ht="14.25" customHeight="1" x14ac:dyDescent="0.2">
      <c r="N5631" s="8"/>
      <c r="P5631" s="8"/>
    </row>
    <row r="5632" spans="14:16" ht="14.25" customHeight="1" x14ac:dyDescent="0.2">
      <c r="N5632" s="8"/>
      <c r="P5632" s="8"/>
    </row>
    <row r="5633" spans="14:16" ht="14.25" customHeight="1" x14ac:dyDescent="0.2">
      <c r="N5633" s="8"/>
      <c r="P5633" s="8"/>
    </row>
    <row r="5634" spans="14:16" ht="14.25" customHeight="1" x14ac:dyDescent="0.2">
      <c r="N5634" s="8"/>
      <c r="P5634" s="8"/>
    </row>
    <row r="5635" spans="14:16" ht="14.25" customHeight="1" x14ac:dyDescent="0.2">
      <c r="N5635" s="8"/>
      <c r="P5635" s="8"/>
    </row>
    <row r="5636" spans="14:16" ht="14.25" customHeight="1" x14ac:dyDescent="0.2">
      <c r="N5636" s="8"/>
      <c r="P5636" s="8"/>
    </row>
    <row r="5637" spans="14:16" ht="14.25" customHeight="1" x14ac:dyDescent="0.2">
      <c r="N5637" s="8"/>
      <c r="P5637" s="8"/>
    </row>
    <row r="5638" spans="14:16" ht="14.25" customHeight="1" x14ac:dyDescent="0.2">
      <c r="N5638" s="8"/>
      <c r="P5638" s="8"/>
    </row>
    <row r="5639" spans="14:16" ht="14.25" customHeight="1" x14ac:dyDescent="0.2">
      <c r="N5639" s="8"/>
      <c r="P5639" s="8"/>
    </row>
    <row r="5640" spans="14:16" ht="14.25" customHeight="1" x14ac:dyDescent="0.2">
      <c r="N5640" s="8"/>
      <c r="P5640" s="8"/>
    </row>
    <row r="5641" spans="14:16" ht="14.25" customHeight="1" x14ac:dyDescent="0.2">
      <c r="N5641" s="8"/>
      <c r="P5641" s="8"/>
    </row>
    <row r="5642" spans="14:16" ht="14.25" customHeight="1" x14ac:dyDescent="0.2">
      <c r="N5642" s="8"/>
      <c r="P5642" s="8"/>
    </row>
    <row r="5643" spans="14:16" ht="14.25" customHeight="1" x14ac:dyDescent="0.2">
      <c r="N5643" s="8"/>
      <c r="P5643" s="8"/>
    </row>
    <row r="5644" spans="14:16" ht="14.25" customHeight="1" x14ac:dyDescent="0.2">
      <c r="N5644" s="8"/>
      <c r="P5644" s="8"/>
    </row>
    <row r="5645" spans="14:16" ht="14.25" customHeight="1" x14ac:dyDescent="0.2">
      <c r="N5645" s="8"/>
      <c r="P5645" s="8"/>
    </row>
    <row r="5646" spans="14:16" ht="14.25" customHeight="1" x14ac:dyDescent="0.2">
      <c r="N5646" s="8"/>
      <c r="P5646" s="8"/>
    </row>
    <row r="5647" spans="14:16" ht="14.25" customHeight="1" x14ac:dyDescent="0.2">
      <c r="N5647" s="8"/>
      <c r="P5647" s="8"/>
    </row>
    <row r="5648" spans="14:16" ht="14.25" customHeight="1" x14ac:dyDescent="0.2">
      <c r="N5648" s="8"/>
      <c r="P5648" s="8"/>
    </row>
    <row r="5649" spans="14:16" ht="14.25" customHeight="1" x14ac:dyDescent="0.2">
      <c r="N5649" s="8"/>
      <c r="P5649" s="8"/>
    </row>
    <row r="5650" spans="14:16" ht="14.25" customHeight="1" x14ac:dyDescent="0.2">
      <c r="N5650" s="8"/>
      <c r="P5650" s="8"/>
    </row>
    <row r="5651" spans="14:16" ht="14.25" customHeight="1" x14ac:dyDescent="0.2">
      <c r="N5651" s="8"/>
      <c r="P5651" s="8"/>
    </row>
    <row r="5652" spans="14:16" ht="14.25" customHeight="1" x14ac:dyDescent="0.2">
      <c r="N5652" s="8"/>
      <c r="P5652" s="8"/>
    </row>
    <row r="5653" spans="14:16" ht="14.25" customHeight="1" x14ac:dyDescent="0.2">
      <c r="N5653" s="8"/>
      <c r="P5653" s="8"/>
    </row>
    <row r="5654" spans="14:16" ht="14.25" customHeight="1" x14ac:dyDescent="0.2">
      <c r="N5654" s="8"/>
      <c r="P5654" s="8"/>
    </row>
    <row r="5655" spans="14:16" ht="14.25" customHeight="1" x14ac:dyDescent="0.2">
      <c r="N5655" s="8"/>
      <c r="P5655" s="8"/>
    </row>
    <row r="5656" spans="14:16" ht="14.25" customHeight="1" x14ac:dyDescent="0.2">
      <c r="N5656" s="8"/>
      <c r="P5656" s="8"/>
    </row>
    <row r="5657" spans="14:16" ht="14.25" customHeight="1" x14ac:dyDescent="0.2">
      <c r="N5657" s="8"/>
      <c r="P5657" s="8"/>
    </row>
    <row r="5658" spans="14:16" ht="14.25" customHeight="1" x14ac:dyDescent="0.2">
      <c r="N5658" s="8"/>
      <c r="P5658" s="8"/>
    </row>
    <row r="5659" spans="14:16" ht="14.25" customHeight="1" x14ac:dyDescent="0.2">
      <c r="N5659" s="8"/>
      <c r="P5659" s="8"/>
    </row>
    <row r="5660" spans="14:16" ht="14.25" customHeight="1" x14ac:dyDescent="0.2">
      <c r="N5660" s="8"/>
      <c r="P5660" s="8"/>
    </row>
    <row r="5661" spans="14:16" ht="14.25" customHeight="1" x14ac:dyDescent="0.2">
      <c r="N5661" s="8"/>
      <c r="P5661" s="8"/>
    </row>
    <row r="5662" spans="14:16" ht="14.25" customHeight="1" x14ac:dyDescent="0.2">
      <c r="N5662" s="8"/>
      <c r="P5662" s="8"/>
    </row>
    <row r="5663" spans="14:16" ht="14.25" customHeight="1" x14ac:dyDescent="0.2">
      <c r="N5663" s="8"/>
      <c r="P5663" s="8"/>
    </row>
    <row r="5664" spans="14:16" ht="14.25" customHeight="1" x14ac:dyDescent="0.2">
      <c r="N5664" s="8"/>
      <c r="P5664" s="8"/>
    </row>
    <row r="5665" spans="14:16" ht="14.25" customHeight="1" x14ac:dyDescent="0.2">
      <c r="N5665" s="8"/>
      <c r="P5665" s="8"/>
    </row>
    <row r="5666" spans="14:16" ht="14.25" customHeight="1" x14ac:dyDescent="0.2">
      <c r="N5666" s="8"/>
      <c r="P5666" s="8"/>
    </row>
    <row r="5667" spans="14:16" ht="14.25" customHeight="1" x14ac:dyDescent="0.2">
      <c r="N5667" s="8"/>
      <c r="P5667" s="8"/>
    </row>
    <row r="5668" spans="14:16" ht="14.25" customHeight="1" x14ac:dyDescent="0.2">
      <c r="N5668" s="8"/>
      <c r="P5668" s="8"/>
    </row>
    <row r="5669" spans="14:16" ht="14.25" customHeight="1" x14ac:dyDescent="0.2">
      <c r="N5669" s="8"/>
      <c r="P5669" s="8"/>
    </row>
    <row r="5670" spans="14:16" ht="14.25" customHeight="1" x14ac:dyDescent="0.2">
      <c r="N5670" s="8"/>
      <c r="P5670" s="8"/>
    </row>
    <row r="5671" spans="14:16" ht="14.25" customHeight="1" x14ac:dyDescent="0.2">
      <c r="N5671" s="8"/>
      <c r="P5671" s="8"/>
    </row>
    <row r="5672" spans="14:16" ht="14.25" customHeight="1" x14ac:dyDescent="0.2">
      <c r="N5672" s="8"/>
      <c r="P5672" s="8"/>
    </row>
    <row r="5673" spans="14:16" ht="14.25" customHeight="1" x14ac:dyDescent="0.2">
      <c r="N5673" s="8"/>
      <c r="P5673" s="8"/>
    </row>
    <row r="5674" spans="14:16" ht="14.25" customHeight="1" x14ac:dyDescent="0.2">
      <c r="N5674" s="8"/>
      <c r="P5674" s="8"/>
    </row>
    <row r="5675" spans="14:16" ht="14.25" customHeight="1" x14ac:dyDescent="0.2">
      <c r="N5675" s="8"/>
      <c r="P5675" s="8"/>
    </row>
    <row r="5676" spans="14:16" ht="14.25" customHeight="1" x14ac:dyDescent="0.2">
      <c r="N5676" s="8"/>
      <c r="P5676" s="8"/>
    </row>
    <row r="5677" spans="14:16" ht="14.25" customHeight="1" x14ac:dyDescent="0.2">
      <c r="N5677" s="8"/>
      <c r="P5677" s="8"/>
    </row>
    <row r="5678" spans="14:16" ht="14.25" customHeight="1" x14ac:dyDescent="0.2">
      <c r="N5678" s="8"/>
      <c r="P5678" s="8"/>
    </row>
    <row r="5679" spans="14:16" ht="14.25" customHeight="1" x14ac:dyDescent="0.2">
      <c r="N5679" s="8"/>
      <c r="P5679" s="8"/>
    </row>
    <row r="5680" spans="14:16" ht="14.25" customHeight="1" x14ac:dyDescent="0.2">
      <c r="N5680" s="8"/>
      <c r="P5680" s="8"/>
    </row>
    <row r="5681" spans="14:16" ht="14.25" customHeight="1" x14ac:dyDescent="0.2">
      <c r="N5681" s="8"/>
      <c r="P5681" s="8"/>
    </row>
    <row r="5682" spans="14:16" ht="14.25" customHeight="1" x14ac:dyDescent="0.2">
      <c r="N5682" s="8"/>
      <c r="P5682" s="8"/>
    </row>
    <row r="5683" spans="14:16" ht="14.25" customHeight="1" x14ac:dyDescent="0.2">
      <c r="N5683" s="8"/>
      <c r="P5683" s="8"/>
    </row>
    <row r="5684" spans="14:16" ht="14.25" customHeight="1" x14ac:dyDescent="0.2">
      <c r="N5684" s="8"/>
      <c r="P5684" s="8"/>
    </row>
    <row r="5685" spans="14:16" ht="14.25" customHeight="1" x14ac:dyDescent="0.2">
      <c r="N5685" s="8"/>
      <c r="P5685" s="8"/>
    </row>
    <row r="5686" spans="14:16" ht="14.25" customHeight="1" x14ac:dyDescent="0.2">
      <c r="N5686" s="8"/>
      <c r="P5686" s="8"/>
    </row>
    <row r="5687" spans="14:16" ht="14.25" customHeight="1" x14ac:dyDescent="0.2">
      <c r="N5687" s="8"/>
      <c r="P5687" s="8"/>
    </row>
    <row r="5688" spans="14:16" ht="14.25" customHeight="1" x14ac:dyDescent="0.2">
      <c r="N5688" s="8"/>
      <c r="P5688" s="8"/>
    </row>
    <row r="5689" spans="14:16" ht="14.25" customHeight="1" x14ac:dyDescent="0.2">
      <c r="N5689" s="8"/>
      <c r="P5689" s="8"/>
    </row>
    <row r="5690" spans="14:16" ht="14.25" customHeight="1" x14ac:dyDescent="0.2">
      <c r="N5690" s="8"/>
      <c r="P5690" s="8"/>
    </row>
    <row r="5691" spans="14:16" ht="14.25" customHeight="1" x14ac:dyDescent="0.2">
      <c r="N5691" s="8"/>
      <c r="P5691" s="8"/>
    </row>
    <row r="5692" spans="14:16" ht="14.25" customHeight="1" x14ac:dyDescent="0.2">
      <c r="N5692" s="8"/>
      <c r="P5692" s="8"/>
    </row>
    <row r="5693" spans="14:16" ht="14.25" customHeight="1" x14ac:dyDescent="0.2">
      <c r="N5693" s="8"/>
      <c r="P5693" s="8"/>
    </row>
    <row r="5694" spans="14:16" ht="14.25" customHeight="1" x14ac:dyDescent="0.2">
      <c r="N5694" s="8"/>
      <c r="P5694" s="8"/>
    </row>
    <row r="5695" spans="14:16" ht="14.25" customHeight="1" x14ac:dyDescent="0.2">
      <c r="N5695" s="8"/>
      <c r="P5695" s="8"/>
    </row>
    <row r="5696" spans="14:16" ht="14.25" customHeight="1" x14ac:dyDescent="0.2">
      <c r="N5696" s="8"/>
      <c r="P5696" s="8"/>
    </row>
    <row r="5697" spans="14:16" ht="14.25" customHeight="1" x14ac:dyDescent="0.2">
      <c r="N5697" s="8"/>
      <c r="P5697" s="8"/>
    </row>
    <row r="5698" spans="14:16" ht="14.25" customHeight="1" x14ac:dyDescent="0.2">
      <c r="N5698" s="8"/>
      <c r="P5698" s="8"/>
    </row>
    <row r="5699" spans="14:16" ht="14.25" customHeight="1" x14ac:dyDescent="0.2">
      <c r="N5699" s="8"/>
      <c r="P5699" s="8"/>
    </row>
    <row r="5700" spans="14:16" ht="14.25" customHeight="1" x14ac:dyDescent="0.2">
      <c r="N5700" s="8"/>
      <c r="P5700" s="8"/>
    </row>
    <row r="5701" spans="14:16" ht="14.25" customHeight="1" x14ac:dyDescent="0.2">
      <c r="N5701" s="8"/>
      <c r="P5701" s="8"/>
    </row>
    <row r="5702" spans="14:16" ht="14.25" customHeight="1" x14ac:dyDescent="0.2">
      <c r="N5702" s="8"/>
      <c r="P5702" s="8"/>
    </row>
    <row r="5703" spans="14:16" ht="14.25" customHeight="1" x14ac:dyDescent="0.2">
      <c r="N5703" s="8"/>
      <c r="P5703" s="8"/>
    </row>
    <row r="5704" spans="14:16" ht="14.25" customHeight="1" x14ac:dyDescent="0.2">
      <c r="N5704" s="8"/>
      <c r="P5704" s="8"/>
    </row>
    <row r="5705" spans="14:16" ht="14.25" customHeight="1" x14ac:dyDescent="0.2">
      <c r="N5705" s="8"/>
      <c r="P5705" s="8"/>
    </row>
    <row r="5706" spans="14:16" ht="14.25" customHeight="1" x14ac:dyDescent="0.2">
      <c r="N5706" s="8"/>
      <c r="P5706" s="8"/>
    </row>
    <row r="5707" spans="14:16" ht="14.25" customHeight="1" x14ac:dyDescent="0.2">
      <c r="N5707" s="8"/>
      <c r="P5707" s="8"/>
    </row>
    <row r="5708" spans="14:16" ht="14.25" customHeight="1" x14ac:dyDescent="0.2">
      <c r="N5708" s="8"/>
      <c r="P5708" s="8"/>
    </row>
    <row r="5709" spans="14:16" ht="14.25" customHeight="1" x14ac:dyDescent="0.2">
      <c r="N5709" s="8"/>
      <c r="P5709" s="8"/>
    </row>
    <row r="5710" spans="14:16" ht="14.25" customHeight="1" x14ac:dyDescent="0.2">
      <c r="N5710" s="8"/>
      <c r="P5710" s="8"/>
    </row>
    <row r="5711" spans="14:16" ht="14.25" customHeight="1" x14ac:dyDescent="0.2">
      <c r="N5711" s="8"/>
      <c r="P5711" s="8"/>
    </row>
    <row r="5712" spans="14:16" ht="14.25" customHeight="1" x14ac:dyDescent="0.2">
      <c r="N5712" s="8"/>
      <c r="P5712" s="8"/>
    </row>
    <row r="5713" spans="14:16" ht="14.25" customHeight="1" x14ac:dyDescent="0.2">
      <c r="N5713" s="8"/>
      <c r="P5713" s="8"/>
    </row>
    <row r="5714" spans="14:16" ht="14.25" customHeight="1" x14ac:dyDescent="0.2">
      <c r="N5714" s="8"/>
      <c r="P5714" s="8"/>
    </row>
    <row r="5715" spans="14:16" ht="14.25" customHeight="1" x14ac:dyDescent="0.2">
      <c r="N5715" s="8"/>
      <c r="P5715" s="8"/>
    </row>
    <row r="5716" spans="14:16" ht="14.25" customHeight="1" x14ac:dyDescent="0.2">
      <c r="N5716" s="8"/>
      <c r="P5716" s="8"/>
    </row>
    <row r="5717" spans="14:16" ht="14.25" customHeight="1" x14ac:dyDescent="0.2">
      <c r="N5717" s="8"/>
      <c r="P5717" s="8"/>
    </row>
    <row r="5718" spans="14:16" ht="14.25" customHeight="1" x14ac:dyDescent="0.2">
      <c r="N5718" s="8"/>
      <c r="P5718" s="8"/>
    </row>
    <row r="5719" spans="14:16" ht="14.25" customHeight="1" x14ac:dyDescent="0.2">
      <c r="N5719" s="8"/>
      <c r="P5719" s="8"/>
    </row>
    <row r="5720" spans="14:16" ht="14.25" customHeight="1" x14ac:dyDescent="0.2">
      <c r="N5720" s="8"/>
      <c r="P5720" s="8"/>
    </row>
    <row r="5721" spans="14:16" ht="14.25" customHeight="1" x14ac:dyDescent="0.2">
      <c r="N5721" s="8"/>
      <c r="P5721" s="8"/>
    </row>
    <row r="5722" spans="14:16" ht="14.25" customHeight="1" x14ac:dyDescent="0.2">
      <c r="N5722" s="8"/>
      <c r="P5722" s="8"/>
    </row>
    <row r="5723" spans="14:16" ht="14.25" customHeight="1" x14ac:dyDescent="0.2">
      <c r="N5723" s="8"/>
      <c r="P5723" s="8"/>
    </row>
    <row r="5724" spans="14:16" ht="14.25" customHeight="1" x14ac:dyDescent="0.2">
      <c r="N5724" s="8"/>
      <c r="P5724" s="8"/>
    </row>
    <row r="5725" spans="14:16" ht="14.25" customHeight="1" x14ac:dyDescent="0.2">
      <c r="N5725" s="8"/>
      <c r="P5725" s="8"/>
    </row>
    <row r="5726" spans="14:16" ht="14.25" customHeight="1" x14ac:dyDescent="0.2">
      <c r="N5726" s="8"/>
      <c r="P5726" s="8"/>
    </row>
    <row r="5727" spans="14:16" ht="14.25" customHeight="1" x14ac:dyDescent="0.2">
      <c r="N5727" s="8"/>
      <c r="P5727" s="8"/>
    </row>
    <row r="5728" spans="14:16" ht="14.25" customHeight="1" x14ac:dyDescent="0.2">
      <c r="N5728" s="8"/>
      <c r="P5728" s="8"/>
    </row>
    <row r="5729" spans="14:16" ht="14.25" customHeight="1" x14ac:dyDescent="0.2">
      <c r="N5729" s="8"/>
      <c r="P5729" s="8"/>
    </row>
    <row r="5730" spans="14:16" ht="14.25" customHeight="1" x14ac:dyDescent="0.2">
      <c r="N5730" s="8"/>
      <c r="P5730" s="8"/>
    </row>
    <row r="5731" spans="14:16" ht="14.25" customHeight="1" x14ac:dyDescent="0.2">
      <c r="N5731" s="8"/>
      <c r="P5731" s="8"/>
    </row>
    <row r="5732" spans="14:16" ht="14.25" customHeight="1" x14ac:dyDescent="0.2">
      <c r="N5732" s="8"/>
      <c r="P5732" s="8"/>
    </row>
    <row r="5733" spans="14:16" ht="14.25" customHeight="1" x14ac:dyDescent="0.2">
      <c r="N5733" s="8"/>
      <c r="P5733" s="8"/>
    </row>
    <row r="5734" spans="14:16" ht="14.25" customHeight="1" x14ac:dyDescent="0.2">
      <c r="N5734" s="8"/>
      <c r="P5734" s="8"/>
    </row>
    <row r="5735" spans="14:16" ht="14.25" customHeight="1" x14ac:dyDescent="0.2">
      <c r="N5735" s="8"/>
      <c r="P5735" s="8"/>
    </row>
    <row r="5736" spans="14:16" ht="14.25" customHeight="1" x14ac:dyDescent="0.2">
      <c r="N5736" s="8"/>
      <c r="P5736" s="8"/>
    </row>
    <row r="5737" spans="14:16" ht="14.25" customHeight="1" x14ac:dyDescent="0.2">
      <c r="N5737" s="8"/>
      <c r="P5737" s="8"/>
    </row>
    <row r="5738" spans="14:16" ht="14.25" customHeight="1" x14ac:dyDescent="0.2">
      <c r="N5738" s="8"/>
      <c r="P5738" s="8"/>
    </row>
    <row r="5739" spans="14:16" ht="14.25" customHeight="1" x14ac:dyDescent="0.2">
      <c r="N5739" s="8"/>
      <c r="P5739" s="8"/>
    </row>
    <row r="5740" spans="14:16" ht="14.25" customHeight="1" x14ac:dyDescent="0.2">
      <c r="N5740" s="8"/>
      <c r="P5740" s="8"/>
    </row>
    <row r="5741" spans="14:16" ht="14.25" customHeight="1" x14ac:dyDescent="0.2">
      <c r="N5741" s="8"/>
      <c r="P5741" s="8"/>
    </row>
    <row r="5742" spans="14:16" ht="14.25" customHeight="1" x14ac:dyDescent="0.2">
      <c r="N5742" s="8"/>
      <c r="P5742" s="8"/>
    </row>
    <row r="5743" spans="14:16" ht="14.25" customHeight="1" x14ac:dyDescent="0.2">
      <c r="N5743" s="8"/>
      <c r="P5743" s="8"/>
    </row>
    <row r="5744" spans="14:16" ht="14.25" customHeight="1" x14ac:dyDescent="0.2">
      <c r="N5744" s="8"/>
      <c r="P5744" s="8"/>
    </row>
    <row r="5745" spans="14:16" ht="14.25" customHeight="1" x14ac:dyDescent="0.2">
      <c r="N5745" s="8"/>
      <c r="P5745" s="8"/>
    </row>
    <row r="5746" spans="14:16" ht="14.25" customHeight="1" x14ac:dyDescent="0.2">
      <c r="N5746" s="8"/>
      <c r="P5746" s="8"/>
    </row>
    <row r="5747" spans="14:16" ht="14.25" customHeight="1" x14ac:dyDescent="0.2">
      <c r="N5747" s="8"/>
      <c r="P5747" s="8"/>
    </row>
    <row r="5748" spans="14:16" ht="14.25" customHeight="1" x14ac:dyDescent="0.2">
      <c r="N5748" s="8"/>
      <c r="P5748" s="8"/>
    </row>
    <row r="5749" spans="14:16" ht="14.25" customHeight="1" x14ac:dyDescent="0.2">
      <c r="N5749" s="8"/>
      <c r="P5749" s="8"/>
    </row>
    <row r="5750" spans="14:16" ht="14.25" customHeight="1" x14ac:dyDescent="0.2">
      <c r="N5750" s="8"/>
      <c r="P5750" s="8"/>
    </row>
    <row r="5751" spans="14:16" ht="14.25" customHeight="1" x14ac:dyDescent="0.2">
      <c r="N5751" s="8"/>
      <c r="P5751" s="8"/>
    </row>
    <row r="5752" spans="14:16" ht="14.25" customHeight="1" x14ac:dyDescent="0.2">
      <c r="N5752" s="8"/>
      <c r="P5752" s="8"/>
    </row>
    <row r="5753" spans="14:16" ht="14.25" customHeight="1" x14ac:dyDescent="0.2">
      <c r="N5753" s="8"/>
      <c r="P5753" s="8"/>
    </row>
    <row r="5754" spans="14:16" ht="14.25" customHeight="1" x14ac:dyDescent="0.2">
      <c r="N5754" s="8"/>
      <c r="P5754" s="8"/>
    </row>
    <row r="5755" spans="14:16" ht="14.25" customHeight="1" x14ac:dyDescent="0.2">
      <c r="N5755" s="8"/>
      <c r="P5755" s="8"/>
    </row>
    <row r="5756" spans="14:16" ht="14.25" customHeight="1" x14ac:dyDescent="0.2">
      <c r="N5756" s="8"/>
      <c r="P5756" s="8"/>
    </row>
    <row r="5757" spans="14:16" ht="14.25" customHeight="1" x14ac:dyDescent="0.2">
      <c r="N5757" s="8"/>
      <c r="P5757" s="8"/>
    </row>
    <row r="5758" spans="14:16" ht="14.25" customHeight="1" x14ac:dyDescent="0.2">
      <c r="N5758" s="8"/>
      <c r="P5758" s="8"/>
    </row>
    <row r="5759" spans="14:16" ht="14.25" customHeight="1" x14ac:dyDescent="0.2">
      <c r="N5759" s="8"/>
      <c r="P5759" s="8"/>
    </row>
    <row r="5760" spans="14:16" ht="14.25" customHeight="1" x14ac:dyDescent="0.2">
      <c r="N5760" s="8"/>
      <c r="P5760" s="8"/>
    </row>
    <row r="5761" spans="14:16" ht="14.25" customHeight="1" x14ac:dyDescent="0.2">
      <c r="N5761" s="8"/>
      <c r="P5761" s="8"/>
    </row>
    <row r="5762" spans="14:16" ht="14.25" customHeight="1" x14ac:dyDescent="0.2">
      <c r="N5762" s="8"/>
      <c r="P5762" s="8"/>
    </row>
    <row r="5763" spans="14:16" ht="14.25" customHeight="1" x14ac:dyDescent="0.2">
      <c r="N5763" s="8"/>
      <c r="P5763" s="8"/>
    </row>
    <row r="5764" spans="14:16" ht="14.25" customHeight="1" x14ac:dyDescent="0.2">
      <c r="N5764" s="8"/>
      <c r="P5764" s="8"/>
    </row>
    <row r="5765" spans="14:16" ht="14.25" customHeight="1" x14ac:dyDescent="0.2">
      <c r="N5765" s="8"/>
      <c r="P5765" s="8"/>
    </row>
    <row r="5766" spans="14:16" ht="14.25" customHeight="1" x14ac:dyDescent="0.2">
      <c r="N5766" s="8"/>
      <c r="P5766" s="8"/>
    </row>
    <row r="5767" spans="14:16" ht="14.25" customHeight="1" x14ac:dyDescent="0.2">
      <c r="N5767" s="8"/>
      <c r="P5767" s="8"/>
    </row>
    <row r="5768" spans="14:16" ht="14.25" customHeight="1" x14ac:dyDescent="0.2">
      <c r="N5768" s="8"/>
      <c r="P5768" s="8"/>
    </row>
    <row r="5769" spans="14:16" ht="14.25" customHeight="1" x14ac:dyDescent="0.2">
      <c r="N5769" s="8"/>
      <c r="P5769" s="8"/>
    </row>
    <row r="5770" spans="14:16" ht="14.25" customHeight="1" x14ac:dyDescent="0.2">
      <c r="N5770" s="8"/>
      <c r="P5770" s="8"/>
    </row>
    <row r="5771" spans="14:16" ht="14.25" customHeight="1" x14ac:dyDescent="0.2">
      <c r="N5771" s="8"/>
      <c r="P5771" s="8"/>
    </row>
    <row r="5772" spans="14:16" ht="14.25" customHeight="1" x14ac:dyDescent="0.2">
      <c r="N5772" s="8"/>
      <c r="P5772" s="8"/>
    </row>
    <row r="5773" spans="14:16" ht="14.25" customHeight="1" x14ac:dyDescent="0.2">
      <c r="N5773" s="8"/>
      <c r="P5773" s="8"/>
    </row>
    <row r="5774" spans="14:16" ht="14.25" customHeight="1" x14ac:dyDescent="0.2">
      <c r="N5774" s="8"/>
      <c r="P5774" s="8"/>
    </row>
    <row r="5775" spans="14:16" ht="14.25" customHeight="1" x14ac:dyDescent="0.2">
      <c r="N5775" s="8"/>
      <c r="P5775" s="8"/>
    </row>
    <row r="5776" spans="14:16" ht="14.25" customHeight="1" x14ac:dyDescent="0.2">
      <c r="N5776" s="8"/>
      <c r="P5776" s="8"/>
    </row>
    <row r="5777" spans="14:16" ht="14.25" customHeight="1" x14ac:dyDescent="0.2">
      <c r="N5777" s="8"/>
      <c r="P5777" s="8"/>
    </row>
    <row r="5778" spans="14:16" ht="14.25" customHeight="1" x14ac:dyDescent="0.2">
      <c r="N5778" s="8"/>
      <c r="P5778" s="8"/>
    </row>
    <row r="5779" spans="14:16" ht="14.25" customHeight="1" x14ac:dyDescent="0.2">
      <c r="N5779" s="8"/>
      <c r="P5779" s="8"/>
    </row>
    <row r="5780" spans="14:16" ht="14.25" customHeight="1" x14ac:dyDescent="0.2">
      <c r="N5780" s="8"/>
      <c r="P5780" s="8"/>
    </row>
    <row r="5781" spans="14:16" ht="14.25" customHeight="1" x14ac:dyDescent="0.2">
      <c r="N5781" s="8"/>
      <c r="P5781" s="8"/>
    </row>
    <row r="5782" spans="14:16" ht="14.25" customHeight="1" x14ac:dyDescent="0.2">
      <c r="N5782" s="8"/>
      <c r="P5782" s="8"/>
    </row>
    <row r="5783" spans="14:16" ht="14.25" customHeight="1" x14ac:dyDescent="0.2">
      <c r="N5783" s="8"/>
      <c r="P5783" s="8"/>
    </row>
    <row r="5784" spans="14:16" ht="14.25" customHeight="1" x14ac:dyDescent="0.2">
      <c r="N5784" s="8"/>
      <c r="P5784" s="8"/>
    </row>
    <row r="5785" spans="14:16" ht="14.25" customHeight="1" x14ac:dyDescent="0.2">
      <c r="N5785" s="8"/>
      <c r="P5785" s="8"/>
    </row>
    <row r="5786" spans="14:16" ht="14.25" customHeight="1" x14ac:dyDescent="0.2">
      <c r="N5786" s="8"/>
      <c r="P5786" s="8"/>
    </row>
    <row r="5787" spans="14:16" ht="14.25" customHeight="1" x14ac:dyDescent="0.2">
      <c r="N5787" s="8"/>
      <c r="P5787" s="8"/>
    </row>
    <row r="5788" spans="14:16" ht="14.25" customHeight="1" x14ac:dyDescent="0.2">
      <c r="N5788" s="8"/>
      <c r="P5788" s="8"/>
    </row>
    <row r="5789" spans="14:16" ht="14.25" customHeight="1" x14ac:dyDescent="0.2">
      <c r="N5789" s="8"/>
      <c r="P5789" s="8"/>
    </row>
    <row r="5790" spans="14:16" ht="14.25" customHeight="1" x14ac:dyDescent="0.2">
      <c r="N5790" s="8"/>
      <c r="P5790" s="8"/>
    </row>
    <row r="5791" spans="14:16" ht="14.25" customHeight="1" x14ac:dyDescent="0.2">
      <c r="N5791" s="8"/>
      <c r="P5791" s="8"/>
    </row>
    <row r="5792" spans="14:16" ht="14.25" customHeight="1" x14ac:dyDescent="0.2">
      <c r="N5792" s="8"/>
      <c r="P5792" s="8"/>
    </row>
    <row r="5793" spans="14:16" ht="14.25" customHeight="1" x14ac:dyDescent="0.2">
      <c r="N5793" s="8"/>
      <c r="P5793" s="8"/>
    </row>
    <row r="5794" spans="14:16" ht="14.25" customHeight="1" x14ac:dyDescent="0.2">
      <c r="N5794" s="8"/>
      <c r="P5794" s="8"/>
    </row>
    <row r="5795" spans="14:16" ht="14.25" customHeight="1" x14ac:dyDescent="0.2">
      <c r="N5795" s="8"/>
      <c r="P5795" s="8"/>
    </row>
    <row r="5796" spans="14:16" ht="14.25" customHeight="1" x14ac:dyDescent="0.2">
      <c r="N5796" s="8"/>
      <c r="P5796" s="8"/>
    </row>
    <row r="5797" spans="14:16" ht="14.25" customHeight="1" x14ac:dyDescent="0.2">
      <c r="N5797" s="8"/>
      <c r="P5797" s="8"/>
    </row>
    <row r="5798" spans="14:16" ht="14.25" customHeight="1" x14ac:dyDescent="0.2">
      <c r="N5798" s="8"/>
      <c r="P5798" s="8"/>
    </row>
    <row r="5799" spans="14:16" ht="14.25" customHeight="1" x14ac:dyDescent="0.2">
      <c r="N5799" s="8"/>
      <c r="P5799" s="8"/>
    </row>
    <row r="5800" spans="14:16" ht="14.25" customHeight="1" x14ac:dyDescent="0.2">
      <c r="N5800" s="8"/>
      <c r="P5800" s="8"/>
    </row>
    <row r="5801" spans="14:16" ht="14.25" customHeight="1" x14ac:dyDescent="0.2">
      <c r="N5801" s="8"/>
      <c r="P5801" s="8"/>
    </row>
    <row r="5802" spans="14:16" ht="14.25" customHeight="1" x14ac:dyDescent="0.2">
      <c r="N5802" s="8"/>
      <c r="P5802" s="8"/>
    </row>
    <row r="5803" spans="14:16" ht="14.25" customHeight="1" x14ac:dyDescent="0.2">
      <c r="N5803" s="8"/>
      <c r="P5803" s="8"/>
    </row>
    <row r="5804" spans="14:16" ht="14.25" customHeight="1" x14ac:dyDescent="0.2">
      <c r="N5804" s="8"/>
      <c r="P5804" s="8"/>
    </row>
    <row r="5805" spans="14:16" ht="14.25" customHeight="1" x14ac:dyDescent="0.2">
      <c r="N5805" s="8"/>
      <c r="P5805" s="8"/>
    </row>
    <row r="5806" spans="14:16" ht="14.25" customHeight="1" x14ac:dyDescent="0.2">
      <c r="N5806" s="8"/>
      <c r="P5806" s="8"/>
    </row>
    <row r="5807" spans="14:16" ht="14.25" customHeight="1" x14ac:dyDescent="0.2">
      <c r="N5807" s="8"/>
      <c r="P5807" s="8"/>
    </row>
    <row r="5808" spans="14:16" ht="14.25" customHeight="1" x14ac:dyDescent="0.2">
      <c r="N5808" s="8"/>
      <c r="P5808" s="8"/>
    </row>
    <row r="5809" spans="14:16" ht="14.25" customHeight="1" x14ac:dyDescent="0.2">
      <c r="N5809" s="8"/>
      <c r="P5809" s="8"/>
    </row>
    <row r="5810" spans="14:16" ht="14.25" customHeight="1" x14ac:dyDescent="0.2">
      <c r="N5810" s="8"/>
      <c r="P5810" s="8"/>
    </row>
    <row r="5811" spans="14:16" ht="14.25" customHeight="1" x14ac:dyDescent="0.2">
      <c r="N5811" s="8"/>
      <c r="P5811" s="8"/>
    </row>
    <row r="5812" spans="14:16" ht="14.25" customHeight="1" x14ac:dyDescent="0.2">
      <c r="N5812" s="8"/>
      <c r="P5812" s="8"/>
    </row>
    <row r="5813" spans="14:16" ht="14.25" customHeight="1" x14ac:dyDescent="0.2">
      <c r="N5813" s="8"/>
      <c r="P5813" s="8"/>
    </row>
    <row r="5814" spans="14:16" ht="14.25" customHeight="1" x14ac:dyDescent="0.2">
      <c r="N5814" s="8"/>
      <c r="P5814" s="8"/>
    </row>
    <row r="5815" spans="14:16" ht="14.25" customHeight="1" x14ac:dyDescent="0.2">
      <c r="N5815" s="8"/>
      <c r="P5815" s="8"/>
    </row>
    <row r="5816" spans="14:16" ht="14.25" customHeight="1" x14ac:dyDescent="0.2">
      <c r="N5816" s="8"/>
      <c r="P5816" s="8"/>
    </row>
    <row r="5817" spans="14:16" ht="14.25" customHeight="1" x14ac:dyDescent="0.2">
      <c r="N5817" s="8"/>
      <c r="P5817" s="8"/>
    </row>
    <row r="5818" spans="14:16" ht="14.25" customHeight="1" x14ac:dyDescent="0.2">
      <c r="N5818" s="8"/>
      <c r="P5818" s="8"/>
    </row>
    <row r="5819" spans="14:16" ht="14.25" customHeight="1" x14ac:dyDescent="0.2">
      <c r="N5819" s="8"/>
      <c r="P5819" s="8"/>
    </row>
    <row r="5820" spans="14:16" ht="14.25" customHeight="1" x14ac:dyDescent="0.2">
      <c r="N5820" s="8"/>
      <c r="P5820" s="8"/>
    </row>
    <row r="5821" spans="14:16" ht="14.25" customHeight="1" x14ac:dyDescent="0.2">
      <c r="N5821" s="8"/>
      <c r="P5821" s="8"/>
    </row>
    <row r="5822" spans="14:16" ht="14.25" customHeight="1" x14ac:dyDescent="0.2">
      <c r="N5822" s="8"/>
      <c r="P5822" s="8"/>
    </row>
    <row r="5823" spans="14:16" ht="14.25" customHeight="1" x14ac:dyDescent="0.2">
      <c r="N5823" s="8"/>
      <c r="P5823" s="8"/>
    </row>
    <row r="5824" spans="14:16" ht="14.25" customHeight="1" x14ac:dyDescent="0.2">
      <c r="N5824" s="8"/>
      <c r="P5824" s="8"/>
    </row>
    <row r="5825" spans="14:16" ht="14.25" customHeight="1" x14ac:dyDescent="0.2">
      <c r="N5825" s="8"/>
      <c r="P5825" s="8"/>
    </row>
    <row r="5826" spans="14:16" ht="14.25" customHeight="1" x14ac:dyDescent="0.2">
      <c r="N5826" s="8"/>
      <c r="P5826" s="8"/>
    </row>
    <row r="5827" spans="14:16" ht="14.25" customHeight="1" x14ac:dyDescent="0.2">
      <c r="N5827" s="8"/>
      <c r="P5827" s="8"/>
    </row>
    <row r="5828" spans="14:16" ht="14.25" customHeight="1" x14ac:dyDescent="0.2">
      <c r="N5828" s="8"/>
      <c r="P5828" s="8"/>
    </row>
    <row r="5829" spans="14:16" ht="14.25" customHeight="1" x14ac:dyDescent="0.2">
      <c r="N5829" s="8"/>
      <c r="P5829" s="8"/>
    </row>
    <row r="5830" spans="14:16" ht="14.25" customHeight="1" x14ac:dyDescent="0.2">
      <c r="N5830" s="8"/>
      <c r="P5830" s="8"/>
    </row>
    <row r="5831" spans="14:16" ht="14.25" customHeight="1" x14ac:dyDescent="0.2">
      <c r="N5831" s="8"/>
      <c r="P5831" s="8"/>
    </row>
    <row r="5832" spans="14:16" ht="14.25" customHeight="1" x14ac:dyDescent="0.2">
      <c r="N5832" s="8"/>
      <c r="P5832" s="8"/>
    </row>
    <row r="5833" spans="14:16" ht="14.25" customHeight="1" x14ac:dyDescent="0.2">
      <c r="N5833" s="8"/>
      <c r="P5833" s="8"/>
    </row>
    <row r="5834" spans="14:16" ht="14.25" customHeight="1" x14ac:dyDescent="0.2">
      <c r="N5834" s="8"/>
      <c r="P5834" s="8"/>
    </row>
    <row r="5835" spans="14:16" ht="14.25" customHeight="1" x14ac:dyDescent="0.2">
      <c r="N5835" s="8"/>
      <c r="P5835" s="8"/>
    </row>
    <row r="5836" spans="14:16" ht="14.25" customHeight="1" x14ac:dyDescent="0.2">
      <c r="N5836" s="8"/>
      <c r="P5836" s="8"/>
    </row>
    <row r="5837" spans="14:16" ht="14.25" customHeight="1" x14ac:dyDescent="0.2">
      <c r="N5837" s="8"/>
      <c r="P5837" s="8"/>
    </row>
    <row r="5838" spans="14:16" ht="14.25" customHeight="1" x14ac:dyDescent="0.2">
      <c r="N5838" s="8"/>
      <c r="P5838" s="8"/>
    </row>
    <row r="5839" spans="14:16" ht="14.25" customHeight="1" x14ac:dyDescent="0.2">
      <c r="N5839" s="8"/>
      <c r="P5839" s="8"/>
    </row>
    <row r="5840" spans="14:16" ht="14.25" customHeight="1" x14ac:dyDescent="0.2">
      <c r="N5840" s="8"/>
      <c r="P5840" s="8"/>
    </row>
    <row r="5841" spans="14:16" ht="14.25" customHeight="1" x14ac:dyDescent="0.2">
      <c r="N5841" s="8"/>
      <c r="P5841" s="8"/>
    </row>
    <row r="5842" spans="14:16" ht="14.25" customHeight="1" x14ac:dyDescent="0.2">
      <c r="N5842" s="8"/>
      <c r="P5842" s="8"/>
    </row>
    <row r="5843" spans="14:16" ht="14.25" customHeight="1" x14ac:dyDescent="0.2">
      <c r="N5843" s="8"/>
      <c r="P5843" s="8"/>
    </row>
    <row r="5844" spans="14:16" ht="14.25" customHeight="1" x14ac:dyDescent="0.2">
      <c r="N5844" s="8"/>
      <c r="P5844" s="8"/>
    </row>
    <row r="5845" spans="14:16" ht="14.25" customHeight="1" x14ac:dyDescent="0.2">
      <c r="N5845" s="8"/>
      <c r="P5845" s="8"/>
    </row>
    <row r="5846" spans="14:16" ht="14.25" customHeight="1" x14ac:dyDescent="0.2">
      <c r="N5846" s="8"/>
      <c r="P5846" s="8"/>
    </row>
    <row r="5847" spans="14:16" ht="14.25" customHeight="1" x14ac:dyDescent="0.2">
      <c r="N5847" s="8"/>
      <c r="P5847" s="8"/>
    </row>
    <row r="5848" spans="14:16" ht="14.25" customHeight="1" x14ac:dyDescent="0.2">
      <c r="N5848" s="8"/>
      <c r="P5848" s="8"/>
    </row>
    <row r="5849" spans="14:16" ht="14.25" customHeight="1" x14ac:dyDescent="0.2">
      <c r="N5849" s="8"/>
      <c r="P5849" s="8"/>
    </row>
    <row r="5850" spans="14:16" ht="14.25" customHeight="1" x14ac:dyDescent="0.2">
      <c r="N5850" s="8"/>
      <c r="P5850" s="8"/>
    </row>
    <row r="5851" spans="14:16" ht="14.25" customHeight="1" x14ac:dyDescent="0.2">
      <c r="N5851" s="8"/>
      <c r="P5851" s="8"/>
    </row>
    <row r="5852" spans="14:16" ht="14.25" customHeight="1" x14ac:dyDescent="0.2">
      <c r="N5852" s="8"/>
      <c r="P5852" s="8"/>
    </row>
    <row r="5853" spans="14:16" ht="14.25" customHeight="1" x14ac:dyDescent="0.2">
      <c r="N5853" s="8"/>
      <c r="P5853" s="8"/>
    </row>
    <row r="5854" spans="14:16" ht="14.25" customHeight="1" x14ac:dyDescent="0.2">
      <c r="N5854" s="8"/>
      <c r="P5854" s="8"/>
    </row>
    <row r="5855" spans="14:16" ht="14.25" customHeight="1" x14ac:dyDescent="0.2">
      <c r="N5855" s="8"/>
      <c r="P5855" s="8"/>
    </row>
    <row r="5856" spans="14:16" ht="14.25" customHeight="1" x14ac:dyDescent="0.2">
      <c r="N5856" s="8"/>
      <c r="P5856" s="8"/>
    </row>
    <row r="5857" spans="14:16" ht="14.25" customHeight="1" x14ac:dyDescent="0.2">
      <c r="N5857" s="8"/>
      <c r="P5857" s="8"/>
    </row>
    <row r="5858" spans="14:16" ht="14.25" customHeight="1" x14ac:dyDescent="0.2">
      <c r="N5858" s="8"/>
      <c r="P5858" s="8"/>
    </row>
    <row r="5859" spans="14:16" ht="14.25" customHeight="1" x14ac:dyDescent="0.2">
      <c r="N5859" s="8"/>
      <c r="P5859" s="8"/>
    </row>
    <row r="5860" spans="14:16" ht="14.25" customHeight="1" x14ac:dyDescent="0.2">
      <c r="N5860" s="8"/>
      <c r="P5860" s="8"/>
    </row>
    <row r="5861" spans="14:16" ht="14.25" customHeight="1" x14ac:dyDescent="0.2">
      <c r="N5861" s="8"/>
      <c r="P5861" s="8"/>
    </row>
    <row r="5862" spans="14:16" ht="14.25" customHeight="1" x14ac:dyDescent="0.2">
      <c r="N5862" s="8"/>
      <c r="P5862" s="8"/>
    </row>
    <row r="5863" spans="14:16" ht="14.25" customHeight="1" x14ac:dyDescent="0.2">
      <c r="N5863" s="8"/>
      <c r="P5863" s="8"/>
    </row>
    <row r="5864" spans="14:16" ht="14.25" customHeight="1" x14ac:dyDescent="0.2">
      <c r="N5864" s="8"/>
      <c r="P5864" s="8"/>
    </row>
    <row r="5865" spans="14:16" ht="14.25" customHeight="1" x14ac:dyDescent="0.2">
      <c r="N5865" s="8"/>
      <c r="P5865" s="8"/>
    </row>
    <row r="5866" spans="14:16" ht="14.25" customHeight="1" x14ac:dyDescent="0.2">
      <c r="N5866" s="8"/>
      <c r="P5866" s="8"/>
    </row>
    <row r="5867" spans="14:16" ht="14.25" customHeight="1" x14ac:dyDescent="0.2">
      <c r="N5867" s="8"/>
      <c r="P5867" s="8"/>
    </row>
    <row r="5868" spans="14:16" ht="14.25" customHeight="1" x14ac:dyDescent="0.2">
      <c r="N5868" s="8"/>
      <c r="P5868" s="8"/>
    </row>
    <row r="5869" spans="14:16" ht="14.25" customHeight="1" x14ac:dyDescent="0.2">
      <c r="N5869" s="8"/>
      <c r="P5869" s="8"/>
    </row>
    <row r="5870" spans="14:16" ht="14.25" customHeight="1" x14ac:dyDescent="0.2">
      <c r="N5870" s="8"/>
      <c r="P5870" s="8"/>
    </row>
    <row r="5871" spans="14:16" ht="14.25" customHeight="1" x14ac:dyDescent="0.2">
      <c r="N5871" s="8"/>
      <c r="P5871" s="8"/>
    </row>
    <row r="5872" spans="14:16" ht="14.25" customHeight="1" x14ac:dyDescent="0.2">
      <c r="N5872" s="8"/>
      <c r="P5872" s="8"/>
    </row>
    <row r="5873" spans="14:16" ht="14.25" customHeight="1" x14ac:dyDescent="0.2">
      <c r="N5873" s="8"/>
      <c r="P5873" s="8"/>
    </row>
    <row r="5874" spans="14:16" ht="14.25" customHeight="1" x14ac:dyDescent="0.2">
      <c r="N5874" s="8"/>
      <c r="P5874" s="8"/>
    </row>
    <row r="5875" spans="14:16" ht="14.25" customHeight="1" x14ac:dyDescent="0.2">
      <c r="N5875" s="8"/>
      <c r="P5875" s="8"/>
    </row>
    <row r="5876" spans="14:16" ht="14.25" customHeight="1" x14ac:dyDescent="0.2">
      <c r="N5876" s="8"/>
      <c r="P5876" s="8"/>
    </row>
    <row r="5877" spans="14:16" ht="14.25" customHeight="1" x14ac:dyDescent="0.2">
      <c r="N5877" s="8"/>
      <c r="P5877" s="8"/>
    </row>
    <row r="5878" spans="14:16" ht="14.25" customHeight="1" x14ac:dyDescent="0.2">
      <c r="N5878" s="8"/>
      <c r="P5878" s="8"/>
    </row>
    <row r="5879" spans="14:16" ht="14.25" customHeight="1" x14ac:dyDescent="0.2">
      <c r="N5879" s="8"/>
      <c r="P5879" s="8"/>
    </row>
    <row r="5880" spans="14:16" ht="14.25" customHeight="1" x14ac:dyDescent="0.2">
      <c r="N5880" s="8"/>
      <c r="P5880" s="8"/>
    </row>
    <row r="5881" spans="14:16" ht="14.25" customHeight="1" x14ac:dyDescent="0.2">
      <c r="N5881" s="8"/>
      <c r="P5881" s="8"/>
    </row>
    <row r="5882" spans="14:16" ht="14.25" customHeight="1" x14ac:dyDescent="0.2">
      <c r="N5882" s="8"/>
      <c r="P5882" s="8"/>
    </row>
    <row r="5883" spans="14:16" ht="14.25" customHeight="1" x14ac:dyDescent="0.2">
      <c r="N5883" s="8"/>
      <c r="P5883" s="8"/>
    </row>
    <row r="5884" spans="14:16" ht="14.25" customHeight="1" x14ac:dyDescent="0.2">
      <c r="N5884" s="8"/>
      <c r="P5884" s="8"/>
    </row>
    <row r="5885" spans="14:16" ht="14.25" customHeight="1" x14ac:dyDescent="0.2">
      <c r="N5885" s="8"/>
      <c r="P5885" s="8"/>
    </row>
    <row r="5886" spans="14:16" ht="14.25" customHeight="1" x14ac:dyDescent="0.2">
      <c r="N5886" s="8"/>
      <c r="P5886" s="8"/>
    </row>
    <row r="5887" spans="14:16" ht="14.25" customHeight="1" x14ac:dyDescent="0.2">
      <c r="N5887" s="8"/>
      <c r="P5887" s="8"/>
    </row>
    <row r="5888" spans="14:16" ht="14.25" customHeight="1" x14ac:dyDescent="0.2">
      <c r="N5888" s="8"/>
      <c r="P5888" s="8"/>
    </row>
    <row r="5889" spans="14:16" ht="14.25" customHeight="1" x14ac:dyDescent="0.2">
      <c r="N5889" s="8"/>
      <c r="P5889" s="8"/>
    </row>
    <row r="5890" spans="14:16" ht="14.25" customHeight="1" x14ac:dyDescent="0.2">
      <c r="N5890" s="8"/>
      <c r="P5890" s="8"/>
    </row>
    <row r="5891" spans="14:16" ht="14.25" customHeight="1" x14ac:dyDescent="0.2">
      <c r="N5891" s="8"/>
      <c r="P5891" s="8"/>
    </row>
    <row r="5892" spans="14:16" ht="14.25" customHeight="1" x14ac:dyDescent="0.2">
      <c r="N5892" s="8"/>
      <c r="P5892" s="8"/>
    </row>
    <row r="5893" spans="14:16" ht="14.25" customHeight="1" x14ac:dyDescent="0.2">
      <c r="N5893" s="8"/>
      <c r="P5893" s="8"/>
    </row>
    <row r="5894" spans="14:16" ht="14.25" customHeight="1" x14ac:dyDescent="0.2">
      <c r="N5894" s="8"/>
      <c r="P5894" s="8"/>
    </row>
    <row r="5895" spans="14:16" ht="14.25" customHeight="1" x14ac:dyDescent="0.2">
      <c r="N5895" s="8"/>
      <c r="P5895" s="8"/>
    </row>
    <row r="5896" spans="14:16" ht="14.25" customHeight="1" x14ac:dyDescent="0.2">
      <c r="N5896" s="8"/>
      <c r="P5896" s="8"/>
    </row>
    <row r="5897" spans="14:16" ht="14.25" customHeight="1" x14ac:dyDescent="0.2">
      <c r="N5897" s="8"/>
      <c r="P5897" s="8"/>
    </row>
    <row r="5898" spans="14:16" ht="14.25" customHeight="1" x14ac:dyDescent="0.2">
      <c r="N5898" s="8"/>
      <c r="P5898" s="8"/>
    </row>
    <row r="5899" spans="14:16" ht="14.25" customHeight="1" x14ac:dyDescent="0.2">
      <c r="N5899" s="8"/>
      <c r="P5899" s="8"/>
    </row>
    <row r="5900" spans="14:16" ht="14.25" customHeight="1" x14ac:dyDescent="0.2">
      <c r="N5900" s="8"/>
      <c r="P5900" s="8"/>
    </row>
    <row r="5901" spans="14:16" ht="14.25" customHeight="1" x14ac:dyDescent="0.2">
      <c r="N5901" s="8"/>
      <c r="P5901" s="8"/>
    </row>
    <row r="5902" spans="14:16" ht="14.25" customHeight="1" x14ac:dyDescent="0.2">
      <c r="N5902" s="8"/>
      <c r="P5902" s="8"/>
    </row>
    <row r="5903" spans="14:16" ht="14.25" customHeight="1" x14ac:dyDescent="0.2">
      <c r="N5903" s="8"/>
      <c r="P5903" s="8"/>
    </row>
    <row r="5904" spans="14:16" ht="14.25" customHeight="1" x14ac:dyDescent="0.2">
      <c r="N5904" s="8"/>
      <c r="P5904" s="8"/>
    </row>
    <row r="5905" spans="14:16" ht="14.25" customHeight="1" x14ac:dyDescent="0.2">
      <c r="N5905" s="8"/>
      <c r="P5905" s="8"/>
    </row>
    <row r="5906" spans="14:16" ht="14.25" customHeight="1" x14ac:dyDescent="0.2">
      <c r="N5906" s="8"/>
      <c r="P5906" s="8"/>
    </row>
    <row r="5907" spans="14:16" ht="14.25" customHeight="1" x14ac:dyDescent="0.2">
      <c r="N5907" s="8"/>
      <c r="P5907" s="8"/>
    </row>
    <row r="5908" spans="14:16" ht="14.25" customHeight="1" x14ac:dyDescent="0.2">
      <c r="N5908" s="8"/>
      <c r="P5908" s="8"/>
    </row>
    <row r="5909" spans="14:16" ht="14.25" customHeight="1" x14ac:dyDescent="0.2">
      <c r="N5909" s="8"/>
      <c r="P5909" s="8"/>
    </row>
    <row r="5910" spans="14:16" ht="14.25" customHeight="1" x14ac:dyDescent="0.2">
      <c r="N5910" s="8"/>
      <c r="P5910" s="8"/>
    </row>
    <row r="5911" spans="14:16" ht="14.25" customHeight="1" x14ac:dyDescent="0.2">
      <c r="N5911" s="8"/>
      <c r="P5911" s="8"/>
    </row>
    <row r="5912" spans="14:16" ht="14.25" customHeight="1" x14ac:dyDescent="0.2">
      <c r="N5912" s="8"/>
      <c r="P5912" s="8"/>
    </row>
    <row r="5913" spans="14:16" ht="14.25" customHeight="1" x14ac:dyDescent="0.2">
      <c r="N5913" s="8"/>
      <c r="P5913" s="8"/>
    </row>
    <row r="5914" spans="14:16" ht="14.25" customHeight="1" x14ac:dyDescent="0.2">
      <c r="N5914" s="8"/>
      <c r="P5914" s="8"/>
    </row>
    <row r="5915" spans="14:16" ht="14.25" customHeight="1" x14ac:dyDescent="0.2">
      <c r="N5915" s="8"/>
      <c r="P5915" s="8"/>
    </row>
    <row r="5916" spans="14:16" ht="14.25" customHeight="1" x14ac:dyDescent="0.2">
      <c r="N5916" s="8"/>
      <c r="P5916" s="8"/>
    </row>
    <row r="5917" spans="14:16" ht="14.25" customHeight="1" x14ac:dyDescent="0.2">
      <c r="N5917" s="8"/>
      <c r="P5917" s="8"/>
    </row>
    <row r="5918" spans="14:16" ht="14.25" customHeight="1" x14ac:dyDescent="0.2">
      <c r="N5918" s="8"/>
      <c r="P5918" s="8"/>
    </row>
    <row r="5919" spans="14:16" ht="14.25" customHeight="1" x14ac:dyDescent="0.2">
      <c r="N5919" s="8"/>
      <c r="P5919" s="8"/>
    </row>
    <row r="5920" spans="14:16" ht="14.25" customHeight="1" x14ac:dyDescent="0.2">
      <c r="N5920" s="8"/>
      <c r="P5920" s="8"/>
    </row>
    <row r="5921" spans="14:16" ht="14.25" customHeight="1" x14ac:dyDescent="0.2">
      <c r="N5921" s="8"/>
      <c r="P5921" s="8"/>
    </row>
    <row r="5922" spans="14:16" ht="14.25" customHeight="1" x14ac:dyDescent="0.2">
      <c r="N5922" s="8"/>
      <c r="P5922" s="8"/>
    </row>
    <row r="5923" spans="14:16" ht="14.25" customHeight="1" x14ac:dyDescent="0.2">
      <c r="N5923" s="8"/>
      <c r="P5923" s="8"/>
    </row>
    <row r="5924" spans="14:16" ht="14.25" customHeight="1" x14ac:dyDescent="0.2">
      <c r="N5924" s="8"/>
      <c r="P5924" s="8"/>
    </row>
    <row r="5925" spans="14:16" ht="14.25" customHeight="1" x14ac:dyDescent="0.2">
      <c r="N5925" s="8"/>
      <c r="P5925" s="8"/>
    </row>
    <row r="5926" spans="14:16" ht="14.25" customHeight="1" x14ac:dyDescent="0.2">
      <c r="N5926" s="8"/>
      <c r="P5926" s="8"/>
    </row>
    <row r="5927" spans="14:16" ht="14.25" customHeight="1" x14ac:dyDescent="0.2">
      <c r="N5927" s="8"/>
      <c r="P5927" s="8"/>
    </row>
    <row r="5928" spans="14:16" ht="14.25" customHeight="1" x14ac:dyDescent="0.2">
      <c r="N5928" s="8"/>
      <c r="P5928" s="8"/>
    </row>
    <row r="5929" spans="14:16" ht="14.25" customHeight="1" x14ac:dyDescent="0.2">
      <c r="N5929" s="8"/>
      <c r="P5929" s="8"/>
    </row>
    <row r="5930" spans="14:16" ht="14.25" customHeight="1" x14ac:dyDescent="0.2">
      <c r="N5930" s="8"/>
      <c r="P5930" s="8"/>
    </row>
    <row r="5931" spans="14:16" ht="14.25" customHeight="1" x14ac:dyDescent="0.2">
      <c r="N5931" s="8"/>
      <c r="P5931" s="8"/>
    </row>
    <row r="5932" spans="14:16" ht="14.25" customHeight="1" x14ac:dyDescent="0.2">
      <c r="N5932" s="8"/>
      <c r="P5932" s="8"/>
    </row>
    <row r="5933" spans="14:16" ht="14.25" customHeight="1" x14ac:dyDescent="0.2">
      <c r="N5933" s="8"/>
      <c r="P5933" s="8"/>
    </row>
    <row r="5934" spans="14:16" ht="14.25" customHeight="1" x14ac:dyDescent="0.2">
      <c r="N5934" s="8"/>
      <c r="P5934" s="8"/>
    </row>
    <row r="5935" spans="14:16" ht="14.25" customHeight="1" x14ac:dyDescent="0.2">
      <c r="N5935" s="8"/>
      <c r="P5935" s="8"/>
    </row>
    <row r="5936" spans="14:16" ht="14.25" customHeight="1" x14ac:dyDescent="0.2">
      <c r="N5936" s="8"/>
      <c r="P5936" s="8"/>
    </row>
    <row r="5937" spans="14:16" ht="14.25" customHeight="1" x14ac:dyDescent="0.2">
      <c r="N5937" s="8"/>
      <c r="P5937" s="8"/>
    </row>
    <row r="5938" spans="14:16" ht="14.25" customHeight="1" x14ac:dyDescent="0.2">
      <c r="N5938" s="8"/>
      <c r="P5938" s="8"/>
    </row>
    <row r="5939" spans="14:16" ht="14.25" customHeight="1" x14ac:dyDescent="0.2">
      <c r="N5939" s="8"/>
      <c r="P5939" s="8"/>
    </row>
    <row r="5940" spans="14:16" ht="14.25" customHeight="1" x14ac:dyDescent="0.2">
      <c r="N5940" s="8"/>
      <c r="P5940" s="8"/>
    </row>
    <row r="5941" spans="14:16" ht="14.25" customHeight="1" x14ac:dyDescent="0.2">
      <c r="N5941" s="8"/>
      <c r="P5941" s="8"/>
    </row>
    <row r="5942" spans="14:16" ht="14.25" customHeight="1" x14ac:dyDescent="0.2">
      <c r="N5942" s="8"/>
      <c r="P5942" s="8"/>
    </row>
    <row r="5943" spans="14:16" ht="14.25" customHeight="1" x14ac:dyDescent="0.2">
      <c r="N5943" s="8"/>
      <c r="P5943" s="8"/>
    </row>
    <row r="5944" spans="14:16" ht="14.25" customHeight="1" x14ac:dyDescent="0.2">
      <c r="N5944" s="8"/>
      <c r="P5944" s="8"/>
    </row>
    <row r="5945" spans="14:16" ht="14.25" customHeight="1" x14ac:dyDescent="0.2">
      <c r="N5945" s="8"/>
      <c r="P5945" s="8"/>
    </row>
    <row r="5946" spans="14:16" ht="14.25" customHeight="1" x14ac:dyDescent="0.2">
      <c r="N5946" s="8"/>
      <c r="P5946" s="8"/>
    </row>
    <row r="5947" spans="14:16" ht="14.25" customHeight="1" x14ac:dyDescent="0.2">
      <c r="N5947" s="8"/>
      <c r="P5947" s="8"/>
    </row>
    <row r="5948" spans="14:16" ht="14.25" customHeight="1" x14ac:dyDescent="0.2">
      <c r="N5948" s="8"/>
      <c r="P5948" s="8"/>
    </row>
    <row r="5949" spans="14:16" ht="14.25" customHeight="1" x14ac:dyDescent="0.2">
      <c r="N5949" s="8"/>
      <c r="P5949" s="8"/>
    </row>
    <row r="5950" spans="14:16" ht="14.25" customHeight="1" x14ac:dyDescent="0.2">
      <c r="N5950" s="8"/>
      <c r="P5950" s="8"/>
    </row>
    <row r="5951" spans="14:16" ht="14.25" customHeight="1" x14ac:dyDescent="0.2">
      <c r="N5951" s="8"/>
      <c r="P5951" s="8"/>
    </row>
    <row r="5952" spans="14:16" ht="14.25" customHeight="1" x14ac:dyDescent="0.2">
      <c r="N5952" s="8"/>
      <c r="P5952" s="8"/>
    </row>
    <row r="5953" spans="14:16" ht="14.25" customHeight="1" x14ac:dyDescent="0.2">
      <c r="N5953" s="8"/>
      <c r="P5953" s="8"/>
    </row>
    <row r="5954" spans="14:16" ht="14.25" customHeight="1" x14ac:dyDescent="0.2">
      <c r="N5954" s="8"/>
      <c r="P5954" s="8"/>
    </row>
    <row r="5955" spans="14:16" ht="14.25" customHeight="1" x14ac:dyDescent="0.2">
      <c r="N5955" s="8"/>
      <c r="P5955" s="8"/>
    </row>
    <row r="5956" spans="14:16" ht="14.25" customHeight="1" x14ac:dyDescent="0.2">
      <c r="N5956" s="8"/>
      <c r="P5956" s="8"/>
    </row>
    <row r="5957" spans="14:16" ht="14.25" customHeight="1" x14ac:dyDescent="0.2">
      <c r="N5957" s="8"/>
      <c r="P5957" s="8"/>
    </row>
    <row r="5958" spans="14:16" ht="14.25" customHeight="1" x14ac:dyDescent="0.2">
      <c r="N5958" s="8"/>
      <c r="P5958" s="8"/>
    </row>
    <row r="5959" spans="14:16" ht="14.25" customHeight="1" x14ac:dyDescent="0.2">
      <c r="N5959" s="8"/>
      <c r="P5959" s="8"/>
    </row>
    <row r="5960" spans="14:16" ht="14.25" customHeight="1" x14ac:dyDescent="0.2">
      <c r="N5960" s="8"/>
      <c r="P5960" s="8"/>
    </row>
    <row r="5961" spans="14:16" ht="14.25" customHeight="1" x14ac:dyDescent="0.2">
      <c r="N5961" s="8"/>
      <c r="P5961" s="8"/>
    </row>
    <row r="5962" spans="14:16" ht="14.25" customHeight="1" x14ac:dyDescent="0.2">
      <c r="N5962" s="8"/>
      <c r="P5962" s="8"/>
    </row>
    <row r="5963" spans="14:16" ht="14.25" customHeight="1" x14ac:dyDescent="0.2">
      <c r="N5963" s="8"/>
      <c r="P5963" s="8"/>
    </row>
    <row r="5964" spans="14:16" ht="14.25" customHeight="1" x14ac:dyDescent="0.2">
      <c r="N5964" s="8"/>
      <c r="P5964" s="8"/>
    </row>
    <row r="5965" spans="14:16" ht="14.25" customHeight="1" x14ac:dyDescent="0.2">
      <c r="N5965" s="8"/>
      <c r="P5965" s="8"/>
    </row>
    <row r="5966" spans="14:16" ht="14.25" customHeight="1" x14ac:dyDescent="0.2">
      <c r="N5966" s="8"/>
      <c r="P5966" s="8"/>
    </row>
    <row r="5967" spans="14:16" ht="14.25" customHeight="1" x14ac:dyDescent="0.2">
      <c r="N5967" s="8"/>
      <c r="P5967" s="8"/>
    </row>
    <row r="5968" spans="14:16" ht="14.25" customHeight="1" x14ac:dyDescent="0.2">
      <c r="N5968" s="8"/>
      <c r="P5968" s="8"/>
    </row>
    <row r="5969" spans="14:16" ht="14.25" customHeight="1" x14ac:dyDescent="0.2">
      <c r="N5969" s="8"/>
      <c r="P5969" s="8"/>
    </row>
    <row r="5970" spans="14:16" ht="14.25" customHeight="1" x14ac:dyDescent="0.2">
      <c r="N5970" s="8"/>
      <c r="P5970" s="8"/>
    </row>
    <row r="5971" spans="14:16" ht="14.25" customHeight="1" x14ac:dyDescent="0.2">
      <c r="N5971" s="8"/>
      <c r="P5971" s="8"/>
    </row>
    <row r="5972" spans="14:16" ht="14.25" customHeight="1" x14ac:dyDescent="0.2">
      <c r="N5972" s="8"/>
      <c r="P5972" s="8"/>
    </row>
    <row r="5973" spans="14:16" ht="14.25" customHeight="1" x14ac:dyDescent="0.2">
      <c r="N5973" s="8"/>
      <c r="P5973" s="8"/>
    </row>
    <row r="5974" spans="14:16" ht="14.25" customHeight="1" x14ac:dyDescent="0.2">
      <c r="N5974" s="8"/>
      <c r="P5974" s="8"/>
    </row>
    <row r="5975" spans="14:16" ht="14.25" customHeight="1" x14ac:dyDescent="0.2">
      <c r="N5975" s="8"/>
      <c r="P5975" s="8"/>
    </row>
    <row r="5976" spans="14:16" ht="14.25" customHeight="1" x14ac:dyDescent="0.2">
      <c r="N5976" s="8"/>
      <c r="P5976" s="8"/>
    </row>
    <row r="5977" spans="14:16" ht="14.25" customHeight="1" x14ac:dyDescent="0.2">
      <c r="N5977" s="8"/>
      <c r="P5977" s="8"/>
    </row>
    <row r="5978" spans="14:16" ht="14.25" customHeight="1" x14ac:dyDescent="0.2">
      <c r="N5978" s="8"/>
      <c r="P5978" s="8"/>
    </row>
    <row r="5979" spans="14:16" ht="14.25" customHeight="1" x14ac:dyDescent="0.2">
      <c r="N5979" s="8"/>
      <c r="P5979" s="8"/>
    </row>
    <row r="5980" spans="14:16" ht="14.25" customHeight="1" x14ac:dyDescent="0.2">
      <c r="N5980" s="8"/>
      <c r="P5980" s="8"/>
    </row>
    <row r="5981" spans="14:16" ht="14.25" customHeight="1" x14ac:dyDescent="0.2">
      <c r="N5981" s="8"/>
      <c r="P5981" s="8"/>
    </row>
    <row r="5982" spans="14:16" ht="14.25" customHeight="1" x14ac:dyDescent="0.2">
      <c r="N5982" s="8"/>
      <c r="P5982" s="8"/>
    </row>
    <row r="5983" spans="14:16" ht="14.25" customHeight="1" x14ac:dyDescent="0.2">
      <c r="N5983" s="8"/>
      <c r="P5983" s="8"/>
    </row>
    <row r="5984" spans="14:16" ht="14.25" customHeight="1" x14ac:dyDescent="0.2">
      <c r="N5984" s="8"/>
      <c r="P5984" s="8"/>
    </row>
    <row r="5985" spans="14:16" ht="14.25" customHeight="1" x14ac:dyDescent="0.2">
      <c r="N5985" s="8"/>
      <c r="P5985" s="8"/>
    </row>
    <row r="5986" spans="14:16" ht="14.25" customHeight="1" x14ac:dyDescent="0.2">
      <c r="N5986" s="8"/>
      <c r="P5986" s="8"/>
    </row>
    <row r="5987" spans="14:16" ht="14.25" customHeight="1" x14ac:dyDescent="0.2">
      <c r="N5987" s="8"/>
      <c r="P5987" s="8"/>
    </row>
    <row r="5988" spans="14:16" ht="14.25" customHeight="1" x14ac:dyDescent="0.2">
      <c r="N5988" s="8"/>
      <c r="P5988" s="8"/>
    </row>
    <row r="5989" spans="14:16" ht="14.25" customHeight="1" x14ac:dyDescent="0.2">
      <c r="N5989" s="8"/>
      <c r="P5989" s="8"/>
    </row>
    <row r="5990" spans="14:16" ht="14.25" customHeight="1" x14ac:dyDescent="0.2">
      <c r="N5990" s="8"/>
      <c r="P5990" s="8"/>
    </row>
    <row r="5991" spans="14:16" ht="14.25" customHeight="1" x14ac:dyDescent="0.2">
      <c r="N5991" s="8"/>
      <c r="P5991" s="8"/>
    </row>
    <row r="5992" spans="14:16" ht="14.25" customHeight="1" x14ac:dyDescent="0.2">
      <c r="N5992" s="8"/>
      <c r="P5992" s="8"/>
    </row>
    <row r="5993" spans="14:16" ht="14.25" customHeight="1" x14ac:dyDescent="0.2">
      <c r="N5993" s="8"/>
      <c r="P5993" s="8"/>
    </row>
    <row r="5994" spans="14:16" ht="14.25" customHeight="1" x14ac:dyDescent="0.2">
      <c r="N5994" s="8"/>
      <c r="P5994" s="8"/>
    </row>
    <row r="5995" spans="14:16" ht="14.25" customHeight="1" x14ac:dyDescent="0.2">
      <c r="N5995" s="8"/>
      <c r="P5995" s="8"/>
    </row>
    <row r="5996" spans="14:16" ht="14.25" customHeight="1" x14ac:dyDescent="0.2">
      <c r="N5996" s="8"/>
      <c r="P5996" s="8"/>
    </row>
    <row r="5997" spans="14:16" ht="14.25" customHeight="1" x14ac:dyDescent="0.2">
      <c r="N5997" s="8"/>
      <c r="P5997" s="8"/>
    </row>
    <row r="5998" spans="14:16" ht="14.25" customHeight="1" x14ac:dyDescent="0.2">
      <c r="N5998" s="8"/>
      <c r="P5998" s="8"/>
    </row>
    <row r="5999" spans="14:16" ht="14.25" customHeight="1" x14ac:dyDescent="0.2">
      <c r="N5999" s="8"/>
      <c r="P5999" s="8"/>
    </row>
    <row r="6000" spans="14:16" ht="14.25" customHeight="1" x14ac:dyDescent="0.2">
      <c r="N6000" s="8"/>
      <c r="P6000" s="8"/>
    </row>
    <row r="6001" spans="14:16" ht="14.25" customHeight="1" x14ac:dyDescent="0.2">
      <c r="N6001" s="8"/>
      <c r="P6001" s="8"/>
    </row>
    <row r="6002" spans="14:16" ht="14.25" customHeight="1" x14ac:dyDescent="0.2">
      <c r="N6002" s="8"/>
      <c r="P6002" s="8"/>
    </row>
    <row r="6003" spans="14:16" ht="14.25" customHeight="1" x14ac:dyDescent="0.2">
      <c r="N6003" s="8"/>
      <c r="P6003" s="8"/>
    </row>
    <row r="6004" spans="14:16" ht="14.25" customHeight="1" x14ac:dyDescent="0.2">
      <c r="N6004" s="8"/>
      <c r="P6004" s="8"/>
    </row>
    <row r="6005" spans="14:16" ht="14.25" customHeight="1" x14ac:dyDescent="0.2">
      <c r="N6005" s="8"/>
      <c r="P6005" s="8"/>
    </row>
    <row r="6006" spans="14:16" ht="14.25" customHeight="1" x14ac:dyDescent="0.2">
      <c r="N6006" s="8"/>
      <c r="P6006" s="8"/>
    </row>
    <row r="6007" spans="14:16" ht="14.25" customHeight="1" x14ac:dyDescent="0.2">
      <c r="N6007" s="8"/>
      <c r="P6007" s="8"/>
    </row>
    <row r="6008" spans="14:16" ht="14.25" customHeight="1" x14ac:dyDescent="0.2">
      <c r="N6008" s="8"/>
      <c r="P6008" s="8"/>
    </row>
    <row r="6009" spans="14:16" ht="14.25" customHeight="1" x14ac:dyDescent="0.2">
      <c r="N6009" s="8"/>
      <c r="P6009" s="8"/>
    </row>
    <row r="6010" spans="14:16" ht="14.25" customHeight="1" x14ac:dyDescent="0.2">
      <c r="N6010" s="8"/>
      <c r="P6010" s="8"/>
    </row>
    <row r="6011" spans="14:16" ht="14.25" customHeight="1" x14ac:dyDescent="0.2">
      <c r="N6011" s="8"/>
      <c r="P6011" s="8"/>
    </row>
    <row r="6012" spans="14:16" ht="14.25" customHeight="1" x14ac:dyDescent="0.2">
      <c r="N6012" s="8"/>
      <c r="P6012" s="8"/>
    </row>
    <row r="6013" spans="14:16" ht="14.25" customHeight="1" x14ac:dyDescent="0.2">
      <c r="N6013" s="8"/>
      <c r="P6013" s="8"/>
    </row>
    <row r="6014" spans="14:16" ht="14.25" customHeight="1" x14ac:dyDescent="0.2">
      <c r="N6014" s="8"/>
      <c r="P6014" s="8"/>
    </row>
    <row r="6015" spans="14:16" ht="14.25" customHeight="1" x14ac:dyDescent="0.2">
      <c r="N6015" s="8"/>
      <c r="P6015" s="8"/>
    </row>
    <row r="6016" spans="14:16" ht="14.25" customHeight="1" x14ac:dyDescent="0.2">
      <c r="N6016" s="8"/>
      <c r="P6016" s="8"/>
    </row>
    <row r="6017" spans="14:16" ht="14.25" customHeight="1" x14ac:dyDescent="0.2">
      <c r="N6017" s="8"/>
      <c r="P6017" s="8"/>
    </row>
    <row r="6018" spans="14:16" ht="14.25" customHeight="1" x14ac:dyDescent="0.2">
      <c r="N6018" s="8"/>
      <c r="P6018" s="8"/>
    </row>
    <row r="6019" spans="14:16" ht="14.25" customHeight="1" x14ac:dyDescent="0.2">
      <c r="N6019" s="8"/>
      <c r="P6019" s="8"/>
    </row>
    <row r="6020" spans="14:16" ht="14.25" customHeight="1" x14ac:dyDescent="0.2">
      <c r="N6020" s="8"/>
      <c r="P6020" s="8"/>
    </row>
    <row r="6021" spans="14:16" ht="14.25" customHeight="1" x14ac:dyDescent="0.2">
      <c r="N6021" s="8"/>
      <c r="P6021" s="8"/>
    </row>
    <row r="6022" spans="14:16" ht="14.25" customHeight="1" x14ac:dyDescent="0.2">
      <c r="N6022" s="8"/>
      <c r="P6022" s="8"/>
    </row>
    <row r="6023" spans="14:16" ht="14.25" customHeight="1" x14ac:dyDescent="0.2">
      <c r="N6023" s="8"/>
      <c r="P6023" s="8"/>
    </row>
    <row r="6024" spans="14:16" ht="14.25" customHeight="1" x14ac:dyDescent="0.2">
      <c r="N6024" s="8"/>
      <c r="P6024" s="8"/>
    </row>
    <row r="6025" spans="14:16" ht="14.25" customHeight="1" x14ac:dyDescent="0.2">
      <c r="N6025" s="8"/>
      <c r="P6025" s="8"/>
    </row>
    <row r="6026" spans="14:16" ht="14.25" customHeight="1" x14ac:dyDescent="0.2">
      <c r="N6026" s="8"/>
      <c r="P6026" s="8"/>
    </row>
    <row r="6027" spans="14:16" ht="14.25" customHeight="1" x14ac:dyDescent="0.2">
      <c r="N6027" s="8"/>
      <c r="P6027" s="8"/>
    </row>
    <row r="6028" spans="14:16" ht="14.25" customHeight="1" x14ac:dyDescent="0.2">
      <c r="N6028" s="8"/>
      <c r="P6028" s="8"/>
    </row>
    <row r="6029" spans="14:16" ht="14.25" customHeight="1" x14ac:dyDescent="0.2">
      <c r="N6029" s="8"/>
      <c r="P6029" s="8"/>
    </row>
    <row r="6030" spans="14:16" ht="14.25" customHeight="1" x14ac:dyDescent="0.2">
      <c r="N6030" s="8"/>
      <c r="P6030" s="8"/>
    </row>
    <row r="6031" spans="14:16" ht="14.25" customHeight="1" x14ac:dyDescent="0.2">
      <c r="N6031" s="8"/>
      <c r="P6031" s="8"/>
    </row>
    <row r="6032" spans="14:16" ht="14.25" customHeight="1" x14ac:dyDescent="0.2">
      <c r="N6032" s="8"/>
      <c r="P6032" s="8"/>
    </row>
    <row r="6033" spans="14:16" ht="14.25" customHeight="1" x14ac:dyDescent="0.2">
      <c r="N6033" s="8"/>
      <c r="P6033" s="8"/>
    </row>
    <row r="6034" spans="14:16" ht="14.25" customHeight="1" x14ac:dyDescent="0.2">
      <c r="N6034" s="8"/>
      <c r="P6034" s="8"/>
    </row>
    <row r="6035" spans="14:16" ht="14.25" customHeight="1" x14ac:dyDescent="0.2">
      <c r="N6035" s="8"/>
      <c r="P6035" s="8"/>
    </row>
    <row r="6036" spans="14:16" ht="14.25" customHeight="1" x14ac:dyDescent="0.2">
      <c r="N6036" s="8"/>
      <c r="P6036" s="8"/>
    </row>
    <row r="6037" spans="14:16" ht="14.25" customHeight="1" x14ac:dyDescent="0.2">
      <c r="N6037" s="8"/>
      <c r="P6037" s="8"/>
    </row>
    <row r="6038" spans="14:16" ht="14.25" customHeight="1" x14ac:dyDescent="0.2">
      <c r="N6038" s="8"/>
      <c r="P6038" s="8"/>
    </row>
    <row r="6039" spans="14:16" ht="14.25" customHeight="1" x14ac:dyDescent="0.2">
      <c r="N6039" s="8"/>
      <c r="P6039" s="8"/>
    </row>
    <row r="6040" spans="14:16" ht="14.25" customHeight="1" x14ac:dyDescent="0.2">
      <c r="N6040" s="8"/>
      <c r="P6040" s="8"/>
    </row>
    <row r="6041" spans="14:16" ht="14.25" customHeight="1" x14ac:dyDescent="0.2">
      <c r="N6041" s="8"/>
      <c r="P6041" s="8"/>
    </row>
    <row r="6042" spans="14:16" ht="14.25" customHeight="1" x14ac:dyDescent="0.2">
      <c r="N6042" s="8"/>
      <c r="P6042" s="8"/>
    </row>
    <row r="6043" spans="14:16" ht="14.25" customHeight="1" x14ac:dyDescent="0.2">
      <c r="N6043" s="8"/>
      <c r="P6043" s="8"/>
    </row>
    <row r="6044" spans="14:16" ht="14.25" customHeight="1" x14ac:dyDescent="0.2">
      <c r="N6044" s="8"/>
      <c r="P6044" s="8"/>
    </row>
    <row r="6045" spans="14:16" ht="14.25" customHeight="1" x14ac:dyDescent="0.2">
      <c r="N6045" s="8"/>
      <c r="P6045" s="8"/>
    </row>
    <row r="6046" spans="14:16" ht="14.25" customHeight="1" x14ac:dyDescent="0.2">
      <c r="N6046" s="8"/>
      <c r="P6046" s="8"/>
    </row>
    <row r="6047" spans="14:16" ht="14.25" customHeight="1" x14ac:dyDescent="0.2">
      <c r="N6047" s="8"/>
      <c r="P6047" s="8"/>
    </row>
    <row r="6048" spans="14:16" ht="14.25" customHeight="1" x14ac:dyDescent="0.2">
      <c r="N6048" s="8"/>
      <c r="P6048" s="8"/>
    </row>
    <row r="6049" spans="14:16" ht="14.25" customHeight="1" x14ac:dyDescent="0.2">
      <c r="N6049" s="8"/>
      <c r="P6049" s="8"/>
    </row>
    <row r="6050" spans="14:16" ht="14.25" customHeight="1" x14ac:dyDescent="0.2">
      <c r="N6050" s="8"/>
      <c r="P6050" s="8"/>
    </row>
    <row r="6051" spans="14:16" ht="14.25" customHeight="1" x14ac:dyDescent="0.2">
      <c r="N6051" s="8"/>
      <c r="P6051" s="8"/>
    </row>
    <row r="6052" spans="14:16" ht="14.25" customHeight="1" x14ac:dyDescent="0.2">
      <c r="N6052" s="8"/>
      <c r="P6052" s="8"/>
    </row>
    <row r="6053" spans="14:16" ht="14.25" customHeight="1" x14ac:dyDescent="0.2">
      <c r="N6053" s="8"/>
      <c r="P6053" s="8"/>
    </row>
    <row r="6054" spans="14:16" ht="14.25" customHeight="1" x14ac:dyDescent="0.2">
      <c r="N6054" s="8"/>
      <c r="P6054" s="8"/>
    </row>
    <row r="6055" spans="14:16" ht="14.25" customHeight="1" x14ac:dyDescent="0.2">
      <c r="N6055" s="8"/>
      <c r="P6055" s="8"/>
    </row>
    <row r="6056" spans="14:16" ht="14.25" customHeight="1" x14ac:dyDescent="0.2">
      <c r="N6056" s="8"/>
      <c r="P6056" s="8"/>
    </row>
    <row r="6057" spans="14:16" ht="14.25" customHeight="1" x14ac:dyDescent="0.2">
      <c r="N6057" s="8"/>
      <c r="P6057" s="8"/>
    </row>
    <row r="6058" spans="14:16" ht="14.25" customHeight="1" x14ac:dyDescent="0.2">
      <c r="N6058" s="8"/>
      <c r="P6058" s="8"/>
    </row>
    <row r="6059" spans="14:16" ht="14.25" customHeight="1" x14ac:dyDescent="0.2">
      <c r="N6059" s="8"/>
      <c r="P6059" s="8"/>
    </row>
    <row r="6060" spans="14:16" ht="14.25" customHeight="1" x14ac:dyDescent="0.2">
      <c r="N6060" s="8"/>
      <c r="P6060" s="8"/>
    </row>
    <row r="6061" spans="14:16" ht="14.25" customHeight="1" x14ac:dyDescent="0.2">
      <c r="N6061" s="8"/>
      <c r="P6061" s="8"/>
    </row>
    <row r="6062" spans="14:16" ht="14.25" customHeight="1" x14ac:dyDescent="0.2">
      <c r="N6062" s="8"/>
      <c r="P6062" s="8"/>
    </row>
    <row r="6063" spans="14:16" ht="14.25" customHeight="1" x14ac:dyDescent="0.2">
      <c r="N6063" s="8"/>
      <c r="P6063" s="8"/>
    </row>
    <row r="6064" spans="14:16" ht="14.25" customHeight="1" x14ac:dyDescent="0.2">
      <c r="N6064" s="8"/>
      <c r="P6064" s="8"/>
    </row>
    <row r="6065" spans="14:16" ht="14.25" customHeight="1" x14ac:dyDescent="0.2">
      <c r="N6065" s="8"/>
      <c r="P6065" s="8"/>
    </row>
    <row r="6066" spans="14:16" ht="14.25" customHeight="1" x14ac:dyDescent="0.2">
      <c r="N6066" s="8"/>
      <c r="P6066" s="8"/>
    </row>
    <row r="6067" spans="14:16" ht="14.25" customHeight="1" x14ac:dyDescent="0.2">
      <c r="N6067" s="8"/>
      <c r="P6067" s="8"/>
    </row>
    <row r="6068" spans="14:16" ht="14.25" customHeight="1" x14ac:dyDescent="0.2">
      <c r="N6068" s="8"/>
      <c r="P6068" s="8"/>
    </row>
    <row r="6069" spans="14:16" ht="14.25" customHeight="1" x14ac:dyDescent="0.2">
      <c r="N6069" s="8"/>
      <c r="P6069" s="8"/>
    </row>
    <row r="6070" spans="14:16" ht="14.25" customHeight="1" x14ac:dyDescent="0.2">
      <c r="N6070" s="8"/>
      <c r="P6070" s="8"/>
    </row>
    <row r="6071" spans="14:16" ht="14.25" customHeight="1" x14ac:dyDescent="0.2">
      <c r="N6071" s="8"/>
      <c r="P6071" s="8"/>
    </row>
    <row r="6072" spans="14:16" ht="14.25" customHeight="1" x14ac:dyDescent="0.2">
      <c r="N6072" s="8"/>
      <c r="P6072" s="8"/>
    </row>
    <row r="6073" spans="14:16" ht="14.25" customHeight="1" x14ac:dyDescent="0.2">
      <c r="N6073" s="8"/>
      <c r="P6073" s="8"/>
    </row>
    <row r="6074" spans="14:16" ht="14.25" customHeight="1" x14ac:dyDescent="0.2">
      <c r="N6074" s="8"/>
      <c r="P6074" s="8"/>
    </row>
    <row r="6075" spans="14:16" ht="14.25" customHeight="1" x14ac:dyDescent="0.2">
      <c r="N6075" s="8"/>
      <c r="P6075" s="8"/>
    </row>
    <row r="6076" spans="14:16" ht="14.25" customHeight="1" x14ac:dyDescent="0.2">
      <c r="N6076" s="8"/>
      <c r="P6076" s="8"/>
    </row>
    <row r="6077" spans="14:16" ht="14.25" customHeight="1" x14ac:dyDescent="0.2">
      <c r="N6077" s="8"/>
      <c r="P6077" s="8"/>
    </row>
    <row r="6078" spans="14:16" ht="14.25" customHeight="1" x14ac:dyDescent="0.2">
      <c r="N6078" s="8"/>
      <c r="P6078" s="8"/>
    </row>
    <row r="6079" spans="14:16" ht="14.25" customHeight="1" x14ac:dyDescent="0.2">
      <c r="N6079" s="8"/>
      <c r="P6079" s="8"/>
    </row>
    <row r="6080" spans="14:16" ht="14.25" customHeight="1" x14ac:dyDescent="0.2">
      <c r="N6080" s="8"/>
      <c r="P6080" s="8"/>
    </row>
    <row r="6081" spans="14:16" ht="14.25" customHeight="1" x14ac:dyDescent="0.2">
      <c r="N6081" s="8"/>
      <c r="P6081" s="8"/>
    </row>
    <row r="6082" spans="14:16" ht="14.25" customHeight="1" x14ac:dyDescent="0.2">
      <c r="N6082" s="8"/>
      <c r="P6082" s="8"/>
    </row>
    <row r="6083" spans="14:16" ht="14.25" customHeight="1" x14ac:dyDescent="0.2">
      <c r="N6083" s="8"/>
      <c r="P6083" s="8"/>
    </row>
    <row r="6084" spans="14:16" ht="14.25" customHeight="1" x14ac:dyDescent="0.2">
      <c r="N6084" s="8"/>
      <c r="P6084" s="8"/>
    </row>
    <row r="6085" spans="14:16" ht="14.25" customHeight="1" x14ac:dyDescent="0.2">
      <c r="N6085" s="8"/>
      <c r="P6085" s="8"/>
    </row>
    <row r="6086" spans="14:16" ht="14.25" customHeight="1" x14ac:dyDescent="0.2">
      <c r="N6086" s="8"/>
      <c r="P6086" s="8"/>
    </row>
    <row r="6087" spans="14:16" ht="14.25" customHeight="1" x14ac:dyDescent="0.2">
      <c r="N6087" s="8"/>
      <c r="P6087" s="8"/>
    </row>
    <row r="6088" spans="14:16" ht="14.25" customHeight="1" x14ac:dyDescent="0.2">
      <c r="N6088" s="8"/>
      <c r="P6088" s="8"/>
    </row>
    <row r="6089" spans="14:16" ht="14.25" customHeight="1" x14ac:dyDescent="0.2">
      <c r="N6089" s="8"/>
      <c r="P6089" s="8"/>
    </row>
    <row r="6090" spans="14:16" ht="14.25" customHeight="1" x14ac:dyDescent="0.2">
      <c r="N6090" s="8"/>
      <c r="P6090" s="8"/>
    </row>
    <row r="6091" spans="14:16" ht="14.25" customHeight="1" x14ac:dyDescent="0.2">
      <c r="N6091" s="8"/>
      <c r="P6091" s="8"/>
    </row>
    <row r="6092" spans="14:16" ht="14.25" customHeight="1" x14ac:dyDescent="0.2">
      <c r="N6092" s="8"/>
      <c r="P6092" s="8"/>
    </row>
    <row r="6093" spans="14:16" ht="14.25" customHeight="1" x14ac:dyDescent="0.2">
      <c r="N6093" s="8"/>
      <c r="P6093" s="8"/>
    </row>
    <row r="6094" spans="14:16" ht="14.25" customHeight="1" x14ac:dyDescent="0.2">
      <c r="N6094" s="8"/>
      <c r="P6094" s="8"/>
    </row>
    <row r="6095" spans="14:16" ht="14.25" customHeight="1" x14ac:dyDescent="0.2">
      <c r="N6095" s="8"/>
      <c r="P6095" s="8"/>
    </row>
    <row r="6096" spans="14:16" ht="14.25" customHeight="1" x14ac:dyDescent="0.2">
      <c r="N6096" s="8"/>
      <c r="P6096" s="8"/>
    </row>
    <row r="6097" spans="14:16" ht="14.25" customHeight="1" x14ac:dyDescent="0.2">
      <c r="N6097" s="8"/>
      <c r="P6097" s="8"/>
    </row>
    <row r="6098" spans="14:16" ht="14.25" customHeight="1" x14ac:dyDescent="0.2">
      <c r="N6098" s="8"/>
      <c r="P6098" s="8"/>
    </row>
    <row r="6099" spans="14:16" ht="14.25" customHeight="1" x14ac:dyDescent="0.2">
      <c r="N6099" s="8"/>
      <c r="P6099" s="8"/>
    </row>
    <row r="6100" spans="14:16" ht="14.25" customHeight="1" x14ac:dyDescent="0.2">
      <c r="N6100" s="8"/>
      <c r="P6100" s="8"/>
    </row>
    <row r="6101" spans="14:16" ht="14.25" customHeight="1" x14ac:dyDescent="0.2">
      <c r="N6101" s="8"/>
      <c r="P6101" s="8"/>
    </row>
    <row r="6102" spans="14:16" ht="14.25" customHeight="1" x14ac:dyDescent="0.2">
      <c r="N6102" s="8"/>
      <c r="P6102" s="8"/>
    </row>
    <row r="6103" spans="14:16" ht="14.25" customHeight="1" x14ac:dyDescent="0.2">
      <c r="N6103" s="8"/>
      <c r="P6103" s="8"/>
    </row>
    <row r="6104" spans="14:16" ht="14.25" customHeight="1" x14ac:dyDescent="0.2">
      <c r="N6104" s="8"/>
      <c r="P6104" s="8"/>
    </row>
    <row r="6105" spans="14:16" ht="14.25" customHeight="1" x14ac:dyDescent="0.2">
      <c r="N6105" s="8"/>
      <c r="P6105" s="8"/>
    </row>
    <row r="6106" spans="14:16" ht="14.25" customHeight="1" x14ac:dyDescent="0.2">
      <c r="N6106" s="8"/>
      <c r="P6106" s="8"/>
    </row>
    <row r="6107" spans="14:16" ht="14.25" customHeight="1" x14ac:dyDescent="0.2">
      <c r="N6107" s="8"/>
      <c r="P6107" s="8"/>
    </row>
    <row r="6108" spans="14:16" ht="14.25" customHeight="1" x14ac:dyDescent="0.2">
      <c r="N6108" s="8"/>
      <c r="P6108" s="8"/>
    </row>
    <row r="6109" spans="14:16" ht="14.25" customHeight="1" x14ac:dyDescent="0.2">
      <c r="N6109" s="8"/>
      <c r="P6109" s="8"/>
    </row>
    <row r="6110" spans="14:16" ht="14.25" customHeight="1" x14ac:dyDescent="0.2">
      <c r="N6110" s="8"/>
      <c r="P6110" s="8"/>
    </row>
    <row r="6111" spans="14:16" ht="14.25" customHeight="1" x14ac:dyDescent="0.2">
      <c r="N6111" s="8"/>
      <c r="P6111" s="8"/>
    </row>
    <row r="6112" spans="14:16" ht="14.25" customHeight="1" x14ac:dyDescent="0.2">
      <c r="N6112" s="8"/>
      <c r="P6112" s="8"/>
    </row>
    <row r="6113" spans="14:16" ht="14.25" customHeight="1" x14ac:dyDescent="0.2">
      <c r="N6113" s="8"/>
      <c r="P6113" s="8"/>
    </row>
    <row r="6114" spans="14:16" ht="14.25" customHeight="1" x14ac:dyDescent="0.2">
      <c r="N6114" s="8"/>
      <c r="P6114" s="8"/>
    </row>
    <row r="6115" spans="14:16" ht="14.25" customHeight="1" x14ac:dyDescent="0.2">
      <c r="N6115" s="8"/>
      <c r="P6115" s="8"/>
    </row>
    <row r="6116" spans="14:16" ht="14.25" customHeight="1" x14ac:dyDescent="0.2">
      <c r="N6116" s="8"/>
      <c r="P6116" s="8"/>
    </row>
    <row r="6117" spans="14:16" ht="14.25" customHeight="1" x14ac:dyDescent="0.2">
      <c r="N6117" s="8"/>
      <c r="P6117" s="8"/>
    </row>
    <row r="6118" spans="14:16" ht="14.25" customHeight="1" x14ac:dyDescent="0.2">
      <c r="N6118" s="8"/>
      <c r="P6118" s="8"/>
    </row>
    <row r="6119" spans="14:16" ht="14.25" customHeight="1" x14ac:dyDescent="0.2">
      <c r="N6119" s="8"/>
      <c r="P6119" s="8"/>
    </row>
    <row r="6120" spans="14:16" ht="14.25" customHeight="1" x14ac:dyDescent="0.2">
      <c r="N6120" s="8"/>
      <c r="P6120" s="8"/>
    </row>
    <row r="6121" spans="14:16" ht="14.25" customHeight="1" x14ac:dyDescent="0.2">
      <c r="N6121" s="8"/>
      <c r="P6121" s="8"/>
    </row>
    <row r="6122" spans="14:16" ht="14.25" customHeight="1" x14ac:dyDescent="0.2">
      <c r="N6122" s="8"/>
      <c r="P6122" s="8"/>
    </row>
    <row r="6123" spans="14:16" ht="14.25" customHeight="1" x14ac:dyDescent="0.2">
      <c r="N6123" s="8"/>
      <c r="P6123" s="8"/>
    </row>
    <row r="6124" spans="14:16" ht="14.25" customHeight="1" x14ac:dyDescent="0.2">
      <c r="N6124" s="8"/>
      <c r="P6124" s="8"/>
    </row>
    <row r="6125" spans="14:16" ht="14.25" customHeight="1" x14ac:dyDescent="0.2">
      <c r="N6125" s="8"/>
      <c r="P6125" s="8"/>
    </row>
    <row r="6126" spans="14:16" ht="14.25" customHeight="1" x14ac:dyDescent="0.2">
      <c r="N6126" s="8"/>
      <c r="P6126" s="8"/>
    </row>
    <row r="6127" spans="14:16" ht="14.25" customHeight="1" x14ac:dyDescent="0.2">
      <c r="N6127" s="8"/>
      <c r="P6127" s="8"/>
    </row>
    <row r="6128" spans="14:16" ht="14.25" customHeight="1" x14ac:dyDescent="0.2">
      <c r="N6128" s="8"/>
      <c r="P6128" s="8"/>
    </row>
    <row r="6129" spans="14:16" ht="14.25" customHeight="1" x14ac:dyDescent="0.2">
      <c r="N6129" s="8"/>
      <c r="P6129" s="8"/>
    </row>
    <row r="6130" spans="14:16" ht="14.25" customHeight="1" x14ac:dyDescent="0.2">
      <c r="N6130" s="8"/>
      <c r="P6130" s="8"/>
    </row>
    <row r="6131" spans="14:16" ht="14.25" customHeight="1" x14ac:dyDescent="0.2">
      <c r="N6131" s="8"/>
      <c r="P6131" s="8"/>
    </row>
    <row r="6132" spans="14:16" ht="14.25" customHeight="1" x14ac:dyDescent="0.2">
      <c r="N6132" s="8"/>
      <c r="P6132" s="8"/>
    </row>
    <row r="6133" spans="14:16" ht="14.25" customHeight="1" x14ac:dyDescent="0.2">
      <c r="N6133" s="8"/>
      <c r="P6133" s="8"/>
    </row>
    <row r="6134" spans="14:16" ht="14.25" customHeight="1" x14ac:dyDescent="0.2">
      <c r="N6134" s="8"/>
      <c r="P6134" s="8"/>
    </row>
    <row r="6135" spans="14:16" ht="14.25" customHeight="1" x14ac:dyDescent="0.2">
      <c r="N6135" s="8"/>
      <c r="P6135" s="8"/>
    </row>
    <row r="6136" spans="14:16" ht="14.25" customHeight="1" x14ac:dyDescent="0.2">
      <c r="N6136" s="8"/>
      <c r="P6136" s="8"/>
    </row>
    <row r="6137" spans="14:16" ht="14.25" customHeight="1" x14ac:dyDescent="0.2">
      <c r="N6137" s="8"/>
      <c r="P6137" s="8"/>
    </row>
    <row r="6138" spans="14:16" ht="14.25" customHeight="1" x14ac:dyDescent="0.2">
      <c r="N6138" s="8"/>
      <c r="P6138" s="8"/>
    </row>
    <row r="6139" spans="14:16" ht="14.25" customHeight="1" x14ac:dyDescent="0.2">
      <c r="N6139" s="8"/>
      <c r="P6139" s="8"/>
    </row>
    <row r="6140" spans="14:16" ht="14.25" customHeight="1" x14ac:dyDescent="0.2">
      <c r="N6140" s="8"/>
      <c r="P6140" s="8"/>
    </row>
    <row r="6141" spans="14:16" ht="14.25" customHeight="1" x14ac:dyDescent="0.2">
      <c r="N6141" s="8"/>
      <c r="P6141" s="8"/>
    </row>
    <row r="6142" spans="14:16" ht="14.25" customHeight="1" x14ac:dyDescent="0.2">
      <c r="N6142" s="8"/>
      <c r="P6142" s="8"/>
    </row>
    <row r="6143" spans="14:16" ht="14.25" customHeight="1" x14ac:dyDescent="0.2">
      <c r="N6143" s="8"/>
      <c r="P6143" s="8"/>
    </row>
    <row r="6144" spans="14:16" ht="14.25" customHeight="1" x14ac:dyDescent="0.2">
      <c r="N6144" s="8"/>
      <c r="P6144" s="8"/>
    </row>
    <row r="6145" spans="14:16" ht="14.25" customHeight="1" x14ac:dyDescent="0.2">
      <c r="N6145" s="8"/>
      <c r="P6145" s="8"/>
    </row>
    <row r="6146" spans="14:16" ht="14.25" customHeight="1" x14ac:dyDescent="0.2">
      <c r="N6146" s="8"/>
      <c r="P6146" s="8"/>
    </row>
    <row r="6147" spans="14:16" ht="14.25" customHeight="1" x14ac:dyDescent="0.2">
      <c r="N6147" s="8"/>
      <c r="P6147" s="8"/>
    </row>
    <row r="6148" spans="14:16" ht="14.25" customHeight="1" x14ac:dyDescent="0.2">
      <c r="N6148" s="8"/>
      <c r="P6148" s="8"/>
    </row>
    <row r="6149" spans="14:16" ht="14.25" customHeight="1" x14ac:dyDescent="0.2">
      <c r="N6149" s="8"/>
      <c r="P6149" s="8"/>
    </row>
    <row r="6150" spans="14:16" ht="14.25" customHeight="1" x14ac:dyDescent="0.2">
      <c r="N6150" s="8"/>
      <c r="P6150" s="8"/>
    </row>
    <row r="6151" spans="14:16" ht="14.25" customHeight="1" x14ac:dyDescent="0.2">
      <c r="N6151" s="8"/>
      <c r="P6151" s="8"/>
    </row>
    <row r="6152" spans="14:16" ht="14.25" customHeight="1" x14ac:dyDescent="0.2">
      <c r="N6152" s="8"/>
      <c r="P6152" s="8"/>
    </row>
    <row r="6153" spans="14:16" ht="14.25" customHeight="1" x14ac:dyDescent="0.2">
      <c r="N6153" s="8"/>
      <c r="P6153" s="8"/>
    </row>
    <row r="6154" spans="14:16" ht="14.25" customHeight="1" x14ac:dyDescent="0.2">
      <c r="N6154" s="8"/>
      <c r="P6154" s="8"/>
    </row>
    <row r="6155" spans="14:16" ht="14.25" customHeight="1" x14ac:dyDescent="0.2">
      <c r="N6155" s="8"/>
      <c r="P6155" s="8"/>
    </row>
    <row r="6156" spans="14:16" ht="14.25" customHeight="1" x14ac:dyDescent="0.2">
      <c r="N6156" s="8"/>
      <c r="P6156" s="8"/>
    </row>
    <row r="6157" spans="14:16" ht="14.25" customHeight="1" x14ac:dyDescent="0.2">
      <c r="N6157" s="8"/>
      <c r="P6157" s="8"/>
    </row>
    <row r="6158" spans="14:16" ht="14.25" customHeight="1" x14ac:dyDescent="0.2">
      <c r="N6158" s="8"/>
      <c r="P6158" s="8"/>
    </row>
    <row r="6159" spans="14:16" ht="14.25" customHeight="1" x14ac:dyDescent="0.2">
      <c r="N6159" s="8"/>
      <c r="P6159" s="8"/>
    </row>
    <row r="6160" spans="14:16" ht="14.25" customHeight="1" x14ac:dyDescent="0.2">
      <c r="N6160" s="8"/>
      <c r="P6160" s="8"/>
    </row>
    <row r="6161" spans="14:16" ht="14.25" customHeight="1" x14ac:dyDescent="0.2">
      <c r="N6161" s="8"/>
      <c r="P6161" s="8"/>
    </row>
    <row r="6162" spans="14:16" ht="14.25" customHeight="1" x14ac:dyDescent="0.2">
      <c r="N6162" s="8"/>
      <c r="P6162" s="8"/>
    </row>
    <row r="6163" spans="14:16" ht="14.25" customHeight="1" x14ac:dyDescent="0.2">
      <c r="N6163" s="8"/>
      <c r="P6163" s="8"/>
    </row>
    <row r="6164" spans="14:16" ht="14.25" customHeight="1" x14ac:dyDescent="0.2">
      <c r="N6164" s="8"/>
      <c r="P6164" s="8"/>
    </row>
    <row r="6165" spans="14:16" ht="14.25" customHeight="1" x14ac:dyDescent="0.2">
      <c r="N6165" s="8"/>
      <c r="P6165" s="8"/>
    </row>
    <row r="6166" spans="14:16" ht="14.25" customHeight="1" x14ac:dyDescent="0.2">
      <c r="N6166" s="8"/>
      <c r="P6166" s="8"/>
    </row>
    <row r="6167" spans="14:16" ht="14.25" customHeight="1" x14ac:dyDescent="0.2">
      <c r="N6167" s="8"/>
      <c r="P6167" s="8"/>
    </row>
    <row r="6168" spans="14:16" ht="14.25" customHeight="1" x14ac:dyDescent="0.2">
      <c r="N6168" s="8"/>
      <c r="P6168" s="8"/>
    </row>
    <row r="6169" spans="14:16" ht="14.25" customHeight="1" x14ac:dyDescent="0.2">
      <c r="N6169" s="8"/>
      <c r="P6169" s="8"/>
    </row>
    <row r="6170" spans="14:16" ht="14.25" customHeight="1" x14ac:dyDescent="0.2">
      <c r="N6170" s="8"/>
      <c r="P6170" s="8"/>
    </row>
    <row r="6171" spans="14:16" ht="14.25" customHeight="1" x14ac:dyDescent="0.2">
      <c r="N6171" s="8"/>
      <c r="P6171" s="8"/>
    </row>
    <row r="6172" spans="14:16" ht="14.25" customHeight="1" x14ac:dyDescent="0.2">
      <c r="N6172" s="8"/>
      <c r="P6172" s="8"/>
    </row>
    <row r="6173" spans="14:16" ht="14.25" customHeight="1" x14ac:dyDescent="0.2">
      <c r="N6173" s="8"/>
      <c r="P6173" s="8"/>
    </row>
    <row r="6174" spans="14:16" ht="14.25" customHeight="1" x14ac:dyDescent="0.2">
      <c r="N6174" s="8"/>
      <c r="P6174" s="8"/>
    </row>
    <row r="6175" spans="14:16" ht="14.25" customHeight="1" x14ac:dyDescent="0.2">
      <c r="N6175" s="8"/>
      <c r="P6175" s="8"/>
    </row>
    <row r="6176" spans="14:16" ht="14.25" customHeight="1" x14ac:dyDescent="0.2">
      <c r="N6176" s="8"/>
      <c r="P6176" s="8"/>
    </row>
    <row r="6177" spans="14:16" ht="14.25" customHeight="1" x14ac:dyDescent="0.2">
      <c r="N6177" s="8"/>
      <c r="P6177" s="8"/>
    </row>
    <row r="6178" spans="14:16" ht="14.25" customHeight="1" x14ac:dyDescent="0.2">
      <c r="N6178" s="8"/>
      <c r="P6178" s="8"/>
    </row>
    <row r="6179" spans="14:16" ht="14.25" customHeight="1" x14ac:dyDescent="0.2">
      <c r="N6179" s="8"/>
      <c r="P6179" s="8"/>
    </row>
    <row r="6180" spans="14:16" ht="14.25" customHeight="1" x14ac:dyDescent="0.2">
      <c r="N6180" s="8"/>
      <c r="P6180" s="8"/>
    </row>
    <row r="6181" spans="14:16" ht="14.25" customHeight="1" x14ac:dyDescent="0.2">
      <c r="N6181" s="8"/>
      <c r="P6181" s="8"/>
    </row>
    <row r="6182" spans="14:16" ht="14.25" customHeight="1" x14ac:dyDescent="0.2">
      <c r="N6182" s="8"/>
      <c r="P6182" s="8"/>
    </row>
    <row r="6183" spans="14:16" ht="14.25" customHeight="1" x14ac:dyDescent="0.2">
      <c r="N6183" s="8"/>
      <c r="P6183" s="8"/>
    </row>
    <row r="6184" spans="14:16" ht="14.25" customHeight="1" x14ac:dyDescent="0.2">
      <c r="N6184" s="8"/>
      <c r="P6184" s="8"/>
    </row>
    <row r="6185" spans="14:16" ht="14.25" customHeight="1" x14ac:dyDescent="0.2">
      <c r="N6185" s="8"/>
      <c r="P6185" s="8"/>
    </row>
    <row r="6186" spans="14:16" ht="14.25" customHeight="1" x14ac:dyDescent="0.2">
      <c r="N6186" s="8"/>
      <c r="P6186" s="8"/>
    </row>
    <row r="6187" spans="14:16" ht="14.25" customHeight="1" x14ac:dyDescent="0.2">
      <c r="N6187" s="8"/>
      <c r="P6187" s="8"/>
    </row>
    <row r="6188" spans="14:16" ht="14.25" customHeight="1" x14ac:dyDescent="0.2">
      <c r="N6188" s="8"/>
      <c r="P6188" s="8"/>
    </row>
    <row r="6189" spans="14:16" ht="14.25" customHeight="1" x14ac:dyDescent="0.2">
      <c r="N6189" s="8"/>
      <c r="P6189" s="8"/>
    </row>
    <row r="6190" spans="14:16" ht="14.25" customHeight="1" x14ac:dyDescent="0.2">
      <c r="N6190" s="8"/>
      <c r="P6190" s="8"/>
    </row>
    <row r="6191" spans="14:16" ht="14.25" customHeight="1" x14ac:dyDescent="0.2">
      <c r="N6191" s="8"/>
      <c r="P6191" s="8"/>
    </row>
    <row r="6192" spans="14:16" ht="14.25" customHeight="1" x14ac:dyDescent="0.2">
      <c r="N6192" s="8"/>
      <c r="P6192" s="8"/>
    </row>
    <row r="6193" spans="14:16" ht="14.25" customHeight="1" x14ac:dyDescent="0.2">
      <c r="N6193" s="8"/>
      <c r="P6193" s="8"/>
    </row>
    <row r="6194" spans="14:16" ht="14.25" customHeight="1" x14ac:dyDescent="0.2">
      <c r="N6194" s="8"/>
      <c r="P6194" s="8"/>
    </row>
    <row r="6195" spans="14:16" ht="14.25" customHeight="1" x14ac:dyDescent="0.2">
      <c r="N6195" s="8"/>
      <c r="P6195" s="8"/>
    </row>
    <row r="6196" spans="14:16" ht="14.25" customHeight="1" x14ac:dyDescent="0.2">
      <c r="N6196" s="8"/>
      <c r="P6196" s="8"/>
    </row>
    <row r="6197" spans="14:16" ht="14.25" customHeight="1" x14ac:dyDescent="0.2">
      <c r="N6197" s="8"/>
      <c r="P6197" s="8"/>
    </row>
    <row r="6198" spans="14:16" ht="14.25" customHeight="1" x14ac:dyDescent="0.2">
      <c r="N6198" s="8"/>
      <c r="P6198" s="8"/>
    </row>
    <row r="6199" spans="14:16" ht="14.25" customHeight="1" x14ac:dyDescent="0.2">
      <c r="N6199" s="8"/>
      <c r="P6199" s="8"/>
    </row>
    <row r="6200" spans="14:16" ht="14.25" customHeight="1" x14ac:dyDescent="0.2">
      <c r="N6200" s="8"/>
      <c r="P6200" s="8"/>
    </row>
    <row r="6201" spans="14:16" ht="14.25" customHeight="1" x14ac:dyDescent="0.2">
      <c r="N6201" s="8"/>
      <c r="P6201" s="8"/>
    </row>
    <row r="6202" spans="14:16" ht="14.25" customHeight="1" x14ac:dyDescent="0.2">
      <c r="N6202" s="8"/>
      <c r="P6202" s="8"/>
    </row>
    <row r="6203" spans="14:16" ht="14.25" customHeight="1" x14ac:dyDescent="0.2">
      <c r="N6203" s="8"/>
      <c r="P6203" s="8"/>
    </row>
    <row r="6204" spans="14:16" ht="14.25" customHeight="1" x14ac:dyDescent="0.2">
      <c r="N6204" s="8"/>
      <c r="P6204" s="8"/>
    </row>
    <row r="6205" spans="14:16" ht="14.25" customHeight="1" x14ac:dyDescent="0.2">
      <c r="N6205" s="8"/>
      <c r="P6205" s="8"/>
    </row>
    <row r="6206" spans="14:16" ht="14.25" customHeight="1" x14ac:dyDescent="0.2">
      <c r="N6206" s="8"/>
      <c r="P6206" s="8"/>
    </row>
    <row r="6207" spans="14:16" ht="14.25" customHeight="1" x14ac:dyDescent="0.2">
      <c r="N6207" s="8"/>
      <c r="P6207" s="8"/>
    </row>
    <row r="6208" spans="14:16" ht="14.25" customHeight="1" x14ac:dyDescent="0.2">
      <c r="N6208" s="8"/>
      <c r="P6208" s="8"/>
    </row>
    <row r="6209" spans="14:16" ht="14.25" customHeight="1" x14ac:dyDescent="0.2">
      <c r="N6209" s="8"/>
      <c r="P6209" s="8"/>
    </row>
    <row r="6210" spans="14:16" ht="14.25" customHeight="1" x14ac:dyDescent="0.2">
      <c r="N6210" s="8"/>
      <c r="P6210" s="8"/>
    </row>
    <row r="6211" spans="14:16" ht="14.25" customHeight="1" x14ac:dyDescent="0.2">
      <c r="N6211" s="8"/>
      <c r="P6211" s="8"/>
    </row>
    <row r="6212" spans="14:16" ht="14.25" customHeight="1" x14ac:dyDescent="0.2">
      <c r="N6212" s="8"/>
      <c r="P6212" s="8"/>
    </row>
    <row r="6213" spans="14:16" ht="14.25" customHeight="1" x14ac:dyDescent="0.2">
      <c r="N6213" s="8"/>
      <c r="P6213" s="8"/>
    </row>
    <row r="6214" spans="14:16" ht="14.25" customHeight="1" x14ac:dyDescent="0.2">
      <c r="N6214" s="8"/>
      <c r="P6214" s="8"/>
    </row>
    <row r="6215" spans="14:16" ht="14.25" customHeight="1" x14ac:dyDescent="0.2">
      <c r="N6215" s="8"/>
      <c r="P6215" s="8"/>
    </row>
    <row r="6216" spans="14:16" ht="14.25" customHeight="1" x14ac:dyDescent="0.2">
      <c r="N6216" s="8"/>
      <c r="P6216" s="8"/>
    </row>
    <row r="6217" spans="14:16" ht="14.25" customHeight="1" x14ac:dyDescent="0.2">
      <c r="N6217" s="8"/>
      <c r="P6217" s="8"/>
    </row>
    <row r="6218" spans="14:16" ht="14.25" customHeight="1" x14ac:dyDescent="0.2">
      <c r="N6218" s="8"/>
      <c r="P6218" s="8"/>
    </row>
    <row r="6219" spans="14:16" ht="14.25" customHeight="1" x14ac:dyDescent="0.2">
      <c r="N6219" s="8"/>
      <c r="P6219" s="8"/>
    </row>
    <row r="6220" spans="14:16" ht="14.25" customHeight="1" x14ac:dyDescent="0.2">
      <c r="N6220" s="8"/>
      <c r="P6220" s="8"/>
    </row>
    <row r="6221" spans="14:16" ht="14.25" customHeight="1" x14ac:dyDescent="0.2">
      <c r="N6221" s="8"/>
      <c r="P6221" s="8"/>
    </row>
    <row r="6222" spans="14:16" ht="14.25" customHeight="1" x14ac:dyDescent="0.2">
      <c r="N6222" s="8"/>
      <c r="P6222" s="8"/>
    </row>
    <row r="6223" spans="14:16" ht="14.25" customHeight="1" x14ac:dyDescent="0.2">
      <c r="N6223" s="8"/>
      <c r="P6223" s="8"/>
    </row>
    <row r="6224" spans="14:16" ht="14.25" customHeight="1" x14ac:dyDescent="0.2">
      <c r="N6224" s="8"/>
      <c r="P6224" s="8"/>
    </row>
    <row r="6225" spans="14:16" ht="14.25" customHeight="1" x14ac:dyDescent="0.2">
      <c r="N6225" s="8"/>
      <c r="P6225" s="8"/>
    </row>
    <row r="6226" spans="14:16" ht="14.25" customHeight="1" x14ac:dyDescent="0.2">
      <c r="N6226" s="8"/>
      <c r="P6226" s="8"/>
    </row>
    <row r="6227" spans="14:16" ht="14.25" customHeight="1" x14ac:dyDescent="0.2">
      <c r="N6227" s="8"/>
      <c r="P6227" s="8"/>
    </row>
    <row r="6228" spans="14:16" ht="14.25" customHeight="1" x14ac:dyDescent="0.2">
      <c r="N6228" s="8"/>
      <c r="P6228" s="8"/>
    </row>
    <row r="6229" spans="14:16" ht="14.25" customHeight="1" x14ac:dyDescent="0.2">
      <c r="N6229" s="8"/>
      <c r="P6229" s="8"/>
    </row>
    <row r="6230" spans="14:16" ht="14.25" customHeight="1" x14ac:dyDescent="0.2">
      <c r="N6230" s="8"/>
      <c r="P6230" s="8"/>
    </row>
    <row r="6231" spans="14:16" ht="14.25" customHeight="1" x14ac:dyDescent="0.2">
      <c r="N6231" s="8"/>
      <c r="P6231" s="8"/>
    </row>
    <row r="6232" spans="14:16" ht="14.25" customHeight="1" x14ac:dyDescent="0.2">
      <c r="N6232" s="8"/>
      <c r="P6232" s="8"/>
    </row>
    <row r="6233" spans="14:16" ht="14.25" customHeight="1" x14ac:dyDescent="0.2">
      <c r="N6233" s="8"/>
      <c r="P6233" s="8"/>
    </row>
    <row r="6234" spans="14:16" ht="14.25" customHeight="1" x14ac:dyDescent="0.2">
      <c r="N6234" s="8"/>
      <c r="P6234" s="8"/>
    </row>
    <row r="6235" spans="14:16" ht="14.25" customHeight="1" x14ac:dyDescent="0.2">
      <c r="N6235" s="8"/>
      <c r="P6235" s="8"/>
    </row>
    <row r="6236" spans="14:16" ht="14.25" customHeight="1" x14ac:dyDescent="0.2">
      <c r="N6236" s="8"/>
      <c r="P6236" s="8"/>
    </row>
    <row r="6237" spans="14:16" ht="14.25" customHeight="1" x14ac:dyDescent="0.2">
      <c r="N6237" s="8"/>
      <c r="P6237" s="8"/>
    </row>
    <row r="6238" spans="14:16" ht="14.25" customHeight="1" x14ac:dyDescent="0.2">
      <c r="N6238" s="8"/>
      <c r="P6238" s="8"/>
    </row>
    <row r="6239" spans="14:16" ht="14.25" customHeight="1" x14ac:dyDescent="0.2">
      <c r="N6239" s="8"/>
      <c r="P6239" s="8"/>
    </row>
    <row r="6240" spans="14:16" ht="14.25" customHeight="1" x14ac:dyDescent="0.2">
      <c r="N6240" s="8"/>
      <c r="P6240" s="8"/>
    </row>
    <row r="6241" spans="14:16" ht="14.25" customHeight="1" x14ac:dyDescent="0.2">
      <c r="N6241" s="8"/>
      <c r="P6241" s="8"/>
    </row>
    <row r="6242" spans="14:16" ht="14.25" customHeight="1" x14ac:dyDescent="0.2">
      <c r="N6242" s="8"/>
      <c r="P6242" s="8"/>
    </row>
    <row r="6243" spans="14:16" ht="14.25" customHeight="1" x14ac:dyDescent="0.2">
      <c r="N6243" s="8"/>
      <c r="P6243" s="8"/>
    </row>
    <row r="6244" spans="14:16" ht="14.25" customHeight="1" x14ac:dyDescent="0.2">
      <c r="N6244" s="8"/>
      <c r="P6244" s="8"/>
    </row>
    <row r="6245" spans="14:16" ht="14.25" customHeight="1" x14ac:dyDescent="0.2">
      <c r="N6245" s="8"/>
      <c r="P6245" s="8"/>
    </row>
    <row r="6246" spans="14:16" ht="14.25" customHeight="1" x14ac:dyDescent="0.2">
      <c r="N6246" s="8"/>
      <c r="P6246" s="8"/>
    </row>
    <row r="6247" spans="14:16" ht="14.25" customHeight="1" x14ac:dyDescent="0.2">
      <c r="N6247" s="8"/>
      <c r="P6247" s="8"/>
    </row>
    <row r="6248" spans="14:16" ht="14.25" customHeight="1" x14ac:dyDescent="0.2">
      <c r="N6248" s="8"/>
      <c r="P6248" s="8"/>
    </row>
    <row r="6249" spans="14:16" ht="14.25" customHeight="1" x14ac:dyDescent="0.2">
      <c r="N6249" s="8"/>
      <c r="P6249" s="8"/>
    </row>
    <row r="6250" spans="14:16" ht="14.25" customHeight="1" x14ac:dyDescent="0.2">
      <c r="N6250" s="8"/>
      <c r="P6250" s="8"/>
    </row>
    <row r="6251" spans="14:16" ht="14.25" customHeight="1" x14ac:dyDescent="0.2">
      <c r="N6251" s="8"/>
      <c r="P6251" s="8"/>
    </row>
    <row r="6252" spans="14:16" ht="14.25" customHeight="1" x14ac:dyDescent="0.2">
      <c r="N6252" s="8"/>
      <c r="P6252" s="8"/>
    </row>
    <row r="6253" spans="14:16" ht="14.25" customHeight="1" x14ac:dyDescent="0.2">
      <c r="N6253" s="8"/>
      <c r="P6253" s="8"/>
    </row>
    <row r="6254" spans="14:16" ht="14.25" customHeight="1" x14ac:dyDescent="0.2">
      <c r="N6254" s="8"/>
      <c r="P6254" s="8"/>
    </row>
    <row r="6255" spans="14:16" ht="14.25" customHeight="1" x14ac:dyDescent="0.2">
      <c r="N6255" s="8"/>
      <c r="P6255" s="8"/>
    </row>
    <row r="6256" spans="14:16" ht="14.25" customHeight="1" x14ac:dyDescent="0.2">
      <c r="N6256" s="8"/>
      <c r="P6256" s="8"/>
    </row>
    <row r="6257" spans="14:16" ht="14.25" customHeight="1" x14ac:dyDescent="0.2">
      <c r="N6257" s="8"/>
      <c r="P6257" s="8"/>
    </row>
    <row r="6258" spans="14:16" ht="14.25" customHeight="1" x14ac:dyDescent="0.2">
      <c r="N6258" s="8"/>
      <c r="P6258" s="8"/>
    </row>
    <row r="6259" spans="14:16" ht="14.25" customHeight="1" x14ac:dyDescent="0.2">
      <c r="N6259" s="8"/>
      <c r="P6259" s="8"/>
    </row>
    <row r="6260" spans="14:16" ht="14.25" customHeight="1" x14ac:dyDescent="0.2">
      <c r="N6260" s="8"/>
      <c r="P6260" s="8"/>
    </row>
    <row r="6261" spans="14:16" ht="14.25" customHeight="1" x14ac:dyDescent="0.2">
      <c r="N6261" s="8"/>
      <c r="P6261" s="8"/>
    </row>
    <row r="6262" spans="14:16" ht="14.25" customHeight="1" x14ac:dyDescent="0.2">
      <c r="N6262" s="8"/>
      <c r="P6262" s="8"/>
    </row>
    <row r="6263" spans="14:16" ht="14.25" customHeight="1" x14ac:dyDescent="0.2">
      <c r="N6263" s="8"/>
      <c r="P6263" s="8"/>
    </row>
    <row r="6264" spans="14:16" ht="14.25" customHeight="1" x14ac:dyDescent="0.2">
      <c r="N6264" s="8"/>
      <c r="P6264" s="8"/>
    </row>
    <row r="6265" spans="14:16" ht="14.25" customHeight="1" x14ac:dyDescent="0.2">
      <c r="N6265" s="8"/>
      <c r="P6265" s="8"/>
    </row>
    <row r="6266" spans="14:16" ht="14.25" customHeight="1" x14ac:dyDescent="0.2">
      <c r="N6266" s="8"/>
      <c r="P6266" s="8"/>
    </row>
    <row r="6267" spans="14:16" ht="14.25" customHeight="1" x14ac:dyDescent="0.2">
      <c r="N6267" s="8"/>
      <c r="P6267" s="8"/>
    </row>
    <row r="6268" spans="14:16" ht="14.25" customHeight="1" x14ac:dyDescent="0.2">
      <c r="N6268" s="8"/>
      <c r="P6268" s="8"/>
    </row>
    <row r="6269" spans="14:16" ht="14.25" customHeight="1" x14ac:dyDescent="0.2">
      <c r="N6269" s="8"/>
      <c r="P6269" s="8"/>
    </row>
    <row r="6270" spans="14:16" ht="14.25" customHeight="1" x14ac:dyDescent="0.2">
      <c r="N6270" s="8"/>
      <c r="P6270" s="8"/>
    </row>
    <row r="6271" spans="14:16" ht="14.25" customHeight="1" x14ac:dyDescent="0.2">
      <c r="N6271" s="8"/>
      <c r="P6271" s="8"/>
    </row>
    <row r="6272" spans="14:16" ht="14.25" customHeight="1" x14ac:dyDescent="0.2">
      <c r="N6272" s="8"/>
      <c r="P6272" s="8"/>
    </row>
    <row r="6273" spans="14:16" ht="14.25" customHeight="1" x14ac:dyDescent="0.2">
      <c r="N6273" s="8"/>
      <c r="P6273" s="8"/>
    </row>
    <row r="6274" spans="14:16" ht="14.25" customHeight="1" x14ac:dyDescent="0.2">
      <c r="N6274" s="8"/>
      <c r="P6274" s="8"/>
    </row>
    <row r="6275" spans="14:16" ht="14.25" customHeight="1" x14ac:dyDescent="0.2">
      <c r="N6275" s="8"/>
      <c r="P6275" s="8"/>
    </row>
    <row r="6276" spans="14:16" ht="14.25" customHeight="1" x14ac:dyDescent="0.2">
      <c r="N6276" s="8"/>
      <c r="P6276" s="8"/>
    </row>
    <row r="6277" spans="14:16" ht="14.25" customHeight="1" x14ac:dyDescent="0.2">
      <c r="N6277" s="8"/>
      <c r="P6277" s="8"/>
    </row>
    <row r="6278" spans="14:16" ht="14.25" customHeight="1" x14ac:dyDescent="0.2">
      <c r="N6278" s="8"/>
      <c r="P6278" s="8"/>
    </row>
    <row r="6279" spans="14:16" ht="14.25" customHeight="1" x14ac:dyDescent="0.2">
      <c r="N6279" s="8"/>
      <c r="P6279" s="8"/>
    </row>
    <row r="6280" spans="14:16" ht="14.25" customHeight="1" x14ac:dyDescent="0.2">
      <c r="N6280" s="8"/>
      <c r="P6280" s="8"/>
    </row>
    <row r="6281" spans="14:16" ht="14.25" customHeight="1" x14ac:dyDescent="0.2">
      <c r="N6281" s="8"/>
      <c r="P6281" s="8"/>
    </row>
    <row r="6282" spans="14:16" ht="14.25" customHeight="1" x14ac:dyDescent="0.2">
      <c r="N6282" s="8"/>
      <c r="P6282" s="8"/>
    </row>
    <row r="6283" spans="14:16" ht="14.25" customHeight="1" x14ac:dyDescent="0.2">
      <c r="N6283" s="8"/>
      <c r="P6283" s="8"/>
    </row>
    <row r="6284" spans="14:16" ht="14.25" customHeight="1" x14ac:dyDescent="0.2">
      <c r="N6284" s="8"/>
      <c r="P6284" s="8"/>
    </row>
    <row r="6285" spans="14:16" ht="14.25" customHeight="1" x14ac:dyDescent="0.2">
      <c r="N6285" s="8"/>
      <c r="P6285" s="8"/>
    </row>
    <row r="6286" spans="14:16" ht="14.25" customHeight="1" x14ac:dyDescent="0.2">
      <c r="N6286" s="8"/>
      <c r="P6286" s="8"/>
    </row>
    <row r="6287" spans="14:16" ht="14.25" customHeight="1" x14ac:dyDescent="0.2">
      <c r="N6287" s="8"/>
      <c r="P6287" s="8"/>
    </row>
    <row r="6288" spans="14:16" ht="14.25" customHeight="1" x14ac:dyDescent="0.2">
      <c r="N6288" s="8"/>
      <c r="P6288" s="8"/>
    </row>
    <row r="6289" spans="14:16" ht="14.25" customHeight="1" x14ac:dyDescent="0.2">
      <c r="N6289" s="8"/>
      <c r="P6289" s="8"/>
    </row>
    <row r="6290" spans="14:16" ht="14.25" customHeight="1" x14ac:dyDescent="0.2">
      <c r="N6290" s="8"/>
      <c r="P6290" s="8"/>
    </row>
    <row r="6291" spans="14:16" ht="14.25" customHeight="1" x14ac:dyDescent="0.2">
      <c r="N6291" s="8"/>
      <c r="P6291" s="8"/>
    </row>
    <row r="6292" spans="14:16" ht="14.25" customHeight="1" x14ac:dyDescent="0.2">
      <c r="N6292" s="8"/>
      <c r="P6292" s="8"/>
    </row>
    <row r="6293" spans="14:16" ht="14.25" customHeight="1" x14ac:dyDescent="0.2">
      <c r="N6293" s="8"/>
      <c r="P6293" s="8"/>
    </row>
    <row r="6294" spans="14:16" ht="14.25" customHeight="1" x14ac:dyDescent="0.2">
      <c r="N6294" s="8"/>
      <c r="P6294" s="8"/>
    </row>
    <row r="6295" spans="14:16" ht="14.25" customHeight="1" x14ac:dyDescent="0.2">
      <c r="N6295" s="8"/>
      <c r="P6295" s="8"/>
    </row>
    <row r="6296" spans="14:16" ht="14.25" customHeight="1" x14ac:dyDescent="0.2">
      <c r="N6296" s="8"/>
      <c r="P6296" s="8"/>
    </row>
    <row r="6297" spans="14:16" ht="14.25" customHeight="1" x14ac:dyDescent="0.2">
      <c r="N6297" s="8"/>
      <c r="P6297" s="8"/>
    </row>
    <row r="6298" spans="14:16" ht="14.25" customHeight="1" x14ac:dyDescent="0.2">
      <c r="N6298" s="8"/>
      <c r="P6298" s="8"/>
    </row>
    <row r="6299" spans="14:16" ht="14.25" customHeight="1" x14ac:dyDescent="0.2">
      <c r="N6299" s="8"/>
      <c r="P6299" s="8"/>
    </row>
    <row r="6300" spans="14:16" ht="14.25" customHeight="1" x14ac:dyDescent="0.2">
      <c r="N6300" s="8"/>
      <c r="P6300" s="8"/>
    </row>
    <row r="6301" spans="14:16" ht="14.25" customHeight="1" x14ac:dyDescent="0.2">
      <c r="N6301" s="8"/>
      <c r="P6301" s="8"/>
    </row>
    <row r="6302" spans="14:16" ht="14.25" customHeight="1" x14ac:dyDescent="0.2">
      <c r="N6302" s="8"/>
      <c r="P6302" s="8"/>
    </row>
    <row r="6303" spans="14:16" ht="14.25" customHeight="1" x14ac:dyDescent="0.2">
      <c r="N6303" s="8"/>
      <c r="P6303" s="8"/>
    </row>
    <row r="6304" spans="14:16" ht="14.25" customHeight="1" x14ac:dyDescent="0.2">
      <c r="N6304" s="8"/>
      <c r="P6304" s="8"/>
    </row>
    <row r="6305" spans="14:16" ht="14.25" customHeight="1" x14ac:dyDescent="0.2">
      <c r="N6305" s="8"/>
      <c r="P6305" s="8"/>
    </row>
    <row r="6306" spans="14:16" ht="14.25" customHeight="1" x14ac:dyDescent="0.2">
      <c r="N6306" s="8"/>
      <c r="P6306" s="8"/>
    </row>
    <row r="6307" spans="14:16" ht="14.25" customHeight="1" x14ac:dyDescent="0.2">
      <c r="N6307" s="8"/>
      <c r="P6307" s="8"/>
    </row>
    <row r="6308" spans="14:16" ht="14.25" customHeight="1" x14ac:dyDescent="0.2">
      <c r="N6308" s="8"/>
      <c r="P6308" s="8"/>
    </row>
    <row r="6309" spans="14:16" ht="14.25" customHeight="1" x14ac:dyDescent="0.2">
      <c r="N6309" s="8"/>
      <c r="P6309" s="8"/>
    </row>
    <row r="6310" spans="14:16" ht="14.25" customHeight="1" x14ac:dyDescent="0.2">
      <c r="N6310" s="8"/>
      <c r="P6310" s="8"/>
    </row>
    <row r="6311" spans="14:16" ht="14.25" customHeight="1" x14ac:dyDescent="0.2">
      <c r="N6311" s="8"/>
      <c r="P6311" s="8"/>
    </row>
    <row r="6312" spans="14:16" ht="14.25" customHeight="1" x14ac:dyDescent="0.2">
      <c r="N6312" s="8"/>
      <c r="P6312" s="8"/>
    </row>
    <row r="6313" spans="14:16" ht="14.25" customHeight="1" x14ac:dyDescent="0.2">
      <c r="N6313" s="8"/>
      <c r="P6313" s="8"/>
    </row>
    <row r="6314" spans="14:16" ht="14.25" customHeight="1" x14ac:dyDescent="0.2">
      <c r="N6314" s="8"/>
      <c r="P6314" s="8"/>
    </row>
    <row r="6315" spans="14:16" ht="14.25" customHeight="1" x14ac:dyDescent="0.2">
      <c r="N6315" s="8"/>
      <c r="P6315" s="8"/>
    </row>
    <row r="6316" spans="14:16" ht="14.25" customHeight="1" x14ac:dyDescent="0.2">
      <c r="N6316" s="8"/>
      <c r="P6316" s="8"/>
    </row>
    <row r="6317" spans="14:16" ht="14.25" customHeight="1" x14ac:dyDescent="0.2">
      <c r="N6317" s="8"/>
      <c r="P6317" s="8"/>
    </row>
    <row r="6318" spans="14:16" ht="14.25" customHeight="1" x14ac:dyDescent="0.2">
      <c r="N6318" s="8"/>
      <c r="P6318" s="8"/>
    </row>
    <row r="6319" spans="14:16" ht="14.25" customHeight="1" x14ac:dyDescent="0.2">
      <c r="N6319" s="8"/>
      <c r="P6319" s="8"/>
    </row>
    <row r="6320" spans="14:16" ht="14.25" customHeight="1" x14ac:dyDescent="0.2">
      <c r="N6320" s="8"/>
      <c r="P6320" s="8"/>
    </row>
    <row r="6321" spans="14:16" ht="14.25" customHeight="1" x14ac:dyDescent="0.2">
      <c r="N6321" s="8"/>
      <c r="P6321" s="8"/>
    </row>
    <row r="6322" spans="14:16" ht="14.25" customHeight="1" x14ac:dyDescent="0.2">
      <c r="N6322" s="8"/>
      <c r="P6322" s="8"/>
    </row>
    <row r="6323" spans="14:16" ht="14.25" customHeight="1" x14ac:dyDescent="0.2">
      <c r="N6323" s="8"/>
      <c r="P6323" s="8"/>
    </row>
    <row r="6324" spans="14:16" ht="14.25" customHeight="1" x14ac:dyDescent="0.2">
      <c r="N6324" s="8"/>
      <c r="P6324" s="8"/>
    </row>
    <row r="6325" spans="14:16" ht="14.25" customHeight="1" x14ac:dyDescent="0.2">
      <c r="N6325" s="8"/>
      <c r="P6325" s="8"/>
    </row>
    <row r="6326" spans="14:16" ht="14.25" customHeight="1" x14ac:dyDescent="0.2">
      <c r="N6326" s="8"/>
      <c r="P6326" s="8"/>
    </row>
    <row r="6327" spans="14:16" ht="14.25" customHeight="1" x14ac:dyDescent="0.2">
      <c r="N6327" s="8"/>
      <c r="P6327" s="8"/>
    </row>
    <row r="6328" spans="14:16" ht="14.25" customHeight="1" x14ac:dyDescent="0.2">
      <c r="N6328" s="8"/>
      <c r="P6328" s="8"/>
    </row>
    <row r="6329" spans="14:16" ht="14.25" customHeight="1" x14ac:dyDescent="0.2">
      <c r="N6329" s="8"/>
      <c r="P6329" s="8"/>
    </row>
    <row r="6330" spans="14:16" ht="14.25" customHeight="1" x14ac:dyDescent="0.2">
      <c r="N6330" s="8"/>
      <c r="P6330" s="8"/>
    </row>
    <row r="6331" spans="14:16" ht="14.25" customHeight="1" x14ac:dyDescent="0.2">
      <c r="N6331" s="8"/>
      <c r="P6331" s="8"/>
    </row>
    <row r="6332" spans="14:16" ht="14.25" customHeight="1" x14ac:dyDescent="0.2">
      <c r="N6332" s="8"/>
      <c r="P6332" s="8"/>
    </row>
    <row r="6333" spans="14:16" ht="14.25" customHeight="1" x14ac:dyDescent="0.2">
      <c r="N6333" s="8"/>
      <c r="P6333" s="8"/>
    </row>
    <row r="6334" spans="14:16" ht="14.25" customHeight="1" x14ac:dyDescent="0.2">
      <c r="N6334" s="8"/>
      <c r="P6334" s="8"/>
    </row>
    <row r="6335" spans="14:16" ht="14.25" customHeight="1" x14ac:dyDescent="0.2">
      <c r="N6335" s="8"/>
      <c r="P6335" s="8"/>
    </row>
    <row r="6336" spans="14:16" ht="14.25" customHeight="1" x14ac:dyDescent="0.2">
      <c r="N6336" s="8"/>
      <c r="P6336" s="8"/>
    </row>
    <row r="6337" spans="14:16" ht="14.25" customHeight="1" x14ac:dyDescent="0.2">
      <c r="N6337" s="8"/>
      <c r="P6337" s="8"/>
    </row>
    <row r="6338" spans="14:16" ht="14.25" customHeight="1" x14ac:dyDescent="0.2">
      <c r="N6338" s="8"/>
      <c r="P6338" s="8"/>
    </row>
    <row r="6339" spans="14:16" ht="14.25" customHeight="1" x14ac:dyDescent="0.2">
      <c r="N6339" s="8"/>
      <c r="P6339" s="8"/>
    </row>
    <row r="6340" spans="14:16" ht="14.25" customHeight="1" x14ac:dyDescent="0.2">
      <c r="N6340" s="8"/>
      <c r="P6340" s="8"/>
    </row>
    <row r="6341" spans="14:16" ht="14.25" customHeight="1" x14ac:dyDescent="0.2">
      <c r="N6341" s="8"/>
      <c r="P6341" s="8"/>
    </row>
    <row r="6342" spans="14:16" ht="14.25" customHeight="1" x14ac:dyDescent="0.2">
      <c r="N6342" s="8"/>
      <c r="P6342" s="8"/>
    </row>
    <row r="6343" spans="14:16" ht="14.25" customHeight="1" x14ac:dyDescent="0.2">
      <c r="N6343" s="8"/>
      <c r="P6343" s="8"/>
    </row>
    <row r="6344" spans="14:16" ht="14.25" customHeight="1" x14ac:dyDescent="0.2">
      <c r="N6344" s="8"/>
      <c r="P6344" s="8"/>
    </row>
    <row r="6345" spans="14:16" ht="14.25" customHeight="1" x14ac:dyDescent="0.2">
      <c r="N6345" s="8"/>
      <c r="P6345" s="8"/>
    </row>
    <row r="6346" spans="14:16" ht="14.25" customHeight="1" x14ac:dyDescent="0.2">
      <c r="N6346" s="8"/>
      <c r="P6346" s="8"/>
    </row>
    <row r="6347" spans="14:16" ht="14.25" customHeight="1" x14ac:dyDescent="0.2">
      <c r="N6347" s="8"/>
      <c r="P6347" s="8"/>
    </row>
    <row r="6348" spans="14:16" ht="14.25" customHeight="1" x14ac:dyDescent="0.2">
      <c r="N6348" s="8"/>
      <c r="P6348" s="8"/>
    </row>
    <row r="6349" spans="14:16" ht="14.25" customHeight="1" x14ac:dyDescent="0.2">
      <c r="N6349" s="8"/>
      <c r="P6349" s="8"/>
    </row>
    <row r="6350" spans="14:16" ht="14.25" customHeight="1" x14ac:dyDescent="0.2">
      <c r="N6350" s="8"/>
      <c r="P6350" s="8"/>
    </row>
    <row r="6351" spans="14:16" ht="14.25" customHeight="1" x14ac:dyDescent="0.2">
      <c r="N6351" s="8"/>
      <c r="P6351" s="8"/>
    </row>
    <row r="6352" spans="14:16" ht="14.25" customHeight="1" x14ac:dyDescent="0.2">
      <c r="N6352" s="8"/>
      <c r="P6352" s="8"/>
    </row>
    <row r="6353" spans="14:16" ht="14.25" customHeight="1" x14ac:dyDescent="0.2">
      <c r="N6353" s="8"/>
      <c r="P6353" s="8"/>
    </row>
    <row r="6354" spans="14:16" ht="14.25" customHeight="1" x14ac:dyDescent="0.2">
      <c r="N6354" s="8"/>
      <c r="P6354" s="8"/>
    </row>
    <row r="6355" spans="14:16" ht="14.25" customHeight="1" x14ac:dyDescent="0.2">
      <c r="N6355" s="8"/>
      <c r="P6355" s="8"/>
    </row>
    <row r="6356" spans="14:16" ht="14.25" customHeight="1" x14ac:dyDescent="0.2">
      <c r="N6356" s="8"/>
      <c r="P6356" s="8"/>
    </row>
    <row r="6357" spans="14:16" ht="14.25" customHeight="1" x14ac:dyDescent="0.2">
      <c r="N6357" s="8"/>
      <c r="P6357" s="8"/>
    </row>
    <row r="6358" spans="14:16" ht="14.25" customHeight="1" x14ac:dyDescent="0.2">
      <c r="N6358" s="8"/>
      <c r="P6358" s="8"/>
    </row>
    <row r="6359" spans="14:16" ht="14.25" customHeight="1" x14ac:dyDescent="0.2">
      <c r="N6359" s="8"/>
      <c r="P6359" s="8"/>
    </row>
    <row r="6360" spans="14:16" ht="14.25" customHeight="1" x14ac:dyDescent="0.2">
      <c r="N6360" s="8"/>
      <c r="P6360" s="8"/>
    </row>
    <row r="6361" spans="14:16" ht="14.25" customHeight="1" x14ac:dyDescent="0.2">
      <c r="N6361" s="8"/>
      <c r="P6361" s="8"/>
    </row>
    <row r="6362" spans="14:16" ht="14.25" customHeight="1" x14ac:dyDescent="0.2">
      <c r="N6362" s="8"/>
      <c r="P6362" s="8"/>
    </row>
    <row r="6363" spans="14:16" ht="14.25" customHeight="1" x14ac:dyDescent="0.2">
      <c r="N6363" s="8"/>
      <c r="P6363" s="8"/>
    </row>
    <row r="6364" spans="14:16" ht="14.25" customHeight="1" x14ac:dyDescent="0.2">
      <c r="N6364" s="8"/>
      <c r="P6364" s="8"/>
    </row>
    <row r="6365" spans="14:16" ht="14.25" customHeight="1" x14ac:dyDescent="0.2">
      <c r="N6365" s="8"/>
      <c r="P6365" s="8"/>
    </row>
    <row r="6366" spans="14:16" ht="14.25" customHeight="1" x14ac:dyDescent="0.2">
      <c r="N6366" s="8"/>
      <c r="P6366" s="8"/>
    </row>
    <row r="6367" spans="14:16" ht="14.25" customHeight="1" x14ac:dyDescent="0.2">
      <c r="N6367" s="8"/>
      <c r="P6367" s="8"/>
    </row>
    <row r="6368" spans="14:16" ht="14.25" customHeight="1" x14ac:dyDescent="0.2">
      <c r="N6368" s="8"/>
      <c r="P6368" s="8"/>
    </row>
    <row r="6369" spans="14:16" ht="14.25" customHeight="1" x14ac:dyDescent="0.2">
      <c r="N6369" s="8"/>
      <c r="P6369" s="8"/>
    </row>
    <row r="6370" spans="14:16" ht="14.25" customHeight="1" x14ac:dyDescent="0.2">
      <c r="N6370" s="8"/>
      <c r="P6370" s="8"/>
    </row>
    <row r="6371" spans="14:16" ht="14.25" customHeight="1" x14ac:dyDescent="0.2">
      <c r="N6371" s="8"/>
      <c r="P6371" s="8"/>
    </row>
    <row r="6372" spans="14:16" ht="14.25" customHeight="1" x14ac:dyDescent="0.2">
      <c r="N6372" s="8"/>
      <c r="P6372" s="8"/>
    </row>
    <row r="6373" spans="14:16" ht="14.25" customHeight="1" x14ac:dyDescent="0.2">
      <c r="N6373" s="8"/>
      <c r="P6373" s="8"/>
    </row>
    <row r="6374" spans="14:16" ht="14.25" customHeight="1" x14ac:dyDescent="0.2">
      <c r="N6374" s="8"/>
      <c r="P6374" s="8"/>
    </row>
    <row r="6375" spans="14:16" ht="14.25" customHeight="1" x14ac:dyDescent="0.2">
      <c r="N6375" s="8"/>
      <c r="P6375" s="8"/>
    </row>
    <row r="6376" spans="14:16" ht="14.25" customHeight="1" x14ac:dyDescent="0.2">
      <c r="N6376" s="8"/>
      <c r="P6376" s="8"/>
    </row>
    <row r="6377" spans="14:16" ht="14.25" customHeight="1" x14ac:dyDescent="0.2">
      <c r="N6377" s="8"/>
      <c r="P6377" s="8"/>
    </row>
    <row r="6378" spans="14:16" ht="14.25" customHeight="1" x14ac:dyDescent="0.2">
      <c r="N6378" s="8"/>
      <c r="P6378" s="8"/>
    </row>
    <row r="6379" spans="14:16" ht="14.25" customHeight="1" x14ac:dyDescent="0.2">
      <c r="N6379" s="8"/>
      <c r="P6379" s="8"/>
    </row>
    <row r="6380" spans="14:16" ht="14.25" customHeight="1" x14ac:dyDescent="0.2">
      <c r="N6380" s="8"/>
      <c r="P6380" s="8"/>
    </row>
    <row r="6381" spans="14:16" ht="14.25" customHeight="1" x14ac:dyDescent="0.2">
      <c r="N6381" s="8"/>
      <c r="P6381" s="8"/>
    </row>
    <row r="6382" spans="14:16" ht="14.25" customHeight="1" x14ac:dyDescent="0.2">
      <c r="N6382" s="8"/>
      <c r="P6382" s="8"/>
    </row>
    <row r="6383" spans="14:16" ht="14.25" customHeight="1" x14ac:dyDescent="0.2">
      <c r="N6383" s="8"/>
      <c r="P6383" s="8"/>
    </row>
    <row r="6384" spans="14:16" ht="14.25" customHeight="1" x14ac:dyDescent="0.2">
      <c r="N6384" s="8"/>
      <c r="P6384" s="8"/>
    </row>
    <row r="6385" spans="14:16" ht="14.25" customHeight="1" x14ac:dyDescent="0.2">
      <c r="N6385" s="8"/>
      <c r="P6385" s="8"/>
    </row>
    <row r="6386" spans="14:16" ht="14.25" customHeight="1" x14ac:dyDescent="0.2">
      <c r="N6386" s="8"/>
      <c r="P6386" s="8"/>
    </row>
    <row r="6387" spans="14:16" ht="14.25" customHeight="1" x14ac:dyDescent="0.2">
      <c r="N6387" s="8"/>
      <c r="P6387" s="8"/>
    </row>
    <row r="6388" spans="14:16" ht="14.25" customHeight="1" x14ac:dyDescent="0.2">
      <c r="N6388" s="8"/>
      <c r="P6388" s="8"/>
    </row>
    <row r="6389" spans="14:16" ht="14.25" customHeight="1" x14ac:dyDescent="0.2">
      <c r="N6389" s="8"/>
      <c r="P6389" s="8"/>
    </row>
    <row r="6390" spans="14:16" ht="14.25" customHeight="1" x14ac:dyDescent="0.2">
      <c r="N6390" s="8"/>
      <c r="P6390" s="8"/>
    </row>
    <row r="6391" spans="14:16" ht="14.25" customHeight="1" x14ac:dyDescent="0.2">
      <c r="N6391" s="8"/>
      <c r="P6391" s="8"/>
    </row>
    <row r="6392" spans="14:16" ht="14.25" customHeight="1" x14ac:dyDescent="0.2">
      <c r="N6392" s="8"/>
      <c r="P6392" s="8"/>
    </row>
    <row r="6393" spans="14:16" ht="14.25" customHeight="1" x14ac:dyDescent="0.2">
      <c r="N6393" s="8"/>
      <c r="P6393" s="8"/>
    </row>
    <row r="6394" spans="14:16" ht="14.25" customHeight="1" x14ac:dyDescent="0.2">
      <c r="N6394" s="8"/>
      <c r="P6394" s="8"/>
    </row>
    <row r="6395" spans="14:16" ht="14.25" customHeight="1" x14ac:dyDescent="0.2">
      <c r="N6395" s="8"/>
      <c r="P6395" s="8"/>
    </row>
    <row r="6396" spans="14:16" ht="14.25" customHeight="1" x14ac:dyDescent="0.2">
      <c r="N6396" s="8"/>
      <c r="P6396" s="8"/>
    </row>
    <row r="6397" spans="14:16" ht="14.25" customHeight="1" x14ac:dyDescent="0.2">
      <c r="N6397" s="8"/>
      <c r="P6397" s="8"/>
    </row>
    <row r="6398" spans="14:16" ht="14.25" customHeight="1" x14ac:dyDescent="0.2">
      <c r="N6398" s="8"/>
      <c r="P6398" s="8"/>
    </row>
    <row r="6399" spans="14:16" ht="14.25" customHeight="1" x14ac:dyDescent="0.2">
      <c r="N6399" s="8"/>
      <c r="P6399" s="8"/>
    </row>
    <row r="6400" spans="14:16" ht="14.25" customHeight="1" x14ac:dyDescent="0.2">
      <c r="N6400" s="8"/>
      <c r="P6400" s="8"/>
    </row>
    <row r="6401" spans="14:16" ht="14.25" customHeight="1" x14ac:dyDescent="0.2">
      <c r="N6401" s="8"/>
      <c r="P6401" s="8"/>
    </row>
    <row r="6402" spans="14:16" ht="14.25" customHeight="1" x14ac:dyDescent="0.2">
      <c r="N6402" s="8"/>
      <c r="P6402" s="8"/>
    </row>
    <row r="6403" spans="14:16" ht="14.25" customHeight="1" x14ac:dyDescent="0.2">
      <c r="N6403" s="8"/>
      <c r="P6403" s="8"/>
    </row>
    <row r="6404" spans="14:16" ht="14.25" customHeight="1" x14ac:dyDescent="0.2">
      <c r="N6404" s="8"/>
      <c r="P6404" s="8"/>
    </row>
    <row r="6405" spans="14:16" ht="14.25" customHeight="1" x14ac:dyDescent="0.2">
      <c r="N6405" s="8"/>
      <c r="P6405" s="8"/>
    </row>
    <row r="6406" spans="14:16" ht="14.25" customHeight="1" x14ac:dyDescent="0.2">
      <c r="N6406" s="8"/>
      <c r="P6406" s="8"/>
    </row>
    <row r="6407" spans="14:16" ht="14.25" customHeight="1" x14ac:dyDescent="0.2">
      <c r="N6407" s="8"/>
      <c r="P6407" s="8"/>
    </row>
    <row r="6408" spans="14:16" ht="14.25" customHeight="1" x14ac:dyDescent="0.2">
      <c r="N6408" s="8"/>
      <c r="P6408" s="8"/>
    </row>
    <row r="6409" spans="14:16" ht="14.25" customHeight="1" x14ac:dyDescent="0.2">
      <c r="N6409" s="8"/>
      <c r="P6409" s="8"/>
    </row>
    <row r="6410" spans="14:16" ht="14.25" customHeight="1" x14ac:dyDescent="0.2">
      <c r="N6410" s="8"/>
      <c r="P6410" s="8"/>
    </row>
    <row r="6411" spans="14:16" ht="14.25" customHeight="1" x14ac:dyDescent="0.2">
      <c r="N6411" s="8"/>
      <c r="P6411" s="8"/>
    </row>
    <row r="6412" spans="14:16" ht="14.25" customHeight="1" x14ac:dyDescent="0.2">
      <c r="N6412" s="8"/>
      <c r="P6412" s="8"/>
    </row>
    <row r="6413" spans="14:16" ht="14.25" customHeight="1" x14ac:dyDescent="0.2">
      <c r="N6413" s="8"/>
      <c r="P6413" s="8"/>
    </row>
    <row r="6414" spans="14:16" ht="14.25" customHeight="1" x14ac:dyDescent="0.2">
      <c r="N6414" s="8"/>
      <c r="P6414" s="8"/>
    </row>
    <row r="6415" spans="14:16" ht="14.25" customHeight="1" x14ac:dyDescent="0.2">
      <c r="N6415" s="8"/>
      <c r="P6415" s="8"/>
    </row>
    <row r="6416" spans="14:16" ht="14.25" customHeight="1" x14ac:dyDescent="0.2">
      <c r="N6416" s="8"/>
      <c r="P6416" s="8"/>
    </row>
    <row r="6417" spans="14:16" ht="14.25" customHeight="1" x14ac:dyDescent="0.2">
      <c r="N6417" s="8"/>
      <c r="P6417" s="8"/>
    </row>
    <row r="6418" spans="14:16" ht="14.25" customHeight="1" x14ac:dyDescent="0.2">
      <c r="N6418" s="8"/>
      <c r="P6418" s="8"/>
    </row>
    <row r="6419" spans="14:16" ht="14.25" customHeight="1" x14ac:dyDescent="0.2">
      <c r="N6419" s="8"/>
      <c r="P6419" s="8"/>
    </row>
    <row r="6420" spans="14:16" ht="14.25" customHeight="1" x14ac:dyDescent="0.2">
      <c r="N6420" s="8"/>
      <c r="P6420" s="8"/>
    </row>
    <row r="6421" spans="14:16" ht="14.25" customHeight="1" x14ac:dyDescent="0.2">
      <c r="N6421" s="8"/>
      <c r="P6421" s="8"/>
    </row>
    <row r="6422" spans="14:16" ht="14.25" customHeight="1" x14ac:dyDescent="0.2">
      <c r="N6422" s="8"/>
      <c r="P6422" s="8"/>
    </row>
    <row r="6423" spans="14:16" ht="14.25" customHeight="1" x14ac:dyDescent="0.2">
      <c r="N6423" s="8"/>
      <c r="P6423" s="8"/>
    </row>
    <row r="6424" spans="14:16" ht="14.25" customHeight="1" x14ac:dyDescent="0.2">
      <c r="N6424" s="8"/>
      <c r="P6424" s="8"/>
    </row>
    <row r="6425" spans="14:16" ht="14.25" customHeight="1" x14ac:dyDescent="0.2">
      <c r="N6425" s="8"/>
      <c r="P6425" s="8"/>
    </row>
    <row r="6426" spans="14:16" ht="14.25" customHeight="1" x14ac:dyDescent="0.2">
      <c r="N6426" s="8"/>
      <c r="P6426" s="8"/>
    </row>
    <row r="6427" spans="14:16" ht="14.25" customHeight="1" x14ac:dyDescent="0.2">
      <c r="N6427" s="8"/>
      <c r="P6427" s="8"/>
    </row>
    <row r="6428" spans="14:16" ht="14.25" customHeight="1" x14ac:dyDescent="0.2">
      <c r="N6428" s="8"/>
      <c r="P6428" s="8"/>
    </row>
    <row r="6429" spans="14:16" ht="14.25" customHeight="1" x14ac:dyDescent="0.2">
      <c r="N6429" s="8"/>
      <c r="P6429" s="8"/>
    </row>
    <row r="6430" spans="14:16" ht="14.25" customHeight="1" x14ac:dyDescent="0.2">
      <c r="N6430" s="8"/>
      <c r="P6430" s="8"/>
    </row>
    <row r="6431" spans="14:16" ht="14.25" customHeight="1" x14ac:dyDescent="0.2">
      <c r="N6431" s="8"/>
      <c r="P6431" s="8"/>
    </row>
    <row r="6432" spans="14:16" ht="14.25" customHeight="1" x14ac:dyDescent="0.2">
      <c r="N6432" s="8"/>
      <c r="P6432" s="8"/>
    </row>
    <row r="6433" spans="14:16" ht="14.25" customHeight="1" x14ac:dyDescent="0.2">
      <c r="N6433" s="8"/>
      <c r="P6433" s="8"/>
    </row>
    <row r="6434" spans="14:16" ht="14.25" customHeight="1" x14ac:dyDescent="0.2">
      <c r="N6434" s="8"/>
      <c r="P6434" s="8"/>
    </row>
    <row r="6435" spans="14:16" ht="14.25" customHeight="1" x14ac:dyDescent="0.2">
      <c r="N6435" s="8"/>
      <c r="P6435" s="8"/>
    </row>
    <row r="6436" spans="14:16" ht="14.25" customHeight="1" x14ac:dyDescent="0.2">
      <c r="N6436" s="8"/>
      <c r="P6436" s="8"/>
    </row>
    <row r="6437" spans="14:16" ht="14.25" customHeight="1" x14ac:dyDescent="0.2">
      <c r="N6437" s="8"/>
      <c r="P6437" s="8"/>
    </row>
    <row r="6438" spans="14:16" ht="14.25" customHeight="1" x14ac:dyDescent="0.2">
      <c r="N6438" s="8"/>
      <c r="P6438" s="8"/>
    </row>
    <row r="6439" spans="14:16" ht="14.25" customHeight="1" x14ac:dyDescent="0.2">
      <c r="N6439" s="8"/>
      <c r="P6439" s="8"/>
    </row>
    <row r="6440" spans="14:16" ht="14.25" customHeight="1" x14ac:dyDescent="0.2">
      <c r="N6440" s="8"/>
      <c r="P6440" s="8"/>
    </row>
    <row r="6441" spans="14:16" ht="14.25" customHeight="1" x14ac:dyDescent="0.2">
      <c r="N6441" s="8"/>
      <c r="P6441" s="8"/>
    </row>
    <row r="6442" spans="14:16" ht="14.25" customHeight="1" x14ac:dyDescent="0.2">
      <c r="N6442" s="8"/>
      <c r="P6442" s="8"/>
    </row>
    <row r="6443" spans="14:16" ht="14.25" customHeight="1" x14ac:dyDescent="0.2">
      <c r="N6443" s="8"/>
      <c r="P6443" s="8"/>
    </row>
    <row r="6444" spans="14:16" ht="14.25" customHeight="1" x14ac:dyDescent="0.2">
      <c r="N6444" s="8"/>
      <c r="P6444" s="8"/>
    </row>
    <row r="6445" spans="14:16" ht="14.25" customHeight="1" x14ac:dyDescent="0.2">
      <c r="N6445" s="8"/>
      <c r="P6445" s="8"/>
    </row>
    <row r="6446" spans="14:16" ht="14.25" customHeight="1" x14ac:dyDescent="0.2">
      <c r="N6446" s="8"/>
      <c r="P6446" s="8"/>
    </row>
    <row r="6447" spans="14:16" ht="14.25" customHeight="1" x14ac:dyDescent="0.2">
      <c r="N6447" s="8"/>
      <c r="P6447" s="8"/>
    </row>
    <row r="6448" spans="14:16" ht="14.25" customHeight="1" x14ac:dyDescent="0.2">
      <c r="N6448" s="8"/>
      <c r="P6448" s="8"/>
    </row>
    <row r="6449" spans="14:16" ht="14.25" customHeight="1" x14ac:dyDescent="0.2">
      <c r="N6449" s="8"/>
      <c r="P6449" s="8"/>
    </row>
    <row r="6450" spans="14:16" ht="14.25" customHeight="1" x14ac:dyDescent="0.2">
      <c r="N6450" s="8"/>
      <c r="P6450" s="8"/>
    </row>
    <row r="6451" spans="14:16" ht="14.25" customHeight="1" x14ac:dyDescent="0.2">
      <c r="N6451" s="8"/>
      <c r="P6451" s="8"/>
    </row>
    <row r="6452" spans="14:16" ht="14.25" customHeight="1" x14ac:dyDescent="0.2">
      <c r="N6452" s="8"/>
      <c r="P6452" s="8"/>
    </row>
    <row r="6453" spans="14:16" ht="14.25" customHeight="1" x14ac:dyDescent="0.2">
      <c r="N6453" s="8"/>
      <c r="P6453" s="8"/>
    </row>
    <row r="6454" spans="14:16" ht="14.25" customHeight="1" x14ac:dyDescent="0.2">
      <c r="N6454" s="8"/>
      <c r="P6454" s="8"/>
    </row>
    <row r="6455" spans="14:16" ht="14.25" customHeight="1" x14ac:dyDescent="0.2">
      <c r="N6455" s="8"/>
      <c r="P6455" s="8"/>
    </row>
    <row r="6456" spans="14:16" ht="14.25" customHeight="1" x14ac:dyDescent="0.2">
      <c r="N6456" s="8"/>
      <c r="P6456" s="8"/>
    </row>
    <row r="6457" spans="14:16" ht="14.25" customHeight="1" x14ac:dyDescent="0.2">
      <c r="N6457" s="8"/>
      <c r="P6457" s="8"/>
    </row>
    <row r="6458" spans="14:16" ht="14.25" customHeight="1" x14ac:dyDescent="0.2">
      <c r="N6458" s="8"/>
      <c r="P6458" s="8"/>
    </row>
    <row r="6459" spans="14:16" ht="14.25" customHeight="1" x14ac:dyDescent="0.2">
      <c r="N6459" s="8"/>
      <c r="P6459" s="8"/>
    </row>
    <row r="6460" spans="14:16" ht="14.25" customHeight="1" x14ac:dyDescent="0.2">
      <c r="N6460" s="8"/>
      <c r="P6460" s="8"/>
    </row>
    <row r="6461" spans="14:16" ht="14.25" customHeight="1" x14ac:dyDescent="0.2">
      <c r="N6461" s="8"/>
      <c r="P6461" s="8"/>
    </row>
    <row r="6462" spans="14:16" ht="14.25" customHeight="1" x14ac:dyDescent="0.2">
      <c r="N6462" s="8"/>
      <c r="P6462" s="8"/>
    </row>
    <row r="6463" spans="14:16" ht="14.25" customHeight="1" x14ac:dyDescent="0.2">
      <c r="N6463" s="8"/>
      <c r="P6463" s="8"/>
    </row>
    <row r="6464" spans="14:16" ht="14.25" customHeight="1" x14ac:dyDescent="0.2">
      <c r="N6464" s="8"/>
      <c r="P6464" s="8"/>
    </row>
    <row r="6465" spans="14:16" ht="14.25" customHeight="1" x14ac:dyDescent="0.2">
      <c r="N6465" s="8"/>
      <c r="P6465" s="8"/>
    </row>
    <row r="6466" spans="14:16" ht="14.25" customHeight="1" x14ac:dyDescent="0.2">
      <c r="N6466" s="8"/>
      <c r="P6466" s="8"/>
    </row>
    <row r="6467" spans="14:16" ht="14.25" customHeight="1" x14ac:dyDescent="0.2">
      <c r="N6467" s="8"/>
      <c r="P6467" s="8"/>
    </row>
    <row r="6468" spans="14:16" ht="14.25" customHeight="1" x14ac:dyDescent="0.2">
      <c r="N6468" s="8"/>
      <c r="P6468" s="8"/>
    </row>
    <row r="6469" spans="14:16" ht="14.25" customHeight="1" x14ac:dyDescent="0.2">
      <c r="N6469" s="8"/>
      <c r="P6469" s="8"/>
    </row>
    <row r="6470" spans="14:16" ht="14.25" customHeight="1" x14ac:dyDescent="0.2">
      <c r="N6470" s="8"/>
      <c r="P6470" s="8"/>
    </row>
    <row r="6471" spans="14:16" ht="14.25" customHeight="1" x14ac:dyDescent="0.2">
      <c r="N6471" s="8"/>
      <c r="P6471" s="8"/>
    </row>
    <row r="6472" spans="14:16" ht="14.25" customHeight="1" x14ac:dyDescent="0.2">
      <c r="N6472" s="8"/>
      <c r="P6472" s="8"/>
    </row>
    <row r="6473" spans="14:16" ht="14.25" customHeight="1" x14ac:dyDescent="0.2">
      <c r="N6473" s="8"/>
      <c r="P6473" s="8"/>
    </row>
    <row r="6474" spans="14:16" ht="14.25" customHeight="1" x14ac:dyDescent="0.2">
      <c r="N6474" s="8"/>
      <c r="P6474" s="8"/>
    </row>
    <row r="6475" spans="14:16" ht="14.25" customHeight="1" x14ac:dyDescent="0.2">
      <c r="N6475" s="8"/>
      <c r="P6475" s="8"/>
    </row>
    <row r="6476" spans="14:16" ht="14.25" customHeight="1" x14ac:dyDescent="0.2">
      <c r="N6476" s="8"/>
      <c r="P6476" s="8"/>
    </row>
    <row r="6477" spans="14:16" ht="14.25" customHeight="1" x14ac:dyDescent="0.2">
      <c r="N6477" s="8"/>
      <c r="P6477" s="8"/>
    </row>
    <row r="6478" spans="14:16" ht="14.25" customHeight="1" x14ac:dyDescent="0.2">
      <c r="N6478" s="8"/>
      <c r="P6478" s="8"/>
    </row>
    <row r="6479" spans="14:16" ht="14.25" customHeight="1" x14ac:dyDescent="0.2">
      <c r="N6479" s="8"/>
      <c r="P6479" s="8"/>
    </row>
    <row r="6480" spans="14:16" ht="14.25" customHeight="1" x14ac:dyDescent="0.2">
      <c r="N6480" s="8"/>
      <c r="P6480" s="8"/>
    </row>
    <row r="6481" spans="14:16" ht="14.25" customHeight="1" x14ac:dyDescent="0.2">
      <c r="N6481" s="8"/>
      <c r="P6481" s="8"/>
    </row>
    <row r="6482" spans="14:16" ht="14.25" customHeight="1" x14ac:dyDescent="0.2">
      <c r="N6482" s="8"/>
      <c r="P6482" s="8"/>
    </row>
    <row r="6483" spans="14:16" ht="14.25" customHeight="1" x14ac:dyDescent="0.2">
      <c r="N6483" s="8"/>
      <c r="P6483" s="8"/>
    </row>
    <row r="6484" spans="14:16" ht="14.25" customHeight="1" x14ac:dyDescent="0.2">
      <c r="N6484" s="8"/>
      <c r="P6484" s="8"/>
    </row>
    <row r="6485" spans="14:16" ht="14.25" customHeight="1" x14ac:dyDescent="0.2">
      <c r="N6485" s="8"/>
      <c r="P6485" s="8"/>
    </row>
    <row r="6486" spans="14:16" ht="14.25" customHeight="1" x14ac:dyDescent="0.2">
      <c r="N6486" s="8"/>
      <c r="P6486" s="8"/>
    </row>
    <row r="6487" spans="14:16" ht="14.25" customHeight="1" x14ac:dyDescent="0.2">
      <c r="N6487" s="8"/>
      <c r="P6487" s="8"/>
    </row>
    <row r="6488" spans="14:16" ht="14.25" customHeight="1" x14ac:dyDescent="0.2">
      <c r="N6488" s="8"/>
      <c r="P6488" s="8"/>
    </row>
    <row r="6489" spans="14:16" ht="14.25" customHeight="1" x14ac:dyDescent="0.2">
      <c r="N6489" s="8"/>
      <c r="P6489" s="8"/>
    </row>
    <row r="6490" spans="14:16" ht="14.25" customHeight="1" x14ac:dyDescent="0.2">
      <c r="N6490" s="8"/>
      <c r="P6490" s="8"/>
    </row>
    <row r="6491" spans="14:16" ht="14.25" customHeight="1" x14ac:dyDescent="0.2">
      <c r="N6491" s="8"/>
      <c r="P6491" s="8"/>
    </row>
    <row r="6492" spans="14:16" ht="14.25" customHeight="1" x14ac:dyDescent="0.2">
      <c r="N6492" s="8"/>
      <c r="P6492" s="8"/>
    </row>
    <row r="6493" spans="14:16" ht="14.25" customHeight="1" x14ac:dyDescent="0.2">
      <c r="N6493" s="8"/>
      <c r="P6493" s="8"/>
    </row>
    <row r="6494" spans="14:16" ht="14.25" customHeight="1" x14ac:dyDescent="0.2">
      <c r="N6494" s="8"/>
      <c r="P6494" s="8"/>
    </row>
    <row r="6495" spans="14:16" ht="14.25" customHeight="1" x14ac:dyDescent="0.2">
      <c r="N6495" s="8"/>
      <c r="P6495" s="8"/>
    </row>
    <row r="6496" spans="14:16" ht="14.25" customHeight="1" x14ac:dyDescent="0.2">
      <c r="N6496" s="8"/>
      <c r="P6496" s="8"/>
    </row>
    <row r="6497" spans="14:16" ht="14.25" customHeight="1" x14ac:dyDescent="0.2">
      <c r="N6497" s="8"/>
      <c r="P6497" s="8"/>
    </row>
    <row r="6498" spans="14:16" ht="14.25" customHeight="1" x14ac:dyDescent="0.2">
      <c r="N6498" s="8"/>
      <c r="P6498" s="8"/>
    </row>
    <row r="6499" spans="14:16" ht="14.25" customHeight="1" x14ac:dyDescent="0.2">
      <c r="N6499" s="8"/>
      <c r="P6499" s="8"/>
    </row>
    <row r="6500" spans="14:16" ht="14.25" customHeight="1" x14ac:dyDescent="0.2">
      <c r="N6500" s="8"/>
      <c r="P6500" s="8"/>
    </row>
    <row r="6501" spans="14:16" ht="14.25" customHeight="1" x14ac:dyDescent="0.2">
      <c r="N6501" s="8"/>
      <c r="P6501" s="8"/>
    </row>
    <row r="6502" spans="14:16" ht="14.25" customHeight="1" x14ac:dyDescent="0.2">
      <c r="N6502" s="8"/>
      <c r="P6502" s="8"/>
    </row>
    <row r="6503" spans="14:16" ht="14.25" customHeight="1" x14ac:dyDescent="0.2">
      <c r="N6503" s="8"/>
      <c r="P6503" s="8"/>
    </row>
    <row r="6504" spans="14:16" ht="14.25" customHeight="1" x14ac:dyDescent="0.2">
      <c r="N6504" s="8"/>
      <c r="P6504" s="8"/>
    </row>
    <row r="6505" spans="14:16" ht="14.25" customHeight="1" x14ac:dyDescent="0.2">
      <c r="N6505" s="8"/>
      <c r="P6505" s="8"/>
    </row>
    <row r="6506" spans="14:16" ht="14.25" customHeight="1" x14ac:dyDescent="0.2">
      <c r="N6506" s="8"/>
      <c r="P6506" s="8"/>
    </row>
    <row r="6507" spans="14:16" ht="14.25" customHeight="1" x14ac:dyDescent="0.2">
      <c r="N6507" s="8"/>
      <c r="P6507" s="8"/>
    </row>
    <row r="6508" spans="14:16" ht="14.25" customHeight="1" x14ac:dyDescent="0.2">
      <c r="N6508" s="8"/>
      <c r="P6508" s="8"/>
    </row>
    <row r="6509" spans="14:16" ht="14.25" customHeight="1" x14ac:dyDescent="0.2">
      <c r="N6509" s="8"/>
      <c r="P6509" s="8"/>
    </row>
    <row r="6510" spans="14:16" ht="14.25" customHeight="1" x14ac:dyDescent="0.2">
      <c r="N6510" s="8"/>
      <c r="P6510" s="8"/>
    </row>
    <row r="6511" spans="14:16" ht="14.25" customHeight="1" x14ac:dyDescent="0.2">
      <c r="N6511" s="8"/>
      <c r="P6511" s="8"/>
    </row>
    <row r="6512" spans="14:16" ht="14.25" customHeight="1" x14ac:dyDescent="0.2">
      <c r="N6512" s="8"/>
      <c r="P6512" s="8"/>
    </row>
    <row r="6513" spans="14:16" ht="14.25" customHeight="1" x14ac:dyDescent="0.2">
      <c r="N6513" s="8"/>
      <c r="P6513" s="8"/>
    </row>
    <row r="6514" spans="14:16" ht="14.25" customHeight="1" x14ac:dyDescent="0.2">
      <c r="N6514" s="8"/>
      <c r="P6514" s="8"/>
    </row>
    <row r="6515" spans="14:16" ht="14.25" customHeight="1" x14ac:dyDescent="0.2">
      <c r="N6515" s="8"/>
      <c r="P6515" s="8"/>
    </row>
    <row r="6516" spans="14:16" ht="14.25" customHeight="1" x14ac:dyDescent="0.2">
      <c r="N6516" s="8"/>
      <c r="P6516" s="8"/>
    </row>
    <row r="6517" spans="14:16" ht="14.25" customHeight="1" x14ac:dyDescent="0.2">
      <c r="N6517" s="8"/>
      <c r="P6517" s="8"/>
    </row>
    <row r="6518" spans="14:16" ht="14.25" customHeight="1" x14ac:dyDescent="0.2">
      <c r="N6518" s="8"/>
      <c r="P6518" s="8"/>
    </row>
    <row r="6519" spans="14:16" ht="14.25" customHeight="1" x14ac:dyDescent="0.2">
      <c r="N6519" s="8"/>
      <c r="P6519" s="8"/>
    </row>
    <row r="6520" spans="14:16" ht="14.25" customHeight="1" x14ac:dyDescent="0.2">
      <c r="N6520" s="8"/>
      <c r="P6520" s="8"/>
    </row>
    <row r="6521" spans="14:16" ht="14.25" customHeight="1" x14ac:dyDescent="0.2">
      <c r="N6521" s="8"/>
      <c r="P6521" s="8"/>
    </row>
    <row r="6522" spans="14:16" ht="14.25" customHeight="1" x14ac:dyDescent="0.2">
      <c r="N6522" s="8"/>
      <c r="P6522" s="8"/>
    </row>
    <row r="6523" spans="14:16" ht="14.25" customHeight="1" x14ac:dyDescent="0.2">
      <c r="N6523" s="8"/>
      <c r="P6523" s="8"/>
    </row>
    <row r="6524" spans="14:16" ht="14.25" customHeight="1" x14ac:dyDescent="0.2">
      <c r="N6524" s="8"/>
      <c r="P6524" s="8"/>
    </row>
    <row r="6525" spans="14:16" ht="14.25" customHeight="1" x14ac:dyDescent="0.2">
      <c r="N6525" s="8"/>
      <c r="P6525" s="8"/>
    </row>
    <row r="6526" spans="14:16" ht="14.25" customHeight="1" x14ac:dyDescent="0.2">
      <c r="N6526" s="8"/>
      <c r="P6526" s="8"/>
    </row>
    <row r="6527" spans="14:16" ht="14.25" customHeight="1" x14ac:dyDescent="0.2">
      <c r="N6527" s="8"/>
      <c r="P6527" s="8"/>
    </row>
    <row r="6528" spans="14:16" ht="14.25" customHeight="1" x14ac:dyDescent="0.2">
      <c r="N6528" s="8"/>
      <c r="P6528" s="8"/>
    </row>
    <row r="6529" spans="14:16" ht="14.25" customHeight="1" x14ac:dyDescent="0.2">
      <c r="N6529" s="8"/>
      <c r="P6529" s="8"/>
    </row>
    <row r="6530" spans="14:16" ht="14.25" customHeight="1" x14ac:dyDescent="0.2">
      <c r="N6530" s="8"/>
      <c r="P6530" s="8"/>
    </row>
    <row r="6531" spans="14:16" ht="14.25" customHeight="1" x14ac:dyDescent="0.2">
      <c r="N6531" s="8"/>
      <c r="P6531" s="8"/>
    </row>
    <row r="6532" spans="14:16" ht="14.25" customHeight="1" x14ac:dyDescent="0.2">
      <c r="N6532" s="8"/>
      <c r="P6532" s="8"/>
    </row>
    <row r="6533" spans="14:16" ht="14.25" customHeight="1" x14ac:dyDescent="0.2">
      <c r="N6533" s="8"/>
      <c r="P6533" s="8"/>
    </row>
    <row r="6534" spans="14:16" ht="14.25" customHeight="1" x14ac:dyDescent="0.2">
      <c r="N6534" s="8"/>
      <c r="P6534" s="8"/>
    </row>
    <row r="6535" spans="14:16" ht="14.25" customHeight="1" x14ac:dyDescent="0.2">
      <c r="N6535" s="8"/>
      <c r="P6535" s="8"/>
    </row>
    <row r="6536" spans="14:16" ht="14.25" customHeight="1" x14ac:dyDescent="0.2">
      <c r="N6536" s="8"/>
      <c r="P6536" s="8"/>
    </row>
    <row r="6537" spans="14:16" ht="14.25" customHeight="1" x14ac:dyDescent="0.2">
      <c r="N6537" s="8"/>
      <c r="P6537" s="8"/>
    </row>
    <row r="6538" spans="14:16" ht="14.25" customHeight="1" x14ac:dyDescent="0.2">
      <c r="N6538" s="8"/>
      <c r="P6538" s="8"/>
    </row>
    <row r="6539" spans="14:16" ht="14.25" customHeight="1" x14ac:dyDescent="0.2">
      <c r="N6539" s="8"/>
      <c r="P6539" s="8"/>
    </row>
    <row r="6540" spans="14:16" ht="14.25" customHeight="1" x14ac:dyDescent="0.2">
      <c r="N6540" s="8"/>
      <c r="P6540" s="8"/>
    </row>
    <row r="6541" spans="14:16" ht="14.25" customHeight="1" x14ac:dyDescent="0.2">
      <c r="N6541" s="8"/>
      <c r="P6541" s="8"/>
    </row>
    <row r="6542" spans="14:16" ht="14.25" customHeight="1" x14ac:dyDescent="0.2">
      <c r="N6542" s="8"/>
      <c r="P6542" s="8"/>
    </row>
    <row r="6543" spans="14:16" ht="14.25" customHeight="1" x14ac:dyDescent="0.2">
      <c r="N6543" s="8"/>
      <c r="P6543" s="8"/>
    </row>
    <row r="6544" spans="14:16" ht="14.25" customHeight="1" x14ac:dyDescent="0.2">
      <c r="N6544" s="8"/>
      <c r="P6544" s="8"/>
    </row>
    <row r="6545" spans="14:16" ht="14.25" customHeight="1" x14ac:dyDescent="0.2">
      <c r="N6545" s="8"/>
      <c r="P6545" s="8"/>
    </row>
    <row r="6546" spans="14:16" ht="14.25" customHeight="1" x14ac:dyDescent="0.2">
      <c r="N6546" s="8"/>
      <c r="P6546" s="8"/>
    </row>
    <row r="6547" spans="14:16" ht="14.25" customHeight="1" x14ac:dyDescent="0.2">
      <c r="N6547" s="8"/>
      <c r="P6547" s="8"/>
    </row>
    <row r="6548" spans="14:16" ht="14.25" customHeight="1" x14ac:dyDescent="0.2">
      <c r="N6548" s="8"/>
      <c r="P6548" s="8"/>
    </row>
    <row r="6549" spans="14:16" ht="14.25" customHeight="1" x14ac:dyDescent="0.2">
      <c r="N6549" s="8"/>
      <c r="P6549" s="8"/>
    </row>
    <row r="6550" spans="14:16" ht="14.25" customHeight="1" x14ac:dyDescent="0.2">
      <c r="N6550" s="8"/>
      <c r="P6550" s="8"/>
    </row>
    <row r="6551" spans="14:16" ht="14.25" customHeight="1" x14ac:dyDescent="0.2">
      <c r="N6551" s="8"/>
      <c r="P6551" s="8"/>
    </row>
    <row r="6552" spans="14:16" ht="14.25" customHeight="1" x14ac:dyDescent="0.2">
      <c r="N6552" s="8"/>
      <c r="P6552" s="8"/>
    </row>
    <row r="6553" spans="14:16" ht="14.25" customHeight="1" x14ac:dyDescent="0.2">
      <c r="N6553" s="8"/>
      <c r="P6553" s="8"/>
    </row>
    <row r="6554" spans="14:16" ht="14.25" customHeight="1" x14ac:dyDescent="0.2">
      <c r="N6554" s="8"/>
      <c r="P6554" s="8"/>
    </row>
    <row r="6555" spans="14:16" ht="14.25" customHeight="1" x14ac:dyDescent="0.2">
      <c r="N6555" s="8"/>
      <c r="P6555" s="8"/>
    </row>
    <row r="6556" spans="14:16" ht="14.25" customHeight="1" x14ac:dyDescent="0.2">
      <c r="N6556" s="8"/>
      <c r="P6556" s="8"/>
    </row>
    <row r="6557" spans="14:16" ht="14.25" customHeight="1" x14ac:dyDescent="0.2">
      <c r="N6557" s="8"/>
      <c r="P6557" s="8"/>
    </row>
    <row r="6558" spans="14:16" ht="14.25" customHeight="1" x14ac:dyDescent="0.2">
      <c r="N6558" s="8"/>
      <c r="P6558" s="8"/>
    </row>
    <row r="6559" spans="14:16" ht="14.25" customHeight="1" x14ac:dyDescent="0.2">
      <c r="N6559" s="8"/>
      <c r="P6559" s="8"/>
    </row>
    <row r="6560" spans="14:16" ht="14.25" customHeight="1" x14ac:dyDescent="0.2">
      <c r="N6560" s="8"/>
      <c r="P6560" s="8"/>
    </row>
    <row r="6561" spans="14:16" ht="14.25" customHeight="1" x14ac:dyDescent="0.2">
      <c r="N6561" s="8"/>
      <c r="P6561" s="8"/>
    </row>
    <row r="6562" spans="14:16" ht="14.25" customHeight="1" x14ac:dyDescent="0.2">
      <c r="N6562" s="8"/>
      <c r="P6562" s="8"/>
    </row>
    <row r="6563" spans="14:16" ht="14.25" customHeight="1" x14ac:dyDescent="0.2">
      <c r="N6563" s="8"/>
      <c r="P6563" s="8"/>
    </row>
    <row r="6564" spans="14:16" ht="14.25" customHeight="1" x14ac:dyDescent="0.2">
      <c r="N6564" s="8"/>
      <c r="P6564" s="8"/>
    </row>
    <row r="6565" spans="14:16" ht="14.25" customHeight="1" x14ac:dyDescent="0.2">
      <c r="N6565" s="8"/>
      <c r="P6565" s="8"/>
    </row>
    <row r="6566" spans="14:16" ht="14.25" customHeight="1" x14ac:dyDescent="0.2">
      <c r="N6566" s="8"/>
      <c r="P6566" s="8"/>
    </row>
    <row r="6567" spans="14:16" ht="14.25" customHeight="1" x14ac:dyDescent="0.2">
      <c r="N6567" s="8"/>
      <c r="P6567" s="8"/>
    </row>
    <row r="6568" spans="14:16" ht="14.25" customHeight="1" x14ac:dyDescent="0.2">
      <c r="N6568" s="8"/>
      <c r="P6568" s="8"/>
    </row>
    <row r="6569" spans="14:16" ht="14.25" customHeight="1" x14ac:dyDescent="0.2">
      <c r="N6569" s="8"/>
      <c r="P6569" s="8"/>
    </row>
    <row r="6570" spans="14:16" ht="14.25" customHeight="1" x14ac:dyDescent="0.2">
      <c r="N6570" s="8"/>
      <c r="P6570" s="8"/>
    </row>
    <row r="6571" spans="14:16" ht="14.25" customHeight="1" x14ac:dyDescent="0.2">
      <c r="N6571" s="8"/>
      <c r="P6571" s="8"/>
    </row>
    <row r="6572" spans="14:16" ht="14.25" customHeight="1" x14ac:dyDescent="0.2">
      <c r="N6572" s="8"/>
      <c r="P6572" s="8"/>
    </row>
    <row r="6573" spans="14:16" ht="14.25" customHeight="1" x14ac:dyDescent="0.2">
      <c r="N6573" s="8"/>
      <c r="P6573" s="8"/>
    </row>
    <row r="6574" spans="14:16" ht="14.25" customHeight="1" x14ac:dyDescent="0.2">
      <c r="N6574" s="8"/>
      <c r="P6574" s="8"/>
    </row>
    <row r="6575" spans="14:16" ht="14.25" customHeight="1" x14ac:dyDescent="0.2">
      <c r="N6575" s="8"/>
      <c r="P6575" s="8"/>
    </row>
    <row r="6576" spans="14:16" ht="14.25" customHeight="1" x14ac:dyDescent="0.2">
      <c r="N6576" s="8"/>
      <c r="P6576" s="8"/>
    </row>
    <row r="6577" spans="14:16" ht="14.25" customHeight="1" x14ac:dyDescent="0.2">
      <c r="N6577" s="8"/>
      <c r="P6577" s="8"/>
    </row>
    <row r="6578" spans="14:16" ht="14.25" customHeight="1" x14ac:dyDescent="0.2">
      <c r="N6578" s="8"/>
      <c r="P6578" s="8"/>
    </row>
    <row r="6579" spans="14:16" ht="14.25" customHeight="1" x14ac:dyDescent="0.2">
      <c r="N6579" s="8"/>
      <c r="P6579" s="8"/>
    </row>
    <row r="6580" spans="14:16" ht="14.25" customHeight="1" x14ac:dyDescent="0.2">
      <c r="N6580" s="8"/>
      <c r="P6580" s="8"/>
    </row>
    <row r="6581" spans="14:16" ht="14.25" customHeight="1" x14ac:dyDescent="0.2">
      <c r="N6581" s="8"/>
      <c r="P6581" s="8"/>
    </row>
    <row r="6582" spans="14:16" ht="14.25" customHeight="1" x14ac:dyDescent="0.2">
      <c r="N6582" s="8"/>
      <c r="P6582" s="8"/>
    </row>
    <row r="6583" spans="14:16" ht="14.25" customHeight="1" x14ac:dyDescent="0.2">
      <c r="N6583" s="8"/>
      <c r="P6583" s="8"/>
    </row>
    <row r="6584" spans="14:16" ht="14.25" customHeight="1" x14ac:dyDescent="0.2">
      <c r="N6584" s="8"/>
      <c r="P6584" s="8"/>
    </row>
    <row r="6585" spans="14:16" ht="14.25" customHeight="1" x14ac:dyDescent="0.2">
      <c r="N6585" s="8"/>
      <c r="P6585" s="8"/>
    </row>
    <row r="6586" spans="14:16" ht="14.25" customHeight="1" x14ac:dyDescent="0.2">
      <c r="N6586" s="8"/>
      <c r="P6586" s="8"/>
    </row>
    <row r="6587" spans="14:16" ht="14.25" customHeight="1" x14ac:dyDescent="0.2">
      <c r="N6587" s="8"/>
      <c r="P6587" s="8"/>
    </row>
    <row r="6588" spans="14:16" ht="14.25" customHeight="1" x14ac:dyDescent="0.2">
      <c r="N6588" s="8"/>
      <c r="P6588" s="8"/>
    </row>
    <row r="6589" spans="14:16" ht="14.25" customHeight="1" x14ac:dyDescent="0.2">
      <c r="N6589" s="8"/>
      <c r="P6589" s="8"/>
    </row>
    <row r="6590" spans="14:16" ht="14.25" customHeight="1" x14ac:dyDescent="0.2">
      <c r="N6590" s="8"/>
      <c r="P6590" s="8"/>
    </row>
    <row r="6591" spans="14:16" ht="14.25" customHeight="1" x14ac:dyDescent="0.2">
      <c r="N6591" s="8"/>
      <c r="P6591" s="8"/>
    </row>
    <row r="6592" spans="14:16" ht="14.25" customHeight="1" x14ac:dyDescent="0.2">
      <c r="N6592" s="8"/>
      <c r="P6592" s="8"/>
    </row>
    <row r="6593" spans="14:16" ht="14.25" customHeight="1" x14ac:dyDescent="0.2">
      <c r="N6593" s="8"/>
      <c r="P6593" s="8"/>
    </row>
    <row r="6594" spans="14:16" ht="14.25" customHeight="1" x14ac:dyDescent="0.2">
      <c r="N6594" s="8"/>
      <c r="P6594" s="8"/>
    </row>
    <row r="6595" spans="14:16" ht="14.25" customHeight="1" x14ac:dyDescent="0.2">
      <c r="N6595" s="8"/>
      <c r="P6595" s="8"/>
    </row>
    <row r="6596" spans="14:16" ht="14.25" customHeight="1" x14ac:dyDescent="0.2">
      <c r="N6596" s="8"/>
      <c r="P6596" s="8"/>
    </row>
    <row r="6597" spans="14:16" ht="14.25" customHeight="1" x14ac:dyDescent="0.2">
      <c r="N6597" s="8"/>
      <c r="P6597" s="8"/>
    </row>
    <row r="6598" spans="14:16" ht="14.25" customHeight="1" x14ac:dyDescent="0.2">
      <c r="N6598" s="8"/>
      <c r="P6598" s="8"/>
    </row>
    <row r="6599" spans="14:16" ht="14.25" customHeight="1" x14ac:dyDescent="0.2">
      <c r="N6599" s="8"/>
      <c r="P6599" s="8"/>
    </row>
    <row r="6600" spans="14:16" ht="14.25" customHeight="1" x14ac:dyDescent="0.2">
      <c r="N6600" s="8"/>
      <c r="P6600" s="8"/>
    </row>
    <row r="6601" spans="14:16" ht="14.25" customHeight="1" x14ac:dyDescent="0.2">
      <c r="N6601" s="8"/>
      <c r="P6601" s="8"/>
    </row>
    <row r="6602" spans="14:16" ht="14.25" customHeight="1" x14ac:dyDescent="0.2">
      <c r="N6602" s="8"/>
      <c r="P6602" s="8"/>
    </row>
    <row r="6603" spans="14:16" ht="14.25" customHeight="1" x14ac:dyDescent="0.2">
      <c r="N6603" s="8"/>
      <c r="P6603" s="8"/>
    </row>
    <row r="6604" spans="14:16" ht="14.25" customHeight="1" x14ac:dyDescent="0.2">
      <c r="N6604" s="8"/>
      <c r="P6604" s="8"/>
    </row>
    <row r="6605" spans="14:16" ht="14.25" customHeight="1" x14ac:dyDescent="0.2">
      <c r="N6605" s="8"/>
      <c r="P6605" s="8"/>
    </row>
    <row r="6606" spans="14:16" ht="14.25" customHeight="1" x14ac:dyDescent="0.2">
      <c r="N6606" s="8"/>
      <c r="P6606" s="8"/>
    </row>
    <row r="6607" spans="14:16" ht="14.25" customHeight="1" x14ac:dyDescent="0.2">
      <c r="N6607" s="8"/>
      <c r="P6607" s="8"/>
    </row>
    <row r="6608" spans="14:16" ht="14.25" customHeight="1" x14ac:dyDescent="0.2">
      <c r="N6608" s="8"/>
      <c r="P6608" s="8"/>
    </row>
    <row r="6609" spans="14:16" ht="14.25" customHeight="1" x14ac:dyDescent="0.2">
      <c r="N6609" s="8"/>
      <c r="P6609" s="8"/>
    </row>
    <row r="6610" spans="14:16" ht="14.25" customHeight="1" x14ac:dyDescent="0.2">
      <c r="N6610" s="8"/>
      <c r="P6610" s="8"/>
    </row>
    <row r="6611" spans="14:16" ht="14.25" customHeight="1" x14ac:dyDescent="0.2">
      <c r="N6611" s="8"/>
      <c r="P6611" s="8"/>
    </row>
    <row r="6612" spans="14:16" ht="14.25" customHeight="1" x14ac:dyDescent="0.2">
      <c r="N6612" s="8"/>
      <c r="P6612" s="8"/>
    </row>
    <row r="6613" spans="14:16" ht="14.25" customHeight="1" x14ac:dyDescent="0.2">
      <c r="N6613" s="8"/>
      <c r="P6613" s="8"/>
    </row>
    <row r="6614" spans="14:16" ht="14.25" customHeight="1" x14ac:dyDescent="0.2">
      <c r="N6614" s="8"/>
      <c r="P6614" s="8"/>
    </row>
    <row r="6615" spans="14:16" ht="14.25" customHeight="1" x14ac:dyDescent="0.2">
      <c r="N6615" s="8"/>
      <c r="P6615" s="8"/>
    </row>
    <row r="6616" spans="14:16" ht="14.25" customHeight="1" x14ac:dyDescent="0.2">
      <c r="N6616" s="8"/>
      <c r="P6616" s="8"/>
    </row>
    <row r="6617" spans="14:16" ht="14.25" customHeight="1" x14ac:dyDescent="0.2">
      <c r="N6617" s="8"/>
      <c r="P6617" s="8"/>
    </row>
    <row r="6618" spans="14:16" ht="14.25" customHeight="1" x14ac:dyDescent="0.2">
      <c r="N6618" s="8"/>
      <c r="P6618" s="8"/>
    </row>
    <row r="6619" spans="14:16" ht="14.25" customHeight="1" x14ac:dyDescent="0.2">
      <c r="N6619" s="8"/>
      <c r="P6619" s="8"/>
    </row>
    <row r="6620" spans="14:16" ht="14.25" customHeight="1" x14ac:dyDescent="0.2">
      <c r="N6620" s="8"/>
      <c r="P6620" s="8"/>
    </row>
    <row r="6621" spans="14:16" ht="14.25" customHeight="1" x14ac:dyDescent="0.2">
      <c r="N6621" s="8"/>
      <c r="P6621" s="8"/>
    </row>
    <row r="6622" spans="14:16" ht="14.25" customHeight="1" x14ac:dyDescent="0.2">
      <c r="N6622" s="8"/>
      <c r="P6622" s="8"/>
    </row>
    <row r="6623" spans="14:16" ht="14.25" customHeight="1" x14ac:dyDescent="0.2">
      <c r="N6623" s="8"/>
      <c r="P6623" s="8"/>
    </row>
    <row r="6624" spans="14:16" ht="14.25" customHeight="1" x14ac:dyDescent="0.2">
      <c r="N6624" s="8"/>
      <c r="P6624" s="8"/>
    </row>
    <row r="6625" spans="14:16" ht="14.25" customHeight="1" x14ac:dyDescent="0.2">
      <c r="N6625" s="8"/>
      <c r="P6625" s="8"/>
    </row>
    <row r="6626" spans="14:16" ht="14.25" customHeight="1" x14ac:dyDescent="0.2">
      <c r="N6626" s="8"/>
      <c r="P6626" s="8"/>
    </row>
    <row r="6627" spans="14:16" ht="14.25" customHeight="1" x14ac:dyDescent="0.2">
      <c r="N6627" s="8"/>
      <c r="P6627" s="8"/>
    </row>
    <row r="6628" spans="14:16" ht="14.25" customHeight="1" x14ac:dyDescent="0.2">
      <c r="N6628" s="8"/>
      <c r="P6628" s="8"/>
    </row>
    <row r="6629" spans="14:16" ht="14.25" customHeight="1" x14ac:dyDescent="0.2">
      <c r="N6629" s="8"/>
      <c r="P6629" s="8"/>
    </row>
    <row r="6630" spans="14:16" ht="14.25" customHeight="1" x14ac:dyDescent="0.2">
      <c r="N6630" s="8"/>
      <c r="P6630" s="8"/>
    </row>
    <row r="6631" spans="14:16" ht="14.25" customHeight="1" x14ac:dyDescent="0.2">
      <c r="N6631" s="8"/>
      <c r="P6631" s="8"/>
    </row>
    <row r="6632" spans="14:16" ht="14.25" customHeight="1" x14ac:dyDescent="0.2">
      <c r="N6632" s="8"/>
      <c r="P6632" s="8"/>
    </row>
    <row r="6633" spans="14:16" ht="14.25" customHeight="1" x14ac:dyDescent="0.2">
      <c r="N6633" s="8"/>
      <c r="P6633" s="8"/>
    </row>
    <row r="6634" spans="14:16" ht="14.25" customHeight="1" x14ac:dyDescent="0.2">
      <c r="N6634" s="8"/>
      <c r="P6634" s="8"/>
    </row>
    <row r="6635" spans="14:16" ht="14.25" customHeight="1" x14ac:dyDescent="0.2">
      <c r="N6635" s="8"/>
      <c r="P6635" s="8"/>
    </row>
    <row r="6636" spans="14:16" ht="14.25" customHeight="1" x14ac:dyDescent="0.2">
      <c r="N6636" s="8"/>
      <c r="P6636" s="8"/>
    </row>
    <row r="6637" spans="14:16" ht="14.25" customHeight="1" x14ac:dyDescent="0.2">
      <c r="N6637" s="8"/>
      <c r="P6637" s="8"/>
    </row>
    <row r="6638" spans="14:16" ht="14.25" customHeight="1" x14ac:dyDescent="0.2">
      <c r="N6638" s="8"/>
      <c r="P6638" s="8"/>
    </row>
    <row r="6639" spans="14:16" ht="14.25" customHeight="1" x14ac:dyDescent="0.2">
      <c r="N6639" s="8"/>
      <c r="P6639" s="8"/>
    </row>
    <row r="6640" spans="14:16" ht="14.25" customHeight="1" x14ac:dyDescent="0.2">
      <c r="N6640" s="8"/>
      <c r="P6640" s="8"/>
    </row>
    <row r="6641" spans="14:16" ht="14.25" customHeight="1" x14ac:dyDescent="0.2">
      <c r="N6641" s="8"/>
      <c r="P6641" s="8"/>
    </row>
    <row r="6642" spans="14:16" ht="14.25" customHeight="1" x14ac:dyDescent="0.2">
      <c r="N6642" s="8"/>
      <c r="P6642" s="8"/>
    </row>
    <row r="6643" spans="14:16" ht="14.25" customHeight="1" x14ac:dyDescent="0.2">
      <c r="N6643" s="8"/>
      <c r="P6643" s="8"/>
    </row>
    <row r="6644" spans="14:16" ht="14.25" customHeight="1" x14ac:dyDescent="0.2">
      <c r="N6644" s="8"/>
      <c r="P6644" s="8"/>
    </row>
    <row r="6645" spans="14:16" ht="14.25" customHeight="1" x14ac:dyDescent="0.2">
      <c r="N6645" s="8"/>
      <c r="P6645" s="8"/>
    </row>
    <row r="6646" spans="14:16" ht="14.25" customHeight="1" x14ac:dyDescent="0.2">
      <c r="N6646" s="8"/>
      <c r="P6646" s="8"/>
    </row>
    <row r="6647" spans="14:16" ht="14.25" customHeight="1" x14ac:dyDescent="0.2">
      <c r="N6647" s="8"/>
      <c r="P6647" s="8"/>
    </row>
    <row r="6648" spans="14:16" ht="14.25" customHeight="1" x14ac:dyDescent="0.2">
      <c r="N6648" s="8"/>
      <c r="P6648" s="8"/>
    </row>
    <row r="6649" spans="14:16" ht="14.25" customHeight="1" x14ac:dyDescent="0.2">
      <c r="N6649" s="8"/>
      <c r="P6649" s="8"/>
    </row>
    <row r="6650" spans="14:16" ht="14.25" customHeight="1" x14ac:dyDescent="0.2">
      <c r="N6650" s="8"/>
      <c r="P6650" s="8"/>
    </row>
    <row r="6651" spans="14:16" ht="14.25" customHeight="1" x14ac:dyDescent="0.2">
      <c r="N6651" s="8"/>
      <c r="P6651" s="8"/>
    </row>
    <row r="6652" spans="14:16" ht="14.25" customHeight="1" x14ac:dyDescent="0.2">
      <c r="N6652" s="8"/>
      <c r="P6652" s="8"/>
    </row>
    <row r="6653" spans="14:16" ht="14.25" customHeight="1" x14ac:dyDescent="0.2">
      <c r="N6653" s="8"/>
      <c r="P6653" s="8"/>
    </row>
    <row r="6654" spans="14:16" ht="14.25" customHeight="1" x14ac:dyDescent="0.2">
      <c r="N6654" s="8"/>
      <c r="P6654" s="8"/>
    </row>
    <row r="6655" spans="14:16" ht="14.25" customHeight="1" x14ac:dyDescent="0.2">
      <c r="N6655" s="8"/>
      <c r="P6655" s="8"/>
    </row>
    <row r="6656" spans="14:16" ht="14.25" customHeight="1" x14ac:dyDescent="0.2">
      <c r="N6656" s="8"/>
      <c r="P6656" s="8"/>
    </row>
    <row r="6657" spans="14:16" ht="14.25" customHeight="1" x14ac:dyDescent="0.2">
      <c r="N6657" s="8"/>
      <c r="P6657" s="8"/>
    </row>
    <row r="6658" spans="14:16" ht="14.25" customHeight="1" x14ac:dyDescent="0.2">
      <c r="N6658" s="8"/>
      <c r="P6658" s="8"/>
    </row>
    <row r="6659" spans="14:16" ht="14.25" customHeight="1" x14ac:dyDescent="0.2">
      <c r="N6659" s="8"/>
      <c r="P6659" s="8"/>
    </row>
    <row r="6660" spans="14:16" ht="14.25" customHeight="1" x14ac:dyDescent="0.2">
      <c r="N6660" s="8"/>
      <c r="P6660" s="8"/>
    </row>
    <row r="6661" spans="14:16" ht="14.25" customHeight="1" x14ac:dyDescent="0.2">
      <c r="N6661" s="8"/>
      <c r="P6661" s="8"/>
    </row>
    <row r="6662" spans="14:16" ht="14.25" customHeight="1" x14ac:dyDescent="0.2">
      <c r="N6662" s="8"/>
      <c r="P6662" s="8"/>
    </row>
    <row r="6663" spans="14:16" ht="14.25" customHeight="1" x14ac:dyDescent="0.2">
      <c r="N6663" s="8"/>
      <c r="P6663" s="8"/>
    </row>
    <row r="6664" spans="14:16" ht="14.25" customHeight="1" x14ac:dyDescent="0.2">
      <c r="N6664" s="8"/>
      <c r="P6664" s="8"/>
    </row>
    <row r="6665" spans="14:16" ht="14.25" customHeight="1" x14ac:dyDescent="0.2">
      <c r="N6665" s="8"/>
      <c r="P6665" s="8"/>
    </row>
    <row r="6666" spans="14:16" ht="14.25" customHeight="1" x14ac:dyDescent="0.2">
      <c r="N6666" s="8"/>
      <c r="P6666" s="8"/>
    </row>
    <row r="6667" spans="14:16" ht="14.25" customHeight="1" x14ac:dyDescent="0.2">
      <c r="N6667" s="8"/>
      <c r="P6667" s="8"/>
    </row>
    <row r="6668" spans="14:16" ht="14.25" customHeight="1" x14ac:dyDescent="0.2">
      <c r="N6668" s="8"/>
      <c r="P6668" s="8"/>
    </row>
    <row r="6669" spans="14:16" ht="14.25" customHeight="1" x14ac:dyDescent="0.2">
      <c r="N6669" s="8"/>
      <c r="P6669" s="8"/>
    </row>
    <row r="6670" spans="14:16" ht="14.25" customHeight="1" x14ac:dyDescent="0.2">
      <c r="N6670" s="8"/>
      <c r="P6670" s="8"/>
    </row>
    <row r="6671" spans="14:16" ht="14.25" customHeight="1" x14ac:dyDescent="0.2">
      <c r="N6671" s="8"/>
      <c r="P6671" s="8"/>
    </row>
    <row r="6672" spans="14:16" ht="14.25" customHeight="1" x14ac:dyDescent="0.2">
      <c r="N6672" s="8"/>
      <c r="P6672" s="8"/>
    </row>
    <row r="6673" spans="14:16" ht="14.25" customHeight="1" x14ac:dyDescent="0.2">
      <c r="N6673" s="8"/>
      <c r="P6673" s="8"/>
    </row>
    <row r="6674" spans="14:16" ht="14.25" customHeight="1" x14ac:dyDescent="0.2">
      <c r="N6674" s="8"/>
      <c r="P6674" s="8"/>
    </row>
    <row r="6675" spans="14:16" ht="14.25" customHeight="1" x14ac:dyDescent="0.2">
      <c r="N6675" s="8"/>
      <c r="P6675" s="8"/>
    </row>
    <row r="6676" spans="14:16" ht="14.25" customHeight="1" x14ac:dyDescent="0.2">
      <c r="N6676" s="8"/>
      <c r="P6676" s="8"/>
    </row>
    <row r="6677" spans="14:16" ht="14.25" customHeight="1" x14ac:dyDescent="0.2">
      <c r="N6677" s="8"/>
      <c r="P6677" s="8"/>
    </row>
    <row r="6678" spans="14:16" ht="14.25" customHeight="1" x14ac:dyDescent="0.2">
      <c r="N6678" s="8"/>
      <c r="P6678" s="8"/>
    </row>
    <row r="6679" spans="14:16" ht="14.25" customHeight="1" x14ac:dyDescent="0.2">
      <c r="N6679" s="8"/>
      <c r="P6679" s="8"/>
    </row>
    <row r="6680" spans="14:16" ht="14.25" customHeight="1" x14ac:dyDescent="0.2">
      <c r="N6680" s="8"/>
      <c r="P6680" s="8"/>
    </row>
    <row r="6681" spans="14:16" ht="14.25" customHeight="1" x14ac:dyDescent="0.2">
      <c r="N6681" s="8"/>
      <c r="P6681" s="8"/>
    </row>
    <row r="6682" spans="14:16" ht="14.25" customHeight="1" x14ac:dyDescent="0.2">
      <c r="N6682" s="8"/>
      <c r="P6682" s="8"/>
    </row>
    <row r="6683" spans="14:16" ht="14.25" customHeight="1" x14ac:dyDescent="0.2">
      <c r="N6683" s="8"/>
      <c r="P6683" s="8"/>
    </row>
    <row r="6684" spans="14:16" ht="14.25" customHeight="1" x14ac:dyDescent="0.2">
      <c r="N6684" s="8"/>
      <c r="P6684" s="8"/>
    </row>
    <row r="6685" spans="14:16" ht="14.25" customHeight="1" x14ac:dyDescent="0.2">
      <c r="N6685" s="8"/>
      <c r="P6685" s="8"/>
    </row>
    <row r="6686" spans="14:16" ht="14.25" customHeight="1" x14ac:dyDescent="0.2">
      <c r="N6686" s="8"/>
      <c r="P6686" s="8"/>
    </row>
    <row r="6687" spans="14:16" ht="14.25" customHeight="1" x14ac:dyDescent="0.2">
      <c r="N6687" s="8"/>
      <c r="P6687" s="8"/>
    </row>
    <row r="6688" spans="14:16" ht="14.25" customHeight="1" x14ac:dyDescent="0.2">
      <c r="N6688" s="8"/>
      <c r="P6688" s="8"/>
    </row>
    <row r="6689" spans="14:16" ht="14.25" customHeight="1" x14ac:dyDescent="0.2">
      <c r="N6689" s="8"/>
      <c r="P6689" s="8"/>
    </row>
    <row r="6690" spans="14:16" ht="14.25" customHeight="1" x14ac:dyDescent="0.2">
      <c r="N6690" s="8"/>
      <c r="P6690" s="8"/>
    </row>
    <row r="6691" spans="14:16" ht="14.25" customHeight="1" x14ac:dyDescent="0.2">
      <c r="N6691" s="8"/>
      <c r="P6691" s="8"/>
    </row>
    <row r="6692" spans="14:16" ht="14.25" customHeight="1" x14ac:dyDescent="0.2">
      <c r="N6692" s="8"/>
      <c r="P6692" s="8"/>
    </row>
    <row r="6693" spans="14:16" ht="14.25" customHeight="1" x14ac:dyDescent="0.2">
      <c r="N6693" s="8"/>
      <c r="P6693" s="8"/>
    </row>
    <row r="6694" spans="14:16" ht="14.25" customHeight="1" x14ac:dyDescent="0.2">
      <c r="N6694" s="8"/>
      <c r="P6694" s="8"/>
    </row>
    <row r="6695" spans="14:16" ht="14.25" customHeight="1" x14ac:dyDescent="0.2">
      <c r="N6695" s="8"/>
      <c r="P6695" s="8"/>
    </row>
    <row r="6696" spans="14:16" ht="14.25" customHeight="1" x14ac:dyDescent="0.2">
      <c r="N6696" s="8"/>
      <c r="P6696" s="8"/>
    </row>
    <row r="6697" spans="14:16" ht="14.25" customHeight="1" x14ac:dyDescent="0.2">
      <c r="N6697" s="8"/>
      <c r="P6697" s="8"/>
    </row>
    <row r="6698" spans="14:16" ht="14.25" customHeight="1" x14ac:dyDescent="0.2">
      <c r="N6698" s="8"/>
      <c r="P6698" s="8"/>
    </row>
    <row r="6699" spans="14:16" ht="14.25" customHeight="1" x14ac:dyDescent="0.2">
      <c r="N6699" s="8"/>
      <c r="P6699" s="8"/>
    </row>
    <row r="6700" spans="14:16" ht="14.25" customHeight="1" x14ac:dyDescent="0.2">
      <c r="N6700" s="8"/>
      <c r="P6700" s="8"/>
    </row>
    <row r="6701" spans="14:16" ht="14.25" customHeight="1" x14ac:dyDescent="0.2">
      <c r="N6701" s="8"/>
      <c r="P6701" s="8"/>
    </row>
    <row r="6702" spans="14:16" ht="14.25" customHeight="1" x14ac:dyDescent="0.2">
      <c r="N6702" s="8"/>
      <c r="P6702" s="8"/>
    </row>
    <row r="6703" spans="14:16" ht="14.25" customHeight="1" x14ac:dyDescent="0.2">
      <c r="N6703" s="8"/>
      <c r="P6703" s="8"/>
    </row>
    <row r="6704" spans="14:16" ht="14.25" customHeight="1" x14ac:dyDescent="0.2">
      <c r="N6704" s="8"/>
      <c r="P6704" s="8"/>
    </row>
    <row r="6705" spans="14:16" ht="14.25" customHeight="1" x14ac:dyDescent="0.2">
      <c r="N6705" s="8"/>
      <c r="P6705" s="8"/>
    </row>
    <row r="6706" spans="14:16" ht="14.25" customHeight="1" x14ac:dyDescent="0.2">
      <c r="N6706" s="8"/>
      <c r="P6706" s="8"/>
    </row>
    <row r="6707" spans="14:16" ht="14.25" customHeight="1" x14ac:dyDescent="0.2">
      <c r="N6707" s="8"/>
      <c r="P6707" s="8"/>
    </row>
    <row r="6708" spans="14:16" ht="14.25" customHeight="1" x14ac:dyDescent="0.2">
      <c r="N6708" s="8"/>
      <c r="P6708" s="8"/>
    </row>
    <row r="6709" spans="14:16" ht="14.25" customHeight="1" x14ac:dyDescent="0.2">
      <c r="N6709" s="8"/>
      <c r="P6709" s="8"/>
    </row>
    <row r="6710" spans="14:16" ht="14.25" customHeight="1" x14ac:dyDescent="0.2">
      <c r="N6710" s="8"/>
      <c r="P6710" s="8"/>
    </row>
    <row r="6711" spans="14:16" ht="14.25" customHeight="1" x14ac:dyDescent="0.2">
      <c r="N6711" s="8"/>
      <c r="P6711" s="8"/>
    </row>
    <row r="6712" spans="14:16" ht="14.25" customHeight="1" x14ac:dyDescent="0.2">
      <c r="N6712" s="8"/>
      <c r="P6712" s="8"/>
    </row>
    <row r="6713" spans="14:16" ht="14.25" customHeight="1" x14ac:dyDescent="0.2">
      <c r="N6713" s="8"/>
      <c r="P6713" s="8"/>
    </row>
    <row r="6714" spans="14:16" ht="14.25" customHeight="1" x14ac:dyDescent="0.2">
      <c r="N6714" s="8"/>
      <c r="P6714" s="8"/>
    </row>
    <row r="6715" spans="14:16" ht="14.25" customHeight="1" x14ac:dyDescent="0.2">
      <c r="N6715" s="8"/>
      <c r="P6715" s="8"/>
    </row>
    <row r="6716" spans="14:16" ht="14.25" customHeight="1" x14ac:dyDescent="0.2">
      <c r="N6716" s="8"/>
      <c r="P6716" s="8"/>
    </row>
    <row r="6717" spans="14:16" ht="14.25" customHeight="1" x14ac:dyDescent="0.2">
      <c r="N6717" s="8"/>
      <c r="P6717" s="8"/>
    </row>
    <row r="6718" spans="14:16" ht="14.25" customHeight="1" x14ac:dyDescent="0.2">
      <c r="N6718" s="8"/>
      <c r="P6718" s="8"/>
    </row>
    <row r="6719" spans="14:16" ht="14.25" customHeight="1" x14ac:dyDescent="0.2">
      <c r="N6719" s="8"/>
      <c r="P6719" s="8"/>
    </row>
    <row r="6720" spans="14:16" ht="14.25" customHeight="1" x14ac:dyDescent="0.2">
      <c r="N6720" s="8"/>
      <c r="P6720" s="8"/>
    </row>
    <row r="6721" spans="14:16" ht="14.25" customHeight="1" x14ac:dyDescent="0.2">
      <c r="N6721" s="8"/>
      <c r="P6721" s="8"/>
    </row>
    <row r="6722" spans="14:16" ht="14.25" customHeight="1" x14ac:dyDescent="0.2">
      <c r="N6722" s="8"/>
      <c r="P6722" s="8"/>
    </row>
    <row r="6723" spans="14:16" ht="14.25" customHeight="1" x14ac:dyDescent="0.2">
      <c r="N6723" s="8"/>
      <c r="P6723" s="8"/>
    </row>
    <row r="6724" spans="14:16" ht="14.25" customHeight="1" x14ac:dyDescent="0.2">
      <c r="N6724" s="8"/>
      <c r="P6724" s="8"/>
    </row>
    <row r="6725" spans="14:16" ht="14.25" customHeight="1" x14ac:dyDescent="0.2">
      <c r="N6725" s="8"/>
      <c r="P6725" s="8"/>
    </row>
    <row r="6726" spans="14:16" ht="14.25" customHeight="1" x14ac:dyDescent="0.2">
      <c r="N6726" s="8"/>
      <c r="P6726" s="8"/>
    </row>
    <row r="6727" spans="14:16" ht="14.25" customHeight="1" x14ac:dyDescent="0.2">
      <c r="N6727" s="8"/>
      <c r="P6727" s="8"/>
    </row>
    <row r="6728" spans="14:16" ht="14.25" customHeight="1" x14ac:dyDescent="0.2">
      <c r="N6728" s="8"/>
      <c r="P6728" s="8"/>
    </row>
    <row r="6729" spans="14:16" ht="14.25" customHeight="1" x14ac:dyDescent="0.2">
      <c r="N6729" s="8"/>
      <c r="P6729" s="8"/>
    </row>
    <row r="6730" spans="14:16" ht="14.25" customHeight="1" x14ac:dyDescent="0.2">
      <c r="N6730" s="8"/>
      <c r="P6730" s="8"/>
    </row>
    <row r="6731" spans="14:16" ht="14.25" customHeight="1" x14ac:dyDescent="0.2">
      <c r="N6731" s="8"/>
      <c r="P6731" s="8"/>
    </row>
    <row r="6732" spans="14:16" ht="14.25" customHeight="1" x14ac:dyDescent="0.2">
      <c r="N6732" s="8"/>
      <c r="P6732" s="8"/>
    </row>
    <row r="6733" spans="14:16" ht="14.25" customHeight="1" x14ac:dyDescent="0.2">
      <c r="N6733" s="8"/>
      <c r="P6733" s="8"/>
    </row>
    <row r="6734" spans="14:16" ht="14.25" customHeight="1" x14ac:dyDescent="0.2">
      <c r="N6734" s="8"/>
      <c r="P6734" s="8"/>
    </row>
    <row r="6735" spans="14:16" ht="14.25" customHeight="1" x14ac:dyDescent="0.2">
      <c r="N6735" s="8"/>
      <c r="P6735" s="8"/>
    </row>
    <row r="6736" spans="14:16" ht="14.25" customHeight="1" x14ac:dyDescent="0.2">
      <c r="N6736" s="8"/>
      <c r="P6736" s="8"/>
    </row>
    <row r="6737" spans="14:16" ht="14.25" customHeight="1" x14ac:dyDescent="0.2">
      <c r="N6737" s="8"/>
      <c r="P6737" s="8"/>
    </row>
    <row r="6738" spans="14:16" ht="14.25" customHeight="1" x14ac:dyDescent="0.2">
      <c r="N6738" s="8"/>
      <c r="P6738" s="8"/>
    </row>
    <row r="6739" spans="14:16" ht="14.25" customHeight="1" x14ac:dyDescent="0.2">
      <c r="N6739" s="8"/>
      <c r="P6739" s="8"/>
    </row>
    <row r="6740" spans="14:16" ht="14.25" customHeight="1" x14ac:dyDescent="0.2">
      <c r="N6740" s="8"/>
      <c r="P6740" s="8"/>
    </row>
    <row r="6741" spans="14:16" ht="14.25" customHeight="1" x14ac:dyDescent="0.2">
      <c r="N6741" s="8"/>
      <c r="P6741" s="8"/>
    </row>
    <row r="6742" spans="14:16" ht="14.25" customHeight="1" x14ac:dyDescent="0.2">
      <c r="N6742" s="8"/>
      <c r="P6742" s="8"/>
    </row>
    <row r="6743" spans="14:16" ht="14.25" customHeight="1" x14ac:dyDescent="0.2">
      <c r="N6743" s="8"/>
      <c r="P6743" s="8"/>
    </row>
    <row r="6744" spans="14:16" ht="14.25" customHeight="1" x14ac:dyDescent="0.2">
      <c r="N6744" s="8"/>
      <c r="P6744" s="8"/>
    </row>
    <row r="6745" spans="14:16" ht="14.25" customHeight="1" x14ac:dyDescent="0.2">
      <c r="N6745" s="8"/>
      <c r="P6745" s="8"/>
    </row>
    <row r="6746" spans="14:16" ht="14.25" customHeight="1" x14ac:dyDescent="0.2">
      <c r="N6746" s="8"/>
      <c r="P6746" s="8"/>
    </row>
    <row r="6747" spans="14:16" ht="14.25" customHeight="1" x14ac:dyDescent="0.2">
      <c r="N6747" s="8"/>
      <c r="P6747" s="8"/>
    </row>
    <row r="6748" spans="14:16" ht="14.25" customHeight="1" x14ac:dyDescent="0.2">
      <c r="N6748" s="8"/>
      <c r="P6748" s="8"/>
    </row>
    <row r="6749" spans="14:16" ht="14.25" customHeight="1" x14ac:dyDescent="0.2">
      <c r="N6749" s="8"/>
      <c r="P6749" s="8"/>
    </row>
    <row r="6750" spans="14:16" ht="14.25" customHeight="1" x14ac:dyDescent="0.2">
      <c r="N6750" s="8"/>
      <c r="P6750" s="8"/>
    </row>
    <row r="6751" spans="14:16" ht="14.25" customHeight="1" x14ac:dyDescent="0.2">
      <c r="N6751" s="8"/>
      <c r="P6751" s="8"/>
    </row>
    <row r="6752" spans="14:16" ht="14.25" customHeight="1" x14ac:dyDescent="0.2">
      <c r="N6752" s="8"/>
      <c r="P6752" s="8"/>
    </row>
    <row r="6753" spans="14:16" ht="14.25" customHeight="1" x14ac:dyDescent="0.2">
      <c r="N6753" s="8"/>
      <c r="P6753" s="8"/>
    </row>
    <row r="6754" spans="14:16" ht="14.25" customHeight="1" x14ac:dyDescent="0.2">
      <c r="N6754" s="8"/>
      <c r="P6754" s="8"/>
    </row>
    <row r="6755" spans="14:16" ht="14.25" customHeight="1" x14ac:dyDescent="0.2">
      <c r="N6755" s="8"/>
      <c r="P6755" s="8"/>
    </row>
    <row r="6756" spans="14:16" ht="14.25" customHeight="1" x14ac:dyDescent="0.2">
      <c r="N6756" s="8"/>
      <c r="P6756" s="8"/>
    </row>
    <row r="6757" spans="14:16" ht="14.25" customHeight="1" x14ac:dyDescent="0.2">
      <c r="N6757" s="8"/>
      <c r="P6757" s="8"/>
    </row>
    <row r="6758" spans="14:16" ht="14.25" customHeight="1" x14ac:dyDescent="0.2">
      <c r="N6758" s="8"/>
      <c r="P6758" s="8"/>
    </row>
    <row r="6759" spans="14:16" ht="14.25" customHeight="1" x14ac:dyDescent="0.2">
      <c r="N6759" s="8"/>
      <c r="P6759" s="8"/>
    </row>
    <row r="6760" spans="14:16" ht="14.25" customHeight="1" x14ac:dyDescent="0.2">
      <c r="N6760" s="8"/>
      <c r="P6760" s="8"/>
    </row>
    <row r="6761" spans="14:16" ht="14.25" customHeight="1" x14ac:dyDescent="0.2">
      <c r="N6761" s="8"/>
      <c r="P6761" s="8"/>
    </row>
    <row r="6762" spans="14:16" ht="14.25" customHeight="1" x14ac:dyDescent="0.2">
      <c r="N6762" s="8"/>
      <c r="P6762" s="8"/>
    </row>
    <row r="6763" spans="14:16" ht="14.25" customHeight="1" x14ac:dyDescent="0.2">
      <c r="N6763" s="8"/>
      <c r="P6763" s="8"/>
    </row>
    <row r="6764" spans="14:16" ht="14.25" customHeight="1" x14ac:dyDescent="0.2">
      <c r="N6764" s="8"/>
      <c r="P6764" s="8"/>
    </row>
    <row r="6765" spans="14:16" ht="14.25" customHeight="1" x14ac:dyDescent="0.2">
      <c r="N6765" s="8"/>
      <c r="P6765" s="8"/>
    </row>
    <row r="6766" spans="14:16" ht="14.25" customHeight="1" x14ac:dyDescent="0.2">
      <c r="N6766" s="8"/>
      <c r="P6766" s="8"/>
    </row>
    <row r="6767" spans="14:16" ht="14.25" customHeight="1" x14ac:dyDescent="0.2">
      <c r="N6767" s="8"/>
      <c r="P6767" s="8"/>
    </row>
    <row r="6768" spans="14:16" ht="14.25" customHeight="1" x14ac:dyDescent="0.2">
      <c r="N6768" s="8"/>
      <c r="P6768" s="8"/>
    </row>
    <row r="6769" spans="14:16" ht="14.25" customHeight="1" x14ac:dyDescent="0.2">
      <c r="N6769" s="8"/>
      <c r="P6769" s="8"/>
    </row>
    <row r="6770" spans="14:16" ht="14.25" customHeight="1" x14ac:dyDescent="0.2">
      <c r="N6770" s="8"/>
      <c r="P6770" s="8"/>
    </row>
    <row r="6771" spans="14:16" ht="14.25" customHeight="1" x14ac:dyDescent="0.2">
      <c r="N6771" s="8"/>
      <c r="P6771" s="8"/>
    </row>
    <row r="6772" spans="14:16" ht="14.25" customHeight="1" x14ac:dyDescent="0.2">
      <c r="N6772" s="8"/>
      <c r="P6772" s="8"/>
    </row>
    <row r="6773" spans="14:16" ht="14.25" customHeight="1" x14ac:dyDescent="0.2">
      <c r="N6773" s="8"/>
      <c r="P6773" s="8"/>
    </row>
    <row r="6774" spans="14:16" ht="14.25" customHeight="1" x14ac:dyDescent="0.2">
      <c r="N6774" s="8"/>
      <c r="P6774" s="8"/>
    </row>
    <row r="6775" spans="14:16" ht="14.25" customHeight="1" x14ac:dyDescent="0.2">
      <c r="N6775" s="8"/>
      <c r="P6775" s="8"/>
    </row>
    <row r="6776" spans="14:16" ht="14.25" customHeight="1" x14ac:dyDescent="0.2">
      <c r="N6776" s="8"/>
      <c r="P6776" s="8"/>
    </row>
    <row r="6777" spans="14:16" ht="14.25" customHeight="1" x14ac:dyDescent="0.2">
      <c r="N6777" s="8"/>
      <c r="P6777" s="8"/>
    </row>
    <row r="6778" spans="14:16" ht="14.25" customHeight="1" x14ac:dyDescent="0.2">
      <c r="N6778" s="8"/>
      <c r="P6778" s="8"/>
    </row>
    <row r="6779" spans="14:16" ht="14.25" customHeight="1" x14ac:dyDescent="0.2">
      <c r="N6779" s="8"/>
      <c r="P6779" s="8"/>
    </row>
    <row r="6780" spans="14:16" ht="14.25" customHeight="1" x14ac:dyDescent="0.2">
      <c r="N6780" s="8"/>
      <c r="P6780" s="8"/>
    </row>
    <row r="6781" spans="14:16" ht="14.25" customHeight="1" x14ac:dyDescent="0.2">
      <c r="N6781" s="8"/>
      <c r="P6781" s="8"/>
    </row>
    <row r="6782" spans="14:16" ht="14.25" customHeight="1" x14ac:dyDescent="0.2">
      <c r="N6782" s="8"/>
      <c r="P6782" s="8"/>
    </row>
    <row r="6783" spans="14:16" ht="14.25" customHeight="1" x14ac:dyDescent="0.2">
      <c r="N6783" s="8"/>
      <c r="P6783" s="8"/>
    </row>
    <row r="6784" spans="14:16" ht="14.25" customHeight="1" x14ac:dyDescent="0.2">
      <c r="N6784" s="8"/>
      <c r="P6784" s="8"/>
    </row>
    <row r="6785" spans="14:16" ht="14.25" customHeight="1" x14ac:dyDescent="0.2">
      <c r="N6785" s="8"/>
      <c r="P6785" s="8"/>
    </row>
    <row r="6786" spans="14:16" ht="14.25" customHeight="1" x14ac:dyDescent="0.2">
      <c r="N6786" s="8"/>
      <c r="P6786" s="8"/>
    </row>
    <row r="6787" spans="14:16" ht="14.25" customHeight="1" x14ac:dyDescent="0.2">
      <c r="N6787" s="8"/>
      <c r="P6787" s="8"/>
    </row>
    <row r="6788" spans="14:16" ht="14.25" customHeight="1" x14ac:dyDescent="0.2">
      <c r="N6788" s="8"/>
      <c r="P6788" s="8"/>
    </row>
    <row r="6789" spans="14:16" ht="14.25" customHeight="1" x14ac:dyDescent="0.2">
      <c r="N6789" s="8"/>
      <c r="P6789" s="8"/>
    </row>
    <row r="6790" spans="14:16" ht="14.25" customHeight="1" x14ac:dyDescent="0.2">
      <c r="N6790" s="8"/>
      <c r="P6790" s="8"/>
    </row>
    <row r="6791" spans="14:16" ht="14.25" customHeight="1" x14ac:dyDescent="0.2">
      <c r="N6791" s="8"/>
      <c r="P6791" s="8"/>
    </row>
    <row r="6792" spans="14:16" ht="14.25" customHeight="1" x14ac:dyDescent="0.2">
      <c r="N6792" s="8"/>
      <c r="P6792" s="8"/>
    </row>
    <row r="6793" spans="14:16" ht="14.25" customHeight="1" x14ac:dyDescent="0.2">
      <c r="N6793" s="8"/>
      <c r="P6793" s="8"/>
    </row>
    <row r="6794" spans="14:16" ht="14.25" customHeight="1" x14ac:dyDescent="0.2">
      <c r="N6794" s="8"/>
      <c r="P6794" s="8"/>
    </row>
    <row r="6795" spans="14:16" ht="14.25" customHeight="1" x14ac:dyDescent="0.2">
      <c r="N6795" s="8"/>
      <c r="P6795" s="8"/>
    </row>
    <row r="6796" spans="14:16" ht="14.25" customHeight="1" x14ac:dyDescent="0.2">
      <c r="N6796" s="8"/>
      <c r="P6796" s="8"/>
    </row>
    <row r="6797" spans="14:16" ht="14.25" customHeight="1" x14ac:dyDescent="0.2">
      <c r="N6797" s="8"/>
      <c r="P6797" s="8"/>
    </row>
    <row r="6798" spans="14:16" ht="14.25" customHeight="1" x14ac:dyDescent="0.2">
      <c r="N6798" s="8"/>
      <c r="P6798" s="8"/>
    </row>
    <row r="6799" spans="14:16" ht="14.25" customHeight="1" x14ac:dyDescent="0.2">
      <c r="N6799" s="8"/>
      <c r="P6799" s="8"/>
    </row>
    <row r="6800" spans="14:16" ht="14.25" customHeight="1" x14ac:dyDescent="0.2">
      <c r="N6800" s="8"/>
      <c r="P6800" s="8"/>
    </row>
    <row r="6801" spans="14:16" ht="14.25" customHeight="1" x14ac:dyDescent="0.2">
      <c r="N6801" s="8"/>
      <c r="P6801" s="8"/>
    </row>
    <row r="6802" spans="14:16" ht="14.25" customHeight="1" x14ac:dyDescent="0.2">
      <c r="N6802" s="8"/>
      <c r="P6802" s="8"/>
    </row>
    <row r="6803" spans="14:16" ht="14.25" customHeight="1" x14ac:dyDescent="0.2">
      <c r="N6803" s="8"/>
      <c r="P6803" s="8"/>
    </row>
    <row r="6804" spans="14:16" ht="14.25" customHeight="1" x14ac:dyDescent="0.2">
      <c r="N6804" s="8"/>
      <c r="P6804" s="8"/>
    </row>
    <row r="6805" spans="14:16" ht="14.25" customHeight="1" x14ac:dyDescent="0.2">
      <c r="N6805" s="8"/>
      <c r="P6805" s="8"/>
    </row>
    <row r="6806" spans="14:16" ht="14.25" customHeight="1" x14ac:dyDescent="0.2">
      <c r="N6806" s="8"/>
      <c r="P6806" s="8"/>
    </row>
    <row r="6807" spans="14:16" ht="14.25" customHeight="1" x14ac:dyDescent="0.2">
      <c r="N6807" s="8"/>
      <c r="P6807" s="8"/>
    </row>
    <row r="6808" spans="14:16" ht="14.25" customHeight="1" x14ac:dyDescent="0.2">
      <c r="N6808" s="8"/>
      <c r="P6808" s="8"/>
    </row>
    <row r="6809" spans="14:16" ht="14.25" customHeight="1" x14ac:dyDescent="0.2">
      <c r="N6809" s="8"/>
      <c r="P6809" s="8"/>
    </row>
    <row r="6810" spans="14:16" ht="14.25" customHeight="1" x14ac:dyDescent="0.2">
      <c r="N6810" s="8"/>
      <c r="P6810" s="8"/>
    </row>
    <row r="6811" spans="14:16" ht="14.25" customHeight="1" x14ac:dyDescent="0.2">
      <c r="N6811" s="8"/>
      <c r="P6811" s="8"/>
    </row>
    <row r="6812" spans="14:16" ht="14.25" customHeight="1" x14ac:dyDescent="0.2">
      <c r="N6812" s="8"/>
      <c r="P6812" s="8"/>
    </row>
    <row r="6813" spans="14:16" ht="14.25" customHeight="1" x14ac:dyDescent="0.2">
      <c r="N6813" s="8"/>
      <c r="P6813" s="8"/>
    </row>
    <row r="6814" spans="14:16" ht="14.25" customHeight="1" x14ac:dyDescent="0.2">
      <c r="N6814" s="8"/>
      <c r="P6814" s="8"/>
    </row>
    <row r="6815" spans="14:16" ht="14.25" customHeight="1" x14ac:dyDescent="0.2">
      <c r="N6815" s="8"/>
      <c r="P6815" s="8"/>
    </row>
    <row r="6816" spans="14:16" ht="14.25" customHeight="1" x14ac:dyDescent="0.2">
      <c r="N6816" s="8"/>
      <c r="P6816" s="8"/>
    </row>
    <row r="6817" spans="14:16" ht="14.25" customHeight="1" x14ac:dyDescent="0.2">
      <c r="N6817" s="8"/>
      <c r="P6817" s="8"/>
    </row>
    <row r="6818" spans="14:16" ht="14.25" customHeight="1" x14ac:dyDescent="0.2">
      <c r="N6818" s="8"/>
      <c r="P6818" s="8"/>
    </row>
    <row r="6819" spans="14:16" ht="14.25" customHeight="1" x14ac:dyDescent="0.2">
      <c r="N6819" s="8"/>
      <c r="P6819" s="8"/>
    </row>
    <row r="6820" spans="14:16" ht="14.25" customHeight="1" x14ac:dyDescent="0.2">
      <c r="N6820" s="8"/>
      <c r="P6820" s="8"/>
    </row>
    <row r="6821" spans="14:16" ht="14.25" customHeight="1" x14ac:dyDescent="0.2">
      <c r="N6821" s="8"/>
      <c r="P6821" s="8"/>
    </row>
    <row r="6822" spans="14:16" ht="14.25" customHeight="1" x14ac:dyDescent="0.2">
      <c r="N6822" s="8"/>
      <c r="P6822" s="8"/>
    </row>
    <row r="6823" spans="14:16" ht="14.25" customHeight="1" x14ac:dyDescent="0.2">
      <c r="N6823" s="8"/>
      <c r="P6823" s="8"/>
    </row>
    <row r="6824" spans="14:16" ht="14.25" customHeight="1" x14ac:dyDescent="0.2">
      <c r="N6824" s="8"/>
      <c r="P6824" s="8"/>
    </row>
    <row r="6825" spans="14:16" ht="14.25" customHeight="1" x14ac:dyDescent="0.2">
      <c r="N6825" s="8"/>
      <c r="P6825" s="8"/>
    </row>
    <row r="6826" spans="14:16" ht="14.25" customHeight="1" x14ac:dyDescent="0.2">
      <c r="N6826" s="8"/>
      <c r="P6826" s="8"/>
    </row>
    <row r="6827" spans="14:16" ht="14.25" customHeight="1" x14ac:dyDescent="0.2">
      <c r="N6827" s="8"/>
      <c r="P6827" s="8"/>
    </row>
    <row r="6828" spans="14:16" ht="14.25" customHeight="1" x14ac:dyDescent="0.2">
      <c r="N6828" s="8"/>
      <c r="P6828" s="8"/>
    </row>
    <row r="6829" spans="14:16" ht="14.25" customHeight="1" x14ac:dyDescent="0.2">
      <c r="N6829" s="8"/>
      <c r="P6829" s="8"/>
    </row>
    <row r="6830" spans="14:16" ht="14.25" customHeight="1" x14ac:dyDescent="0.2">
      <c r="N6830" s="8"/>
      <c r="P6830" s="8"/>
    </row>
    <row r="6831" spans="14:16" ht="14.25" customHeight="1" x14ac:dyDescent="0.2">
      <c r="N6831" s="8"/>
      <c r="P6831" s="8"/>
    </row>
    <row r="6832" spans="14:16" ht="14.25" customHeight="1" x14ac:dyDescent="0.2">
      <c r="N6832" s="8"/>
      <c r="P6832" s="8"/>
    </row>
    <row r="6833" spans="14:16" ht="14.25" customHeight="1" x14ac:dyDescent="0.2">
      <c r="N6833" s="8"/>
      <c r="P6833" s="8"/>
    </row>
    <row r="6834" spans="14:16" ht="14.25" customHeight="1" x14ac:dyDescent="0.2">
      <c r="N6834" s="8"/>
      <c r="P6834" s="8"/>
    </row>
    <row r="6835" spans="14:16" ht="14.25" customHeight="1" x14ac:dyDescent="0.2">
      <c r="N6835" s="8"/>
      <c r="P6835" s="8"/>
    </row>
    <row r="6836" spans="14:16" ht="14.25" customHeight="1" x14ac:dyDescent="0.2">
      <c r="N6836" s="8"/>
      <c r="P6836" s="8"/>
    </row>
    <row r="6837" spans="14:16" ht="14.25" customHeight="1" x14ac:dyDescent="0.2">
      <c r="N6837" s="8"/>
      <c r="P6837" s="8"/>
    </row>
    <row r="6838" spans="14:16" ht="14.25" customHeight="1" x14ac:dyDescent="0.2">
      <c r="N6838" s="8"/>
      <c r="P6838" s="8"/>
    </row>
    <row r="6839" spans="14:16" ht="14.25" customHeight="1" x14ac:dyDescent="0.2">
      <c r="N6839" s="8"/>
      <c r="P6839" s="8"/>
    </row>
    <row r="6840" spans="14:16" ht="14.25" customHeight="1" x14ac:dyDescent="0.2">
      <c r="N6840" s="8"/>
      <c r="P6840" s="8"/>
    </row>
    <row r="6841" spans="14:16" ht="14.25" customHeight="1" x14ac:dyDescent="0.2">
      <c r="N6841" s="8"/>
      <c r="P6841" s="8"/>
    </row>
    <row r="6842" spans="14:16" ht="14.25" customHeight="1" x14ac:dyDescent="0.2">
      <c r="N6842" s="8"/>
      <c r="P6842" s="8"/>
    </row>
    <row r="6843" spans="14:16" ht="14.25" customHeight="1" x14ac:dyDescent="0.2">
      <c r="N6843" s="8"/>
      <c r="P6843" s="8"/>
    </row>
    <row r="6844" spans="14:16" ht="14.25" customHeight="1" x14ac:dyDescent="0.2">
      <c r="N6844" s="8"/>
      <c r="P6844" s="8"/>
    </row>
    <row r="6845" spans="14:16" ht="14.25" customHeight="1" x14ac:dyDescent="0.2">
      <c r="N6845" s="8"/>
      <c r="P6845" s="8"/>
    </row>
    <row r="6846" spans="14:16" ht="14.25" customHeight="1" x14ac:dyDescent="0.2">
      <c r="N6846" s="8"/>
      <c r="P6846" s="8"/>
    </row>
    <row r="6847" spans="14:16" ht="14.25" customHeight="1" x14ac:dyDescent="0.2">
      <c r="N6847" s="8"/>
      <c r="P6847" s="8"/>
    </row>
    <row r="6848" spans="14:16" ht="14.25" customHeight="1" x14ac:dyDescent="0.2">
      <c r="N6848" s="8"/>
      <c r="P6848" s="8"/>
    </row>
    <row r="6849" spans="14:16" ht="14.25" customHeight="1" x14ac:dyDescent="0.2">
      <c r="N6849" s="8"/>
      <c r="P6849" s="8"/>
    </row>
    <row r="6850" spans="14:16" ht="14.25" customHeight="1" x14ac:dyDescent="0.2">
      <c r="N6850" s="8"/>
      <c r="P6850" s="8"/>
    </row>
    <row r="6851" spans="14:16" ht="14.25" customHeight="1" x14ac:dyDescent="0.2">
      <c r="N6851" s="8"/>
      <c r="P6851" s="8"/>
    </row>
    <row r="6852" spans="14:16" ht="14.25" customHeight="1" x14ac:dyDescent="0.2">
      <c r="N6852" s="8"/>
      <c r="P6852" s="8"/>
    </row>
    <row r="6853" spans="14:16" ht="14.25" customHeight="1" x14ac:dyDescent="0.2">
      <c r="N6853" s="8"/>
      <c r="P6853" s="8"/>
    </row>
    <row r="6854" spans="14:16" ht="14.25" customHeight="1" x14ac:dyDescent="0.2">
      <c r="N6854" s="8"/>
      <c r="P6854" s="8"/>
    </row>
    <row r="6855" spans="14:16" ht="14.25" customHeight="1" x14ac:dyDescent="0.2">
      <c r="N6855" s="8"/>
      <c r="P6855" s="8"/>
    </row>
    <row r="6856" spans="14:16" ht="14.25" customHeight="1" x14ac:dyDescent="0.2">
      <c r="N6856" s="8"/>
      <c r="P6856" s="8"/>
    </row>
    <row r="6857" spans="14:16" ht="14.25" customHeight="1" x14ac:dyDescent="0.2">
      <c r="N6857" s="8"/>
      <c r="P6857" s="8"/>
    </row>
    <row r="6858" spans="14:16" ht="14.25" customHeight="1" x14ac:dyDescent="0.2">
      <c r="N6858" s="8"/>
      <c r="P6858" s="8"/>
    </row>
    <row r="6859" spans="14:16" ht="14.25" customHeight="1" x14ac:dyDescent="0.2">
      <c r="N6859" s="8"/>
      <c r="P6859" s="8"/>
    </row>
    <row r="6860" spans="14:16" ht="14.25" customHeight="1" x14ac:dyDescent="0.2">
      <c r="N6860" s="8"/>
      <c r="P6860" s="8"/>
    </row>
    <row r="6861" spans="14:16" ht="14.25" customHeight="1" x14ac:dyDescent="0.2">
      <c r="N6861" s="8"/>
      <c r="P6861" s="8"/>
    </row>
    <row r="6862" spans="14:16" ht="14.25" customHeight="1" x14ac:dyDescent="0.2">
      <c r="N6862" s="8"/>
      <c r="P6862" s="8"/>
    </row>
    <row r="6863" spans="14:16" ht="14.25" customHeight="1" x14ac:dyDescent="0.2">
      <c r="N6863" s="8"/>
      <c r="P6863" s="8"/>
    </row>
    <row r="6864" spans="14:16" ht="14.25" customHeight="1" x14ac:dyDescent="0.2">
      <c r="N6864" s="8"/>
      <c r="P6864" s="8"/>
    </row>
    <row r="6865" spans="14:16" ht="14.25" customHeight="1" x14ac:dyDescent="0.2">
      <c r="N6865" s="8"/>
      <c r="P6865" s="8"/>
    </row>
    <row r="6866" spans="14:16" ht="14.25" customHeight="1" x14ac:dyDescent="0.2">
      <c r="N6866" s="8"/>
      <c r="P6866" s="8"/>
    </row>
    <row r="6867" spans="14:16" ht="14.25" customHeight="1" x14ac:dyDescent="0.2">
      <c r="N6867" s="8"/>
      <c r="P6867" s="8"/>
    </row>
    <row r="6868" spans="14:16" ht="14.25" customHeight="1" x14ac:dyDescent="0.2">
      <c r="N6868" s="8"/>
      <c r="P6868" s="8"/>
    </row>
    <row r="6869" spans="14:16" ht="14.25" customHeight="1" x14ac:dyDescent="0.2">
      <c r="N6869" s="8"/>
      <c r="P6869" s="8"/>
    </row>
    <row r="6870" spans="14:16" ht="14.25" customHeight="1" x14ac:dyDescent="0.2">
      <c r="N6870" s="8"/>
      <c r="P6870" s="8"/>
    </row>
    <row r="6871" spans="14:16" ht="14.25" customHeight="1" x14ac:dyDescent="0.2">
      <c r="N6871" s="8"/>
      <c r="P6871" s="8"/>
    </row>
    <row r="6872" spans="14:16" ht="14.25" customHeight="1" x14ac:dyDescent="0.2">
      <c r="N6872" s="8"/>
      <c r="P6872" s="8"/>
    </row>
    <row r="6873" spans="14:16" ht="14.25" customHeight="1" x14ac:dyDescent="0.2">
      <c r="N6873" s="8"/>
      <c r="P6873" s="8"/>
    </row>
    <row r="6874" spans="14:16" ht="14.25" customHeight="1" x14ac:dyDescent="0.2">
      <c r="N6874" s="8"/>
      <c r="P6874" s="8"/>
    </row>
    <row r="6875" spans="14:16" ht="14.25" customHeight="1" x14ac:dyDescent="0.2">
      <c r="N6875" s="8"/>
      <c r="P6875" s="8"/>
    </row>
    <row r="6876" spans="14:16" ht="14.25" customHeight="1" x14ac:dyDescent="0.2">
      <c r="N6876" s="8"/>
      <c r="P6876" s="8"/>
    </row>
    <row r="6877" spans="14:16" ht="14.25" customHeight="1" x14ac:dyDescent="0.2">
      <c r="N6877" s="8"/>
      <c r="P6877" s="8"/>
    </row>
    <row r="6878" spans="14:16" ht="14.25" customHeight="1" x14ac:dyDescent="0.2">
      <c r="N6878" s="8"/>
      <c r="P6878" s="8"/>
    </row>
    <row r="6879" spans="14:16" ht="14.25" customHeight="1" x14ac:dyDescent="0.2">
      <c r="N6879" s="8"/>
      <c r="P6879" s="8"/>
    </row>
    <row r="6880" spans="14:16" ht="14.25" customHeight="1" x14ac:dyDescent="0.2">
      <c r="N6880" s="8"/>
      <c r="P6880" s="8"/>
    </row>
    <row r="6881" spans="14:16" ht="14.25" customHeight="1" x14ac:dyDescent="0.2">
      <c r="N6881" s="8"/>
      <c r="P6881" s="8"/>
    </row>
    <row r="6882" spans="14:16" ht="14.25" customHeight="1" x14ac:dyDescent="0.2">
      <c r="N6882" s="8"/>
      <c r="P6882" s="8"/>
    </row>
    <row r="6883" spans="14:16" ht="14.25" customHeight="1" x14ac:dyDescent="0.2">
      <c r="N6883" s="8"/>
      <c r="P6883" s="8"/>
    </row>
    <row r="6884" spans="14:16" ht="14.25" customHeight="1" x14ac:dyDescent="0.2">
      <c r="N6884" s="8"/>
      <c r="P6884" s="8"/>
    </row>
    <row r="6885" spans="14:16" ht="14.25" customHeight="1" x14ac:dyDescent="0.2">
      <c r="N6885" s="8"/>
      <c r="P6885" s="8"/>
    </row>
    <row r="6886" spans="14:16" ht="14.25" customHeight="1" x14ac:dyDescent="0.2">
      <c r="N6886" s="8"/>
      <c r="P6886" s="8"/>
    </row>
    <row r="6887" spans="14:16" ht="14.25" customHeight="1" x14ac:dyDescent="0.2">
      <c r="N6887" s="8"/>
      <c r="P6887" s="8"/>
    </row>
    <row r="6888" spans="14:16" ht="14.25" customHeight="1" x14ac:dyDescent="0.2">
      <c r="N6888" s="8"/>
      <c r="P6888" s="8"/>
    </row>
    <row r="6889" spans="14:16" ht="14.25" customHeight="1" x14ac:dyDescent="0.2">
      <c r="N6889" s="8"/>
      <c r="P6889" s="8"/>
    </row>
    <row r="6890" spans="14:16" ht="14.25" customHeight="1" x14ac:dyDescent="0.2">
      <c r="N6890" s="8"/>
      <c r="P6890" s="8"/>
    </row>
    <row r="6891" spans="14:16" ht="14.25" customHeight="1" x14ac:dyDescent="0.2">
      <c r="N6891" s="8"/>
      <c r="P6891" s="8"/>
    </row>
    <row r="6892" spans="14:16" ht="14.25" customHeight="1" x14ac:dyDescent="0.2">
      <c r="N6892" s="8"/>
      <c r="P6892" s="8"/>
    </row>
    <row r="6893" spans="14:16" ht="14.25" customHeight="1" x14ac:dyDescent="0.2">
      <c r="N6893" s="8"/>
      <c r="P6893" s="8"/>
    </row>
    <row r="6894" spans="14:16" ht="14.25" customHeight="1" x14ac:dyDescent="0.2">
      <c r="N6894" s="8"/>
      <c r="P6894" s="8"/>
    </row>
    <row r="6895" spans="14:16" ht="14.25" customHeight="1" x14ac:dyDescent="0.2">
      <c r="N6895" s="8"/>
      <c r="P6895" s="8"/>
    </row>
    <row r="6896" spans="14:16" ht="14.25" customHeight="1" x14ac:dyDescent="0.2">
      <c r="N6896" s="8"/>
      <c r="P6896" s="8"/>
    </row>
    <row r="6897" spans="14:16" ht="14.25" customHeight="1" x14ac:dyDescent="0.2">
      <c r="N6897" s="8"/>
      <c r="P6897" s="8"/>
    </row>
    <row r="6898" spans="14:16" ht="14.25" customHeight="1" x14ac:dyDescent="0.2">
      <c r="N6898" s="8"/>
      <c r="P6898" s="8"/>
    </row>
    <row r="6899" spans="14:16" ht="14.25" customHeight="1" x14ac:dyDescent="0.2">
      <c r="N6899" s="8"/>
      <c r="P6899" s="8"/>
    </row>
    <row r="6900" spans="14:16" ht="14.25" customHeight="1" x14ac:dyDescent="0.2">
      <c r="N6900" s="8"/>
      <c r="P6900" s="8"/>
    </row>
    <row r="6901" spans="14:16" ht="14.25" customHeight="1" x14ac:dyDescent="0.2">
      <c r="N6901" s="8"/>
      <c r="P6901" s="8"/>
    </row>
    <row r="6902" spans="14:16" ht="14.25" customHeight="1" x14ac:dyDescent="0.2">
      <c r="N6902" s="8"/>
      <c r="P6902" s="8"/>
    </row>
    <row r="6903" spans="14:16" ht="14.25" customHeight="1" x14ac:dyDescent="0.2">
      <c r="N6903" s="8"/>
      <c r="P6903" s="8"/>
    </row>
    <row r="6904" spans="14:16" ht="14.25" customHeight="1" x14ac:dyDescent="0.2">
      <c r="N6904" s="8"/>
      <c r="P6904" s="8"/>
    </row>
    <row r="6905" spans="14:16" ht="14.25" customHeight="1" x14ac:dyDescent="0.2">
      <c r="N6905" s="8"/>
      <c r="P6905" s="8"/>
    </row>
    <row r="6906" spans="14:16" ht="14.25" customHeight="1" x14ac:dyDescent="0.2">
      <c r="N6906" s="8"/>
      <c r="P6906" s="8"/>
    </row>
    <row r="6907" spans="14:16" ht="14.25" customHeight="1" x14ac:dyDescent="0.2">
      <c r="N6907" s="8"/>
      <c r="P6907" s="8"/>
    </row>
    <row r="6908" spans="14:16" ht="14.25" customHeight="1" x14ac:dyDescent="0.2">
      <c r="N6908" s="8"/>
      <c r="P6908" s="8"/>
    </row>
    <row r="6909" spans="14:16" ht="14.25" customHeight="1" x14ac:dyDescent="0.2">
      <c r="N6909" s="8"/>
      <c r="P6909" s="8"/>
    </row>
    <row r="6910" spans="14:16" ht="14.25" customHeight="1" x14ac:dyDescent="0.2">
      <c r="N6910" s="8"/>
      <c r="P6910" s="8"/>
    </row>
    <row r="6911" spans="14:16" ht="14.25" customHeight="1" x14ac:dyDescent="0.2">
      <c r="N6911" s="8"/>
      <c r="P6911" s="8"/>
    </row>
    <row r="6912" spans="14:16" ht="14.25" customHeight="1" x14ac:dyDescent="0.2">
      <c r="N6912" s="8"/>
      <c r="P6912" s="8"/>
    </row>
    <row r="6913" spans="14:16" ht="14.25" customHeight="1" x14ac:dyDescent="0.2">
      <c r="N6913" s="8"/>
      <c r="P6913" s="8"/>
    </row>
    <row r="6914" spans="14:16" ht="14.25" customHeight="1" x14ac:dyDescent="0.2">
      <c r="N6914" s="8"/>
      <c r="P6914" s="8"/>
    </row>
    <row r="6915" spans="14:16" ht="14.25" customHeight="1" x14ac:dyDescent="0.2">
      <c r="N6915" s="8"/>
      <c r="P6915" s="8"/>
    </row>
    <row r="6916" spans="14:16" ht="14.25" customHeight="1" x14ac:dyDescent="0.2">
      <c r="N6916" s="8"/>
      <c r="P6916" s="8"/>
    </row>
    <row r="6917" spans="14:16" ht="14.25" customHeight="1" x14ac:dyDescent="0.2">
      <c r="N6917" s="8"/>
      <c r="P6917" s="8"/>
    </row>
    <row r="6918" spans="14:16" ht="14.25" customHeight="1" x14ac:dyDescent="0.2">
      <c r="N6918" s="8"/>
      <c r="P6918" s="8"/>
    </row>
    <row r="6919" spans="14:16" ht="14.25" customHeight="1" x14ac:dyDescent="0.2">
      <c r="N6919" s="8"/>
      <c r="P6919" s="8"/>
    </row>
    <row r="6920" spans="14:16" ht="14.25" customHeight="1" x14ac:dyDescent="0.2">
      <c r="N6920" s="8"/>
      <c r="P6920" s="8"/>
    </row>
    <row r="6921" spans="14:16" ht="14.25" customHeight="1" x14ac:dyDescent="0.2">
      <c r="N6921" s="8"/>
      <c r="P6921" s="8"/>
    </row>
    <row r="6922" spans="14:16" ht="14.25" customHeight="1" x14ac:dyDescent="0.2">
      <c r="N6922" s="8"/>
      <c r="P6922" s="8"/>
    </row>
    <row r="6923" spans="14:16" ht="14.25" customHeight="1" x14ac:dyDescent="0.2">
      <c r="N6923" s="8"/>
      <c r="P6923" s="8"/>
    </row>
    <row r="6924" spans="14:16" ht="14.25" customHeight="1" x14ac:dyDescent="0.2">
      <c r="N6924" s="8"/>
      <c r="P6924" s="8"/>
    </row>
    <row r="6925" spans="14:16" ht="14.25" customHeight="1" x14ac:dyDescent="0.2">
      <c r="N6925" s="8"/>
      <c r="P6925" s="8"/>
    </row>
    <row r="6926" spans="14:16" ht="14.25" customHeight="1" x14ac:dyDescent="0.2">
      <c r="N6926" s="8"/>
      <c r="P6926" s="8"/>
    </row>
    <row r="6927" spans="14:16" ht="14.25" customHeight="1" x14ac:dyDescent="0.2">
      <c r="N6927" s="8"/>
      <c r="P6927" s="8"/>
    </row>
    <row r="6928" spans="14:16" ht="14.25" customHeight="1" x14ac:dyDescent="0.2">
      <c r="N6928" s="8"/>
      <c r="P6928" s="8"/>
    </row>
    <row r="6929" spans="14:16" ht="14.25" customHeight="1" x14ac:dyDescent="0.2">
      <c r="N6929" s="8"/>
      <c r="P6929" s="8"/>
    </row>
    <row r="6930" spans="14:16" ht="14.25" customHeight="1" x14ac:dyDescent="0.2">
      <c r="N6930" s="8"/>
      <c r="P6930" s="8"/>
    </row>
    <row r="6931" spans="14:16" ht="14.25" customHeight="1" x14ac:dyDescent="0.2">
      <c r="N6931" s="8"/>
      <c r="P6931" s="8"/>
    </row>
    <row r="6932" spans="14:16" ht="14.25" customHeight="1" x14ac:dyDescent="0.2">
      <c r="N6932" s="8"/>
      <c r="P6932" s="8"/>
    </row>
    <row r="6933" spans="14:16" ht="14.25" customHeight="1" x14ac:dyDescent="0.2">
      <c r="N6933" s="8"/>
      <c r="P6933" s="8"/>
    </row>
    <row r="6934" spans="14:16" ht="14.25" customHeight="1" x14ac:dyDescent="0.2">
      <c r="N6934" s="8"/>
      <c r="P6934" s="8"/>
    </row>
    <row r="6935" spans="14:16" ht="14.25" customHeight="1" x14ac:dyDescent="0.2">
      <c r="N6935" s="8"/>
      <c r="P6935" s="8"/>
    </row>
    <row r="6936" spans="14:16" ht="14.25" customHeight="1" x14ac:dyDescent="0.2">
      <c r="N6936" s="8"/>
      <c r="P6936" s="8"/>
    </row>
    <row r="6937" spans="14:16" ht="14.25" customHeight="1" x14ac:dyDescent="0.2">
      <c r="N6937" s="8"/>
      <c r="P6937" s="8"/>
    </row>
    <row r="6938" spans="14:16" ht="14.25" customHeight="1" x14ac:dyDescent="0.2">
      <c r="N6938" s="8"/>
      <c r="P6938" s="8"/>
    </row>
    <row r="6939" spans="14:16" ht="14.25" customHeight="1" x14ac:dyDescent="0.2">
      <c r="N6939" s="8"/>
      <c r="P6939" s="8"/>
    </row>
    <row r="6940" spans="14:16" ht="14.25" customHeight="1" x14ac:dyDescent="0.2">
      <c r="N6940" s="8"/>
      <c r="P6940" s="8"/>
    </row>
    <row r="6941" spans="14:16" ht="14.25" customHeight="1" x14ac:dyDescent="0.2">
      <c r="N6941" s="8"/>
      <c r="P6941" s="8"/>
    </row>
    <row r="6942" spans="14:16" ht="14.25" customHeight="1" x14ac:dyDescent="0.2">
      <c r="N6942" s="8"/>
      <c r="P6942" s="8"/>
    </row>
    <row r="6943" spans="14:16" ht="14.25" customHeight="1" x14ac:dyDescent="0.2">
      <c r="N6943" s="8"/>
      <c r="P6943" s="8"/>
    </row>
    <row r="6944" spans="14:16" ht="14.25" customHeight="1" x14ac:dyDescent="0.2">
      <c r="N6944" s="8"/>
      <c r="P6944" s="8"/>
    </row>
    <row r="6945" spans="14:16" ht="14.25" customHeight="1" x14ac:dyDescent="0.2">
      <c r="N6945" s="8"/>
      <c r="P6945" s="8"/>
    </row>
    <row r="6946" spans="14:16" ht="14.25" customHeight="1" x14ac:dyDescent="0.2">
      <c r="N6946" s="8"/>
      <c r="P6946" s="8"/>
    </row>
    <row r="6947" spans="14:16" ht="14.25" customHeight="1" x14ac:dyDescent="0.2">
      <c r="N6947" s="8"/>
      <c r="P6947" s="8"/>
    </row>
    <row r="6948" spans="14:16" ht="14.25" customHeight="1" x14ac:dyDescent="0.2">
      <c r="N6948" s="8"/>
      <c r="P6948" s="8"/>
    </row>
    <row r="6949" spans="14:16" ht="14.25" customHeight="1" x14ac:dyDescent="0.2">
      <c r="N6949" s="8"/>
      <c r="P6949" s="8"/>
    </row>
    <row r="6950" spans="14:16" ht="14.25" customHeight="1" x14ac:dyDescent="0.2">
      <c r="N6950" s="8"/>
      <c r="P6950" s="8"/>
    </row>
    <row r="6951" spans="14:16" ht="14.25" customHeight="1" x14ac:dyDescent="0.2">
      <c r="N6951" s="8"/>
      <c r="P6951" s="8"/>
    </row>
    <row r="6952" spans="14:16" ht="14.25" customHeight="1" x14ac:dyDescent="0.2">
      <c r="N6952" s="8"/>
      <c r="P6952" s="8"/>
    </row>
    <row r="6953" spans="14:16" ht="14.25" customHeight="1" x14ac:dyDescent="0.2">
      <c r="N6953" s="8"/>
      <c r="P6953" s="8"/>
    </row>
    <row r="6954" spans="14:16" ht="14.25" customHeight="1" x14ac:dyDescent="0.2">
      <c r="N6954" s="8"/>
      <c r="P6954" s="8"/>
    </row>
    <row r="6955" spans="14:16" ht="14.25" customHeight="1" x14ac:dyDescent="0.2">
      <c r="N6955" s="8"/>
      <c r="P6955" s="8"/>
    </row>
    <row r="6956" spans="14:16" ht="14.25" customHeight="1" x14ac:dyDescent="0.2">
      <c r="N6956" s="8"/>
      <c r="P6956" s="8"/>
    </row>
    <row r="6957" spans="14:16" ht="14.25" customHeight="1" x14ac:dyDescent="0.2">
      <c r="N6957" s="8"/>
      <c r="P6957" s="8"/>
    </row>
    <row r="6958" spans="14:16" ht="14.25" customHeight="1" x14ac:dyDescent="0.2">
      <c r="N6958" s="8"/>
      <c r="P6958" s="8"/>
    </row>
    <row r="6959" spans="14:16" ht="14.25" customHeight="1" x14ac:dyDescent="0.2">
      <c r="N6959" s="8"/>
      <c r="P6959" s="8"/>
    </row>
    <row r="6960" spans="14:16" ht="14.25" customHeight="1" x14ac:dyDescent="0.2">
      <c r="N6960" s="8"/>
      <c r="P6960" s="8"/>
    </row>
    <row r="6961" spans="14:16" ht="14.25" customHeight="1" x14ac:dyDescent="0.2">
      <c r="N6961" s="8"/>
      <c r="P6961" s="8"/>
    </row>
    <row r="6962" spans="14:16" ht="14.25" customHeight="1" x14ac:dyDescent="0.2">
      <c r="N6962" s="8"/>
      <c r="P6962" s="8"/>
    </row>
    <row r="6963" spans="14:16" ht="14.25" customHeight="1" x14ac:dyDescent="0.2">
      <c r="N6963" s="8"/>
      <c r="P6963" s="8"/>
    </row>
    <row r="6964" spans="14:16" ht="14.25" customHeight="1" x14ac:dyDescent="0.2">
      <c r="N6964" s="8"/>
      <c r="P6964" s="8"/>
    </row>
    <row r="6965" spans="14:16" ht="14.25" customHeight="1" x14ac:dyDescent="0.2">
      <c r="N6965" s="8"/>
      <c r="P6965" s="8"/>
    </row>
    <row r="6966" spans="14:16" ht="14.25" customHeight="1" x14ac:dyDescent="0.2">
      <c r="N6966" s="8"/>
      <c r="P6966" s="8"/>
    </row>
    <row r="6967" spans="14:16" ht="14.25" customHeight="1" x14ac:dyDescent="0.2">
      <c r="N6967" s="8"/>
      <c r="P6967" s="8"/>
    </row>
    <row r="6968" spans="14:16" ht="14.25" customHeight="1" x14ac:dyDescent="0.2">
      <c r="N6968" s="8"/>
      <c r="P6968" s="8"/>
    </row>
    <row r="6969" spans="14:16" ht="14.25" customHeight="1" x14ac:dyDescent="0.2">
      <c r="N6969" s="8"/>
      <c r="P6969" s="8"/>
    </row>
    <row r="6970" spans="14:16" ht="14.25" customHeight="1" x14ac:dyDescent="0.2">
      <c r="N6970" s="8"/>
      <c r="P6970" s="8"/>
    </row>
    <row r="6971" spans="14:16" ht="14.25" customHeight="1" x14ac:dyDescent="0.2">
      <c r="N6971" s="8"/>
      <c r="P6971" s="8"/>
    </row>
    <row r="6972" spans="14:16" ht="14.25" customHeight="1" x14ac:dyDescent="0.2">
      <c r="N6972" s="8"/>
      <c r="P6972" s="8"/>
    </row>
    <row r="6973" spans="14:16" ht="14.25" customHeight="1" x14ac:dyDescent="0.2">
      <c r="N6973" s="8"/>
      <c r="P6973" s="8"/>
    </row>
    <row r="6974" spans="14:16" ht="14.25" customHeight="1" x14ac:dyDescent="0.2">
      <c r="N6974" s="8"/>
      <c r="P6974" s="8"/>
    </row>
    <row r="6975" spans="14:16" ht="14.25" customHeight="1" x14ac:dyDescent="0.2">
      <c r="N6975" s="8"/>
      <c r="P6975" s="8"/>
    </row>
    <row r="6976" spans="14:16" ht="14.25" customHeight="1" x14ac:dyDescent="0.2">
      <c r="N6976" s="8"/>
      <c r="P6976" s="8"/>
    </row>
    <row r="6977" spans="14:16" ht="14.25" customHeight="1" x14ac:dyDescent="0.2">
      <c r="N6977" s="8"/>
      <c r="P6977" s="8"/>
    </row>
    <row r="6978" spans="14:16" ht="14.25" customHeight="1" x14ac:dyDescent="0.2">
      <c r="N6978" s="8"/>
      <c r="P6978" s="8"/>
    </row>
    <row r="6979" spans="14:16" ht="14.25" customHeight="1" x14ac:dyDescent="0.2">
      <c r="N6979" s="8"/>
      <c r="P6979" s="8"/>
    </row>
    <row r="6980" spans="14:16" ht="14.25" customHeight="1" x14ac:dyDescent="0.2">
      <c r="N6980" s="8"/>
      <c r="P6980" s="8"/>
    </row>
    <row r="6981" spans="14:16" ht="14.25" customHeight="1" x14ac:dyDescent="0.2">
      <c r="N6981" s="8"/>
      <c r="P6981" s="8"/>
    </row>
    <row r="6982" spans="14:16" ht="14.25" customHeight="1" x14ac:dyDescent="0.2">
      <c r="N6982" s="8"/>
      <c r="P6982" s="8"/>
    </row>
    <row r="6983" spans="14:16" ht="14.25" customHeight="1" x14ac:dyDescent="0.2">
      <c r="N6983" s="8"/>
      <c r="P6983" s="8"/>
    </row>
    <row r="6984" spans="14:16" ht="14.25" customHeight="1" x14ac:dyDescent="0.2">
      <c r="N6984" s="8"/>
      <c r="P6984" s="8"/>
    </row>
    <row r="6985" spans="14:16" ht="14.25" customHeight="1" x14ac:dyDescent="0.2">
      <c r="N6985" s="8"/>
      <c r="P6985" s="8"/>
    </row>
    <row r="6986" spans="14:16" ht="14.25" customHeight="1" x14ac:dyDescent="0.2">
      <c r="N6986" s="8"/>
      <c r="P6986" s="8"/>
    </row>
    <row r="6987" spans="14:16" ht="14.25" customHeight="1" x14ac:dyDescent="0.2">
      <c r="N6987" s="8"/>
      <c r="P6987" s="8"/>
    </row>
    <row r="6988" spans="14:16" ht="14.25" customHeight="1" x14ac:dyDescent="0.2">
      <c r="N6988" s="8"/>
      <c r="P6988" s="8"/>
    </row>
    <row r="6989" spans="14:16" ht="14.25" customHeight="1" x14ac:dyDescent="0.2">
      <c r="N6989" s="8"/>
      <c r="P6989" s="8"/>
    </row>
    <row r="6990" spans="14:16" ht="14.25" customHeight="1" x14ac:dyDescent="0.2">
      <c r="N6990" s="8"/>
      <c r="P6990" s="8"/>
    </row>
    <row r="6991" spans="14:16" ht="14.25" customHeight="1" x14ac:dyDescent="0.2">
      <c r="N6991" s="8"/>
      <c r="P6991" s="8"/>
    </row>
    <row r="6992" spans="14:16" ht="14.25" customHeight="1" x14ac:dyDescent="0.2">
      <c r="N6992" s="8"/>
      <c r="P6992" s="8"/>
    </row>
    <row r="6993" spans="14:16" ht="14.25" customHeight="1" x14ac:dyDescent="0.2">
      <c r="N6993" s="8"/>
      <c r="P6993" s="8"/>
    </row>
    <row r="6994" spans="14:16" ht="14.25" customHeight="1" x14ac:dyDescent="0.2">
      <c r="N6994" s="8"/>
      <c r="P6994" s="8"/>
    </row>
    <row r="6995" spans="14:16" ht="14.25" customHeight="1" x14ac:dyDescent="0.2">
      <c r="N6995" s="8"/>
      <c r="P6995" s="8"/>
    </row>
    <row r="6996" spans="14:16" ht="14.25" customHeight="1" x14ac:dyDescent="0.2">
      <c r="N6996" s="8"/>
      <c r="P6996" s="8"/>
    </row>
    <row r="6997" spans="14:16" ht="14.25" customHeight="1" x14ac:dyDescent="0.2">
      <c r="N6997" s="8"/>
      <c r="P6997" s="8"/>
    </row>
    <row r="6998" spans="14:16" ht="14.25" customHeight="1" x14ac:dyDescent="0.2">
      <c r="N6998" s="8"/>
      <c r="P6998" s="8"/>
    </row>
    <row r="6999" spans="14:16" ht="14.25" customHeight="1" x14ac:dyDescent="0.2">
      <c r="N6999" s="8"/>
      <c r="P6999" s="8"/>
    </row>
    <row r="7000" spans="14:16" ht="14.25" customHeight="1" x14ac:dyDescent="0.2">
      <c r="N7000" s="8"/>
      <c r="P7000" s="8"/>
    </row>
    <row r="7001" spans="14:16" ht="14.25" customHeight="1" x14ac:dyDescent="0.2">
      <c r="N7001" s="8"/>
      <c r="P7001" s="8"/>
    </row>
    <row r="7002" spans="14:16" ht="14.25" customHeight="1" x14ac:dyDescent="0.2">
      <c r="N7002" s="8"/>
      <c r="P7002" s="8"/>
    </row>
    <row r="7003" spans="14:16" ht="14.25" customHeight="1" x14ac:dyDescent="0.2">
      <c r="N7003" s="8"/>
      <c r="P7003" s="8"/>
    </row>
    <row r="7004" spans="14:16" ht="14.25" customHeight="1" x14ac:dyDescent="0.2">
      <c r="N7004" s="8"/>
      <c r="P7004" s="8"/>
    </row>
    <row r="7005" spans="14:16" ht="14.25" customHeight="1" x14ac:dyDescent="0.2">
      <c r="N7005" s="8"/>
      <c r="P7005" s="8"/>
    </row>
    <row r="7006" spans="14:16" ht="14.25" customHeight="1" x14ac:dyDescent="0.2">
      <c r="N7006" s="8"/>
      <c r="P7006" s="8"/>
    </row>
    <row r="7007" spans="14:16" ht="14.25" customHeight="1" x14ac:dyDescent="0.2">
      <c r="N7007" s="8"/>
      <c r="P7007" s="8"/>
    </row>
    <row r="7008" spans="14:16" ht="14.25" customHeight="1" x14ac:dyDescent="0.2">
      <c r="N7008" s="8"/>
      <c r="P7008" s="8"/>
    </row>
    <row r="7009" spans="14:16" ht="14.25" customHeight="1" x14ac:dyDescent="0.2">
      <c r="N7009" s="8"/>
      <c r="P7009" s="8"/>
    </row>
    <row r="7010" spans="14:16" ht="14.25" customHeight="1" x14ac:dyDescent="0.2">
      <c r="N7010" s="8"/>
      <c r="P7010" s="8"/>
    </row>
    <row r="7011" spans="14:16" ht="14.25" customHeight="1" x14ac:dyDescent="0.2">
      <c r="N7011" s="8"/>
      <c r="P7011" s="8"/>
    </row>
    <row r="7012" spans="14:16" ht="14.25" customHeight="1" x14ac:dyDescent="0.2">
      <c r="N7012" s="8"/>
      <c r="P7012" s="8"/>
    </row>
    <row r="7013" spans="14:16" ht="14.25" customHeight="1" x14ac:dyDescent="0.2">
      <c r="N7013" s="8"/>
      <c r="P7013" s="8"/>
    </row>
    <row r="7014" spans="14:16" ht="14.25" customHeight="1" x14ac:dyDescent="0.2">
      <c r="N7014" s="8"/>
      <c r="P7014" s="8"/>
    </row>
    <row r="7015" spans="14:16" ht="14.25" customHeight="1" x14ac:dyDescent="0.2">
      <c r="N7015" s="8"/>
      <c r="P7015" s="8"/>
    </row>
    <row r="7016" spans="14:16" ht="14.25" customHeight="1" x14ac:dyDescent="0.2">
      <c r="N7016" s="8"/>
      <c r="P7016" s="8"/>
    </row>
    <row r="7017" spans="14:16" ht="14.25" customHeight="1" x14ac:dyDescent="0.2">
      <c r="N7017" s="8"/>
      <c r="P7017" s="8"/>
    </row>
    <row r="7018" spans="14:16" ht="14.25" customHeight="1" x14ac:dyDescent="0.2">
      <c r="N7018" s="8"/>
      <c r="P7018" s="8"/>
    </row>
    <row r="7019" spans="14:16" ht="14.25" customHeight="1" x14ac:dyDescent="0.2">
      <c r="N7019" s="8"/>
      <c r="P7019" s="8"/>
    </row>
    <row r="7020" spans="14:16" ht="14.25" customHeight="1" x14ac:dyDescent="0.2">
      <c r="N7020" s="8"/>
      <c r="P7020" s="8"/>
    </row>
    <row r="7021" spans="14:16" ht="14.25" customHeight="1" x14ac:dyDescent="0.2">
      <c r="N7021" s="8"/>
      <c r="P7021" s="8"/>
    </row>
    <row r="7022" spans="14:16" ht="14.25" customHeight="1" x14ac:dyDescent="0.2">
      <c r="N7022" s="8"/>
      <c r="P7022" s="8"/>
    </row>
    <row r="7023" spans="14:16" ht="14.25" customHeight="1" x14ac:dyDescent="0.2">
      <c r="N7023" s="8"/>
      <c r="P7023" s="8"/>
    </row>
    <row r="7024" spans="14:16" ht="14.25" customHeight="1" x14ac:dyDescent="0.2">
      <c r="N7024" s="8"/>
      <c r="P7024" s="8"/>
    </row>
    <row r="7025" spans="14:16" ht="14.25" customHeight="1" x14ac:dyDescent="0.2">
      <c r="N7025" s="8"/>
      <c r="P7025" s="8"/>
    </row>
    <row r="7026" spans="14:16" ht="14.25" customHeight="1" x14ac:dyDescent="0.2">
      <c r="N7026" s="8"/>
      <c r="P7026" s="8"/>
    </row>
    <row r="7027" spans="14:16" ht="14.25" customHeight="1" x14ac:dyDescent="0.2">
      <c r="N7027" s="8"/>
      <c r="P7027" s="8"/>
    </row>
    <row r="7028" spans="14:16" ht="14.25" customHeight="1" x14ac:dyDescent="0.2">
      <c r="N7028" s="8"/>
      <c r="P7028" s="8"/>
    </row>
    <row r="7029" spans="14:16" ht="14.25" customHeight="1" x14ac:dyDescent="0.2">
      <c r="N7029" s="8"/>
      <c r="P7029" s="8"/>
    </row>
    <row r="7030" spans="14:16" ht="14.25" customHeight="1" x14ac:dyDescent="0.2">
      <c r="N7030" s="8"/>
      <c r="P7030" s="8"/>
    </row>
    <row r="7031" spans="14:16" ht="14.25" customHeight="1" x14ac:dyDescent="0.2">
      <c r="N7031" s="8"/>
      <c r="P7031" s="8"/>
    </row>
    <row r="7032" spans="14:16" ht="14.25" customHeight="1" x14ac:dyDescent="0.2">
      <c r="N7032" s="8"/>
      <c r="P7032" s="8"/>
    </row>
    <row r="7033" spans="14:16" ht="14.25" customHeight="1" x14ac:dyDescent="0.2">
      <c r="N7033" s="8"/>
      <c r="P7033" s="8"/>
    </row>
    <row r="7034" spans="14:16" ht="14.25" customHeight="1" x14ac:dyDescent="0.2">
      <c r="N7034" s="8"/>
      <c r="P7034" s="8"/>
    </row>
    <row r="7035" spans="14:16" ht="14.25" customHeight="1" x14ac:dyDescent="0.2">
      <c r="N7035" s="8"/>
      <c r="P7035" s="8"/>
    </row>
    <row r="7036" spans="14:16" ht="14.25" customHeight="1" x14ac:dyDescent="0.2">
      <c r="N7036" s="8"/>
      <c r="P7036" s="8"/>
    </row>
    <row r="7037" spans="14:16" ht="14.25" customHeight="1" x14ac:dyDescent="0.2">
      <c r="N7037" s="8"/>
      <c r="P7037" s="8"/>
    </row>
    <row r="7038" spans="14:16" ht="14.25" customHeight="1" x14ac:dyDescent="0.2">
      <c r="N7038" s="8"/>
      <c r="P7038" s="8"/>
    </row>
    <row r="7039" spans="14:16" ht="14.25" customHeight="1" x14ac:dyDescent="0.2">
      <c r="N7039" s="8"/>
      <c r="P7039" s="8"/>
    </row>
    <row r="7040" spans="14:16" ht="14.25" customHeight="1" x14ac:dyDescent="0.2">
      <c r="N7040" s="8"/>
      <c r="P7040" s="8"/>
    </row>
    <row r="7041" spans="14:16" ht="14.25" customHeight="1" x14ac:dyDescent="0.2">
      <c r="N7041" s="8"/>
      <c r="P7041" s="8"/>
    </row>
    <row r="7042" spans="14:16" ht="14.25" customHeight="1" x14ac:dyDescent="0.2">
      <c r="N7042" s="8"/>
      <c r="P7042" s="8"/>
    </row>
    <row r="7043" spans="14:16" ht="14.25" customHeight="1" x14ac:dyDescent="0.2">
      <c r="N7043" s="8"/>
      <c r="P7043" s="8"/>
    </row>
    <row r="7044" spans="14:16" ht="14.25" customHeight="1" x14ac:dyDescent="0.2">
      <c r="N7044" s="8"/>
      <c r="P7044" s="8"/>
    </row>
    <row r="7045" spans="14:16" ht="14.25" customHeight="1" x14ac:dyDescent="0.2">
      <c r="N7045" s="8"/>
      <c r="P7045" s="8"/>
    </row>
    <row r="7046" spans="14:16" ht="14.25" customHeight="1" x14ac:dyDescent="0.2">
      <c r="N7046" s="8"/>
      <c r="P7046" s="8"/>
    </row>
    <row r="7047" spans="14:16" ht="14.25" customHeight="1" x14ac:dyDescent="0.2">
      <c r="N7047" s="8"/>
      <c r="P7047" s="8"/>
    </row>
    <row r="7048" spans="14:16" ht="14.25" customHeight="1" x14ac:dyDescent="0.2">
      <c r="N7048" s="8"/>
      <c r="P7048" s="8"/>
    </row>
    <row r="7049" spans="14:16" ht="14.25" customHeight="1" x14ac:dyDescent="0.2">
      <c r="N7049" s="8"/>
      <c r="P7049" s="8"/>
    </row>
    <row r="7050" spans="14:16" ht="14.25" customHeight="1" x14ac:dyDescent="0.2">
      <c r="N7050" s="8"/>
      <c r="P7050" s="8"/>
    </row>
    <row r="7051" spans="14:16" ht="14.25" customHeight="1" x14ac:dyDescent="0.2">
      <c r="N7051" s="8"/>
      <c r="P7051" s="8"/>
    </row>
    <row r="7052" spans="14:16" ht="14.25" customHeight="1" x14ac:dyDescent="0.2">
      <c r="N7052" s="8"/>
      <c r="P7052" s="8"/>
    </row>
    <row r="7053" spans="14:16" ht="14.25" customHeight="1" x14ac:dyDescent="0.2">
      <c r="N7053" s="8"/>
      <c r="P7053" s="8"/>
    </row>
    <row r="7054" spans="14:16" ht="14.25" customHeight="1" x14ac:dyDescent="0.2">
      <c r="N7054" s="8"/>
      <c r="P7054" s="8"/>
    </row>
    <row r="7055" spans="14:16" ht="14.25" customHeight="1" x14ac:dyDescent="0.2">
      <c r="N7055" s="8"/>
      <c r="P7055" s="8"/>
    </row>
    <row r="7056" spans="14:16" ht="14.25" customHeight="1" x14ac:dyDescent="0.2">
      <c r="N7056" s="8"/>
      <c r="P7056" s="8"/>
    </row>
    <row r="7057" spans="14:16" ht="14.25" customHeight="1" x14ac:dyDescent="0.2">
      <c r="N7057" s="8"/>
      <c r="P7057" s="8"/>
    </row>
    <row r="7058" spans="14:16" ht="14.25" customHeight="1" x14ac:dyDescent="0.2">
      <c r="N7058" s="8"/>
      <c r="P7058" s="8"/>
    </row>
    <row r="7059" spans="14:16" ht="14.25" customHeight="1" x14ac:dyDescent="0.2">
      <c r="N7059" s="8"/>
      <c r="P7059" s="8"/>
    </row>
    <row r="7060" spans="14:16" ht="14.25" customHeight="1" x14ac:dyDescent="0.2">
      <c r="N7060" s="8"/>
      <c r="P7060" s="8"/>
    </row>
    <row r="7061" spans="14:16" ht="14.25" customHeight="1" x14ac:dyDescent="0.2">
      <c r="N7061" s="8"/>
      <c r="P7061" s="8"/>
    </row>
    <row r="7062" spans="14:16" ht="14.25" customHeight="1" x14ac:dyDescent="0.2">
      <c r="N7062" s="8"/>
      <c r="P7062" s="8"/>
    </row>
    <row r="7063" spans="14:16" ht="14.25" customHeight="1" x14ac:dyDescent="0.2">
      <c r="N7063" s="8"/>
      <c r="P7063" s="8"/>
    </row>
    <row r="7064" spans="14:16" ht="14.25" customHeight="1" x14ac:dyDescent="0.2">
      <c r="N7064" s="8"/>
      <c r="P7064" s="8"/>
    </row>
    <row r="7065" spans="14:16" ht="14.25" customHeight="1" x14ac:dyDescent="0.2">
      <c r="N7065" s="8"/>
      <c r="P7065" s="8"/>
    </row>
    <row r="7066" spans="14:16" ht="14.25" customHeight="1" x14ac:dyDescent="0.2">
      <c r="N7066" s="8"/>
      <c r="P7066" s="8"/>
    </row>
    <row r="7067" spans="14:16" ht="14.25" customHeight="1" x14ac:dyDescent="0.2">
      <c r="N7067" s="8"/>
      <c r="P7067" s="8"/>
    </row>
    <row r="7068" spans="14:16" ht="14.25" customHeight="1" x14ac:dyDescent="0.2">
      <c r="N7068" s="8"/>
      <c r="P7068" s="8"/>
    </row>
    <row r="7069" spans="14:16" ht="14.25" customHeight="1" x14ac:dyDescent="0.2">
      <c r="N7069" s="8"/>
      <c r="P7069" s="8"/>
    </row>
    <row r="7070" spans="14:16" ht="14.25" customHeight="1" x14ac:dyDescent="0.2">
      <c r="N7070" s="8"/>
      <c r="P7070" s="8"/>
    </row>
    <row r="7071" spans="14:16" ht="14.25" customHeight="1" x14ac:dyDescent="0.2">
      <c r="N7071" s="8"/>
      <c r="P7071" s="8"/>
    </row>
    <row r="7072" spans="14:16" ht="14.25" customHeight="1" x14ac:dyDescent="0.2">
      <c r="N7072" s="8"/>
      <c r="P7072" s="8"/>
    </row>
    <row r="7073" spans="14:16" ht="14.25" customHeight="1" x14ac:dyDescent="0.2">
      <c r="N7073" s="8"/>
      <c r="P7073" s="8"/>
    </row>
    <row r="7074" spans="14:16" ht="14.25" customHeight="1" x14ac:dyDescent="0.2">
      <c r="N7074" s="8"/>
      <c r="P7074" s="8"/>
    </row>
    <row r="7075" spans="14:16" ht="14.25" customHeight="1" x14ac:dyDescent="0.2">
      <c r="N7075" s="8"/>
      <c r="P7075" s="8"/>
    </row>
    <row r="7076" spans="14:16" ht="14.25" customHeight="1" x14ac:dyDescent="0.2">
      <c r="N7076" s="8"/>
      <c r="P7076" s="8"/>
    </row>
    <row r="7077" spans="14:16" ht="14.25" customHeight="1" x14ac:dyDescent="0.2">
      <c r="N7077" s="8"/>
      <c r="P7077" s="8"/>
    </row>
    <row r="7078" spans="14:16" ht="14.25" customHeight="1" x14ac:dyDescent="0.2">
      <c r="N7078" s="8"/>
      <c r="P7078" s="8"/>
    </row>
    <row r="7079" spans="14:16" ht="14.25" customHeight="1" x14ac:dyDescent="0.2">
      <c r="N7079" s="8"/>
      <c r="P7079" s="8"/>
    </row>
    <row r="7080" spans="14:16" ht="14.25" customHeight="1" x14ac:dyDescent="0.2">
      <c r="N7080" s="8"/>
      <c r="P7080" s="8"/>
    </row>
    <row r="7081" spans="14:16" ht="14.25" customHeight="1" x14ac:dyDescent="0.2">
      <c r="N7081" s="8"/>
      <c r="P7081" s="8"/>
    </row>
    <row r="7082" spans="14:16" ht="14.25" customHeight="1" x14ac:dyDescent="0.2">
      <c r="N7082" s="8"/>
      <c r="P7082" s="8"/>
    </row>
    <row r="7083" spans="14:16" ht="14.25" customHeight="1" x14ac:dyDescent="0.2">
      <c r="N7083" s="8"/>
      <c r="P7083" s="8"/>
    </row>
    <row r="7084" spans="14:16" ht="14.25" customHeight="1" x14ac:dyDescent="0.2">
      <c r="N7084" s="8"/>
      <c r="P7084" s="8"/>
    </row>
    <row r="7085" spans="14:16" ht="14.25" customHeight="1" x14ac:dyDescent="0.2">
      <c r="N7085" s="8"/>
      <c r="P7085" s="8"/>
    </row>
    <row r="7086" spans="14:16" ht="14.25" customHeight="1" x14ac:dyDescent="0.2">
      <c r="N7086" s="8"/>
      <c r="P7086" s="8"/>
    </row>
    <row r="7087" spans="14:16" ht="14.25" customHeight="1" x14ac:dyDescent="0.2">
      <c r="N7087" s="8"/>
      <c r="P7087" s="8"/>
    </row>
    <row r="7088" spans="14:16" ht="14.25" customHeight="1" x14ac:dyDescent="0.2">
      <c r="N7088" s="8"/>
      <c r="P7088" s="8"/>
    </row>
    <row r="7089" spans="14:16" ht="14.25" customHeight="1" x14ac:dyDescent="0.2">
      <c r="N7089" s="8"/>
      <c r="P7089" s="8"/>
    </row>
    <row r="7090" spans="14:16" ht="14.25" customHeight="1" x14ac:dyDescent="0.2">
      <c r="N7090" s="8"/>
      <c r="P7090" s="8"/>
    </row>
    <row r="7091" spans="14:16" ht="14.25" customHeight="1" x14ac:dyDescent="0.2">
      <c r="N7091" s="8"/>
      <c r="P7091" s="8"/>
    </row>
    <row r="7092" spans="14:16" ht="14.25" customHeight="1" x14ac:dyDescent="0.2">
      <c r="N7092" s="8"/>
      <c r="P7092" s="8"/>
    </row>
    <row r="7093" spans="14:16" ht="14.25" customHeight="1" x14ac:dyDescent="0.2">
      <c r="N7093" s="8"/>
      <c r="P7093" s="8"/>
    </row>
    <row r="7094" spans="14:16" ht="14.25" customHeight="1" x14ac:dyDescent="0.2">
      <c r="N7094" s="8"/>
      <c r="P7094" s="8"/>
    </row>
    <row r="7095" spans="14:16" ht="14.25" customHeight="1" x14ac:dyDescent="0.2">
      <c r="N7095" s="8"/>
      <c r="P7095" s="8"/>
    </row>
    <row r="7096" spans="14:16" ht="14.25" customHeight="1" x14ac:dyDescent="0.2">
      <c r="N7096" s="8"/>
      <c r="P7096" s="8"/>
    </row>
    <row r="7097" spans="14:16" ht="14.25" customHeight="1" x14ac:dyDescent="0.2">
      <c r="N7097" s="8"/>
      <c r="P7097" s="8"/>
    </row>
    <row r="7098" spans="14:16" ht="14.25" customHeight="1" x14ac:dyDescent="0.2">
      <c r="N7098" s="8"/>
      <c r="P7098" s="8"/>
    </row>
    <row r="7099" spans="14:16" ht="14.25" customHeight="1" x14ac:dyDescent="0.2">
      <c r="N7099" s="8"/>
      <c r="P7099" s="8"/>
    </row>
    <row r="7100" spans="14:16" ht="14.25" customHeight="1" x14ac:dyDescent="0.2">
      <c r="N7100" s="8"/>
      <c r="P7100" s="8"/>
    </row>
    <row r="7101" spans="14:16" ht="14.25" customHeight="1" x14ac:dyDescent="0.2">
      <c r="N7101" s="8"/>
      <c r="P7101" s="8"/>
    </row>
    <row r="7102" spans="14:16" ht="14.25" customHeight="1" x14ac:dyDescent="0.2">
      <c r="N7102" s="8"/>
      <c r="P7102" s="8"/>
    </row>
    <row r="7103" spans="14:16" ht="14.25" customHeight="1" x14ac:dyDescent="0.2">
      <c r="N7103" s="8"/>
      <c r="P7103" s="8"/>
    </row>
    <row r="7104" spans="14:16" ht="14.25" customHeight="1" x14ac:dyDescent="0.2">
      <c r="N7104" s="8"/>
      <c r="P7104" s="8"/>
    </row>
    <row r="7105" spans="14:16" ht="14.25" customHeight="1" x14ac:dyDescent="0.2">
      <c r="N7105" s="8"/>
      <c r="P7105" s="8"/>
    </row>
    <row r="7106" spans="14:16" ht="14.25" customHeight="1" x14ac:dyDescent="0.2">
      <c r="N7106" s="8"/>
      <c r="P7106" s="8"/>
    </row>
    <row r="7107" spans="14:16" ht="14.25" customHeight="1" x14ac:dyDescent="0.2">
      <c r="N7107" s="8"/>
      <c r="P7107" s="8"/>
    </row>
    <row r="7108" spans="14:16" ht="14.25" customHeight="1" x14ac:dyDescent="0.2">
      <c r="N7108" s="8"/>
      <c r="P7108" s="8"/>
    </row>
    <row r="7109" spans="14:16" ht="14.25" customHeight="1" x14ac:dyDescent="0.2">
      <c r="N7109" s="8"/>
      <c r="P7109" s="8"/>
    </row>
    <row r="7110" spans="14:16" ht="14.25" customHeight="1" x14ac:dyDescent="0.2">
      <c r="N7110" s="8"/>
      <c r="P7110" s="8"/>
    </row>
    <row r="7111" spans="14:16" ht="14.25" customHeight="1" x14ac:dyDescent="0.2">
      <c r="N7111" s="8"/>
      <c r="P7111" s="8"/>
    </row>
    <row r="7112" spans="14:16" ht="14.25" customHeight="1" x14ac:dyDescent="0.2">
      <c r="N7112" s="8"/>
      <c r="P7112" s="8"/>
    </row>
    <row r="7113" spans="14:16" ht="14.25" customHeight="1" x14ac:dyDescent="0.2">
      <c r="N7113" s="8"/>
      <c r="P7113" s="8"/>
    </row>
    <row r="7114" spans="14:16" ht="14.25" customHeight="1" x14ac:dyDescent="0.2">
      <c r="N7114" s="8"/>
      <c r="P7114" s="8"/>
    </row>
    <row r="7115" spans="14:16" ht="14.25" customHeight="1" x14ac:dyDescent="0.2">
      <c r="N7115" s="8"/>
      <c r="P7115" s="8"/>
    </row>
    <row r="7116" spans="14:16" ht="14.25" customHeight="1" x14ac:dyDescent="0.2">
      <c r="N7116" s="8"/>
      <c r="P7116" s="8"/>
    </row>
    <row r="7117" spans="14:16" ht="14.25" customHeight="1" x14ac:dyDescent="0.2">
      <c r="N7117" s="8"/>
      <c r="P7117" s="8"/>
    </row>
    <row r="7118" spans="14:16" ht="14.25" customHeight="1" x14ac:dyDescent="0.2">
      <c r="N7118" s="8"/>
      <c r="P7118" s="8"/>
    </row>
    <row r="7119" spans="14:16" ht="14.25" customHeight="1" x14ac:dyDescent="0.2">
      <c r="N7119" s="8"/>
      <c r="P7119" s="8"/>
    </row>
    <row r="7120" spans="14:16" ht="14.25" customHeight="1" x14ac:dyDescent="0.2">
      <c r="N7120" s="8"/>
      <c r="P7120" s="8"/>
    </row>
    <row r="7121" spans="14:16" ht="14.25" customHeight="1" x14ac:dyDescent="0.2">
      <c r="N7121" s="8"/>
      <c r="P7121" s="8"/>
    </row>
    <row r="7122" spans="14:16" ht="14.25" customHeight="1" x14ac:dyDescent="0.2">
      <c r="N7122" s="8"/>
      <c r="P7122" s="8"/>
    </row>
    <row r="7123" spans="14:16" ht="14.25" customHeight="1" x14ac:dyDescent="0.2">
      <c r="N7123" s="8"/>
      <c r="P7123" s="8"/>
    </row>
    <row r="7124" spans="14:16" ht="14.25" customHeight="1" x14ac:dyDescent="0.2">
      <c r="N7124" s="8"/>
      <c r="P7124" s="8"/>
    </row>
    <row r="7125" spans="14:16" ht="14.25" customHeight="1" x14ac:dyDescent="0.2">
      <c r="N7125" s="8"/>
      <c r="P7125" s="8"/>
    </row>
    <row r="7126" spans="14:16" ht="14.25" customHeight="1" x14ac:dyDescent="0.2">
      <c r="N7126" s="8"/>
      <c r="P7126" s="8"/>
    </row>
    <row r="7127" spans="14:16" ht="14.25" customHeight="1" x14ac:dyDescent="0.2">
      <c r="N7127" s="8"/>
      <c r="P7127" s="8"/>
    </row>
    <row r="7128" spans="14:16" ht="14.25" customHeight="1" x14ac:dyDescent="0.2">
      <c r="N7128" s="8"/>
      <c r="P7128" s="8"/>
    </row>
    <row r="7129" spans="14:16" ht="14.25" customHeight="1" x14ac:dyDescent="0.2">
      <c r="N7129" s="8"/>
      <c r="P7129" s="8"/>
    </row>
    <row r="7130" spans="14:16" ht="14.25" customHeight="1" x14ac:dyDescent="0.2">
      <c r="N7130" s="8"/>
      <c r="P7130" s="8"/>
    </row>
    <row r="7131" spans="14:16" ht="14.25" customHeight="1" x14ac:dyDescent="0.2">
      <c r="N7131" s="8"/>
      <c r="P7131" s="8"/>
    </row>
    <row r="7132" spans="14:16" ht="14.25" customHeight="1" x14ac:dyDescent="0.2">
      <c r="N7132" s="8"/>
      <c r="P7132" s="8"/>
    </row>
    <row r="7133" spans="14:16" ht="14.25" customHeight="1" x14ac:dyDescent="0.2">
      <c r="N7133" s="8"/>
      <c r="P7133" s="8"/>
    </row>
    <row r="7134" spans="14:16" ht="14.25" customHeight="1" x14ac:dyDescent="0.2">
      <c r="N7134" s="8"/>
      <c r="P7134" s="8"/>
    </row>
    <row r="7135" spans="14:16" ht="14.25" customHeight="1" x14ac:dyDescent="0.2">
      <c r="N7135" s="8"/>
      <c r="P7135" s="8"/>
    </row>
    <row r="7136" spans="14:16" ht="14.25" customHeight="1" x14ac:dyDescent="0.2">
      <c r="N7136" s="8"/>
      <c r="P7136" s="8"/>
    </row>
    <row r="7137" spans="14:16" ht="14.25" customHeight="1" x14ac:dyDescent="0.2">
      <c r="N7137" s="8"/>
      <c r="P7137" s="8"/>
    </row>
    <row r="7138" spans="14:16" ht="14.25" customHeight="1" x14ac:dyDescent="0.2">
      <c r="N7138" s="8"/>
      <c r="P7138" s="8"/>
    </row>
    <row r="7139" spans="14:16" ht="14.25" customHeight="1" x14ac:dyDescent="0.2">
      <c r="N7139" s="8"/>
      <c r="P7139" s="8"/>
    </row>
    <row r="7140" spans="14:16" ht="14.25" customHeight="1" x14ac:dyDescent="0.2">
      <c r="N7140" s="8"/>
      <c r="P7140" s="8"/>
    </row>
    <row r="7141" spans="14:16" ht="14.25" customHeight="1" x14ac:dyDescent="0.2">
      <c r="N7141" s="8"/>
      <c r="P7141" s="8"/>
    </row>
    <row r="7142" spans="14:16" ht="14.25" customHeight="1" x14ac:dyDescent="0.2">
      <c r="N7142" s="8"/>
      <c r="P7142" s="8"/>
    </row>
    <row r="7143" spans="14:16" ht="14.25" customHeight="1" x14ac:dyDescent="0.2">
      <c r="N7143" s="8"/>
      <c r="P7143" s="8"/>
    </row>
    <row r="7144" spans="14:16" ht="14.25" customHeight="1" x14ac:dyDescent="0.2">
      <c r="N7144" s="8"/>
      <c r="P7144" s="8"/>
    </row>
    <row r="7145" spans="14:16" ht="14.25" customHeight="1" x14ac:dyDescent="0.2">
      <c r="N7145" s="8"/>
      <c r="P7145" s="8"/>
    </row>
    <row r="7146" spans="14:16" ht="14.25" customHeight="1" x14ac:dyDescent="0.2">
      <c r="N7146" s="8"/>
      <c r="P7146" s="8"/>
    </row>
    <row r="7147" spans="14:16" ht="14.25" customHeight="1" x14ac:dyDescent="0.2">
      <c r="N7147" s="8"/>
      <c r="P7147" s="8"/>
    </row>
    <row r="7148" spans="14:16" ht="14.25" customHeight="1" x14ac:dyDescent="0.2">
      <c r="N7148" s="8"/>
      <c r="P7148" s="8"/>
    </row>
    <row r="7149" spans="14:16" ht="14.25" customHeight="1" x14ac:dyDescent="0.2">
      <c r="N7149" s="8"/>
      <c r="P7149" s="8"/>
    </row>
    <row r="7150" spans="14:16" ht="14.25" customHeight="1" x14ac:dyDescent="0.2">
      <c r="N7150" s="8"/>
      <c r="P7150" s="8"/>
    </row>
    <row r="7151" spans="14:16" ht="14.25" customHeight="1" x14ac:dyDescent="0.2">
      <c r="N7151" s="8"/>
      <c r="P7151" s="8"/>
    </row>
    <row r="7152" spans="14:16" ht="14.25" customHeight="1" x14ac:dyDescent="0.2">
      <c r="N7152" s="8"/>
      <c r="P7152" s="8"/>
    </row>
    <row r="7153" spans="14:16" ht="14.25" customHeight="1" x14ac:dyDescent="0.2">
      <c r="N7153" s="8"/>
      <c r="P7153" s="8"/>
    </row>
    <row r="7154" spans="14:16" ht="14.25" customHeight="1" x14ac:dyDescent="0.2">
      <c r="N7154" s="8"/>
      <c r="P7154" s="8"/>
    </row>
    <row r="7155" spans="14:16" ht="14.25" customHeight="1" x14ac:dyDescent="0.2">
      <c r="N7155" s="8"/>
      <c r="P7155" s="8"/>
    </row>
    <row r="7156" spans="14:16" ht="14.25" customHeight="1" x14ac:dyDescent="0.2">
      <c r="N7156" s="8"/>
      <c r="P7156" s="8"/>
    </row>
    <row r="7157" spans="14:16" ht="14.25" customHeight="1" x14ac:dyDescent="0.2">
      <c r="N7157" s="8"/>
      <c r="P7157" s="8"/>
    </row>
    <row r="7158" spans="14:16" ht="14.25" customHeight="1" x14ac:dyDescent="0.2">
      <c r="N7158" s="8"/>
      <c r="P7158" s="8"/>
    </row>
    <row r="7159" spans="14:16" ht="14.25" customHeight="1" x14ac:dyDescent="0.2">
      <c r="N7159" s="8"/>
      <c r="P7159" s="8"/>
    </row>
    <row r="7160" spans="14:16" ht="14.25" customHeight="1" x14ac:dyDescent="0.2">
      <c r="N7160" s="8"/>
      <c r="P7160" s="8"/>
    </row>
    <row r="7161" spans="14:16" ht="14.25" customHeight="1" x14ac:dyDescent="0.2">
      <c r="N7161" s="8"/>
      <c r="P7161" s="8"/>
    </row>
    <row r="7162" spans="14:16" ht="14.25" customHeight="1" x14ac:dyDescent="0.2">
      <c r="N7162" s="8"/>
      <c r="P7162" s="8"/>
    </row>
    <row r="7163" spans="14:16" ht="14.25" customHeight="1" x14ac:dyDescent="0.2">
      <c r="N7163" s="8"/>
      <c r="P7163" s="8"/>
    </row>
    <row r="7164" spans="14:16" ht="14.25" customHeight="1" x14ac:dyDescent="0.2">
      <c r="N7164" s="8"/>
      <c r="P7164" s="8"/>
    </row>
    <row r="7165" spans="14:16" ht="14.25" customHeight="1" x14ac:dyDescent="0.2">
      <c r="N7165" s="8"/>
      <c r="P7165" s="8"/>
    </row>
    <row r="7166" spans="14:16" ht="14.25" customHeight="1" x14ac:dyDescent="0.2">
      <c r="N7166" s="8"/>
      <c r="P7166" s="8"/>
    </row>
    <row r="7167" spans="14:16" ht="14.25" customHeight="1" x14ac:dyDescent="0.2">
      <c r="N7167" s="8"/>
      <c r="P7167" s="8"/>
    </row>
    <row r="7168" spans="14:16" ht="14.25" customHeight="1" x14ac:dyDescent="0.2">
      <c r="N7168" s="8"/>
      <c r="P7168" s="8"/>
    </row>
    <row r="7169" spans="14:16" ht="14.25" customHeight="1" x14ac:dyDescent="0.2">
      <c r="N7169" s="8"/>
      <c r="P7169" s="8"/>
    </row>
    <row r="7170" spans="14:16" ht="14.25" customHeight="1" x14ac:dyDescent="0.2">
      <c r="N7170" s="8"/>
      <c r="P7170" s="8"/>
    </row>
    <row r="7171" spans="14:16" ht="14.25" customHeight="1" x14ac:dyDescent="0.2">
      <c r="N7171" s="8"/>
      <c r="P7171" s="8"/>
    </row>
    <row r="7172" spans="14:16" ht="14.25" customHeight="1" x14ac:dyDescent="0.2">
      <c r="N7172" s="8"/>
      <c r="P7172" s="8"/>
    </row>
    <row r="7173" spans="14:16" ht="14.25" customHeight="1" x14ac:dyDescent="0.2">
      <c r="N7173" s="8"/>
      <c r="P7173" s="8"/>
    </row>
    <row r="7174" spans="14:16" ht="14.25" customHeight="1" x14ac:dyDescent="0.2">
      <c r="N7174" s="8"/>
      <c r="P7174" s="8"/>
    </row>
    <row r="7175" spans="14:16" ht="14.25" customHeight="1" x14ac:dyDescent="0.2">
      <c r="N7175" s="8"/>
      <c r="P7175" s="8"/>
    </row>
    <row r="7176" spans="14:16" ht="14.25" customHeight="1" x14ac:dyDescent="0.2">
      <c r="N7176" s="8"/>
      <c r="P7176" s="8"/>
    </row>
    <row r="7177" spans="14:16" ht="14.25" customHeight="1" x14ac:dyDescent="0.2">
      <c r="N7177" s="8"/>
      <c r="P7177" s="8"/>
    </row>
    <row r="7178" spans="14:16" ht="14.25" customHeight="1" x14ac:dyDescent="0.2">
      <c r="N7178" s="8"/>
      <c r="P7178" s="8"/>
    </row>
    <row r="7179" spans="14:16" ht="14.25" customHeight="1" x14ac:dyDescent="0.2">
      <c r="N7179" s="8"/>
      <c r="P7179" s="8"/>
    </row>
    <row r="7180" spans="14:16" ht="14.25" customHeight="1" x14ac:dyDescent="0.2">
      <c r="N7180" s="8"/>
      <c r="P7180" s="8"/>
    </row>
    <row r="7181" spans="14:16" ht="14.25" customHeight="1" x14ac:dyDescent="0.2">
      <c r="N7181" s="8"/>
      <c r="P7181" s="8"/>
    </row>
    <row r="7182" spans="14:16" ht="14.25" customHeight="1" x14ac:dyDescent="0.2">
      <c r="N7182" s="8"/>
      <c r="P7182" s="8"/>
    </row>
    <row r="7183" spans="14:16" ht="14.25" customHeight="1" x14ac:dyDescent="0.2">
      <c r="N7183" s="8"/>
      <c r="P7183" s="8"/>
    </row>
    <row r="7184" spans="14:16" ht="14.25" customHeight="1" x14ac:dyDescent="0.2">
      <c r="N7184" s="8"/>
      <c r="P7184" s="8"/>
    </row>
    <row r="7185" spans="14:16" ht="14.25" customHeight="1" x14ac:dyDescent="0.2">
      <c r="N7185" s="8"/>
      <c r="P7185" s="8"/>
    </row>
    <row r="7186" spans="14:16" ht="14.25" customHeight="1" x14ac:dyDescent="0.2">
      <c r="N7186" s="8"/>
      <c r="P7186" s="8"/>
    </row>
    <row r="7187" spans="14:16" ht="14.25" customHeight="1" x14ac:dyDescent="0.2">
      <c r="N7187" s="8"/>
      <c r="P7187" s="8"/>
    </row>
    <row r="7188" spans="14:16" ht="14.25" customHeight="1" x14ac:dyDescent="0.2">
      <c r="N7188" s="8"/>
      <c r="P7188" s="8"/>
    </row>
    <row r="7189" spans="14:16" ht="14.25" customHeight="1" x14ac:dyDescent="0.2">
      <c r="N7189" s="8"/>
      <c r="P7189" s="8"/>
    </row>
    <row r="7190" spans="14:16" ht="14.25" customHeight="1" x14ac:dyDescent="0.2">
      <c r="N7190" s="8"/>
      <c r="P7190" s="8"/>
    </row>
    <row r="7191" spans="14:16" ht="14.25" customHeight="1" x14ac:dyDescent="0.2">
      <c r="N7191" s="8"/>
      <c r="P7191" s="8"/>
    </row>
    <row r="7192" spans="14:16" ht="14.25" customHeight="1" x14ac:dyDescent="0.2">
      <c r="N7192" s="8"/>
      <c r="P7192" s="8"/>
    </row>
    <row r="7193" spans="14:16" ht="14.25" customHeight="1" x14ac:dyDescent="0.2">
      <c r="N7193" s="8"/>
      <c r="P7193" s="8"/>
    </row>
    <row r="7194" spans="14:16" ht="14.25" customHeight="1" x14ac:dyDescent="0.2">
      <c r="N7194" s="8"/>
      <c r="P7194" s="8"/>
    </row>
    <row r="7195" spans="14:16" ht="14.25" customHeight="1" x14ac:dyDescent="0.2">
      <c r="N7195" s="8"/>
      <c r="P7195" s="8"/>
    </row>
    <row r="7196" spans="14:16" ht="14.25" customHeight="1" x14ac:dyDescent="0.2">
      <c r="N7196" s="8"/>
      <c r="P7196" s="8"/>
    </row>
    <row r="7197" spans="14:16" ht="14.25" customHeight="1" x14ac:dyDescent="0.2">
      <c r="N7197" s="8"/>
      <c r="P7197" s="8"/>
    </row>
    <row r="7198" spans="14:16" ht="14.25" customHeight="1" x14ac:dyDescent="0.2">
      <c r="N7198" s="8"/>
      <c r="P7198" s="8"/>
    </row>
    <row r="7199" spans="14:16" ht="14.25" customHeight="1" x14ac:dyDescent="0.2">
      <c r="N7199" s="8"/>
      <c r="P7199" s="8"/>
    </row>
    <row r="7200" spans="14:16" ht="14.25" customHeight="1" x14ac:dyDescent="0.2">
      <c r="N7200" s="8"/>
      <c r="P7200" s="8"/>
    </row>
    <row r="7201" spans="14:16" ht="14.25" customHeight="1" x14ac:dyDescent="0.2">
      <c r="N7201" s="8"/>
      <c r="P7201" s="8"/>
    </row>
    <row r="7202" spans="14:16" ht="14.25" customHeight="1" x14ac:dyDescent="0.2">
      <c r="N7202" s="8"/>
      <c r="P7202" s="8"/>
    </row>
    <row r="7203" spans="14:16" ht="14.25" customHeight="1" x14ac:dyDescent="0.2">
      <c r="N7203" s="8"/>
      <c r="P7203" s="8"/>
    </row>
    <row r="7204" spans="14:16" ht="14.25" customHeight="1" x14ac:dyDescent="0.2">
      <c r="N7204" s="8"/>
      <c r="P7204" s="8"/>
    </row>
    <row r="7205" spans="14:16" ht="14.25" customHeight="1" x14ac:dyDescent="0.2">
      <c r="N7205" s="8"/>
      <c r="P7205" s="8"/>
    </row>
    <row r="7206" spans="14:16" ht="14.25" customHeight="1" x14ac:dyDescent="0.2">
      <c r="N7206" s="8"/>
      <c r="P7206" s="8"/>
    </row>
    <row r="7207" spans="14:16" ht="14.25" customHeight="1" x14ac:dyDescent="0.2">
      <c r="N7207" s="8"/>
      <c r="P7207" s="8"/>
    </row>
    <row r="7208" spans="14:16" ht="14.25" customHeight="1" x14ac:dyDescent="0.2">
      <c r="N7208" s="8"/>
      <c r="P7208" s="8"/>
    </row>
    <row r="7209" spans="14:16" ht="14.25" customHeight="1" x14ac:dyDescent="0.2">
      <c r="N7209" s="8"/>
      <c r="P7209" s="8"/>
    </row>
    <row r="7210" spans="14:16" ht="14.25" customHeight="1" x14ac:dyDescent="0.2">
      <c r="N7210" s="8"/>
      <c r="P7210" s="8"/>
    </row>
    <row r="7211" spans="14:16" ht="14.25" customHeight="1" x14ac:dyDescent="0.2">
      <c r="N7211" s="8"/>
      <c r="P7211" s="8"/>
    </row>
    <row r="7212" spans="14:16" ht="14.25" customHeight="1" x14ac:dyDescent="0.2">
      <c r="N7212" s="8"/>
      <c r="P7212" s="8"/>
    </row>
    <row r="7213" spans="14:16" ht="14.25" customHeight="1" x14ac:dyDescent="0.2">
      <c r="N7213" s="8"/>
      <c r="P7213" s="8"/>
    </row>
    <row r="7214" spans="14:16" ht="14.25" customHeight="1" x14ac:dyDescent="0.2">
      <c r="N7214" s="8"/>
      <c r="P7214" s="8"/>
    </row>
    <row r="7215" spans="14:16" ht="14.25" customHeight="1" x14ac:dyDescent="0.2">
      <c r="N7215" s="8"/>
      <c r="P7215" s="8"/>
    </row>
    <row r="7216" spans="14:16" ht="14.25" customHeight="1" x14ac:dyDescent="0.2">
      <c r="N7216" s="8"/>
      <c r="P7216" s="8"/>
    </row>
    <row r="7217" spans="14:16" ht="14.25" customHeight="1" x14ac:dyDescent="0.2">
      <c r="N7217" s="8"/>
      <c r="P7217" s="8"/>
    </row>
    <row r="7218" spans="14:16" ht="14.25" customHeight="1" x14ac:dyDescent="0.2">
      <c r="N7218" s="8"/>
      <c r="P7218" s="8"/>
    </row>
    <row r="7219" spans="14:16" ht="14.25" customHeight="1" x14ac:dyDescent="0.2">
      <c r="N7219" s="8"/>
      <c r="P7219" s="8"/>
    </row>
    <row r="7220" spans="14:16" ht="14.25" customHeight="1" x14ac:dyDescent="0.2">
      <c r="N7220" s="8"/>
      <c r="P7220" s="8"/>
    </row>
    <row r="7221" spans="14:16" ht="14.25" customHeight="1" x14ac:dyDescent="0.2">
      <c r="N7221" s="8"/>
      <c r="P7221" s="8"/>
    </row>
    <row r="7222" spans="14:16" ht="14.25" customHeight="1" x14ac:dyDescent="0.2">
      <c r="N7222" s="8"/>
      <c r="P7222" s="8"/>
    </row>
    <row r="7223" spans="14:16" ht="14.25" customHeight="1" x14ac:dyDescent="0.2">
      <c r="N7223" s="8"/>
      <c r="P7223" s="8"/>
    </row>
    <row r="7224" spans="14:16" ht="14.25" customHeight="1" x14ac:dyDescent="0.2">
      <c r="N7224" s="8"/>
      <c r="P7224" s="8"/>
    </row>
    <row r="7225" spans="14:16" ht="14.25" customHeight="1" x14ac:dyDescent="0.2">
      <c r="N7225" s="8"/>
      <c r="P7225" s="8"/>
    </row>
    <row r="7226" spans="14:16" ht="14.25" customHeight="1" x14ac:dyDescent="0.2">
      <c r="N7226" s="8"/>
      <c r="P7226" s="8"/>
    </row>
    <row r="7227" spans="14:16" ht="14.25" customHeight="1" x14ac:dyDescent="0.2">
      <c r="N7227" s="8"/>
      <c r="P7227" s="8"/>
    </row>
    <row r="7228" spans="14:16" ht="14.25" customHeight="1" x14ac:dyDescent="0.2">
      <c r="N7228" s="8"/>
      <c r="P7228" s="8"/>
    </row>
    <row r="7229" spans="14:16" ht="14.25" customHeight="1" x14ac:dyDescent="0.2">
      <c r="N7229" s="8"/>
      <c r="P7229" s="8"/>
    </row>
    <row r="7230" spans="14:16" ht="14.25" customHeight="1" x14ac:dyDescent="0.2">
      <c r="N7230" s="8"/>
      <c r="P7230" s="8"/>
    </row>
    <row r="7231" spans="14:16" ht="14.25" customHeight="1" x14ac:dyDescent="0.2">
      <c r="N7231" s="8"/>
      <c r="P7231" s="8"/>
    </row>
    <row r="7232" spans="14:16" ht="14.25" customHeight="1" x14ac:dyDescent="0.2">
      <c r="N7232" s="8"/>
      <c r="P7232" s="8"/>
    </row>
    <row r="7233" spans="14:16" ht="14.25" customHeight="1" x14ac:dyDescent="0.2">
      <c r="N7233" s="8"/>
      <c r="P7233" s="8"/>
    </row>
    <row r="7234" spans="14:16" ht="14.25" customHeight="1" x14ac:dyDescent="0.2">
      <c r="N7234" s="8"/>
      <c r="P7234" s="8"/>
    </row>
    <row r="7235" spans="14:16" ht="14.25" customHeight="1" x14ac:dyDescent="0.2">
      <c r="N7235" s="8"/>
      <c r="P7235" s="8"/>
    </row>
    <row r="7236" spans="14:16" ht="14.25" customHeight="1" x14ac:dyDescent="0.2">
      <c r="N7236" s="8"/>
      <c r="P7236" s="8"/>
    </row>
    <row r="7237" spans="14:16" ht="14.25" customHeight="1" x14ac:dyDescent="0.2">
      <c r="N7237" s="8"/>
      <c r="P7237" s="8"/>
    </row>
    <row r="7238" spans="14:16" ht="14.25" customHeight="1" x14ac:dyDescent="0.2">
      <c r="N7238" s="8"/>
      <c r="P7238" s="8"/>
    </row>
    <row r="7239" spans="14:16" ht="14.25" customHeight="1" x14ac:dyDescent="0.2">
      <c r="N7239" s="8"/>
      <c r="P7239" s="8"/>
    </row>
    <row r="7240" spans="14:16" ht="14.25" customHeight="1" x14ac:dyDescent="0.2">
      <c r="N7240" s="8"/>
      <c r="P7240" s="8"/>
    </row>
    <row r="7241" spans="14:16" ht="14.25" customHeight="1" x14ac:dyDescent="0.2">
      <c r="N7241" s="8"/>
      <c r="P7241" s="8"/>
    </row>
    <row r="7242" spans="14:16" ht="14.25" customHeight="1" x14ac:dyDescent="0.2">
      <c r="N7242" s="8"/>
      <c r="P7242" s="8"/>
    </row>
    <row r="7243" spans="14:16" ht="14.25" customHeight="1" x14ac:dyDescent="0.2">
      <c r="N7243" s="8"/>
      <c r="P7243" s="8"/>
    </row>
    <row r="7244" spans="14:16" ht="14.25" customHeight="1" x14ac:dyDescent="0.2">
      <c r="N7244" s="8"/>
      <c r="P7244" s="8"/>
    </row>
    <row r="7245" spans="14:16" ht="14.25" customHeight="1" x14ac:dyDescent="0.2">
      <c r="N7245" s="8"/>
      <c r="P7245" s="8"/>
    </row>
    <row r="7246" spans="14:16" ht="14.25" customHeight="1" x14ac:dyDescent="0.2">
      <c r="N7246" s="8"/>
      <c r="P7246" s="8"/>
    </row>
    <row r="7247" spans="14:16" ht="14.25" customHeight="1" x14ac:dyDescent="0.2">
      <c r="N7247" s="8"/>
      <c r="P7247" s="8"/>
    </row>
    <row r="7248" spans="14:16" ht="14.25" customHeight="1" x14ac:dyDescent="0.2">
      <c r="N7248" s="8"/>
      <c r="P7248" s="8"/>
    </row>
    <row r="7249" spans="14:16" ht="14.25" customHeight="1" x14ac:dyDescent="0.2">
      <c r="N7249" s="8"/>
      <c r="P7249" s="8"/>
    </row>
    <row r="7250" spans="14:16" ht="14.25" customHeight="1" x14ac:dyDescent="0.2">
      <c r="N7250" s="8"/>
      <c r="P7250" s="8"/>
    </row>
    <row r="7251" spans="14:16" ht="14.25" customHeight="1" x14ac:dyDescent="0.2">
      <c r="N7251" s="8"/>
      <c r="P7251" s="8"/>
    </row>
    <row r="7252" spans="14:16" ht="14.25" customHeight="1" x14ac:dyDescent="0.2">
      <c r="N7252" s="8"/>
      <c r="P7252" s="8"/>
    </row>
    <row r="7253" spans="14:16" ht="14.25" customHeight="1" x14ac:dyDescent="0.2">
      <c r="N7253" s="8"/>
      <c r="P7253" s="8"/>
    </row>
    <row r="7254" spans="14:16" ht="14.25" customHeight="1" x14ac:dyDescent="0.2">
      <c r="N7254" s="8"/>
      <c r="P7254" s="8"/>
    </row>
    <row r="7255" spans="14:16" ht="14.25" customHeight="1" x14ac:dyDescent="0.2">
      <c r="N7255" s="8"/>
      <c r="P7255" s="8"/>
    </row>
    <row r="7256" spans="14:16" ht="14.25" customHeight="1" x14ac:dyDescent="0.2">
      <c r="N7256" s="8"/>
      <c r="P7256" s="8"/>
    </row>
    <row r="7257" spans="14:16" ht="14.25" customHeight="1" x14ac:dyDescent="0.2">
      <c r="N7257" s="8"/>
      <c r="P7257" s="8"/>
    </row>
    <row r="7258" spans="14:16" ht="14.25" customHeight="1" x14ac:dyDescent="0.2">
      <c r="N7258" s="8"/>
      <c r="P7258" s="8"/>
    </row>
    <row r="7259" spans="14:16" ht="14.25" customHeight="1" x14ac:dyDescent="0.2">
      <c r="N7259" s="8"/>
      <c r="P7259" s="8"/>
    </row>
    <row r="7260" spans="14:16" ht="14.25" customHeight="1" x14ac:dyDescent="0.2">
      <c r="N7260" s="8"/>
      <c r="P7260" s="8"/>
    </row>
    <row r="7261" spans="14:16" ht="14.25" customHeight="1" x14ac:dyDescent="0.2">
      <c r="N7261" s="8"/>
      <c r="P7261" s="8"/>
    </row>
    <row r="7262" spans="14:16" ht="14.25" customHeight="1" x14ac:dyDescent="0.2">
      <c r="N7262" s="8"/>
      <c r="P7262" s="8"/>
    </row>
    <row r="7263" spans="14:16" ht="14.25" customHeight="1" x14ac:dyDescent="0.2">
      <c r="N7263" s="8"/>
      <c r="P7263" s="8"/>
    </row>
    <row r="7264" spans="14:16" ht="14.25" customHeight="1" x14ac:dyDescent="0.2">
      <c r="N7264" s="8"/>
      <c r="P7264" s="8"/>
    </row>
    <row r="7265" spans="14:16" ht="14.25" customHeight="1" x14ac:dyDescent="0.2">
      <c r="N7265" s="8"/>
      <c r="P7265" s="8"/>
    </row>
    <row r="7266" spans="14:16" ht="14.25" customHeight="1" x14ac:dyDescent="0.2">
      <c r="N7266" s="8"/>
      <c r="P7266" s="8"/>
    </row>
    <row r="7267" spans="14:16" ht="14.25" customHeight="1" x14ac:dyDescent="0.2">
      <c r="N7267" s="8"/>
      <c r="P7267" s="8"/>
    </row>
    <row r="7268" spans="14:16" ht="14.25" customHeight="1" x14ac:dyDescent="0.2">
      <c r="N7268" s="8"/>
      <c r="P7268" s="8"/>
    </row>
    <row r="7269" spans="14:16" ht="14.25" customHeight="1" x14ac:dyDescent="0.2">
      <c r="N7269" s="8"/>
      <c r="P7269" s="8"/>
    </row>
    <row r="7270" spans="14:16" ht="14.25" customHeight="1" x14ac:dyDescent="0.2">
      <c r="N7270" s="8"/>
      <c r="P7270" s="8"/>
    </row>
    <row r="7271" spans="14:16" ht="14.25" customHeight="1" x14ac:dyDescent="0.2">
      <c r="N7271" s="8"/>
      <c r="P7271" s="8"/>
    </row>
    <row r="7272" spans="14:16" ht="14.25" customHeight="1" x14ac:dyDescent="0.2">
      <c r="N7272" s="8"/>
      <c r="P7272" s="8"/>
    </row>
    <row r="7273" spans="14:16" ht="14.25" customHeight="1" x14ac:dyDescent="0.2">
      <c r="N7273" s="8"/>
      <c r="P7273" s="8"/>
    </row>
    <row r="7274" spans="14:16" ht="14.25" customHeight="1" x14ac:dyDescent="0.2">
      <c r="N7274" s="8"/>
      <c r="P7274" s="8"/>
    </row>
    <row r="7275" spans="14:16" ht="14.25" customHeight="1" x14ac:dyDescent="0.2">
      <c r="N7275" s="8"/>
      <c r="P7275" s="8"/>
    </row>
    <row r="7276" spans="14:16" ht="14.25" customHeight="1" x14ac:dyDescent="0.2">
      <c r="N7276" s="8"/>
      <c r="P7276" s="8"/>
    </row>
    <row r="7277" spans="14:16" ht="14.25" customHeight="1" x14ac:dyDescent="0.2">
      <c r="N7277" s="8"/>
      <c r="P7277" s="8"/>
    </row>
    <row r="7278" spans="14:16" ht="14.25" customHeight="1" x14ac:dyDescent="0.2">
      <c r="N7278" s="8"/>
      <c r="P7278" s="8"/>
    </row>
    <row r="7279" spans="14:16" ht="14.25" customHeight="1" x14ac:dyDescent="0.2">
      <c r="N7279" s="8"/>
      <c r="P7279" s="8"/>
    </row>
    <row r="7280" spans="14:16" ht="14.25" customHeight="1" x14ac:dyDescent="0.2">
      <c r="N7280" s="8"/>
      <c r="P7280" s="8"/>
    </row>
    <row r="7281" spans="14:16" ht="14.25" customHeight="1" x14ac:dyDescent="0.2">
      <c r="N7281" s="8"/>
      <c r="P7281" s="8"/>
    </row>
    <row r="7282" spans="14:16" ht="14.25" customHeight="1" x14ac:dyDescent="0.2">
      <c r="N7282" s="8"/>
      <c r="P7282" s="8"/>
    </row>
    <row r="7283" spans="14:16" ht="14.25" customHeight="1" x14ac:dyDescent="0.2">
      <c r="N7283" s="8"/>
      <c r="P7283" s="8"/>
    </row>
    <row r="7284" spans="14:16" ht="14.25" customHeight="1" x14ac:dyDescent="0.2">
      <c r="N7284" s="8"/>
      <c r="P7284" s="8"/>
    </row>
    <row r="7285" spans="14:16" ht="14.25" customHeight="1" x14ac:dyDescent="0.2">
      <c r="N7285" s="8"/>
      <c r="P7285" s="8"/>
    </row>
    <row r="7286" spans="14:16" ht="14.25" customHeight="1" x14ac:dyDescent="0.2">
      <c r="N7286" s="8"/>
      <c r="P7286" s="8"/>
    </row>
    <row r="7287" spans="14:16" ht="14.25" customHeight="1" x14ac:dyDescent="0.2">
      <c r="N7287" s="8"/>
      <c r="P7287" s="8"/>
    </row>
    <row r="7288" spans="14:16" ht="14.25" customHeight="1" x14ac:dyDescent="0.2">
      <c r="N7288" s="8"/>
      <c r="P7288" s="8"/>
    </row>
    <row r="7289" spans="14:16" ht="14.25" customHeight="1" x14ac:dyDescent="0.2">
      <c r="N7289" s="8"/>
      <c r="P7289" s="8"/>
    </row>
    <row r="7290" spans="14:16" ht="14.25" customHeight="1" x14ac:dyDescent="0.2">
      <c r="N7290" s="8"/>
      <c r="P7290" s="8"/>
    </row>
    <row r="7291" spans="14:16" ht="14.25" customHeight="1" x14ac:dyDescent="0.2">
      <c r="N7291" s="8"/>
      <c r="P7291" s="8"/>
    </row>
    <row r="7292" spans="14:16" ht="14.25" customHeight="1" x14ac:dyDescent="0.2">
      <c r="N7292" s="8"/>
      <c r="P7292" s="8"/>
    </row>
    <row r="7293" spans="14:16" ht="14.25" customHeight="1" x14ac:dyDescent="0.2">
      <c r="N7293" s="8"/>
      <c r="P7293" s="8"/>
    </row>
    <row r="7294" spans="14:16" ht="14.25" customHeight="1" x14ac:dyDescent="0.2">
      <c r="N7294" s="8"/>
      <c r="P7294" s="8"/>
    </row>
    <row r="7295" spans="14:16" ht="14.25" customHeight="1" x14ac:dyDescent="0.2">
      <c r="N7295" s="8"/>
      <c r="P7295" s="8"/>
    </row>
    <row r="7296" spans="14:16" ht="14.25" customHeight="1" x14ac:dyDescent="0.2">
      <c r="N7296" s="8"/>
      <c r="P7296" s="8"/>
    </row>
    <row r="7297" spans="14:16" ht="14.25" customHeight="1" x14ac:dyDescent="0.2">
      <c r="N7297" s="8"/>
      <c r="P7297" s="8"/>
    </row>
    <row r="7298" spans="14:16" ht="14.25" customHeight="1" x14ac:dyDescent="0.2">
      <c r="N7298" s="8"/>
      <c r="P7298" s="8"/>
    </row>
    <row r="7299" spans="14:16" ht="14.25" customHeight="1" x14ac:dyDescent="0.2">
      <c r="N7299" s="8"/>
      <c r="P7299" s="8"/>
    </row>
    <row r="7300" spans="14:16" ht="14.25" customHeight="1" x14ac:dyDescent="0.2">
      <c r="N7300" s="8"/>
      <c r="P7300" s="8"/>
    </row>
    <row r="7301" spans="14:16" ht="14.25" customHeight="1" x14ac:dyDescent="0.2">
      <c r="N7301" s="8"/>
      <c r="P7301" s="8"/>
    </row>
    <row r="7302" spans="14:16" ht="14.25" customHeight="1" x14ac:dyDescent="0.2">
      <c r="N7302" s="8"/>
      <c r="P7302" s="8"/>
    </row>
    <row r="7303" spans="14:16" ht="14.25" customHeight="1" x14ac:dyDescent="0.2">
      <c r="N7303" s="8"/>
      <c r="P7303" s="8"/>
    </row>
    <row r="7304" spans="14:16" ht="14.25" customHeight="1" x14ac:dyDescent="0.2">
      <c r="N7304" s="8"/>
      <c r="P7304" s="8"/>
    </row>
    <row r="7305" spans="14:16" ht="14.25" customHeight="1" x14ac:dyDescent="0.2">
      <c r="N7305" s="8"/>
      <c r="P7305" s="8"/>
    </row>
    <row r="7306" spans="14:16" ht="14.25" customHeight="1" x14ac:dyDescent="0.2">
      <c r="N7306" s="8"/>
      <c r="P7306" s="8"/>
    </row>
    <row r="7307" spans="14:16" ht="14.25" customHeight="1" x14ac:dyDescent="0.2">
      <c r="N7307" s="8"/>
      <c r="P7307" s="8"/>
    </row>
    <row r="7308" spans="14:16" ht="14.25" customHeight="1" x14ac:dyDescent="0.2">
      <c r="N7308" s="8"/>
      <c r="P7308" s="8"/>
    </row>
    <row r="7309" spans="14:16" ht="14.25" customHeight="1" x14ac:dyDescent="0.2">
      <c r="N7309" s="8"/>
      <c r="P7309" s="8"/>
    </row>
    <row r="7310" spans="14:16" ht="14.25" customHeight="1" x14ac:dyDescent="0.2">
      <c r="N7310" s="8"/>
      <c r="P7310" s="8"/>
    </row>
    <row r="7311" spans="14:16" ht="14.25" customHeight="1" x14ac:dyDescent="0.2">
      <c r="N7311" s="8"/>
      <c r="P7311" s="8"/>
    </row>
    <row r="7312" spans="14:16" ht="14.25" customHeight="1" x14ac:dyDescent="0.2">
      <c r="N7312" s="8"/>
      <c r="P7312" s="8"/>
    </row>
    <row r="7313" spans="14:16" ht="14.25" customHeight="1" x14ac:dyDescent="0.2">
      <c r="N7313" s="8"/>
      <c r="P7313" s="8"/>
    </row>
    <row r="7314" spans="14:16" ht="14.25" customHeight="1" x14ac:dyDescent="0.2">
      <c r="N7314" s="8"/>
      <c r="P7314" s="8"/>
    </row>
    <row r="7315" spans="14:16" ht="14.25" customHeight="1" x14ac:dyDescent="0.2">
      <c r="N7315" s="8"/>
      <c r="P7315" s="8"/>
    </row>
    <row r="7316" spans="14:16" ht="14.25" customHeight="1" x14ac:dyDescent="0.2">
      <c r="N7316" s="8"/>
      <c r="P7316" s="8"/>
    </row>
    <row r="7317" spans="14:16" ht="14.25" customHeight="1" x14ac:dyDescent="0.2">
      <c r="N7317" s="8"/>
      <c r="P7317" s="8"/>
    </row>
    <row r="7318" spans="14:16" ht="14.25" customHeight="1" x14ac:dyDescent="0.2">
      <c r="N7318" s="8"/>
      <c r="P7318" s="8"/>
    </row>
    <row r="7319" spans="14:16" ht="14.25" customHeight="1" x14ac:dyDescent="0.2">
      <c r="N7319" s="8"/>
      <c r="P7319" s="8"/>
    </row>
    <row r="7320" spans="14:16" ht="14.25" customHeight="1" x14ac:dyDescent="0.2">
      <c r="N7320" s="8"/>
      <c r="P7320" s="8"/>
    </row>
    <row r="7321" spans="14:16" ht="14.25" customHeight="1" x14ac:dyDescent="0.2">
      <c r="N7321" s="8"/>
      <c r="P7321" s="8"/>
    </row>
    <row r="7322" spans="14:16" ht="14.25" customHeight="1" x14ac:dyDescent="0.2">
      <c r="N7322" s="8"/>
      <c r="P7322" s="8"/>
    </row>
    <row r="7323" spans="14:16" ht="14.25" customHeight="1" x14ac:dyDescent="0.2">
      <c r="N7323" s="8"/>
      <c r="P7323" s="8"/>
    </row>
    <row r="7324" spans="14:16" ht="14.25" customHeight="1" x14ac:dyDescent="0.2">
      <c r="N7324" s="8"/>
      <c r="P7324" s="8"/>
    </row>
    <row r="7325" spans="14:16" ht="14.25" customHeight="1" x14ac:dyDescent="0.2">
      <c r="N7325" s="8"/>
      <c r="P7325" s="8"/>
    </row>
    <row r="7326" spans="14:16" ht="14.25" customHeight="1" x14ac:dyDescent="0.2">
      <c r="N7326" s="8"/>
      <c r="P7326" s="8"/>
    </row>
    <row r="7327" spans="14:16" ht="14.25" customHeight="1" x14ac:dyDescent="0.2">
      <c r="N7327" s="8"/>
      <c r="P7327" s="8"/>
    </row>
    <row r="7328" spans="14:16" ht="14.25" customHeight="1" x14ac:dyDescent="0.2">
      <c r="N7328" s="8"/>
      <c r="P7328" s="8"/>
    </row>
    <row r="7329" spans="14:16" ht="14.25" customHeight="1" x14ac:dyDescent="0.2">
      <c r="N7329" s="8"/>
      <c r="P7329" s="8"/>
    </row>
    <row r="7330" spans="14:16" ht="14.25" customHeight="1" x14ac:dyDescent="0.2">
      <c r="N7330" s="8"/>
      <c r="P7330" s="8"/>
    </row>
    <row r="7331" spans="14:16" ht="14.25" customHeight="1" x14ac:dyDescent="0.2">
      <c r="N7331" s="8"/>
      <c r="P7331" s="8"/>
    </row>
    <row r="7332" spans="14:16" ht="14.25" customHeight="1" x14ac:dyDescent="0.2">
      <c r="N7332" s="8"/>
      <c r="P7332" s="8"/>
    </row>
    <row r="7333" spans="14:16" ht="14.25" customHeight="1" x14ac:dyDescent="0.2">
      <c r="N7333" s="8"/>
      <c r="P7333" s="8"/>
    </row>
    <row r="7334" spans="14:16" ht="14.25" customHeight="1" x14ac:dyDescent="0.2">
      <c r="N7334" s="8"/>
      <c r="P7334" s="8"/>
    </row>
    <row r="7335" spans="14:16" ht="14.25" customHeight="1" x14ac:dyDescent="0.2">
      <c r="N7335" s="8"/>
      <c r="P7335" s="8"/>
    </row>
    <row r="7336" spans="14:16" ht="14.25" customHeight="1" x14ac:dyDescent="0.2">
      <c r="N7336" s="8"/>
      <c r="P7336" s="8"/>
    </row>
    <row r="7337" spans="14:16" ht="14.25" customHeight="1" x14ac:dyDescent="0.2">
      <c r="N7337" s="8"/>
      <c r="P7337" s="8"/>
    </row>
    <row r="7338" spans="14:16" ht="14.25" customHeight="1" x14ac:dyDescent="0.2">
      <c r="N7338" s="8"/>
      <c r="P7338" s="8"/>
    </row>
    <row r="7339" spans="14:16" ht="14.25" customHeight="1" x14ac:dyDescent="0.2">
      <c r="N7339" s="8"/>
      <c r="P7339" s="8"/>
    </row>
    <row r="7340" spans="14:16" ht="14.25" customHeight="1" x14ac:dyDescent="0.2">
      <c r="N7340" s="8"/>
      <c r="P7340" s="8"/>
    </row>
    <row r="7341" spans="14:16" ht="14.25" customHeight="1" x14ac:dyDescent="0.2">
      <c r="N7341" s="8"/>
      <c r="P7341" s="8"/>
    </row>
    <row r="7342" spans="14:16" ht="14.25" customHeight="1" x14ac:dyDescent="0.2">
      <c r="N7342" s="8"/>
      <c r="P7342" s="8"/>
    </row>
    <row r="7343" spans="14:16" ht="14.25" customHeight="1" x14ac:dyDescent="0.2">
      <c r="N7343" s="8"/>
      <c r="P7343" s="8"/>
    </row>
    <row r="7344" spans="14:16" ht="14.25" customHeight="1" x14ac:dyDescent="0.2">
      <c r="N7344" s="8"/>
      <c r="P7344" s="8"/>
    </row>
    <row r="7345" spans="14:16" ht="14.25" customHeight="1" x14ac:dyDescent="0.2">
      <c r="N7345" s="8"/>
      <c r="P7345" s="8"/>
    </row>
    <row r="7346" spans="14:16" ht="14.25" customHeight="1" x14ac:dyDescent="0.2">
      <c r="N7346" s="8"/>
      <c r="P7346" s="8"/>
    </row>
    <row r="7347" spans="14:16" ht="14.25" customHeight="1" x14ac:dyDescent="0.2">
      <c r="N7347" s="8"/>
      <c r="P7347" s="8"/>
    </row>
    <row r="7348" spans="14:16" ht="14.25" customHeight="1" x14ac:dyDescent="0.2">
      <c r="N7348" s="8"/>
      <c r="P7348" s="8"/>
    </row>
    <row r="7349" spans="14:16" ht="14.25" customHeight="1" x14ac:dyDescent="0.2">
      <c r="N7349" s="8"/>
      <c r="P7349" s="8"/>
    </row>
    <row r="7350" spans="14:16" ht="14.25" customHeight="1" x14ac:dyDescent="0.2">
      <c r="N7350" s="8"/>
      <c r="P7350" s="8"/>
    </row>
    <row r="7351" spans="14:16" ht="14.25" customHeight="1" x14ac:dyDescent="0.2">
      <c r="N7351" s="8"/>
      <c r="P7351" s="8"/>
    </row>
    <row r="7352" spans="14:16" ht="14.25" customHeight="1" x14ac:dyDescent="0.2">
      <c r="N7352" s="8"/>
      <c r="P7352" s="8"/>
    </row>
    <row r="7353" spans="14:16" ht="14.25" customHeight="1" x14ac:dyDescent="0.2">
      <c r="N7353" s="8"/>
      <c r="P7353" s="8"/>
    </row>
    <row r="7354" spans="14:16" ht="14.25" customHeight="1" x14ac:dyDescent="0.2">
      <c r="N7354" s="8"/>
      <c r="P7354" s="8"/>
    </row>
    <row r="7355" spans="14:16" ht="14.25" customHeight="1" x14ac:dyDescent="0.2">
      <c r="N7355" s="8"/>
      <c r="P7355" s="8"/>
    </row>
    <row r="7356" spans="14:16" ht="14.25" customHeight="1" x14ac:dyDescent="0.2">
      <c r="N7356" s="8"/>
      <c r="P7356" s="8"/>
    </row>
    <row r="7357" spans="14:16" ht="14.25" customHeight="1" x14ac:dyDescent="0.2">
      <c r="N7357" s="8"/>
      <c r="P7357" s="8"/>
    </row>
    <row r="7358" spans="14:16" ht="14.25" customHeight="1" x14ac:dyDescent="0.2">
      <c r="N7358" s="8"/>
      <c r="P7358" s="8"/>
    </row>
    <row r="7359" spans="14:16" ht="14.25" customHeight="1" x14ac:dyDescent="0.2">
      <c r="N7359" s="8"/>
      <c r="P7359" s="8"/>
    </row>
    <row r="7360" spans="14:16" ht="14.25" customHeight="1" x14ac:dyDescent="0.2">
      <c r="N7360" s="8"/>
      <c r="P7360" s="8"/>
    </row>
    <row r="7361" spans="14:16" ht="14.25" customHeight="1" x14ac:dyDescent="0.2">
      <c r="N7361" s="8"/>
      <c r="P7361" s="8"/>
    </row>
    <row r="7362" spans="14:16" ht="14.25" customHeight="1" x14ac:dyDescent="0.2">
      <c r="N7362" s="8"/>
      <c r="P7362" s="8"/>
    </row>
    <row r="7363" spans="14:16" ht="14.25" customHeight="1" x14ac:dyDescent="0.2">
      <c r="N7363" s="8"/>
      <c r="P7363" s="8"/>
    </row>
    <row r="7364" spans="14:16" ht="14.25" customHeight="1" x14ac:dyDescent="0.2">
      <c r="N7364" s="8"/>
      <c r="P7364" s="8"/>
    </row>
    <row r="7365" spans="14:16" ht="14.25" customHeight="1" x14ac:dyDescent="0.2">
      <c r="N7365" s="8"/>
      <c r="P7365" s="8"/>
    </row>
    <row r="7366" spans="14:16" ht="14.25" customHeight="1" x14ac:dyDescent="0.2">
      <c r="N7366" s="8"/>
      <c r="P7366" s="8"/>
    </row>
    <row r="7367" spans="14:16" ht="14.25" customHeight="1" x14ac:dyDescent="0.2">
      <c r="N7367" s="8"/>
      <c r="P7367" s="8"/>
    </row>
    <row r="7368" spans="14:16" ht="14.25" customHeight="1" x14ac:dyDescent="0.2">
      <c r="N7368" s="8"/>
      <c r="P7368" s="8"/>
    </row>
    <row r="7369" spans="14:16" ht="14.25" customHeight="1" x14ac:dyDescent="0.2">
      <c r="N7369" s="8"/>
      <c r="P7369" s="8"/>
    </row>
    <row r="7370" spans="14:16" ht="14.25" customHeight="1" x14ac:dyDescent="0.2">
      <c r="N7370" s="8"/>
      <c r="P7370" s="8"/>
    </row>
    <row r="7371" spans="14:16" ht="14.25" customHeight="1" x14ac:dyDescent="0.2">
      <c r="N7371" s="8"/>
      <c r="P7371" s="8"/>
    </row>
    <row r="7372" spans="14:16" ht="14.25" customHeight="1" x14ac:dyDescent="0.2">
      <c r="N7372" s="8"/>
      <c r="P7372" s="8"/>
    </row>
    <row r="7373" spans="14:16" ht="14.25" customHeight="1" x14ac:dyDescent="0.2">
      <c r="N7373" s="8"/>
      <c r="P7373" s="8"/>
    </row>
    <row r="7374" spans="14:16" ht="14.25" customHeight="1" x14ac:dyDescent="0.2">
      <c r="N7374" s="8"/>
      <c r="P7374" s="8"/>
    </row>
    <row r="7375" spans="14:16" ht="14.25" customHeight="1" x14ac:dyDescent="0.2">
      <c r="N7375" s="8"/>
      <c r="P7375" s="8"/>
    </row>
    <row r="7376" spans="14:16" ht="14.25" customHeight="1" x14ac:dyDescent="0.2">
      <c r="N7376" s="8"/>
      <c r="P7376" s="8"/>
    </row>
    <row r="7377" spans="14:16" ht="14.25" customHeight="1" x14ac:dyDescent="0.2">
      <c r="N7377" s="8"/>
      <c r="P7377" s="8"/>
    </row>
    <row r="7378" spans="14:16" ht="14.25" customHeight="1" x14ac:dyDescent="0.2">
      <c r="N7378" s="8"/>
      <c r="P7378" s="8"/>
    </row>
    <row r="7379" spans="14:16" ht="14.25" customHeight="1" x14ac:dyDescent="0.2">
      <c r="N7379" s="8"/>
      <c r="P7379" s="8"/>
    </row>
    <row r="7380" spans="14:16" ht="14.25" customHeight="1" x14ac:dyDescent="0.2">
      <c r="N7380" s="8"/>
      <c r="P7380" s="8"/>
    </row>
    <row r="7381" spans="14:16" ht="14.25" customHeight="1" x14ac:dyDescent="0.2">
      <c r="N7381" s="8"/>
      <c r="P7381" s="8"/>
    </row>
    <row r="7382" spans="14:16" ht="14.25" customHeight="1" x14ac:dyDescent="0.2">
      <c r="N7382" s="8"/>
      <c r="P7382" s="8"/>
    </row>
    <row r="7383" spans="14:16" ht="14.25" customHeight="1" x14ac:dyDescent="0.2">
      <c r="N7383" s="8"/>
      <c r="P7383" s="8"/>
    </row>
    <row r="7384" spans="14:16" ht="14.25" customHeight="1" x14ac:dyDescent="0.2">
      <c r="N7384" s="8"/>
      <c r="P7384" s="8"/>
    </row>
    <row r="7385" spans="14:16" ht="14.25" customHeight="1" x14ac:dyDescent="0.2">
      <c r="N7385" s="8"/>
      <c r="P7385" s="8"/>
    </row>
    <row r="7386" spans="14:16" ht="14.25" customHeight="1" x14ac:dyDescent="0.2">
      <c r="N7386" s="8"/>
      <c r="P7386" s="8"/>
    </row>
    <row r="7387" spans="14:16" ht="14.25" customHeight="1" x14ac:dyDescent="0.2">
      <c r="N7387" s="8"/>
      <c r="P7387" s="8"/>
    </row>
    <row r="7388" spans="14:16" ht="14.25" customHeight="1" x14ac:dyDescent="0.2">
      <c r="N7388" s="8"/>
      <c r="P7388" s="8"/>
    </row>
    <row r="7389" spans="14:16" ht="14.25" customHeight="1" x14ac:dyDescent="0.2">
      <c r="N7389" s="8"/>
      <c r="P7389" s="8"/>
    </row>
    <row r="7390" spans="14:16" ht="14.25" customHeight="1" x14ac:dyDescent="0.2">
      <c r="N7390" s="8"/>
      <c r="P7390" s="8"/>
    </row>
    <row r="7391" spans="14:16" ht="14.25" customHeight="1" x14ac:dyDescent="0.2">
      <c r="N7391" s="8"/>
      <c r="P7391" s="8"/>
    </row>
    <row r="7392" spans="14:16" ht="14.25" customHeight="1" x14ac:dyDescent="0.2">
      <c r="N7392" s="8"/>
      <c r="P7392" s="8"/>
    </row>
    <row r="7393" spans="14:16" ht="14.25" customHeight="1" x14ac:dyDescent="0.2">
      <c r="N7393" s="8"/>
      <c r="P7393" s="8"/>
    </row>
    <row r="7394" spans="14:16" ht="14.25" customHeight="1" x14ac:dyDescent="0.2">
      <c r="N7394" s="8"/>
      <c r="P7394" s="8"/>
    </row>
    <row r="7395" spans="14:16" ht="14.25" customHeight="1" x14ac:dyDescent="0.2">
      <c r="N7395" s="8"/>
      <c r="P7395" s="8"/>
    </row>
    <row r="7396" spans="14:16" ht="14.25" customHeight="1" x14ac:dyDescent="0.2">
      <c r="N7396" s="8"/>
      <c r="P7396" s="8"/>
    </row>
    <row r="7397" spans="14:16" ht="14.25" customHeight="1" x14ac:dyDescent="0.2">
      <c r="N7397" s="8"/>
      <c r="P7397" s="8"/>
    </row>
    <row r="7398" spans="14:16" ht="14.25" customHeight="1" x14ac:dyDescent="0.2">
      <c r="N7398" s="8"/>
      <c r="P7398" s="8"/>
    </row>
    <row r="7399" spans="14:16" ht="14.25" customHeight="1" x14ac:dyDescent="0.2">
      <c r="N7399" s="8"/>
      <c r="P7399" s="8"/>
    </row>
    <row r="7400" spans="14:16" ht="14.25" customHeight="1" x14ac:dyDescent="0.2">
      <c r="N7400" s="8"/>
      <c r="P7400" s="8"/>
    </row>
    <row r="7401" spans="14:16" ht="14.25" customHeight="1" x14ac:dyDescent="0.2">
      <c r="N7401" s="8"/>
      <c r="P7401" s="8"/>
    </row>
    <row r="7402" spans="14:16" ht="14.25" customHeight="1" x14ac:dyDescent="0.2">
      <c r="N7402" s="8"/>
      <c r="P7402" s="8"/>
    </row>
    <row r="7403" spans="14:16" ht="14.25" customHeight="1" x14ac:dyDescent="0.2">
      <c r="N7403" s="8"/>
      <c r="P7403" s="8"/>
    </row>
    <row r="7404" spans="14:16" ht="14.25" customHeight="1" x14ac:dyDescent="0.2">
      <c r="N7404" s="8"/>
      <c r="P7404" s="8"/>
    </row>
    <row r="7405" spans="14:16" ht="14.25" customHeight="1" x14ac:dyDescent="0.2">
      <c r="N7405" s="8"/>
      <c r="P7405" s="8"/>
    </row>
    <row r="7406" spans="14:16" ht="14.25" customHeight="1" x14ac:dyDescent="0.2">
      <c r="N7406" s="8"/>
      <c r="P7406" s="8"/>
    </row>
    <row r="7407" spans="14:16" ht="14.25" customHeight="1" x14ac:dyDescent="0.2">
      <c r="N7407" s="8"/>
      <c r="P7407" s="8"/>
    </row>
    <row r="7408" spans="14:16" ht="14.25" customHeight="1" x14ac:dyDescent="0.2">
      <c r="N7408" s="8"/>
      <c r="P7408" s="8"/>
    </row>
    <row r="7409" spans="14:16" ht="14.25" customHeight="1" x14ac:dyDescent="0.2">
      <c r="N7409" s="8"/>
      <c r="P7409" s="8"/>
    </row>
    <row r="7410" spans="14:16" ht="14.25" customHeight="1" x14ac:dyDescent="0.2">
      <c r="N7410" s="8"/>
      <c r="P7410" s="8"/>
    </row>
    <row r="7411" spans="14:16" ht="14.25" customHeight="1" x14ac:dyDescent="0.2">
      <c r="N7411" s="8"/>
      <c r="P7411" s="8"/>
    </row>
    <row r="7412" spans="14:16" ht="14.25" customHeight="1" x14ac:dyDescent="0.2">
      <c r="N7412" s="8"/>
      <c r="P7412" s="8"/>
    </row>
    <row r="7413" spans="14:16" ht="14.25" customHeight="1" x14ac:dyDescent="0.2">
      <c r="N7413" s="8"/>
      <c r="P7413" s="8"/>
    </row>
    <row r="7414" spans="14:16" ht="14.25" customHeight="1" x14ac:dyDescent="0.2">
      <c r="N7414" s="8"/>
      <c r="P7414" s="8"/>
    </row>
    <row r="7415" spans="14:16" ht="14.25" customHeight="1" x14ac:dyDescent="0.2">
      <c r="N7415" s="8"/>
      <c r="P7415" s="8"/>
    </row>
    <row r="7416" spans="14:16" ht="14.25" customHeight="1" x14ac:dyDescent="0.2">
      <c r="N7416" s="8"/>
      <c r="P7416" s="8"/>
    </row>
    <row r="7417" spans="14:16" ht="14.25" customHeight="1" x14ac:dyDescent="0.2">
      <c r="N7417" s="8"/>
      <c r="P7417" s="8"/>
    </row>
    <row r="7418" spans="14:16" ht="14.25" customHeight="1" x14ac:dyDescent="0.2">
      <c r="N7418" s="8"/>
      <c r="P7418" s="8"/>
    </row>
    <row r="7419" spans="14:16" ht="14.25" customHeight="1" x14ac:dyDescent="0.2">
      <c r="N7419" s="8"/>
      <c r="P7419" s="8"/>
    </row>
    <row r="7420" spans="14:16" ht="14.25" customHeight="1" x14ac:dyDescent="0.2">
      <c r="N7420" s="8"/>
      <c r="P7420" s="8"/>
    </row>
    <row r="7421" spans="14:16" ht="14.25" customHeight="1" x14ac:dyDescent="0.2">
      <c r="N7421" s="8"/>
      <c r="P7421" s="8"/>
    </row>
    <row r="7422" spans="14:16" ht="14.25" customHeight="1" x14ac:dyDescent="0.2">
      <c r="N7422" s="8"/>
      <c r="P7422" s="8"/>
    </row>
    <row r="7423" spans="14:16" ht="14.25" customHeight="1" x14ac:dyDescent="0.2">
      <c r="N7423" s="8"/>
      <c r="P7423" s="8"/>
    </row>
    <row r="7424" spans="14:16" ht="14.25" customHeight="1" x14ac:dyDescent="0.2">
      <c r="N7424" s="8"/>
      <c r="P7424" s="8"/>
    </row>
    <row r="7425" spans="14:16" ht="14.25" customHeight="1" x14ac:dyDescent="0.2">
      <c r="N7425" s="8"/>
      <c r="P7425" s="8"/>
    </row>
    <row r="7426" spans="14:16" ht="14.25" customHeight="1" x14ac:dyDescent="0.2">
      <c r="N7426" s="8"/>
      <c r="P7426" s="8"/>
    </row>
    <row r="7427" spans="14:16" ht="14.25" customHeight="1" x14ac:dyDescent="0.2">
      <c r="N7427" s="8"/>
      <c r="P7427" s="8"/>
    </row>
    <row r="7428" spans="14:16" ht="14.25" customHeight="1" x14ac:dyDescent="0.2">
      <c r="N7428" s="8"/>
      <c r="P7428" s="8"/>
    </row>
    <row r="7429" spans="14:16" ht="14.25" customHeight="1" x14ac:dyDescent="0.2">
      <c r="N7429" s="8"/>
      <c r="P7429" s="8"/>
    </row>
    <row r="7430" spans="14:16" ht="14.25" customHeight="1" x14ac:dyDescent="0.2">
      <c r="N7430" s="8"/>
      <c r="P7430" s="8"/>
    </row>
    <row r="7431" spans="14:16" ht="14.25" customHeight="1" x14ac:dyDescent="0.2">
      <c r="N7431" s="8"/>
      <c r="P7431" s="8"/>
    </row>
    <row r="7432" spans="14:16" ht="14.25" customHeight="1" x14ac:dyDescent="0.2">
      <c r="N7432" s="8"/>
      <c r="P7432" s="8"/>
    </row>
    <row r="7433" spans="14:16" ht="14.25" customHeight="1" x14ac:dyDescent="0.2">
      <c r="N7433" s="8"/>
      <c r="P7433" s="8"/>
    </row>
    <row r="7434" spans="14:16" ht="14.25" customHeight="1" x14ac:dyDescent="0.2">
      <c r="N7434" s="8"/>
      <c r="P7434" s="8"/>
    </row>
    <row r="7435" spans="14:16" ht="14.25" customHeight="1" x14ac:dyDescent="0.2">
      <c r="N7435" s="8"/>
      <c r="P7435" s="8"/>
    </row>
    <row r="7436" spans="14:16" ht="14.25" customHeight="1" x14ac:dyDescent="0.2">
      <c r="N7436" s="8"/>
      <c r="P7436" s="8"/>
    </row>
    <row r="7437" spans="14:16" ht="14.25" customHeight="1" x14ac:dyDescent="0.2">
      <c r="N7437" s="8"/>
      <c r="P7437" s="8"/>
    </row>
    <row r="7438" spans="14:16" ht="14.25" customHeight="1" x14ac:dyDescent="0.2">
      <c r="N7438" s="8"/>
      <c r="P7438" s="8"/>
    </row>
    <row r="7439" spans="14:16" ht="14.25" customHeight="1" x14ac:dyDescent="0.2">
      <c r="N7439" s="8"/>
      <c r="P7439" s="8"/>
    </row>
    <row r="7440" spans="14:16" ht="14.25" customHeight="1" x14ac:dyDescent="0.2">
      <c r="N7440" s="8"/>
      <c r="P7440" s="8"/>
    </row>
    <row r="7441" spans="14:16" ht="14.25" customHeight="1" x14ac:dyDescent="0.2">
      <c r="N7441" s="8"/>
      <c r="P7441" s="8"/>
    </row>
    <row r="7442" spans="14:16" ht="14.25" customHeight="1" x14ac:dyDescent="0.2">
      <c r="N7442" s="8"/>
      <c r="P7442" s="8"/>
    </row>
    <row r="7443" spans="14:16" ht="14.25" customHeight="1" x14ac:dyDescent="0.2">
      <c r="N7443" s="8"/>
      <c r="P7443" s="8"/>
    </row>
    <row r="7444" spans="14:16" ht="14.25" customHeight="1" x14ac:dyDescent="0.2">
      <c r="N7444" s="8"/>
      <c r="P7444" s="8"/>
    </row>
    <row r="7445" spans="14:16" ht="14.25" customHeight="1" x14ac:dyDescent="0.2">
      <c r="N7445" s="8"/>
      <c r="P7445" s="8"/>
    </row>
    <row r="7446" spans="14:16" ht="14.25" customHeight="1" x14ac:dyDescent="0.2">
      <c r="N7446" s="8"/>
      <c r="P7446" s="8"/>
    </row>
    <row r="7447" spans="14:16" ht="14.25" customHeight="1" x14ac:dyDescent="0.2">
      <c r="N7447" s="8"/>
      <c r="P7447" s="8"/>
    </row>
    <row r="7448" spans="14:16" ht="14.25" customHeight="1" x14ac:dyDescent="0.2">
      <c r="N7448" s="8"/>
      <c r="P7448" s="8"/>
    </row>
    <row r="7449" spans="14:16" ht="14.25" customHeight="1" x14ac:dyDescent="0.2">
      <c r="N7449" s="8"/>
      <c r="P7449" s="8"/>
    </row>
    <row r="7450" spans="14:16" ht="14.25" customHeight="1" x14ac:dyDescent="0.2">
      <c r="N7450" s="8"/>
      <c r="P7450" s="8"/>
    </row>
    <row r="7451" spans="14:16" ht="14.25" customHeight="1" x14ac:dyDescent="0.2">
      <c r="N7451" s="8"/>
      <c r="P7451" s="8"/>
    </row>
    <row r="7452" spans="14:16" ht="14.25" customHeight="1" x14ac:dyDescent="0.2">
      <c r="N7452" s="8"/>
      <c r="P7452" s="8"/>
    </row>
    <row r="7453" spans="14:16" ht="14.25" customHeight="1" x14ac:dyDescent="0.2">
      <c r="N7453" s="8"/>
      <c r="P7453" s="8"/>
    </row>
    <row r="7454" spans="14:16" ht="14.25" customHeight="1" x14ac:dyDescent="0.2">
      <c r="N7454" s="8"/>
      <c r="P7454" s="8"/>
    </row>
    <row r="7455" spans="14:16" ht="14.25" customHeight="1" x14ac:dyDescent="0.2">
      <c r="N7455" s="8"/>
      <c r="P7455" s="8"/>
    </row>
    <row r="7456" spans="14:16" ht="14.25" customHeight="1" x14ac:dyDescent="0.2">
      <c r="N7456" s="8"/>
      <c r="P7456" s="8"/>
    </row>
    <row r="7457" spans="14:16" ht="14.25" customHeight="1" x14ac:dyDescent="0.2">
      <c r="N7457" s="8"/>
      <c r="P7457" s="8"/>
    </row>
    <row r="7458" spans="14:16" ht="14.25" customHeight="1" x14ac:dyDescent="0.2">
      <c r="N7458" s="8"/>
      <c r="P7458" s="8"/>
    </row>
    <row r="7459" spans="14:16" ht="14.25" customHeight="1" x14ac:dyDescent="0.2">
      <c r="N7459" s="8"/>
      <c r="P7459" s="8"/>
    </row>
    <row r="7460" spans="14:16" ht="14.25" customHeight="1" x14ac:dyDescent="0.2">
      <c r="N7460" s="8"/>
      <c r="P7460" s="8"/>
    </row>
    <row r="7461" spans="14:16" ht="14.25" customHeight="1" x14ac:dyDescent="0.2">
      <c r="N7461" s="8"/>
      <c r="P7461" s="8"/>
    </row>
    <row r="7462" spans="14:16" ht="14.25" customHeight="1" x14ac:dyDescent="0.2">
      <c r="N7462" s="8"/>
      <c r="P7462" s="8"/>
    </row>
    <row r="7463" spans="14:16" ht="14.25" customHeight="1" x14ac:dyDescent="0.2">
      <c r="N7463" s="8"/>
      <c r="P7463" s="8"/>
    </row>
    <row r="7464" spans="14:16" ht="14.25" customHeight="1" x14ac:dyDescent="0.2">
      <c r="N7464" s="8"/>
      <c r="P7464" s="8"/>
    </row>
    <row r="7465" spans="14:16" ht="14.25" customHeight="1" x14ac:dyDescent="0.2">
      <c r="N7465" s="8"/>
      <c r="P7465" s="8"/>
    </row>
    <row r="7466" spans="14:16" ht="14.25" customHeight="1" x14ac:dyDescent="0.2">
      <c r="N7466" s="8"/>
      <c r="P7466" s="8"/>
    </row>
    <row r="7467" spans="14:16" ht="14.25" customHeight="1" x14ac:dyDescent="0.2">
      <c r="N7467" s="8"/>
      <c r="P7467" s="8"/>
    </row>
    <row r="7468" spans="14:16" ht="14.25" customHeight="1" x14ac:dyDescent="0.2">
      <c r="N7468" s="8"/>
      <c r="P7468" s="8"/>
    </row>
    <row r="7469" spans="14:16" ht="14.25" customHeight="1" x14ac:dyDescent="0.2">
      <c r="N7469" s="8"/>
      <c r="P7469" s="8"/>
    </row>
    <row r="7470" spans="14:16" ht="14.25" customHeight="1" x14ac:dyDescent="0.2">
      <c r="N7470" s="8"/>
      <c r="P7470" s="8"/>
    </row>
    <row r="7471" spans="14:16" ht="14.25" customHeight="1" x14ac:dyDescent="0.2">
      <c r="N7471" s="8"/>
      <c r="P7471" s="8"/>
    </row>
    <row r="7472" spans="14:16" ht="14.25" customHeight="1" x14ac:dyDescent="0.2">
      <c r="N7472" s="8"/>
      <c r="P7472" s="8"/>
    </row>
    <row r="7473" spans="14:16" ht="14.25" customHeight="1" x14ac:dyDescent="0.2">
      <c r="N7473" s="8"/>
      <c r="P7473" s="8"/>
    </row>
    <row r="7474" spans="14:16" ht="14.25" customHeight="1" x14ac:dyDescent="0.2">
      <c r="N7474" s="8"/>
      <c r="P7474" s="8"/>
    </row>
    <row r="7475" spans="14:16" ht="14.25" customHeight="1" x14ac:dyDescent="0.2">
      <c r="N7475" s="8"/>
      <c r="P7475" s="8"/>
    </row>
    <row r="7476" spans="14:16" ht="14.25" customHeight="1" x14ac:dyDescent="0.2">
      <c r="N7476" s="8"/>
      <c r="P7476" s="8"/>
    </row>
    <row r="7477" spans="14:16" ht="14.25" customHeight="1" x14ac:dyDescent="0.2">
      <c r="N7477" s="8"/>
      <c r="P7477" s="8"/>
    </row>
    <row r="7478" spans="14:16" ht="14.25" customHeight="1" x14ac:dyDescent="0.2">
      <c r="N7478" s="8"/>
      <c r="P7478" s="8"/>
    </row>
    <row r="7479" spans="14:16" ht="14.25" customHeight="1" x14ac:dyDescent="0.2">
      <c r="N7479" s="8"/>
      <c r="P7479" s="8"/>
    </row>
    <row r="7480" spans="14:16" ht="14.25" customHeight="1" x14ac:dyDescent="0.2">
      <c r="N7480" s="8"/>
      <c r="P7480" s="8"/>
    </row>
    <row r="7481" spans="14:16" ht="14.25" customHeight="1" x14ac:dyDescent="0.2">
      <c r="N7481" s="8"/>
      <c r="P7481" s="8"/>
    </row>
    <row r="7482" spans="14:16" ht="14.25" customHeight="1" x14ac:dyDescent="0.2">
      <c r="N7482" s="8"/>
      <c r="P7482" s="8"/>
    </row>
    <row r="7483" spans="14:16" ht="14.25" customHeight="1" x14ac:dyDescent="0.2">
      <c r="N7483" s="8"/>
      <c r="P7483" s="8"/>
    </row>
    <row r="7484" spans="14:16" ht="14.25" customHeight="1" x14ac:dyDescent="0.2">
      <c r="N7484" s="8"/>
      <c r="P7484" s="8"/>
    </row>
    <row r="7485" spans="14:16" ht="14.25" customHeight="1" x14ac:dyDescent="0.2">
      <c r="N7485" s="8"/>
      <c r="P7485" s="8"/>
    </row>
    <row r="7486" spans="14:16" ht="14.25" customHeight="1" x14ac:dyDescent="0.2">
      <c r="N7486" s="8"/>
      <c r="P7486" s="8"/>
    </row>
    <row r="7487" spans="14:16" ht="14.25" customHeight="1" x14ac:dyDescent="0.2">
      <c r="N7487" s="8"/>
      <c r="P7487" s="8"/>
    </row>
    <row r="7488" spans="14:16" ht="14.25" customHeight="1" x14ac:dyDescent="0.2">
      <c r="N7488" s="8"/>
      <c r="P7488" s="8"/>
    </row>
    <row r="7489" spans="14:16" ht="14.25" customHeight="1" x14ac:dyDescent="0.2">
      <c r="N7489" s="8"/>
      <c r="P7489" s="8"/>
    </row>
    <row r="7490" spans="14:16" ht="14.25" customHeight="1" x14ac:dyDescent="0.2">
      <c r="N7490" s="8"/>
      <c r="P7490" s="8"/>
    </row>
    <row r="7491" spans="14:16" ht="14.25" customHeight="1" x14ac:dyDescent="0.2">
      <c r="N7491" s="8"/>
      <c r="P7491" s="8"/>
    </row>
    <row r="7492" spans="14:16" ht="14.25" customHeight="1" x14ac:dyDescent="0.2">
      <c r="N7492" s="8"/>
      <c r="P7492" s="8"/>
    </row>
    <row r="7493" spans="14:16" ht="14.25" customHeight="1" x14ac:dyDescent="0.2">
      <c r="N7493" s="8"/>
      <c r="P7493" s="8"/>
    </row>
    <row r="7494" spans="14:16" ht="14.25" customHeight="1" x14ac:dyDescent="0.2">
      <c r="N7494" s="8"/>
      <c r="P7494" s="8"/>
    </row>
    <row r="7495" spans="14:16" ht="14.25" customHeight="1" x14ac:dyDescent="0.2">
      <c r="N7495" s="8"/>
      <c r="P7495" s="8"/>
    </row>
    <row r="7496" spans="14:16" ht="14.25" customHeight="1" x14ac:dyDescent="0.2">
      <c r="N7496" s="8"/>
      <c r="P7496" s="8"/>
    </row>
    <row r="7497" spans="14:16" ht="14.25" customHeight="1" x14ac:dyDescent="0.2">
      <c r="N7497" s="8"/>
      <c r="P7497" s="8"/>
    </row>
    <row r="7498" spans="14:16" ht="14.25" customHeight="1" x14ac:dyDescent="0.2">
      <c r="N7498" s="8"/>
      <c r="P7498" s="8"/>
    </row>
    <row r="7499" spans="14:16" ht="14.25" customHeight="1" x14ac:dyDescent="0.2">
      <c r="N7499" s="8"/>
      <c r="P7499" s="8"/>
    </row>
    <row r="7500" spans="14:16" ht="14.25" customHeight="1" x14ac:dyDescent="0.2">
      <c r="N7500" s="8"/>
      <c r="P7500" s="8"/>
    </row>
    <row r="7501" spans="14:16" ht="14.25" customHeight="1" x14ac:dyDescent="0.2">
      <c r="N7501" s="8"/>
      <c r="P7501" s="8"/>
    </row>
    <row r="7502" spans="14:16" ht="14.25" customHeight="1" x14ac:dyDescent="0.2">
      <c r="N7502" s="8"/>
      <c r="P7502" s="8"/>
    </row>
    <row r="7503" spans="14:16" ht="14.25" customHeight="1" x14ac:dyDescent="0.2">
      <c r="N7503" s="8"/>
      <c r="P7503" s="8"/>
    </row>
    <row r="7504" spans="14:16" ht="14.25" customHeight="1" x14ac:dyDescent="0.2">
      <c r="N7504" s="8"/>
      <c r="P7504" s="8"/>
    </row>
    <row r="7505" spans="14:16" ht="14.25" customHeight="1" x14ac:dyDescent="0.2">
      <c r="N7505" s="8"/>
      <c r="P7505" s="8"/>
    </row>
    <row r="7506" spans="14:16" ht="14.25" customHeight="1" x14ac:dyDescent="0.2">
      <c r="N7506" s="8"/>
      <c r="P7506" s="8"/>
    </row>
    <row r="7507" spans="14:16" ht="14.25" customHeight="1" x14ac:dyDescent="0.2">
      <c r="N7507" s="8"/>
      <c r="P7507" s="8"/>
    </row>
    <row r="7508" spans="14:16" ht="14.25" customHeight="1" x14ac:dyDescent="0.2">
      <c r="N7508" s="8"/>
      <c r="P7508" s="8"/>
    </row>
    <row r="7509" spans="14:16" ht="14.25" customHeight="1" x14ac:dyDescent="0.2">
      <c r="N7509" s="8"/>
      <c r="P7509" s="8"/>
    </row>
    <row r="7510" spans="14:16" ht="14.25" customHeight="1" x14ac:dyDescent="0.2">
      <c r="N7510" s="8"/>
      <c r="P7510" s="8"/>
    </row>
    <row r="7511" spans="14:16" ht="14.25" customHeight="1" x14ac:dyDescent="0.2">
      <c r="N7511" s="8"/>
      <c r="P7511" s="8"/>
    </row>
    <row r="7512" spans="14:16" ht="14.25" customHeight="1" x14ac:dyDescent="0.2">
      <c r="N7512" s="8"/>
      <c r="P7512" s="8"/>
    </row>
    <row r="7513" spans="14:16" ht="14.25" customHeight="1" x14ac:dyDescent="0.2">
      <c r="N7513" s="8"/>
      <c r="P7513" s="8"/>
    </row>
    <row r="7514" spans="14:16" ht="14.25" customHeight="1" x14ac:dyDescent="0.2">
      <c r="N7514" s="8"/>
      <c r="P7514" s="8"/>
    </row>
    <row r="7515" spans="14:16" ht="14.25" customHeight="1" x14ac:dyDescent="0.2">
      <c r="N7515" s="8"/>
      <c r="P7515" s="8"/>
    </row>
    <row r="7516" spans="14:16" ht="14.25" customHeight="1" x14ac:dyDescent="0.2">
      <c r="N7516" s="8"/>
      <c r="P7516" s="8"/>
    </row>
    <row r="7517" spans="14:16" ht="14.25" customHeight="1" x14ac:dyDescent="0.2">
      <c r="N7517" s="8"/>
      <c r="P7517" s="8"/>
    </row>
    <row r="7518" spans="14:16" ht="14.25" customHeight="1" x14ac:dyDescent="0.2">
      <c r="N7518" s="8"/>
      <c r="P7518" s="8"/>
    </row>
    <row r="7519" spans="14:16" ht="14.25" customHeight="1" x14ac:dyDescent="0.2">
      <c r="N7519" s="8"/>
      <c r="P7519" s="8"/>
    </row>
    <row r="7520" spans="14:16" ht="14.25" customHeight="1" x14ac:dyDescent="0.2">
      <c r="N7520" s="8"/>
      <c r="P7520" s="8"/>
    </row>
    <row r="7521" spans="14:16" ht="14.25" customHeight="1" x14ac:dyDescent="0.2">
      <c r="N7521" s="8"/>
      <c r="P7521" s="8"/>
    </row>
    <row r="7522" spans="14:16" ht="14.25" customHeight="1" x14ac:dyDescent="0.2">
      <c r="N7522" s="8"/>
      <c r="P7522" s="8"/>
    </row>
    <row r="7523" spans="14:16" ht="14.25" customHeight="1" x14ac:dyDescent="0.2">
      <c r="N7523" s="8"/>
      <c r="P7523" s="8"/>
    </row>
    <row r="7524" spans="14:16" ht="14.25" customHeight="1" x14ac:dyDescent="0.2">
      <c r="N7524" s="8"/>
      <c r="P7524" s="8"/>
    </row>
    <row r="7525" spans="14:16" ht="14.25" customHeight="1" x14ac:dyDescent="0.2">
      <c r="N7525" s="8"/>
      <c r="P7525" s="8"/>
    </row>
    <row r="7526" spans="14:16" ht="14.25" customHeight="1" x14ac:dyDescent="0.2">
      <c r="N7526" s="8"/>
      <c r="P7526" s="8"/>
    </row>
    <row r="7527" spans="14:16" ht="14.25" customHeight="1" x14ac:dyDescent="0.2">
      <c r="N7527" s="8"/>
      <c r="P7527" s="8"/>
    </row>
    <row r="7528" spans="14:16" ht="14.25" customHeight="1" x14ac:dyDescent="0.2">
      <c r="N7528" s="8"/>
      <c r="P7528" s="8"/>
    </row>
    <row r="7529" spans="14:16" ht="14.25" customHeight="1" x14ac:dyDescent="0.2">
      <c r="N7529" s="8"/>
      <c r="P7529" s="8"/>
    </row>
    <row r="7530" spans="14:16" ht="14.25" customHeight="1" x14ac:dyDescent="0.2">
      <c r="N7530" s="8"/>
      <c r="P7530" s="8"/>
    </row>
    <row r="7531" spans="14:16" ht="14.25" customHeight="1" x14ac:dyDescent="0.2">
      <c r="N7531" s="8"/>
      <c r="P7531" s="8"/>
    </row>
    <row r="7532" spans="14:16" ht="14.25" customHeight="1" x14ac:dyDescent="0.2">
      <c r="N7532" s="8"/>
      <c r="P7532" s="8"/>
    </row>
    <row r="7533" spans="14:16" ht="14.25" customHeight="1" x14ac:dyDescent="0.2">
      <c r="N7533" s="8"/>
      <c r="P7533" s="8"/>
    </row>
    <row r="7534" spans="14:16" ht="14.25" customHeight="1" x14ac:dyDescent="0.2">
      <c r="N7534" s="8"/>
      <c r="P7534" s="8"/>
    </row>
    <row r="7535" spans="14:16" ht="14.25" customHeight="1" x14ac:dyDescent="0.2">
      <c r="N7535" s="8"/>
      <c r="P7535" s="8"/>
    </row>
    <row r="7536" spans="14:16" ht="14.25" customHeight="1" x14ac:dyDescent="0.2">
      <c r="N7536" s="8"/>
      <c r="P7536" s="8"/>
    </row>
    <row r="7537" spans="14:16" ht="14.25" customHeight="1" x14ac:dyDescent="0.2">
      <c r="N7537" s="8"/>
      <c r="P7537" s="8"/>
    </row>
    <row r="7538" spans="14:16" ht="14.25" customHeight="1" x14ac:dyDescent="0.2">
      <c r="N7538" s="8"/>
      <c r="P7538" s="8"/>
    </row>
    <row r="7539" spans="14:16" ht="14.25" customHeight="1" x14ac:dyDescent="0.2">
      <c r="N7539" s="8"/>
      <c r="P7539" s="8"/>
    </row>
    <row r="7540" spans="14:16" ht="14.25" customHeight="1" x14ac:dyDescent="0.2">
      <c r="N7540" s="8"/>
      <c r="P7540" s="8"/>
    </row>
    <row r="7541" spans="14:16" ht="14.25" customHeight="1" x14ac:dyDescent="0.2">
      <c r="N7541" s="8"/>
      <c r="P7541" s="8"/>
    </row>
    <row r="7542" spans="14:16" ht="14.25" customHeight="1" x14ac:dyDescent="0.2">
      <c r="N7542" s="8"/>
      <c r="P7542" s="8"/>
    </row>
    <row r="7543" spans="14:16" ht="14.25" customHeight="1" x14ac:dyDescent="0.2">
      <c r="N7543" s="8"/>
      <c r="P7543" s="8"/>
    </row>
    <row r="7544" spans="14:16" ht="14.25" customHeight="1" x14ac:dyDescent="0.2">
      <c r="N7544" s="8"/>
      <c r="P7544" s="8"/>
    </row>
    <row r="7545" spans="14:16" ht="14.25" customHeight="1" x14ac:dyDescent="0.2">
      <c r="N7545" s="8"/>
      <c r="P7545" s="8"/>
    </row>
    <row r="7546" spans="14:16" ht="14.25" customHeight="1" x14ac:dyDescent="0.2">
      <c r="N7546" s="8"/>
      <c r="P7546" s="8"/>
    </row>
    <row r="7547" spans="14:16" ht="14.25" customHeight="1" x14ac:dyDescent="0.2">
      <c r="N7547" s="8"/>
      <c r="P7547" s="8"/>
    </row>
    <row r="7548" spans="14:16" ht="14.25" customHeight="1" x14ac:dyDescent="0.2">
      <c r="N7548" s="8"/>
      <c r="P7548" s="8"/>
    </row>
    <row r="7549" spans="14:16" ht="14.25" customHeight="1" x14ac:dyDescent="0.2">
      <c r="N7549" s="8"/>
      <c r="P7549" s="8"/>
    </row>
    <row r="7550" spans="14:16" ht="14.25" customHeight="1" x14ac:dyDescent="0.2">
      <c r="N7550" s="8"/>
      <c r="P7550" s="8"/>
    </row>
    <row r="7551" spans="14:16" ht="14.25" customHeight="1" x14ac:dyDescent="0.2">
      <c r="N7551" s="8"/>
      <c r="P7551" s="8"/>
    </row>
    <row r="7552" spans="14:16" ht="14.25" customHeight="1" x14ac:dyDescent="0.2">
      <c r="N7552" s="8"/>
      <c r="P7552" s="8"/>
    </row>
    <row r="7553" spans="14:16" ht="14.25" customHeight="1" x14ac:dyDescent="0.2">
      <c r="N7553" s="8"/>
      <c r="P7553" s="8"/>
    </row>
    <row r="7554" spans="14:16" ht="14.25" customHeight="1" x14ac:dyDescent="0.2">
      <c r="N7554" s="8"/>
      <c r="P7554" s="8"/>
    </row>
    <row r="7555" spans="14:16" ht="14.25" customHeight="1" x14ac:dyDescent="0.2">
      <c r="N7555" s="8"/>
      <c r="P7555" s="8"/>
    </row>
    <row r="7556" spans="14:16" ht="14.25" customHeight="1" x14ac:dyDescent="0.2">
      <c r="N7556" s="8"/>
      <c r="P7556" s="8"/>
    </row>
    <row r="7557" spans="14:16" ht="14.25" customHeight="1" x14ac:dyDescent="0.2">
      <c r="N7557" s="8"/>
      <c r="P7557" s="8"/>
    </row>
    <row r="7558" spans="14:16" ht="14.25" customHeight="1" x14ac:dyDescent="0.2">
      <c r="N7558" s="8"/>
      <c r="P7558" s="8"/>
    </row>
    <row r="7559" spans="14:16" ht="14.25" customHeight="1" x14ac:dyDescent="0.2">
      <c r="N7559" s="8"/>
      <c r="P7559" s="8"/>
    </row>
    <row r="7560" spans="14:16" ht="14.25" customHeight="1" x14ac:dyDescent="0.2">
      <c r="N7560" s="8"/>
      <c r="P7560" s="8"/>
    </row>
    <row r="7561" spans="14:16" ht="14.25" customHeight="1" x14ac:dyDescent="0.2">
      <c r="N7561" s="8"/>
      <c r="P7561" s="8"/>
    </row>
    <row r="7562" spans="14:16" ht="14.25" customHeight="1" x14ac:dyDescent="0.2">
      <c r="N7562" s="8"/>
      <c r="P7562" s="8"/>
    </row>
    <row r="7563" spans="14:16" ht="14.25" customHeight="1" x14ac:dyDescent="0.2">
      <c r="N7563" s="8"/>
      <c r="P7563" s="8"/>
    </row>
    <row r="7564" spans="14:16" ht="14.25" customHeight="1" x14ac:dyDescent="0.2">
      <c r="N7564" s="8"/>
      <c r="P7564" s="8"/>
    </row>
    <row r="7565" spans="14:16" ht="14.25" customHeight="1" x14ac:dyDescent="0.2">
      <c r="N7565" s="8"/>
      <c r="P7565" s="8"/>
    </row>
    <row r="7566" spans="14:16" ht="14.25" customHeight="1" x14ac:dyDescent="0.2">
      <c r="N7566" s="8"/>
      <c r="P7566" s="8"/>
    </row>
    <row r="7567" spans="14:16" ht="14.25" customHeight="1" x14ac:dyDescent="0.2">
      <c r="N7567" s="8"/>
      <c r="P7567" s="8"/>
    </row>
    <row r="7568" spans="14:16" ht="14.25" customHeight="1" x14ac:dyDescent="0.2">
      <c r="N7568" s="8"/>
      <c r="P7568" s="8"/>
    </row>
    <row r="7569" spans="14:16" ht="14.25" customHeight="1" x14ac:dyDescent="0.2">
      <c r="N7569" s="8"/>
      <c r="P7569" s="8"/>
    </row>
    <row r="7570" spans="14:16" ht="14.25" customHeight="1" x14ac:dyDescent="0.2">
      <c r="N7570" s="8"/>
      <c r="P7570" s="8"/>
    </row>
    <row r="7571" spans="14:16" ht="14.25" customHeight="1" x14ac:dyDescent="0.2">
      <c r="N7571" s="8"/>
      <c r="P7571" s="8"/>
    </row>
    <row r="7572" spans="14:16" ht="14.25" customHeight="1" x14ac:dyDescent="0.2">
      <c r="N7572" s="8"/>
      <c r="P7572" s="8"/>
    </row>
    <row r="7573" spans="14:16" ht="14.25" customHeight="1" x14ac:dyDescent="0.2">
      <c r="N7573" s="8"/>
      <c r="P7573" s="8"/>
    </row>
    <row r="7574" spans="14:16" ht="14.25" customHeight="1" x14ac:dyDescent="0.2">
      <c r="N7574" s="8"/>
      <c r="P7574" s="8"/>
    </row>
    <row r="7575" spans="14:16" ht="14.25" customHeight="1" x14ac:dyDescent="0.2">
      <c r="N7575" s="8"/>
      <c r="P7575" s="8"/>
    </row>
    <row r="7576" spans="14:16" ht="14.25" customHeight="1" x14ac:dyDescent="0.2">
      <c r="N7576" s="8"/>
      <c r="P7576" s="8"/>
    </row>
    <row r="7577" spans="14:16" ht="14.25" customHeight="1" x14ac:dyDescent="0.2">
      <c r="N7577" s="8"/>
      <c r="P7577" s="8"/>
    </row>
    <row r="7578" spans="14:16" ht="14.25" customHeight="1" x14ac:dyDescent="0.2">
      <c r="N7578" s="8"/>
      <c r="P7578" s="8"/>
    </row>
    <row r="7579" spans="14:16" ht="14.25" customHeight="1" x14ac:dyDescent="0.2">
      <c r="N7579" s="8"/>
      <c r="P7579" s="8"/>
    </row>
    <row r="7580" spans="14:16" ht="14.25" customHeight="1" x14ac:dyDescent="0.2">
      <c r="N7580" s="8"/>
      <c r="P7580" s="8"/>
    </row>
    <row r="7581" spans="14:16" ht="14.25" customHeight="1" x14ac:dyDescent="0.2">
      <c r="N7581" s="8"/>
      <c r="P7581" s="8"/>
    </row>
    <row r="7582" spans="14:16" ht="14.25" customHeight="1" x14ac:dyDescent="0.2">
      <c r="N7582" s="8"/>
      <c r="P7582" s="8"/>
    </row>
    <row r="7583" spans="14:16" ht="14.25" customHeight="1" x14ac:dyDescent="0.2">
      <c r="N7583" s="8"/>
      <c r="P7583" s="8"/>
    </row>
    <row r="7584" spans="14:16" ht="14.25" customHeight="1" x14ac:dyDescent="0.2">
      <c r="N7584" s="8"/>
      <c r="P7584" s="8"/>
    </row>
    <row r="7585" spans="14:16" ht="14.25" customHeight="1" x14ac:dyDescent="0.2">
      <c r="N7585" s="8"/>
      <c r="P7585" s="8"/>
    </row>
    <row r="7586" spans="14:16" ht="14.25" customHeight="1" x14ac:dyDescent="0.2">
      <c r="N7586" s="8"/>
      <c r="P7586" s="8"/>
    </row>
    <row r="7587" spans="14:16" ht="14.25" customHeight="1" x14ac:dyDescent="0.2">
      <c r="N7587" s="8"/>
      <c r="P7587" s="8"/>
    </row>
    <row r="7588" spans="14:16" ht="14.25" customHeight="1" x14ac:dyDescent="0.2">
      <c r="N7588" s="8"/>
      <c r="P7588" s="8"/>
    </row>
    <row r="7589" spans="14:16" ht="14.25" customHeight="1" x14ac:dyDescent="0.2">
      <c r="N7589" s="8"/>
      <c r="P7589" s="8"/>
    </row>
    <row r="7590" spans="14:16" ht="14.25" customHeight="1" x14ac:dyDescent="0.2">
      <c r="N7590" s="8"/>
      <c r="P7590" s="8"/>
    </row>
    <row r="7591" spans="14:16" ht="14.25" customHeight="1" x14ac:dyDescent="0.2">
      <c r="N7591" s="8"/>
      <c r="P7591" s="8"/>
    </row>
    <row r="7592" spans="14:16" ht="14.25" customHeight="1" x14ac:dyDescent="0.2">
      <c r="N7592" s="8"/>
      <c r="P7592" s="8"/>
    </row>
    <row r="7593" spans="14:16" ht="14.25" customHeight="1" x14ac:dyDescent="0.2">
      <c r="N7593" s="8"/>
      <c r="P7593" s="8"/>
    </row>
    <row r="7594" spans="14:16" ht="14.25" customHeight="1" x14ac:dyDescent="0.2">
      <c r="N7594" s="8"/>
      <c r="P7594" s="8"/>
    </row>
    <row r="7595" spans="14:16" ht="14.25" customHeight="1" x14ac:dyDescent="0.2">
      <c r="N7595" s="8"/>
      <c r="P7595" s="8"/>
    </row>
    <row r="7596" spans="14:16" ht="14.25" customHeight="1" x14ac:dyDescent="0.2">
      <c r="N7596" s="8"/>
      <c r="P7596" s="8"/>
    </row>
    <row r="7597" spans="14:16" ht="14.25" customHeight="1" x14ac:dyDescent="0.2">
      <c r="N7597" s="8"/>
      <c r="P7597" s="8"/>
    </row>
    <row r="7598" spans="14:16" ht="14.25" customHeight="1" x14ac:dyDescent="0.2">
      <c r="N7598" s="8"/>
      <c r="P7598" s="8"/>
    </row>
    <row r="7599" spans="14:16" ht="14.25" customHeight="1" x14ac:dyDescent="0.2">
      <c r="N7599" s="8"/>
      <c r="P7599" s="8"/>
    </row>
    <row r="7600" spans="14:16" ht="14.25" customHeight="1" x14ac:dyDescent="0.2">
      <c r="N7600" s="8"/>
      <c r="P7600" s="8"/>
    </row>
    <row r="7601" spans="14:16" ht="14.25" customHeight="1" x14ac:dyDescent="0.2">
      <c r="N7601" s="8"/>
      <c r="P7601" s="8"/>
    </row>
    <row r="7602" spans="14:16" ht="14.25" customHeight="1" x14ac:dyDescent="0.2">
      <c r="N7602" s="8"/>
      <c r="P7602" s="8"/>
    </row>
    <row r="7603" spans="14:16" ht="14.25" customHeight="1" x14ac:dyDescent="0.2">
      <c r="N7603" s="8"/>
      <c r="P7603" s="8"/>
    </row>
    <row r="7604" spans="14:16" ht="14.25" customHeight="1" x14ac:dyDescent="0.2">
      <c r="N7604" s="8"/>
      <c r="P7604" s="8"/>
    </row>
    <row r="7605" spans="14:16" ht="14.25" customHeight="1" x14ac:dyDescent="0.2">
      <c r="N7605" s="8"/>
      <c r="P7605" s="8"/>
    </row>
    <row r="7606" spans="14:16" ht="14.25" customHeight="1" x14ac:dyDescent="0.2">
      <c r="N7606" s="8"/>
      <c r="P7606" s="8"/>
    </row>
    <row r="7607" spans="14:16" ht="14.25" customHeight="1" x14ac:dyDescent="0.2">
      <c r="N7607" s="8"/>
      <c r="P7607" s="8"/>
    </row>
    <row r="7608" spans="14:16" ht="14.25" customHeight="1" x14ac:dyDescent="0.2">
      <c r="N7608" s="8"/>
      <c r="P7608" s="8"/>
    </row>
    <row r="7609" spans="14:16" ht="14.25" customHeight="1" x14ac:dyDescent="0.2">
      <c r="N7609" s="8"/>
      <c r="P7609" s="8"/>
    </row>
    <row r="7610" spans="14:16" ht="14.25" customHeight="1" x14ac:dyDescent="0.2">
      <c r="N7610" s="8"/>
      <c r="P7610" s="8"/>
    </row>
    <row r="7611" spans="14:16" ht="14.25" customHeight="1" x14ac:dyDescent="0.2">
      <c r="N7611" s="8"/>
      <c r="P7611" s="8"/>
    </row>
    <row r="7612" spans="14:16" ht="14.25" customHeight="1" x14ac:dyDescent="0.2">
      <c r="N7612" s="8"/>
      <c r="P7612" s="8"/>
    </row>
    <row r="7613" spans="14:16" ht="14.25" customHeight="1" x14ac:dyDescent="0.2">
      <c r="N7613" s="8"/>
      <c r="P7613" s="8"/>
    </row>
    <row r="7614" spans="14:16" ht="14.25" customHeight="1" x14ac:dyDescent="0.2">
      <c r="N7614" s="8"/>
      <c r="P7614" s="8"/>
    </row>
    <row r="7615" spans="14:16" ht="14.25" customHeight="1" x14ac:dyDescent="0.2">
      <c r="N7615" s="8"/>
      <c r="P7615" s="8"/>
    </row>
    <row r="7616" spans="14:16" ht="14.25" customHeight="1" x14ac:dyDescent="0.2">
      <c r="N7616" s="8"/>
      <c r="P7616" s="8"/>
    </row>
    <row r="7617" spans="14:16" ht="14.25" customHeight="1" x14ac:dyDescent="0.2">
      <c r="N7617" s="8"/>
      <c r="P7617" s="8"/>
    </row>
    <row r="7618" spans="14:16" ht="14.25" customHeight="1" x14ac:dyDescent="0.2">
      <c r="N7618" s="8"/>
      <c r="P7618" s="8"/>
    </row>
    <row r="7619" spans="14:16" ht="14.25" customHeight="1" x14ac:dyDescent="0.2">
      <c r="N7619" s="8"/>
      <c r="P7619" s="8"/>
    </row>
    <row r="7620" spans="14:16" ht="14.25" customHeight="1" x14ac:dyDescent="0.2">
      <c r="N7620" s="8"/>
      <c r="P7620" s="8"/>
    </row>
    <row r="7621" spans="14:16" ht="14.25" customHeight="1" x14ac:dyDescent="0.2">
      <c r="N7621" s="8"/>
      <c r="P7621" s="8"/>
    </row>
    <row r="7622" spans="14:16" ht="14.25" customHeight="1" x14ac:dyDescent="0.2">
      <c r="N7622" s="8"/>
      <c r="P7622" s="8"/>
    </row>
    <row r="7623" spans="14:16" ht="14.25" customHeight="1" x14ac:dyDescent="0.2">
      <c r="N7623" s="8"/>
      <c r="P7623" s="8"/>
    </row>
    <row r="7624" spans="14:16" ht="14.25" customHeight="1" x14ac:dyDescent="0.2">
      <c r="N7624" s="8"/>
      <c r="P7624" s="8"/>
    </row>
    <row r="7625" spans="14:16" ht="14.25" customHeight="1" x14ac:dyDescent="0.2">
      <c r="N7625" s="8"/>
      <c r="P7625" s="8"/>
    </row>
    <row r="7626" spans="14:16" ht="14.25" customHeight="1" x14ac:dyDescent="0.2">
      <c r="N7626" s="8"/>
      <c r="P7626" s="8"/>
    </row>
    <row r="7627" spans="14:16" ht="14.25" customHeight="1" x14ac:dyDescent="0.2">
      <c r="N7627" s="8"/>
      <c r="P7627" s="8"/>
    </row>
    <row r="7628" spans="14:16" ht="14.25" customHeight="1" x14ac:dyDescent="0.2">
      <c r="N7628" s="8"/>
      <c r="P7628" s="8"/>
    </row>
    <row r="7629" spans="14:16" ht="14.25" customHeight="1" x14ac:dyDescent="0.2">
      <c r="N7629" s="8"/>
      <c r="P7629" s="8"/>
    </row>
    <row r="7630" spans="14:16" ht="14.25" customHeight="1" x14ac:dyDescent="0.2">
      <c r="N7630" s="8"/>
      <c r="P7630" s="8"/>
    </row>
    <row r="7631" spans="14:16" ht="14.25" customHeight="1" x14ac:dyDescent="0.2">
      <c r="N7631" s="8"/>
      <c r="P7631" s="8"/>
    </row>
    <row r="7632" spans="14:16" ht="14.25" customHeight="1" x14ac:dyDescent="0.2">
      <c r="N7632" s="8"/>
      <c r="P7632" s="8"/>
    </row>
    <row r="7633" spans="14:16" ht="14.25" customHeight="1" x14ac:dyDescent="0.2">
      <c r="N7633" s="8"/>
      <c r="P7633" s="8"/>
    </row>
    <row r="7634" spans="14:16" ht="14.25" customHeight="1" x14ac:dyDescent="0.2">
      <c r="N7634" s="8"/>
      <c r="P7634" s="8"/>
    </row>
    <row r="7635" spans="14:16" ht="14.25" customHeight="1" x14ac:dyDescent="0.2">
      <c r="N7635" s="8"/>
      <c r="P7635" s="8"/>
    </row>
    <row r="7636" spans="14:16" ht="14.25" customHeight="1" x14ac:dyDescent="0.2">
      <c r="N7636" s="8"/>
      <c r="P7636" s="8"/>
    </row>
    <row r="7637" spans="14:16" ht="14.25" customHeight="1" x14ac:dyDescent="0.2">
      <c r="N7637" s="8"/>
      <c r="P7637" s="8"/>
    </row>
    <row r="7638" spans="14:16" ht="14.25" customHeight="1" x14ac:dyDescent="0.2">
      <c r="N7638" s="8"/>
      <c r="P7638" s="8"/>
    </row>
    <row r="7639" spans="14:16" ht="14.25" customHeight="1" x14ac:dyDescent="0.2">
      <c r="N7639" s="8"/>
      <c r="P7639" s="8"/>
    </row>
    <row r="7640" spans="14:16" ht="14.25" customHeight="1" x14ac:dyDescent="0.2">
      <c r="N7640" s="8"/>
      <c r="P7640" s="8"/>
    </row>
    <row r="7641" spans="14:16" ht="14.25" customHeight="1" x14ac:dyDescent="0.2">
      <c r="N7641" s="8"/>
      <c r="P7641" s="8"/>
    </row>
    <row r="7642" spans="14:16" ht="14.25" customHeight="1" x14ac:dyDescent="0.2">
      <c r="N7642" s="8"/>
      <c r="P7642" s="8"/>
    </row>
    <row r="7643" spans="14:16" ht="14.25" customHeight="1" x14ac:dyDescent="0.2">
      <c r="N7643" s="8"/>
      <c r="P7643" s="8"/>
    </row>
    <row r="7644" spans="14:16" ht="14.25" customHeight="1" x14ac:dyDescent="0.2">
      <c r="N7644" s="8"/>
      <c r="P7644" s="8"/>
    </row>
    <row r="7645" spans="14:16" ht="14.25" customHeight="1" x14ac:dyDescent="0.2">
      <c r="N7645" s="8"/>
      <c r="P7645" s="8"/>
    </row>
    <row r="7646" spans="14:16" ht="14.25" customHeight="1" x14ac:dyDescent="0.2">
      <c r="N7646" s="8"/>
      <c r="P7646" s="8"/>
    </row>
    <row r="7647" spans="14:16" ht="14.25" customHeight="1" x14ac:dyDescent="0.2">
      <c r="N7647" s="8"/>
      <c r="P7647" s="8"/>
    </row>
    <row r="7648" spans="14:16" ht="14.25" customHeight="1" x14ac:dyDescent="0.2">
      <c r="N7648" s="8"/>
      <c r="P7648" s="8"/>
    </row>
    <row r="7649" spans="14:16" ht="14.25" customHeight="1" x14ac:dyDescent="0.2">
      <c r="N7649" s="8"/>
      <c r="P7649" s="8"/>
    </row>
    <row r="7650" spans="14:16" ht="14.25" customHeight="1" x14ac:dyDescent="0.2">
      <c r="N7650" s="8"/>
      <c r="P7650" s="8"/>
    </row>
    <row r="7651" spans="14:16" ht="14.25" customHeight="1" x14ac:dyDescent="0.2">
      <c r="N7651" s="8"/>
      <c r="P7651" s="8"/>
    </row>
    <row r="7652" spans="14:16" ht="14.25" customHeight="1" x14ac:dyDescent="0.2">
      <c r="N7652" s="8"/>
      <c r="P7652" s="8"/>
    </row>
    <row r="7653" spans="14:16" ht="14.25" customHeight="1" x14ac:dyDescent="0.2">
      <c r="N7653" s="8"/>
      <c r="P7653" s="8"/>
    </row>
    <row r="7654" spans="14:16" ht="14.25" customHeight="1" x14ac:dyDescent="0.2">
      <c r="N7654" s="8"/>
      <c r="P7654" s="8"/>
    </row>
    <row r="7655" spans="14:16" ht="14.25" customHeight="1" x14ac:dyDescent="0.2">
      <c r="N7655" s="8"/>
      <c r="P7655" s="8"/>
    </row>
    <row r="7656" spans="14:16" ht="14.25" customHeight="1" x14ac:dyDescent="0.2">
      <c r="N7656" s="8"/>
      <c r="P7656" s="8"/>
    </row>
    <row r="7657" spans="14:16" ht="14.25" customHeight="1" x14ac:dyDescent="0.2">
      <c r="N7657" s="8"/>
      <c r="P7657" s="8"/>
    </row>
    <row r="7658" spans="14:16" ht="14.25" customHeight="1" x14ac:dyDescent="0.2">
      <c r="N7658" s="8"/>
      <c r="P7658" s="8"/>
    </row>
    <row r="7659" spans="14:16" ht="14.25" customHeight="1" x14ac:dyDescent="0.2">
      <c r="N7659" s="8"/>
      <c r="P7659" s="8"/>
    </row>
    <row r="7660" spans="14:16" ht="14.25" customHeight="1" x14ac:dyDescent="0.2">
      <c r="N7660" s="8"/>
      <c r="P7660" s="8"/>
    </row>
    <row r="7661" spans="14:16" ht="14.25" customHeight="1" x14ac:dyDescent="0.2">
      <c r="N7661" s="8"/>
      <c r="P7661" s="8"/>
    </row>
    <row r="7662" spans="14:16" ht="14.25" customHeight="1" x14ac:dyDescent="0.2">
      <c r="N7662" s="8"/>
      <c r="P7662" s="8"/>
    </row>
    <row r="7663" spans="14:16" ht="14.25" customHeight="1" x14ac:dyDescent="0.2">
      <c r="N7663" s="8"/>
      <c r="P7663" s="8"/>
    </row>
    <row r="7664" spans="14:16" ht="14.25" customHeight="1" x14ac:dyDescent="0.2">
      <c r="N7664" s="8"/>
      <c r="P7664" s="8"/>
    </row>
    <row r="7665" spans="14:16" ht="14.25" customHeight="1" x14ac:dyDescent="0.2">
      <c r="N7665" s="8"/>
      <c r="P7665" s="8"/>
    </row>
    <row r="7666" spans="14:16" ht="14.25" customHeight="1" x14ac:dyDescent="0.2">
      <c r="N7666" s="8"/>
      <c r="P7666" s="8"/>
    </row>
    <row r="7667" spans="14:16" ht="14.25" customHeight="1" x14ac:dyDescent="0.2">
      <c r="N7667" s="8"/>
      <c r="P7667" s="8"/>
    </row>
    <row r="7668" spans="14:16" ht="14.25" customHeight="1" x14ac:dyDescent="0.2">
      <c r="N7668" s="8"/>
      <c r="P7668" s="8"/>
    </row>
    <row r="7669" spans="14:16" ht="14.25" customHeight="1" x14ac:dyDescent="0.2">
      <c r="N7669" s="8"/>
      <c r="P7669" s="8"/>
    </row>
    <row r="7670" spans="14:16" ht="14.25" customHeight="1" x14ac:dyDescent="0.2">
      <c r="N7670" s="8"/>
      <c r="P7670" s="8"/>
    </row>
    <row r="7671" spans="14:16" ht="14.25" customHeight="1" x14ac:dyDescent="0.2">
      <c r="N7671" s="8"/>
      <c r="P7671" s="8"/>
    </row>
    <row r="7672" spans="14:16" ht="14.25" customHeight="1" x14ac:dyDescent="0.2">
      <c r="N7672" s="8"/>
      <c r="P7672" s="8"/>
    </row>
    <row r="7673" spans="14:16" ht="14.25" customHeight="1" x14ac:dyDescent="0.2">
      <c r="N7673" s="8"/>
      <c r="P7673" s="8"/>
    </row>
    <row r="7674" spans="14:16" ht="14.25" customHeight="1" x14ac:dyDescent="0.2">
      <c r="N7674" s="8"/>
      <c r="P7674" s="8"/>
    </row>
    <row r="7675" spans="14:16" ht="14.25" customHeight="1" x14ac:dyDescent="0.2">
      <c r="N7675" s="8"/>
      <c r="P7675" s="8"/>
    </row>
    <row r="7676" spans="14:16" ht="14.25" customHeight="1" x14ac:dyDescent="0.2">
      <c r="N7676" s="8"/>
      <c r="P7676" s="8"/>
    </row>
    <row r="7677" spans="14:16" ht="14.25" customHeight="1" x14ac:dyDescent="0.2">
      <c r="N7677" s="8"/>
      <c r="P7677" s="8"/>
    </row>
    <row r="7678" spans="14:16" ht="14.25" customHeight="1" x14ac:dyDescent="0.2">
      <c r="N7678" s="8"/>
      <c r="P7678" s="8"/>
    </row>
    <row r="7679" spans="14:16" ht="14.25" customHeight="1" x14ac:dyDescent="0.2">
      <c r="N7679" s="8"/>
      <c r="P7679" s="8"/>
    </row>
    <row r="7680" spans="14:16" ht="14.25" customHeight="1" x14ac:dyDescent="0.2">
      <c r="N7680" s="8"/>
      <c r="P7680" s="8"/>
    </row>
    <row r="7681" spans="14:16" ht="14.25" customHeight="1" x14ac:dyDescent="0.2">
      <c r="N7681" s="8"/>
      <c r="P7681" s="8"/>
    </row>
    <row r="7682" spans="14:16" ht="14.25" customHeight="1" x14ac:dyDescent="0.2">
      <c r="N7682" s="8"/>
      <c r="P7682" s="8"/>
    </row>
    <row r="7683" spans="14:16" ht="14.25" customHeight="1" x14ac:dyDescent="0.2">
      <c r="N7683" s="8"/>
      <c r="P7683" s="8"/>
    </row>
    <row r="7684" spans="14:16" ht="14.25" customHeight="1" x14ac:dyDescent="0.2">
      <c r="N7684" s="8"/>
      <c r="P7684" s="8"/>
    </row>
    <row r="7685" spans="14:16" ht="14.25" customHeight="1" x14ac:dyDescent="0.2">
      <c r="N7685" s="8"/>
      <c r="P7685" s="8"/>
    </row>
    <row r="7686" spans="14:16" ht="14.25" customHeight="1" x14ac:dyDescent="0.2">
      <c r="N7686" s="8"/>
      <c r="P7686" s="8"/>
    </row>
    <row r="7687" spans="14:16" ht="14.25" customHeight="1" x14ac:dyDescent="0.2">
      <c r="N7687" s="8"/>
      <c r="P7687" s="8"/>
    </row>
    <row r="7688" spans="14:16" ht="14.25" customHeight="1" x14ac:dyDescent="0.2">
      <c r="N7688" s="8"/>
      <c r="P7688" s="8"/>
    </row>
    <row r="7689" spans="14:16" ht="14.25" customHeight="1" x14ac:dyDescent="0.2">
      <c r="N7689" s="8"/>
      <c r="P7689" s="8"/>
    </row>
    <row r="7690" spans="14:16" ht="14.25" customHeight="1" x14ac:dyDescent="0.2">
      <c r="N7690" s="8"/>
      <c r="P7690" s="8"/>
    </row>
    <row r="7691" spans="14:16" ht="14.25" customHeight="1" x14ac:dyDescent="0.2">
      <c r="N7691" s="8"/>
      <c r="P7691" s="8"/>
    </row>
    <row r="7692" spans="14:16" ht="14.25" customHeight="1" x14ac:dyDescent="0.2">
      <c r="N7692" s="8"/>
      <c r="P7692" s="8"/>
    </row>
    <row r="7693" spans="14:16" ht="14.25" customHeight="1" x14ac:dyDescent="0.2">
      <c r="N7693" s="8"/>
      <c r="P7693" s="8"/>
    </row>
    <row r="7694" spans="14:16" ht="14.25" customHeight="1" x14ac:dyDescent="0.2">
      <c r="N7694" s="8"/>
      <c r="P7694" s="8"/>
    </row>
    <row r="7695" spans="14:16" ht="14.25" customHeight="1" x14ac:dyDescent="0.2">
      <c r="N7695" s="8"/>
      <c r="P7695" s="8"/>
    </row>
    <row r="7696" spans="14:16" ht="14.25" customHeight="1" x14ac:dyDescent="0.2">
      <c r="N7696" s="8"/>
      <c r="P7696" s="8"/>
    </row>
    <row r="7697" spans="14:16" ht="14.25" customHeight="1" x14ac:dyDescent="0.2">
      <c r="N7697" s="8"/>
      <c r="P7697" s="8"/>
    </row>
    <row r="7698" spans="14:16" ht="14.25" customHeight="1" x14ac:dyDescent="0.2">
      <c r="N7698" s="8"/>
      <c r="P7698" s="8"/>
    </row>
    <row r="7699" spans="14:16" ht="14.25" customHeight="1" x14ac:dyDescent="0.2">
      <c r="N7699" s="8"/>
      <c r="P7699" s="8"/>
    </row>
    <row r="7700" spans="14:16" ht="14.25" customHeight="1" x14ac:dyDescent="0.2">
      <c r="N7700" s="8"/>
      <c r="P7700" s="8"/>
    </row>
    <row r="7701" spans="14:16" ht="14.25" customHeight="1" x14ac:dyDescent="0.2">
      <c r="N7701" s="8"/>
      <c r="P7701" s="8"/>
    </row>
    <row r="7702" spans="14:16" ht="14.25" customHeight="1" x14ac:dyDescent="0.2">
      <c r="N7702" s="8"/>
      <c r="P7702" s="8"/>
    </row>
    <row r="7703" spans="14:16" ht="14.25" customHeight="1" x14ac:dyDescent="0.2">
      <c r="N7703" s="8"/>
      <c r="P7703" s="8"/>
    </row>
    <row r="7704" spans="14:16" ht="14.25" customHeight="1" x14ac:dyDescent="0.2">
      <c r="N7704" s="8"/>
      <c r="P7704" s="8"/>
    </row>
    <row r="7705" spans="14:16" ht="14.25" customHeight="1" x14ac:dyDescent="0.2">
      <c r="N7705" s="8"/>
      <c r="P7705" s="8"/>
    </row>
    <row r="7706" spans="14:16" ht="14.25" customHeight="1" x14ac:dyDescent="0.2">
      <c r="N7706" s="8"/>
      <c r="P7706" s="8"/>
    </row>
    <row r="7707" spans="14:16" ht="14.25" customHeight="1" x14ac:dyDescent="0.2">
      <c r="N7707" s="8"/>
      <c r="P7707" s="8"/>
    </row>
    <row r="7708" spans="14:16" ht="14.25" customHeight="1" x14ac:dyDescent="0.2">
      <c r="N7708" s="8"/>
      <c r="P7708" s="8"/>
    </row>
    <row r="7709" spans="14:16" ht="14.25" customHeight="1" x14ac:dyDescent="0.2">
      <c r="N7709" s="8"/>
      <c r="P7709" s="8"/>
    </row>
    <row r="7710" spans="14:16" ht="14.25" customHeight="1" x14ac:dyDescent="0.2">
      <c r="N7710" s="8"/>
      <c r="P7710" s="8"/>
    </row>
    <row r="7711" spans="14:16" ht="14.25" customHeight="1" x14ac:dyDescent="0.2">
      <c r="N7711" s="8"/>
      <c r="P7711" s="8"/>
    </row>
    <row r="7712" spans="14:16" ht="14.25" customHeight="1" x14ac:dyDescent="0.2">
      <c r="N7712" s="8"/>
      <c r="P7712" s="8"/>
    </row>
    <row r="7713" spans="14:16" ht="14.25" customHeight="1" x14ac:dyDescent="0.2">
      <c r="N7713" s="8"/>
      <c r="P7713" s="8"/>
    </row>
    <row r="7714" spans="14:16" ht="14.25" customHeight="1" x14ac:dyDescent="0.2">
      <c r="N7714" s="8"/>
      <c r="P7714" s="8"/>
    </row>
    <row r="7715" spans="14:16" ht="14.25" customHeight="1" x14ac:dyDescent="0.2">
      <c r="N7715" s="8"/>
      <c r="P7715" s="8"/>
    </row>
    <row r="7716" spans="14:16" ht="14.25" customHeight="1" x14ac:dyDescent="0.2">
      <c r="N7716" s="8"/>
      <c r="P7716" s="8"/>
    </row>
    <row r="7717" spans="14:16" ht="14.25" customHeight="1" x14ac:dyDescent="0.2">
      <c r="N7717" s="8"/>
      <c r="P7717" s="8"/>
    </row>
    <row r="7718" spans="14:16" ht="14.25" customHeight="1" x14ac:dyDescent="0.2">
      <c r="N7718" s="8"/>
      <c r="P7718" s="8"/>
    </row>
    <row r="7719" spans="14:16" ht="14.25" customHeight="1" x14ac:dyDescent="0.2">
      <c r="N7719" s="8"/>
      <c r="P7719" s="8"/>
    </row>
    <row r="7720" spans="14:16" ht="14.25" customHeight="1" x14ac:dyDescent="0.2">
      <c r="N7720" s="8"/>
      <c r="P7720" s="8"/>
    </row>
    <row r="7721" spans="14:16" ht="14.25" customHeight="1" x14ac:dyDescent="0.2">
      <c r="N7721" s="8"/>
      <c r="P7721" s="8"/>
    </row>
    <row r="7722" spans="14:16" ht="14.25" customHeight="1" x14ac:dyDescent="0.2">
      <c r="N7722" s="8"/>
      <c r="P7722" s="8"/>
    </row>
    <row r="7723" spans="14:16" ht="14.25" customHeight="1" x14ac:dyDescent="0.2">
      <c r="N7723" s="8"/>
      <c r="P7723" s="8"/>
    </row>
    <row r="7724" spans="14:16" ht="14.25" customHeight="1" x14ac:dyDescent="0.2">
      <c r="N7724" s="8"/>
      <c r="P7724" s="8"/>
    </row>
    <row r="7725" spans="14:16" ht="14.25" customHeight="1" x14ac:dyDescent="0.2">
      <c r="N7725" s="8"/>
      <c r="P7725" s="8"/>
    </row>
    <row r="7726" spans="14:16" ht="14.25" customHeight="1" x14ac:dyDescent="0.2">
      <c r="N7726" s="8"/>
      <c r="P7726" s="8"/>
    </row>
    <row r="7727" spans="14:16" ht="14.25" customHeight="1" x14ac:dyDescent="0.2">
      <c r="N7727" s="8"/>
      <c r="P7727" s="8"/>
    </row>
    <row r="7728" spans="14:16" ht="14.25" customHeight="1" x14ac:dyDescent="0.2">
      <c r="N7728" s="8"/>
      <c r="P7728" s="8"/>
    </row>
    <row r="7729" spans="14:16" ht="14.25" customHeight="1" x14ac:dyDescent="0.2">
      <c r="N7729" s="8"/>
      <c r="P7729" s="8"/>
    </row>
    <row r="7730" spans="14:16" ht="14.25" customHeight="1" x14ac:dyDescent="0.2">
      <c r="N7730" s="8"/>
      <c r="P7730" s="8"/>
    </row>
    <row r="7731" spans="14:16" ht="14.25" customHeight="1" x14ac:dyDescent="0.2">
      <c r="N7731" s="8"/>
      <c r="P7731" s="8"/>
    </row>
    <row r="7732" spans="14:16" ht="14.25" customHeight="1" x14ac:dyDescent="0.2">
      <c r="N7732" s="8"/>
      <c r="P7732" s="8"/>
    </row>
    <row r="7733" spans="14:16" ht="14.25" customHeight="1" x14ac:dyDescent="0.2">
      <c r="N7733" s="8"/>
      <c r="P7733" s="8"/>
    </row>
    <row r="7734" spans="14:16" ht="14.25" customHeight="1" x14ac:dyDescent="0.2">
      <c r="N7734" s="8"/>
      <c r="P7734" s="8"/>
    </row>
    <row r="7735" spans="14:16" ht="14.25" customHeight="1" x14ac:dyDescent="0.2">
      <c r="N7735" s="8"/>
      <c r="P7735" s="8"/>
    </row>
    <row r="7736" spans="14:16" ht="14.25" customHeight="1" x14ac:dyDescent="0.2">
      <c r="N7736" s="8"/>
      <c r="P7736" s="8"/>
    </row>
    <row r="7737" spans="14:16" ht="14.25" customHeight="1" x14ac:dyDescent="0.2">
      <c r="N7737" s="8"/>
      <c r="P7737" s="8"/>
    </row>
    <row r="7738" spans="14:16" ht="14.25" customHeight="1" x14ac:dyDescent="0.2">
      <c r="N7738" s="8"/>
      <c r="P7738" s="8"/>
    </row>
    <row r="7739" spans="14:16" ht="14.25" customHeight="1" x14ac:dyDescent="0.2">
      <c r="N7739" s="8"/>
      <c r="P7739" s="8"/>
    </row>
    <row r="7740" spans="14:16" ht="14.25" customHeight="1" x14ac:dyDescent="0.2">
      <c r="N7740" s="8"/>
      <c r="P7740" s="8"/>
    </row>
    <row r="7741" spans="14:16" ht="14.25" customHeight="1" x14ac:dyDescent="0.2">
      <c r="N7741" s="8"/>
      <c r="P7741" s="8"/>
    </row>
    <row r="7742" spans="14:16" ht="14.25" customHeight="1" x14ac:dyDescent="0.2">
      <c r="N7742" s="8"/>
      <c r="P7742" s="8"/>
    </row>
    <row r="7743" spans="14:16" ht="14.25" customHeight="1" x14ac:dyDescent="0.2">
      <c r="N7743" s="8"/>
      <c r="P7743" s="8"/>
    </row>
    <row r="7744" spans="14:16" ht="14.25" customHeight="1" x14ac:dyDescent="0.2">
      <c r="N7744" s="8"/>
      <c r="P7744" s="8"/>
    </row>
    <row r="7745" spans="14:16" ht="14.25" customHeight="1" x14ac:dyDescent="0.2">
      <c r="N7745" s="8"/>
      <c r="P7745" s="8"/>
    </row>
    <row r="7746" spans="14:16" ht="14.25" customHeight="1" x14ac:dyDescent="0.2">
      <c r="N7746" s="8"/>
      <c r="P7746" s="8"/>
    </row>
    <row r="7747" spans="14:16" ht="14.25" customHeight="1" x14ac:dyDescent="0.2">
      <c r="N7747" s="8"/>
      <c r="P7747" s="8"/>
    </row>
    <row r="7748" spans="14:16" ht="14.25" customHeight="1" x14ac:dyDescent="0.2">
      <c r="N7748" s="8"/>
      <c r="P7748" s="8"/>
    </row>
    <row r="7749" spans="14:16" ht="14.25" customHeight="1" x14ac:dyDescent="0.2">
      <c r="N7749" s="8"/>
      <c r="P7749" s="8"/>
    </row>
    <row r="7750" spans="14:16" ht="14.25" customHeight="1" x14ac:dyDescent="0.2">
      <c r="N7750" s="8"/>
      <c r="P7750" s="8"/>
    </row>
    <row r="7751" spans="14:16" ht="14.25" customHeight="1" x14ac:dyDescent="0.2">
      <c r="N7751" s="8"/>
      <c r="P7751" s="8"/>
    </row>
    <row r="7752" spans="14:16" ht="14.25" customHeight="1" x14ac:dyDescent="0.2">
      <c r="N7752" s="8"/>
      <c r="P7752" s="8"/>
    </row>
    <row r="7753" spans="14:16" ht="14.25" customHeight="1" x14ac:dyDescent="0.2">
      <c r="N7753" s="8"/>
      <c r="P7753" s="8"/>
    </row>
    <row r="7754" spans="14:16" ht="14.25" customHeight="1" x14ac:dyDescent="0.2">
      <c r="N7754" s="8"/>
      <c r="P7754" s="8"/>
    </row>
    <row r="7755" spans="14:16" ht="14.25" customHeight="1" x14ac:dyDescent="0.2">
      <c r="N7755" s="8"/>
      <c r="P7755" s="8"/>
    </row>
    <row r="7756" spans="14:16" ht="14.25" customHeight="1" x14ac:dyDescent="0.2">
      <c r="N7756" s="8"/>
      <c r="P7756" s="8"/>
    </row>
    <row r="7757" spans="14:16" ht="14.25" customHeight="1" x14ac:dyDescent="0.2">
      <c r="N7757" s="8"/>
      <c r="P7757" s="8"/>
    </row>
    <row r="7758" spans="14:16" ht="14.25" customHeight="1" x14ac:dyDescent="0.2">
      <c r="N7758" s="8"/>
      <c r="P7758" s="8"/>
    </row>
    <row r="7759" spans="14:16" ht="14.25" customHeight="1" x14ac:dyDescent="0.2">
      <c r="N7759" s="8"/>
      <c r="P7759" s="8"/>
    </row>
    <row r="7760" spans="14:16" ht="14.25" customHeight="1" x14ac:dyDescent="0.2">
      <c r="N7760" s="8"/>
      <c r="P7760" s="8"/>
    </row>
    <row r="7761" spans="14:16" ht="14.25" customHeight="1" x14ac:dyDescent="0.2">
      <c r="N7761" s="8"/>
      <c r="P7761" s="8"/>
    </row>
    <row r="7762" spans="14:16" ht="14.25" customHeight="1" x14ac:dyDescent="0.2">
      <c r="N7762" s="8"/>
      <c r="P7762" s="8"/>
    </row>
    <row r="7763" spans="14:16" ht="14.25" customHeight="1" x14ac:dyDescent="0.2">
      <c r="N7763" s="8"/>
      <c r="P7763" s="8"/>
    </row>
    <row r="7764" spans="14:16" ht="14.25" customHeight="1" x14ac:dyDescent="0.2">
      <c r="N7764" s="8"/>
      <c r="P7764" s="8"/>
    </row>
    <row r="7765" spans="14:16" ht="14.25" customHeight="1" x14ac:dyDescent="0.2">
      <c r="N7765" s="8"/>
      <c r="P7765" s="8"/>
    </row>
    <row r="7766" spans="14:16" ht="14.25" customHeight="1" x14ac:dyDescent="0.2">
      <c r="N7766" s="8"/>
      <c r="P7766" s="8"/>
    </row>
    <row r="7767" spans="14:16" ht="14.25" customHeight="1" x14ac:dyDescent="0.2">
      <c r="N7767" s="8"/>
      <c r="P7767" s="8"/>
    </row>
    <row r="7768" spans="14:16" ht="14.25" customHeight="1" x14ac:dyDescent="0.2">
      <c r="N7768" s="8"/>
      <c r="P7768" s="8"/>
    </row>
    <row r="7769" spans="14:16" ht="14.25" customHeight="1" x14ac:dyDescent="0.2">
      <c r="N7769" s="8"/>
      <c r="P7769" s="8"/>
    </row>
    <row r="7770" spans="14:16" ht="14.25" customHeight="1" x14ac:dyDescent="0.2">
      <c r="N7770" s="8"/>
      <c r="P7770" s="8"/>
    </row>
    <row r="7771" spans="14:16" ht="14.25" customHeight="1" x14ac:dyDescent="0.2">
      <c r="N7771" s="8"/>
      <c r="P7771" s="8"/>
    </row>
    <row r="7772" spans="14:16" ht="14.25" customHeight="1" x14ac:dyDescent="0.2">
      <c r="N7772" s="8"/>
      <c r="P7772" s="8"/>
    </row>
    <row r="7773" spans="14:16" ht="14.25" customHeight="1" x14ac:dyDescent="0.2">
      <c r="N7773" s="8"/>
      <c r="P7773" s="8"/>
    </row>
    <row r="7774" spans="14:16" ht="14.25" customHeight="1" x14ac:dyDescent="0.2">
      <c r="N7774" s="8"/>
      <c r="P7774" s="8"/>
    </row>
    <row r="7775" spans="14:16" ht="14.25" customHeight="1" x14ac:dyDescent="0.2">
      <c r="N7775" s="8"/>
      <c r="P7775" s="8"/>
    </row>
    <row r="7776" spans="14:16" ht="14.25" customHeight="1" x14ac:dyDescent="0.2">
      <c r="N7776" s="8"/>
      <c r="P7776" s="8"/>
    </row>
    <row r="7777" spans="14:16" ht="14.25" customHeight="1" x14ac:dyDescent="0.2">
      <c r="N7777" s="8"/>
      <c r="P7777" s="8"/>
    </row>
    <row r="7778" spans="14:16" ht="14.25" customHeight="1" x14ac:dyDescent="0.2">
      <c r="N7778" s="8"/>
      <c r="P7778" s="8"/>
    </row>
    <row r="7779" spans="14:16" ht="14.25" customHeight="1" x14ac:dyDescent="0.2">
      <c r="N7779" s="8"/>
      <c r="P7779" s="8"/>
    </row>
    <row r="7780" spans="14:16" ht="14.25" customHeight="1" x14ac:dyDescent="0.2">
      <c r="N7780" s="8"/>
      <c r="P7780" s="8"/>
    </row>
    <row r="7781" spans="14:16" ht="14.25" customHeight="1" x14ac:dyDescent="0.2">
      <c r="N7781" s="8"/>
      <c r="P7781" s="8"/>
    </row>
    <row r="7782" spans="14:16" ht="14.25" customHeight="1" x14ac:dyDescent="0.2">
      <c r="N7782" s="8"/>
      <c r="P7782" s="8"/>
    </row>
    <row r="7783" spans="14:16" ht="14.25" customHeight="1" x14ac:dyDescent="0.2">
      <c r="N7783" s="8"/>
      <c r="P7783" s="8"/>
    </row>
    <row r="7784" spans="14:16" ht="14.25" customHeight="1" x14ac:dyDescent="0.2">
      <c r="N7784" s="8"/>
      <c r="P7784" s="8"/>
    </row>
    <row r="7785" spans="14:16" ht="14.25" customHeight="1" x14ac:dyDescent="0.2">
      <c r="N7785" s="8"/>
      <c r="P7785" s="8"/>
    </row>
    <row r="7786" spans="14:16" ht="14.25" customHeight="1" x14ac:dyDescent="0.2">
      <c r="N7786" s="8"/>
      <c r="P7786" s="8"/>
    </row>
    <row r="7787" spans="14:16" ht="14.25" customHeight="1" x14ac:dyDescent="0.2">
      <c r="N7787" s="8"/>
      <c r="P7787" s="8"/>
    </row>
    <row r="7788" spans="14:16" ht="14.25" customHeight="1" x14ac:dyDescent="0.2">
      <c r="N7788" s="8"/>
      <c r="P7788" s="8"/>
    </row>
    <row r="7789" spans="14:16" ht="14.25" customHeight="1" x14ac:dyDescent="0.2">
      <c r="N7789" s="8"/>
      <c r="P7789" s="8"/>
    </row>
    <row r="7790" spans="14:16" ht="14.25" customHeight="1" x14ac:dyDescent="0.2">
      <c r="N7790" s="8"/>
      <c r="P7790" s="8"/>
    </row>
    <row r="7791" spans="14:16" ht="14.25" customHeight="1" x14ac:dyDescent="0.2">
      <c r="N7791" s="8"/>
      <c r="P7791" s="8"/>
    </row>
    <row r="7792" spans="14:16" ht="14.25" customHeight="1" x14ac:dyDescent="0.2">
      <c r="N7792" s="8"/>
      <c r="P7792" s="8"/>
    </row>
    <row r="7793" spans="14:16" ht="14.25" customHeight="1" x14ac:dyDescent="0.2">
      <c r="N7793" s="8"/>
      <c r="P7793" s="8"/>
    </row>
    <row r="7794" spans="14:16" ht="14.25" customHeight="1" x14ac:dyDescent="0.2">
      <c r="N7794" s="8"/>
      <c r="P7794" s="8"/>
    </row>
    <row r="7795" spans="14:16" ht="14.25" customHeight="1" x14ac:dyDescent="0.2">
      <c r="N7795" s="8"/>
      <c r="P7795" s="8"/>
    </row>
    <row r="7796" spans="14:16" ht="14.25" customHeight="1" x14ac:dyDescent="0.2">
      <c r="N7796" s="8"/>
      <c r="P7796" s="8"/>
    </row>
    <row r="7797" spans="14:16" ht="14.25" customHeight="1" x14ac:dyDescent="0.2">
      <c r="N7797" s="8"/>
      <c r="P7797" s="8"/>
    </row>
    <row r="7798" spans="14:16" ht="14.25" customHeight="1" x14ac:dyDescent="0.2">
      <c r="N7798" s="8"/>
      <c r="P7798" s="8"/>
    </row>
    <row r="7799" spans="14:16" ht="14.25" customHeight="1" x14ac:dyDescent="0.2">
      <c r="N7799" s="8"/>
      <c r="P7799" s="8"/>
    </row>
    <row r="7800" spans="14:16" ht="14.25" customHeight="1" x14ac:dyDescent="0.2">
      <c r="N7800" s="8"/>
      <c r="P7800" s="8"/>
    </row>
    <row r="7801" spans="14:16" ht="14.25" customHeight="1" x14ac:dyDescent="0.2">
      <c r="N7801" s="8"/>
      <c r="P7801" s="8"/>
    </row>
    <row r="7802" spans="14:16" ht="14.25" customHeight="1" x14ac:dyDescent="0.2">
      <c r="N7802" s="8"/>
      <c r="P7802" s="8"/>
    </row>
    <row r="7803" spans="14:16" ht="14.25" customHeight="1" x14ac:dyDescent="0.2">
      <c r="N7803" s="8"/>
      <c r="P7803" s="8"/>
    </row>
    <row r="7804" spans="14:16" ht="14.25" customHeight="1" x14ac:dyDescent="0.2">
      <c r="N7804" s="8"/>
      <c r="P7804" s="8"/>
    </row>
    <row r="7805" spans="14:16" ht="14.25" customHeight="1" x14ac:dyDescent="0.2">
      <c r="N7805" s="8"/>
      <c r="P7805" s="8"/>
    </row>
    <row r="7806" spans="14:16" ht="14.25" customHeight="1" x14ac:dyDescent="0.2">
      <c r="N7806" s="8"/>
      <c r="P7806" s="8"/>
    </row>
    <row r="7807" spans="14:16" ht="14.25" customHeight="1" x14ac:dyDescent="0.2">
      <c r="N7807" s="8"/>
      <c r="P7807" s="8"/>
    </row>
    <row r="7808" spans="14:16" ht="14.25" customHeight="1" x14ac:dyDescent="0.2">
      <c r="N7808" s="8"/>
      <c r="P7808" s="8"/>
    </row>
    <row r="7809" spans="14:16" ht="14.25" customHeight="1" x14ac:dyDescent="0.2">
      <c r="N7809" s="8"/>
      <c r="P7809" s="8"/>
    </row>
    <row r="7810" spans="14:16" ht="14.25" customHeight="1" x14ac:dyDescent="0.2">
      <c r="N7810" s="8"/>
      <c r="P7810" s="8"/>
    </row>
    <row r="7811" spans="14:16" ht="14.25" customHeight="1" x14ac:dyDescent="0.2">
      <c r="N7811" s="8"/>
      <c r="P7811" s="8"/>
    </row>
    <row r="7812" spans="14:16" ht="14.25" customHeight="1" x14ac:dyDescent="0.2">
      <c r="N7812" s="8"/>
      <c r="P7812" s="8"/>
    </row>
    <row r="7813" spans="14:16" ht="14.25" customHeight="1" x14ac:dyDescent="0.2">
      <c r="N7813" s="8"/>
      <c r="P7813" s="8"/>
    </row>
    <row r="7814" spans="14:16" ht="14.25" customHeight="1" x14ac:dyDescent="0.2">
      <c r="N7814" s="8"/>
      <c r="P7814" s="8"/>
    </row>
    <row r="7815" spans="14:16" ht="14.25" customHeight="1" x14ac:dyDescent="0.2">
      <c r="N7815" s="8"/>
      <c r="P7815" s="8"/>
    </row>
    <row r="7816" spans="14:16" ht="14.25" customHeight="1" x14ac:dyDescent="0.2">
      <c r="N7816" s="8"/>
      <c r="P7816" s="8"/>
    </row>
    <row r="7817" spans="14:16" ht="14.25" customHeight="1" x14ac:dyDescent="0.2">
      <c r="N7817" s="8"/>
      <c r="P7817" s="8"/>
    </row>
    <row r="7818" spans="14:16" ht="14.25" customHeight="1" x14ac:dyDescent="0.2">
      <c r="N7818" s="8"/>
      <c r="P7818" s="8"/>
    </row>
    <row r="7819" spans="14:16" ht="14.25" customHeight="1" x14ac:dyDescent="0.2">
      <c r="N7819" s="8"/>
      <c r="P7819" s="8"/>
    </row>
    <row r="7820" spans="14:16" ht="14.25" customHeight="1" x14ac:dyDescent="0.2">
      <c r="N7820" s="8"/>
      <c r="P7820" s="8"/>
    </row>
    <row r="7821" spans="14:16" ht="14.25" customHeight="1" x14ac:dyDescent="0.2">
      <c r="N7821" s="8"/>
      <c r="P7821" s="8"/>
    </row>
    <row r="7822" spans="14:16" ht="14.25" customHeight="1" x14ac:dyDescent="0.2">
      <c r="N7822" s="8"/>
      <c r="P7822" s="8"/>
    </row>
    <row r="7823" spans="14:16" ht="14.25" customHeight="1" x14ac:dyDescent="0.2">
      <c r="N7823" s="8"/>
      <c r="P7823" s="8"/>
    </row>
    <row r="7824" spans="14:16" ht="14.25" customHeight="1" x14ac:dyDescent="0.2">
      <c r="N7824" s="8"/>
      <c r="P7824" s="8"/>
    </row>
    <row r="7825" spans="14:16" ht="14.25" customHeight="1" x14ac:dyDescent="0.2">
      <c r="N7825" s="8"/>
      <c r="P7825" s="8"/>
    </row>
    <row r="7826" spans="14:16" ht="14.25" customHeight="1" x14ac:dyDescent="0.2">
      <c r="N7826" s="8"/>
      <c r="P7826" s="8"/>
    </row>
    <row r="7827" spans="14:16" ht="14.25" customHeight="1" x14ac:dyDescent="0.2">
      <c r="N7827" s="8"/>
      <c r="P7827" s="8"/>
    </row>
    <row r="7828" spans="14:16" ht="14.25" customHeight="1" x14ac:dyDescent="0.2">
      <c r="N7828" s="8"/>
      <c r="P7828" s="8"/>
    </row>
    <row r="7829" spans="14:16" ht="14.25" customHeight="1" x14ac:dyDescent="0.2">
      <c r="N7829" s="8"/>
      <c r="P7829" s="8"/>
    </row>
    <row r="7830" spans="14:16" ht="14.25" customHeight="1" x14ac:dyDescent="0.2">
      <c r="N7830" s="8"/>
      <c r="P7830" s="8"/>
    </row>
    <row r="7831" spans="14:16" ht="14.25" customHeight="1" x14ac:dyDescent="0.2">
      <c r="N7831" s="8"/>
      <c r="P7831" s="8"/>
    </row>
    <row r="7832" spans="14:16" ht="14.25" customHeight="1" x14ac:dyDescent="0.2">
      <c r="N7832" s="8"/>
      <c r="P7832" s="8"/>
    </row>
    <row r="7833" spans="14:16" ht="14.25" customHeight="1" x14ac:dyDescent="0.2">
      <c r="N7833" s="8"/>
      <c r="P7833" s="8"/>
    </row>
    <row r="7834" spans="14:16" ht="14.25" customHeight="1" x14ac:dyDescent="0.2">
      <c r="N7834" s="8"/>
      <c r="P7834" s="8"/>
    </row>
    <row r="7835" spans="14:16" ht="14.25" customHeight="1" x14ac:dyDescent="0.2">
      <c r="N7835" s="8"/>
      <c r="P7835" s="8"/>
    </row>
    <row r="7836" spans="14:16" ht="14.25" customHeight="1" x14ac:dyDescent="0.2">
      <c r="N7836" s="8"/>
      <c r="P7836" s="8"/>
    </row>
    <row r="7837" spans="14:16" ht="14.25" customHeight="1" x14ac:dyDescent="0.2">
      <c r="N7837" s="8"/>
      <c r="P7837" s="8"/>
    </row>
    <row r="7838" spans="14:16" ht="14.25" customHeight="1" x14ac:dyDescent="0.2">
      <c r="N7838" s="8"/>
      <c r="P7838" s="8"/>
    </row>
    <row r="7839" spans="14:16" ht="14.25" customHeight="1" x14ac:dyDescent="0.2">
      <c r="N7839" s="8"/>
      <c r="P7839" s="8"/>
    </row>
    <row r="7840" spans="14:16" ht="14.25" customHeight="1" x14ac:dyDescent="0.2">
      <c r="N7840" s="8"/>
      <c r="P7840" s="8"/>
    </row>
    <row r="7841" spans="14:16" ht="14.25" customHeight="1" x14ac:dyDescent="0.2">
      <c r="N7841" s="8"/>
      <c r="P7841" s="8"/>
    </row>
    <row r="7842" spans="14:16" ht="14.25" customHeight="1" x14ac:dyDescent="0.2">
      <c r="N7842" s="8"/>
      <c r="P7842" s="8"/>
    </row>
    <row r="7843" spans="14:16" ht="14.25" customHeight="1" x14ac:dyDescent="0.2">
      <c r="N7843" s="8"/>
      <c r="P7843" s="8"/>
    </row>
    <row r="7844" spans="14:16" ht="14.25" customHeight="1" x14ac:dyDescent="0.2">
      <c r="N7844" s="8"/>
      <c r="P7844" s="8"/>
    </row>
    <row r="7845" spans="14:16" ht="14.25" customHeight="1" x14ac:dyDescent="0.2">
      <c r="N7845" s="8"/>
      <c r="P7845" s="8"/>
    </row>
    <row r="7846" spans="14:16" ht="14.25" customHeight="1" x14ac:dyDescent="0.2">
      <c r="N7846" s="8"/>
      <c r="P7846" s="8"/>
    </row>
    <row r="7847" spans="14:16" ht="14.25" customHeight="1" x14ac:dyDescent="0.2">
      <c r="N7847" s="8"/>
      <c r="P7847" s="8"/>
    </row>
    <row r="7848" spans="14:16" ht="14.25" customHeight="1" x14ac:dyDescent="0.2">
      <c r="N7848" s="8"/>
      <c r="P7848" s="8"/>
    </row>
    <row r="7849" spans="14:16" ht="14.25" customHeight="1" x14ac:dyDescent="0.2">
      <c r="N7849" s="8"/>
      <c r="P7849" s="8"/>
    </row>
    <row r="7850" spans="14:16" ht="14.25" customHeight="1" x14ac:dyDescent="0.2">
      <c r="N7850" s="8"/>
      <c r="P7850" s="8"/>
    </row>
    <row r="7851" spans="14:16" ht="14.25" customHeight="1" x14ac:dyDescent="0.2">
      <c r="N7851" s="8"/>
      <c r="P7851" s="8"/>
    </row>
    <row r="7852" spans="14:16" ht="14.25" customHeight="1" x14ac:dyDescent="0.2">
      <c r="N7852" s="8"/>
      <c r="P7852" s="8"/>
    </row>
    <row r="7853" spans="14:16" ht="14.25" customHeight="1" x14ac:dyDescent="0.2">
      <c r="N7853" s="8"/>
      <c r="P7853" s="8"/>
    </row>
    <row r="7854" spans="14:16" ht="14.25" customHeight="1" x14ac:dyDescent="0.2">
      <c r="N7854" s="8"/>
      <c r="P7854" s="8"/>
    </row>
    <row r="7855" spans="14:16" ht="14.25" customHeight="1" x14ac:dyDescent="0.2">
      <c r="N7855" s="8"/>
      <c r="P7855" s="8"/>
    </row>
    <row r="7856" spans="14:16" ht="14.25" customHeight="1" x14ac:dyDescent="0.2">
      <c r="N7856" s="8"/>
      <c r="P7856" s="8"/>
    </row>
    <row r="7857" spans="14:16" ht="14.25" customHeight="1" x14ac:dyDescent="0.2">
      <c r="N7857" s="8"/>
      <c r="P7857" s="8"/>
    </row>
    <row r="7858" spans="14:16" ht="14.25" customHeight="1" x14ac:dyDescent="0.2">
      <c r="N7858" s="8"/>
      <c r="P7858" s="8"/>
    </row>
    <row r="7859" spans="14:16" ht="14.25" customHeight="1" x14ac:dyDescent="0.2">
      <c r="N7859" s="8"/>
      <c r="P7859" s="8"/>
    </row>
    <row r="7860" spans="14:16" ht="14.25" customHeight="1" x14ac:dyDescent="0.2">
      <c r="N7860" s="8"/>
      <c r="P7860" s="8"/>
    </row>
    <row r="7861" spans="14:16" ht="14.25" customHeight="1" x14ac:dyDescent="0.2">
      <c r="N7861" s="8"/>
      <c r="P7861" s="8"/>
    </row>
    <row r="7862" spans="14:16" ht="14.25" customHeight="1" x14ac:dyDescent="0.2">
      <c r="N7862" s="8"/>
      <c r="P7862" s="8"/>
    </row>
    <row r="7863" spans="14:16" ht="14.25" customHeight="1" x14ac:dyDescent="0.2">
      <c r="N7863" s="8"/>
      <c r="P7863" s="8"/>
    </row>
    <row r="7864" spans="14:16" ht="14.25" customHeight="1" x14ac:dyDescent="0.2">
      <c r="N7864" s="8"/>
      <c r="P7864" s="8"/>
    </row>
    <row r="7865" spans="14:16" ht="14.25" customHeight="1" x14ac:dyDescent="0.2">
      <c r="N7865" s="8"/>
      <c r="P7865" s="8"/>
    </row>
    <row r="7866" spans="14:16" ht="14.25" customHeight="1" x14ac:dyDescent="0.2">
      <c r="N7866" s="8"/>
      <c r="P7866" s="8"/>
    </row>
    <row r="7867" spans="14:16" ht="14.25" customHeight="1" x14ac:dyDescent="0.2">
      <c r="N7867" s="8"/>
      <c r="P7867" s="8"/>
    </row>
    <row r="7868" spans="14:16" ht="14.25" customHeight="1" x14ac:dyDescent="0.2">
      <c r="N7868" s="8"/>
      <c r="P7868" s="8"/>
    </row>
    <row r="7869" spans="14:16" ht="14.25" customHeight="1" x14ac:dyDescent="0.2">
      <c r="N7869" s="8"/>
      <c r="P7869" s="8"/>
    </row>
    <row r="7870" spans="14:16" ht="14.25" customHeight="1" x14ac:dyDescent="0.2">
      <c r="N7870" s="8"/>
      <c r="P7870" s="8"/>
    </row>
    <row r="7871" spans="14:16" ht="14.25" customHeight="1" x14ac:dyDescent="0.2">
      <c r="N7871" s="8"/>
      <c r="P7871" s="8"/>
    </row>
    <row r="7872" spans="14:16" ht="14.25" customHeight="1" x14ac:dyDescent="0.2">
      <c r="N7872" s="8"/>
      <c r="P7872" s="8"/>
    </row>
    <row r="7873" spans="14:16" ht="14.25" customHeight="1" x14ac:dyDescent="0.2">
      <c r="N7873" s="8"/>
      <c r="P7873" s="8"/>
    </row>
    <row r="7874" spans="14:16" ht="14.25" customHeight="1" x14ac:dyDescent="0.2">
      <c r="N7874" s="8"/>
      <c r="P7874" s="8"/>
    </row>
    <row r="7875" spans="14:16" ht="14.25" customHeight="1" x14ac:dyDescent="0.2">
      <c r="N7875" s="8"/>
      <c r="P7875" s="8"/>
    </row>
    <row r="7876" spans="14:16" ht="14.25" customHeight="1" x14ac:dyDescent="0.2">
      <c r="N7876" s="8"/>
      <c r="P7876" s="8"/>
    </row>
    <row r="7877" spans="14:16" ht="14.25" customHeight="1" x14ac:dyDescent="0.2">
      <c r="N7877" s="8"/>
      <c r="P7877" s="8"/>
    </row>
    <row r="7878" spans="14:16" ht="14.25" customHeight="1" x14ac:dyDescent="0.2">
      <c r="N7878" s="8"/>
      <c r="P7878" s="8"/>
    </row>
    <row r="7879" spans="14:16" ht="14.25" customHeight="1" x14ac:dyDescent="0.2">
      <c r="N7879" s="8"/>
      <c r="P7879" s="8"/>
    </row>
    <row r="7880" spans="14:16" ht="14.25" customHeight="1" x14ac:dyDescent="0.2">
      <c r="N7880" s="8"/>
      <c r="P7880" s="8"/>
    </row>
    <row r="7881" spans="14:16" ht="14.25" customHeight="1" x14ac:dyDescent="0.2">
      <c r="N7881" s="8"/>
      <c r="P7881" s="8"/>
    </row>
    <row r="7882" spans="14:16" ht="14.25" customHeight="1" x14ac:dyDescent="0.2">
      <c r="N7882" s="8"/>
      <c r="P7882" s="8"/>
    </row>
    <row r="7883" spans="14:16" ht="14.25" customHeight="1" x14ac:dyDescent="0.2">
      <c r="N7883" s="8"/>
      <c r="P7883" s="8"/>
    </row>
    <row r="7884" spans="14:16" ht="14.25" customHeight="1" x14ac:dyDescent="0.2">
      <c r="N7884" s="8"/>
      <c r="P7884" s="8"/>
    </row>
    <row r="7885" spans="14:16" ht="14.25" customHeight="1" x14ac:dyDescent="0.2">
      <c r="N7885" s="8"/>
      <c r="P7885" s="8"/>
    </row>
    <row r="7886" spans="14:16" ht="14.25" customHeight="1" x14ac:dyDescent="0.2">
      <c r="N7886" s="8"/>
      <c r="P7886" s="8"/>
    </row>
    <row r="7887" spans="14:16" ht="14.25" customHeight="1" x14ac:dyDescent="0.2">
      <c r="N7887" s="8"/>
      <c r="P7887" s="8"/>
    </row>
    <row r="7888" spans="14:16" ht="14.25" customHeight="1" x14ac:dyDescent="0.2">
      <c r="N7888" s="8"/>
      <c r="P7888" s="8"/>
    </row>
    <row r="7889" spans="14:16" ht="14.25" customHeight="1" x14ac:dyDescent="0.2">
      <c r="N7889" s="8"/>
      <c r="P7889" s="8"/>
    </row>
    <row r="7890" spans="14:16" ht="14.25" customHeight="1" x14ac:dyDescent="0.2">
      <c r="N7890" s="8"/>
      <c r="P7890" s="8"/>
    </row>
    <row r="7891" spans="14:16" ht="14.25" customHeight="1" x14ac:dyDescent="0.2">
      <c r="N7891" s="8"/>
      <c r="P7891" s="8"/>
    </row>
    <row r="7892" spans="14:16" ht="14.25" customHeight="1" x14ac:dyDescent="0.2">
      <c r="N7892" s="8"/>
      <c r="P7892" s="8"/>
    </row>
    <row r="7893" spans="14:16" ht="14.25" customHeight="1" x14ac:dyDescent="0.2">
      <c r="N7893" s="8"/>
      <c r="P7893" s="8"/>
    </row>
    <row r="7894" spans="14:16" ht="14.25" customHeight="1" x14ac:dyDescent="0.2">
      <c r="N7894" s="8"/>
      <c r="P7894" s="8"/>
    </row>
    <row r="7895" spans="14:16" ht="14.25" customHeight="1" x14ac:dyDescent="0.2">
      <c r="N7895" s="8"/>
      <c r="P7895" s="8"/>
    </row>
    <row r="7896" spans="14:16" ht="14.25" customHeight="1" x14ac:dyDescent="0.2">
      <c r="N7896" s="8"/>
      <c r="P7896" s="8"/>
    </row>
    <row r="7897" spans="14:16" ht="14.25" customHeight="1" x14ac:dyDescent="0.2">
      <c r="N7897" s="8"/>
      <c r="P7897" s="8"/>
    </row>
    <row r="7898" spans="14:16" ht="14.25" customHeight="1" x14ac:dyDescent="0.2">
      <c r="N7898" s="8"/>
      <c r="P7898" s="8"/>
    </row>
    <row r="7899" spans="14:16" ht="14.25" customHeight="1" x14ac:dyDescent="0.2">
      <c r="N7899" s="8"/>
      <c r="P7899" s="8"/>
    </row>
    <row r="7900" spans="14:16" ht="14.25" customHeight="1" x14ac:dyDescent="0.2">
      <c r="N7900" s="8"/>
      <c r="P7900" s="8"/>
    </row>
    <row r="7901" spans="14:16" ht="14.25" customHeight="1" x14ac:dyDescent="0.2">
      <c r="N7901" s="8"/>
      <c r="P7901" s="8"/>
    </row>
    <row r="7902" spans="14:16" ht="14.25" customHeight="1" x14ac:dyDescent="0.2">
      <c r="N7902" s="8"/>
      <c r="P7902" s="8"/>
    </row>
    <row r="7903" spans="14:16" ht="14.25" customHeight="1" x14ac:dyDescent="0.2">
      <c r="N7903" s="8"/>
      <c r="P7903" s="8"/>
    </row>
    <row r="7904" spans="14:16" ht="14.25" customHeight="1" x14ac:dyDescent="0.2">
      <c r="N7904" s="8"/>
      <c r="P7904" s="8"/>
    </row>
    <row r="7905" spans="14:16" ht="14.25" customHeight="1" x14ac:dyDescent="0.2">
      <c r="N7905" s="8"/>
      <c r="P7905" s="8"/>
    </row>
    <row r="7906" spans="14:16" ht="14.25" customHeight="1" x14ac:dyDescent="0.2">
      <c r="N7906" s="8"/>
      <c r="P7906" s="8"/>
    </row>
    <row r="7907" spans="14:16" ht="14.25" customHeight="1" x14ac:dyDescent="0.2">
      <c r="N7907" s="8"/>
      <c r="P7907" s="8"/>
    </row>
    <row r="7908" spans="14:16" ht="14.25" customHeight="1" x14ac:dyDescent="0.2">
      <c r="N7908" s="8"/>
      <c r="P7908" s="8"/>
    </row>
    <row r="7909" spans="14:16" ht="14.25" customHeight="1" x14ac:dyDescent="0.2">
      <c r="N7909" s="8"/>
      <c r="P7909" s="8"/>
    </row>
    <row r="7910" spans="14:16" ht="14.25" customHeight="1" x14ac:dyDescent="0.2">
      <c r="N7910" s="8"/>
      <c r="P7910" s="8"/>
    </row>
    <row r="7911" spans="14:16" ht="14.25" customHeight="1" x14ac:dyDescent="0.2">
      <c r="N7911" s="8"/>
      <c r="P7911" s="8"/>
    </row>
    <row r="7912" spans="14:16" ht="14.25" customHeight="1" x14ac:dyDescent="0.2">
      <c r="N7912" s="8"/>
      <c r="P7912" s="8"/>
    </row>
    <row r="7913" spans="14:16" ht="14.25" customHeight="1" x14ac:dyDescent="0.2">
      <c r="N7913" s="8"/>
      <c r="P7913" s="8"/>
    </row>
    <row r="7914" spans="14:16" ht="14.25" customHeight="1" x14ac:dyDescent="0.2">
      <c r="N7914" s="8"/>
      <c r="P7914" s="8"/>
    </row>
    <row r="7915" spans="14:16" ht="14.25" customHeight="1" x14ac:dyDescent="0.2">
      <c r="N7915" s="8"/>
      <c r="P7915" s="8"/>
    </row>
    <row r="7916" spans="14:16" ht="14.25" customHeight="1" x14ac:dyDescent="0.2">
      <c r="N7916" s="8"/>
      <c r="P7916" s="8"/>
    </row>
    <row r="7917" spans="14:16" ht="14.25" customHeight="1" x14ac:dyDescent="0.2">
      <c r="N7917" s="8"/>
      <c r="P7917" s="8"/>
    </row>
    <row r="7918" spans="14:16" ht="14.25" customHeight="1" x14ac:dyDescent="0.2">
      <c r="N7918" s="8"/>
      <c r="P7918" s="8"/>
    </row>
    <row r="7919" spans="14:16" ht="14.25" customHeight="1" x14ac:dyDescent="0.2">
      <c r="N7919" s="8"/>
      <c r="P7919" s="8"/>
    </row>
    <row r="7920" spans="14:16" ht="14.25" customHeight="1" x14ac:dyDescent="0.2">
      <c r="N7920" s="8"/>
      <c r="P7920" s="8"/>
    </row>
    <row r="7921" spans="14:16" ht="14.25" customHeight="1" x14ac:dyDescent="0.2">
      <c r="N7921" s="8"/>
      <c r="P7921" s="8"/>
    </row>
    <row r="7922" spans="14:16" ht="14.25" customHeight="1" x14ac:dyDescent="0.2">
      <c r="N7922" s="8"/>
      <c r="P7922" s="8"/>
    </row>
    <row r="7923" spans="14:16" ht="14.25" customHeight="1" x14ac:dyDescent="0.2">
      <c r="N7923" s="8"/>
      <c r="P7923" s="8"/>
    </row>
    <row r="7924" spans="14:16" ht="14.25" customHeight="1" x14ac:dyDescent="0.2">
      <c r="N7924" s="8"/>
      <c r="P7924" s="8"/>
    </row>
    <row r="7925" spans="14:16" ht="14.25" customHeight="1" x14ac:dyDescent="0.2">
      <c r="N7925" s="8"/>
      <c r="P7925" s="8"/>
    </row>
    <row r="7926" spans="14:16" ht="14.25" customHeight="1" x14ac:dyDescent="0.2">
      <c r="N7926" s="8"/>
      <c r="P7926" s="8"/>
    </row>
    <row r="7927" spans="14:16" ht="14.25" customHeight="1" x14ac:dyDescent="0.2">
      <c r="N7927" s="8"/>
      <c r="P7927" s="8"/>
    </row>
    <row r="7928" spans="14:16" ht="14.25" customHeight="1" x14ac:dyDescent="0.2">
      <c r="N7928" s="8"/>
      <c r="P7928" s="8"/>
    </row>
    <row r="7929" spans="14:16" ht="14.25" customHeight="1" x14ac:dyDescent="0.2">
      <c r="N7929" s="8"/>
      <c r="P7929" s="8"/>
    </row>
    <row r="7930" spans="14:16" ht="14.25" customHeight="1" x14ac:dyDescent="0.2">
      <c r="N7930" s="8"/>
      <c r="P7930" s="8"/>
    </row>
    <row r="7931" spans="14:16" ht="14.25" customHeight="1" x14ac:dyDescent="0.2">
      <c r="N7931" s="8"/>
      <c r="P7931" s="8"/>
    </row>
    <row r="7932" spans="14:16" ht="14.25" customHeight="1" x14ac:dyDescent="0.2">
      <c r="N7932" s="8"/>
      <c r="P7932" s="8"/>
    </row>
    <row r="7933" spans="14:16" ht="14.25" customHeight="1" x14ac:dyDescent="0.2">
      <c r="N7933" s="8"/>
      <c r="P7933" s="8"/>
    </row>
    <row r="7934" spans="14:16" ht="14.25" customHeight="1" x14ac:dyDescent="0.2">
      <c r="N7934" s="8"/>
      <c r="P7934" s="8"/>
    </row>
    <row r="7935" spans="14:16" ht="14.25" customHeight="1" x14ac:dyDescent="0.2">
      <c r="N7935" s="8"/>
      <c r="P7935" s="8"/>
    </row>
    <row r="7936" spans="14:16" ht="14.25" customHeight="1" x14ac:dyDescent="0.2">
      <c r="N7936" s="8"/>
      <c r="P7936" s="8"/>
    </row>
    <row r="7937" spans="14:16" ht="14.25" customHeight="1" x14ac:dyDescent="0.2">
      <c r="N7937" s="8"/>
      <c r="P7937" s="8"/>
    </row>
    <row r="7938" spans="14:16" ht="14.25" customHeight="1" x14ac:dyDescent="0.2">
      <c r="N7938" s="8"/>
      <c r="P7938" s="8"/>
    </row>
    <row r="7939" spans="14:16" ht="14.25" customHeight="1" x14ac:dyDescent="0.2">
      <c r="N7939" s="8"/>
      <c r="P7939" s="8"/>
    </row>
    <row r="7940" spans="14:16" ht="14.25" customHeight="1" x14ac:dyDescent="0.2">
      <c r="N7940" s="8"/>
      <c r="P7940" s="8"/>
    </row>
    <row r="7941" spans="14:16" ht="14.25" customHeight="1" x14ac:dyDescent="0.2">
      <c r="N7941" s="8"/>
      <c r="P7941" s="8"/>
    </row>
    <row r="7942" spans="14:16" ht="14.25" customHeight="1" x14ac:dyDescent="0.2">
      <c r="N7942" s="8"/>
      <c r="P7942" s="8"/>
    </row>
    <row r="7943" spans="14:16" ht="14.25" customHeight="1" x14ac:dyDescent="0.2">
      <c r="N7943" s="8"/>
      <c r="P7943" s="8"/>
    </row>
    <row r="7944" spans="14:16" ht="14.25" customHeight="1" x14ac:dyDescent="0.2">
      <c r="N7944" s="8"/>
      <c r="P7944" s="8"/>
    </row>
    <row r="7945" spans="14:16" ht="14.25" customHeight="1" x14ac:dyDescent="0.2">
      <c r="N7945" s="8"/>
      <c r="P7945" s="8"/>
    </row>
    <row r="7946" spans="14:16" ht="14.25" customHeight="1" x14ac:dyDescent="0.2">
      <c r="N7946" s="8"/>
      <c r="P7946" s="8"/>
    </row>
    <row r="7947" spans="14:16" ht="14.25" customHeight="1" x14ac:dyDescent="0.2">
      <c r="N7947" s="8"/>
      <c r="P7947" s="8"/>
    </row>
    <row r="7948" spans="14:16" ht="14.25" customHeight="1" x14ac:dyDescent="0.2">
      <c r="N7948" s="8"/>
      <c r="P7948" s="8"/>
    </row>
    <row r="7949" spans="14:16" ht="14.25" customHeight="1" x14ac:dyDescent="0.2">
      <c r="N7949" s="8"/>
      <c r="P7949" s="8"/>
    </row>
    <row r="7950" spans="14:16" ht="14.25" customHeight="1" x14ac:dyDescent="0.2">
      <c r="N7950" s="8"/>
      <c r="P7950" s="8"/>
    </row>
    <row r="7951" spans="14:16" ht="14.25" customHeight="1" x14ac:dyDescent="0.2">
      <c r="N7951" s="8"/>
      <c r="P7951" s="8"/>
    </row>
    <row r="7952" spans="14:16" ht="14.25" customHeight="1" x14ac:dyDescent="0.2">
      <c r="N7952" s="8"/>
      <c r="P7952" s="8"/>
    </row>
    <row r="7953" spans="14:16" ht="14.25" customHeight="1" x14ac:dyDescent="0.2">
      <c r="N7953" s="8"/>
      <c r="P7953" s="8"/>
    </row>
    <row r="7954" spans="14:16" ht="14.25" customHeight="1" x14ac:dyDescent="0.2">
      <c r="N7954" s="8"/>
      <c r="P7954" s="8"/>
    </row>
    <row r="7955" spans="14:16" ht="14.25" customHeight="1" x14ac:dyDescent="0.2">
      <c r="N7955" s="8"/>
      <c r="P7955" s="8"/>
    </row>
    <row r="7956" spans="14:16" ht="14.25" customHeight="1" x14ac:dyDescent="0.2">
      <c r="N7956" s="8"/>
      <c r="P7956" s="8"/>
    </row>
    <row r="7957" spans="14:16" ht="14.25" customHeight="1" x14ac:dyDescent="0.2">
      <c r="N7957" s="8"/>
      <c r="P7957" s="8"/>
    </row>
    <row r="7958" spans="14:16" ht="14.25" customHeight="1" x14ac:dyDescent="0.2">
      <c r="N7958" s="8"/>
      <c r="P7958" s="8"/>
    </row>
    <row r="7959" spans="14:16" ht="14.25" customHeight="1" x14ac:dyDescent="0.2">
      <c r="N7959" s="8"/>
      <c r="P7959" s="8"/>
    </row>
    <row r="7960" spans="14:16" ht="14.25" customHeight="1" x14ac:dyDescent="0.2">
      <c r="N7960" s="8"/>
      <c r="P7960" s="8"/>
    </row>
    <row r="7961" spans="14:16" ht="14.25" customHeight="1" x14ac:dyDescent="0.2">
      <c r="N7961" s="8"/>
      <c r="P7961" s="8"/>
    </row>
    <row r="7962" spans="14:16" ht="14.25" customHeight="1" x14ac:dyDescent="0.2">
      <c r="N7962" s="8"/>
      <c r="P7962" s="8"/>
    </row>
    <row r="7963" spans="14:16" ht="14.25" customHeight="1" x14ac:dyDescent="0.2">
      <c r="N7963" s="8"/>
      <c r="P7963" s="8"/>
    </row>
    <row r="7964" spans="14:16" ht="14.25" customHeight="1" x14ac:dyDescent="0.2">
      <c r="N7964" s="8"/>
      <c r="P7964" s="8"/>
    </row>
    <row r="7965" spans="14:16" ht="14.25" customHeight="1" x14ac:dyDescent="0.2">
      <c r="N7965" s="8"/>
      <c r="P7965" s="8"/>
    </row>
    <row r="7966" spans="14:16" ht="14.25" customHeight="1" x14ac:dyDescent="0.2">
      <c r="N7966" s="8"/>
      <c r="P7966" s="8"/>
    </row>
    <row r="7967" spans="14:16" ht="14.25" customHeight="1" x14ac:dyDescent="0.2">
      <c r="N7967" s="8"/>
      <c r="P7967" s="8"/>
    </row>
    <row r="7968" spans="14:16" ht="14.25" customHeight="1" x14ac:dyDescent="0.2">
      <c r="N7968" s="8"/>
      <c r="P7968" s="8"/>
    </row>
    <row r="7969" spans="14:16" ht="14.25" customHeight="1" x14ac:dyDescent="0.2">
      <c r="N7969" s="8"/>
      <c r="P7969" s="8"/>
    </row>
    <row r="7970" spans="14:16" ht="14.25" customHeight="1" x14ac:dyDescent="0.2">
      <c r="N7970" s="8"/>
      <c r="P7970" s="8"/>
    </row>
    <row r="7971" spans="14:16" ht="14.25" customHeight="1" x14ac:dyDescent="0.2">
      <c r="N7971" s="8"/>
      <c r="P7971" s="8"/>
    </row>
    <row r="7972" spans="14:16" ht="14.25" customHeight="1" x14ac:dyDescent="0.2">
      <c r="N7972" s="8"/>
      <c r="P7972" s="8"/>
    </row>
    <row r="7973" spans="14:16" ht="14.25" customHeight="1" x14ac:dyDescent="0.2">
      <c r="N7973" s="8"/>
      <c r="P7973" s="8"/>
    </row>
    <row r="7974" spans="14:16" ht="14.25" customHeight="1" x14ac:dyDescent="0.2">
      <c r="N7974" s="8"/>
      <c r="P7974" s="8"/>
    </row>
    <row r="7975" spans="14:16" ht="14.25" customHeight="1" x14ac:dyDescent="0.2">
      <c r="N7975" s="8"/>
      <c r="P7975" s="8"/>
    </row>
    <row r="7976" spans="14:16" ht="14.25" customHeight="1" x14ac:dyDescent="0.2">
      <c r="N7976" s="8"/>
      <c r="P7976" s="8"/>
    </row>
    <row r="7977" spans="14:16" ht="14.25" customHeight="1" x14ac:dyDescent="0.2">
      <c r="N7977" s="8"/>
      <c r="P7977" s="8"/>
    </row>
    <row r="7978" spans="14:16" ht="14.25" customHeight="1" x14ac:dyDescent="0.2">
      <c r="N7978" s="8"/>
      <c r="P7978" s="8"/>
    </row>
    <row r="7979" spans="14:16" ht="14.25" customHeight="1" x14ac:dyDescent="0.2">
      <c r="N7979" s="8"/>
      <c r="P7979" s="8"/>
    </row>
    <row r="7980" spans="14:16" ht="14.25" customHeight="1" x14ac:dyDescent="0.2">
      <c r="N7980" s="8"/>
      <c r="P7980" s="8"/>
    </row>
    <row r="7981" spans="14:16" ht="14.25" customHeight="1" x14ac:dyDescent="0.2">
      <c r="N7981" s="8"/>
      <c r="P7981" s="8"/>
    </row>
    <row r="7982" spans="14:16" ht="14.25" customHeight="1" x14ac:dyDescent="0.2">
      <c r="N7982" s="8"/>
      <c r="P7982" s="8"/>
    </row>
    <row r="7983" spans="14:16" ht="14.25" customHeight="1" x14ac:dyDescent="0.2">
      <c r="N7983" s="8"/>
      <c r="P7983" s="8"/>
    </row>
    <row r="7984" spans="14:16" ht="14.25" customHeight="1" x14ac:dyDescent="0.2">
      <c r="N7984" s="8"/>
      <c r="P7984" s="8"/>
    </row>
    <row r="7985" spans="14:16" ht="14.25" customHeight="1" x14ac:dyDescent="0.2">
      <c r="N7985" s="8"/>
      <c r="P7985" s="8"/>
    </row>
    <row r="7986" spans="14:16" ht="14.25" customHeight="1" x14ac:dyDescent="0.2">
      <c r="N7986" s="8"/>
      <c r="P7986" s="8"/>
    </row>
    <row r="7987" spans="14:16" ht="14.25" customHeight="1" x14ac:dyDescent="0.2">
      <c r="N7987" s="8"/>
      <c r="P7987" s="8"/>
    </row>
    <row r="7988" spans="14:16" ht="14.25" customHeight="1" x14ac:dyDescent="0.2">
      <c r="N7988" s="8"/>
      <c r="P7988" s="8"/>
    </row>
    <row r="7989" spans="14:16" ht="14.25" customHeight="1" x14ac:dyDescent="0.2">
      <c r="N7989" s="8"/>
      <c r="P7989" s="8"/>
    </row>
    <row r="7990" spans="14:16" ht="14.25" customHeight="1" x14ac:dyDescent="0.2">
      <c r="N7990" s="8"/>
      <c r="P7990" s="8"/>
    </row>
    <row r="7991" spans="14:16" ht="14.25" customHeight="1" x14ac:dyDescent="0.2">
      <c r="N7991" s="8"/>
      <c r="P7991" s="8"/>
    </row>
    <row r="7992" spans="14:16" ht="14.25" customHeight="1" x14ac:dyDescent="0.2">
      <c r="N7992" s="8"/>
      <c r="P7992" s="8"/>
    </row>
    <row r="7993" spans="14:16" ht="14.25" customHeight="1" x14ac:dyDescent="0.2">
      <c r="N7993" s="8"/>
      <c r="P7993" s="8"/>
    </row>
    <row r="7994" spans="14:16" ht="14.25" customHeight="1" x14ac:dyDescent="0.2">
      <c r="N7994" s="8"/>
      <c r="P7994" s="8"/>
    </row>
    <row r="7995" spans="14:16" ht="14.25" customHeight="1" x14ac:dyDescent="0.2">
      <c r="N7995" s="8"/>
      <c r="P7995" s="8"/>
    </row>
    <row r="7996" spans="14:16" ht="14.25" customHeight="1" x14ac:dyDescent="0.2">
      <c r="N7996" s="8"/>
      <c r="P7996" s="8"/>
    </row>
    <row r="7997" spans="14:16" ht="14.25" customHeight="1" x14ac:dyDescent="0.2">
      <c r="N7997" s="8"/>
      <c r="P7997" s="8"/>
    </row>
    <row r="7998" spans="14:16" ht="14.25" customHeight="1" x14ac:dyDescent="0.2">
      <c r="N7998" s="8"/>
      <c r="P7998" s="8"/>
    </row>
    <row r="7999" spans="14:16" ht="14.25" customHeight="1" x14ac:dyDescent="0.2">
      <c r="N7999" s="8"/>
      <c r="P7999" s="8"/>
    </row>
    <row r="8000" spans="14:16" ht="14.25" customHeight="1" x14ac:dyDescent="0.2">
      <c r="N8000" s="8"/>
      <c r="P8000" s="8"/>
    </row>
    <row r="8001" spans="14:16" ht="14.25" customHeight="1" x14ac:dyDescent="0.2">
      <c r="N8001" s="8"/>
      <c r="P8001" s="8"/>
    </row>
    <row r="8002" spans="14:16" ht="14.25" customHeight="1" x14ac:dyDescent="0.2">
      <c r="N8002" s="8"/>
      <c r="P8002" s="8"/>
    </row>
    <row r="8003" spans="14:16" ht="14.25" customHeight="1" x14ac:dyDescent="0.2">
      <c r="N8003" s="8"/>
      <c r="P8003" s="8"/>
    </row>
    <row r="8004" spans="14:16" ht="14.25" customHeight="1" x14ac:dyDescent="0.2">
      <c r="N8004" s="8"/>
      <c r="P8004" s="8"/>
    </row>
    <row r="8005" spans="14:16" ht="14.25" customHeight="1" x14ac:dyDescent="0.2">
      <c r="N8005" s="8"/>
      <c r="P8005" s="8"/>
    </row>
    <row r="8006" spans="14:16" ht="14.25" customHeight="1" x14ac:dyDescent="0.2">
      <c r="N8006" s="8"/>
      <c r="P8006" s="8"/>
    </row>
    <row r="8007" spans="14:16" ht="14.25" customHeight="1" x14ac:dyDescent="0.2">
      <c r="N8007" s="8"/>
      <c r="P8007" s="8"/>
    </row>
    <row r="8008" spans="14:16" ht="14.25" customHeight="1" x14ac:dyDescent="0.2">
      <c r="N8008" s="8"/>
      <c r="P8008" s="8"/>
    </row>
    <row r="8009" spans="14:16" ht="14.25" customHeight="1" x14ac:dyDescent="0.2">
      <c r="N8009" s="8"/>
      <c r="P8009" s="8"/>
    </row>
    <row r="8010" spans="14:16" ht="14.25" customHeight="1" x14ac:dyDescent="0.2">
      <c r="N8010" s="8"/>
      <c r="P8010" s="8"/>
    </row>
    <row r="8011" spans="14:16" ht="14.25" customHeight="1" x14ac:dyDescent="0.2">
      <c r="N8011" s="8"/>
      <c r="P8011" s="8"/>
    </row>
    <row r="8012" spans="14:16" ht="14.25" customHeight="1" x14ac:dyDescent="0.2">
      <c r="N8012" s="8"/>
      <c r="P8012" s="8"/>
    </row>
    <row r="8013" spans="14:16" ht="14.25" customHeight="1" x14ac:dyDescent="0.2">
      <c r="N8013" s="8"/>
      <c r="P8013" s="8"/>
    </row>
    <row r="8014" spans="14:16" ht="14.25" customHeight="1" x14ac:dyDescent="0.2">
      <c r="N8014" s="8"/>
      <c r="P8014" s="8"/>
    </row>
    <row r="8015" spans="14:16" ht="14.25" customHeight="1" x14ac:dyDescent="0.2">
      <c r="N8015" s="8"/>
      <c r="P8015" s="8"/>
    </row>
    <row r="8016" spans="14:16" ht="14.25" customHeight="1" x14ac:dyDescent="0.2">
      <c r="N8016" s="8"/>
      <c r="P8016" s="8"/>
    </row>
    <row r="8017" spans="14:16" ht="14.25" customHeight="1" x14ac:dyDescent="0.2">
      <c r="N8017" s="8"/>
      <c r="P8017" s="8"/>
    </row>
    <row r="8018" spans="14:16" ht="14.25" customHeight="1" x14ac:dyDescent="0.2">
      <c r="N8018" s="8"/>
      <c r="P8018" s="8"/>
    </row>
    <row r="8019" spans="14:16" ht="14.25" customHeight="1" x14ac:dyDescent="0.2">
      <c r="N8019" s="8"/>
      <c r="P8019" s="8"/>
    </row>
    <row r="8020" spans="14:16" ht="14.25" customHeight="1" x14ac:dyDescent="0.2">
      <c r="N8020" s="8"/>
      <c r="P8020" s="8"/>
    </row>
    <row r="8021" spans="14:16" ht="14.25" customHeight="1" x14ac:dyDescent="0.2">
      <c r="N8021" s="8"/>
      <c r="P8021" s="8"/>
    </row>
    <row r="8022" spans="14:16" ht="14.25" customHeight="1" x14ac:dyDescent="0.2">
      <c r="N8022" s="8"/>
      <c r="P8022" s="8"/>
    </row>
    <row r="8023" spans="14:16" ht="14.25" customHeight="1" x14ac:dyDescent="0.2">
      <c r="N8023" s="8"/>
      <c r="P8023" s="8"/>
    </row>
    <row r="8024" spans="14:16" ht="14.25" customHeight="1" x14ac:dyDescent="0.2">
      <c r="N8024" s="8"/>
      <c r="P8024" s="8"/>
    </row>
    <row r="8025" spans="14:16" ht="14.25" customHeight="1" x14ac:dyDescent="0.2">
      <c r="N8025" s="8"/>
      <c r="P8025" s="8"/>
    </row>
    <row r="8026" spans="14:16" ht="14.25" customHeight="1" x14ac:dyDescent="0.2">
      <c r="N8026" s="8"/>
      <c r="P8026" s="8"/>
    </row>
    <row r="8027" spans="14:16" ht="14.25" customHeight="1" x14ac:dyDescent="0.2">
      <c r="N8027" s="8"/>
      <c r="P8027" s="8"/>
    </row>
    <row r="8028" spans="14:16" ht="14.25" customHeight="1" x14ac:dyDescent="0.2">
      <c r="N8028" s="8"/>
      <c r="P8028" s="8"/>
    </row>
    <row r="8029" spans="14:16" ht="14.25" customHeight="1" x14ac:dyDescent="0.2">
      <c r="N8029" s="8"/>
      <c r="P8029" s="8"/>
    </row>
    <row r="8030" spans="14:16" ht="14.25" customHeight="1" x14ac:dyDescent="0.2">
      <c r="N8030" s="8"/>
      <c r="P8030" s="8"/>
    </row>
    <row r="8031" spans="14:16" ht="14.25" customHeight="1" x14ac:dyDescent="0.2">
      <c r="N8031" s="8"/>
      <c r="P8031" s="8"/>
    </row>
    <row r="8032" spans="14:16" ht="14.25" customHeight="1" x14ac:dyDescent="0.2">
      <c r="N8032" s="8"/>
      <c r="P8032" s="8"/>
    </row>
    <row r="8033" spans="14:16" ht="14.25" customHeight="1" x14ac:dyDescent="0.2">
      <c r="N8033" s="8"/>
      <c r="P8033" s="8"/>
    </row>
    <row r="8034" spans="14:16" ht="14.25" customHeight="1" x14ac:dyDescent="0.2">
      <c r="N8034" s="8"/>
      <c r="P8034" s="8"/>
    </row>
    <row r="8035" spans="14:16" ht="14.25" customHeight="1" x14ac:dyDescent="0.2">
      <c r="N8035" s="8"/>
      <c r="P8035" s="8"/>
    </row>
    <row r="8036" spans="14:16" ht="14.25" customHeight="1" x14ac:dyDescent="0.2">
      <c r="N8036" s="8"/>
      <c r="P8036" s="8"/>
    </row>
    <row r="8037" spans="14:16" ht="14.25" customHeight="1" x14ac:dyDescent="0.2">
      <c r="N8037" s="8"/>
      <c r="P8037" s="8"/>
    </row>
    <row r="8038" spans="14:16" ht="14.25" customHeight="1" x14ac:dyDescent="0.2">
      <c r="N8038" s="8"/>
      <c r="P8038" s="8"/>
    </row>
    <row r="8039" spans="14:16" ht="14.25" customHeight="1" x14ac:dyDescent="0.2">
      <c r="N8039" s="8"/>
      <c r="P8039" s="8"/>
    </row>
    <row r="8040" spans="14:16" ht="14.25" customHeight="1" x14ac:dyDescent="0.2">
      <c r="N8040" s="8"/>
      <c r="P8040" s="8"/>
    </row>
    <row r="8041" spans="14:16" ht="14.25" customHeight="1" x14ac:dyDescent="0.2">
      <c r="N8041" s="8"/>
      <c r="P8041" s="8"/>
    </row>
    <row r="8042" spans="14:16" ht="14.25" customHeight="1" x14ac:dyDescent="0.2">
      <c r="N8042" s="8"/>
      <c r="P8042" s="8"/>
    </row>
    <row r="8043" spans="14:16" ht="14.25" customHeight="1" x14ac:dyDescent="0.2">
      <c r="N8043" s="8"/>
      <c r="P8043" s="8"/>
    </row>
    <row r="8044" spans="14:16" ht="14.25" customHeight="1" x14ac:dyDescent="0.2">
      <c r="N8044" s="8"/>
      <c r="P8044" s="8"/>
    </row>
    <row r="8045" spans="14:16" ht="14.25" customHeight="1" x14ac:dyDescent="0.2">
      <c r="N8045" s="8"/>
      <c r="P8045" s="8"/>
    </row>
    <row r="8046" spans="14:16" ht="14.25" customHeight="1" x14ac:dyDescent="0.2">
      <c r="N8046" s="8"/>
      <c r="P8046" s="8"/>
    </row>
    <row r="8047" spans="14:16" ht="14.25" customHeight="1" x14ac:dyDescent="0.2">
      <c r="N8047" s="8"/>
      <c r="P8047" s="8"/>
    </row>
    <row r="8048" spans="14:16" ht="14.25" customHeight="1" x14ac:dyDescent="0.2">
      <c r="N8048" s="8"/>
      <c r="P8048" s="8"/>
    </row>
    <row r="8049" spans="14:16" ht="14.25" customHeight="1" x14ac:dyDescent="0.2">
      <c r="N8049" s="8"/>
      <c r="P8049" s="8"/>
    </row>
    <row r="8050" spans="14:16" ht="14.25" customHeight="1" x14ac:dyDescent="0.2">
      <c r="N8050" s="8"/>
      <c r="P8050" s="8"/>
    </row>
    <row r="8051" spans="14:16" ht="14.25" customHeight="1" x14ac:dyDescent="0.2">
      <c r="N8051" s="8"/>
      <c r="P8051" s="8"/>
    </row>
    <row r="8052" spans="14:16" ht="14.25" customHeight="1" x14ac:dyDescent="0.2">
      <c r="N8052" s="8"/>
      <c r="P8052" s="8"/>
    </row>
    <row r="8053" spans="14:16" ht="14.25" customHeight="1" x14ac:dyDescent="0.2">
      <c r="N8053" s="8"/>
      <c r="P8053" s="8"/>
    </row>
    <row r="8054" spans="14:16" ht="14.25" customHeight="1" x14ac:dyDescent="0.2">
      <c r="N8054" s="8"/>
      <c r="P8054" s="8"/>
    </row>
    <row r="8055" spans="14:16" ht="14.25" customHeight="1" x14ac:dyDescent="0.2">
      <c r="N8055" s="8"/>
      <c r="P8055" s="8"/>
    </row>
    <row r="8056" spans="14:16" ht="14.25" customHeight="1" x14ac:dyDescent="0.2">
      <c r="N8056" s="8"/>
      <c r="P8056" s="8"/>
    </row>
    <row r="8057" spans="14:16" ht="14.25" customHeight="1" x14ac:dyDescent="0.2">
      <c r="N8057" s="8"/>
      <c r="P8057" s="8"/>
    </row>
    <row r="8058" spans="14:16" ht="14.25" customHeight="1" x14ac:dyDescent="0.2">
      <c r="N8058" s="8"/>
      <c r="P8058" s="8"/>
    </row>
    <row r="8059" spans="14:16" ht="14.25" customHeight="1" x14ac:dyDescent="0.2">
      <c r="N8059" s="8"/>
      <c r="P8059" s="8"/>
    </row>
    <row r="8060" spans="14:16" ht="14.25" customHeight="1" x14ac:dyDescent="0.2">
      <c r="N8060" s="8"/>
      <c r="P8060" s="8"/>
    </row>
    <row r="8061" spans="14:16" ht="14.25" customHeight="1" x14ac:dyDescent="0.2">
      <c r="N8061" s="8"/>
      <c r="P8061" s="8"/>
    </row>
    <row r="8062" spans="14:16" ht="14.25" customHeight="1" x14ac:dyDescent="0.2">
      <c r="N8062" s="8"/>
      <c r="P8062" s="8"/>
    </row>
    <row r="8063" spans="14:16" ht="14.25" customHeight="1" x14ac:dyDescent="0.2">
      <c r="N8063" s="8"/>
      <c r="P8063" s="8"/>
    </row>
    <row r="8064" spans="14:16" ht="14.25" customHeight="1" x14ac:dyDescent="0.2">
      <c r="N8064" s="8"/>
      <c r="P8064" s="8"/>
    </row>
    <row r="8065" spans="14:16" ht="14.25" customHeight="1" x14ac:dyDescent="0.2">
      <c r="N8065" s="8"/>
      <c r="P8065" s="8"/>
    </row>
    <row r="8066" spans="14:16" ht="14.25" customHeight="1" x14ac:dyDescent="0.2">
      <c r="N8066" s="8"/>
      <c r="P8066" s="8"/>
    </row>
    <row r="8067" spans="14:16" ht="14.25" customHeight="1" x14ac:dyDescent="0.2">
      <c r="N8067" s="8"/>
      <c r="P8067" s="8"/>
    </row>
    <row r="8068" spans="14:16" ht="14.25" customHeight="1" x14ac:dyDescent="0.2">
      <c r="N8068" s="8"/>
      <c r="P8068" s="8"/>
    </row>
    <row r="8069" spans="14:16" ht="14.25" customHeight="1" x14ac:dyDescent="0.2">
      <c r="N8069" s="8"/>
      <c r="P8069" s="8"/>
    </row>
    <row r="8070" spans="14:16" ht="14.25" customHeight="1" x14ac:dyDescent="0.2">
      <c r="N8070" s="8"/>
      <c r="P8070" s="8"/>
    </row>
    <row r="8071" spans="14:16" ht="14.25" customHeight="1" x14ac:dyDescent="0.2">
      <c r="N8071" s="8"/>
      <c r="P8071" s="8"/>
    </row>
    <row r="8072" spans="14:16" ht="14.25" customHeight="1" x14ac:dyDescent="0.2">
      <c r="N8072" s="8"/>
      <c r="P8072" s="8"/>
    </row>
    <row r="8073" spans="14:16" ht="14.25" customHeight="1" x14ac:dyDescent="0.2">
      <c r="N8073" s="8"/>
      <c r="P8073" s="8"/>
    </row>
    <row r="8074" spans="14:16" ht="14.25" customHeight="1" x14ac:dyDescent="0.2">
      <c r="N8074" s="8"/>
      <c r="P8074" s="8"/>
    </row>
    <row r="8075" spans="14:16" ht="14.25" customHeight="1" x14ac:dyDescent="0.2">
      <c r="N8075" s="8"/>
      <c r="P8075" s="8"/>
    </row>
    <row r="8076" spans="14:16" ht="14.25" customHeight="1" x14ac:dyDescent="0.2">
      <c r="N8076" s="8"/>
      <c r="P8076" s="8"/>
    </row>
    <row r="8077" spans="14:16" ht="14.25" customHeight="1" x14ac:dyDescent="0.2">
      <c r="N8077" s="8"/>
      <c r="P8077" s="8"/>
    </row>
    <row r="8078" spans="14:16" ht="14.25" customHeight="1" x14ac:dyDescent="0.2">
      <c r="N8078" s="8"/>
      <c r="P8078" s="8"/>
    </row>
    <row r="8079" spans="14:16" ht="14.25" customHeight="1" x14ac:dyDescent="0.2">
      <c r="N8079" s="8"/>
      <c r="P8079" s="8"/>
    </row>
    <row r="8080" spans="14:16" ht="14.25" customHeight="1" x14ac:dyDescent="0.2">
      <c r="N8080" s="8"/>
      <c r="P8080" s="8"/>
    </row>
    <row r="8081" spans="14:16" ht="14.25" customHeight="1" x14ac:dyDescent="0.2">
      <c r="N8081" s="8"/>
      <c r="P8081" s="8"/>
    </row>
    <row r="8082" spans="14:16" ht="14.25" customHeight="1" x14ac:dyDescent="0.2">
      <c r="N8082" s="8"/>
      <c r="P8082" s="8"/>
    </row>
    <row r="8083" spans="14:16" ht="14.25" customHeight="1" x14ac:dyDescent="0.2">
      <c r="N8083" s="8"/>
      <c r="P8083" s="8"/>
    </row>
    <row r="8084" spans="14:16" ht="14.25" customHeight="1" x14ac:dyDescent="0.2">
      <c r="N8084" s="8"/>
      <c r="P8084" s="8"/>
    </row>
    <row r="8085" spans="14:16" ht="14.25" customHeight="1" x14ac:dyDescent="0.2">
      <c r="N8085" s="8"/>
      <c r="P8085" s="8"/>
    </row>
    <row r="8086" spans="14:16" ht="14.25" customHeight="1" x14ac:dyDescent="0.2">
      <c r="N8086" s="8"/>
      <c r="P8086" s="8"/>
    </row>
    <row r="8087" spans="14:16" ht="14.25" customHeight="1" x14ac:dyDescent="0.2">
      <c r="N8087" s="8"/>
      <c r="P8087" s="8"/>
    </row>
    <row r="8088" spans="14:16" ht="14.25" customHeight="1" x14ac:dyDescent="0.2">
      <c r="N8088" s="8"/>
      <c r="P8088" s="8"/>
    </row>
    <row r="8089" spans="14:16" ht="14.25" customHeight="1" x14ac:dyDescent="0.2">
      <c r="N8089" s="8"/>
      <c r="P8089" s="8"/>
    </row>
    <row r="8090" spans="14:16" ht="14.25" customHeight="1" x14ac:dyDescent="0.2">
      <c r="N8090" s="8"/>
      <c r="P8090" s="8"/>
    </row>
    <row r="8091" spans="14:16" ht="14.25" customHeight="1" x14ac:dyDescent="0.2">
      <c r="N8091" s="8"/>
      <c r="P8091" s="8"/>
    </row>
    <row r="8092" spans="14:16" ht="14.25" customHeight="1" x14ac:dyDescent="0.2">
      <c r="N8092" s="8"/>
      <c r="P8092" s="8"/>
    </row>
    <row r="8093" spans="14:16" ht="14.25" customHeight="1" x14ac:dyDescent="0.2">
      <c r="N8093" s="8"/>
      <c r="P8093" s="8"/>
    </row>
    <row r="8094" spans="14:16" ht="14.25" customHeight="1" x14ac:dyDescent="0.2">
      <c r="N8094" s="8"/>
      <c r="P8094" s="8"/>
    </row>
    <row r="8095" spans="14:16" ht="14.25" customHeight="1" x14ac:dyDescent="0.2">
      <c r="N8095" s="8"/>
      <c r="P8095" s="8"/>
    </row>
    <row r="8096" spans="14:16" ht="14.25" customHeight="1" x14ac:dyDescent="0.2">
      <c r="N8096" s="8"/>
      <c r="P8096" s="8"/>
    </row>
    <row r="8097" spans="14:16" ht="14.25" customHeight="1" x14ac:dyDescent="0.2">
      <c r="N8097" s="8"/>
      <c r="P8097" s="8"/>
    </row>
    <row r="8098" spans="14:16" ht="14.25" customHeight="1" x14ac:dyDescent="0.2">
      <c r="N8098" s="8"/>
      <c r="P8098" s="8"/>
    </row>
    <row r="8099" spans="14:16" ht="14.25" customHeight="1" x14ac:dyDescent="0.2">
      <c r="N8099" s="8"/>
      <c r="P8099" s="8"/>
    </row>
    <row r="8100" spans="14:16" ht="14.25" customHeight="1" x14ac:dyDescent="0.2">
      <c r="N8100" s="8"/>
      <c r="P8100" s="8"/>
    </row>
    <row r="8101" spans="14:16" ht="14.25" customHeight="1" x14ac:dyDescent="0.2">
      <c r="N8101" s="8"/>
      <c r="P8101" s="8"/>
    </row>
    <row r="8102" spans="14:16" ht="14.25" customHeight="1" x14ac:dyDescent="0.2">
      <c r="N8102" s="8"/>
      <c r="P8102" s="8"/>
    </row>
    <row r="8103" spans="14:16" ht="14.25" customHeight="1" x14ac:dyDescent="0.2">
      <c r="N8103" s="8"/>
      <c r="P8103" s="8"/>
    </row>
    <row r="8104" spans="14:16" ht="14.25" customHeight="1" x14ac:dyDescent="0.2">
      <c r="N8104" s="8"/>
      <c r="P8104" s="8"/>
    </row>
    <row r="8105" spans="14:16" ht="14.25" customHeight="1" x14ac:dyDescent="0.2">
      <c r="N8105" s="8"/>
      <c r="P8105" s="8"/>
    </row>
    <row r="8106" spans="14:16" ht="14.25" customHeight="1" x14ac:dyDescent="0.2">
      <c r="N8106" s="8"/>
      <c r="P8106" s="8"/>
    </row>
    <row r="8107" spans="14:16" ht="14.25" customHeight="1" x14ac:dyDescent="0.2">
      <c r="N8107" s="8"/>
      <c r="P8107" s="8"/>
    </row>
    <row r="8108" spans="14:16" ht="14.25" customHeight="1" x14ac:dyDescent="0.2">
      <c r="N8108" s="8"/>
      <c r="P8108" s="8"/>
    </row>
    <row r="8109" spans="14:16" ht="14.25" customHeight="1" x14ac:dyDescent="0.2">
      <c r="N8109" s="8"/>
      <c r="P8109" s="8"/>
    </row>
    <row r="8110" spans="14:16" ht="14.25" customHeight="1" x14ac:dyDescent="0.2">
      <c r="N8110" s="8"/>
      <c r="P8110" s="8"/>
    </row>
    <row r="8111" spans="14:16" ht="14.25" customHeight="1" x14ac:dyDescent="0.2">
      <c r="N8111" s="8"/>
      <c r="P8111" s="8"/>
    </row>
    <row r="8112" spans="14:16" ht="14.25" customHeight="1" x14ac:dyDescent="0.2">
      <c r="N8112" s="8"/>
      <c r="P8112" s="8"/>
    </row>
    <row r="8113" spans="14:16" ht="14.25" customHeight="1" x14ac:dyDescent="0.2">
      <c r="N8113" s="8"/>
      <c r="P8113" s="8"/>
    </row>
    <row r="8114" spans="14:16" ht="14.25" customHeight="1" x14ac:dyDescent="0.2">
      <c r="N8114" s="8"/>
      <c r="P8114" s="8"/>
    </row>
    <row r="8115" spans="14:16" ht="14.25" customHeight="1" x14ac:dyDescent="0.2">
      <c r="N8115" s="8"/>
      <c r="P8115" s="8"/>
    </row>
    <row r="8116" spans="14:16" ht="14.25" customHeight="1" x14ac:dyDescent="0.2">
      <c r="N8116" s="8"/>
      <c r="P8116" s="8"/>
    </row>
    <row r="8117" spans="14:16" ht="14.25" customHeight="1" x14ac:dyDescent="0.2">
      <c r="N8117" s="8"/>
      <c r="P8117" s="8"/>
    </row>
    <row r="8118" spans="14:16" ht="14.25" customHeight="1" x14ac:dyDescent="0.2">
      <c r="N8118" s="8"/>
      <c r="P8118" s="8"/>
    </row>
    <row r="8119" spans="14:16" ht="14.25" customHeight="1" x14ac:dyDescent="0.2">
      <c r="N8119" s="8"/>
      <c r="P8119" s="8"/>
    </row>
    <row r="8120" spans="14:16" ht="14.25" customHeight="1" x14ac:dyDescent="0.2">
      <c r="N8120" s="8"/>
      <c r="P8120" s="8"/>
    </row>
    <row r="8121" spans="14:16" ht="14.25" customHeight="1" x14ac:dyDescent="0.2">
      <c r="N8121" s="8"/>
      <c r="P8121" s="8"/>
    </row>
    <row r="8122" spans="14:16" ht="14.25" customHeight="1" x14ac:dyDescent="0.2">
      <c r="N8122" s="8"/>
      <c r="P8122" s="8"/>
    </row>
    <row r="8123" spans="14:16" ht="14.25" customHeight="1" x14ac:dyDescent="0.2">
      <c r="N8123" s="8"/>
      <c r="P8123" s="8"/>
    </row>
    <row r="8124" spans="14:16" ht="14.25" customHeight="1" x14ac:dyDescent="0.2">
      <c r="N8124" s="8"/>
      <c r="P8124" s="8"/>
    </row>
    <row r="8125" spans="14:16" ht="14.25" customHeight="1" x14ac:dyDescent="0.2">
      <c r="N8125" s="8"/>
      <c r="P8125" s="8"/>
    </row>
    <row r="8126" spans="14:16" ht="14.25" customHeight="1" x14ac:dyDescent="0.2">
      <c r="N8126" s="8"/>
      <c r="P8126" s="8"/>
    </row>
    <row r="8127" spans="14:16" ht="14.25" customHeight="1" x14ac:dyDescent="0.2">
      <c r="N8127" s="8"/>
      <c r="P8127" s="8"/>
    </row>
    <row r="8128" spans="14:16" ht="14.25" customHeight="1" x14ac:dyDescent="0.2">
      <c r="N8128" s="8"/>
      <c r="P8128" s="8"/>
    </row>
    <row r="8129" spans="14:16" ht="14.25" customHeight="1" x14ac:dyDescent="0.2">
      <c r="N8129" s="8"/>
      <c r="P8129" s="8"/>
    </row>
    <row r="8130" spans="14:16" ht="14.25" customHeight="1" x14ac:dyDescent="0.2">
      <c r="N8130" s="8"/>
      <c r="P8130" s="8"/>
    </row>
    <row r="8131" spans="14:16" ht="14.25" customHeight="1" x14ac:dyDescent="0.2">
      <c r="N8131" s="8"/>
      <c r="P8131" s="8"/>
    </row>
    <row r="8132" spans="14:16" ht="14.25" customHeight="1" x14ac:dyDescent="0.2">
      <c r="N8132" s="8"/>
      <c r="P8132" s="8"/>
    </row>
    <row r="8133" spans="14:16" ht="14.25" customHeight="1" x14ac:dyDescent="0.2">
      <c r="N8133" s="8"/>
      <c r="P8133" s="8"/>
    </row>
    <row r="8134" spans="14:16" ht="14.25" customHeight="1" x14ac:dyDescent="0.2">
      <c r="N8134" s="8"/>
      <c r="P8134" s="8"/>
    </row>
    <row r="8135" spans="14:16" ht="14.25" customHeight="1" x14ac:dyDescent="0.2">
      <c r="N8135" s="8"/>
      <c r="P8135" s="8"/>
    </row>
    <row r="8136" spans="14:16" ht="14.25" customHeight="1" x14ac:dyDescent="0.2">
      <c r="N8136" s="8"/>
      <c r="P8136" s="8"/>
    </row>
    <row r="8137" spans="14:16" ht="14.25" customHeight="1" x14ac:dyDescent="0.2">
      <c r="N8137" s="8"/>
      <c r="P8137" s="8"/>
    </row>
    <row r="8138" spans="14:16" ht="14.25" customHeight="1" x14ac:dyDescent="0.2">
      <c r="N8138" s="8"/>
      <c r="P8138" s="8"/>
    </row>
    <row r="8139" spans="14:16" ht="14.25" customHeight="1" x14ac:dyDescent="0.2">
      <c r="N8139" s="8"/>
      <c r="P8139" s="8"/>
    </row>
    <row r="8140" spans="14:16" ht="14.25" customHeight="1" x14ac:dyDescent="0.2">
      <c r="N8140" s="8"/>
      <c r="P8140" s="8"/>
    </row>
    <row r="8141" spans="14:16" ht="14.25" customHeight="1" x14ac:dyDescent="0.2">
      <c r="N8141" s="8"/>
      <c r="P8141" s="8"/>
    </row>
    <row r="8142" spans="14:16" ht="14.25" customHeight="1" x14ac:dyDescent="0.2">
      <c r="N8142" s="8"/>
      <c r="P8142" s="8"/>
    </row>
    <row r="8143" spans="14:16" ht="14.25" customHeight="1" x14ac:dyDescent="0.2">
      <c r="N8143" s="8"/>
      <c r="P8143" s="8"/>
    </row>
    <row r="8144" spans="14:16" ht="14.25" customHeight="1" x14ac:dyDescent="0.2">
      <c r="N8144" s="8"/>
      <c r="P8144" s="8"/>
    </row>
    <row r="8145" spans="14:16" ht="14.25" customHeight="1" x14ac:dyDescent="0.2">
      <c r="N8145" s="8"/>
      <c r="P8145" s="8"/>
    </row>
    <row r="8146" spans="14:16" ht="14.25" customHeight="1" x14ac:dyDescent="0.2">
      <c r="N8146" s="8"/>
      <c r="P8146" s="8"/>
    </row>
    <row r="8147" spans="14:16" ht="14.25" customHeight="1" x14ac:dyDescent="0.2">
      <c r="N8147" s="8"/>
      <c r="P8147" s="8"/>
    </row>
    <row r="8148" spans="14:16" ht="14.25" customHeight="1" x14ac:dyDescent="0.2">
      <c r="N8148" s="8"/>
      <c r="P8148" s="8"/>
    </row>
    <row r="8149" spans="14:16" ht="14.25" customHeight="1" x14ac:dyDescent="0.2">
      <c r="N8149" s="8"/>
      <c r="P8149" s="8"/>
    </row>
    <row r="8150" spans="14:16" ht="14.25" customHeight="1" x14ac:dyDescent="0.2">
      <c r="N8150" s="8"/>
      <c r="P8150" s="8"/>
    </row>
    <row r="8151" spans="14:16" ht="14.25" customHeight="1" x14ac:dyDescent="0.2">
      <c r="N8151" s="8"/>
      <c r="P8151" s="8"/>
    </row>
    <row r="8152" spans="14:16" ht="14.25" customHeight="1" x14ac:dyDescent="0.2">
      <c r="N8152" s="8"/>
      <c r="P8152" s="8"/>
    </row>
    <row r="8153" spans="14:16" ht="14.25" customHeight="1" x14ac:dyDescent="0.2">
      <c r="N8153" s="8"/>
      <c r="P8153" s="8"/>
    </row>
    <row r="8154" spans="14:16" ht="14.25" customHeight="1" x14ac:dyDescent="0.2">
      <c r="N8154" s="8"/>
      <c r="P8154" s="8"/>
    </row>
    <row r="8155" spans="14:16" ht="14.25" customHeight="1" x14ac:dyDescent="0.2">
      <c r="N8155" s="8"/>
      <c r="P8155" s="8"/>
    </row>
    <row r="8156" spans="14:16" ht="14.25" customHeight="1" x14ac:dyDescent="0.2">
      <c r="N8156" s="8"/>
      <c r="P8156" s="8"/>
    </row>
    <row r="8157" spans="14:16" ht="14.25" customHeight="1" x14ac:dyDescent="0.2">
      <c r="N8157" s="8"/>
      <c r="P8157" s="8"/>
    </row>
    <row r="8158" spans="14:16" ht="14.25" customHeight="1" x14ac:dyDescent="0.2">
      <c r="N8158" s="8"/>
      <c r="P8158" s="8"/>
    </row>
    <row r="8159" spans="14:16" ht="14.25" customHeight="1" x14ac:dyDescent="0.2">
      <c r="N8159" s="8"/>
      <c r="P8159" s="8"/>
    </row>
    <row r="8160" spans="14:16" ht="14.25" customHeight="1" x14ac:dyDescent="0.2">
      <c r="N8160" s="8"/>
      <c r="P8160" s="8"/>
    </row>
    <row r="8161" spans="14:16" ht="14.25" customHeight="1" x14ac:dyDescent="0.2">
      <c r="N8161" s="8"/>
      <c r="P8161" s="8"/>
    </row>
    <row r="8162" spans="14:16" ht="14.25" customHeight="1" x14ac:dyDescent="0.2">
      <c r="N8162" s="8"/>
      <c r="P8162" s="8"/>
    </row>
    <row r="8163" spans="14:16" ht="14.25" customHeight="1" x14ac:dyDescent="0.2">
      <c r="N8163" s="8"/>
      <c r="P8163" s="8"/>
    </row>
    <row r="8164" spans="14:16" ht="14.25" customHeight="1" x14ac:dyDescent="0.2">
      <c r="N8164" s="8"/>
      <c r="P8164" s="8"/>
    </row>
    <row r="8165" spans="14:16" ht="14.25" customHeight="1" x14ac:dyDescent="0.2">
      <c r="N8165" s="8"/>
      <c r="P8165" s="8"/>
    </row>
    <row r="8166" spans="14:16" ht="14.25" customHeight="1" x14ac:dyDescent="0.2">
      <c r="N8166" s="8"/>
      <c r="P8166" s="8"/>
    </row>
    <row r="8167" spans="14:16" ht="14.25" customHeight="1" x14ac:dyDescent="0.2">
      <c r="N8167" s="8"/>
      <c r="P8167" s="8"/>
    </row>
    <row r="8168" spans="14:16" ht="14.25" customHeight="1" x14ac:dyDescent="0.2">
      <c r="N8168" s="8"/>
      <c r="P8168" s="8"/>
    </row>
    <row r="8169" spans="14:16" ht="14.25" customHeight="1" x14ac:dyDescent="0.2">
      <c r="N8169" s="8"/>
      <c r="P8169" s="8"/>
    </row>
    <row r="8170" spans="14:16" ht="14.25" customHeight="1" x14ac:dyDescent="0.2">
      <c r="N8170" s="8"/>
      <c r="P8170" s="8"/>
    </row>
    <row r="8171" spans="14:16" ht="14.25" customHeight="1" x14ac:dyDescent="0.2">
      <c r="N8171" s="8"/>
      <c r="P8171" s="8"/>
    </row>
    <row r="8172" spans="14:16" ht="14.25" customHeight="1" x14ac:dyDescent="0.2">
      <c r="N8172" s="8"/>
      <c r="P8172" s="8"/>
    </row>
    <row r="8173" spans="14:16" ht="14.25" customHeight="1" x14ac:dyDescent="0.2">
      <c r="N8173" s="8"/>
      <c r="P8173" s="8"/>
    </row>
    <row r="8174" spans="14:16" ht="14.25" customHeight="1" x14ac:dyDescent="0.2">
      <c r="N8174" s="8"/>
      <c r="P8174" s="8"/>
    </row>
    <row r="8175" spans="14:16" ht="14.25" customHeight="1" x14ac:dyDescent="0.2">
      <c r="N8175" s="8"/>
      <c r="P8175" s="8"/>
    </row>
    <row r="8176" spans="14:16" ht="14.25" customHeight="1" x14ac:dyDescent="0.2">
      <c r="N8176" s="8"/>
      <c r="P8176" s="8"/>
    </row>
    <row r="8177" spans="14:16" ht="14.25" customHeight="1" x14ac:dyDescent="0.2">
      <c r="N8177" s="8"/>
      <c r="P8177" s="8"/>
    </row>
    <row r="8178" spans="14:16" ht="14.25" customHeight="1" x14ac:dyDescent="0.2">
      <c r="N8178" s="8"/>
      <c r="P8178" s="8"/>
    </row>
    <row r="8179" spans="14:16" ht="14.25" customHeight="1" x14ac:dyDescent="0.2">
      <c r="N8179" s="8"/>
      <c r="P8179" s="8"/>
    </row>
    <row r="8180" spans="14:16" ht="14.25" customHeight="1" x14ac:dyDescent="0.2">
      <c r="N8180" s="8"/>
      <c r="P8180" s="8"/>
    </row>
    <row r="8181" spans="14:16" ht="14.25" customHeight="1" x14ac:dyDescent="0.2">
      <c r="N8181" s="8"/>
      <c r="P8181" s="8"/>
    </row>
    <row r="8182" spans="14:16" ht="14.25" customHeight="1" x14ac:dyDescent="0.2">
      <c r="N8182" s="8"/>
      <c r="P8182" s="8"/>
    </row>
    <row r="8183" spans="14:16" ht="14.25" customHeight="1" x14ac:dyDescent="0.2">
      <c r="N8183" s="8"/>
      <c r="P8183" s="8"/>
    </row>
    <row r="8184" spans="14:16" ht="14.25" customHeight="1" x14ac:dyDescent="0.2">
      <c r="N8184" s="8"/>
      <c r="P8184" s="8"/>
    </row>
    <row r="8185" spans="14:16" ht="14.25" customHeight="1" x14ac:dyDescent="0.2">
      <c r="N8185" s="8"/>
      <c r="P8185" s="8"/>
    </row>
    <row r="8186" spans="14:16" ht="14.25" customHeight="1" x14ac:dyDescent="0.2">
      <c r="N8186" s="8"/>
      <c r="P8186" s="8"/>
    </row>
    <row r="8187" spans="14:16" ht="14.25" customHeight="1" x14ac:dyDescent="0.2">
      <c r="N8187" s="8"/>
      <c r="P8187" s="8"/>
    </row>
    <row r="8188" spans="14:16" ht="14.25" customHeight="1" x14ac:dyDescent="0.2">
      <c r="N8188" s="8"/>
      <c r="P8188" s="8"/>
    </row>
    <row r="8189" spans="14:16" ht="14.25" customHeight="1" x14ac:dyDescent="0.2">
      <c r="N8189" s="8"/>
      <c r="P8189" s="8"/>
    </row>
    <row r="8190" spans="14:16" ht="14.25" customHeight="1" x14ac:dyDescent="0.2">
      <c r="N8190" s="8"/>
      <c r="P8190" s="8"/>
    </row>
    <row r="8191" spans="14:16" ht="14.25" customHeight="1" x14ac:dyDescent="0.2">
      <c r="N8191" s="8"/>
      <c r="P8191" s="8"/>
    </row>
    <row r="8192" spans="14:16" ht="14.25" customHeight="1" x14ac:dyDescent="0.2">
      <c r="N8192" s="8"/>
      <c r="P8192" s="8"/>
    </row>
    <row r="8193" spans="14:16" ht="14.25" customHeight="1" x14ac:dyDescent="0.2">
      <c r="N8193" s="8"/>
      <c r="P8193" s="8"/>
    </row>
    <row r="8194" spans="14:16" ht="14.25" customHeight="1" x14ac:dyDescent="0.2">
      <c r="N8194" s="8"/>
      <c r="P8194" s="8"/>
    </row>
    <row r="8195" spans="14:16" ht="14.25" customHeight="1" x14ac:dyDescent="0.2">
      <c r="N8195" s="8"/>
      <c r="P8195" s="8"/>
    </row>
    <row r="8196" spans="14:16" ht="14.25" customHeight="1" x14ac:dyDescent="0.2">
      <c r="N8196" s="8"/>
      <c r="P8196" s="8"/>
    </row>
    <row r="8197" spans="14:16" ht="14.25" customHeight="1" x14ac:dyDescent="0.2">
      <c r="N8197" s="8"/>
      <c r="P8197" s="8"/>
    </row>
    <row r="8198" spans="14:16" ht="14.25" customHeight="1" x14ac:dyDescent="0.2">
      <c r="N8198" s="8"/>
      <c r="P8198" s="8"/>
    </row>
    <row r="8199" spans="14:16" ht="14.25" customHeight="1" x14ac:dyDescent="0.2">
      <c r="N8199" s="8"/>
      <c r="P8199" s="8"/>
    </row>
    <row r="8200" spans="14:16" ht="14.25" customHeight="1" x14ac:dyDescent="0.2">
      <c r="N8200" s="8"/>
      <c r="P8200" s="8"/>
    </row>
    <row r="8201" spans="14:16" ht="14.25" customHeight="1" x14ac:dyDescent="0.2">
      <c r="N8201" s="8"/>
      <c r="P8201" s="8"/>
    </row>
    <row r="8202" spans="14:16" ht="14.25" customHeight="1" x14ac:dyDescent="0.2">
      <c r="N8202" s="8"/>
      <c r="P8202" s="8"/>
    </row>
    <row r="8203" spans="14:16" ht="14.25" customHeight="1" x14ac:dyDescent="0.2">
      <c r="N8203" s="8"/>
      <c r="P8203" s="8"/>
    </row>
    <row r="8204" spans="14:16" ht="14.25" customHeight="1" x14ac:dyDescent="0.2">
      <c r="N8204" s="8"/>
      <c r="P8204" s="8"/>
    </row>
    <row r="8205" spans="14:16" ht="14.25" customHeight="1" x14ac:dyDescent="0.2">
      <c r="N8205" s="8"/>
      <c r="P8205" s="8"/>
    </row>
    <row r="8206" spans="14:16" ht="14.25" customHeight="1" x14ac:dyDescent="0.2">
      <c r="N8206" s="8"/>
      <c r="P8206" s="8"/>
    </row>
    <row r="8207" spans="14:16" ht="14.25" customHeight="1" x14ac:dyDescent="0.2">
      <c r="N8207" s="8"/>
      <c r="P8207" s="8"/>
    </row>
    <row r="8208" spans="14:16" ht="14.25" customHeight="1" x14ac:dyDescent="0.2">
      <c r="N8208" s="8"/>
      <c r="P8208" s="8"/>
    </row>
    <row r="8209" spans="14:16" ht="14.25" customHeight="1" x14ac:dyDescent="0.2">
      <c r="N8209" s="8"/>
      <c r="P8209" s="8"/>
    </row>
    <row r="8210" spans="14:16" ht="14.25" customHeight="1" x14ac:dyDescent="0.2">
      <c r="N8210" s="8"/>
      <c r="P8210" s="8"/>
    </row>
    <row r="8211" spans="14:16" ht="14.25" customHeight="1" x14ac:dyDescent="0.2">
      <c r="N8211" s="8"/>
      <c r="P8211" s="8"/>
    </row>
    <row r="8212" spans="14:16" ht="14.25" customHeight="1" x14ac:dyDescent="0.2">
      <c r="N8212" s="8"/>
      <c r="P8212" s="8"/>
    </row>
    <row r="8213" spans="14:16" ht="14.25" customHeight="1" x14ac:dyDescent="0.2">
      <c r="N8213" s="8"/>
      <c r="P8213" s="8"/>
    </row>
    <row r="8214" spans="14:16" ht="14.25" customHeight="1" x14ac:dyDescent="0.2">
      <c r="N8214" s="8"/>
      <c r="P8214" s="8"/>
    </row>
    <row r="8215" spans="14:16" ht="14.25" customHeight="1" x14ac:dyDescent="0.2">
      <c r="N8215" s="8"/>
      <c r="P8215" s="8"/>
    </row>
    <row r="8216" spans="14:16" ht="14.25" customHeight="1" x14ac:dyDescent="0.2">
      <c r="N8216" s="8"/>
      <c r="P8216" s="8"/>
    </row>
    <row r="8217" spans="14:16" ht="14.25" customHeight="1" x14ac:dyDescent="0.2">
      <c r="N8217" s="8"/>
      <c r="P8217" s="8"/>
    </row>
    <row r="8218" spans="14:16" ht="14.25" customHeight="1" x14ac:dyDescent="0.2">
      <c r="N8218" s="8"/>
      <c r="P8218" s="8"/>
    </row>
    <row r="8219" spans="14:16" ht="14.25" customHeight="1" x14ac:dyDescent="0.2">
      <c r="N8219" s="8"/>
      <c r="P8219" s="8"/>
    </row>
    <row r="8220" spans="14:16" ht="14.25" customHeight="1" x14ac:dyDescent="0.2">
      <c r="N8220" s="8"/>
      <c r="P8220" s="8"/>
    </row>
    <row r="8221" spans="14:16" ht="14.25" customHeight="1" x14ac:dyDescent="0.2">
      <c r="N8221" s="8"/>
      <c r="P8221" s="8"/>
    </row>
    <row r="8222" spans="14:16" ht="14.25" customHeight="1" x14ac:dyDescent="0.2">
      <c r="N8222" s="8"/>
      <c r="P8222" s="8"/>
    </row>
    <row r="8223" spans="14:16" ht="14.25" customHeight="1" x14ac:dyDescent="0.2">
      <c r="N8223" s="8"/>
      <c r="P8223" s="8"/>
    </row>
    <row r="8224" spans="14:16" ht="14.25" customHeight="1" x14ac:dyDescent="0.2">
      <c r="N8224" s="8"/>
      <c r="P8224" s="8"/>
    </row>
    <row r="8225" spans="14:16" ht="14.25" customHeight="1" x14ac:dyDescent="0.2">
      <c r="N8225" s="8"/>
      <c r="P8225" s="8"/>
    </row>
    <row r="8226" spans="14:16" ht="14.25" customHeight="1" x14ac:dyDescent="0.2">
      <c r="N8226" s="8"/>
      <c r="P8226" s="8"/>
    </row>
    <row r="8227" spans="14:16" ht="14.25" customHeight="1" x14ac:dyDescent="0.2">
      <c r="N8227" s="8"/>
      <c r="P8227" s="8"/>
    </row>
    <row r="8228" spans="14:16" ht="14.25" customHeight="1" x14ac:dyDescent="0.2">
      <c r="N8228" s="8"/>
      <c r="P8228" s="8"/>
    </row>
    <row r="8229" spans="14:16" ht="14.25" customHeight="1" x14ac:dyDescent="0.2">
      <c r="N8229" s="8"/>
      <c r="P8229" s="8"/>
    </row>
    <row r="8230" spans="14:16" ht="14.25" customHeight="1" x14ac:dyDescent="0.2">
      <c r="N8230" s="8"/>
      <c r="P8230" s="8"/>
    </row>
    <row r="8231" spans="14:16" ht="14.25" customHeight="1" x14ac:dyDescent="0.2">
      <c r="N8231" s="8"/>
      <c r="P8231" s="8"/>
    </row>
    <row r="8232" spans="14:16" ht="14.25" customHeight="1" x14ac:dyDescent="0.2">
      <c r="N8232" s="8"/>
      <c r="P8232" s="8"/>
    </row>
    <row r="8233" spans="14:16" ht="14.25" customHeight="1" x14ac:dyDescent="0.2">
      <c r="N8233" s="8"/>
      <c r="P8233" s="8"/>
    </row>
    <row r="8234" spans="14:16" ht="14.25" customHeight="1" x14ac:dyDescent="0.2">
      <c r="N8234" s="8"/>
      <c r="P8234" s="8"/>
    </row>
    <row r="8235" spans="14:16" ht="14.25" customHeight="1" x14ac:dyDescent="0.2">
      <c r="N8235" s="8"/>
      <c r="P8235" s="8"/>
    </row>
    <row r="8236" spans="14:16" ht="14.25" customHeight="1" x14ac:dyDescent="0.2">
      <c r="N8236" s="8"/>
      <c r="P8236" s="8"/>
    </row>
    <row r="8237" spans="14:16" ht="14.25" customHeight="1" x14ac:dyDescent="0.2">
      <c r="N8237" s="8"/>
      <c r="P8237" s="8"/>
    </row>
    <row r="8238" spans="14:16" ht="14.25" customHeight="1" x14ac:dyDescent="0.2">
      <c r="N8238" s="8"/>
      <c r="P8238" s="8"/>
    </row>
    <row r="8239" spans="14:16" ht="14.25" customHeight="1" x14ac:dyDescent="0.2">
      <c r="N8239" s="8"/>
      <c r="P8239" s="8"/>
    </row>
    <row r="8240" spans="14:16" ht="14.25" customHeight="1" x14ac:dyDescent="0.2">
      <c r="N8240" s="8"/>
      <c r="P8240" s="8"/>
    </row>
    <row r="8241" spans="14:16" ht="14.25" customHeight="1" x14ac:dyDescent="0.2">
      <c r="N8241" s="8"/>
      <c r="P8241" s="8"/>
    </row>
    <row r="8242" spans="14:16" ht="14.25" customHeight="1" x14ac:dyDescent="0.2">
      <c r="N8242" s="8"/>
      <c r="P8242" s="8"/>
    </row>
    <row r="8243" spans="14:16" ht="14.25" customHeight="1" x14ac:dyDescent="0.2">
      <c r="N8243" s="8"/>
      <c r="P8243" s="8"/>
    </row>
    <row r="8244" spans="14:16" ht="14.25" customHeight="1" x14ac:dyDescent="0.2">
      <c r="N8244" s="8"/>
      <c r="P8244" s="8"/>
    </row>
    <row r="8245" spans="14:16" ht="14.25" customHeight="1" x14ac:dyDescent="0.2">
      <c r="N8245" s="8"/>
      <c r="P8245" s="8"/>
    </row>
    <row r="8246" spans="14:16" ht="14.25" customHeight="1" x14ac:dyDescent="0.2">
      <c r="N8246" s="8"/>
      <c r="P8246" s="8"/>
    </row>
    <row r="8247" spans="14:16" ht="14.25" customHeight="1" x14ac:dyDescent="0.2">
      <c r="N8247" s="8"/>
      <c r="P8247" s="8"/>
    </row>
    <row r="8248" spans="14:16" ht="14.25" customHeight="1" x14ac:dyDescent="0.2">
      <c r="N8248" s="8"/>
      <c r="P8248" s="8"/>
    </row>
    <row r="8249" spans="14:16" ht="14.25" customHeight="1" x14ac:dyDescent="0.2">
      <c r="N8249" s="8"/>
      <c r="P8249" s="8"/>
    </row>
    <row r="8250" spans="14:16" ht="14.25" customHeight="1" x14ac:dyDescent="0.2">
      <c r="N8250" s="8"/>
      <c r="P8250" s="8"/>
    </row>
    <row r="8251" spans="14:16" ht="14.25" customHeight="1" x14ac:dyDescent="0.2">
      <c r="N8251" s="8"/>
      <c r="P8251" s="8"/>
    </row>
    <row r="8252" spans="14:16" ht="14.25" customHeight="1" x14ac:dyDescent="0.2">
      <c r="N8252" s="8"/>
      <c r="P8252" s="8"/>
    </row>
    <row r="8253" spans="14:16" ht="14.25" customHeight="1" x14ac:dyDescent="0.2">
      <c r="N8253" s="8"/>
      <c r="P8253" s="8"/>
    </row>
    <row r="8254" spans="14:16" ht="14.25" customHeight="1" x14ac:dyDescent="0.2">
      <c r="N8254" s="8"/>
      <c r="P8254" s="8"/>
    </row>
    <row r="8255" spans="14:16" ht="14.25" customHeight="1" x14ac:dyDescent="0.2">
      <c r="N8255" s="8"/>
      <c r="P8255" s="8"/>
    </row>
    <row r="8256" spans="14:16" ht="14.25" customHeight="1" x14ac:dyDescent="0.2">
      <c r="N8256" s="8"/>
      <c r="P8256" s="8"/>
    </row>
    <row r="8257" spans="14:16" ht="14.25" customHeight="1" x14ac:dyDescent="0.2">
      <c r="N8257" s="8"/>
      <c r="P8257" s="8"/>
    </row>
    <row r="8258" spans="14:16" ht="14.25" customHeight="1" x14ac:dyDescent="0.2">
      <c r="N8258" s="8"/>
      <c r="P8258" s="8"/>
    </row>
    <row r="8259" spans="14:16" ht="14.25" customHeight="1" x14ac:dyDescent="0.2">
      <c r="N8259" s="8"/>
      <c r="P8259" s="8"/>
    </row>
    <row r="8260" spans="14:16" ht="14.25" customHeight="1" x14ac:dyDescent="0.2">
      <c r="N8260" s="8"/>
      <c r="P8260" s="8"/>
    </row>
    <row r="8261" spans="14:16" ht="14.25" customHeight="1" x14ac:dyDescent="0.2">
      <c r="N8261" s="8"/>
      <c r="P8261" s="8"/>
    </row>
    <row r="8262" spans="14:16" ht="14.25" customHeight="1" x14ac:dyDescent="0.2">
      <c r="N8262" s="8"/>
      <c r="P8262" s="8"/>
    </row>
    <row r="8263" spans="14:16" ht="14.25" customHeight="1" x14ac:dyDescent="0.2">
      <c r="N8263" s="8"/>
      <c r="P8263" s="8"/>
    </row>
    <row r="8264" spans="14:16" ht="14.25" customHeight="1" x14ac:dyDescent="0.2">
      <c r="N8264" s="8"/>
      <c r="P8264" s="8"/>
    </row>
    <row r="8265" spans="14:16" ht="14.25" customHeight="1" x14ac:dyDescent="0.2">
      <c r="N8265" s="8"/>
      <c r="P8265" s="8"/>
    </row>
    <row r="8266" spans="14:16" ht="14.25" customHeight="1" x14ac:dyDescent="0.2">
      <c r="N8266" s="8"/>
      <c r="P8266" s="8"/>
    </row>
    <row r="8267" spans="14:16" ht="14.25" customHeight="1" x14ac:dyDescent="0.2">
      <c r="N8267" s="8"/>
      <c r="P8267" s="8"/>
    </row>
    <row r="8268" spans="14:16" ht="14.25" customHeight="1" x14ac:dyDescent="0.2">
      <c r="N8268" s="8"/>
      <c r="P8268" s="8"/>
    </row>
    <row r="8269" spans="14:16" ht="14.25" customHeight="1" x14ac:dyDescent="0.2">
      <c r="N8269" s="8"/>
      <c r="P8269" s="8"/>
    </row>
    <row r="8270" spans="14:16" ht="14.25" customHeight="1" x14ac:dyDescent="0.2">
      <c r="N8270" s="8"/>
      <c r="P8270" s="8"/>
    </row>
    <row r="8271" spans="14:16" ht="14.25" customHeight="1" x14ac:dyDescent="0.2">
      <c r="N8271" s="8"/>
      <c r="P8271" s="8"/>
    </row>
    <row r="8272" spans="14:16" ht="14.25" customHeight="1" x14ac:dyDescent="0.2">
      <c r="N8272" s="8"/>
      <c r="P8272" s="8"/>
    </row>
    <row r="8273" spans="14:16" ht="14.25" customHeight="1" x14ac:dyDescent="0.2">
      <c r="N8273" s="8"/>
      <c r="P8273" s="8"/>
    </row>
    <row r="8274" spans="14:16" ht="14.25" customHeight="1" x14ac:dyDescent="0.2">
      <c r="N8274" s="8"/>
      <c r="P8274" s="8"/>
    </row>
    <row r="8275" spans="14:16" ht="14.25" customHeight="1" x14ac:dyDescent="0.2">
      <c r="N8275" s="8"/>
      <c r="P8275" s="8"/>
    </row>
    <row r="8276" spans="14:16" ht="14.25" customHeight="1" x14ac:dyDescent="0.2">
      <c r="N8276" s="8"/>
      <c r="P8276" s="8"/>
    </row>
    <row r="8277" spans="14:16" ht="14.25" customHeight="1" x14ac:dyDescent="0.2">
      <c r="N8277" s="8"/>
      <c r="P8277" s="8"/>
    </row>
    <row r="8278" spans="14:16" ht="14.25" customHeight="1" x14ac:dyDescent="0.2">
      <c r="N8278" s="8"/>
      <c r="P8278" s="8"/>
    </row>
    <row r="8279" spans="14:16" ht="14.25" customHeight="1" x14ac:dyDescent="0.2">
      <c r="N8279" s="8"/>
      <c r="P8279" s="8"/>
    </row>
    <row r="8280" spans="14:16" ht="14.25" customHeight="1" x14ac:dyDescent="0.2">
      <c r="N8280" s="8"/>
      <c r="P8280" s="8"/>
    </row>
    <row r="8281" spans="14:16" ht="14.25" customHeight="1" x14ac:dyDescent="0.2">
      <c r="N8281" s="8"/>
      <c r="P8281" s="8"/>
    </row>
    <row r="8282" spans="14:16" ht="14.25" customHeight="1" x14ac:dyDescent="0.2">
      <c r="N8282" s="8"/>
      <c r="P8282" s="8"/>
    </row>
    <row r="8283" spans="14:16" ht="14.25" customHeight="1" x14ac:dyDescent="0.2">
      <c r="N8283" s="8"/>
      <c r="P8283" s="8"/>
    </row>
    <row r="8284" spans="14:16" ht="14.25" customHeight="1" x14ac:dyDescent="0.2">
      <c r="N8284" s="8"/>
      <c r="P8284" s="8"/>
    </row>
    <row r="8285" spans="14:16" ht="14.25" customHeight="1" x14ac:dyDescent="0.2">
      <c r="N8285" s="8"/>
      <c r="P8285" s="8"/>
    </row>
    <row r="8286" spans="14:16" ht="14.25" customHeight="1" x14ac:dyDescent="0.2">
      <c r="N8286" s="8"/>
      <c r="P8286" s="8"/>
    </row>
    <row r="8287" spans="14:16" ht="14.25" customHeight="1" x14ac:dyDescent="0.2">
      <c r="N8287" s="8"/>
      <c r="P8287" s="8"/>
    </row>
    <row r="8288" spans="14:16" ht="14.25" customHeight="1" x14ac:dyDescent="0.2">
      <c r="N8288" s="8"/>
      <c r="P8288" s="8"/>
    </row>
    <row r="8289" spans="14:16" ht="14.25" customHeight="1" x14ac:dyDescent="0.2">
      <c r="N8289" s="8"/>
      <c r="P8289" s="8"/>
    </row>
    <row r="8290" spans="14:16" ht="14.25" customHeight="1" x14ac:dyDescent="0.2">
      <c r="N8290" s="8"/>
      <c r="P8290" s="8"/>
    </row>
    <row r="8291" spans="14:16" ht="14.25" customHeight="1" x14ac:dyDescent="0.2">
      <c r="N8291" s="8"/>
      <c r="P8291" s="8"/>
    </row>
    <row r="8292" spans="14:16" ht="14.25" customHeight="1" x14ac:dyDescent="0.2">
      <c r="N8292" s="8"/>
      <c r="P8292" s="8"/>
    </row>
    <row r="8293" spans="14:16" ht="14.25" customHeight="1" x14ac:dyDescent="0.2">
      <c r="N8293" s="8"/>
      <c r="P8293" s="8"/>
    </row>
    <row r="8294" spans="14:16" ht="14.25" customHeight="1" x14ac:dyDescent="0.2">
      <c r="N8294" s="8"/>
      <c r="P8294" s="8"/>
    </row>
    <row r="8295" spans="14:16" ht="14.25" customHeight="1" x14ac:dyDescent="0.2">
      <c r="N8295" s="8"/>
      <c r="P8295" s="8"/>
    </row>
    <row r="8296" spans="14:16" ht="14.25" customHeight="1" x14ac:dyDescent="0.2">
      <c r="N8296" s="8"/>
      <c r="P8296" s="8"/>
    </row>
    <row r="8297" spans="14:16" ht="14.25" customHeight="1" x14ac:dyDescent="0.2">
      <c r="N8297" s="8"/>
      <c r="P8297" s="8"/>
    </row>
    <row r="8298" spans="14:16" ht="14.25" customHeight="1" x14ac:dyDescent="0.2">
      <c r="N8298" s="8"/>
      <c r="P8298" s="8"/>
    </row>
    <row r="8299" spans="14:16" ht="14.25" customHeight="1" x14ac:dyDescent="0.2">
      <c r="N8299" s="8"/>
      <c r="P8299" s="8"/>
    </row>
    <row r="8300" spans="14:16" ht="14.25" customHeight="1" x14ac:dyDescent="0.2">
      <c r="N8300" s="8"/>
      <c r="P8300" s="8"/>
    </row>
    <row r="8301" spans="14:16" ht="14.25" customHeight="1" x14ac:dyDescent="0.2">
      <c r="N8301" s="8"/>
      <c r="P8301" s="8"/>
    </row>
    <row r="8302" spans="14:16" ht="14.25" customHeight="1" x14ac:dyDescent="0.2">
      <c r="N8302" s="8"/>
      <c r="P8302" s="8"/>
    </row>
    <row r="8303" spans="14:16" ht="14.25" customHeight="1" x14ac:dyDescent="0.2">
      <c r="N8303" s="8"/>
      <c r="P8303" s="8"/>
    </row>
    <row r="8304" spans="14:16" ht="14.25" customHeight="1" x14ac:dyDescent="0.2">
      <c r="N8304" s="8"/>
      <c r="P8304" s="8"/>
    </row>
    <row r="8305" spans="14:16" ht="14.25" customHeight="1" x14ac:dyDescent="0.2">
      <c r="N8305" s="8"/>
      <c r="P8305" s="8"/>
    </row>
    <row r="8306" spans="14:16" ht="14.25" customHeight="1" x14ac:dyDescent="0.2">
      <c r="N8306" s="8"/>
      <c r="P8306" s="8"/>
    </row>
    <row r="8307" spans="14:16" ht="14.25" customHeight="1" x14ac:dyDescent="0.2">
      <c r="N8307" s="8"/>
      <c r="P8307" s="8"/>
    </row>
    <row r="8308" spans="14:16" ht="14.25" customHeight="1" x14ac:dyDescent="0.2">
      <c r="N8308" s="8"/>
      <c r="P8308" s="8"/>
    </row>
    <row r="8309" spans="14:16" ht="14.25" customHeight="1" x14ac:dyDescent="0.2">
      <c r="N8309" s="8"/>
      <c r="P8309" s="8"/>
    </row>
    <row r="8310" spans="14:16" ht="14.25" customHeight="1" x14ac:dyDescent="0.2">
      <c r="N8310" s="8"/>
      <c r="P8310" s="8"/>
    </row>
    <row r="8311" spans="14:16" ht="14.25" customHeight="1" x14ac:dyDescent="0.2">
      <c r="N8311" s="8"/>
      <c r="P8311" s="8"/>
    </row>
    <row r="8312" spans="14:16" ht="14.25" customHeight="1" x14ac:dyDescent="0.2">
      <c r="N8312" s="8"/>
      <c r="P8312" s="8"/>
    </row>
    <row r="8313" spans="14:16" ht="14.25" customHeight="1" x14ac:dyDescent="0.2">
      <c r="N8313" s="8"/>
      <c r="P8313" s="8"/>
    </row>
    <row r="8314" spans="14:16" ht="14.25" customHeight="1" x14ac:dyDescent="0.2">
      <c r="N8314" s="8"/>
      <c r="P8314" s="8"/>
    </row>
    <row r="8315" spans="14:16" ht="14.25" customHeight="1" x14ac:dyDescent="0.2">
      <c r="N8315" s="8"/>
      <c r="P8315" s="8"/>
    </row>
    <row r="8316" spans="14:16" ht="14.25" customHeight="1" x14ac:dyDescent="0.2">
      <c r="N8316" s="8"/>
      <c r="P8316" s="8"/>
    </row>
    <row r="8317" spans="14:16" ht="14.25" customHeight="1" x14ac:dyDescent="0.2">
      <c r="N8317" s="8"/>
      <c r="P8317" s="8"/>
    </row>
    <row r="8318" spans="14:16" ht="14.25" customHeight="1" x14ac:dyDescent="0.2">
      <c r="N8318" s="8"/>
      <c r="P8318" s="8"/>
    </row>
    <row r="8319" spans="14:16" ht="14.25" customHeight="1" x14ac:dyDescent="0.2">
      <c r="N8319" s="8"/>
      <c r="P8319" s="8"/>
    </row>
    <row r="8320" spans="14:16" ht="14.25" customHeight="1" x14ac:dyDescent="0.2">
      <c r="N8320" s="8"/>
      <c r="P8320" s="8"/>
    </row>
    <row r="8321" spans="14:16" ht="14.25" customHeight="1" x14ac:dyDescent="0.2">
      <c r="N8321" s="8"/>
      <c r="P8321" s="8"/>
    </row>
    <row r="8322" spans="14:16" ht="14.25" customHeight="1" x14ac:dyDescent="0.2">
      <c r="N8322" s="8"/>
      <c r="P8322" s="8"/>
    </row>
    <row r="8323" spans="14:16" ht="14.25" customHeight="1" x14ac:dyDescent="0.2">
      <c r="N8323" s="8"/>
      <c r="P8323" s="8"/>
    </row>
    <row r="8324" spans="14:16" ht="14.25" customHeight="1" x14ac:dyDescent="0.2">
      <c r="N8324" s="8"/>
      <c r="P8324" s="8"/>
    </row>
    <row r="8325" spans="14:16" ht="14.25" customHeight="1" x14ac:dyDescent="0.2">
      <c r="N8325" s="8"/>
      <c r="P8325" s="8"/>
    </row>
    <row r="8326" spans="14:16" ht="14.25" customHeight="1" x14ac:dyDescent="0.2">
      <c r="N8326" s="8"/>
      <c r="P8326" s="8"/>
    </row>
    <row r="8327" spans="14:16" ht="14.25" customHeight="1" x14ac:dyDescent="0.2">
      <c r="N8327" s="8"/>
      <c r="P8327" s="8"/>
    </row>
    <row r="8328" spans="14:16" ht="14.25" customHeight="1" x14ac:dyDescent="0.2">
      <c r="N8328" s="8"/>
      <c r="P8328" s="8"/>
    </row>
    <row r="8329" spans="14:16" ht="14.25" customHeight="1" x14ac:dyDescent="0.2">
      <c r="N8329" s="8"/>
      <c r="P8329" s="8"/>
    </row>
    <row r="8330" spans="14:16" ht="14.25" customHeight="1" x14ac:dyDescent="0.2">
      <c r="N8330" s="8"/>
      <c r="P8330" s="8"/>
    </row>
    <row r="8331" spans="14:16" ht="14.25" customHeight="1" x14ac:dyDescent="0.2">
      <c r="N8331" s="8"/>
      <c r="P8331" s="8"/>
    </row>
    <row r="8332" spans="14:16" ht="14.25" customHeight="1" x14ac:dyDescent="0.2">
      <c r="N8332" s="8"/>
      <c r="P8332" s="8"/>
    </row>
    <row r="8333" spans="14:16" ht="14.25" customHeight="1" x14ac:dyDescent="0.2">
      <c r="N8333" s="8"/>
      <c r="P8333" s="8"/>
    </row>
    <row r="8334" spans="14:16" ht="14.25" customHeight="1" x14ac:dyDescent="0.2">
      <c r="N8334" s="8"/>
      <c r="P8334" s="8"/>
    </row>
    <row r="8335" spans="14:16" ht="14.25" customHeight="1" x14ac:dyDescent="0.2">
      <c r="N8335" s="8"/>
      <c r="P8335" s="8"/>
    </row>
    <row r="8336" spans="14:16" ht="14.25" customHeight="1" x14ac:dyDescent="0.2">
      <c r="N8336" s="8"/>
      <c r="P8336" s="8"/>
    </row>
    <row r="8337" spans="14:16" ht="14.25" customHeight="1" x14ac:dyDescent="0.2">
      <c r="N8337" s="8"/>
      <c r="P8337" s="8"/>
    </row>
    <row r="8338" spans="14:16" ht="14.25" customHeight="1" x14ac:dyDescent="0.2">
      <c r="N8338" s="8"/>
      <c r="P8338" s="8"/>
    </row>
    <row r="8339" spans="14:16" ht="14.25" customHeight="1" x14ac:dyDescent="0.2">
      <c r="N8339" s="8"/>
      <c r="P8339" s="8"/>
    </row>
    <row r="8340" spans="14:16" ht="14.25" customHeight="1" x14ac:dyDescent="0.2">
      <c r="N8340" s="8"/>
      <c r="P8340" s="8"/>
    </row>
    <row r="8341" spans="14:16" ht="14.25" customHeight="1" x14ac:dyDescent="0.2">
      <c r="N8341" s="8"/>
      <c r="P8341" s="8"/>
    </row>
    <row r="8342" spans="14:16" ht="14.25" customHeight="1" x14ac:dyDescent="0.2">
      <c r="N8342" s="8"/>
      <c r="P8342" s="8"/>
    </row>
    <row r="8343" spans="14:16" ht="14.25" customHeight="1" x14ac:dyDescent="0.2">
      <c r="N8343" s="8"/>
      <c r="P8343" s="8"/>
    </row>
    <row r="8344" spans="14:16" ht="14.25" customHeight="1" x14ac:dyDescent="0.2">
      <c r="N8344" s="8"/>
      <c r="P8344" s="8"/>
    </row>
    <row r="8345" spans="14:16" ht="14.25" customHeight="1" x14ac:dyDescent="0.2">
      <c r="N8345" s="8"/>
      <c r="P8345" s="8"/>
    </row>
    <row r="8346" spans="14:16" ht="14.25" customHeight="1" x14ac:dyDescent="0.2">
      <c r="N8346" s="8"/>
      <c r="P8346" s="8"/>
    </row>
    <row r="8347" spans="14:16" ht="14.25" customHeight="1" x14ac:dyDescent="0.2">
      <c r="N8347" s="8"/>
      <c r="P8347" s="8"/>
    </row>
    <row r="8348" spans="14:16" ht="14.25" customHeight="1" x14ac:dyDescent="0.2">
      <c r="N8348" s="8"/>
      <c r="P8348" s="8"/>
    </row>
    <row r="8349" spans="14:16" ht="14.25" customHeight="1" x14ac:dyDescent="0.2">
      <c r="N8349" s="8"/>
      <c r="P8349" s="8"/>
    </row>
    <row r="8350" spans="14:16" ht="14.25" customHeight="1" x14ac:dyDescent="0.2">
      <c r="N8350" s="8"/>
      <c r="P8350" s="8"/>
    </row>
    <row r="8351" spans="14:16" ht="14.25" customHeight="1" x14ac:dyDescent="0.2">
      <c r="N8351" s="8"/>
      <c r="P8351" s="8"/>
    </row>
    <row r="8352" spans="14:16" ht="14.25" customHeight="1" x14ac:dyDescent="0.2">
      <c r="N8352" s="8"/>
      <c r="P8352" s="8"/>
    </row>
    <row r="8353" spans="14:16" ht="14.25" customHeight="1" x14ac:dyDescent="0.2">
      <c r="N8353" s="8"/>
      <c r="P8353" s="8"/>
    </row>
    <row r="8354" spans="14:16" ht="14.25" customHeight="1" x14ac:dyDescent="0.2">
      <c r="N8354" s="8"/>
      <c r="P8354" s="8"/>
    </row>
    <row r="8355" spans="14:16" ht="14.25" customHeight="1" x14ac:dyDescent="0.2">
      <c r="N8355" s="8"/>
      <c r="P8355" s="8"/>
    </row>
    <row r="8356" spans="14:16" ht="14.25" customHeight="1" x14ac:dyDescent="0.2">
      <c r="N8356" s="8"/>
      <c r="P8356" s="8"/>
    </row>
    <row r="8357" spans="14:16" ht="14.25" customHeight="1" x14ac:dyDescent="0.2">
      <c r="N8357" s="8"/>
      <c r="P8357" s="8"/>
    </row>
    <row r="8358" spans="14:16" ht="14.25" customHeight="1" x14ac:dyDescent="0.2">
      <c r="N8358" s="8"/>
      <c r="P8358" s="8"/>
    </row>
    <row r="8359" spans="14:16" ht="14.25" customHeight="1" x14ac:dyDescent="0.2">
      <c r="N8359" s="8"/>
      <c r="P8359" s="8"/>
    </row>
    <row r="8360" spans="14:16" ht="14.25" customHeight="1" x14ac:dyDescent="0.2">
      <c r="N8360" s="8"/>
      <c r="P8360" s="8"/>
    </row>
    <row r="8361" spans="14:16" ht="14.25" customHeight="1" x14ac:dyDescent="0.2">
      <c r="N8361" s="8"/>
      <c r="P8361" s="8"/>
    </row>
    <row r="8362" spans="14:16" ht="14.25" customHeight="1" x14ac:dyDescent="0.2">
      <c r="N8362" s="8"/>
      <c r="P8362" s="8"/>
    </row>
    <row r="8363" spans="14:16" ht="14.25" customHeight="1" x14ac:dyDescent="0.2">
      <c r="N8363" s="8"/>
      <c r="P8363" s="8"/>
    </row>
    <row r="8364" spans="14:16" ht="14.25" customHeight="1" x14ac:dyDescent="0.2">
      <c r="N8364" s="8"/>
      <c r="P8364" s="8"/>
    </row>
    <row r="8365" spans="14:16" ht="14.25" customHeight="1" x14ac:dyDescent="0.2">
      <c r="N8365" s="8"/>
      <c r="P8365" s="8"/>
    </row>
    <row r="8366" spans="14:16" ht="14.25" customHeight="1" x14ac:dyDescent="0.2">
      <c r="N8366" s="8"/>
      <c r="P8366" s="8"/>
    </row>
    <row r="8367" spans="14:16" ht="14.25" customHeight="1" x14ac:dyDescent="0.2">
      <c r="N8367" s="8"/>
      <c r="P8367" s="8"/>
    </row>
    <row r="8368" spans="14:16" ht="14.25" customHeight="1" x14ac:dyDescent="0.2">
      <c r="N8368" s="8"/>
      <c r="P8368" s="8"/>
    </row>
    <row r="8369" spans="14:16" ht="14.25" customHeight="1" x14ac:dyDescent="0.2">
      <c r="N8369" s="8"/>
      <c r="P8369" s="8"/>
    </row>
    <row r="8370" spans="14:16" ht="14.25" customHeight="1" x14ac:dyDescent="0.2">
      <c r="N8370" s="8"/>
      <c r="P8370" s="8"/>
    </row>
    <row r="8371" spans="14:16" ht="14.25" customHeight="1" x14ac:dyDescent="0.2">
      <c r="N8371" s="8"/>
      <c r="P8371" s="8"/>
    </row>
    <row r="8372" spans="14:16" ht="14.25" customHeight="1" x14ac:dyDescent="0.2">
      <c r="N8372" s="8"/>
      <c r="P8372" s="8"/>
    </row>
    <row r="8373" spans="14:16" ht="14.25" customHeight="1" x14ac:dyDescent="0.2">
      <c r="N8373" s="8"/>
      <c r="P8373" s="8"/>
    </row>
    <row r="8374" spans="14:16" ht="14.25" customHeight="1" x14ac:dyDescent="0.2">
      <c r="N8374" s="8"/>
      <c r="P8374" s="8"/>
    </row>
    <row r="8375" spans="14:16" ht="14.25" customHeight="1" x14ac:dyDescent="0.2">
      <c r="N8375" s="8"/>
      <c r="P8375" s="8"/>
    </row>
    <row r="8376" spans="14:16" ht="14.25" customHeight="1" x14ac:dyDescent="0.2">
      <c r="N8376" s="8"/>
      <c r="P8376" s="8"/>
    </row>
    <row r="8377" spans="14:16" ht="14.25" customHeight="1" x14ac:dyDescent="0.2">
      <c r="N8377" s="8"/>
      <c r="P8377" s="8"/>
    </row>
    <row r="8378" spans="14:16" ht="14.25" customHeight="1" x14ac:dyDescent="0.2">
      <c r="N8378" s="8"/>
      <c r="P8378" s="8"/>
    </row>
    <row r="8379" spans="14:16" ht="14.25" customHeight="1" x14ac:dyDescent="0.2">
      <c r="N8379" s="8"/>
      <c r="P8379" s="8"/>
    </row>
    <row r="8380" spans="14:16" ht="14.25" customHeight="1" x14ac:dyDescent="0.2">
      <c r="N8380" s="8"/>
      <c r="P8380" s="8"/>
    </row>
    <row r="8381" spans="14:16" ht="14.25" customHeight="1" x14ac:dyDescent="0.2">
      <c r="N8381" s="8"/>
      <c r="P8381" s="8"/>
    </row>
    <row r="8382" spans="14:16" ht="14.25" customHeight="1" x14ac:dyDescent="0.2">
      <c r="N8382" s="8"/>
      <c r="P8382" s="8"/>
    </row>
    <row r="8383" spans="14:16" ht="14.25" customHeight="1" x14ac:dyDescent="0.2">
      <c r="N8383" s="8"/>
      <c r="P8383" s="8"/>
    </row>
    <row r="8384" spans="14:16" ht="14.25" customHeight="1" x14ac:dyDescent="0.2">
      <c r="N8384" s="8"/>
      <c r="P8384" s="8"/>
    </row>
    <row r="8385" spans="14:16" ht="14.25" customHeight="1" x14ac:dyDescent="0.2">
      <c r="N8385" s="8"/>
      <c r="P8385" s="8"/>
    </row>
    <row r="8386" spans="14:16" ht="14.25" customHeight="1" x14ac:dyDescent="0.2">
      <c r="N8386" s="8"/>
      <c r="P8386" s="8"/>
    </row>
    <row r="8387" spans="14:16" ht="14.25" customHeight="1" x14ac:dyDescent="0.2">
      <c r="N8387" s="8"/>
      <c r="P8387" s="8"/>
    </row>
    <row r="8388" spans="14:16" ht="14.25" customHeight="1" x14ac:dyDescent="0.2">
      <c r="N8388" s="8"/>
      <c r="P8388" s="8"/>
    </row>
    <row r="8389" spans="14:16" ht="14.25" customHeight="1" x14ac:dyDescent="0.2">
      <c r="N8389" s="8"/>
      <c r="P8389" s="8"/>
    </row>
    <row r="8390" spans="14:16" ht="14.25" customHeight="1" x14ac:dyDescent="0.2">
      <c r="N8390" s="8"/>
      <c r="P8390" s="8"/>
    </row>
    <row r="8391" spans="14:16" ht="14.25" customHeight="1" x14ac:dyDescent="0.2">
      <c r="N8391" s="8"/>
      <c r="P8391" s="8"/>
    </row>
    <row r="8392" spans="14:16" ht="14.25" customHeight="1" x14ac:dyDescent="0.2">
      <c r="N8392" s="8"/>
      <c r="P8392" s="8"/>
    </row>
    <row r="8393" spans="14:16" ht="14.25" customHeight="1" x14ac:dyDescent="0.2">
      <c r="N8393" s="8"/>
      <c r="P8393" s="8"/>
    </row>
    <row r="8394" spans="14:16" ht="14.25" customHeight="1" x14ac:dyDescent="0.2">
      <c r="N8394" s="8"/>
      <c r="P8394" s="8"/>
    </row>
    <row r="8395" spans="14:16" ht="14.25" customHeight="1" x14ac:dyDescent="0.2">
      <c r="N8395" s="8"/>
      <c r="P8395" s="8"/>
    </row>
    <row r="8396" spans="14:16" ht="14.25" customHeight="1" x14ac:dyDescent="0.2">
      <c r="N8396" s="8"/>
      <c r="P8396" s="8"/>
    </row>
    <row r="8397" spans="14:16" ht="14.25" customHeight="1" x14ac:dyDescent="0.2">
      <c r="N8397" s="8"/>
      <c r="P8397" s="8"/>
    </row>
    <row r="8398" spans="14:16" ht="14.25" customHeight="1" x14ac:dyDescent="0.2">
      <c r="N8398" s="8"/>
      <c r="P8398" s="8"/>
    </row>
    <row r="8399" spans="14:16" ht="14.25" customHeight="1" x14ac:dyDescent="0.2">
      <c r="N8399" s="8"/>
      <c r="P8399" s="8"/>
    </row>
    <row r="8400" spans="14:16" ht="14.25" customHeight="1" x14ac:dyDescent="0.2">
      <c r="N8400" s="8"/>
      <c r="P8400" s="8"/>
    </row>
    <row r="8401" spans="14:16" ht="14.25" customHeight="1" x14ac:dyDescent="0.2">
      <c r="N8401" s="8"/>
      <c r="P8401" s="8"/>
    </row>
    <row r="8402" spans="14:16" ht="14.25" customHeight="1" x14ac:dyDescent="0.2">
      <c r="N8402" s="8"/>
      <c r="P8402" s="8"/>
    </row>
    <row r="8403" spans="14:16" ht="14.25" customHeight="1" x14ac:dyDescent="0.2">
      <c r="N8403" s="8"/>
      <c r="P8403" s="8"/>
    </row>
    <row r="8404" spans="14:16" ht="14.25" customHeight="1" x14ac:dyDescent="0.2">
      <c r="N8404" s="8"/>
      <c r="P8404" s="8"/>
    </row>
    <row r="8405" spans="14:16" ht="14.25" customHeight="1" x14ac:dyDescent="0.2">
      <c r="N8405" s="8"/>
      <c r="P8405" s="8"/>
    </row>
    <row r="8406" spans="14:16" ht="14.25" customHeight="1" x14ac:dyDescent="0.2">
      <c r="N8406" s="8"/>
      <c r="P8406" s="8"/>
    </row>
    <row r="8407" spans="14:16" ht="14.25" customHeight="1" x14ac:dyDescent="0.2">
      <c r="N8407" s="8"/>
      <c r="P8407" s="8"/>
    </row>
    <row r="8408" spans="14:16" ht="14.25" customHeight="1" x14ac:dyDescent="0.2">
      <c r="N8408" s="8"/>
      <c r="P8408" s="8"/>
    </row>
    <row r="8409" spans="14:16" ht="14.25" customHeight="1" x14ac:dyDescent="0.2">
      <c r="N8409" s="8"/>
      <c r="P8409" s="8"/>
    </row>
    <row r="8410" spans="14:16" ht="14.25" customHeight="1" x14ac:dyDescent="0.2">
      <c r="N8410" s="8"/>
      <c r="P8410" s="8"/>
    </row>
    <row r="8411" spans="14:16" ht="14.25" customHeight="1" x14ac:dyDescent="0.2">
      <c r="N8411" s="8"/>
      <c r="P8411" s="8"/>
    </row>
    <row r="8412" spans="14:16" ht="14.25" customHeight="1" x14ac:dyDescent="0.2">
      <c r="N8412" s="8"/>
      <c r="P8412" s="8"/>
    </row>
    <row r="8413" spans="14:16" ht="14.25" customHeight="1" x14ac:dyDescent="0.2">
      <c r="N8413" s="8"/>
      <c r="P8413" s="8"/>
    </row>
    <row r="8414" spans="14:16" ht="14.25" customHeight="1" x14ac:dyDescent="0.2">
      <c r="N8414" s="8"/>
      <c r="P8414" s="8"/>
    </row>
    <row r="8415" spans="14:16" ht="14.25" customHeight="1" x14ac:dyDescent="0.2">
      <c r="N8415" s="8"/>
      <c r="P8415" s="8"/>
    </row>
    <row r="8416" spans="14:16" ht="14.25" customHeight="1" x14ac:dyDescent="0.2">
      <c r="N8416" s="8"/>
      <c r="P8416" s="8"/>
    </row>
    <row r="8417" spans="14:16" ht="14.25" customHeight="1" x14ac:dyDescent="0.2">
      <c r="N8417" s="8"/>
      <c r="P8417" s="8"/>
    </row>
    <row r="8418" spans="14:16" ht="14.25" customHeight="1" x14ac:dyDescent="0.2">
      <c r="N8418" s="8"/>
      <c r="P8418" s="8"/>
    </row>
    <row r="8419" spans="14:16" ht="14.25" customHeight="1" x14ac:dyDescent="0.2">
      <c r="N8419" s="8"/>
      <c r="P8419" s="8"/>
    </row>
    <row r="8420" spans="14:16" ht="14.25" customHeight="1" x14ac:dyDescent="0.2">
      <c r="N8420" s="8"/>
      <c r="P8420" s="8"/>
    </row>
    <row r="8421" spans="14:16" ht="14.25" customHeight="1" x14ac:dyDescent="0.2">
      <c r="N8421" s="8"/>
      <c r="P8421" s="8"/>
    </row>
    <row r="8422" spans="14:16" ht="14.25" customHeight="1" x14ac:dyDescent="0.2">
      <c r="N8422" s="8"/>
      <c r="P8422" s="8"/>
    </row>
    <row r="8423" spans="14:16" ht="14.25" customHeight="1" x14ac:dyDescent="0.2">
      <c r="N8423" s="8"/>
      <c r="P8423" s="8"/>
    </row>
    <row r="8424" spans="14:16" ht="14.25" customHeight="1" x14ac:dyDescent="0.2">
      <c r="N8424" s="8"/>
      <c r="P8424" s="8"/>
    </row>
    <row r="8425" spans="14:16" ht="14.25" customHeight="1" x14ac:dyDescent="0.2">
      <c r="N8425" s="8"/>
      <c r="P8425" s="8"/>
    </row>
    <row r="8426" spans="14:16" ht="14.25" customHeight="1" x14ac:dyDescent="0.2">
      <c r="N8426" s="8"/>
      <c r="P8426" s="8"/>
    </row>
    <row r="8427" spans="14:16" ht="14.25" customHeight="1" x14ac:dyDescent="0.2">
      <c r="N8427" s="8"/>
      <c r="P8427" s="8"/>
    </row>
    <row r="8428" spans="14:16" ht="14.25" customHeight="1" x14ac:dyDescent="0.2">
      <c r="N8428" s="8"/>
      <c r="P8428" s="8"/>
    </row>
    <row r="8429" spans="14:16" ht="14.25" customHeight="1" x14ac:dyDescent="0.2">
      <c r="N8429" s="8"/>
      <c r="P8429" s="8"/>
    </row>
    <row r="8430" spans="14:16" ht="14.25" customHeight="1" x14ac:dyDescent="0.2">
      <c r="N8430" s="8"/>
      <c r="P8430" s="8"/>
    </row>
    <row r="8431" spans="14:16" ht="14.25" customHeight="1" x14ac:dyDescent="0.2">
      <c r="N8431" s="8"/>
      <c r="P8431" s="8"/>
    </row>
    <row r="8432" spans="14:16" ht="14.25" customHeight="1" x14ac:dyDescent="0.2">
      <c r="N8432" s="8"/>
      <c r="P8432" s="8"/>
    </row>
    <row r="8433" spans="14:16" ht="14.25" customHeight="1" x14ac:dyDescent="0.2">
      <c r="N8433" s="8"/>
      <c r="P8433" s="8"/>
    </row>
    <row r="8434" spans="14:16" ht="14.25" customHeight="1" x14ac:dyDescent="0.2">
      <c r="N8434" s="8"/>
      <c r="P8434" s="8"/>
    </row>
    <row r="8435" spans="14:16" ht="14.25" customHeight="1" x14ac:dyDescent="0.2">
      <c r="N8435" s="8"/>
      <c r="P8435" s="8"/>
    </row>
    <row r="8436" spans="14:16" ht="14.25" customHeight="1" x14ac:dyDescent="0.2">
      <c r="N8436" s="8"/>
      <c r="P8436" s="8"/>
    </row>
    <row r="8437" spans="14:16" ht="14.25" customHeight="1" x14ac:dyDescent="0.2">
      <c r="N8437" s="8"/>
      <c r="P8437" s="8"/>
    </row>
    <row r="8438" spans="14:16" ht="14.25" customHeight="1" x14ac:dyDescent="0.2">
      <c r="N8438" s="8"/>
      <c r="P8438" s="8"/>
    </row>
    <row r="8439" spans="14:16" ht="14.25" customHeight="1" x14ac:dyDescent="0.2">
      <c r="N8439" s="8"/>
      <c r="P8439" s="8"/>
    </row>
    <row r="8440" spans="14:16" ht="14.25" customHeight="1" x14ac:dyDescent="0.2">
      <c r="N8440" s="8"/>
      <c r="P8440" s="8"/>
    </row>
    <row r="8441" spans="14:16" ht="14.25" customHeight="1" x14ac:dyDescent="0.2">
      <c r="N8441" s="8"/>
      <c r="P8441" s="8"/>
    </row>
    <row r="8442" spans="14:16" ht="14.25" customHeight="1" x14ac:dyDescent="0.2">
      <c r="N8442" s="8"/>
      <c r="P8442" s="8"/>
    </row>
    <row r="8443" spans="14:16" ht="14.25" customHeight="1" x14ac:dyDescent="0.2">
      <c r="N8443" s="8"/>
      <c r="P8443" s="8"/>
    </row>
    <row r="8444" spans="14:16" ht="14.25" customHeight="1" x14ac:dyDescent="0.2">
      <c r="N8444" s="8"/>
      <c r="P8444" s="8"/>
    </row>
    <row r="8445" spans="14:16" ht="14.25" customHeight="1" x14ac:dyDescent="0.2">
      <c r="N8445" s="8"/>
      <c r="P8445" s="8"/>
    </row>
    <row r="8446" spans="14:16" ht="14.25" customHeight="1" x14ac:dyDescent="0.2">
      <c r="N8446" s="8"/>
      <c r="P8446" s="8"/>
    </row>
    <row r="8447" spans="14:16" ht="14.25" customHeight="1" x14ac:dyDescent="0.2">
      <c r="N8447" s="8"/>
      <c r="P8447" s="8"/>
    </row>
    <row r="8448" spans="14:16" ht="14.25" customHeight="1" x14ac:dyDescent="0.2">
      <c r="N8448" s="8"/>
      <c r="P8448" s="8"/>
    </row>
    <row r="8449" spans="14:16" ht="14.25" customHeight="1" x14ac:dyDescent="0.2">
      <c r="N8449" s="8"/>
      <c r="P8449" s="8"/>
    </row>
    <row r="8450" spans="14:16" ht="14.25" customHeight="1" x14ac:dyDescent="0.2">
      <c r="N8450" s="8"/>
      <c r="P8450" s="8"/>
    </row>
    <row r="8451" spans="14:16" ht="14.25" customHeight="1" x14ac:dyDescent="0.2">
      <c r="N8451" s="8"/>
      <c r="P8451" s="8"/>
    </row>
    <row r="8452" spans="14:16" ht="14.25" customHeight="1" x14ac:dyDescent="0.2">
      <c r="N8452" s="8"/>
      <c r="P8452" s="8"/>
    </row>
    <row r="8453" spans="14:16" ht="14.25" customHeight="1" x14ac:dyDescent="0.2">
      <c r="N8453" s="8"/>
      <c r="P8453" s="8"/>
    </row>
    <row r="8454" spans="14:16" ht="14.25" customHeight="1" x14ac:dyDescent="0.2">
      <c r="N8454" s="8"/>
      <c r="P8454" s="8"/>
    </row>
    <row r="8455" spans="14:16" ht="14.25" customHeight="1" x14ac:dyDescent="0.2">
      <c r="N8455" s="8"/>
      <c r="P8455" s="8"/>
    </row>
    <row r="8456" spans="14:16" ht="14.25" customHeight="1" x14ac:dyDescent="0.2">
      <c r="N8456" s="8"/>
      <c r="P8456" s="8"/>
    </row>
    <row r="8457" spans="14:16" ht="14.25" customHeight="1" x14ac:dyDescent="0.2">
      <c r="N8457" s="8"/>
      <c r="P8457" s="8"/>
    </row>
    <row r="8458" spans="14:16" ht="14.25" customHeight="1" x14ac:dyDescent="0.2">
      <c r="N8458" s="8"/>
      <c r="P8458" s="8"/>
    </row>
    <row r="8459" spans="14:16" ht="14.25" customHeight="1" x14ac:dyDescent="0.2">
      <c r="N8459" s="8"/>
      <c r="P8459" s="8"/>
    </row>
    <row r="8460" spans="14:16" ht="14.25" customHeight="1" x14ac:dyDescent="0.2">
      <c r="N8460" s="8"/>
      <c r="P8460" s="8"/>
    </row>
    <row r="8461" spans="14:16" ht="14.25" customHeight="1" x14ac:dyDescent="0.2">
      <c r="N8461" s="8"/>
      <c r="P8461" s="8"/>
    </row>
    <row r="8462" spans="14:16" ht="14.25" customHeight="1" x14ac:dyDescent="0.2">
      <c r="N8462" s="8"/>
      <c r="P8462" s="8"/>
    </row>
    <row r="8463" spans="14:16" ht="14.25" customHeight="1" x14ac:dyDescent="0.2">
      <c r="N8463" s="8"/>
      <c r="P8463" s="8"/>
    </row>
    <row r="8464" spans="14:16" ht="14.25" customHeight="1" x14ac:dyDescent="0.2">
      <c r="N8464" s="8"/>
      <c r="P8464" s="8"/>
    </row>
    <row r="8465" spans="14:16" ht="14.25" customHeight="1" x14ac:dyDescent="0.2">
      <c r="N8465" s="8"/>
      <c r="P8465" s="8"/>
    </row>
    <row r="8466" spans="14:16" ht="14.25" customHeight="1" x14ac:dyDescent="0.2">
      <c r="N8466" s="8"/>
      <c r="P8466" s="8"/>
    </row>
    <row r="8467" spans="14:16" ht="14.25" customHeight="1" x14ac:dyDescent="0.2">
      <c r="N8467" s="8"/>
      <c r="P8467" s="8"/>
    </row>
    <row r="8468" spans="14:16" ht="14.25" customHeight="1" x14ac:dyDescent="0.2">
      <c r="N8468" s="8"/>
      <c r="P8468" s="8"/>
    </row>
    <row r="8469" spans="14:16" ht="14.25" customHeight="1" x14ac:dyDescent="0.2">
      <c r="N8469" s="8"/>
      <c r="P8469" s="8"/>
    </row>
    <row r="8470" spans="14:16" ht="14.25" customHeight="1" x14ac:dyDescent="0.2">
      <c r="N8470" s="8"/>
      <c r="P8470" s="8"/>
    </row>
    <row r="8471" spans="14:16" ht="14.25" customHeight="1" x14ac:dyDescent="0.2">
      <c r="N8471" s="8"/>
      <c r="P8471" s="8"/>
    </row>
    <row r="8472" spans="14:16" ht="14.25" customHeight="1" x14ac:dyDescent="0.2">
      <c r="N8472" s="8"/>
      <c r="P8472" s="8"/>
    </row>
    <row r="8473" spans="14:16" ht="14.25" customHeight="1" x14ac:dyDescent="0.2">
      <c r="N8473" s="8"/>
      <c r="P8473" s="8"/>
    </row>
    <row r="8474" spans="14:16" ht="14.25" customHeight="1" x14ac:dyDescent="0.2">
      <c r="N8474" s="8"/>
      <c r="P8474" s="8"/>
    </row>
    <row r="8475" spans="14:16" ht="14.25" customHeight="1" x14ac:dyDescent="0.2">
      <c r="N8475" s="8"/>
      <c r="P8475" s="8"/>
    </row>
    <row r="8476" spans="14:16" ht="14.25" customHeight="1" x14ac:dyDescent="0.2">
      <c r="N8476" s="8"/>
      <c r="P8476" s="8"/>
    </row>
    <row r="8477" spans="14:16" ht="14.25" customHeight="1" x14ac:dyDescent="0.2">
      <c r="N8477" s="8"/>
      <c r="P8477" s="8"/>
    </row>
    <row r="8478" spans="14:16" ht="14.25" customHeight="1" x14ac:dyDescent="0.2">
      <c r="N8478" s="8"/>
      <c r="P8478" s="8"/>
    </row>
    <row r="8479" spans="14:16" ht="14.25" customHeight="1" x14ac:dyDescent="0.2">
      <c r="N8479" s="8"/>
      <c r="P8479" s="8"/>
    </row>
    <row r="8480" spans="14:16" ht="14.25" customHeight="1" x14ac:dyDescent="0.2">
      <c r="N8480" s="8"/>
      <c r="P8480" s="8"/>
    </row>
    <row r="8481" spans="14:16" ht="14.25" customHeight="1" x14ac:dyDescent="0.2">
      <c r="N8481" s="8"/>
      <c r="P8481" s="8"/>
    </row>
    <row r="8482" spans="14:16" ht="14.25" customHeight="1" x14ac:dyDescent="0.2">
      <c r="N8482" s="8"/>
      <c r="P8482" s="8"/>
    </row>
    <row r="8483" spans="14:16" ht="14.25" customHeight="1" x14ac:dyDescent="0.2">
      <c r="N8483" s="8"/>
      <c r="P8483" s="8"/>
    </row>
    <row r="8484" spans="14:16" ht="14.25" customHeight="1" x14ac:dyDescent="0.2">
      <c r="N8484" s="8"/>
      <c r="P8484" s="8"/>
    </row>
    <row r="8485" spans="14:16" ht="14.25" customHeight="1" x14ac:dyDescent="0.2">
      <c r="N8485" s="8"/>
      <c r="P8485" s="8"/>
    </row>
    <row r="8486" spans="14:16" ht="14.25" customHeight="1" x14ac:dyDescent="0.2">
      <c r="N8486" s="8"/>
      <c r="P8486" s="8"/>
    </row>
    <row r="8487" spans="14:16" ht="14.25" customHeight="1" x14ac:dyDescent="0.2">
      <c r="N8487" s="8"/>
      <c r="P8487" s="8"/>
    </row>
    <row r="8488" spans="14:16" ht="14.25" customHeight="1" x14ac:dyDescent="0.2">
      <c r="N8488" s="8"/>
      <c r="P8488" s="8"/>
    </row>
    <row r="8489" spans="14:16" ht="14.25" customHeight="1" x14ac:dyDescent="0.2">
      <c r="N8489" s="8"/>
      <c r="P8489" s="8"/>
    </row>
    <row r="8490" spans="14:16" ht="14.25" customHeight="1" x14ac:dyDescent="0.2">
      <c r="N8490" s="8"/>
      <c r="P8490" s="8"/>
    </row>
    <row r="8491" spans="14:16" ht="14.25" customHeight="1" x14ac:dyDescent="0.2">
      <c r="N8491" s="8"/>
      <c r="P8491" s="8"/>
    </row>
    <row r="8492" spans="14:16" ht="14.25" customHeight="1" x14ac:dyDescent="0.2">
      <c r="N8492" s="8"/>
      <c r="P8492" s="8"/>
    </row>
    <row r="8493" spans="14:16" ht="14.25" customHeight="1" x14ac:dyDescent="0.2">
      <c r="N8493" s="8"/>
      <c r="P8493" s="8"/>
    </row>
    <row r="8494" spans="14:16" ht="14.25" customHeight="1" x14ac:dyDescent="0.2">
      <c r="N8494" s="8"/>
      <c r="P8494" s="8"/>
    </row>
    <row r="8495" spans="14:16" ht="14.25" customHeight="1" x14ac:dyDescent="0.2">
      <c r="N8495" s="8"/>
      <c r="P8495" s="8"/>
    </row>
    <row r="8496" spans="14:16" ht="14.25" customHeight="1" x14ac:dyDescent="0.2">
      <c r="N8496" s="8"/>
      <c r="P8496" s="8"/>
    </row>
    <row r="8497" spans="14:16" ht="14.25" customHeight="1" x14ac:dyDescent="0.2">
      <c r="N8497" s="8"/>
      <c r="P8497" s="8"/>
    </row>
    <row r="8498" spans="14:16" ht="14.25" customHeight="1" x14ac:dyDescent="0.2">
      <c r="N8498" s="8"/>
      <c r="P8498" s="8"/>
    </row>
    <row r="8499" spans="14:16" ht="14.25" customHeight="1" x14ac:dyDescent="0.2">
      <c r="N8499" s="8"/>
      <c r="P8499" s="8"/>
    </row>
    <row r="8500" spans="14:16" ht="14.25" customHeight="1" x14ac:dyDescent="0.2">
      <c r="N8500" s="8"/>
      <c r="P8500" s="8"/>
    </row>
    <row r="8501" spans="14:16" ht="14.25" customHeight="1" x14ac:dyDescent="0.2">
      <c r="N8501" s="8"/>
      <c r="P8501" s="8"/>
    </row>
    <row r="8502" spans="14:16" ht="14.25" customHeight="1" x14ac:dyDescent="0.2">
      <c r="N8502" s="8"/>
      <c r="P8502" s="8"/>
    </row>
    <row r="8503" spans="14:16" ht="14.25" customHeight="1" x14ac:dyDescent="0.2">
      <c r="N8503" s="8"/>
      <c r="P8503" s="8"/>
    </row>
    <row r="8504" spans="14:16" ht="14.25" customHeight="1" x14ac:dyDescent="0.2">
      <c r="N8504" s="8"/>
      <c r="P8504" s="8"/>
    </row>
    <row r="8505" spans="14:16" ht="14.25" customHeight="1" x14ac:dyDescent="0.2">
      <c r="N8505" s="8"/>
      <c r="P8505" s="8"/>
    </row>
    <row r="8506" spans="14:16" ht="14.25" customHeight="1" x14ac:dyDescent="0.2">
      <c r="N8506" s="8"/>
      <c r="P8506" s="8"/>
    </row>
    <row r="8507" spans="14:16" ht="14.25" customHeight="1" x14ac:dyDescent="0.2">
      <c r="N8507" s="8"/>
      <c r="P8507" s="8"/>
    </row>
    <row r="8508" spans="14:16" ht="14.25" customHeight="1" x14ac:dyDescent="0.2">
      <c r="N8508" s="8"/>
      <c r="P8508" s="8"/>
    </row>
    <row r="8509" spans="14:16" ht="14.25" customHeight="1" x14ac:dyDescent="0.2">
      <c r="N8509" s="8"/>
      <c r="P8509" s="8"/>
    </row>
    <row r="8510" spans="14:16" ht="14.25" customHeight="1" x14ac:dyDescent="0.2">
      <c r="N8510" s="8"/>
      <c r="P8510" s="8"/>
    </row>
    <row r="8511" spans="14:16" ht="14.25" customHeight="1" x14ac:dyDescent="0.2">
      <c r="N8511" s="8"/>
      <c r="P8511" s="8"/>
    </row>
    <row r="8512" spans="14:16" ht="14.25" customHeight="1" x14ac:dyDescent="0.2">
      <c r="N8512" s="8"/>
      <c r="P8512" s="8"/>
    </row>
    <row r="8513" spans="14:16" ht="14.25" customHeight="1" x14ac:dyDescent="0.2">
      <c r="N8513" s="8"/>
      <c r="P8513" s="8"/>
    </row>
    <row r="8514" spans="14:16" ht="14.25" customHeight="1" x14ac:dyDescent="0.2">
      <c r="N8514" s="8"/>
      <c r="P8514" s="8"/>
    </row>
    <row r="8515" spans="14:16" ht="14.25" customHeight="1" x14ac:dyDescent="0.2">
      <c r="N8515" s="8"/>
      <c r="P8515" s="8"/>
    </row>
    <row r="8516" spans="14:16" ht="14.25" customHeight="1" x14ac:dyDescent="0.2">
      <c r="N8516" s="8"/>
      <c r="P8516" s="8"/>
    </row>
    <row r="8517" spans="14:16" ht="14.25" customHeight="1" x14ac:dyDescent="0.2">
      <c r="N8517" s="8"/>
      <c r="P8517" s="8"/>
    </row>
    <row r="8518" spans="14:16" ht="14.25" customHeight="1" x14ac:dyDescent="0.2">
      <c r="N8518" s="8"/>
      <c r="P8518" s="8"/>
    </row>
    <row r="8519" spans="14:16" ht="14.25" customHeight="1" x14ac:dyDescent="0.2">
      <c r="N8519" s="8"/>
      <c r="P8519" s="8"/>
    </row>
    <row r="8520" spans="14:16" ht="14.25" customHeight="1" x14ac:dyDescent="0.2">
      <c r="N8520" s="8"/>
      <c r="P8520" s="8"/>
    </row>
    <row r="8521" spans="14:16" ht="14.25" customHeight="1" x14ac:dyDescent="0.2">
      <c r="N8521" s="8"/>
      <c r="P8521" s="8"/>
    </row>
    <row r="8522" spans="14:16" ht="14.25" customHeight="1" x14ac:dyDescent="0.2">
      <c r="N8522" s="8"/>
      <c r="P8522" s="8"/>
    </row>
    <row r="8523" spans="14:16" ht="14.25" customHeight="1" x14ac:dyDescent="0.2">
      <c r="N8523" s="8"/>
      <c r="P8523" s="8"/>
    </row>
    <row r="8524" spans="14:16" ht="14.25" customHeight="1" x14ac:dyDescent="0.2">
      <c r="N8524" s="8"/>
      <c r="P8524" s="8"/>
    </row>
    <row r="8525" spans="14:16" ht="14.25" customHeight="1" x14ac:dyDescent="0.2">
      <c r="N8525" s="8"/>
      <c r="P8525" s="8"/>
    </row>
    <row r="8526" spans="14:16" ht="14.25" customHeight="1" x14ac:dyDescent="0.2">
      <c r="N8526" s="8"/>
      <c r="P8526" s="8"/>
    </row>
    <row r="8527" spans="14:16" ht="14.25" customHeight="1" x14ac:dyDescent="0.2">
      <c r="N8527" s="8"/>
      <c r="P8527" s="8"/>
    </row>
    <row r="8528" spans="14:16" ht="14.25" customHeight="1" x14ac:dyDescent="0.2">
      <c r="N8528" s="8"/>
      <c r="P8528" s="8"/>
    </row>
    <row r="8529" spans="14:16" ht="14.25" customHeight="1" x14ac:dyDescent="0.2">
      <c r="N8529" s="8"/>
      <c r="P8529" s="8"/>
    </row>
    <row r="8530" spans="14:16" ht="14.25" customHeight="1" x14ac:dyDescent="0.2">
      <c r="N8530" s="8"/>
      <c r="P8530" s="8"/>
    </row>
    <row r="8531" spans="14:16" ht="14.25" customHeight="1" x14ac:dyDescent="0.2">
      <c r="N8531" s="8"/>
      <c r="P8531" s="8"/>
    </row>
    <row r="8532" spans="14:16" ht="14.25" customHeight="1" x14ac:dyDescent="0.2">
      <c r="N8532" s="8"/>
      <c r="P8532" s="8"/>
    </row>
    <row r="8533" spans="14:16" ht="14.25" customHeight="1" x14ac:dyDescent="0.2">
      <c r="N8533" s="8"/>
      <c r="P8533" s="8"/>
    </row>
    <row r="8534" spans="14:16" ht="14.25" customHeight="1" x14ac:dyDescent="0.2">
      <c r="N8534" s="8"/>
      <c r="P8534" s="8"/>
    </row>
    <row r="8535" spans="14:16" ht="14.25" customHeight="1" x14ac:dyDescent="0.2">
      <c r="N8535" s="8"/>
      <c r="P8535" s="8"/>
    </row>
    <row r="8536" spans="14:16" ht="14.25" customHeight="1" x14ac:dyDescent="0.2">
      <c r="N8536" s="8"/>
      <c r="P8536" s="8"/>
    </row>
    <row r="8537" spans="14:16" ht="14.25" customHeight="1" x14ac:dyDescent="0.2">
      <c r="N8537" s="8"/>
      <c r="P8537" s="8"/>
    </row>
    <row r="8538" spans="14:16" ht="14.25" customHeight="1" x14ac:dyDescent="0.2">
      <c r="N8538" s="8"/>
      <c r="P8538" s="8"/>
    </row>
    <row r="8539" spans="14:16" ht="14.25" customHeight="1" x14ac:dyDescent="0.2">
      <c r="N8539" s="8"/>
      <c r="P8539" s="8"/>
    </row>
    <row r="8540" spans="14:16" ht="14.25" customHeight="1" x14ac:dyDescent="0.2">
      <c r="N8540" s="8"/>
      <c r="P8540" s="8"/>
    </row>
    <row r="8541" spans="14:16" ht="14.25" customHeight="1" x14ac:dyDescent="0.2">
      <c r="N8541" s="8"/>
      <c r="P8541" s="8"/>
    </row>
    <row r="8542" spans="14:16" ht="14.25" customHeight="1" x14ac:dyDescent="0.2">
      <c r="N8542" s="8"/>
      <c r="P8542" s="8"/>
    </row>
    <row r="8543" spans="14:16" ht="14.25" customHeight="1" x14ac:dyDescent="0.2">
      <c r="N8543" s="8"/>
      <c r="P8543" s="8"/>
    </row>
    <row r="8544" spans="14:16" ht="14.25" customHeight="1" x14ac:dyDescent="0.2">
      <c r="N8544" s="8"/>
      <c r="P8544" s="8"/>
    </row>
    <row r="8545" spans="14:16" ht="14.25" customHeight="1" x14ac:dyDescent="0.2">
      <c r="N8545" s="8"/>
      <c r="P8545" s="8"/>
    </row>
    <row r="8546" spans="14:16" ht="14.25" customHeight="1" x14ac:dyDescent="0.2">
      <c r="N8546" s="8"/>
      <c r="P8546" s="8"/>
    </row>
    <row r="8547" spans="14:16" ht="14.25" customHeight="1" x14ac:dyDescent="0.2">
      <c r="N8547" s="8"/>
      <c r="P8547" s="8"/>
    </row>
    <row r="8548" spans="14:16" ht="14.25" customHeight="1" x14ac:dyDescent="0.2">
      <c r="N8548" s="8"/>
      <c r="P8548" s="8"/>
    </row>
    <row r="8549" spans="14:16" ht="14.25" customHeight="1" x14ac:dyDescent="0.2">
      <c r="N8549" s="8"/>
      <c r="P8549" s="8"/>
    </row>
    <row r="8550" spans="14:16" ht="14.25" customHeight="1" x14ac:dyDescent="0.2">
      <c r="N8550" s="8"/>
      <c r="P8550" s="8"/>
    </row>
    <row r="8551" spans="14:16" ht="14.25" customHeight="1" x14ac:dyDescent="0.2">
      <c r="N8551" s="8"/>
      <c r="P8551" s="8"/>
    </row>
    <row r="8552" spans="14:16" ht="14.25" customHeight="1" x14ac:dyDescent="0.2">
      <c r="N8552" s="8"/>
      <c r="P8552" s="8"/>
    </row>
    <row r="8553" spans="14:16" ht="14.25" customHeight="1" x14ac:dyDescent="0.2">
      <c r="N8553" s="8"/>
      <c r="P8553" s="8"/>
    </row>
    <row r="8554" spans="14:16" ht="14.25" customHeight="1" x14ac:dyDescent="0.2">
      <c r="N8554" s="8"/>
      <c r="P8554" s="8"/>
    </row>
    <row r="8555" spans="14:16" ht="14.25" customHeight="1" x14ac:dyDescent="0.2">
      <c r="N8555" s="8"/>
      <c r="P8555" s="8"/>
    </row>
    <row r="8556" spans="14:16" ht="14.25" customHeight="1" x14ac:dyDescent="0.2">
      <c r="N8556" s="8"/>
      <c r="P8556" s="8"/>
    </row>
    <row r="8557" spans="14:16" ht="14.25" customHeight="1" x14ac:dyDescent="0.2">
      <c r="N8557" s="8"/>
      <c r="P8557" s="8"/>
    </row>
    <row r="8558" spans="14:16" ht="14.25" customHeight="1" x14ac:dyDescent="0.2">
      <c r="N8558" s="8"/>
      <c r="P8558" s="8"/>
    </row>
    <row r="8559" spans="14:16" ht="14.25" customHeight="1" x14ac:dyDescent="0.2">
      <c r="N8559" s="8"/>
      <c r="P8559" s="8"/>
    </row>
    <row r="8560" spans="14:16" ht="14.25" customHeight="1" x14ac:dyDescent="0.2">
      <c r="N8560" s="8"/>
      <c r="P8560" s="8"/>
    </row>
    <row r="8561" spans="14:16" ht="14.25" customHeight="1" x14ac:dyDescent="0.2">
      <c r="N8561" s="8"/>
      <c r="P8561" s="8"/>
    </row>
    <row r="8562" spans="14:16" ht="14.25" customHeight="1" x14ac:dyDescent="0.2">
      <c r="N8562" s="8"/>
      <c r="P8562" s="8"/>
    </row>
    <row r="8563" spans="14:16" ht="14.25" customHeight="1" x14ac:dyDescent="0.2">
      <c r="N8563" s="8"/>
      <c r="P8563" s="8"/>
    </row>
    <row r="8564" spans="14:16" ht="14.25" customHeight="1" x14ac:dyDescent="0.2">
      <c r="N8564" s="8"/>
      <c r="P8564" s="8"/>
    </row>
    <row r="8565" spans="14:16" ht="14.25" customHeight="1" x14ac:dyDescent="0.2">
      <c r="N8565" s="8"/>
      <c r="P8565" s="8"/>
    </row>
    <row r="8566" spans="14:16" ht="14.25" customHeight="1" x14ac:dyDescent="0.2">
      <c r="N8566" s="8"/>
      <c r="P8566" s="8"/>
    </row>
    <row r="8567" spans="14:16" ht="14.25" customHeight="1" x14ac:dyDescent="0.2">
      <c r="N8567" s="8"/>
      <c r="P8567" s="8"/>
    </row>
    <row r="8568" spans="14:16" ht="14.25" customHeight="1" x14ac:dyDescent="0.2">
      <c r="N8568" s="8"/>
      <c r="P8568" s="8"/>
    </row>
    <row r="8569" spans="14:16" ht="14.25" customHeight="1" x14ac:dyDescent="0.2">
      <c r="N8569" s="8"/>
      <c r="P8569" s="8"/>
    </row>
    <row r="8570" spans="14:16" ht="14.25" customHeight="1" x14ac:dyDescent="0.2">
      <c r="N8570" s="8"/>
      <c r="P8570" s="8"/>
    </row>
    <row r="8571" spans="14:16" ht="14.25" customHeight="1" x14ac:dyDescent="0.2">
      <c r="N8571" s="8"/>
      <c r="P8571" s="8"/>
    </row>
    <row r="8572" spans="14:16" ht="14.25" customHeight="1" x14ac:dyDescent="0.2">
      <c r="N8572" s="8"/>
      <c r="P8572" s="8"/>
    </row>
    <row r="8573" spans="14:16" ht="14.25" customHeight="1" x14ac:dyDescent="0.2">
      <c r="N8573" s="8"/>
      <c r="P8573" s="8"/>
    </row>
    <row r="8574" spans="14:16" ht="14.25" customHeight="1" x14ac:dyDescent="0.2">
      <c r="N8574" s="8"/>
      <c r="P8574" s="8"/>
    </row>
    <row r="8575" spans="14:16" ht="14.25" customHeight="1" x14ac:dyDescent="0.2">
      <c r="N8575" s="8"/>
      <c r="P8575" s="8"/>
    </row>
    <row r="8576" spans="14:16" ht="14.25" customHeight="1" x14ac:dyDescent="0.2">
      <c r="N8576" s="8"/>
      <c r="P8576" s="8"/>
    </row>
    <row r="8577" spans="14:16" ht="14.25" customHeight="1" x14ac:dyDescent="0.2">
      <c r="N8577" s="8"/>
      <c r="P8577" s="8"/>
    </row>
    <row r="8578" spans="14:16" ht="14.25" customHeight="1" x14ac:dyDescent="0.2">
      <c r="N8578" s="8"/>
      <c r="P8578" s="8"/>
    </row>
    <row r="8579" spans="14:16" ht="14.25" customHeight="1" x14ac:dyDescent="0.2">
      <c r="N8579" s="8"/>
      <c r="P8579" s="8"/>
    </row>
    <row r="8580" spans="14:16" ht="14.25" customHeight="1" x14ac:dyDescent="0.2">
      <c r="N8580" s="8"/>
      <c r="P8580" s="8"/>
    </row>
    <row r="8581" spans="14:16" ht="14.25" customHeight="1" x14ac:dyDescent="0.2">
      <c r="N8581" s="8"/>
      <c r="P8581" s="8"/>
    </row>
    <row r="8582" spans="14:16" ht="14.25" customHeight="1" x14ac:dyDescent="0.2">
      <c r="N8582" s="8"/>
      <c r="P8582" s="8"/>
    </row>
    <row r="8583" spans="14:16" ht="14.25" customHeight="1" x14ac:dyDescent="0.2">
      <c r="N8583" s="8"/>
      <c r="P8583" s="8"/>
    </row>
    <row r="8584" spans="14:16" ht="14.25" customHeight="1" x14ac:dyDescent="0.2">
      <c r="N8584" s="8"/>
      <c r="P8584" s="8"/>
    </row>
    <row r="8585" spans="14:16" ht="14.25" customHeight="1" x14ac:dyDescent="0.2">
      <c r="N8585" s="8"/>
      <c r="P8585" s="8"/>
    </row>
    <row r="8586" spans="14:16" ht="14.25" customHeight="1" x14ac:dyDescent="0.2">
      <c r="N8586" s="8"/>
      <c r="P8586" s="8"/>
    </row>
    <row r="8587" spans="14:16" ht="14.25" customHeight="1" x14ac:dyDescent="0.2">
      <c r="N8587" s="8"/>
      <c r="P8587" s="8"/>
    </row>
    <row r="8588" spans="14:16" ht="14.25" customHeight="1" x14ac:dyDescent="0.2">
      <c r="N8588" s="8"/>
      <c r="P8588" s="8"/>
    </row>
    <row r="8589" spans="14:16" ht="14.25" customHeight="1" x14ac:dyDescent="0.2">
      <c r="N8589" s="8"/>
      <c r="P8589" s="8"/>
    </row>
    <row r="8590" spans="14:16" ht="14.25" customHeight="1" x14ac:dyDescent="0.2">
      <c r="N8590" s="8"/>
      <c r="P8590" s="8"/>
    </row>
    <row r="8591" spans="14:16" ht="14.25" customHeight="1" x14ac:dyDescent="0.2">
      <c r="N8591" s="8"/>
      <c r="P8591" s="8"/>
    </row>
    <row r="8592" spans="14:16" ht="14.25" customHeight="1" x14ac:dyDescent="0.2">
      <c r="N8592" s="8"/>
      <c r="P8592" s="8"/>
    </row>
    <row r="8593" spans="14:16" ht="14.25" customHeight="1" x14ac:dyDescent="0.2">
      <c r="N8593" s="8"/>
      <c r="P8593" s="8"/>
    </row>
    <row r="8594" spans="14:16" ht="14.25" customHeight="1" x14ac:dyDescent="0.2">
      <c r="N8594" s="8"/>
      <c r="P8594" s="8"/>
    </row>
    <row r="8595" spans="14:16" ht="14.25" customHeight="1" x14ac:dyDescent="0.2">
      <c r="N8595" s="8"/>
      <c r="P8595" s="8"/>
    </row>
    <row r="8596" spans="14:16" ht="14.25" customHeight="1" x14ac:dyDescent="0.2">
      <c r="N8596" s="8"/>
      <c r="P8596" s="8"/>
    </row>
    <row r="8597" spans="14:16" ht="14.25" customHeight="1" x14ac:dyDescent="0.2">
      <c r="N8597" s="8"/>
      <c r="P8597" s="8"/>
    </row>
    <row r="8598" spans="14:16" ht="14.25" customHeight="1" x14ac:dyDescent="0.2">
      <c r="N8598" s="8"/>
      <c r="P8598" s="8"/>
    </row>
    <row r="8599" spans="14:16" ht="14.25" customHeight="1" x14ac:dyDescent="0.2">
      <c r="N8599" s="8"/>
      <c r="P8599" s="8"/>
    </row>
    <row r="8600" spans="14:16" ht="14.25" customHeight="1" x14ac:dyDescent="0.2">
      <c r="N8600" s="8"/>
      <c r="P8600" s="8"/>
    </row>
    <row r="8601" spans="14:16" ht="14.25" customHeight="1" x14ac:dyDescent="0.2">
      <c r="N8601" s="8"/>
      <c r="P8601" s="8"/>
    </row>
    <row r="8602" spans="14:16" ht="14.25" customHeight="1" x14ac:dyDescent="0.2">
      <c r="N8602" s="8"/>
      <c r="P8602" s="8"/>
    </row>
    <row r="8603" spans="14:16" ht="14.25" customHeight="1" x14ac:dyDescent="0.2">
      <c r="N8603" s="8"/>
      <c r="P8603" s="8"/>
    </row>
    <row r="8604" spans="14:16" ht="14.25" customHeight="1" x14ac:dyDescent="0.2">
      <c r="N8604" s="8"/>
      <c r="P8604" s="8"/>
    </row>
    <row r="8605" spans="14:16" ht="14.25" customHeight="1" x14ac:dyDescent="0.2">
      <c r="N8605" s="8"/>
      <c r="P8605" s="8"/>
    </row>
    <row r="8606" spans="14:16" ht="14.25" customHeight="1" x14ac:dyDescent="0.2">
      <c r="N8606" s="8"/>
      <c r="P8606" s="8"/>
    </row>
    <row r="8607" spans="14:16" ht="14.25" customHeight="1" x14ac:dyDescent="0.2">
      <c r="N8607" s="8"/>
      <c r="P8607" s="8"/>
    </row>
    <row r="8608" spans="14:16" ht="14.25" customHeight="1" x14ac:dyDescent="0.2">
      <c r="N8608" s="8"/>
      <c r="P8608" s="8"/>
    </row>
    <row r="8609" spans="14:16" ht="14.25" customHeight="1" x14ac:dyDescent="0.2">
      <c r="N8609" s="8"/>
      <c r="P8609" s="8"/>
    </row>
    <row r="8610" spans="14:16" ht="14.25" customHeight="1" x14ac:dyDescent="0.2">
      <c r="N8610" s="8"/>
      <c r="P8610" s="8"/>
    </row>
    <row r="8611" spans="14:16" ht="14.25" customHeight="1" x14ac:dyDescent="0.2">
      <c r="N8611" s="8"/>
      <c r="P8611" s="8"/>
    </row>
    <row r="8612" spans="14:16" ht="14.25" customHeight="1" x14ac:dyDescent="0.2">
      <c r="N8612" s="8"/>
      <c r="P8612" s="8"/>
    </row>
    <row r="8613" spans="14:16" ht="14.25" customHeight="1" x14ac:dyDescent="0.2">
      <c r="N8613" s="8"/>
      <c r="P8613" s="8"/>
    </row>
    <row r="8614" spans="14:16" ht="14.25" customHeight="1" x14ac:dyDescent="0.2">
      <c r="N8614" s="8"/>
      <c r="P8614" s="8"/>
    </row>
    <row r="8615" spans="14:16" ht="14.25" customHeight="1" x14ac:dyDescent="0.2">
      <c r="N8615" s="8"/>
      <c r="P8615" s="8"/>
    </row>
    <row r="8616" spans="14:16" ht="14.25" customHeight="1" x14ac:dyDescent="0.2">
      <c r="N8616" s="8"/>
      <c r="P8616" s="8"/>
    </row>
    <row r="8617" spans="14:16" ht="14.25" customHeight="1" x14ac:dyDescent="0.2">
      <c r="N8617" s="8"/>
      <c r="P8617" s="8"/>
    </row>
    <row r="8618" spans="14:16" ht="14.25" customHeight="1" x14ac:dyDescent="0.2">
      <c r="N8618" s="8"/>
      <c r="P8618" s="8"/>
    </row>
    <row r="8619" spans="14:16" ht="14.25" customHeight="1" x14ac:dyDescent="0.2">
      <c r="N8619" s="8"/>
      <c r="P8619" s="8"/>
    </row>
    <row r="8620" spans="14:16" ht="14.25" customHeight="1" x14ac:dyDescent="0.2">
      <c r="N8620" s="8"/>
      <c r="P8620" s="8"/>
    </row>
    <row r="8621" spans="14:16" ht="14.25" customHeight="1" x14ac:dyDescent="0.2">
      <c r="N8621" s="8"/>
      <c r="P8621" s="8"/>
    </row>
    <row r="8622" spans="14:16" ht="14.25" customHeight="1" x14ac:dyDescent="0.2">
      <c r="N8622" s="8"/>
      <c r="P8622" s="8"/>
    </row>
    <row r="8623" spans="14:16" ht="14.25" customHeight="1" x14ac:dyDescent="0.2">
      <c r="N8623" s="8"/>
      <c r="P8623" s="8"/>
    </row>
    <row r="8624" spans="14:16" ht="14.25" customHeight="1" x14ac:dyDescent="0.2">
      <c r="N8624" s="8"/>
      <c r="P8624" s="8"/>
    </row>
    <row r="8625" spans="14:16" ht="14.25" customHeight="1" x14ac:dyDescent="0.2">
      <c r="N8625" s="8"/>
      <c r="P8625" s="8"/>
    </row>
    <row r="8626" spans="14:16" ht="14.25" customHeight="1" x14ac:dyDescent="0.2">
      <c r="N8626" s="8"/>
      <c r="P8626" s="8"/>
    </row>
    <row r="8627" spans="14:16" ht="14.25" customHeight="1" x14ac:dyDescent="0.2">
      <c r="N8627" s="8"/>
      <c r="P8627" s="8"/>
    </row>
    <row r="8628" spans="14:16" ht="14.25" customHeight="1" x14ac:dyDescent="0.2">
      <c r="N8628" s="8"/>
      <c r="P8628" s="8"/>
    </row>
    <row r="8629" spans="14:16" ht="14.25" customHeight="1" x14ac:dyDescent="0.2">
      <c r="N8629" s="8"/>
      <c r="P8629" s="8"/>
    </row>
    <row r="8630" spans="14:16" ht="14.25" customHeight="1" x14ac:dyDescent="0.2">
      <c r="N8630" s="8"/>
      <c r="P8630" s="8"/>
    </row>
    <row r="8631" spans="14:16" ht="14.25" customHeight="1" x14ac:dyDescent="0.2">
      <c r="N8631" s="8"/>
      <c r="P8631" s="8"/>
    </row>
    <row r="8632" spans="14:16" ht="14.25" customHeight="1" x14ac:dyDescent="0.2">
      <c r="N8632" s="8"/>
      <c r="P8632" s="8"/>
    </row>
    <row r="8633" spans="14:16" ht="14.25" customHeight="1" x14ac:dyDescent="0.2">
      <c r="N8633" s="8"/>
      <c r="P8633" s="8"/>
    </row>
    <row r="8634" spans="14:16" ht="14.25" customHeight="1" x14ac:dyDescent="0.2">
      <c r="N8634" s="8"/>
      <c r="P8634" s="8"/>
    </row>
    <row r="8635" spans="14:16" ht="14.25" customHeight="1" x14ac:dyDescent="0.2">
      <c r="N8635" s="8"/>
      <c r="P8635" s="8"/>
    </row>
    <row r="8636" spans="14:16" ht="14.25" customHeight="1" x14ac:dyDescent="0.2">
      <c r="N8636" s="8"/>
      <c r="P8636" s="8"/>
    </row>
    <row r="8637" spans="14:16" ht="14.25" customHeight="1" x14ac:dyDescent="0.2">
      <c r="N8637" s="8"/>
      <c r="P8637" s="8"/>
    </row>
    <row r="8638" spans="14:16" ht="14.25" customHeight="1" x14ac:dyDescent="0.2">
      <c r="N8638" s="8"/>
      <c r="P8638" s="8"/>
    </row>
    <row r="8639" spans="14:16" ht="14.25" customHeight="1" x14ac:dyDescent="0.2">
      <c r="N8639" s="8"/>
      <c r="P8639" s="8"/>
    </row>
    <row r="8640" spans="14:16" ht="14.25" customHeight="1" x14ac:dyDescent="0.2">
      <c r="N8640" s="8"/>
      <c r="P8640" s="8"/>
    </row>
    <row r="8641" spans="14:16" ht="14.25" customHeight="1" x14ac:dyDescent="0.2">
      <c r="N8641" s="8"/>
      <c r="P8641" s="8"/>
    </row>
    <row r="8642" spans="14:16" ht="14.25" customHeight="1" x14ac:dyDescent="0.2">
      <c r="N8642" s="8"/>
      <c r="P8642" s="8"/>
    </row>
    <row r="8643" spans="14:16" ht="14.25" customHeight="1" x14ac:dyDescent="0.2">
      <c r="N8643" s="8"/>
      <c r="P8643" s="8"/>
    </row>
    <row r="8644" spans="14:16" ht="14.25" customHeight="1" x14ac:dyDescent="0.2">
      <c r="N8644" s="8"/>
      <c r="P8644" s="8"/>
    </row>
    <row r="8645" spans="14:16" ht="14.25" customHeight="1" x14ac:dyDescent="0.2">
      <c r="N8645" s="8"/>
      <c r="P8645" s="8"/>
    </row>
    <row r="8646" spans="14:16" ht="14.25" customHeight="1" x14ac:dyDescent="0.2">
      <c r="N8646" s="8"/>
      <c r="P8646" s="8"/>
    </row>
    <row r="8647" spans="14:16" ht="14.25" customHeight="1" x14ac:dyDescent="0.2">
      <c r="N8647" s="8"/>
      <c r="P8647" s="8"/>
    </row>
    <row r="8648" spans="14:16" ht="14.25" customHeight="1" x14ac:dyDescent="0.2">
      <c r="N8648" s="8"/>
      <c r="P8648" s="8"/>
    </row>
    <row r="8649" spans="14:16" ht="14.25" customHeight="1" x14ac:dyDescent="0.2">
      <c r="N8649" s="8"/>
      <c r="P8649" s="8"/>
    </row>
    <row r="8650" spans="14:16" ht="14.25" customHeight="1" x14ac:dyDescent="0.2">
      <c r="N8650" s="8"/>
      <c r="P8650" s="8"/>
    </row>
    <row r="8651" spans="14:16" ht="14.25" customHeight="1" x14ac:dyDescent="0.2">
      <c r="N8651" s="8"/>
      <c r="P8651" s="8"/>
    </row>
    <row r="8652" spans="14:16" ht="14.25" customHeight="1" x14ac:dyDescent="0.2">
      <c r="N8652" s="8"/>
      <c r="P8652" s="8"/>
    </row>
    <row r="8653" spans="14:16" ht="14.25" customHeight="1" x14ac:dyDescent="0.2">
      <c r="N8653" s="8"/>
      <c r="P8653" s="8"/>
    </row>
    <row r="8654" spans="14:16" ht="14.25" customHeight="1" x14ac:dyDescent="0.2">
      <c r="N8654" s="8"/>
      <c r="P8654" s="8"/>
    </row>
    <row r="8655" spans="14:16" ht="14.25" customHeight="1" x14ac:dyDescent="0.2">
      <c r="N8655" s="8"/>
      <c r="P8655" s="8"/>
    </row>
    <row r="8656" spans="14:16" ht="14.25" customHeight="1" x14ac:dyDescent="0.2">
      <c r="N8656" s="8"/>
      <c r="P8656" s="8"/>
    </row>
    <row r="8657" spans="14:16" ht="14.25" customHeight="1" x14ac:dyDescent="0.2">
      <c r="N8657" s="8"/>
      <c r="P8657" s="8"/>
    </row>
    <row r="8658" spans="14:16" ht="14.25" customHeight="1" x14ac:dyDescent="0.2">
      <c r="N8658" s="8"/>
      <c r="P8658" s="8"/>
    </row>
    <row r="8659" spans="14:16" ht="14.25" customHeight="1" x14ac:dyDescent="0.2">
      <c r="N8659" s="8"/>
      <c r="P8659" s="8"/>
    </row>
    <row r="8660" spans="14:16" ht="14.25" customHeight="1" x14ac:dyDescent="0.2">
      <c r="N8660" s="8"/>
      <c r="P8660" s="8"/>
    </row>
    <row r="8661" spans="14:16" ht="14.25" customHeight="1" x14ac:dyDescent="0.2">
      <c r="N8661" s="8"/>
      <c r="P8661" s="8"/>
    </row>
    <row r="8662" spans="14:16" ht="14.25" customHeight="1" x14ac:dyDescent="0.2">
      <c r="N8662" s="8"/>
      <c r="P8662" s="8"/>
    </row>
    <row r="8663" spans="14:16" ht="14.25" customHeight="1" x14ac:dyDescent="0.2">
      <c r="N8663" s="8"/>
      <c r="P8663" s="8"/>
    </row>
    <row r="8664" spans="14:16" ht="14.25" customHeight="1" x14ac:dyDescent="0.2">
      <c r="N8664" s="8"/>
      <c r="P8664" s="8"/>
    </row>
    <row r="8665" spans="14:16" ht="14.25" customHeight="1" x14ac:dyDescent="0.2">
      <c r="N8665" s="8"/>
      <c r="P8665" s="8"/>
    </row>
    <row r="8666" spans="14:16" ht="14.25" customHeight="1" x14ac:dyDescent="0.2">
      <c r="N8666" s="8"/>
      <c r="P8666" s="8"/>
    </row>
    <row r="8667" spans="14:16" ht="14.25" customHeight="1" x14ac:dyDescent="0.2">
      <c r="N8667" s="8"/>
      <c r="P8667" s="8"/>
    </row>
    <row r="8668" spans="14:16" ht="14.25" customHeight="1" x14ac:dyDescent="0.2">
      <c r="N8668" s="8"/>
      <c r="P8668" s="8"/>
    </row>
    <row r="8669" spans="14:16" ht="14.25" customHeight="1" x14ac:dyDescent="0.2">
      <c r="N8669" s="8"/>
      <c r="P8669" s="8"/>
    </row>
    <row r="8670" spans="14:16" ht="14.25" customHeight="1" x14ac:dyDescent="0.2">
      <c r="N8670" s="8"/>
      <c r="P8670" s="8"/>
    </row>
    <row r="8671" spans="14:16" ht="14.25" customHeight="1" x14ac:dyDescent="0.2">
      <c r="N8671" s="8"/>
      <c r="P8671" s="8"/>
    </row>
    <row r="8672" spans="14:16" ht="14.25" customHeight="1" x14ac:dyDescent="0.2">
      <c r="N8672" s="8"/>
      <c r="P8672" s="8"/>
    </row>
    <row r="8673" spans="14:16" ht="14.25" customHeight="1" x14ac:dyDescent="0.2">
      <c r="N8673" s="8"/>
      <c r="P8673" s="8"/>
    </row>
    <row r="8674" spans="14:16" ht="14.25" customHeight="1" x14ac:dyDescent="0.2">
      <c r="N8674" s="8"/>
      <c r="P8674" s="8"/>
    </row>
    <row r="8675" spans="14:16" ht="14.25" customHeight="1" x14ac:dyDescent="0.2">
      <c r="N8675" s="8"/>
      <c r="P8675" s="8"/>
    </row>
    <row r="8676" spans="14:16" ht="14.25" customHeight="1" x14ac:dyDescent="0.2">
      <c r="N8676" s="8"/>
      <c r="P8676" s="8"/>
    </row>
    <row r="8677" spans="14:16" ht="14.25" customHeight="1" x14ac:dyDescent="0.2">
      <c r="N8677" s="8"/>
      <c r="P8677" s="8"/>
    </row>
    <row r="8678" spans="14:16" ht="14.25" customHeight="1" x14ac:dyDescent="0.2">
      <c r="N8678" s="8"/>
      <c r="P8678" s="8"/>
    </row>
    <row r="8679" spans="14:16" ht="14.25" customHeight="1" x14ac:dyDescent="0.2">
      <c r="N8679" s="8"/>
      <c r="P8679" s="8"/>
    </row>
    <row r="8680" spans="14:16" ht="14.25" customHeight="1" x14ac:dyDescent="0.2">
      <c r="N8680" s="8"/>
      <c r="P8680" s="8"/>
    </row>
    <row r="8681" spans="14:16" ht="14.25" customHeight="1" x14ac:dyDescent="0.2">
      <c r="N8681" s="8"/>
      <c r="P8681" s="8"/>
    </row>
    <row r="8682" spans="14:16" ht="14.25" customHeight="1" x14ac:dyDescent="0.2">
      <c r="N8682" s="8"/>
      <c r="P8682" s="8"/>
    </row>
    <row r="8683" spans="14:16" ht="14.25" customHeight="1" x14ac:dyDescent="0.2">
      <c r="N8683" s="8"/>
      <c r="P8683" s="8"/>
    </row>
    <row r="8684" spans="14:16" ht="14.25" customHeight="1" x14ac:dyDescent="0.2">
      <c r="N8684" s="8"/>
      <c r="P8684" s="8"/>
    </row>
    <row r="8685" spans="14:16" ht="14.25" customHeight="1" x14ac:dyDescent="0.2">
      <c r="N8685" s="8"/>
      <c r="P8685" s="8"/>
    </row>
    <row r="8686" spans="14:16" ht="14.25" customHeight="1" x14ac:dyDescent="0.2">
      <c r="N8686" s="8"/>
      <c r="P8686" s="8"/>
    </row>
    <row r="8687" spans="14:16" ht="14.25" customHeight="1" x14ac:dyDescent="0.2">
      <c r="N8687" s="8"/>
      <c r="P8687" s="8"/>
    </row>
    <row r="8688" spans="14:16" ht="14.25" customHeight="1" x14ac:dyDescent="0.2">
      <c r="N8688" s="8"/>
      <c r="P8688" s="8"/>
    </row>
    <row r="8689" spans="14:16" ht="14.25" customHeight="1" x14ac:dyDescent="0.2">
      <c r="N8689" s="8"/>
      <c r="P8689" s="8"/>
    </row>
    <row r="8690" spans="14:16" ht="14.25" customHeight="1" x14ac:dyDescent="0.2">
      <c r="N8690" s="8"/>
      <c r="P8690" s="8"/>
    </row>
    <row r="8691" spans="14:16" ht="14.25" customHeight="1" x14ac:dyDescent="0.2">
      <c r="N8691" s="8"/>
      <c r="P8691" s="8"/>
    </row>
    <row r="8692" spans="14:16" ht="14.25" customHeight="1" x14ac:dyDescent="0.2">
      <c r="N8692" s="8"/>
      <c r="P8692" s="8"/>
    </row>
    <row r="8693" spans="14:16" ht="14.25" customHeight="1" x14ac:dyDescent="0.2">
      <c r="N8693" s="8"/>
      <c r="P8693" s="8"/>
    </row>
    <row r="8694" spans="14:16" ht="14.25" customHeight="1" x14ac:dyDescent="0.2">
      <c r="N8694" s="8"/>
      <c r="P8694" s="8"/>
    </row>
    <row r="8695" spans="14:16" ht="14.25" customHeight="1" x14ac:dyDescent="0.2">
      <c r="N8695" s="8"/>
      <c r="P8695" s="8"/>
    </row>
    <row r="8696" spans="14:16" ht="14.25" customHeight="1" x14ac:dyDescent="0.2">
      <c r="N8696" s="8"/>
      <c r="P8696" s="8"/>
    </row>
    <row r="8697" spans="14:16" ht="14.25" customHeight="1" x14ac:dyDescent="0.2">
      <c r="N8697" s="8"/>
      <c r="P8697" s="8"/>
    </row>
    <row r="8698" spans="14:16" ht="14.25" customHeight="1" x14ac:dyDescent="0.2">
      <c r="N8698" s="8"/>
      <c r="P8698" s="8"/>
    </row>
    <row r="8699" spans="14:16" ht="14.25" customHeight="1" x14ac:dyDescent="0.2">
      <c r="N8699" s="8"/>
      <c r="P8699" s="8"/>
    </row>
    <row r="8700" spans="14:16" ht="14.25" customHeight="1" x14ac:dyDescent="0.2">
      <c r="N8700" s="8"/>
      <c r="P8700" s="8"/>
    </row>
    <row r="8701" spans="14:16" ht="14.25" customHeight="1" x14ac:dyDescent="0.2">
      <c r="N8701" s="8"/>
      <c r="P8701" s="8"/>
    </row>
    <row r="8702" spans="14:16" ht="14.25" customHeight="1" x14ac:dyDescent="0.2">
      <c r="N8702" s="8"/>
      <c r="P8702" s="8"/>
    </row>
    <row r="8703" spans="14:16" ht="14.25" customHeight="1" x14ac:dyDescent="0.2">
      <c r="N8703" s="8"/>
      <c r="P8703" s="8"/>
    </row>
    <row r="8704" spans="14:16" ht="14.25" customHeight="1" x14ac:dyDescent="0.2">
      <c r="N8704" s="8"/>
      <c r="P8704" s="8"/>
    </row>
    <row r="8705" spans="14:16" ht="14.25" customHeight="1" x14ac:dyDescent="0.2">
      <c r="N8705" s="8"/>
      <c r="P8705" s="8"/>
    </row>
    <row r="8706" spans="14:16" ht="14.25" customHeight="1" x14ac:dyDescent="0.2">
      <c r="N8706" s="8"/>
      <c r="P8706" s="8"/>
    </row>
    <row r="8707" spans="14:16" ht="14.25" customHeight="1" x14ac:dyDescent="0.2">
      <c r="N8707" s="8"/>
      <c r="P8707" s="8"/>
    </row>
    <row r="8708" spans="14:16" ht="14.25" customHeight="1" x14ac:dyDescent="0.2">
      <c r="N8708" s="8"/>
      <c r="P8708" s="8"/>
    </row>
    <row r="8709" spans="14:16" ht="14.25" customHeight="1" x14ac:dyDescent="0.2">
      <c r="N8709" s="8"/>
      <c r="P8709" s="8"/>
    </row>
    <row r="8710" spans="14:16" ht="14.25" customHeight="1" x14ac:dyDescent="0.2">
      <c r="N8710" s="8"/>
      <c r="P8710" s="8"/>
    </row>
    <row r="8711" spans="14:16" ht="14.25" customHeight="1" x14ac:dyDescent="0.2">
      <c r="N8711" s="8"/>
      <c r="P8711" s="8"/>
    </row>
    <row r="8712" spans="14:16" ht="14.25" customHeight="1" x14ac:dyDescent="0.2">
      <c r="N8712" s="8"/>
      <c r="P8712" s="8"/>
    </row>
    <row r="8713" spans="14:16" ht="14.25" customHeight="1" x14ac:dyDescent="0.2">
      <c r="N8713" s="8"/>
      <c r="P8713" s="8"/>
    </row>
    <row r="8714" spans="14:16" ht="14.25" customHeight="1" x14ac:dyDescent="0.2">
      <c r="N8714" s="8"/>
      <c r="P8714" s="8"/>
    </row>
    <row r="8715" spans="14:16" ht="14.25" customHeight="1" x14ac:dyDescent="0.2">
      <c r="N8715" s="8"/>
      <c r="P8715" s="8"/>
    </row>
    <row r="8716" spans="14:16" ht="14.25" customHeight="1" x14ac:dyDescent="0.2">
      <c r="N8716" s="8"/>
      <c r="P8716" s="8"/>
    </row>
    <row r="8717" spans="14:16" ht="14.25" customHeight="1" x14ac:dyDescent="0.2">
      <c r="N8717" s="8"/>
      <c r="P8717" s="8"/>
    </row>
    <row r="8718" spans="14:16" ht="14.25" customHeight="1" x14ac:dyDescent="0.2">
      <c r="N8718" s="8"/>
      <c r="P8718" s="8"/>
    </row>
    <row r="8719" spans="14:16" ht="14.25" customHeight="1" x14ac:dyDescent="0.2">
      <c r="N8719" s="8"/>
      <c r="P8719" s="8"/>
    </row>
    <row r="8720" spans="14:16" ht="14.25" customHeight="1" x14ac:dyDescent="0.2">
      <c r="N8720" s="8"/>
      <c r="P8720" s="8"/>
    </row>
    <row r="8721" spans="14:16" ht="14.25" customHeight="1" x14ac:dyDescent="0.2">
      <c r="N8721" s="8"/>
      <c r="P8721" s="8"/>
    </row>
    <row r="8722" spans="14:16" ht="14.25" customHeight="1" x14ac:dyDescent="0.2">
      <c r="N8722" s="8"/>
      <c r="P8722" s="8"/>
    </row>
    <row r="8723" spans="14:16" ht="14.25" customHeight="1" x14ac:dyDescent="0.2">
      <c r="N8723" s="8"/>
      <c r="P8723" s="8"/>
    </row>
    <row r="8724" spans="14:16" ht="14.25" customHeight="1" x14ac:dyDescent="0.2">
      <c r="N8724" s="8"/>
      <c r="P8724" s="8"/>
    </row>
    <row r="8725" spans="14:16" ht="14.25" customHeight="1" x14ac:dyDescent="0.2">
      <c r="N8725" s="8"/>
      <c r="P8725" s="8"/>
    </row>
    <row r="8726" spans="14:16" ht="14.25" customHeight="1" x14ac:dyDescent="0.2">
      <c r="N8726" s="8"/>
      <c r="P8726" s="8"/>
    </row>
    <row r="8727" spans="14:16" ht="14.25" customHeight="1" x14ac:dyDescent="0.2">
      <c r="N8727" s="8"/>
      <c r="P8727" s="8"/>
    </row>
    <row r="8728" spans="14:16" ht="14.25" customHeight="1" x14ac:dyDescent="0.2">
      <c r="N8728" s="8"/>
      <c r="P8728" s="8"/>
    </row>
    <row r="8729" spans="14:16" ht="14.25" customHeight="1" x14ac:dyDescent="0.2">
      <c r="N8729" s="8"/>
      <c r="P8729" s="8"/>
    </row>
    <row r="8730" spans="14:16" ht="14.25" customHeight="1" x14ac:dyDescent="0.2">
      <c r="N8730" s="8"/>
      <c r="P8730" s="8"/>
    </row>
    <row r="8731" spans="14:16" ht="14.25" customHeight="1" x14ac:dyDescent="0.2">
      <c r="N8731" s="8"/>
      <c r="P8731" s="8"/>
    </row>
    <row r="8732" spans="14:16" ht="14.25" customHeight="1" x14ac:dyDescent="0.2">
      <c r="N8732" s="8"/>
      <c r="P8732" s="8"/>
    </row>
    <row r="8733" spans="14:16" ht="14.25" customHeight="1" x14ac:dyDescent="0.2">
      <c r="N8733" s="8"/>
      <c r="P8733" s="8"/>
    </row>
    <row r="8734" spans="14:16" ht="14.25" customHeight="1" x14ac:dyDescent="0.2">
      <c r="N8734" s="8"/>
      <c r="P8734" s="8"/>
    </row>
    <row r="8735" spans="14:16" ht="14.25" customHeight="1" x14ac:dyDescent="0.2">
      <c r="N8735" s="8"/>
      <c r="P8735" s="8"/>
    </row>
    <row r="8736" spans="14:16" ht="14.25" customHeight="1" x14ac:dyDescent="0.2">
      <c r="N8736" s="8"/>
      <c r="P8736" s="8"/>
    </row>
    <row r="8737" spans="14:16" ht="14.25" customHeight="1" x14ac:dyDescent="0.2">
      <c r="N8737" s="8"/>
      <c r="P8737" s="8"/>
    </row>
    <row r="8738" spans="14:16" ht="14.25" customHeight="1" x14ac:dyDescent="0.2">
      <c r="N8738" s="8"/>
      <c r="P8738" s="8"/>
    </row>
    <row r="8739" spans="14:16" ht="14.25" customHeight="1" x14ac:dyDescent="0.2">
      <c r="N8739" s="8"/>
      <c r="P8739" s="8"/>
    </row>
    <row r="8740" spans="14:16" ht="14.25" customHeight="1" x14ac:dyDescent="0.2">
      <c r="N8740" s="8"/>
      <c r="P8740" s="8"/>
    </row>
    <row r="8741" spans="14:16" ht="14.25" customHeight="1" x14ac:dyDescent="0.2">
      <c r="N8741" s="8"/>
      <c r="P8741" s="8"/>
    </row>
    <row r="8742" spans="14:16" ht="14.25" customHeight="1" x14ac:dyDescent="0.2">
      <c r="N8742" s="8"/>
      <c r="P8742" s="8"/>
    </row>
    <row r="8743" spans="14:16" ht="14.25" customHeight="1" x14ac:dyDescent="0.2">
      <c r="N8743" s="8"/>
      <c r="P8743" s="8"/>
    </row>
    <row r="8744" spans="14:16" ht="14.25" customHeight="1" x14ac:dyDescent="0.2">
      <c r="N8744" s="8"/>
      <c r="P8744" s="8"/>
    </row>
    <row r="8745" spans="14:16" ht="14.25" customHeight="1" x14ac:dyDescent="0.2">
      <c r="N8745" s="8"/>
      <c r="P8745" s="8"/>
    </row>
    <row r="8746" spans="14:16" ht="14.25" customHeight="1" x14ac:dyDescent="0.2">
      <c r="N8746" s="8"/>
      <c r="P8746" s="8"/>
    </row>
    <row r="8747" spans="14:16" ht="14.25" customHeight="1" x14ac:dyDescent="0.2">
      <c r="N8747" s="8"/>
      <c r="P8747" s="8"/>
    </row>
    <row r="8748" spans="14:16" ht="14.25" customHeight="1" x14ac:dyDescent="0.2">
      <c r="N8748" s="8"/>
      <c r="P8748" s="8"/>
    </row>
    <row r="8749" spans="14:16" ht="14.25" customHeight="1" x14ac:dyDescent="0.2">
      <c r="N8749" s="8"/>
      <c r="P8749" s="8"/>
    </row>
    <row r="8750" spans="14:16" ht="14.25" customHeight="1" x14ac:dyDescent="0.2">
      <c r="N8750" s="8"/>
      <c r="P8750" s="8"/>
    </row>
    <row r="8751" spans="14:16" ht="14.25" customHeight="1" x14ac:dyDescent="0.2">
      <c r="N8751" s="8"/>
      <c r="P8751" s="8"/>
    </row>
    <row r="8752" spans="14:16" ht="14.25" customHeight="1" x14ac:dyDescent="0.2">
      <c r="N8752" s="8"/>
      <c r="P8752" s="8"/>
    </row>
    <row r="8753" spans="14:16" ht="14.25" customHeight="1" x14ac:dyDescent="0.2">
      <c r="N8753" s="8"/>
      <c r="P8753" s="8"/>
    </row>
    <row r="8754" spans="14:16" ht="14.25" customHeight="1" x14ac:dyDescent="0.2">
      <c r="N8754" s="8"/>
      <c r="P8754" s="8"/>
    </row>
    <row r="8755" spans="14:16" ht="14.25" customHeight="1" x14ac:dyDescent="0.2">
      <c r="N8755" s="8"/>
      <c r="P8755" s="8"/>
    </row>
    <row r="8756" spans="14:16" ht="14.25" customHeight="1" x14ac:dyDescent="0.2">
      <c r="N8756" s="8"/>
      <c r="P8756" s="8"/>
    </row>
    <row r="8757" spans="14:16" ht="14.25" customHeight="1" x14ac:dyDescent="0.2">
      <c r="N8757" s="8"/>
      <c r="P8757" s="8"/>
    </row>
    <row r="8758" spans="14:16" ht="14.25" customHeight="1" x14ac:dyDescent="0.2">
      <c r="N8758" s="8"/>
      <c r="P8758" s="8"/>
    </row>
    <row r="8759" spans="14:16" ht="14.25" customHeight="1" x14ac:dyDescent="0.2">
      <c r="N8759" s="8"/>
      <c r="P8759" s="8"/>
    </row>
    <row r="8760" spans="14:16" ht="14.25" customHeight="1" x14ac:dyDescent="0.2">
      <c r="N8760" s="8"/>
      <c r="P8760" s="8"/>
    </row>
    <row r="8761" spans="14:16" ht="14.25" customHeight="1" x14ac:dyDescent="0.2">
      <c r="N8761" s="8"/>
      <c r="P8761" s="8"/>
    </row>
    <row r="8762" spans="14:16" ht="14.25" customHeight="1" x14ac:dyDescent="0.2">
      <c r="N8762" s="8"/>
      <c r="P8762" s="8"/>
    </row>
    <row r="8763" spans="14:16" ht="14.25" customHeight="1" x14ac:dyDescent="0.2">
      <c r="N8763" s="8"/>
      <c r="P8763" s="8"/>
    </row>
    <row r="8764" spans="14:16" ht="14.25" customHeight="1" x14ac:dyDescent="0.2">
      <c r="N8764" s="8"/>
      <c r="P8764" s="8"/>
    </row>
    <row r="8765" spans="14:16" ht="14.25" customHeight="1" x14ac:dyDescent="0.2">
      <c r="N8765" s="8"/>
      <c r="P8765" s="8"/>
    </row>
    <row r="8766" spans="14:16" ht="14.25" customHeight="1" x14ac:dyDescent="0.2">
      <c r="N8766" s="8"/>
      <c r="P8766" s="8"/>
    </row>
    <row r="8767" spans="14:16" ht="14.25" customHeight="1" x14ac:dyDescent="0.2">
      <c r="N8767" s="8"/>
      <c r="P8767" s="8"/>
    </row>
    <row r="8768" spans="14:16" ht="14.25" customHeight="1" x14ac:dyDescent="0.2">
      <c r="N8768" s="8"/>
      <c r="P8768" s="8"/>
    </row>
    <row r="8769" spans="14:16" ht="14.25" customHeight="1" x14ac:dyDescent="0.2">
      <c r="N8769" s="8"/>
      <c r="P8769" s="8"/>
    </row>
    <row r="8770" spans="14:16" ht="14.25" customHeight="1" x14ac:dyDescent="0.2">
      <c r="N8770" s="8"/>
      <c r="P8770" s="8"/>
    </row>
    <row r="8771" spans="14:16" ht="14.25" customHeight="1" x14ac:dyDescent="0.2">
      <c r="N8771" s="8"/>
      <c r="P8771" s="8"/>
    </row>
    <row r="8772" spans="14:16" ht="14.25" customHeight="1" x14ac:dyDescent="0.2">
      <c r="N8772" s="8"/>
      <c r="P8772" s="8"/>
    </row>
    <row r="8773" spans="14:16" ht="14.25" customHeight="1" x14ac:dyDescent="0.2">
      <c r="N8773" s="8"/>
      <c r="P8773" s="8"/>
    </row>
    <row r="8774" spans="14:16" ht="14.25" customHeight="1" x14ac:dyDescent="0.2">
      <c r="N8774" s="8"/>
      <c r="P8774" s="8"/>
    </row>
    <row r="8775" spans="14:16" ht="14.25" customHeight="1" x14ac:dyDescent="0.2">
      <c r="N8775" s="8"/>
      <c r="P8775" s="8"/>
    </row>
    <row r="8776" spans="14:16" ht="14.25" customHeight="1" x14ac:dyDescent="0.2">
      <c r="N8776" s="8"/>
      <c r="P8776" s="8"/>
    </row>
    <row r="8777" spans="14:16" ht="14.25" customHeight="1" x14ac:dyDescent="0.2">
      <c r="N8777" s="8"/>
      <c r="P8777" s="8"/>
    </row>
    <row r="8778" spans="14:16" ht="14.25" customHeight="1" x14ac:dyDescent="0.2">
      <c r="N8778" s="8"/>
      <c r="P8778" s="8"/>
    </row>
    <row r="8779" spans="14:16" ht="14.25" customHeight="1" x14ac:dyDescent="0.2">
      <c r="N8779" s="8"/>
      <c r="P8779" s="8"/>
    </row>
    <row r="8780" spans="14:16" ht="14.25" customHeight="1" x14ac:dyDescent="0.2">
      <c r="N8780" s="8"/>
      <c r="P8780" s="8"/>
    </row>
    <row r="8781" spans="14:16" ht="14.25" customHeight="1" x14ac:dyDescent="0.2">
      <c r="N8781" s="8"/>
      <c r="P8781" s="8"/>
    </row>
    <row r="8782" spans="14:16" ht="14.25" customHeight="1" x14ac:dyDescent="0.2">
      <c r="N8782" s="8"/>
      <c r="P8782" s="8"/>
    </row>
    <row r="8783" spans="14:16" ht="14.25" customHeight="1" x14ac:dyDescent="0.2">
      <c r="N8783" s="8"/>
      <c r="P8783" s="8"/>
    </row>
    <row r="8784" spans="14:16" ht="14.25" customHeight="1" x14ac:dyDescent="0.2">
      <c r="N8784" s="8"/>
      <c r="P8784" s="8"/>
    </row>
    <row r="8785" spans="14:16" ht="14.25" customHeight="1" x14ac:dyDescent="0.2">
      <c r="N8785" s="8"/>
      <c r="P8785" s="8"/>
    </row>
    <row r="8786" spans="14:16" ht="14.25" customHeight="1" x14ac:dyDescent="0.2">
      <c r="N8786" s="8"/>
      <c r="P8786" s="8"/>
    </row>
    <row r="8787" spans="14:16" ht="14.25" customHeight="1" x14ac:dyDescent="0.2">
      <c r="N8787" s="8"/>
      <c r="P8787" s="8"/>
    </row>
    <row r="8788" spans="14:16" ht="14.25" customHeight="1" x14ac:dyDescent="0.2">
      <c r="N8788" s="8"/>
      <c r="P8788" s="8"/>
    </row>
    <row r="8789" spans="14:16" ht="14.25" customHeight="1" x14ac:dyDescent="0.2">
      <c r="N8789" s="8"/>
      <c r="P8789" s="8"/>
    </row>
    <row r="8790" spans="14:16" ht="14.25" customHeight="1" x14ac:dyDescent="0.2">
      <c r="N8790" s="8"/>
      <c r="P8790" s="8"/>
    </row>
    <row r="8791" spans="14:16" ht="14.25" customHeight="1" x14ac:dyDescent="0.2">
      <c r="N8791" s="8"/>
      <c r="P8791" s="8"/>
    </row>
    <row r="8792" spans="14:16" ht="14.25" customHeight="1" x14ac:dyDescent="0.2">
      <c r="N8792" s="8"/>
      <c r="P8792" s="8"/>
    </row>
    <row r="8793" spans="14:16" ht="14.25" customHeight="1" x14ac:dyDescent="0.2">
      <c r="N8793" s="8"/>
      <c r="P8793" s="8"/>
    </row>
    <row r="8794" spans="14:16" ht="14.25" customHeight="1" x14ac:dyDescent="0.2">
      <c r="N8794" s="8"/>
      <c r="P8794" s="8"/>
    </row>
    <row r="8795" spans="14:16" ht="14.25" customHeight="1" x14ac:dyDescent="0.2">
      <c r="N8795" s="8"/>
      <c r="P8795" s="8"/>
    </row>
    <row r="8796" spans="14:16" ht="14.25" customHeight="1" x14ac:dyDescent="0.2">
      <c r="N8796" s="8"/>
      <c r="P8796" s="8"/>
    </row>
    <row r="8797" spans="14:16" ht="14.25" customHeight="1" x14ac:dyDescent="0.2">
      <c r="N8797" s="8"/>
      <c r="P8797" s="8"/>
    </row>
    <row r="8798" spans="14:16" ht="14.25" customHeight="1" x14ac:dyDescent="0.2">
      <c r="N8798" s="8"/>
      <c r="P8798" s="8"/>
    </row>
    <row r="8799" spans="14:16" ht="14.25" customHeight="1" x14ac:dyDescent="0.2">
      <c r="N8799" s="8"/>
      <c r="P8799" s="8"/>
    </row>
    <row r="8800" spans="14:16" ht="14.25" customHeight="1" x14ac:dyDescent="0.2">
      <c r="N8800" s="8"/>
      <c r="P8800" s="8"/>
    </row>
    <row r="8801" spans="14:16" ht="14.25" customHeight="1" x14ac:dyDescent="0.2">
      <c r="N8801" s="8"/>
      <c r="P8801" s="8"/>
    </row>
    <row r="8802" spans="14:16" ht="14.25" customHeight="1" x14ac:dyDescent="0.2">
      <c r="N8802" s="8"/>
      <c r="P8802" s="8"/>
    </row>
    <row r="8803" spans="14:16" ht="14.25" customHeight="1" x14ac:dyDescent="0.2">
      <c r="N8803" s="8"/>
      <c r="P8803" s="8"/>
    </row>
    <row r="8804" spans="14:16" ht="14.25" customHeight="1" x14ac:dyDescent="0.2">
      <c r="N8804" s="8"/>
      <c r="P8804" s="8"/>
    </row>
    <row r="8805" spans="14:16" ht="14.25" customHeight="1" x14ac:dyDescent="0.2">
      <c r="N8805" s="8"/>
      <c r="P8805" s="8"/>
    </row>
    <row r="8806" spans="14:16" ht="14.25" customHeight="1" x14ac:dyDescent="0.2">
      <c r="N8806" s="8"/>
      <c r="P8806" s="8"/>
    </row>
    <row r="8807" spans="14:16" ht="14.25" customHeight="1" x14ac:dyDescent="0.2">
      <c r="N8807" s="8"/>
      <c r="P8807" s="8"/>
    </row>
    <row r="8808" spans="14:16" ht="14.25" customHeight="1" x14ac:dyDescent="0.2">
      <c r="N8808" s="8"/>
      <c r="P8808" s="8"/>
    </row>
    <row r="8809" spans="14:16" ht="14.25" customHeight="1" x14ac:dyDescent="0.2">
      <c r="N8809" s="8"/>
      <c r="P8809" s="8"/>
    </row>
    <row r="8810" spans="14:16" ht="14.25" customHeight="1" x14ac:dyDescent="0.2">
      <c r="N8810" s="8"/>
      <c r="P8810" s="8"/>
    </row>
    <row r="8811" spans="14:16" ht="14.25" customHeight="1" x14ac:dyDescent="0.2">
      <c r="N8811" s="8"/>
      <c r="P8811" s="8"/>
    </row>
    <row r="8812" spans="14:16" ht="14.25" customHeight="1" x14ac:dyDescent="0.2">
      <c r="N8812" s="8"/>
      <c r="P8812" s="8"/>
    </row>
    <row r="8813" spans="14:16" ht="14.25" customHeight="1" x14ac:dyDescent="0.2">
      <c r="N8813" s="8"/>
      <c r="P8813" s="8"/>
    </row>
    <row r="8814" spans="14:16" ht="14.25" customHeight="1" x14ac:dyDescent="0.2">
      <c r="N8814" s="8"/>
      <c r="P8814" s="8"/>
    </row>
    <row r="8815" spans="14:16" ht="14.25" customHeight="1" x14ac:dyDescent="0.2">
      <c r="N8815" s="8"/>
      <c r="P8815" s="8"/>
    </row>
    <row r="8816" spans="14:16" ht="14.25" customHeight="1" x14ac:dyDescent="0.2">
      <c r="N8816" s="8"/>
      <c r="P8816" s="8"/>
    </row>
    <row r="8817" spans="14:16" ht="14.25" customHeight="1" x14ac:dyDescent="0.2">
      <c r="N8817" s="8"/>
      <c r="P8817" s="8"/>
    </row>
    <row r="8818" spans="14:16" ht="14.25" customHeight="1" x14ac:dyDescent="0.2">
      <c r="N8818" s="8"/>
      <c r="P8818" s="8"/>
    </row>
    <row r="8819" spans="14:16" ht="14.25" customHeight="1" x14ac:dyDescent="0.2">
      <c r="N8819" s="8"/>
      <c r="P8819" s="8"/>
    </row>
    <row r="8820" spans="14:16" ht="14.25" customHeight="1" x14ac:dyDescent="0.2">
      <c r="N8820" s="8"/>
      <c r="P8820" s="8"/>
    </row>
    <row r="8821" spans="14:16" ht="14.25" customHeight="1" x14ac:dyDescent="0.2">
      <c r="N8821" s="8"/>
      <c r="P8821" s="8"/>
    </row>
    <row r="8822" spans="14:16" ht="14.25" customHeight="1" x14ac:dyDescent="0.2">
      <c r="N8822" s="8"/>
      <c r="P8822" s="8"/>
    </row>
    <row r="8823" spans="14:16" ht="14.25" customHeight="1" x14ac:dyDescent="0.2">
      <c r="N8823" s="8"/>
      <c r="P8823" s="8"/>
    </row>
    <row r="8824" spans="14:16" ht="14.25" customHeight="1" x14ac:dyDescent="0.2">
      <c r="N8824" s="8"/>
      <c r="P8824" s="8"/>
    </row>
    <row r="8825" spans="14:16" ht="14.25" customHeight="1" x14ac:dyDescent="0.2">
      <c r="N8825" s="8"/>
      <c r="P8825" s="8"/>
    </row>
    <row r="8826" spans="14:16" ht="14.25" customHeight="1" x14ac:dyDescent="0.2">
      <c r="N8826" s="8"/>
      <c r="P8826" s="8"/>
    </row>
    <row r="8827" spans="14:16" ht="14.25" customHeight="1" x14ac:dyDescent="0.2">
      <c r="N8827" s="8"/>
      <c r="P8827" s="8"/>
    </row>
    <row r="8828" spans="14:16" ht="14.25" customHeight="1" x14ac:dyDescent="0.2">
      <c r="N8828" s="8"/>
      <c r="P8828" s="8"/>
    </row>
    <row r="8829" spans="14:16" ht="14.25" customHeight="1" x14ac:dyDescent="0.2">
      <c r="N8829" s="8"/>
      <c r="P8829" s="8"/>
    </row>
    <row r="8830" spans="14:16" ht="14.25" customHeight="1" x14ac:dyDescent="0.2">
      <c r="N8830" s="8"/>
      <c r="P8830" s="8"/>
    </row>
    <row r="8831" spans="14:16" ht="14.25" customHeight="1" x14ac:dyDescent="0.2">
      <c r="N8831" s="8"/>
      <c r="P8831" s="8"/>
    </row>
    <row r="8832" spans="14:16" ht="14.25" customHeight="1" x14ac:dyDescent="0.2">
      <c r="N8832" s="8"/>
      <c r="P8832" s="8"/>
    </row>
    <row r="8833" spans="14:16" ht="14.25" customHeight="1" x14ac:dyDescent="0.2">
      <c r="N8833" s="8"/>
      <c r="P8833" s="8"/>
    </row>
    <row r="8834" spans="14:16" ht="14.25" customHeight="1" x14ac:dyDescent="0.2">
      <c r="N8834" s="8"/>
      <c r="P8834" s="8"/>
    </row>
    <row r="8835" spans="14:16" ht="14.25" customHeight="1" x14ac:dyDescent="0.2">
      <c r="N8835" s="8"/>
      <c r="P8835" s="8"/>
    </row>
    <row r="8836" spans="14:16" ht="14.25" customHeight="1" x14ac:dyDescent="0.2">
      <c r="N8836" s="8"/>
      <c r="P8836" s="8"/>
    </row>
    <row r="8837" spans="14:16" ht="14.25" customHeight="1" x14ac:dyDescent="0.2">
      <c r="N8837" s="8"/>
      <c r="P8837" s="8"/>
    </row>
    <row r="8838" spans="14:16" ht="14.25" customHeight="1" x14ac:dyDescent="0.2">
      <c r="N8838" s="8"/>
      <c r="P8838" s="8"/>
    </row>
    <row r="8839" spans="14:16" ht="14.25" customHeight="1" x14ac:dyDescent="0.2">
      <c r="N8839" s="8"/>
      <c r="P8839" s="8"/>
    </row>
    <row r="8840" spans="14:16" ht="14.25" customHeight="1" x14ac:dyDescent="0.2">
      <c r="N8840" s="8"/>
      <c r="P8840" s="8"/>
    </row>
    <row r="8841" spans="14:16" ht="14.25" customHeight="1" x14ac:dyDescent="0.2">
      <c r="N8841" s="8"/>
      <c r="P8841" s="8"/>
    </row>
    <row r="8842" spans="14:16" ht="14.25" customHeight="1" x14ac:dyDescent="0.2">
      <c r="N8842" s="8"/>
      <c r="P8842" s="8"/>
    </row>
    <row r="8843" spans="14:16" ht="14.25" customHeight="1" x14ac:dyDescent="0.2">
      <c r="N8843" s="8"/>
      <c r="P8843" s="8"/>
    </row>
    <row r="8844" spans="14:16" ht="14.25" customHeight="1" x14ac:dyDescent="0.2">
      <c r="N8844" s="8"/>
      <c r="P8844" s="8"/>
    </row>
    <row r="8845" spans="14:16" ht="14.25" customHeight="1" x14ac:dyDescent="0.2">
      <c r="N8845" s="8"/>
      <c r="P8845" s="8"/>
    </row>
    <row r="8846" spans="14:16" ht="14.25" customHeight="1" x14ac:dyDescent="0.2">
      <c r="N8846" s="8"/>
      <c r="P8846" s="8"/>
    </row>
    <row r="8847" spans="14:16" ht="14.25" customHeight="1" x14ac:dyDescent="0.2">
      <c r="N8847" s="8"/>
      <c r="P8847" s="8"/>
    </row>
    <row r="8848" spans="14:16" ht="14.25" customHeight="1" x14ac:dyDescent="0.2">
      <c r="N8848" s="8"/>
      <c r="P8848" s="8"/>
    </row>
    <row r="8849" spans="14:16" ht="14.25" customHeight="1" x14ac:dyDescent="0.2">
      <c r="N8849" s="8"/>
      <c r="P8849" s="8"/>
    </row>
    <row r="8850" spans="14:16" ht="14.25" customHeight="1" x14ac:dyDescent="0.2">
      <c r="N8850" s="8"/>
      <c r="P8850" s="8"/>
    </row>
    <row r="8851" spans="14:16" ht="14.25" customHeight="1" x14ac:dyDescent="0.2">
      <c r="N8851" s="8"/>
      <c r="P8851" s="8"/>
    </row>
    <row r="8852" spans="14:16" ht="14.25" customHeight="1" x14ac:dyDescent="0.2">
      <c r="N8852" s="8"/>
      <c r="P8852" s="8"/>
    </row>
    <row r="8853" spans="14:16" ht="14.25" customHeight="1" x14ac:dyDescent="0.2">
      <c r="N8853" s="8"/>
      <c r="P8853" s="8"/>
    </row>
    <row r="8854" spans="14:16" ht="14.25" customHeight="1" x14ac:dyDescent="0.2">
      <c r="N8854" s="8"/>
      <c r="P8854" s="8"/>
    </row>
    <row r="8855" spans="14:16" ht="14.25" customHeight="1" x14ac:dyDescent="0.2">
      <c r="N8855" s="8"/>
      <c r="P8855" s="8"/>
    </row>
    <row r="8856" spans="14:16" ht="14.25" customHeight="1" x14ac:dyDescent="0.2">
      <c r="N8856" s="8"/>
      <c r="P8856" s="8"/>
    </row>
    <row r="8857" spans="14:16" ht="14.25" customHeight="1" x14ac:dyDescent="0.2">
      <c r="N8857" s="8"/>
      <c r="P8857" s="8"/>
    </row>
    <row r="8858" spans="14:16" ht="14.25" customHeight="1" x14ac:dyDescent="0.2">
      <c r="N8858" s="8"/>
      <c r="P8858" s="8"/>
    </row>
    <row r="8859" spans="14:16" ht="14.25" customHeight="1" x14ac:dyDescent="0.2">
      <c r="N8859" s="8"/>
      <c r="P8859" s="8"/>
    </row>
    <row r="8860" spans="14:16" ht="14.25" customHeight="1" x14ac:dyDescent="0.2">
      <c r="N8860" s="8"/>
      <c r="P8860" s="8"/>
    </row>
    <row r="8861" spans="14:16" ht="14.25" customHeight="1" x14ac:dyDescent="0.2">
      <c r="N8861" s="8"/>
      <c r="P8861" s="8"/>
    </row>
    <row r="8862" spans="14:16" ht="14.25" customHeight="1" x14ac:dyDescent="0.2">
      <c r="N8862" s="8"/>
      <c r="P8862" s="8"/>
    </row>
    <row r="8863" spans="14:16" ht="14.25" customHeight="1" x14ac:dyDescent="0.2">
      <c r="N8863" s="8"/>
      <c r="P8863" s="8"/>
    </row>
    <row r="8864" spans="14:16" ht="14.25" customHeight="1" x14ac:dyDescent="0.2">
      <c r="N8864" s="8"/>
      <c r="P8864" s="8"/>
    </row>
    <row r="8865" spans="14:16" ht="14.25" customHeight="1" x14ac:dyDescent="0.2">
      <c r="N8865" s="8"/>
      <c r="P8865" s="8"/>
    </row>
    <row r="8866" spans="14:16" ht="14.25" customHeight="1" x14ac:dyDescent="0.2">
      <c r="N8866" s="8"/>
      <c r="P8866" s="8"/>
    </row>
    <row r="8867" spans="14:16" ht="14.25" customHeight="1" x14ac:dyDescent="0.2">
      <c r="N8867" s="8"/>
      <c r="P8867" s="8"/>
    </row>
    <row r="8868" spans="14:16" ht="14.25" customHeight="1" x14ac:dyDescent="0.2">
      <c r="N8868" s="8"/>
      <c r="P8868" s="8"/>
    </row>
    <row r="8869" spans="14:16" ht="14.25" customHeight="1" x14ac:dyDescent="0.2">
      <c r="N8869" s="8"/>
      <c r="P8869" s="8"/>
    </row>
    <row r="8870" spans="14:16" ht="14.25" customHeight="1" x14ac:dyDescent="0.2">
      <c r="N8870" s="8"/>
      <c r="P8870" s="8"/>
    </row>
    <row r="8871" spans="14:16" ht="14.25" customHeight="1" x14ac:dyDescent="0.2">
      <c r="N8871" s="8"/>
      <c r="P8871" s="8"/>
    </row>
    <row r="8872" spans="14:16" ht="14.25" customHeight="1" x14ac:dyDescent="0.2">
      <c r="N8872" s="8"/>
      <c r="P8872" s="8"/>
    </row>
    <row r="8873" spans="14:16" ht="14.25" customHeight="1" x14ac:dyDescent="0.2">
      <c r="N8873" s="8"/>
      <c r="P8873" s="8"/>
    </row>
    <row r="8874" spans="14:16" ht="14.25" customHeight="1" x14ac:dyDescent="0.2">
      <c r="N8874" s="8"/>
      <c r="P8874" s="8"/>
    </row>
    <row r="8875" spans="14:16" ht="14.25" customHeight="1" x14ac:dyDescent="0.2">
      <c r="N8875" s="8"/>
      <c r="P8875" s="8"/>
    </row>
    <row r="8876" spans="14:16" ht="14.25" customHeight="1" x14ac:dyDescent="0.2">
      <c r="N8876" s="8"/>
      <c r="P8876" s="8"/>
    </row>
    <row r="8877" spans="14:16" ht="14.25" customHeight="1" x14ac:dyDescent="0.2">
      <c r="N8877" s="8"/>
      <c r="P8877" s="8"/>
    </row>
    <row r="8878" spans="14:16" ht="14.25" customHeight="1" x14ac:dyDescent="0.2">
      <c r="N8878" s="8"/>
      <c r="P8878" s="8"/>
    </row>
    <row r="8879" spans="14:16" ht="14.25" customHeight="1" x14ac:dyDescent="0.2">
      <c r="N8879" s="8"/>
      <c r="P8879" s="8"/>
    </row>
    <row r="8880" spans="14:16" ht="14.25" customHeight="1" x14ac:dyDescent="0.2">
      <c r="N8880" s="8"/>
      <c r="P8880" s="8"/>
    </row>
    <row r="8881" spans="14:16" ht="14.25" customHeight="1" x14ac:dyDescent="0.2">
      <c r="N8881" s="8"/>
      <c r="P8881" s="8"/>
    </row>
    <row r="8882" spans="14:16" ht="14.25" customHeight="1" x14ac:dyDescent="0.2">
      <c r="N8882" s="8"/>
      <c r="P8882" s="8"/>
    </row>
    <row r="8883" spans="14:16" ht="14.25" customHeight="1" x14ac:dyDescent="0.2">
      <c r="N8883" s="8"/>
      <c r="P8883" s="8"/>
    </row>
    <row r="8884" spans="14:16" ht="14.25" customHeight="1" x14ac:dyDescent="0.2">
      <c r="N8884" s="8"/>
      <c r="P8884" s="8"/>
    </row>
    <row r="8885" spans="14:16" ht="14.25" customHeight="1" x14ac:dyDescent="0.2">
      <c r="N8885" s="8"/>
      <c r="P8885" s="8"/>
    </row>
    <row r="8886" spans="14:16" ht="14.25" customHeight="1" x14ac:dyDescent="0.2">
      <c r="N8886" s="8"/>
      <c r="P8886" s="8"/>
    </row>
    <row r="8887" spans="14:16" ht="14.25" customHeight="1" x14ac:dyDescent="0.2">
      <c r="N8887" s="8"/>
      <c r="P8887" s="8"/>
    </row>
    <row r="8888" spans="14:16" ht="14.25" customHeight="1" x14ac:dyDescent="0.2">
      <c r="N8888" s="8"/>
      <c r="P8888" s="8"/>
    </row>
    <row r="8889" spans="14:16" ht="14.25" customHeight="1" x14ac:dyDescent="0.2">
      <c r="N8889" s="8"/>
      <c r="P8889" s="8"/>
    </row>
    <row r="8890" spans="14:16" ht="14.25" customHeight="1" x14ac:dyDescent="0.2">
      <c r="N8890" s="8"/>
      <c r="P8890" s="8"/>
    </row>
    <row r="8891" spans="14:16" ht="14.25" customHeight="1" x14ac:dyDescent="0.2">
      <c r="N8891" s="8"/>
      <c r="P8891" s="8"/>
    </row>
    <row r="8892" spans="14:16" ht="14.25" customHeight="1" x14ac:dyDescent="0.2">
      <c r="N8892" s="8"/>
      <c r="P8892" s="8"/>
    </row>
    <row r="8893" spans="14:16" ht="14.25" customHeight="1" x14ac:dyDescent="0.2">
      <c r="N8893" s="8"/>
      <c r="P8893" s="8"/>
    </row>
    <row r="8894" spans="14:16" ht="14.25" customHeight="1" x14ac:dyDescent="0.2">
      <c r="N8894" s="8"/>
      <c r="P8894" s="8"/>
    </row>
    <row r="8895" spans="14:16" ht="14.25" customHeight="1" x14ac:dyDescent="0.2">
      <c r="N8895" s="8"/>
      <c r="P8895" s="8"/>
    </row>
    <row r="8896" spans="14:16" ht="14.25" customHeight="1" x14ac:dyDescent="0.2">
      <c r="N8896" s="8"/>
      <c r="P8896" s="8"/>
    </row>
    <row r="8897" spans="14:16" ht="14.25" customHeight="1" x14ac:dyDescent="0.2">
      <c r="N8897" s="8"/>
      <c r="P8897" s="8"/>
    </row>
    <row r="8898" spans="14:16" ht="14.25" customHeight="1" x14ac:dyDescent="0.2">
      <c r="N8898" s="8"/>
      <c r="P8898" s="8"/>
    </row>
    <row r="8899" spans="14:16" ht="14.25" customHeight="1" x14ac:dyDescent="0.2">
      <c r="N8899" s="8"/>
      <c r="P8899" s="8"/>
    </row>
    <row r="8900" spans="14:16" ht="14.25" customHeight="1" x14ac:dyDescent="0.2">
      <c r="N8900" s="8"/>
      <c r="P8900" s="8"/>
    </row>
    <row r="8901" spans="14:16" ht="14.25" customHeight="1" x14ac:dyDescent="0.2">
      <c r="N8901" s="8"/>
      <c r="P8901" s="8"/>
    </row>
    <row r="8902" spans="14:16" ht="14.25" customHeight="1" x14ac:dyDescent="0.2">
      <c r="N8902" s="8"/>
      <c r="P8902" s="8"/>
    </row>
    <row r="8903" spans="14:16" ht="14.25" customHeight="1" x14ac:dyDescent="0.2">
      <c r="N8903" s="8"/>
      <c r="P8903" s="8"/>
    </row>
    <row r="8904" spans="14:16" ht="14.25" customHeight="1" x14ac:dyDescent="0.2">
      <c r="N8904" s="8"/>
      <c r="P8904" s="8"/>
    </row>
    <row r="8905" spans="14:16" ht="14.25" customHeight="1" x14ac:dyDescent="0.2">
      <c r="N8905" s="8"/>
      <c r="P8905" s="8"/>
    </row>
    <row r="8906" spans="14:16" ht="14.25" customHeight="1" x14ac:dyDescent="0.2">
      <c r="N8906" s="8"/>
      <c r="P8906" s="8"/>
    </row>
    <row r="8907" spans="14:16" ht="14.25" customHeight="1" x14ac:dyDescent="0.2">
      <c r="N8907" s="8"/>
      <c r="P8907" s="8"/>
    </row>
    <row r="8908" spans="14:16" ht="14.25" customHeight="1" x14ac:dyDescent="0.2">
      <c r="N8908" s="8"/>
      <c r="P8908" s="8"/>
    </row>
    <row r="8909" spans="14:16" ht="14.25" customHeight="1" x14ac:dyDescent="0.2">
      <c r="N8909" s="8"/>
      <c r="P8909" s="8"/>
    </row>
    <row r="8910" spans="14:16" ht="14.25" customHeight="1" x14ac:dyDescent="0.2">
      <c r="N8910" s="8"/>
      <c r="P8910" s="8"/>
    </row>
    <row r="8911" spans="14:16" ht="14.25" customHeight="1" x14ac:dyDescent="0.2">
      <c r="N8911" s="8"/>
      <c r="P8911" s="8"/>
    </row>
    <row r="8912" spans="14:16" ht="14.25" customHeight="1" x14ac:dyDescent="0.2">
      <c r="N8912" s="8"/>
      <c r="P8912" s="8"/>
    </row>
    <row r="8913" spans="14:16" ht="14.25" customHeight="1" x14ac:dyDescent="0.2">
      <c r="N8913" s="8"/>
      <c r="P8913" s="8"/>
    </row>
    <row r="8914" spans="14:16" ht="14.25" customHeight="1" x14ac:dyDescent="0.2">
      <c r="N8914" s="8"/>
      <c r="P8914" s="8"/>
    </row>
    <row r="8915" spans="14:16" ht="14.25" customHeight="1" x14ac:dyDescent="0.2">
      <c r="N8915" s="8"/>
      <c r="P8915" s="8"/>
    </row>
    <row r="8916" spans="14:16" ht="14.25" customHeight="1" x14ac:dyDescent="0.2">
      <c r="N8916" s="8"/>
      <c r="P8916" s="8"/>
    </row>
    <row r="8917" spans="14:16" ht="14.25" customHeight="1" x14ac:dyDescent="0.2">
      <c r="N8917" s="8"/>
      <c r="P8917" s="8"/>
    </row>
    <row r="8918" spans="14:16" ht="14.25" customHeight="1" x14ac:dyDescent="0.2">
      <c r="N8918" s="8"/>
      <c r="P8918" s="8"/>
    </row>
    <row r="8919" spans="14:16" ht="14.25" customHeight="1" x14ac:dyDescent="0.2">
      <c r="N8919" s="8"/>
      <c r="P8919" s="8"/>
    </row>
    <row r="8920" spans="14:16" ht="14.25" customHeight="1" x14ac:dyDescent="0.2">
      <c r="N8920" s="8"/>
      <c r="P8920" s="8"/>
    </row>
    <row r="8921" spans="14:16" ht="14.25" customHeight="1" x14ac:dyDescent="0.2">
      <c r="N8921" s="8"/>
      <c r="P8921" s="8"/>
    </row>
    <row r="8922" spans="14:16" ht="14.25" customHeight="1" x14ac:dyDescent="0.2">
      <c r="N8922" s="8"/>
      <c r="P8922" s="8"/>
    </row>
    <row r="8923" spans="14:16" ht="14.25" customHeight="1" x14ac:dyDescent="0.2">
      <c r="N8923" s="8"/>
      <c r="P8923" s="8"/>
    </row>
    <row r="8924" spans="14:16" ht="14.25" customHeight="1" x14ac:dyDescent="0.2">
      <c r="N8924" s="8"/>
      <c r="P8924" s="8"/>
    </row>
    <row r="8925" spans="14:16" ht="14.25" customHeight="1" x14ac:dyDescent="0.2">
      <c r="N8925" s="8"/>
      <c r="P8925" s="8"/>
    </row>
    <row r="8926" spans="14:16" ht="14.25" customHeight="1" x14ac:dyDescent="0.2">
      <c r="N8926" s="8"/>
      <c r="P8926" s="8"/>
    </row>
    <row r="8927" spans="14:16" ht="14.25" customHeight="1" x14ac:dyDescent="0.2">
      <c r="N8927" s="8"/>
      <c r="P8927" s="8"/>
    </row>
    <row r="8928" spans="14:16" ht="14.25" customHeight="1" x14ac:dyDescent="0.2">
      <c r="N8928" s="8"/>
      <c r="P8928" s="8"/>
    </row>
    <row r="8929" spans="14:16" ht="14.25" customHeight="1" x14ac:dyDescent="0.2">
      <c r="N8929" s="8"/>
      <c r="P8929" s="8"/>
    </row>
    <row r="8930" spans="14:16" ht="14.25" customHeight="1" x14ac:dyDescent="0.2">
      <c r="N8930" s="8"/>
      <c r="P8930" s="8"/>
    </row>
    <row r="8931" spans="14:16" ht="14.25" customHeight="1" x14ac:dyDescent="0.2">
      <c r="N8931" s="8"/>
      <c r="P8931" s="8"/>
    </row>
    <row r="8932" spans="14:16" ht="14.25" customHeight="1" x14ac:dyDescent="0.2">
      <c r="N8932" s="8"/>
      <c r="P8932" s="8"/>
    </row>
    <row r="8933" spans="14:16" ht="14.25" customHeight="1" x14ac:dyDescent="0.2">
      <c r="N8933" s="8"/>
      <c r="P8933" s="8"/>
    </row>
    <row r="8934" spans="14:16" ht="14.25" customHeight="1" x14ac:dyDescent="0.2">
      <c r="N8934" s="8"/>
      <c r="P8934" s="8"/>
    </row>
    <row r="8935" spans="14:16" ht="14.25" customHeight="1" x14ac:dyDescent="0.2">
      <c r="N8935" s="8"/>
      <c r="P8935" s="8"/>
    </row>
    <row r="8936" spans="14:16" ht="14.25" customHeight="1" x14ac:dyDescent="0.2">
      <c r="N8936" s="8"/>
      <c r="P8936" s="8"/>
    </row>
    <row r="8937" spans="14:16" ht="14.25" customHeight="1" x14ac:dyDescent="0.2">
      <c r="N8937" s="8"/>
      <c r="P8937" s="8"/>
    </row>
    <row r="8938" spans="14:16" ht="14.25" customHeight="1" x14ac:dyDescent="0.2">
      <c r="N8938" s="8"/>
      <c r="P8938" s="8"/>
    </row>
    <row r="8939" spans="14:16" ht="14.25" customHeight="1" x14ac:dyDescent="0.2">
      <c r="N8939" s="8"/>
      <c r="P8939" s="8"/>
    </row>
    <row r="8940" spans="14:16" ht="14.25" customHeight="1" x14ac:dyDescent="0.2">
      <c r="N8940" s="8"/>
      <c r="P8940" s="8"/>
    </row>
    <row r="8941" spans="14:16" ht="14.25" customHeight="1" x14ac:dyDescent="0.2">
      <c r="N8941" s="8"/>
      <c r="P8941" s="8"/>
    </row>
    <row r="8942" spans="14:16" ht="14.25" customHeight="1" x14ac:dyDescent="0.2">
      <c r="N8942" s="8"/>
      <c r="P8942" s="8"/>
    </row>
    <row r="8943" spans="14:16" ht="14.25" customHeight="1" x14ac:dyDescent="0.2">
      <c r="N8943" s="8"/>
      <c r="P8943" s="8"/>
    </row>
    <row r="8944" spans="14:16" ht="14.25" customHeight="1" x14ac:dyDescent="0.2">
      <c r="N8944" s="8"/>
      <c r="P8944" s="8"/>
    </row>
    <row r="8945" spans="14:16" ht="14.25" customHeight="1" x14ac:dyDescent="0.2">
      <c r="N8945" s="8"/>
      <c r="P8945" s="8"/>
    </row>
    <row r="8946" spans="14:16" ht="14.25" customHeight="1" x14ac:dyDescent="0.2">
      <c r="N8946" s="8"/>
      <c r="P8946" s="8"/>
    </row>
    <row r="8947" spans="14:16" ht="14.25" customHeight="1" x14ac:dyDescent="0.2">
      <c r="N8947" s="8"/>
      <c r="P8947" s="8"/>
    </row>
    <row r="8948" spans="14:16" ht="14.25" customHeight="1" x14ac:dyDescent="0.2">
      <c r="N8948" s="8"/>
      <c r="P8948" s="8"/>
    </row>
    <row r="8949" spans="14:16" ht="14.25" customHeight="1" x14ac:dyDescent="0.2">
      <c r="N8949" s="8"/>
      <c r="P8949" s="8"/>
    </row>
    <row r="8950" spans="14:16" ht="14.25" customHeight="1" x14ac:dyDescent="0.2">
      <c r="N8950" s="8"/>
      <c r="P8950" s="8"/>
    </row>
    <row r="8951" spans="14:16" ht="14.25" customHeight="1" x14ac:dyDescent="0.2">
      <c r="N8951" s="8"/>
      <c r="P8951" s="8"/>
    </row>
    <row r="8952" spans="14:16" ht="14.25" customHeight="1" x14ac:dyDescent="0.2">
      <c r="N8952" s="8"/>
      <c r="P8952" s="8"/>
    </row>
    <row r="8953" spans="14:16" ht="14.25" customHeight="1" x14ac:dyDescent="0.2">
      <c r="N8953" s="8"/>
      <c r="P8953" s="8"/>
    </row>
    <row r="8954" spans="14:16" ht="14.25" customHeight="1" x14ac:dyDescent="0.2">
      <c r="N8954" s="8"/>
      <c r="P8954" s="8"/>
    </row>
    <row r="8955" spans="14:16" ht="14.25" customHeight="1" x14ac:dyDescent="0.2">
      <c r="N8955" s="8"/>
      <c r="P8955" s="8"/>
    </row>
    <row r="8956" spans="14:16" ht="14.25" customHeight="1" x14ac:dyDescent="0.2">
      <c r="N8956" s="8"/>
      <c r="P8956" s="8"/>
    </row>
    <row r="8957" spans="14:16" ht="14.25" customHeight="1" x14ac:dyDescent="0.2">
      <c r="N8957" s="8"/>
      <c r="P8957" s="8"/>
    </row>
    <row r="8958" spans="14:16" ht="14.25" customHeight="1" x14ac:dyDescent="0.2">
      <c r="N8958" s="8"/>
      <c r="P8958" s="8"/>
    </row>
    <row r="8959" spans="14:16" ht="14.25" customHeight="1" x14ac:dyDescent="0.2">
      <c r="N8959" s="8"/>
      <c r="P8959" s="8"/>
    </row>
    <row r="8960" spans="14:16" ht="14.25" customHeight="1" x14ac:dyDescent="0.2">
      <c r="N8960" s="8"/>
      <c r="P8960" s="8"/>
    </row>
    <row r="8961" spans="14:16" ht="14.25" customHeight="1" x14ac:dyDescent="0.2">
      <c r="N8961" s="8"/>
      <c r="P8961" s="8"/>
    </row>
    <row r="8962" spans="14:16" ht="14.25" customHeight="1" x14ac:dyDescent="0.2">
      <c r="N8962" s="8"/>
      <c r="P8962" s="8"/>
    </row>
    <row r="8963" spans="14:16" ht="14.25" customHeight="1" x14ac:dyDescent="0.2">
      <c r="N8963" s="8"/>
      <c r="P8963" s="8"/>
    </row>
    <row r="8964" spans="14:16" ht="14.25" customHeight="1" x14ac:dyDescent="0.2">
      <c r="N8964" s="8"/>
      <c r="P8964" s="8"/>
    </row>
    <row r="8965" spans="14:16" ht="14.25" customHeight="1" x14ac:dyDescent="0.2">
      <c r="N8965" s="8"/>
      <c r="P8965" s="8"/>
    </row>
    <row r="8966" spans="14:16" ht="14.25" customHeight="1" x14ac:dyDescent="0.2">
      <c r="N8966" s="8"/>
      <c r="P8966" s="8"/>
    </row>
    <row r="8967" spans="14:16" ht="14.25" customHeight="1" x14ac:dyDescent="0.2">
      <c r="N8967" s="8"/>
      <c r="P8967" s="8"/>
    </row>
    <row r="8968" spans="14:16" ht="14.25" customHeight="1" x14ac:dyDescent="0.2">
      <c r="N8968" s="8"/>
      <c r="P8968" s="8"/>
    </row>
    <row r="8969" spans="14:16" ht="14.25" customHeight="1" x14ac:dyDescent="0.2">
      <c r="N8969" s="8"/>
      <c r="P8969" s="8"/>
    </row>
    <row r="8970" spans="14:16" ht="14.25" customHeight="1" x14ac:dyDescent="0.2">
      <c r="N8970" s="8"/>
      <c r="P8970" s="8"/>
    </row>
    <row r="8971" spans="14:16" ht="14.25" customHeight="1" x14ac:dyDescent="0.2">
      <c r="N8971" s="8"/>
      <c r="P8971" s="8"/>
    </row>
    <row r="8972" spans="14:16" ht="14.25" customHeight="1" x14ac:dyDescent="0.2">
      <c r="N8972" s="8"/>
      <c r="P8972" s="8"/>
    </row>
    <row r="8973" spans="14:16" ht="14.25" customHeight="1" x14ac:dyDescent="0.2">
      <c r="N8973" s="8"/>
      <c r="P8973" s="8"/>
    </row>
    <row r="8974" spans="14:16" ht="14.25" customHeight="1" x14ac:dyDescent="0.2">
      <c r="N8974" s="8"/>
      <c r="P8974" s="8"/>
    </row>
    <row r="8975" spans="14:16" ht="14.25" customHeight="1" x14ac:dyDescent="0.2">
      <c r="N8975" s="8"/>
      <c r="P8975" s="8"/>
    </row>
    <row r="8976" spans="14:16" ht="14.25" customHeight="1" x14ac:dyDescent="0.2">
      <c r="N8976" s="8"/>
      <c r="P8976" s="8"/>
    </row>
    <row r="8977" spans="14:16" ht="14.25" customHeight="1" x14ac:dyDescent="0.2">
      <c r="N8977" s="8"/>
      <c r="P8977" s="8"/>
    </row>
    <row r="8978" spans="14:16" ht="14.25" customHeight="1" x14ac:dyDescent="0.2">
      <c r="N8978" s="8"/>
      <c r="P8978" s="8"/>
    </row>
    <row r="8979" spans="14:16" ht="14.25" customHeight="1" x14ac:dyDescent="0.2">
      <c r="N8979" s="8"/>
      <c r="P8979" s="8"/>
    </row>
    <row r="8980" spans="14:16" ht="14.25" customHeight="1" x14ac:dyDescent="0.2">
      <c r="N8980" s="8"/>
      <c r="P8980" s="8"/>
    </row>
    <row r="8981" spans="14:16" ht="14.25" customHeight="1" x14ac:dyDescent="0.2">
      <c r="N8981" s="8"/>
      <c r="P8981" s="8"/>
    </row>
    <row r="8982" spans="14:16" ht="14.25" customHeight="1" x14ac:dyDescent="0.2">
      <c r="N8982" s="8"/>
      <c r="P8982" s="8"/>
    </row>
    <row r="8983" spans="14:16" ht="14.25" customHeight="1" x14ac:dyDescent="0.2">
      <c r="N8983" s="8"/>
      <c r="P8983" s="8"/>
    </row>
    <row r="8984" spans="14:16" ht="14.25" customHeight="1" x14ac:dyDescent="0.2">
      <c r="N8984" s="8"/>
      <c r="P8984" s="8"/>
    </row>
    <row r="8985" spans="14:16" ht="14.25" customHeight="1" x14ac:dyDescent="0.2">
      <c r="N8985" s="8"/>
      <c r="P8985" s="8"/>
    </row>
    <row r="8986" spans="14:16" ht="14.25" customHeight="1" x14ac:dyDescent="0.2">
      <c r="N8986" s="8"/>
      <c r="P8986" s="8"/>
    </row>
    <row r="8987" spans="14:16" ht="14.25" customHeight="1" x14ac:dyDescent="0.2">
      <c r="N8987" s="8"/>
      <c r="P8987" s="8"/>
    </row>
    <row r="8988" spans="14:16" ht="14.25" customHeight="1" x14ac:dyDescent="0.2">
      <c r="N8988" s="8"/>
      <c r="P8988" s="8"/>
    </row>
    <row r="8989" spans="14:16" ht="14.25" customHeight="1" x14ac:dyDescent="0.2">
      <c r="N8989" s="8"/>
      <c r="P8989" s="8"/>
    </row>
    <row r="8990" spans="14:16" ht="14.25" customHeight="1" x14ac:dyDescent="0.2">
      <c r="N8990" s="8"/>
      <c r="P8990" s="8"/>
    </row>
    <row r="8991" spans="14:16" ht="14.25" customHeight="1" x14ac:dyDescent="0.2">
      <c r="N8991" s="8"/>
      <c r="P8991" s="8"/>
    </row>
    <row r="8992" spans="14:16" ht="14.25" customHeight="1" x14ac:dyDescent="0.2">
      <c r="N8992" s="8"/>
      <c r="P8992" s="8"/>
    </row>
    <row r="8993" spans="14:16" ht="14.25" customHeight="1" x14ac:dyDescent="0.2">
      <c r="N8993" s="8"/>
      <c r="P8993" s="8"/>
    </row>
    <row r="8994" spans="14:16" ht="14.25" customHeight="1" x14ac:dyDescent="0.2">
      <c r="N8994" s="8"/>
      <c r="P8994" s="8"/>
    </row>
    <row r="8995" spans="14:16" ht="14.25" customHeight="1" x14ac:dyDescent="0.2">
      <c r="N8995" s="8"/>
      <c r="P8995" s="8"/>
    </row>
    <row r="8996" spans="14:16" ht="14.25" customHeight="1" x14ac:dyDescent="0.2">
      <c r="N8996" s="8"/>
      <c r="P8996" s="8"/>
    </row>
    <row r="8997" spans="14:16" ht="14.25" customHeight="1" x14ac:dyDescent="0.2">
      <c r="N8997" s="8"/>
      <c r="P8997" s="8"/>
    </row>
    <row r="8998" spans="14:16" ht="14.25" customHeight="1" x14ac:dyDescent="0.2">
      <c r="N8998" s="8"/>
      <c r="P8998" s="8"/>
    </row>
    <row r="8999" spans="14:16" ht="14.25" customHeight="1" x14ac:dyDescent="0.2">
      <c r="N8999" s="8"/>
      <c r="P8999" s="8"/>
    </row>
    <row r="9000" spans="14:16" ht="14.25" customHeight="1" x14ac:dyDescent="0.2">
      <c r="N9000" s="8"/>
      <c r="P9000" s="8"/>
    </row>
    <row r="9001" spans="14:16" ht="14.25" customHeight="1" x14ac:dyDescent="0.2">
      <c r="N9001" s="8"/>
      <c r="P9001" s="8"/>
    </row>
    <row r="9002" spans="14:16" ht="14.25" customHeight="1" x14ac:dyDescent="0.2">
      <c r="N9002" s="8"/>
      <c r="P9002" s="8"/>
    </row>
    <row r="9003" spans="14:16" ht="14.25" customHeight="1" x14ac:dyDescent="0.2">
      <c r="N9003" s="8"/>
      <c r="P9003" s="8"/>
    </row>
    <row r="9004" spans="14:16" ht="14.25" customHeight="1" x14ac:dyDescent="0.2">
      <c r="N9004" s="8"/>
      <c r="P9004" s="8"/>
    </row>
    <row r="9005" spans="14:16" ht="14.25" customHeight="1" x14ac:dyDescent="0.2">
      <c r="N9005" s="8"/>
      <c r="P9005" s="8"/>
    </row>
    <row r="9006" spans="14:16" ht="14.25" customHeight="1" x14ac:dyDescent="0.2">
      <c r="N9006" s="8"/>
      <c r="P9006" s="8"/>
    </row>
    <row r="9007" spans="14:16" ht="14.25" customHeight="1" x14ac:dyDescent="0.2">
      <c r="N9007" s="8"/>
      <c r="P9007" s="8"/>
    </row>
    <row r="9008" spans="14:16" ht="14.25" customHeight="1" x14ac:dyDescent="0.2">
      <c r="N9008" s="8"/>
      <c r="P9008" s="8"/>
    </row>
    <row r="9009" spans="14:16" ht="14.25" customHeight="1" x14ac:dyDescent="0.2">
      <c r="N9009" s="8"/>
      <c r="P9009" s="8"/>
    </row>
    <row r="9010" spans="14:16" ht="14.25" customHeight="1" x14ac:dyDescent="0.2">
      <c r="N9010" s="8"/>
      <c r="P9010" s="8"/>
    </row>
    <row r="9011" spans="14:16" ht="14.25" customHeight="1" x14ac:dyDescent="0.2">
      <c r="N9011" s="8"/>
      <c r="P9011" s="8"/>
    </row>
    <row r="9012" spans="14:16" ht="14.25" customHeight="1" x14ac:dyDescent="0.2">
      <c r="N9012" s="8"/>
      <c r="P9012" s="8"/>
    </row>
    <row r="9013" spans="14:16" ht="14.25" customHeight="1" x14ac:dyDescent="0.2">
      <c r="N9013" s="8"/>
      <c r="P9013" s="8"/>
    </row>
    <row r="9014" spans="14:16" ht="14.25" customHeight="1" x14ac:dyDescent="0.2">
      <c r="N9014" s="8"/>
      <c r="P9014" s="8"/>
    </row>
    <row r="9015" spans="14:16" ht="14.25" customHeight="1" x14ac:dyDescent="0.2">
      <c r="N9015" s="8"/>
      <c r="P9015" s="8"/>
    </row>
    <row r="9016" spans="14:16" ht="14.25" customHeight="1" x14ac:dyDescent="0.2">
      <c r="N9016" s="8"/>
      <c r="P9016" s="8"/>
    </row>
    <row r="9017" spans="14:16" ht="14.25" customHeight="1" x14ac:dyDescent="0.2">
      <c r="N9017" s="8"/>
      <c r="P9017" s="8"/>
    </row>
    <row r="9018" spans="14:16" ht="14.25" customHeight="1" x14ac:dyDescent="0.2">
      <c r="N9018" s="8"/>
      <c r="P9018" s="8"/>
    </row>
    <row r="9019" spans="14:16" ht="14.25" customHeight="1" x14ac:dyDescent="0.2">
      <c r="N9019" s="8"/>
      <c r="P9019" s="8"/>
    </row>
    <row r="9020" spans="14:16" ht="14.25" customHeight="1" x14ac:dyDescent="0.2">
      <c r="N9020" s="8"/>
      <c r="P9020" s="8"/>
    </row>
    <row r="9021" spans="14:16" ht="14.25" customHeight="1" x14ac:dyDescent="0.2">
      <c r="N9021" s="8"/>
      <c r="P9021" s="8"/>
    </row>
    <row r="9022" spans="14:16" ht="14.25" customHeight="1" x14ac:dyDescent="0.2">
      <c r="N9022" s="8"/>
      <c r="P9022" s="8"/>
    </row>
    <row r="9023" spans="14:16" ht="14.25" customHeight="1" x14ac:dyDescent="0.2">
      <c r="N9023" s="8"/>
      <c r="P9023" s="8"/>
    </row>
    <row r="9024" spans="14:16" ht="14.25" customHeight="1" x14ac:dyDescent="0.2">
      <c r="N9024" s="8"/>
      <c r="P9024" s="8"/>
    </row>
    <row r="9025" spans="14:16" ht="14.25" customHeight="1" x14ac:dyDescent="0.2">
      <c r="N9025" s="8"/>
      <c r="P9025" s="8"/>
    </row>
    <row r="9026" spans="14:16" ht="14.25" customHeight="1" x14ac:dyDescent="0.2">
      <c r="N9026" s="8"/>
      <c r="P9026" s="8"/>
    </row>
    <row r="9027" spans="14:16" ht="14.25" customHeight="1" x14ac:dyDescent="0.2">
      <c r="N9027" s="8"/>
      <c r="P9027" s="8"/>
    </row>
    <row r="9028" spans="14:16" ht="14.25" customHeight="1" x14ac:dyDescent="0.2">
      <c r="N9028" s="8"/>
      <c r="P9028" s="8"/>
    </row>
    <row r="9029" spans="14:16" ht="14.25" customHeight="1" x14ac:dyDescent="0.2">
      <c r="N9029" s="8"/>
      <c r="P9029" s="8"/>
    </row>
    <row r="9030" spans="14:16" ht="14.25" customHeight="1" x14ac:dyDescent="0.2">
      <c r="N9030" s="8"/>
      <c r="P9030" s="8"/>
    </row>
    <row r="9031" spans="14:16" ht="14.25" customHeight="1" x14ac:dyDescent="0.2">
      <c r="N9031" s="8"/>
      <c r="P9031" s="8"/>
    </row>
    <row r="9032" spans="14:16" ht="14.25" customHeight="1" x14ac:dyDescent="0.2">
      <c r="N9032" s="8"/>
      <c r="P9032" s="8"/>
    </row>
    <row r="9033" spans="14:16" ht="14.25" customHeight="1" x14ac:dyDescent="0.2">
      <c r="N9033" s="8"/>
      <c r="P9033" s="8"/>
    </row>
    <row r="9034" spans="14:16" ht="14.25" customHeight="1" x14ac:dyDescent="0.2">
      <c r="N9034" s="8"/>
      <c r="P9034" s="8"/>
    </row>
    <row r="9035" spans="14:16" ht="14.25" customHeight="1" x14ac:dyDescent="0.2">
      <c r="N9035" s="8"/>
      <c r="P9035" s="8"/>
    </row>
    <row r="9036" spans="14:16" ht="14.25" customHeight="1" x14ac:dyDescent="0.2">
      <c r="N9036" s="8"/>
      <c r="P9036" s="8"/>
    </row>
    <row r="9037" spans="14:16" ht="14.25" customHeight="1" x14ac:dyDescent="0.2">
      <c r="N9037" s="8"/>
      <c r="P9037" s="8"/>
    </row>
    <row r="9038" spans="14:16" ht="14.25" customHeight="1" x14ac:dyDescent="0.2">
      <c r="N9038" s="8"/>
      <c r="P9038" s="8"/>
    </row>
    <row r="9039" spans="14:16" ht="14.25" customHeight="1" x14ac:dyDescent="0.2">
      <c r="N9039" s="8"/>
      <c r="P9039" s="8"/>
    </row>
    <row r="9040" spans="14:16" ht="14.25" customHeight="1" x14ac:dyDescent="0.2">
      <c r="N9040" s="8"/>
      <c r="P9040" s="8"/>
    </row>
    <row r="9041" spans="14:16" ht="14.25" customHeight="1" x14ac:dyDescent="0.2">
      <c r="N9041" s="8"/>
      <c r="P9041" s="8"/>
    </row>
    <row r="9042" spans="14:16" ht="14.25" customHeight="1" x14ac:dyDescent="0.2">
      <c r="N9042" s="8"/>
      <c r="P9042" s="8"/>
    </row>
    <row r="9043" spans="14:16" ht="14.25" customHeight="1" x14ac:dyDescent="0.2">
      <c r="N9043" s="8"/>
      <c r="P9043" s="8"/>
    </row>
    <row r="9044" spans="14:16" ht="14.25" customHeight="1" x14ac:dyDescent="0.2">
      <c r="N9044" s="8"/>
      <c r="P9044" s="8"/>
    </row>
    <row r="9045" spans="14:16" ht="14.25" customHeight="1" x14ac:dyDescent="0.2">
      <c r="N9045" s="8"/>
      <c r="P9045" s="8"/>
    </row>
    <row r="9046" spans="14:16" ht="14.25" customHeight="1" x14ac:dyDescent="0.2">
      <c r="N9046" s="8"/>
      <c r="P9046" s="8"/>
    </row>
    <row r="9047" spans="14:16" ht="14.25" customHeight="1" x14ac:dyDescent="0.2">
      <c r="N9047" s="8"/>
      <c r="P9047" s="8"/>
    </row>
    <row r="9048" spans="14:16" ht="14.25" customHeight="1" x14ac:dyDescent="0.2">
      <c r="N9048" s="8"/>
      <c r="P9048" s="8"/>
    </row>
    <row r="9049" spans="14:16" ht="14.25" customHeight="1" x14ac:dyDescent="0.2">
      <c r="N9049" s="8"/>
      <c r="P9049" s="8"/>
    </row>
    <row r="9050" spans="14:16" ht="14.25" customHeight="1" x14ac:dyDescent="0.2">
      <c r="N9050" s="8"/>
      <c r="P9050" s="8"/>
    </row>
    <row r="9051" spans="14:16" ht="14.25" customHeight="1" x14ac:dyDescent="0.2">
      <c r="N9051" s="8"/>
      <c r="P9051" s="8"/>
    </row>
    <row r="9052" spans="14:16" ht="14.25" customHeight="1" x14ac:dyDescent="0.2">
      <c r="N9052" s="8"/>
      <c r="P9052" s="8"/>
    </row>
    <row r="9053" spans="14:16" ht="14.25" customHeight="1" x14ac:dyDescent="0.2">
      <c r="N9053" s="8"/>
      <c r="P9053" s="8"/>
    </row>
    <row r="9054" spans="14:16" ht="14.25" customHeight="1" x14ac:dyDescent="0.2">
      <c r="N9054" s="8"/>
      <c r="P9054" s="8"/>
    </row>
    <row r="9055" spans="14:16" ht="14.25" customHeight="1" x14ac:dyDescent="0.2">
      <c r="N9055" s="8"/>
      <c r="P9055" s="8"/>
    </row>
    <row r="9056" spans="14:16" ht="14.25" customHeight="1" x14ac:dyDescent="0.2">
      <c r="N9056" s="8"/>
      <c r="P9056" s="8"/>
    </row>
    <row r="9057" spans="14:16" ht="14.25" customHeight="1" x14ac:dyDescent="0.2">
      <c r="N9057" s="8"/>
      <c r="P9057" s="8"/>
    </row>
    <row r="9058" spans="14:16" ht="14.25" customHeight="1" x14ac:dyDescent="0.2">
      <c r="N9058" s="8"/>
      <c r="P9058" s="8"/>
    </row>
    <row r="9059" spans="14:16" ht="14.25" customHeight="1" x14ac:dyDescent="0.2">
      <c r="N9059" s="8"/>
      <c r="P9059" s="8"/>
    </row>
    <row r="9060" spans="14:16" ht="14.25" customHeight="1" x14ac:dyDescent="0.2">
      <c r="N9060" s="8"/>
      <c r="P9060" s="8"/>
    </row>
    <row r="9061" spans="14:16" ht="14.25" customHeight="1" x14ac:dyDescent="0.2">
      <c r="N9061" s="8"/>
      <c r="P9061" s="8"/>
    </row>
    <row r="9062" spans="14:16" ht="14.25" customHeight="1" x14ac:dyDescent="0.2">
      <c r="N9062" s="8"/>
      <c r="P9062" s="8"/>
    </row>
    <row r="9063" spans="14:16" ht="14.25" customHeight="1" x14ac:dyDescent="0.2">
      <c r="N9063" s="8"/>
      <c r="P9063" s="8"/>
    </row>
    <row r="9064" spans="14:16" ht="14.25" customHeight="1" x14ac:dyDescent="0.2">
      <c r="N9064" s="8"/>
      <c r="P9064" s="8"/>
    </row>
    <row r="9065" spans="14:16" ht="14.25" customHeight="1" x14ac:dyDescent="0.2">
      <c r="N9065" s="8"/>
      <c r="P9065" s="8"/>
    </row>
    <row r="9066" spans="14:16" ht="14.25" customHeight="1" x14ac:dyDescent="0.2">
      <c r="N9066" s="8"/>
      <c r="P9066" s="8"/>
    </row>
    <row r="9067" spans="14:16" ht="14.25" customHeight="1" x14ac:dyDescent="0.2">
      <c r="N9067" s="8"/>
      <c r="P9067" s="8"/>
    </row>
    <row r="9068" spans="14:16" ht="14.25" customHeight="1" x14ac:dyDescent="0.2">
      <c r="N9068" s="8"/>
      <c r="P9068" s="8"/>
    </row>
    <row r="9069" spans="14:16" ht="14.25" customHeight="1" x14ac:dyDescent="0.2">
      <c r="N9069" s="8"/>
      <c r="P9069" s="8"/>
    </row>
    <row r="9070" spans="14:16" ht="14.25" customHeight="1" x14ac:dyDescent="0.2">
      <c r="N9070" s="8"/>
      <c r="P9070" s="8"/>
    </row>
    <row r="9071" spans="14:16" ht="14.25" customHeight="1" x14ac:dyDescent="0.2">
      <c r="N9071" s="8"/>
      <c r="P9071" s="8"/>
    </row>
    <row r="9072" spans="14:16" ht="14.25" customHeight="1" x14ac:dyDescent="0.2">
      <c r="N9072" s="8"/>
      <c r="P9072" s="8"/>
    </row>
    <row r="9073" spans="14:16" ht="14.25" customHeight="1" x14ac:dyDescent="0.2">
      <c r="N9073" s="8"/>
      <c r="P9073" s="8"/>
    </row>
    <row r="9074" spans="14:16" ht="14.25" customHeight="1" x14ac:dyDescent="0.2">
      <c r="N9074" s="8"/>
      <c r="P9074" s="8"/>
    </row>
    <row r="9075" spans="14:16" ht="14.25" customHeight="1" x14ac:dyDescent="0.2">
      <c r="N9075" s="8"/>
      <c r="P9075" s="8"/>
    </row>
    <row r="9076" spans="14:16" ht="14.25" customHeight="1" x14ac:dyDescent="0.2">
      <c r="N9076" s="8"/>
      <c r="P9076" s="8"/>
    </row>
    <row r="9077" spans="14:16" ht="14.25" customHeight="1" x14ac:dyDescent="0.2">
      <c r="N9077" s="8"/>
      <c r="P9077" s="8"/>
    </row>
    <row r="9078" spans="14:16" ht="14.25" customHeight="1" x14ac:dyDescent="0.2">
      <c r="N9078" s="8"/>
      <c r="P9078" s="8"/>
    </row>
    <row r="9079" spans="14:16" ht="14.25" customHeight="1" x14ac:dyDescent="0.2">
      <c r="N9079" s="8"/>
      <c r="P9079" s="8"/>
    </row>
    <row r="9080" spans="14:16" ht="14.25" customHeight="1" x14ac:dyDescent="0.2">
      <c r="N9080" s="8"/>
      <c r="P9080" s="8"/>
    </row>
    <row r="9081" spans="14:16" ht="14.25" customHeight="1" x14ac:dyDescent="0.2">
      <c r="N9081" s="8"/>
      <c r="P9081" s="8"/>
    </row>
    <row r="9082" spans="14:16" ht="14.25" customHeight="1" x14ac:dyDescent="0.2">
      <c r="N9082" s="8"/>
      <c r="P9082" s="8"/>
    </row>
    <row r="9083" spans="14:16" ht="14.25" customHeight="1" x14ac:dyDescent="0.2">
      <c r="N9083" s="8"/>
      <c r="P9083" s="8"/>
    </row>
    <row r="9084" spans="14:16" ht="14.25" customHeight="1" x14ac:dyDescent="0.2">
      <c r="N9084" s="8"/>
      <c r="P9084" s="8"/>
    </row>
    <row r="9085" spans="14:16" ht="14.25" customHeight="1" x14ac:dyDescent="0.2">
      <c r="N9085" s="8"/>
      <c r="P9085" s="8"/>
    </row>
    <row r="9086" spans="14:16" ht="14.25" customHeight="1" x14ac:dyDescent="0.2">
      <c r="N9086" s="8"/>
      <c r="P9086" s="8"/>
    </row>
    <row r="9087" spans="14:16" ht="14.25" customHeight="1" x14ac:dyDescent="0.2">
      <c r="N9087" s="8"/>
      <c r="P9087" s="8"/>
    </row>
    <row r="9088" spans="14:16" ht="14.25" customHeight="1" x14ac:dyDescent="0.2">
      <c r="N9088" s="8"/>
      <c r="P9088" s="8"/>
    </row>
    <row r="9089" spans="14:16" ht="14.25" customHeight="1" x14ac:dyDescent="0.2">
      <c r="N9089" s="8"/>
      <c r="P9089" s="8"/>
    </row>
    <row r="9090" spans="14:16" ht="14.25" customHeight="1" x14ac:dyDescent="0.2">
      <c r="N9090" s="8"/>
      <c r="P9090" s="8"/>
    </row>
    <row r="9091" spans="14:16" ht="14.25" customHeight="1" x14ac:dyDescent="0.2">
      <c r="N9091" s="8"/>
      <c r="P9091" s="8"/>
    </row>
    <row r="9092" spans="14:16" ht="14.25" customHeight="1" x14ac:dyDescent="0.2">
      <c r="N9092" s="8"/>
      <c r="P9092" s="8"/>
    </row>
    <row r="9093" spans="14:16" ht="14.25" customHeight="1" x14ac:dyDescent="0.2">
      <c r="N9093" s="8"/>
      <c r="P9093" s="8"/>
    </row>
    <row r="9094" spans="14:16" ht="14.25" customHeight="1" x14ac:dyDescent="0.2">
      <c r="N9094" s="8"/>
      <c r="P9094" s="8"/>
    </row>
    <row r="9095" spans="14:16" ht="14.25" customHeight="1" x14ac:dyDescent="0.2">
      <c r="N9095" s="8"/>
      <c r="P9095" s="8"/>
    </row>
    <row r="9096" spans="14:16" ht="14.25" customHeight="1" x14ac:dyDescent="0.2">
      <c r="N9096" s="8"/>
      <c r="P9096" s="8"/>
    </row>
    <row r="9097" spans="14:16" ht="14.25" customHeight="1" x14ac:dyDescent="0.2">
      <c r="N9097" s="8"/>
      <c r="P9097" s="8"/>
    </row>
    <row r="9098" spans="14:16" ht="14.25" customHeight="1" x14ac:dyDescent="0.2">
      <c r="N9098" s="8"/>
      <c r="P9098" s="8"/>
    </row>
    <row r="9099" spans="14:16" ht="14.25" customHeight="1" x14ac:dyDescent="0.2">
      <c r="N9099" s="8"/>
      <c r="P9099" s="8"/>
    </row>
    <row r="9100" spans="14:16" ht="14.25" customHeight="1" x14ac:dyDescent="0.2">
      <c r="N9100" s="8"/>
      <c r="P9100" s="8"/>
    </row>
    <row r="9101" spans="14:16" ht="14.25" customHeight="1" x14ac:dyDescent="0.2">
      <c r="N9101" s="8"/>
      <c r="P9101" s="8"/>
    </row>
    <row r="9102" spans="14:16" ht="14.25" customHeight="1" x14ac:dyDescent="0.2">
      <c r="N9102" s="8"/>
      <c r="P9102" s="8"/>
    </row>
    <row r="9103" spans="14:16" ht="14.25" customHeight="1" x14ac:dyDescent="0.2">
      <c r="N9103" s="8"/>
      <c r="P9103" s="8"/>
    </row>
    <row r="9104" spans="14:16" ht="14.25" customHeight="1" x14ac:dyDescent="0.2">
      <c r="N9104" s="8"/>
      <c r="P9104" s="8"/>
    </row>
    <row r="9105" spans="14:16" ht="14.25" customHeight="1" x14ac:dyDescent="0.2">
      <c r="N9105" s="8"/>
      <c r="P9105" s="8"/>
    </row>
    <row r="9106" spans="14:16" ht="14.25" customHeight="1" x14ac:dyDescent="0.2">
      <c r="N9106" s="8"/>
      <c r="P9106" s="8"/>
    </row>
    <row r="9107" spans="14:16" ht="14.25" customHeight="1" x14ac:dyDescent="0.2">
      <c r="N9107" s="8"/>
      <c r="P9107" s="8"/>
    </row>
    <row r="9108" spans="14:16" ht="14.25" customHeight="1" x14ac:dyDescent="0.2">
      <c r="N9108" s="8"/>
      <c r="P9108" s="8"/>
    </row>
    <row r="9109" spans="14:16" ht="14.25" customHeight="1" x14ac:dyDescent="0.2">
      <c r="N9109" s="8"/>
      <c r="P9109" s="8"/>
    </row>
    <row r="9110" spans="14:16" ht="14.25" customHeight="1" x14ac:dyDescent="0.2">
      <c r="N9110" s="8"/>
      <c r="P9110" s="8"/>
    </row>
    <row r="9111" spans="14:16" ht="14.25" customHeight="1" x14ac:dyDescent="0.2">
      <c r="N9111" s="8"/>
      <c r="P9111" s="8"/>
    </row>
    <row r="9112" spans="14:16" ht="14.25" customHeight="1" x14ac:dyDescent="0.2">
      <c r="N9112" s="8"/>
      <c r="P9112" s="8"/>
    </row>
    <row r="9113" spans="14:16" ht="14.25" customHeight="1" x14ac:dyDescent="0.2">
      <c r="N9113" s="8"/>
      <c r="P9113" s="8"/>
    </row>
    <row r="9114" spans="14:16" ht="14.25" customHeight="1" x14ac:dyDescent="0.2">
      <c r="N9114" s="8"/>
      <c r="P9114" s="8"/>
    </row>
    <row r="9115" spans="14:16" ht="14.25" customHeight="1" x14ac:dyDescent="0.2">
      <c r="N9115" s="8"/>
      <c r="P9115" s="8"/>
    </row>
    <row r="9116" spans="14:16" ht="14.25" customHeight="1" x14ac:dyDescent="0.2">
      <c r="N9116" s="8"/>
      <c r="P9116" s="8"/>
    </row>
    <row r="9117" spans="14:16" ht="14.25" customHeight="1" x14ac:dyDescent="0.2">
      <c r="N9117" s="8"/>
      <c r="P9117" s="8"/>
    </row>
    <row r="9118" spans="14:16" ht="14.25" customHeight="1" x14ac:dyDescent="0.2">
      <c r="N9118" s="8"/>
      <c r="P9118" s="8"/>
    </row>
    <row r="9119" spans="14:16" ht="14.25" customHeight="1" x14ac:dyDescent="0.2">
      <c r="N9119" s="8"/>
      <c r="P9119" s="8"/>
    </row>
    <row r="9120" spans="14:16" ht="14.25" customHeight="1" x14ac:dyDescent="0.2">
      <c r="N9120" s="8"/>
      <c r="P9120" s="8"/>
    </row>
    <row r="9121" spans="14:16" ht="14.25" customHeight="1" x14ac:dyDescent="0.2">
      <c r="N9121" s="8"/>
      <c r="P9121" s="8"/>
    </row>
    <row r="9122" spans="14:16" ht="14.25" customHeight="1" x14ac:dyDescent="0.2">
      <c r="N9122" s="8"/>
      <c r="P9122" s="8"/>
    </row>
    <row r="9123" spans="14:16" ht="14.25" customHeight="1" x14ac:dyDescent="0.2">
      <c r="N9123" s="8"/>
      <c r="P9123" s="8"/>
    </row>
    <row r="9124" spans="14:16" ht="14.25" customHeight="1" x14ac:dyDescent="0.2">
      <c r="N9124" s="8"/>
      <c r="P9124" s="8"/>
    </row>
    <row r="9125" spans="14:16" ht="14.25" customHeight="1" x14ac:dyDescent="0.2">
      <c r="N9125" s="8"/>
      <c r="P9125" s="8"/>
    </row>
    <row r="9126" spans="14:16" ht="14.25" customHeight="1" x14ac:dyDescent="0.2">
      <c r="N9126" s="8"/>
      <c r="P9126" s="8"/>
    </row>
    <row r="9127" spans="14:16" ht="14.25" customHeight="1" x14ac:dyDescent="0.2">
      <c r="N9127" s="8"/>
      <c r="P9127" s="8"/>
    </row>
    <row r="9128" spans="14:16" ht="14.25" customHeight="1" x14ac:dyDescent="0.2">
      <c r="N9128" s="8"/>
      <c r="P9128" s="8"/>
    </row>
    <row r="9129" spans="14:16" ht="14.25" customHeight="1" x14ac:dyDescent="0.2">
      <c r="N9129" s="8"/>
      <c r="P9129" s="8"/>
    </row>
    <row r="9130" spans="14:16" ht="14.25" customHeight="1" x14ac:dyDescent="0.2">
      <c r="N9130" s="8"/>
      <c r="P9130" s="8"/>
    </row>
    <row r="9131" spans="14:16" ht="14.25" customHeight="1" x14ac:dyDescent="0.2">
      <c r="N9131" s="8"/>
      <c r="P9131" s="8"/>
    </row>
    <row r="9132" spans="14:16" ht="14.25" customHeight="1" x14ac:dyDescent="0.2">
      <c r="N9132" s="8"/>
      <c r="P9132" s="8"/>
    </row>
    <row r="9133" spans="14:16" ht="14.25" customHeight="1" x14ac:dyDescent="0.2">
      <c r="N9133" s="8"/>
      <c r="P9133" s="8"/>
    </row>
    <row r="9134" spans="14:16" ht="14.25" customHeight="1" x14ac:dyDescent="0.2">
      <c r="N9134" s="8"/>
      <c r="P9134" s="8"/>
    </row>
    <row r="9135" spans="14:16" ht="14.25" customHeight="1" x14ac:dyDescent="0.2">
      <c r="N9135" s="8"/>
      <c r="P9135" s="8"/>
    </row>
    <row r="9136" spans="14:16" ht="14.25" customHeight="1" x14ac:dyDescent="0.2">
      <c r="N9136" s="8"/>
      <c r="P9136" s="8"/>
    </row>
    <row r="9137" spans="14:16" ht="14.25" customHeight="1" x14ac:dyDescent="0.2">
      <c r="N9137" s="8"/>
      <c r="P9137" s="8"/>
    </row>
    <row r="9138" spans="14:16" ht="14.25" customHeight="1" x14ac:dyDescent="0.2">
      <c r="N9138" s="8"/>
      <c r="P9138" s="8"/>
    </row>
    <row r="9139" spans="14:16" ht="14.25" customHeight="1" x14ac:dyDescent="0.2">
      <c r="N9139" s="8"/>
      <c r="P9139" s="8"/>
    </row>
    <row r="9140" spans="14:16" ht="14.25" customHeight="1" x14ac:dyDescent="0.2">
      <c r="N9140" s="8"/>
      <c r="P9140" s="8"/>
    </row>
    <row r="9141" spans="14:16" ht="14.25" customHeight="1" x14ac:dyDescent="0.2">
      <c r="N9141" s="8"/>
      <c r="P9141" s="8"/>
    </row>
    <row r="9142" spans="14:16" ht="14.25" customHeight="1" x14ac:dyDescent="0.2">
      <c r="N9142" s="8"/>
      <c r="P9142" s="8"/>
    </row>
    <row r="9143" spans="14:16" ht="14.25" customHeight="1" x14ac:dyDescent="0.2">
      <c r="N9143" s="8"/>
      <c r="P9143" s="8"/>
    </row>
    <row r="9144" spans="14:16" ht="14.25" customHeight="1" x14ac:dyDescent="0.2">
      <c r="N9144" s="8"/>
      <c r="P9144" s="8"/>
    </row>
    <row r="9145" spans="14:16" ht="14.25" customHeight="1" x14ac:dyDescent="0.2">
      <c r="N9145" s="8"/>
      <c r="P9145" s="8"/>
    </row>
    <row r="9146" spans="14:16" ht="14.25" customHeight="1" x14ac:dyDescent="0.2">
      <c r="N9146" s="8"/>
      <c r="P9146" s="8"/>
    </row>
    <row r="9147" spans="14:16" ht="14.25" customHeight="1" x14ac:dyDescent="0.2">
      <c r="N9147" s="8"/>
      <c r="P9147" s="8"/>
    </row>
    <row r="9148" spans="14:16" ht="14.25" customHeight="1" x14ac:dyDescent="0.2">
      <c r="N9148" s="8"/>
      <c r="P9148" s="8"/>
    </row>
    <row r="9149" spans="14:16" ht="14.25" customHeight="1" x14ac:dyDescent="0.2">
      <c r="N9149" s="8"/>
      <c r="P9149" s="8"/>
    </row>
    <row r="9150" spans="14:16" ht="14.25" customHeight="1" x14ac:dyDescent="0.2">
      <c r="N9150" s="8"/>
      <c r="P9150" s="8"/>
    </row>
    <row r="9151" spans="14:16" ht="14.25" customHeight="1" x14ac:dyDescent="0.2">
      <c r="N9151" s="8"/>
      <c r="P9151" s="8"/>
    </row>
    <row r="9152" spans="14:16" ht="14.25" customHeight="1" x14ac:dyDescent="0.2">
      <c r="N9152" s="8"/>
      <c r="P9152" s="8"/>
    </row>
    <row r="9153" spans="14:16" ht="14.25" customHeight="1" x14ac:dyDescent="0.2">
      <c r="N9153" s="8"/>
      <c r="P9153" s="8"/>
    </row>
    <row r="9154" spans="14:16" ht="14.25" customHeight="1" x14ac:dyDescent="0.2">
      <c r="N9154" s="8"/>
      <c r="P9154" s="8"/>
    </row>
    <row r="9155" spans="14:16" ht="14.25" customHeight="1" x14ac:dyDescent="0.2">
      <c r="N9155" s="8"/>
      <c r="P9155" s="8"/>
    </row>
    <row r="9156" spans="14:16" ht="14.25" customHeight="1" x14ac:dyDescent="0.2">
      <c r="N9156" s="8"/>
      <c r="P9156" s="8"/>
    </row>
    <row r="9157" spans="14:16" ht="14.25" customHeight="1" x14ac:dyDescent="0.2">
      <c r="N9157" s="8"/>
      <c r="P9157" s="8"/>
    </row>
    <row r="9158" spans="14:16" ht="14.25" customHeight="1" x14ac:dyDescent="0.2">
      <c r="N9158" s="8"/>
      <c r="P9158" s="8"/>
    </row>
    <row r="9159" spans="14:16" ht="14.25" customHeight="1" x14ac:dyDescent="0.2">
      <c r="N9159" s="8"/>
      <c r="P9159" s="8"/>
    </row>
    <row r="9160" spans="14:16" ht="14.25" customHeight="1" x14ac:dyDescent="0.2">
      <c r="N9160" s="8"/>
      <c r="P9160" s="8"/>
    </row>
    <row r="9161" spans="14:16" ht="14.25" customHeight="1" x14ac:dyDescent="0.2">
      <c r="N9161" s="8"/>
      <c r="P9161" s="8"/>
    </row>
    <row r="9162" spans="14:16" ht="14.25" customHeight="1" x14ac:dyDescent="0.2">
      <c r="N9162" s="8"/>
      <c r="P9162" s="8"/>
    </row>
    <row r="9163" spans="14:16" ht="14.25" customHeight="1" x14ac:dyDescent="0.2">
      <c r="N9163" s="8"/>
      <c r="P9163" s="8"/>
    </row>
    <row r="9164" spans="14:16" ht="14.25" customHeight="1" x14ac:dyDescent="0.2">
      <c r="N9164" s="8"/>
      <c r="P9164" s="8"/>
    </row>
    <row r="9165" spans="14:16" ht="14.25" customHeight="1" x14ac:dyDescent="0.2">
      <c r="N9165" s="8"/>
      <c r="P9165" s="8"/>
    </row>
    <row r="9166" spans="14:16" ht="14.25" customHeight="1" x14ac:dyDescent="0.2">
      <c r="N9166" s="8"/>
      <c r="P9166" s="8"/>
    </row>
    <row r="9167" spans="14:16" ht="14.25" customHeight="1" x14ac:dyDescent="0.2">
      <c r="N9167" s="8"/>
      <c r="P9167" s="8"/>
    </row>
    <row r="9168" spans="14:16" ht="14.25" customHeight="1" x14ac:dyDescent="0.2">
      <c r="N9168" s="8"/>
      <c r="P9168" s="8"/>
    </row>
    <row r="9169" spans="14:16" ht="14.25" customHeight="1" x14ac:dyDescent="0.2">
      <c r="N9169" s="8"/>
      <c r="P9169" s="8"/>
    </row>
    <row r="9170" spans="14:16" ht="14.25" customHeight="1" x14ac:dyDescent="0.2">
      <c r="N9170" s="8"/>
      <c r="P9170" s="8"/>
    </row>
    <row r="9171" spans="14:16" ht="14.25" customHeight="1" x14ac:dyDescent="0.2">
      <c r="N9171" s="8"/>
      <c r="P9171" s="8"/>
    </row>
    <row r="9172" spans="14:16" ht="14.25" customHeight="1" x14ac:dyDescent="0.2">
      <c r="N9172" s="8"/>
      <c r="P9172" s="8"/>
    </row>
    <row r="9173" spans="14:16" ht="14.25" customHeight="1" x14ac:dyDescent="0.2">
      <c r="N9173" s="8"/>
      <c r="P9173" s="8"/>
    </row>
    <row r="9174" spans="14:16" ht="14.25" customHeight="1" x14ac:dyDescent="0.2">
      <c r="N9174" s="8"/>
      <c r="P9174" s="8"/>
    </row>
    <row r="9175" spans="14:16" ht="14.25" customHeight="1" x14ac:dyDescent="0.2">
      <c r="N9175" s="8"/>
      <c r="P9175" s="8"/>
    </row>
    <row r="9176" spans="14:16" ht="14.25" customHeight="1" x14ac:dyDescent="0.2">
      <c r="N9176" s="8"/>
      <c r="P9176" s="8"/>
    </row>
    <row r="9177" spans="14:16" ht="14.25" customHeight="1" x14ac:dyDescent="0.2">
      <c r="N9177" s="8"/>
      <c r="P9177" s="8"/>
    </row>
    <row r="9178" spans="14:16" ht="14.25" customHeight="1" x14ac:dyDescent="0.2">
      <c r="N9178" s="8"/>
      <c r="P9178" s="8"/>
    </row>
    <row r="9179" spans="14:16" ht="14.25" customHeight="1" x14ac:dyDescent="0.2">
      <c r="N9179" s="8"/>
      <c r="P9179" s="8"/>
    </row>
    <row r="9180" spans="14:16" ht="14.25" customHeight="1" x14ac:dyDescent="0.2">
      <c r="N9180" s="8"/>
      <c r="P9180" s="8"/>
    </row>
    <row r="9181" spans="14:16" ht="14.25" customHeight="1" x14ac:dyDescent="0.2">
      <c r="N9181" s="8"/>
      <c r="P9181" s="8"/>
    </row>
    <row r="9182" spans="14:16" ht="14.25" customHeight="1" x14ac:dyDescent="0.2">
      <c r="N9182" s="8"/>
      <c r="P9182" s="8"/>
    </row>
    <row r="9183" spans="14:16" ht="14.25" customHeight="1" x14ac:dyDescent="0.2">
      <c r="N9183" s="8"/>
      <c r="P9183" s="8"/>
    </row>
    <row r="9184" spans="14:16" ht="14.25" customHeight="1" x14ac:dyDescent="0.2">
      <c r="N9184" s="8"/>
      <c r="P9184" s="8"/>
    </row>
    <row r="9185" spans="14:16" ht="14.25" customHeight="1" x14ac:dyDescent="0.2">
      <c r="N9185" s="8"/>
      <c r="P9185" s="8"/>
    </row>
    <row r="9186" spans="14:16" ht="14.25" customHeight="1" x14ac:dyDescent="0.2">
      <c r="N9186" s="8"/>
      <c r="P9186" s="8"/>
    </row>
    <row r="9187" spans="14:16" ht="14.25" customHeight="1" x14ac:dyDescent="0.2">
      <c r="N9187" s="8"/>
      <c r="P9187" s="8"/>
    </row>
    <row r="9188" spans="14:16" ht="14.25" customHeight="1" x14ac:dyDescent="0.2">
      <c r="N9188" s="8"/>
      <c r="P9188" s="8"/>
    </row>
    <row r="9189" spans="14:16" ht="14.25" customHeight="1" x14ac:dyDescent="0.2">
      <c r="N9189" s="8"/>
      <c r="P9189" s="8"/>
    </row>
    <row r="9190" spans="14:16" ht="14.25" customHeight="1" x14ac:dyDescent="0.2">
      <c r="N9190" s="8"/>
      <c r="P9190" s="8"/>
    </row>
    <row r="9191" spans="14:16" ht="14.25" customHeight="1" x14ac:dyDescent="0.2">
      <c r="N9191" s="8"/>
      <c r="P9191" s="8"/>
    </row>
    <row r="9192" spans="14:16" ht="14.25" customHeight="1" x14ac:dyDescent="0.2">
      <c r="N9192" s="8"/>
      <c r="P9192" s="8"/>
    </row>
    <row r="9193" spans="14:16" ht="14.25" customHeight="1" x14ac:dyDescent="0.2">
      <c r="N9193" s="8"/>
      <c r="P9193" s="8"/>
    </row>
    <row r="9194" spans="14:16" ht="14.25" customHeight="1" x14ac:dyDescent="0.2">
      <c r="N9194" s="8"/>
      <c r="P9194" s="8"/>
    </row>
    <row r="9195" spans="14:16" ht="14.25" customHeight="1" x14ac:dyDescent="0.2">
      <c r="N9195" s="8"/>
      <c r="P9195" s="8"/>
    </row>
    <row r="9196" spans="14:16" ht="14.25" customHeight="1" x14ac:dyDescent="0.2">
      <c r="N9196" s="8"/>
      <c r="P9196" s="8"/>
    </row>
    <row r="9197" spans="14:16" ht="14.25" customHeight="1" x14ac:dyDescent="0.2">
      <c r="N9197" s="8"/>
      <c r="P9197" s="8"/>
    </row>
    <row r="9198" spans="14:16" ht="14.25" customHeight="1" x14ac:dyDescent="0.2">
      <c r="N9198" s="8"/>
      <c r="P9198" s="8"/>
    </row>
    <row r="9199" spans="14:16" ht="14.25" customHeight="1" x14ac:dyDescent="0.2">
      <c r="N9199" s="8"/>
      <c r="P9199" s="8"/>
    </row>
    <row r="9200" spans="14:16" ht="14.25" customHeight="1" x14ac:dyDescent="0.2">
      <c r="N9200" s="8"/>
      <c r="P9200" s="8"/>
    </row>
    <row r="9201" spans="14:16" ht="14.25" customHeight="1" x14ac:dyDescent="0.2">
      <c r="N9201" s="8"/>
      <c r="P9201" s="8"/>
    </row>
    <row r="9202" spans="14:16" ht="14.25" customHeight="1" x14ac:dyDescent="0.2">
      <c r="N9202" s="8"/>
      <c r="P9202" s="8"/>
    </row>
    <row r="9203" spans="14:16" ht="14.25" customHeight="1" x14ac:dyDescent="0.2">
      <c r="N9203" s="8"/>
      <c r="P9203" s="8"/>
    </row>
    <row r="9204" spans="14:16" ht="14.25" customHeight="1" x14ac:dyDescent="0.2">
      <c r="N9204" s="8"/>
      <c r="P9204" s="8"/>
    </row>
    <row r="9205" spans="14:16" ht="14.25" customHeight="1" x14ac:dyDescent="0.2">
      <c r="N9205" s="8"/>
      <c r="P9205" s="8"/>
    </row>
    <row r="9206" spans="14:16" ht="14.25" customHeight="1" x14ac:dyDescent="0.2">
      <c r="N9206" s="8"/>
      <c r="P9206" s="8"/>
    </row>
    <row r="9207" spans="14:16" ht="14.25" customHeight="1" x14ac:dyDescent="0.2">
      <c r="N9207" s="8"/>
      <c r="P9207" s="8"/>
    </row>
    <row r="9208" spans="14:16" ht="14.25" customHeight="1" x14ac:dyDescent="0.2">
      <c r="N9208" s="8"/>
      <c r="P9208" s="8"/>
    </row>
    <row r="9209" spans="14:16" ht="14.25" customHeight="1" x14ac:dyDescent="0.2">
      <c r="N9209" s="8"/>
      <c r="P9209" s="8"/>
    </row>
    <row r="9210" spans="14:16" ht="14.25" customHeight="1" x14ac:dyDescent="0.2">
      <c r="N9210" s="8"/>
      <c r="P9210" s="8"/>
    </row>
    <row r="9211" spans="14:16" ht="14.25" customHeight="1" x14ac:dyDescent="0.2">
      <c r="N9211" s="8"/>
      <c r="P9211" s="8"/>
    </row>
    <row r="9212" spans="14:16" ht="14.25" customHeight="1" x14ac:dyDescent="0.2">
      <c r="N9212" s="8"/>
      <c r="P9212" s="8"/>
    </row>
    <row r="9213" spans="14:16" ht="14.25" customHeight="1" x14ac:dyDescent="0.2">
      <c r="N9213" s="8"/>
      <c r="P9213" s="8"/>
    </row>
    <row r="9214" spans="14:16" ht="14.25" customHeight="1" x14ac:dyDescent="0.2">
      <c r="N9214" s="8"/>
      <c r="P9214" s="8"/>
    </row>
    <row r="9215" spans="14:16" ht="14.25" customHeight="1" x14ac:dyDescent="0.2">
      <c r="N9215" s="8"/>
      <c r="P9215" s="8"/>
    </row>
    <row r="9216" spans="14:16" ht="14.25" customHeight="1" x14ac:dyDescent="0.2">
      <c r="N9216" s="8"/>
      <c r="P9216" s="8"/>
    </row>
    <row r="9217" spans="14:16" ht="14.25" customHeight="1" x14ac:dyDescent="0.2">
      <c r="N9217" s="8"/>
      <c r="P9217" s="8"/>
    </row>
    <row r="9218" spans="14:16" ht="14.25" customHeight="1" x14ac:dyDescent="0.2">
      <c r="N9218" s="8"/>
      <c r="P9218" s="8"/>
    </row>
    <row r="9219" spans="14:16" ht="14.25" customHeight="1" x14ac:dyDescent="0.2">
      <c r="N9219" s="8"/>
      <c r="P9219" s="8"/>
    </row>
    <row r="9220" spans="14:16" ht="14.25" customHeight="1" x14ac:dyDescent="0.2">
      <c r="N9220" s="8"/>
      <c r="P9220" s="8"/>
    </row>
    <row r="9221" spans="14:16" ht="14.25" customHeight="1" x14ac:dyDescent="0.2">
      <c r="N9221" s="8"/>
      <c r="P9221" s="8"/>
    </row>
    <row r="9222" spans="14:16" ht="14.25" customHeight="1" x14ac:dyDescent="0.2">
      <c r="N9222" s="8"/>
      <c r="P9222" s="8"/>
    </row>
    <row r="9223" spans="14:16" ht="14.25" customHeight="1" x14ac:dyDescent="0.2">
      <c r="N9223" s="8"/>
      <c r="P9223" s="8"/>
    </row>
    <row r="9224" spans="14:16" ht="14.25" customHeight="1" x14ac:dyDescent="0.2">
      <c r="N9224" s="8"/>
      <c r="P9224" s="8"/>
    </row>
    <row r="9225" spans="14:16" ht="14.25" customHeight="1" x14ac:dyDescent="0.2">
      <c r="N9225" s="8"/>
      <c r="P9225" s="8"/>
    </row>
    <row r="9226" spans="14:16" ht="14.25" customHeight="1" x14ac:dyDescent="0.2">
      <c r="N9226" s="8"/>
      <c r="P9226" s="8"/>
    </row>
    <row r="9227" spans="14:16" ht="14.25" customHeight="1" x14ac:dyDescent="0.2">
      <c r="N9227" s="8"/>
      <c r="P9227" s="8"/>
    </row>
    <row r="9228" spans="14:16" ht="14.25" customHeight="1" x14ac:dyDescent="0.2">
      <c r="N9228" s="8"/>
      <c r="P9228" s="8"/>
    </row>
    <row r="9229" spans="14:16" ht="14.25" customHeight="1" x14ac:dyDescent="0.2">
      <c r="N9229" s="8"/>
      <c r="P9229" s="8"/>
    </row>
    <row r="9230" spans="14:16" ht="14.25" customHeight="1" x14ac:dyDescent="0.2">
      <c r="N9230" s="8"/>
      <c r="P9230" s="8"/>
    </row>
    <row r="9231" spans="14:16" ht="14.25" customHeight="1" x14ac:dyDescent="0.2">
      <c r="N9231" s="8"/>
      <c r="P9231" s="8"/>
    </row>
    <row r="9232" spans="14:16" ht="14.25" customHeight="1" x14ac:dyDescent="0.2">
      <c r="N9232" s="8"/>
      <c r="P9232" s="8"/>
    </row>
    <row r="9233" spans="14:16" ht="14.25" customHeight="1" x14ac:dyDescent="0.2">
      <c r="N9233" s="8"/>
      <c r="P9233" s="8"/>
    </row>
    <row r="9234" spans="14:16" ht="14.25" customHeight="1" x14ac:dyDescent="0.2">
      <c r="N9234" s="8"/>
      <c r="P9234" s="8"/>
    </row>
    <row r="9235" spans="14:16" ht="14.25" customHeight="1" x14ac:dyDescent="0.2">
      <c r="N9235" s="8"/>
      <c r="P9235" s="8"/>
    </row>
    <row r="9236" spans="14:16" ht="14.25" customHeight="1" x14ac:dyDescent="0.2">
      <c r="N9236" s="8"/>
      <c r="P9236" s="8"/>
    </row>
    <row r="9237" spans="14:16" ht="14.25" customHeight="1" x14ac:dyDescent="0.2">
      <c r="N9237" s="8"/>
      <c r="P9237" s="8"/>
    </row>
    <row r="9238" spans="14:16" ht="14.25" customHeight="1" x14ac:dyDescent="0.2">
      <c r="N9238" s="8"/>
      <c r="P9238" s="8"/>
    </row>
    <row r="9239" spans="14:16" ht="14.25" customHeight="1" x14ac:dyDescent="0.2">
      <c r="N9239" s="8"/>
      <c r="P9239" s="8"/>
    </row>
    <row r="9240" spans="14:16" ht="14.25" customHeight="1" x14ac:dyDescent="0.2">
      <c r="N9240" s="8"/>
      <c r="P9240" s="8"/>
    </row>
    <row r="9241" spans="14:16" ht="14.25" customHeight="1" x14ac:dyDescent="0.2">
      <c r="N9241" s="8"/>
      <c r="P9241" s="8"/>
    </row>
    <row r="9242" spans="14:16" ht="14.25" customHeight="1" x14ac:dyDescent="0.2">
      <c r="N9242" s="8"/>
      <c r="P9242" s="8"/>
    </row>
    <row r="9243" spans="14:16" ht="14.25" customHeight="1" x14ac:dyDescent="0.2">
      <c r="N9243" s="8"/>
      <c r="P9243" s="8"/>
    </row>
    <row r="9244" spans="14:16" ht="14.25" customHeight="1" x14ac:dyDescent="0.2">
      <c r="N9244" s="8"/>
      <c r="P9244" s="8"/>
    </row>
    <row r="9245" spans="14:16" ht="14.25" customHeight="1" x14ac:dyDescent="0.2">
      <c r="N9245" s="8"/>
      <c r="P9245" s="8"/>
    </row>
    <row r="9246" spans="14:16" ht="14.25" customHeight="1" x14ac:dyDescent="0.2">
      <c r="N9246" s="8"/>
      <c r="P9246" s="8"/>
    </row>
    <row r="9247" spans="14:16" ht="14.25" customHeight="1" x14ac:dyDescent="0.2">
      <c r="N9247" s="8"/>
      <c r="P9247" s="8"/>
    </row>
    <row r="9248" spans="14:16" ht="14.25" customHeight="1" x14ac:dyDescent="0.2">
      <c r="N9248" s="8"/>
      <c r="P9248" s="8"/>
    </row>
    <row r="9249" spans="14:16" ht="14.25" customHeight="1" x14ac:dyDescent="0.2">
      <c r="N9249" s="8"/>
      <c r="P9249" s="8"/>
    </row>
    <row r="9250" spans="14:16" ht="14.25" customHeight="1" x14ac:dyDescent="0.2">
      <c r="N9250" s="8"/>
      <c r="P9250" s="8"/>
    </row>
    <row r="9251" spans="14:16" ht="14.25" customHeight="1" x14ac:dyDescent="0.2">
      <c r="N9251" s="8"/>
      <c r="P9251" s="8"/>
    </row>
    <row r="9252" spans="14:16" ht="14.25" customHeight="1" x14ac:dyDescent="0.2">
      <c r="N9252" s="8"/>
      <c r="P9252" s="8"/>
    </row>
    <row r="9253" spans="14:16" ht="14.25" customHeight="1" x14ac:dyDescent="0.2">
      <c r="N9253" s="8"/>
      <c r="P9253" s="8"/>
    </row>
    <row r="9254" spans="14:16" ht="14.25" customHeight="1" x14ac:dyDescent="0.2">
      <c r="N9254" s="8"/>
      <c r="P9254" s="8"/>
    </row>
    <row r="9255" spans="14:16" ht="14.25" customHeight="1" x14ac:dyDescent="0.2">
      <c r="N9255" s="8"/>
      <c r="P9255" s="8"/>
    </row>
    <row r="9256" spans="14:16" ht="14.25" customHeight="1" x14ac:dyDescent="0.2">
      <c r="N9256" s="8"/>
      <c r="P9256" s="8"/>
    </row>
    <row r="9257" spans="14:16" ht="14.25" customHeight="1" x14ac:dyDescent="0.2">
      <c r="N9257" s="8"/>
      <c r="P9257" s="8"/>
    </row>
    <row r="9258" spans="14:16" ht="14.25" customHeight="1" x14ac:dyDescent="0.2">
      <c r="N9258" s="8"/>
      <c r="P9258" s="8"/>
    </row>
    <row r="9259" spans="14:16" ht="14.25" customHeight="1" x14ac:dyDescent="0.2">
      <c r="N9259" s="8"/>
      <c r="P9259" s="8"/>
    </row>
    <row r="9260" spans="14:16" ht="14.25" customHeight="1" x14ac:dyDescent="0.2">
      <c r="N9260" s="8"/>
      <c r="P9260" s="8"/>
    </row>
    <row r="9261" spans="14:16" ht="14.25" customHeight="1" x14ac:dyDescent="0.2">
      <c r="N9261" s="8"/>
      <c r="P9261" s="8"/>
    </row>
    <row r="9262" spans="14:16" ht="14.25" customHeight="1" x14ac:dyDescent="0.2">
      <c r="N9262" s="8"/>
      <c r="P9262" s="8"/>
    </row>
    <row r="9263" spans="14:16" ht="14.25" customHeight="1" x14ac:dyDescent="0.2">
      <c r="N9263" s="8"/>
      <c r="P9263" s="8"/>
    </row>
    <row r="9264" spans="14:16" ht="14.25" customHeight="1" x14ac:dyDescent="0.2">
      <c r="N9264" s="8"/>
      <c r="P9264" s="8"/>
    </row>
    <row r="9265" spans="14:16" ht="14.25" customHeight="1" x14ac:dyDescent="0.2">
      <c r="N9265" s="8"/>
      <c r="P9265" s="8"/>
    </row>
    <row r="9266" spans="14:16" ht="14.25" customHeight="1" x14ac:dyDescent="0.2">
      <c r="N9266" s="8"/>
      <c r="P9266" s="8"/>
    </row>
    <row r="9267" spans="14:16" ht="14.25" customHeight="1" x14ac:dyDescent="0.2">
      <c r="N9267" s="8"/>
      <c r="P9267" s="8"/>
    </row>
    <row r="9268" spans="14:16" ht="14.25" customHeight="1" x14ac:dyDescent="0.2">
      <c r="N9268" s="8"/>
      <c r="P9268" s="8"/>
    </row>
    <row r="9269" spans="14:16" ht="14.25" customHeight="1" x14ac:dyDescent="0.2">
      <c r="N9269" s="8"/>
      <c r="P9269" s="8"/>
    </row>
    <row r="9270" spans="14:16" ht="14.25" customHeight="1" x14ac:dyDescent="0.2">
      <c r="N9270" s="8"/>
      <c r="P9270" s="8"/>
    </row>
    <row r="9271" spans="14:16" ht="14.25" customHeight="1" x14ac:dyDescent="0.2">
      <c r="N9271" s="8"/>
      <c r="P9271" s="8"/>
    </row>
    <row r="9272" spans="14:16" ht="14.25" customHeight="1" x14ac:dyDescent="0.2">
      <c r="N9272" s="8"/>
      <c r="P9272" s="8"/>
    </row>
    <row r="9273" spans="14:16" ht="14.25" customHeight="1" x14ac:dyDescent="0.2">
      <c r="N9273" s="8"/>
      <c r="P9273" s="8"/>
    </row>
    <row r="9274" spans="14:16" ht="14.25" customHeight="1" x14ac:dyDescent="0.2">
      <c r="N9274" s="8"/>
      <c r="P9274" s="8"/>
    </row>
    <row r="9275" spans="14:16" ht="14.25" customHeight="1" x14ac:dyDescent="0.2">
      <c r="N9275" s="8"/>
      <c r="P9275" s="8"/>
    </row>
    <row r="9276" spans="14:16" ht="14.25" customHeight="1" x14ac:dyDescent="0.2">
      <c r="N9276" s="8"/>
      <c r="P9276" s="8"/>
    </row>
    <row r="9277" spans="14:16" ht="14.25" customHeight="1" x14ac:dyDescent="0.2">
      <c r="N9277" s="8"/>
      <c r="P9277" s="8"/>
    </row>
    <row r="9278" spans="14:16" ht="14.25" customHeight="1" x14ac:dyDescent="0.2">
      <c r="N9278" s="8"/>
      <c r="P9278" s="8"/>
    </row>
    <row r="9279" spans="14:16" ht="14.25" customHeight="1" x14ac:dyDescent="0.2">
      <c r="N9279" s="8"/>
      <c r="P9279" s="8"/>
    </row>
    <row r="9280" spans="14:16" ht="14.25" customHeight="1" x14ac:dyDescent="0.2">
      <c r="N9280" s="8"/>
      <c r="P9280" s="8"/>
    </row>
    <row r="9281" spans="14:16" ht="14.25" customHeight="1" x14ac:dyDescent="0.2">
      <c r="N9281" s="8"/>
      <c r="P9281" s="8"/>
    </row>
    <row r="9282" spans="14:16" ht="14.25" customHeight="1" x14ac:dyDescent="0.2">
      <c r="N9282" s="8"/>
      <c r="P9282" s="8"/>
    </row>
    <row r="9283" spans="14:16" ht="14.25" customHeight="1" x14ac:dyDescent="0.2">
      <c r="N9283" s="8"/>
      <c r="P9283" s="8"/>
    </row>
    <row r="9284" spans="14:16" ht="14.25" customHeight="1" x14ac:dyDescent="0.2">
      <c r="N9284" s="8"/>
      <c r="P9284" s="8"/>
    </row>
    <row r="9285" spans="14:16" ht="14.25" customHeight="1" x14ac:dyDescent="0.2">
      <c r="N9285" s="8"/>
      <c r="P9285" s="8"/>
    </row>
    <row r="9286" spans="14:16" ht="14.25" customHeight="1" x14ac:dyDescent="0.2">
      <c r="N9286" s="8"/>
      <c r="P9286" s="8"/>
    </row>
    <row r="9287" spans="14:16" ht="14.25" customHeight="1" x14ac:dyDescent="0.2">
      <c r="N9287" s="8"/>
      <c r="P9287" s="8"/>
    </row>
    <row r="9288" spans="14:16" ht="14.25" customHeight="1" x14ac:dyDescent="0.2">
      <c r="N9288" s="8"/>
      <c r="P9288" s="8"/>
    </row>
    <row r="9289" spans="14:16" ht="14.25" customHeight="1" x14ac:dyDescent="0.2">
      <c r="N9289" s="8"/>
      <c r="P9289" s="8"/>
    </row>
    <row r="9290" spans="14:16" ht="14.25" customHeight="1" x14ac:dyDescent="0.2">
      <c r="N9290" s="8"/>
      <c r="P9290" s="8"/>
    </row>
    <row r="9291" spans="14:16" ht="14.25" customHeight="1" x14ac:dyDescent="0.2">
      <c r="N9291" s="8"/>
      <c r="P9291" s="8"/>
    </row>
    <row r="9292" spans="14:16" ht="14.25" customHeight="1" x14ac:dyDescent="0.2">
      <c r="N9292" s="8"/>
      <c r="P9292" s="8"/>
    </row>
    <row r="9293" spans="14:16" ht="14.25" customHeight="1" x14ac:dyDescent="0.2">
      <c r="N9293" s="8"/>
      <c r="P9293" s="8"/>
    </row>
    <row r="9294" spans="14:16" ht="14.25" customHeight="1" x14ac:dyDescent="0.2">
      <c r="N9294" s="8"/>
      <c r="P9294" s="8"/>
    </row>
    <row r="9295" spans="14:16" ht="14.25" customHeight="1" x14ac:dyDescent="0.2">
      <c r="N9295" s="8"/>
      <c r="P9295" s="8"/>
    </row>
    <row r="9296" spans="14:16" ht="14.25" customHeight="1" x14ac:dyDescent="0.2">
      <c r="N9296" s="8"/>
      <c r="P9296" s="8"/>
    </row>
    <row r="9297" spans="14:16" ht="14.25" customHeight="1" x14ac:dyDescent="0.2">
      <c r="N9297" s="8"/>
      <c r="P9297" s="8"/>
    </row>
    <row r="9298" spans="14:16" ht="14.25" customHeight="1" x14ac:dyDescent="0.2">
      <c r="N9298" s="8"/>
      <c r="P9298" s="8"/>
    </row>
    <row r="9299" spans="14:16" ht="14.25" customHeight="1" x14ac:dyDescent="0.2">
      <c r="N9299" s="8"/>
      <c r="P9299" s="8"/>
    </row>
    <row r="9300" spans="14:16" ht="14.25" customHeight="1" x14ac:dyDescent="0.2">
      <c r="N9300" s="8"/>
      <c r="P9300" s="8"/>
    </row>
    <row r="9301" spans="14:16" ht="14.25" customHeight="1" x14ac:dyDescent="0.2">
      <c r="N9301" s="8"/>
      <c r="P9301" s="8"/>
    </row>
    <row r="9302" spans="14:16" ht="14.25" customHeight="1" x14ac:dyDescent="0.2">
      <c r="N9302" s="8"/>
      <c r="P9302" s="8"/>
    </row>
    <row r="9303" spans="14:16" ht="14.25" customHeight="1" x14ac:dyDescent="0.2">
      <c r="N9303" s="8"/>
      <c r="P9303" s="8"/>
    </row>
    <row r="9304" spans="14:16" ht="14.25" customHeight="1" x14ac:dyDescent="0.2">
      <c r="N9304" s="8"/>
      <c r="P9304" s="8"/>
    </row>
    <row r="9305" spans="14:16" ht="14.25" customHeight="1" x14ac:dyDescent="0.2">
      <c r="N9305" s="8"/>
      <c r="P9305" s="8"/>
    </row>
    <row r="9306" spans="14:16" ht="14.25" customHeight="1" x14ac:dyDescent="0.2">
      <c r="N9306" s="8"/>
      <c r="P9306" s="8"/>
    </row>
    <row r="9307" spans="14:16" ht="14.25" customHeight="1" x14ac:dyDescent="0.2">
      <c r="N9307" s="8"/>
      <c r="P9307" s="8"/>
    </row>
    <row r="9308" spans="14:16" ht="14.25" customHeight="1" x14ac:dyDescent="0.2">
      <c r="N9308" s="8"/>
      <c r="P9308" s="8"/>
    </row>
    <row r="9309" spans="14:16" ht="14.25" customHeight="1" x14ac:dyDescent="0.2">
      <c r="N9309" s="8"/>
      <c r="P9309" s="8"/>
    </row>
    <row r="9310" spans="14:16" ht="14.25" customHeight="1" x14ac:dyDescent="0.2">
      <c r="N9310" s="8"/>
      <c r="P9310" s="8"/>
    </row>
    <row r="9311" spans="14:16" ht="14.25" customHeight="1" x14ac:dyDescent="0.2">
      <c r="N9311" s="8"/>
      <c r="P9311" s="8"/>
    </row>
    <row r="9312" spans="14:16" ht="14.25" customHeight="1" x14ac:dyDescent="0.2">
      <c r="N9312" s="8"/>
      <c r="P9312" s="8"/>
    </row>
    <row r="9313" spans="14:16" ht="14.25" customHeight="1" x14ac:dyDescent="0.2">
      <c r="N9313" s="8"/>
      <c r="P9313" s="8"/>
    </row>
    <row r="9314" spans="14:16" ht="14.25" customHeight="1" x14ac:dyDescent="0.2">
      <c r="N9314" s="8"/>
      <c r="P9314" s="8"/>
    </row>
    <row r="9315" spans="14:16" ht="14.25" customHeight="1" x14ac:dyDescent="0.2">
      <c r="N9315" s="8"/>
      <c r="P9315" s="8"/>
    </row>
    <row r="9316" spans="14:16" ht="14.25" customHeight="1" x14ac:dyDescent="0.2">
      <c r="N9316" s="8"/>
      <c r="P9316" s="8"/>
    </row>
    <row r="9317" spans="14:16" ht="14.25" customHeight="1" x14ac:dyDescent="0.2">
      <c r="N9317" s="8"/>
      <c r="P9317" s="8"/>
    </row>
    <row r="9318" spans="14:16" ht="14.25" customHeight="1" x14ac:dyDescent="0.2">
      <c r="N9318" s="8"/>
      <c r="P9318" s="8"/>
    </row>
    <row r="9319" spans="14:16" ht="14.25" customHeight="1" x14ac:dyDescent="0.2">
      <c r="N9319" s="8"/>
      <c r="P9319" s="8"/>
    </row>
    <row r="9320" spans="14:16" ht="14.25" customHeight="1" x14ac:dyDescent="0.2">
      <c r="N9320" s="8"/>
      <c r="P9320" s="8"/>
    </row>
    <row r="9321" spans="14:16" ht="14.25" customHeight="1" x14ac:dyDescent="0.2">
      <c r="N9321" s="8"/>
      <c r="P9321" s="8"/>
    </row>
    <row r="9322" spans="14:16" ht="14.25" customHeight="1" x14ac:dyDescent="0.2">
      <c r="N9322" s="8"/>
      <c r="P9322" s="8"/>
    </row>
    <row r="9323" spans="14:16" ht="14.25" customHeight="1" x14ac:dyDescent="0.2">
      <c r="N9323" s="8"/>
      <c r="P9323" s="8"/>
    </row>
    <row r="9324" spans="14:16" ht="14.25" customHeight="1" x14ac:dyDescent="0.2">
      <c r="N9324" s="8"/>
      <c r="P9324" s="8"/>
    </row>
    <row r="9325" spans="14:16" ht="14.25" customHeight="1" x14ac:dyDescent="0.2">
      <c r="N9325" s="8"/>
      <c r="P9325" s="8"/>
    </row>
    <row r="9326" spans="14:16" ht="14.25" customHeight="1" x14ac:dyDescent="0.2">
      <c r="N9326" s="8"/>
      <c r="P9326" s="8"/>
    </row>
    <row r="9327" spans="14:16" ht="14.25" customHeight="1" x14ac:dyDescent="0.2">
      <c r="N9327" s="8"/>
      <c r="P9327" s="8"/>
    </row>
    <row r="9328" spans="14:16" ht="14.25" customHeight="1" x14ac:dyDescent="0.2">
      <c r="N9328" s="8"/>
      <c r="P9328" s="8"/>
    </row>
    <row r="9329" spans="14:16" ht="14.25" customHeight="1" x14ac:dyDescent="0.2">
      <c r="N9329" s="8"/>
      <c r="P9329" s="8"/>
    </row>
    <row r="9330" spans="14:16" ht="14.25" customHeight="1" x14ac:dyDescent="0.2">
      <c r="N9330" s="8"/>
      <c r="P9330" s="8"/>
    </row>
    <row r="9331" spans="14:16" ht="14.25" customHeight="1" x14ac:dyDescent="0.2">
      <c r="N9331" s="8"/>
      <c r="P9331" s="8"/>
    </row>
    <row r="9332" spans="14:16" ht="14.25" customHeight="1" x14ac:dyDescent="0.2">
      <c r="N9332" s="8"/>
      <c r="P9332" s="8"/>
    </row>
    <row r="9333" spans="14:16" ht="14.25" customHeight="1" x14ac:dyDescent="0.2">
      <c r="N9333" s="8"/>
      <c r="P9333" s="8"/>
    </row>
    <row r="9334" spans="14:16" ht="14.25" customHeight="1" x14ac:dyDescent="0.2">
      <c r="N9334" s="8"/>
      <c r="P9334" s="8"/>
    </row>
    <row r="9335" spans="14:16" ht="14.25" customHeight="1" x14ac:dyDescent="0.2">
      <c r="N9335" s="8"/>
      <c r="P9335" s="8"/>
    </row>
    <row r="9336" spans="14:16" ht="14.25" customHeight="1" x14ac:dyDescent="0.2">
      <c r="N9336" s="8"/>
      <c r="P9336" s="8"/>
    </row>
    <row r="9337" spans="14:16" ht="14.25" customHeight="1" x14ac:dyDescent="0.2">
      <c r="N9337" s="8"/>
      <c r="P9337" s="8"/>
    </row>
    <row r="9338" spans="14:16" ht="14.25" customHeight="1" x14ac:dyDescent="0.2">
      <c r="N9338" s="8"/>
      <c r="P9338" s="8"/>
    </row>
    <row r="9339" spans="14:16" ht="14.25" customHeight="1" x14ac:dyDescent="0.2">
      <c r="N9339" s="8"/>
      <c r="P9339" s="8"/>
    </row>
    <row r="9340" spans="14:16" ht="14.25" customHeight="1" x14ac:dyDescent="0.2">
      <c r="N9340" s="8"/>
      <c r="P9340" s="8"/>
    </row>
    <row r="9341" spans="14:16" ht="14.25" customHeight="1" x14ac:dyDescent="0.2">
      <c r="N9341" s="8"/>
      <c r="P9341" s="8"/>
    </row>
    <row r="9342" spans="14:16" ht="14.25" customHeight="1" x14ac:dyDescent="0.2">
      <c r="N9342" s="8"/>
      <c r="P9342" s="8"/>
    </row>
    <row r="9343" spans="14:16" ht="14.25" customHeight="1" x14ac:dyDescent="0.2">
      <c r="N9343" s="8"/>
      <c r="P9343" s="8"/>
    </row>
    <row r="9344" spans="14:16" ht="14.25" customHeight="1" x14ac:dyDescent="0.2">
      <c r="N9344" s="8"/>
      <c r="P9344" s="8"/>
    </row>
    <row r="9345" spans="14:16" ht="14.25" customHeight="1" x14ac:dyDescent="0.2">
      <c r="N9345" s="8"/>
      <c r="P9345" s="8"/>
    </row>
    <row r="9346" spans="14:16" ht="14.25" customHeight="1" x14ac:dyDescent="0.2">
      <c r="N9346" s="8"/>
      <c r="P9346" s="8"/>
    </row>
    <row r="9347" spans="14:16" ht="14.25" customHeight="1" x14ac:dyDescent="0.2">
      <c r="N9347" s="8"/>
      <c r="P9347" s="8"/>
    </row>
    <row r="9348" spans="14:16" ht="14.25" customHeight="1" x14ac:dyDescent="0.2">
      <c r="N9348" s="8"/>
      <c r="P9348" s="8"/>
    </row>
    <row r="9349" spans="14:16" ht="14.25" customHeight="1" x14ac:dyDescent="0.2">
      <c r="N9349" s="8"/>
      <c r="P9349" s="8"/>
    </row>
    <row r="9350" spans="14:16" ht="14.25" customHeight="1" x14ac:dyDescent="0.2">
      <c r="N9350" s="8"/>
      <c r="P9350" s="8"/>
    </row>
    <row r="9351" spans="14:16" ht="14.25" customHeight="1" x14ac:dyDescent="0.2">
      <c r="N9351" s="8"/>
      <c r="P9351" s="8"/>
    </row>
    <row r="9352" spans="14:16" ht="14.25" customHeight="1" x14ac:dyDescent="0.2">
      <c r="N9352" s="8"/>
      <c r="P9352" s="8"/>
    </row>
    <row r="9353" spans="14:16" ht="14.25" customHeight="1" x14ac:dyDescent="0.2">
      <c r="N9353" s="8"/>
      <c r="P9353" s="8"/>
    </row>
    <row r="9354" spans="14:16" ht="14.25" customHeight="1" x14ac:dyDescent="0.2">
      <c r="N9354" s="8"/>
      <c r="P9354" s="8"/>
    </row>
    <row r="9355" spans="14:16" ht="14.25" customHeight="1" x14ac:dyDescent="0.2">
      <c r="N9355" s="8"/>
      <c r="P9355" s="8"/>
    </row>
    <row r="9356" spans="14:16" ht="14.25" customHeight="1" x14ac:dyDescent="0.2">
      <c r="N9356" s="8"/>
      <c r="P9356" s="8"/>
    </row>
    <row r="9357" spans="14:16" ht="14.25" customHeight="1" x14ac:dyDescent="0.2">
      <c r="N9357" s="8"/>
      <c r="P9357" s="8"/>
    </row>
    <row r="9358" spans="14:16" ht="14.25" customHeight="1" x14ac:dyDescent="0.2">
      <c r="N9358" s="8"/>
      <c r="P9358" s="8"/>
    </row>
    <row r="9359" spans="14:16" ht="14.25" customHeight="1" x14ac:dyDescent="0.2">
      <c r="N9359" s="8"/>
      <c r="P9359" s="8"/>
    </row>
    <row r="9360" spans="14:16" ht="14.25" customHeight="1" x14ac:dyDescent="0.2">
      <c r="N9360" s="8"/>
      <c r="P9360" s="8"/>
    </row>
    <row r="9361" spans="14:16" ht="14.25" customHeight="1" x14ac:dyDescent="0.2">
      <c r="N9361" s="8"/>
      <c r="P9361" s="8"/>
    </row>
    <row r="9362" spans="14:16" ht="14.25" customHeight="1" x14ac:dyDescent="0.2">
      <c r="N9362" s="8"/>
      <c r="P9362" s="8"/>
    </row>
    <row r="9363" spans="14:16" ht="14.25" customHeight="1" x14ac:dyDescent="0.2">
      <c r="N9363" s="8"/>
      <c r="P9363" s="8"/>
    </row>
    <row r="9364" spans="14:16" ht="14.25" customHeight="1" x14ac:dyDescent="0.2">
      <c r="N9364" s="8"/>
      <c r="P9364" s="8"/>
    </row>
    <row r="9365" spans="14:16" ht="14.25" customHeight="1" x14ac:dyDescent="0.2">
      <c r="N9365" s="8"/>
      <c r="P9365" s="8"/>
    </row>
    <row r="9366" spans="14:16" ht="14.25" customHeight="1" x14ac:dyDescent="0.2">
      <c r="N9366" s="8"/>
      <c r="P9366" s="8"/>
    </row>
    <row r="9367" spans="14:16" ht="14.25" customHeight="1" x14ac:dyDescent="0.2">
      <c r="N9367" s="8"/>
      <c r="P9367" s="8"/>
    </row>
    <row r="9368" spans="14:16" ht="14.25" customHeight="1" x14ac:dyDescent="0.2">
      <c r="N9368" s="8"/>
      <c r="P9368" s="8"/>
    </row>
    <row r="9369" spans="14:16" ht="14.25" customHeight="1" x14ac:dyDescent="0.2">
      <c r="N9369" s="8"/>
      <c r="P9369" s="8"/>
    </row>
    <row r="9370" spans="14:16" ht="14.25" customHeight="1" x14ac:dyDescent="0.2">
      <c r="N9370" s="8"/>
      <c r="P9370" s="8"/>
    </row>
    <row r="9371" spans="14:16" ht="14.25" customHeight="1" x14ac:dyDescent="0.2">
      <c r="N9371" s="8"/>
      <c r="P9371" s="8"/>
    </row>
    <row r="9372" spans="14:16" ht="14.25" customHeight="1" x14ac:dyDescent="0.2">
      <c r="N9372" s="8"/>
      <c r="P9372" s="8"/>
    </row>
    <row r="9373" spans="14:16" ht="14.25" customHeight="1" x14ac:dyDescent="0.2">
      <c r="N9373" s="8"/>
      <c r="P9373" s="8"/>
    </row>
    <row r="9374" spans="14:16" ht="14.25" customHeight="1" x14ac:dyDescent="0.2">
      <c r="N9374" s="8"/>
      <c r="P9374" s="8"/>
    </row>
    <row r="9375" spans="14:16" ht="14.25" customHeight="1" x14ac:dyDescent="0.2">
      <c r="N9375" s="8"/>
      <c r="P9375" s="8"/>
    </row>
    <row r="9376" spans="14:16" ht="14.25" customHeight="1" x14ac:dyDescent="0.2">
      <c r="N9376" s="8"/>
      <c r="P9376" s="8"/>
    </row>
    <row r="9377" spans="14:16" ht="14.25" customHeight="1" x14ac:dyDescent="0.2">
      <c r="N9377" s="8"/>
      <c r="P9377" s="8"/>
    </row>
    <row r="9378" spans="14:16" ht="14.25" customHeight="1" x14ac:dyDescent="0.2">
      <c r="N9378" s="8"/>
      <c r="P9378" s="8"/>
    </row>
    <row r="9379" spans="14:16" ht="14.25" customHeight="1" x14ac:dyDescent="0.2">
      <c r="N9379" s="8"/>
      <c r="P9379" s="8"/>
    </row>
    <row r="9380" spans="14:16" ht="14.25" customHeight="1" x14ac:dyDescent="0.2">
      <c r="N9380" s="8"/>
      <c r="P9380" s="8"/>
    </row>
    <row r="9381" spans="14:16" ht="14.25" customHeight="1" x14ac:dyDescent="0.2">
      <c r="N9381" s="8"/>
      <c r="P9381" s="8"/>
    </row>
    <row r="9382" spans="14:16" ht="14.25" customHeight="1" x14ac:dyDescent="0.2">
      <c r="N9382" s="8"/>
      <c r="P9382" s="8"/>
    </row>
    <row r="9383" spans="14:16" ht="14.25" customHeight="1" x14ac:dyDescent="0.2">
      <c r="N9383" s="8"/>
      <c r="P9383" s="8"/>
    </row>
    <row r="9384" spans="14:16" ht="14.25" customHeight="1" x14ac:dyDescent="0.2">
      <c r="N9384" s="8"/>
      <c r="P9384" s="8"/>
    </row>
    <row r="9385" spans="14:16" ht="14.25" customHeight="1" x14ac:dyDescent="0.2">
      <c r="N9385" s="8"/>
      <c r="P9385" s="8"/>
    </row>
    <row r="9386" spans="14:16" ht="14.25" customHeight="1" x14ac:dyDescent="0.2">
      <c r="N9386" s="8"/>
      <c r="P9386" s="8"/>
    </row>
    <row r="9387" spans="14:16" ht="14.25" customHeight="1" x14ac:dyDescent="0.2">
      <c r="N9387" s="8"/>
      <c r="P9387" s="8"/>
    </row>
    <row r="9388" spans="14:16" ht="14.25" customHeight="1" x14ac:dyDescent="0.2">
      <c r="N9388" s="8"/>
      <c r="P9388" s="8"/>
    </row>
    <row r="9389" spans="14:16" ht="14.25" customHeight="1" x14ac:dyDescent="0.2">
      <c r="N9389" s="8"/>
      <c r="P9389" s="8"/>
    </row>
    <row r="9390" spans="14:16" ht="14.25" customHeight="1" x14ac:dyDescent="0.2">
      <c r="N9390" s="8"/>
      <c r="P9390" s="8"/>
    </row>
    <row r="9391" spans="14:16" ht="14.25" customHeight="1" x14ac:dyDescent="0.2">
      <c r="N9391" s="8"/>
      <c r="P9391" s="8"/>
    </row>
    <row r="9392" spans="14:16" ht="14.25" customHeight="1" x14ac:dyDescent="0.2">
      <c r="N9392" s="8"/>
      <c r="P9392" s="8"/>
    </row>
    <row r="9393" spans="14:16" ht="14.25" customHeight="1" x14ac:dyDescent="0.2">
      <c r="N9393" s="8"/>
      <c r="P9393" s="8"/>
    </row>
    <row r="9394" spans="14:16" ht="14.25" customHeight="1" x14ac:dyDescent="0.2">
      <c r="N9394" s="8"/>
      <c r="P9394" s="8"/>
    </row>
    <row r="9395" spans="14:16" ht="14.25" customHeight="1" x14ac:dyDescent="0.2">
      <c r="N9395" s="8"/>
      <c r="P9395" s="8"/>
    </row>
    <row r="9396" spans="14:16" ht="14.25" customHeight="1" x14ac:dyDescent="0.2">
      <c r="N9396" s="8"/>
      <c r="P9396" s="8"/>
    </row>
    <row r="9397" spans="14:16" ht="14.25" customHeight="1" x14ac:dyDescent="0.2">
      <c r="N9397" s="8"/>
      <c r="P9397" s="8"/>
    </row>
    <row r="9398" spans="14:16" ht="14.25" customHeight="1" x14ac:dyDescent="0.2">
      <c r="N9398" s="8"/>
      <c r="P9398" s="8"/>
    </row>
    <row r="9399" spans="14:16" ht="14.25" customHeight="1" x14ac:dyDescent="0.2">
      <c r="N9399" s="8"/>
      <c r="P9399" s="8"/>
    </row>
    <row r="9400" spans="14:16" ht="14.25" customHeight="1" x14ac:dyDescent="0.2">
      <c r="N9400" s="8"/>
      <c r="P9400" s="8"/>
    </row>
    <row r="9401" spans="14:16" ht="14.25" customHeight="1" x14ac:dyDescent="0.2">
      <c r="N9401" s="8"/>
      <c r="P9401" s="8"/>
    </row>
    <row r="9402" spans="14:16" ht="14.25" customHeight="1" x14ac:dyDescent="0.2">
      <c r="N9402" s="8"/>
      <c r="P9402" s="8"/>
    </row>
    <row r="9403" spans="14:16" ht="14.25" customHeight="1" x14ac:dyDescent="0.2">
      <c r="N9403" s="8"/>
      <c r="P9403" s="8"/>
    </row>
    <row r="9404" spans="14:16" ht="14.25" customHeight="1" x14ac:dyDescent="0.2">
      <c r="N9404" s="8"/>
      <c r="P9404" s="8"/>
    </row>
    <row r="9405" spans="14:16" ht="14.25" customHeight="1" x14ac:dyDescent="0.2">
      <c r="N9405" s="8"/>
      <c r="P9405" s="8"/>
    </row>
    <row r="9406" spans="14:16" ht="14.25" customHeight="1" x14ac:dyDescent="0.2">
      <c r="N9406" s="8"/>
      <c r="P9406" s="8"/>
    </row>
    <row r="9407" spans="14:16" ht="14.25" customHeight="1" x14ac:dyDescent="0.2">
      <c r="N9407" s="8"/>
      <c r="P9407" s="8"/>
    </row>
    <row r="9408" spans="14:16" ht="14.25" customHeight="1" x14ac:dyDescent="0.2">
      <c r="N9408" s="8"/>
      <c r="P9408" s="8"/>
    </row>
    <row r="9409" spans="14:16" ht="14.25" customHeight="1" x14ac:dyDescent="0.2">
      <c r="N9409" s="8"/>
      <c r="P9409" s="8"/>
    </row>
    <row r="9410" spans="14:16" ht="14.25" customHeight="1" x14ac:dyDescent="0.2">
      <c r="N9410" s="8"/>
      <c r="P9410" s="8"/>
    </row>
    <row r="9411" spans="14:16" ht="14.25" customHeight="1" x14ac:dyDescent="0.2">
      <c r="N9411" s="8"/>
      <c r="P9411" s="8"/>
    </row>
    <row r="9412" spans="14:16" ht="14.25" customHeight="1" x14ac:dyDescent="0.2">
      <c r="N9412" s="8"/>
      <c r="P9412" s="8"/>
    </row>
    <row r="9413" spans="14:16" ht="14.25" customHeight="1" x14ac:dyDescent="0.2">
      <c r="N9413" s="8"/>
      <c r="P9413" s="8"/>
    </row>
    <row r="9414" spans="14:16" ht="14.25" customHeight="1" x14ac:dyDescent="0.2">
      <c r="N9414" s="8"/>
      <c r="P9414" s="8"/>
    </row>
    <row r="9415" spans="14:16" ht="14.25" customHeight="1" x14ac:dyDescent="0.2">
      <c r="N9415" s="8"/>
      <c r="P9415" s="8"/>
    </row>
    <row r="9416" spans="14:16" ht="14.25" customHeight="1" x14ac:dyDescent="0.2">
      <c r="N9416" s="8"/>
      <c r="P9416" s="8"/>
    </row>
    <row r="9417" spans="14:16" ht="14.25" customHeight="1" x14ac:dyDescent="0.2">
      <c r="N9417" s="8"/>
      <c r="P9417" s="8"/>
    </row>
    <row r="9418" spans="14:16" ht="14.25" customHeight="1" x14ac:dyDescent="0.2">
      <c r="N9418" s="8"/>
      <c r="P9418" s="8"/>
    </row>
    <row r="9419" spans="14:16" ht="14.25" customHeight="1" x14ac:dyDescent="0.2">
      <c r="N9419" s="8"/>
      <c r="P9419" s="8"/>
    </row>
    <row r="9420" spans="14:16" ht="14.25" customHeight="1" x14ac:dyDescent="0.2">
      <c r="N9420" s="8"/>
      <c r="P9420" s="8"/>
    </row>
    <row r="9421" spans="14:16" ht="14.25" customHeight="1" x14ac:dyDescent="0.2">
      <c r="N9421" s="8"/>
      <c r="P9421" s="8"/>
    </row>
    <row r="9422" spans="14:16" ht="14.25" customHeight="1" x14ac:dyDescent="0.2">
      <c r="N9422" s="8"/>
      <c r="P9422" s="8"/>
    </row>
    <row r="9423" spans="14:16" ht="14.25" customHeight="1" x14ac:dyDescent="0.2">
      <c r="N9423" s="8"/>
      <c r="P9423" s="8"/>
    </row>
    <row r="9424" spans="14:16" ht="14.25" customHeight="1" x14ac:dyDescent="0.2">
      <c r="N9424" s="8"/>
      <c r="P9424" s="8"/>
    </row>
    <row r="9425" spans="14:16" ht="14.25" customHeight="1" x14ac:dyDescent="0.2">
      <c r="N9425" s="8"/>
      <c r="P9425" s="8"/>
    </row>
    <row r="9426" spans="14:16" ht="14.25" customHeight="1" x14ac:dyDescent="0.2">
      <c r="N9426" s="8"/>
      <c r="P9426" s="8"/>
    </row>
    <row r="9427" spans="14:16" ht="14.25" customHeight="1" x14ac:dyDescent="0.2">
      <c r="N9427" s="8"/>
      <c r="P9427" s="8"/>
    </row>
    <row r="9428" spans="14:16" ht="14.25" customHeight="1" x14ac:dyDescent="0.2">
      <c r="N9428" s="8"/>
      <c r="P9428" s="8"/>
    </row>
    <row r="9429" spans="14:16" ht="14.25" customHeight="1" x14ac:dyDescent="0.2">
      <c r="N9429" s="8"/>
      <c r="P9429" s="8"/>
    </row>
    <row r="9430" spans="14:16" ht="14.25" customHeight="1" x14ac:dyDescent="0.2">
      <c r="N9430" s="8"/>
      <c r="P9430" s="8"/>
    </row>
    <row r="9431" spans="14:16" ht="14.25" customHeight="1" x14ac:dyDescent="0.2">
      <c r="N9431" s="8"/>
      <c r="P9431" s="8"/>
    </row>
    <row r="9432" spans="14:16" ht="14.25" customHeight="1" x14ac:dyDescent="0.2">
      <c r="N9432" s="8"/>
      <c r="P9432" s="8"/>
    </row>
    <row r="9433" spans="14:16" ht="14.25" customHeight="1" x14ac:dyDescent="0.2">
      <c r="N9433" s="8"/>
      <c r="P9433" s="8"/>
    </row>
    <row r="9434" spans="14:16" ht="14.25" customHeight="1" x14ac:dyDescent="0.2">
      <c r="N9434" s="8"/>
      <c r="P9434" s="8"/>
    </row>
    <row r="9435" spans="14:16" ht="14.25" customHeight="1" x14ac:dyDescent="0.2">
      <c r="N9435" s="8"/>
      <c r="P9435" s="8"/>
    </row>
    <row r="9436" spans="14:16" ht="14.25" customHeight="1" x14ac:dyDescent="0.2">
      <c r="N9436" s="8"/>
      <c r="P9436" s="8"/>
    </row>
    <row r="9437" spans="14:16" ht="14.25" customHeight="1" x14ac:dyDescent="0.2">
      <c r="N9437" s="8"/>
      <c r="P9437" s="8"/>
    </row>
    <row r="9438" spans="14:16" ht="14.25" customHeight="1" x14ac:dyDescent="0.2">
      <c r="N9438" s="8"/>
      <c r="P9438" s="8"/>
    </row>
    <row r="9439" spans="14:16" ht="14.25" customHeight="1" x14ac:dyDescent="0.2">
      <c r="N9439" s="8"/>
      <c r="P9439" s="8"/>
    </row>
    <row r="9440" spans="14:16" ht="14.25" customHeight="1" x14ac:dyDescent="0.2">
      <c r="N9440" s="8"/>
      <c r="P9440" s="8"/>
    </row>
    <row r="9441" spans="14:16" ht="14.25" customHeight="1" x14ac:dyDescent="0.2">
      <c r="N9441" s="8"/>
      <c r="P9441" s="8"/>
    </row>
    <row r="9442" spans="14:16" ht="14.25" customHeight="1" x14ac:dyDescent="0.2">
      <c r="N9442" s="8"/>
      <c r="P9442" s="8"/>
    </row>
    <row r="9443" spans="14:16" ht="14.25" customHeight="1" x14ac:dyDescent="0.2">
      <c r="N9443" s="8"/>
      <c r="P9443" s="8"/>
    </row>
    <row r="9444" spans="14:16" ht="14.25" customHeight="1" x14ac:dyDescent="0.2">
      <c r="N9444" s="8"/>
      <c r="P9444" s="8"/>
    </row>
    <row r="9445" spans="14:16" ht="14.25" customHeight="1" x14ac:dyDescent="0.2">
      <c r="N9445" s="8"/>
      <c r="P9445" s="8"/>
    </row>
    <row r="9446" spans="14:16" ht="14.25" customHeight="1" x14ac:dyDescent="0.2">
      <c r="N9446" s="8"/>
      <c r="P9446" s="8"/>
    </row>
    <row r="9447" spans="14:16" ht="14.25" customHeight="1" x14ac:dyDescent="0.2">
      <c r="N9447" s="8"/>
      <c r="P9447" s="8"/>
    </row>
    <row r="9448" spans="14:16" ht="14.25" customHeight="1" x14ac:dyDescent="0.2">
      <c r="N9448" s="8"/>
      <c r="P9448" s="8"/>
    </row>
    <row r="9449" spans="14:16" ht="14.25" customHeight="1" x14ac:dyDescent="0.2">
      <c r="N9449" s="8"/>
      <c r="P9449" s="8"/>
    </row>
    <row r="9450" spans="14:16" ht="14.25" customHeight="1" x14ac:dyDescent="0.2">
      <c r="N9450" s="8"/>
      <c r="P9450" s="8"/>
    </row>
    <row r="9451" spans="14:16" ht="14.25" customHeight="1" x14ac:dyDescent="0.2">
      <c r="N9451" s="8"/>
      <c r="P9451" s="8"/>
    </row>
    <row r="9452" spans="14:16" ht="14.25" customHeight="1" x14ac:dyDescent="0.2">
      <c r="N9452" s="8"/>
      <c r="P9452" s="8"/>
    </row>
    <row r="9453" spans="14:16" ht="14.25" customHeight="1" x14ac:dyDescent="0.2">
      <c r="N9453" s="8"/>
      <c r="P9453" s="8"/>
    </row>
    <row r="9454" spans="14:16" ht="14.25" customHeight="1" x14ac:dyDescent="0.2">
      <c r="N9454" s="8"/>
      <c r="P9454" s="8"/>
    </row>
    <row r="9455" spans="14:16" ht="14.25" customHeight="1" x14ac:dyDescent="0.2">
      <c r="N9455" s="8"/>
      <c r="P9455" s="8"/>
    </row>
    <row r="9456" spans="14:16" ht="14.25" customHeight="1" x14ac:dyDescent="0.2">
      <c r="N9456" s="8"/>
      <c r="P9456" s="8"/>
    </row>
    <row r="9457" spans="14:16" ht="14.25" customHeight="1" x14ac:dyDescent="0.2">
      <c r="N9457" s="8"/>
      <c r="P9457" s="8"/>
    </row>
    <row r="9458" spans="14:16" ht="14.25" customHeight="1" x14ac:dyDescent="0.2">
      <c r="N9458" s="8"/>
      <c r="P9458" s="8"/>
    </row>
    <row r="9459" spans="14:16" ht="14.25" customHeight="1" x14ac:dyDescent="0.2">
      <c r="N9459" s="8"/>
      <c r="P9459" s="8"/>
    </row>
    <row r="9460" spans="14:16" ht="14.25" customHeight="1" x14ac:dyDescent="0.2">
      <c r="N9460" s="8"/>
      <c r="P9460" s="8"/>
    </row>
    <row r="9461" spans="14:16" ht="14.25" customHeight="1" x14ac:dyDescent="0.2">
      <c r="N9461" s="8"/>
      <c r="P9461" s="8"/>
    </row>
    <row r="9462" spans="14:16" ht="14.25" customHeight="1" x14ac:dyDescent="0.2">
      <c r="N9462" s="8"/>
      <c r="P9462" s="8"/>
    </row>
    <row r="9463" spans="14:16" ht="14.25" customHeight="1" x14ac:dyDescent="0.2">
      <c r="N9463" s="8"/>
      <c r="P9463" s="8"/>
    </row>
    <row r="9464" spans="14:16" ht="14.25" customHeight="1" x14ac:dyDescent="0.2">
      <c r="N9464" s="8"/>
      <c r="P9464" s="8"/>
    </row>
    <row r="9465" spans="14:16" ht="14.25" customHeight="1" x14ac:dyDescent="0.2">
      <c r="N9465" s="8"/>
      <c r="P9465" s="8"/>
    </row>
    <row r="9466" spans="14:16" ht="14.25" customHeight="1" x14ac:dyDescent="0.2">
      <c r="N9466" s="8"/>
      <c r="P9466" s="8"/>
    </row>
    <row r="9467" spans="14:16" ht="14.25" customHeight="1" x14ac:dyDescent="0.2">
      <c r="N9467" s="8"/>
      <c r="P9467" s="8"/>
    </row>
    <row r="9468" spans="14:16" ht="14.25" customHeight="1" x14ac:dyDescent="0.2">
      <c r="N9468" s="8"/>
      <c r="P9468" s="8"/>
    </row>
    <row r="9469" spans="14:16" ht="14.25" customHeight="1" x14ac:dyDescent="0.2">
      <c r="N9469" s="8"/>
      <c r="P9469" s="8"/>
    </row>
    <row r="9470" spans="14:16" ht="14.25" customHeight="1" x14ac:dyDescent="0.2">
      <c r="N9470" s="8"/>
      <c r="P9470" s="8"/>
    </row>
    <row r="9471" spans="14:16" ht="14.25" customHeight="1" x14ac:dyDescent="0.2">
      <c r="N9471" s="8"/>
      <c r="P9471" s="8"/>
    </row>
    <row r="9472" spans="14:16" ht="14.25" customHeight="1" x14ac:dyDescent="0.2">
      <c r="N9472" s="8"/>
      <c r="P9472" s="8"/>
    </row>
    <row r="9473" spans="14:16" ht="14.25" customHeight="1" x14ac:dyDescent="0.2">
      <c r="N9473" s="8"/>
      <c r="P9473" s="8"/>
    </row>
    <row r="9474" spans="14:16" ht="14.25" customHeight="1" x14ac:dyDescent="0.2">
      <c r="N9474" s="8"/>
      <c r="P9474" s="8"/>
    </row>
    <row r="9475" spans="14:16" ht="14.25" customHeight="1" x14ac:dyDescent="0.2">
      <c r="N9475" s="8"/>
      <c r="P9475" s="8"/>
    </row>
    <row r="9476" spans="14:16" ht="14.25" customHeight="1" x14ac:dyDescent="0.2">
      <c r="N9476" s="8"/>
      <c r="P9476" s="8"/>
    </row>
    <row r="9477" spans="14:16" ht="14.25" customHeight="1" x14ac:dyDescent="0.2">
      <c r="N9477" s="8"/>
      <c r="P9477" s="8"/>
    </row>
    <row r="9478" spans="14:16" ht="14.25" customHeight="1" x14ac:dyDescent="0.2">
      <c r="N9478" s="8"/>
      <c r="P9478" s="8"/>
    </row>
    <row r="9479" spans="14:16" ht="14.25" customHeight="1" x14ac:dyDescent="0.2">
      <c r="N9479" s="8"/>
      <c r="P9479" s="8"/>
    </row>
    <row r="9480" spans="14:16" ht="14.25" customHeight="1" x14ac:dyDescent="0.2">
      <c r="N9480" s="8"/>
      <c r="P9480" s="8"/>
    </row>
    <row r="9481" spans="14:16" ht="14.25" customHeight="1" x14ac:dyDescent="0.2">
      <c r="N9481" s="8"/>
      <c r="P9481" s="8"/>
    </row>
    <row r="9482" spans="14:16" ht="14.25" customHeight="1" x14ac:dyDescent="0.2">
      <c r="N9482" s="8"/>
      <c r="P9482" s="8"/>
    </row>
    <row r="9483" spans="14:16" ht="14.25" customHeight="1" x14ac:dyDescent="0.2">
      <c r="N9483" s="8"/>
      <c r="P9483" s="8"/>
    </row>
    <row r="9484" spans="14:16" ht="14.25" customHeight="1" x14ac:dyDescent="0.2">
      <c r="N9484" s="8"/>
      <c r="P9484" s="8"/>
    </row>
    <row r="9485" spans="14:16" ht="14.25" customHeight="1" x14ac:dyDescent="0.2">
      <c r="N9485" s="8"/>
      <c r="P9485" s="8"/>
    </row>
    <row r="9486" spans="14:16" ht="14.25" customHeight="1" x14ac:dyDescent="0.2">
      <c r="N9486" s="8"/>
      <c r="P9486" s="8"/>
    </row>
    <row r="9487" spans="14:16" ht="14.25" customHeight="1" x14ac:dyDescent="0.2">
      <c r="N9487" s="8"/>
      <c r="P9487" s="8"/>
    </row>
    <row r="9488" spans="14:16" ht="14.25" customHeight="1" x14ac:dyDescent="0.2">
      <c r="N9488" s="8"/>
      <c r="P9488" s="8"/>
    </row>
    <row r="9489" spans="14:16" ht="14.25" customHeight="1" x14ac:dyDescent="0.2">
      <c r="N9489" s="8"/>
      <c r="P9489" s="8"/>
    </row>
    <row r="9490" spans="14:16" ht="14.25" customHeight="1" x14ac:dyDescent="0.2">
      <c r="N9490" s="8"/>
      <c r="P9490" s="8"/>
    </row>
    <row r="9491" spans="14:16" ht="14.25" customHeight="1" x14ac:dyDescent="0.2">
      <c r="N9491" s="8"/>
      <c r="P9491" s="8"/>
    </row>
    <row r="9492" spans="14:16" ht="14.25" customHeight="1" x14ac:dyDescent="0.2">
      <c r="N9492" s="8"/>
      <c r="P9492" s="8"/>
    </row>
    <row r="9493" spans="14:16" ht="14.25" customHeight="1" x14ac:dyDescent="0.2">
      <c r="N9493" s="8"/>
      <c r="P9493" s="8"/>
    </row>
    <row r="9494" spans="14:16" ht="14.25" customHeight="1" x14ac:dyDescent="0.2">
      <c r="N9494" s="8"/>
      <c r="P9494" s="8"/>
    </row>
    <row r="9495" spans="14:16" ht="14.25" customHeight="1" x14ac:dyDescent="0.2">
      <c r="N9495" s="8"/>
      <c r="P9495" s="8"/>
    </row>
    <row r="9496" spans="14:16" ht="14.25" customHeight="1" x14ac:dyDescent="0.2">
      <c r="N9496" s="8"/>
      <c r="P9496" s="8"/>
    </row>
    <row r="9497" spans="14:16" ht="14.25" customHeight="1" x14ac:dyDescent="0.2">
      <c r="N9497" s="8"/>
      <c r="P9497" s="8"/>
    </row>
    <row r="9498" spans="14:16" ht="14.25" customHeight="1" x14ac:dyDescent="0.2">
      <c r="N9498" s="8"/>
      <c r="P9498" s="8"/>
    </row>
    <row r="9499" spans="14:16" ht="14.25" customHeight="1" x14ac:dyDescent="0.2">
      <c r="N9499" s="8"/>
      <c r="P9499" s="8"/>
    </row>
    <row r="9500" spans="14:16" ht="14.25" customHeight="1" x14ac:dyDescent="0.2">
      <c r="N9500" s="8"/>
      <c r="P9500" s="8"/>
    </row>
    <row r="9501" spans="14:16" ht="14.25" customHeight="1" x14ac:dyDescent="0.2">
      <c r="N9501" s="8"/>
      <c r="P9501" s="8"/>
    </row>
    <row r="9502" spans="14:16" ht="14.25" customHeight="1" x14ac:dyDescent="0.2">
      <c r="N9502" s="8"/>
      <c r="P9502" s="8"/>
    </row>
    <row r="9503" spans="14:16" ht="14.25" customHeight="1" x14ac:dyDescent="0.2">
      <c r="N9503" s="8"/>
      <c r="P9503" s="8"/>
    </row>
    <row r="9504" spans="14:16" ht="14.25" customHeight="1" x14ac:dyDescent="0.2">
      <c r="N9504" s="8"/>
      <c r="P9504" s="8"/>
    </row>
    <row r="9505" spans="14:16" ht="14.25" customHeight="1" x14ac:dyDescent="0.2">
      <c r="N9505" s="8"/>
      <c r="P9505" s="8"/>
    </row>
    <row r="9506" spans="14:16" ht="14.25" customHeight="1" x14ac:dyDescent="0.2">
      <c r="N9506" s="8"/>
      <c r="P9506" s="8"/>
    </row>
    <row r="9507" spans="14:16" ht="14.25" customHeight="1" x14ac:dyDescent="0.2">
      <c r="N9507" s="8"/>
      <c r="P9507" s="8"/>
    </row>
    <row r="9508" spans="14:16" ht="14.25" customHeight="1" x14ac:dyDescent="0.2">
      <c r="N9508" s="8"/>
      <c r="P9508" s="8"/>
    </row>
    <row r="9509" spans="14:16" ht="14.25" customHeight="1" x14ac:dyDescent="0.2">
      <c r="N9509" s="8"/>
      <c r="P9509" s="8"/>
    </row>
    <row r="9510" spans="14:16" ht="14.25" customHeight="1" x14ac:dyDescent="0.2">
      <c r="N9510" s="8"/>
      <c r="P9510" s="8"/>
    </row>
    <row r="9511" spans="14:16" ht="14.25" customHeight="1" x14ac:dyDescent="0.2">
      <c r="N9511" s="8"/>
      <c r="P9511" s="8"/>
    </row>
    <row r="9512" spans="14:16" ht="14.25" customHeight="1" x14ac:dyDescent="0.2">
      <c r="N9512" s="8"/>
      <c r="P9512" s="8"/>
    </row>
    <row r="9513" spans="14:16" ht="14.25" customHeight="1" x14ac:dyDescent="0.2">
      <c r="N9513" s="8"/>
      <c r="P9513" s="8"/>
    </row>
    <row r="9514" spans="14:16" ht="14.25" customHeight="1" x14ac:dyDescent="0.2">
      <c r="N9514" s="8"/>
      <c r="P9514" s="8"/>
    </row>
    <row r="9515" spans="14:16" ht="14.25" customHeight="1" x14ac:dyDescent="0.2">
      <c r="N9515" s="8"/>
      <c r="P9515" s="8"/>
    </row>
    <row r="9516" spans="14:16" ht="14.25" customHeight="1" x14ac:dyDescent="0.2">
      <c r="N9516" s="8"/>
      <c r="P9516" s="8"/>
    </row>
    <row r="9517" spans="14:16" ht="14.25" customHeight="1" x14ac:dyDescent="0.2">
      <c r="N9517" s="8"/>
      <c r="P9517" s="8"/>
    </row>
    <row r="9518" spans="14:16" ht="14.25" customHeight="1" x14ac:dyDescent="0.2">
      <c r="N9518" s="8"/>
      <c r="P9518" s="8"/>
    </row>
    <row r="9519" spans="14:16" ht="14.25" customHeight="1" x14ac:dyDescent="0.2">
      <c r="N9519" s="8"/>
      <c r="P9519" s="8"/>
    </row>
    <row r="9520" spans="14:16" ht="14.25" customHeight="1" x14ac:dyDescent="0.2">
      <c r="N9520" s="8"/>
      <c r="P9520" s="8"/>
    </row>
    <row r="9521" spans="14:16" ht="14.25" customHeight="1" x14ac:dyDescent="0.2">
      <c r="N9521" s="8"/>
      <c r="P9521" s="8"/>
    </row>
    <row r="9522" spans="14:16" ht="14.25" customHeight="1" x14ac:dyDescent="0.2">
      <c r="N9522" s="8"/>
      <c r="P9522" s="8"/>
    </row>
    <row r="9523" spans="14:16" ht="14.25" customHeight="1" x14ac:dyDescent="0.2">
      <c r="N9523" s="8"/>
      <c r="P9523" s="8"/>
    </row>
    <row r="9524" spans="14:16" ht="14.25" customHeight="1" x14ac:dyDescent="0.2">
      <c r="N9524" s="8"/>
      <c r="P9524" s="8"/>
    </row>
    <row r="9525" spans="14:16" ht="14.25" customHeight="1" x14ac:dyDescent="0.2">
      <c r="N9525" s="8"/>
      <c r="P9525" s="8"/>
    </row>
    <row r="9526" spans="14:16" ht="14.25" customHeight="1" x14ac:dyDescent="0.2">
      <c r="N9526" s="8"/>
      <c r="P9526" s="8"/>
    </row>
    <row r="9527" spans="14:16" ht="14.25" customHeight="1" x14ac:dyDescent="0.2">
      <c r="N9527" s="8"/>
      <c r="P9527" s="8"/>
    </row>
    <row r="9528" spans="14:16" ht="14.25" customHeight="1" x14ac:dyDescent="0.2">
      <c r="N9528" s="8"/>
      <c r="P9528" s="8"/>
    </row>
    <row r="9529" spans="14:16" ht="14.25" customHeight="1" x14ac:dyDescent="0.2">
      <c r="N9529" s="8"/>
      <c r="P9529" s="8"/>
    </row>
    <row r="9530" spans="14:16" ht="14.25" customHeight="1" x14ac:dyDescent="0.2">
      <c r="N9530" s="8"/>
      <c r="P9530" s="8"/>
    </row>
    <row r="9531" spans="14:16" ht="14.25" customHeight="1" x14ac:dyDescent="0.2">
      <c r="N9531" s="8"/>
      <c r="P9531" s="8"/>
    </row>
    <row r="9532" spans="14:16" ht="14.25" customHeight="1" x14ac:dyDescent="0.2">
      <c r="N9532" s="8"/>
      <c r="P9532" s="8"/>
    </row>
    <row r="9533" spans="14:16" ht="14.25" customHeight="1" x14ac:dyDescent="0.2">
      <c r="N9533" s="8"/>
      <c r="P9533" s="8"/>
    </row>
    <row r="9534" spans="14:16" ht="14.25" customHeight="1" x14ac:dyDescent="0.2">
      <c r="N9534" s="8"/>
      <c r="P9534" s="8"/>
    </row>
    <row r="9535" spans="14:16" ht="14.25" customHeight="1" x14ac:dyDescent="0.2">
      <c r="N9535" s="8"/>
      <c r="P9535" s="8"/>
    </row>
    <row r="9536" spans="14:16" ht="14.25" customHeight="1" x14ac:dyDescent="0.2">
      <c r="N9536" s="8"/>
      <c r="P9536" s="8"/>
    </row>
    <row r="9537" spans="14:16" ht="14.25" customHeight="1" x14ac:dyDescent="0.2">
      <c r="N9537" s="8"/>
      <c r="P9537" s="8"/>
    </row>
    <row r="9538" spans="14:16" ht="14.25" customHeight="1" x14ac:dyDescent="0.2">
      <c r="N9538" s="8"/>
      <c r="P9538" s="8"/>
    </row>
    <row r="9539" spans="14:16" ht="14.25" customHeight="1" x14ac:dyDescent="0.2">
      <c r="N9539" s="8"/>
      <c r="P9539" s="8"/>
    </row>
    <row r="9540" spans="14:16" ht="14.25" customHeight="1" x14ac:dyDescent="0.2">
      <c r="N9540" s="8"/>
      <c r="P9540" s="8"/>
    </row>
    <row r="9541" spans="14:16" ht="14.25" customHeight="1" x14ac:dyDescent="0.2">
      <c r="N9541" s="8"/>
      <c r="P9541" s="8"/>
    </row>
    <row r="9542" spans="14:16" ht="14.25" customHeight="1" x14ac:dyDescent="0.2">
      <c r="N9542" s="8"/>
      <c r="P9542" s="8"/>
    </row>
    <row r="9543" spans="14:16" ht="14.25" customHeight="1" x14ac:dyDescent="0.2">
      <c r="N9543" s="8"/>
      <c r="P9543" s="8"/>
    </row>
    <row r="9544" spans="14:16" ht="14.25" customHeight="1" x14ac:dyDescent="0.2">
      <c r="N9544" s="8"/>
      <c r="P9544" s="8"/>
    </row>
    <row r="9545" spans="14:16" ht="14.25" customHeight="1" x14ac:dyDescent="0.2">
      <c r="N9545" s="8"/>
      <c r="P9545" s="8"/>
    </row>
    <row r="9546" spans="14:16" ht="14.25" customHeight="1" x14ac:dyDescent="0.2">
      <c r="N9546" s="8"/>
      <c r="P9546" s="8"/>
    </row>
    <row r="9547" spans="14:16" ht="14.25" customHeight="1" x14ac:dyDescent="0.2">
      <c r="N9547" s="8"/>
      <c r="P9547" s="8"/>
    </row>
    <row r="9548" spans="14:16" ht="14.25" customHeight="1" x14ac:dyDescent="0.2">
      <c r="N9548" s="8"/>
      <c r="P9548" s="8"/>
    </row>
    <row r="9549" spans="14:16" ht="14.25" customHeight="1" x14ac:dyDescent="0.2">
      <c r="N9549" s="8"/>
      <c r="P9549" s="8"/>
    </row>
    <row r="9550" spans="14:16" ht="14.25" customHeight="1" x14ac:dyDescent="0.2">
      <c r="N9550" s="8"/>
      <c r="P9550" s="8"/>
    </row>
    <row r="9551" spans="14:16" ht="14.25" customHeight="1" x14ac:dyDescent="0.2">
      <c r="N9551" s="8"/>
      <c r="P9551" s="8"/>
    </row>
    <row r="9552" spans="14:16" ht="14.25" customHeight="1" x14ac:dyDescent="0.2">
      <c r="N9552" s="8"/>
      <c r="P9552" s="8"/>
    </row>
    <row r="9553" spans="14:16" ht="14.25" customHeight="1" x14ac:dyDescent="0.2">
      <c r="N9553" s="8"/>
      <c r="P9553" s="8"/>
    </row>
    <row r="9554" spans="14:16" ht="14.25" customHeight="1" x14ac:dyDescent="0.2">
      <c r="N9554" s="8"/>
      <c r="P9554" s="8"/>
    </row>
    <row r="9555" spans="14:16" ht="14.25" customHeight="1" x14ac:dyDescent="0.2">
      <c r="N9555" s="8"/>
      <c r="P9555" s="8"/>
    </row>
    <row r="9556" spans="14:16" ht="14.25" customHeight="1" x14ac:dyDescent="0.2">
      <c r="N9556" s="8"/>
      <c r="P9556" s="8"/>
    </row>
    <row r="9557" spans="14:16" ht="14.25" customHeight="1" x14ac:dyDescent="0.2">
      <c r="N9557" s="8"/>
      <c r="P9557" s="8"/>
    </row>
    <row r="9558" spans="14:16" ht="14.25" customHeight="1" x14ac:dyDescent="0.2">
      <c r="N9558" s="8"/>
      <c r="P9558" s="8"/>
    </row>
    <row r="9559" spans="14:16" ht="14.25" customHeight="1" x14ac:dyDescent="0.2">
      <c r="N9559" s="8"/>
      <c r="P9559" s="8"/>
    </row>
    <row r="9560" spans="14:16" ht="14.25" customHeight="1" x14ac:dyDescent="0.2">
      <c r="N9560" s="8"/>
      <c r="P9560" s="8"/>
    </row>
    <row r="9561" spans="14:16" ht="14.25" customHeight="1" x14ac:dyDescent="0.2">
      <c r="N9561" s="8"/>
      <c r="P9561" s="8"/>
    </row>
    <row r="9562" spans="14:16" ht="14.25" customHeight="1" x14ac:dyDescent="0.2">
      <c r="N9562" s="8"/>
      <c r="P9562" s="8"/>
    </row>
    <row r="9563" spans="14:16" ht="14.25" customHeight="1" x14ac:dyDescent="0.2">
      <c r="N9563" s="8"/>
      <c r="P9563" s="8"/>
    </row>
    <row r="9564" spans="14:16" ht="14.25" customHeight="1" x14ac:dyDescent="0.2">
      <c r="N9564" s="8"/>
      <c r="P9564" s="8"/>
    </row>
    <row r="9565" spans="14:16" ht="14.25" customHeight="1" x14ac:dyDescent="0.2">
      <c r="N9565" s="8"/>
      <c r="P9565" s="8"/>
    </row>
    <row r="9566" spans="14:16" ht="14.25" customHeight="1" x14ac:dyDescent="0.2">
      <c r="N9566" s="8"/>
      <c r="P9566" s="8"/>
    </row>
    <row r="9567" spans="14:16" ht="14.25" customHeight="1" x14ac:dyDescent="0.2">
      <c r="N9567" s="8"/>
      <c r="P9567" s="8"/>
    </row>
    <row r="9568" spans="14:16" ht="14.25" customHeight="1" x14ac:dyDescent="0.2">
      <c r="N9568" s="8"/>
      <c r="P9568" s="8"/>
    </row>
    <row r="9569" spans="14:16" ht="14.25" customHeight="1" x14ac:dyDescent="0.2">
      <c r="N9569" s="8"/>
      <c r="P9569" s="8"/>
    </row>
    <row r="9570" spans="14:16" ht="14.25" customHeight="1" x14ac:dyDescent="0.2">
      <c r="N9570" s="8"/>
      <c r="P9570" s="8"/>
    </row>
    <row r="9571" spans="14:16" ht="14.25" customHeight="1" x14ac:dyDescent="0.2">
      <c r="N9571" s="8"/>
      <c r="P9571" s="8"/>
    </row>
    <row r="9572" spans="14:16" ht="14.25" customHeight="1" x14ac:dyDescent="0.2">
      <c r="N9572" s="8"/>
      <c r="P9572" s="8"/>
    </row>
    <row r="9573" spans="14:16" ht="14.25" customHeight="1" x14ac:dyDescent="0.2">
      <c r="N9573" s="8"/>
      <c r="P9573" s="8"/>
    </row>
    <row r="9574" spans="14:16" ht="14.25" customHeight="1" x14ac:dyDescent="0.2">
      <c r="N9574" s="8"/>
      <c r="P9574" s="8"/>
    </row>
    <row r="9575" spans="14:16" ht="14.25" customHeight="1" x14ac:dyDescent="0.2">
      <c r="N9575" s="8"/>
      <c r="P9575" s="8"/>
    </row>
    <row r="9576" spans="14:16" ht="14.25" customHeight="1" x14ac:dyDescent="0.2">
      <c r="N9576" s="8"/>
      <c r="P9576" s="8"/>
    </row>
    <row r="9577" spans="14:16" ht="14.25" customHeight="1" x14ac:dyDescent="0.2">
      <c r="N9577" s="8"/>
      <c r="P9577" s="8"/>
    </row>
    <row r="9578" spans="14:16" ht="14.25" customHeight="1" x14ac:dyDescent="0.2">
      <c r="N9578" s="8"/>
      <c r="P9578" s="8"/>
    </row>
    <row r="9579" spans="14:16" ht="14.25" customHeight="1" x14ac:dyDescent="0.2">
      <c r="N9579" s="8"/>
      <c r="P9579" s="8"/>
    </row>
    <row r="9580" spans="14:16" ht="14.25" customHeight="1" x14ac:dyDescent="0.2">
      <c r="N9580" s="8"/>
      <c r="P9580" s="8"/>
    </row>
    <row r="9581" spans="14:16" ht="14.25" customHeight="1" x14ac:dyDescent="0.2">
      <c r="N9581" s="8"/>
      <c r="P9581" s="8"/>
    </row>
    <row r="9582" spans="14:16" ht="14.25" customHeight="1" x14ac:dyDescent="0.2">
      <c r="N9582" s="8"/>
      <c r="P9582" s="8"/>
    </row>
    <row r="9583" spans="14:16" ht="14.25" customHeight="1" x14ac:dyDescent="0.2">
      <c r="N9583" s="8"/>
      <c r="P9583" s="8"/>
    </row>
    <row r="9584" spans="14:16" ht="14.25" customHeight="1" x14ac:dyDescent="0.2">
      <c r="N9584" s="8"/>
      <c r="P9584" s="8"/>
    </row>
    <row r="9585" spans="14:16" ht="14.25" customHeight="1" x14ac:dyDescent="0.2">
      <c r="N9585" s="8"/>
      <c r="P9585" s="8"/>
    </row>
    <row r="9586" spans="14:16" ht="14.25" customHeight="1" x14ac:dyDescent="0.2">
      <c r="N9586" s="8"/>
      <c r="P9586" s="8"/>
    </row>
    <row r="9587" spans="14:16" ht="14.25" customHeight="1" x14ac:dyDescent="0.2">
      <c r="N9587" s="8"/>
      <c r="P9587" s="8"/>
    </row>
    <row r="9588" spans="14:16" ht="14.25" customHeight="1" x14ac:dyDescent="0.2">
      <c r="N9588" s="8"/>
      <c r="P9588" s="8"/>
    </row>
    <row r="9589" spans="14:16" ht="14.25" customHeight="1" x14ac:dyDescent="0.2">
      <c r="N9589" s="8"/>
      <c r="P9589" s="8"/>
    </row>
    <row r="9590" spans="14:16" ht="14.25" customHeight="1" x14ac:dyDescent="0.2">
      <c r="N9590" s="8"/>
      <c r="P9590" s="8"/>
    </row>
    <row r="9591" spans="14:16" ht="14.25" customHeight="1" x14ac:dyDescent="0.2">
      <c r="N9591" s="8"/>
      <c r="P9591" s="8"/>
    </row>
    <row r="9592" spans="14:16" ht="14.25" customHeight="1" x14ac:dyDescent="0.2">
      <c r="N9592" s="8"/>
      <c r="P9592" s="8"/>
    </row>
    <row r="9593" spans="14:16" ht="14.25" customHeight="1" x14ac:dyDescent="0.2">
      <c r="N9593" s="8"/>
      <c r="P9593" s="8"/>
    </row>
    <row r="9594" spans="14:16" ht="14.25" customHeight="1" x14ac:dyDescent="0.2">
      <c r="N9594" s="8"/>
      <c r="P9594" s="8"/>
    </row>
    <row r="9595" spans="14:16" ht="14.25" customHeight="1" x14ac:dyDescent="0.2">
      <c r="N9595" s="8"/>
      <c r="P9595" s="8"/>
    </row>
    <row r="9596" spans="14:16" ht="14.25" customHeight="1" x14ac:dyDescent="0.2">
      <c r="N9596" s="8"/>
      <c r="P9596" s="8"/>
    </row>
    <row r="9597" spans="14:16" ht="14.25" customHeight="1" x14ac:dyDescent="0.2">
      <c r="N9597" s="8"/>
      <c r="P9597" s="8"/>
    </row>
    <row r="9598" spans="14:16" ht="14.25" customHeight="1" x14ac:dyDescent="0.2">
      <c r="N9598" s="8"/>
      <c r="P9598" s="8"/>
    </row>
    <row r="9599" spans="14:16" ht="14.25" customHeight="1" x14ac:dyDescent="0.2">
      <c r="N9599" s="8"/>
      <c r="P9599" s="8"/>
    </row>
    <row r="9600" spans="14:16" ht="14.25" customHeight="1" x14ac:dyDescent="0.2">
      <c r="N9600" s="8"/>
      <c r="P9600" s="8"/>
    </row>
    <row r="9601" spans="14:16" ht="14.25" customHeight="1" x14ac:dyDescent="0.2">
      <c r="N9601" s="8"/>
      <c r="P9601" s="8"/>
    </row>
    <row r="9602" spans="14:16" ht="14.25" customHeight="1" x14ac:dyDescent="0.2">
      <c r="N9602" s="8"/>
      <c r="P9602" s="8"/>
    </row>
    <row r="9603" spans="14:16" ht="14.25" customHeight="1" x14ac:dyDescent="0.2">
      <c r="N9603" s="8"/>
      <c r="P9603" s="8"/>
    </row>
    <row r="9604" spans="14:16" ht="14.25" customHeight="1" x14ac:dyDescent="0.2">
      <c r="N9604" s="8"/>
      <c r="P9604" s="8"/>
    </row>
    <row r="9605" spans="14:16" ht="14.25" customHeight="1" x14ac:dyDescent="0.2">
      <c r="N9605" s="8"/>
      <c r="P9605" s="8"/>
    </row>
    <row r="9606" spans="14:16" ht="14.25" customHeight="1" x14ac:dyDescent="0.2">
      <c r="N9606" s="8"/>
      <c r="P9606" s="8"/>
    </row>
    <row r="9607" spans="14:16" ht="14.25" customHeight="1" x14ac:dyDescent="0.2">
      <c r="N9607" s="8"/>
      <c r="P9607" s="8"/>
    </row>
    <row r="9608" spans="14:16" ht="14.25" customHeight="1" x14ac:dyDescent="0.2">
      <c r="N9608" s="8"/>
      <c r="P9608" s="8"/>
    </row>
    <row r="9609" spans="14:16" ht="14.25" customHeight="1" x14ac:dyDescent="0.2">
      <c r="N9609" s="8"/>
      <c r="P9609" s="8"/>
    </row>
    <row r="9610" spans="14:16" ht="14.25" customHeight="1" x14ac:dyDescent="0.2">
      <c r="N9610" s="8"/>
      <c r="P9610" s="8"/>
    </row>
    <row r="9611" spans="14:16" ht="14.25" customHeight="1" x14ac:dyDescent="0.2">
      <c r="N9611" s="8"/>
      <c r="P9611" s="8"/>
    </row>
    <row r="9612" spans="14:16" ht="14.25" customHeight="1" x14ac:dyDescent="0.2">
      <c r="N9612" s="8"/>
      <c r="P9612" s="8"/>
    </row>
    <row r="9613" spans="14:16" ht="14.25" customHeight="1" x14ac:dyDescent="0.2">
      <c r="N9613" s="8"/>
      <c r="P9613" s="8"/>
    </row>
    <row r="9614" spans="14:16" ht="14.25" customHeight="1" x14ac:dyDescent="0.2">
      <c r="N9614" s="8"/>
      <c r="P9614" s="8"/>
    </row>
    <row r="9615" spans="14:16" ht="14.25" customHeight="1" x14ac:dyDescent="0.2">
      <c r="N9615" s="8"/>
      <c r="P9615" s="8"/>
    </row>
    <row r="9616" spans="14:16" ht="14.25" customHeight="1" x14ac:dyDescent="0.2">
      <c r="N9616" s="8"/>
      <c r="P9616" s="8"/>
    </row>
    <row r="9617" spans="14:16" ht="14.25" customHeight="1" x14ac:dyDescent="0.2">
      <c r="N9617" s="8"/>
      <c r="P9617" s="8"/>
    </row>
    <row r="9618" spans="14:16" ht="14.25" customHeight="1" x14ac:dyDescent="0.2">
      <c r="N9618" s="8"/>
      <c r="P9618" s="8"/>
    </row>
    <row r="9619" spans="14:16" ht="14.25" customHeight="1" x14ac:dyDescent="0.2">
      <c r="N9619" s="8"/>
      <c r="P9619" s="8"/>
    </row>
    <row r="9620" spans="14:16" ht="14.25" customHeight="1" x14ac:dyDescent="0.2">
      <c r="N9620" s="8"/>
      <c r="P9620" s="8"/>
    </row>
    <row r="9621" spans="14:16" ht="14.25" customHeight="1" x14ac:dyDescent="0.2">
      <c r="N9621" s="8"/>
      <c r="P9621" s="8"/>
    </row>
    <row r="9622" spans="14:16" ht="14.25" customHeight="1" x14ac:dyDescent="0.2">
      <c r="N9622" s="8"/>
      <c r="P9622" s="8"/>
    </row>
    <row r="9623" spans="14:16" ht="14.25" customHeight="1" x14ac:dyDescent="0.2">
      <c r="N9623" s="8"/>
      <c r="P9623" s="8"/>
    </row>
    <row r="9624" spans="14:16" ht="14.25" customHeight="1" x14ac:dyDescent="0.2">
      <c r="N9624" s="8"/>
      <c r="P9624" s="8"/>
    </row>
    <row r="9625" spans="14:16" ht="14.25" customHeight="1" x14ac:dyDescent="0.2">
      <c r="N9625" s="8"/>
      <c r="P9625" s="8"/>
    </row>
    <row r="9626" spans="14:16" ht="14.25" customHeight="1" x14ac:dyDescent="0.2">
      <c r="N9626" s="8"/>
      <c r="P9626" s="8"/>
    </row>
    <row r="9627" spans="14:16" ht="14.25" customHeight="1" x14ac:dyDescent="0.2">
      <c r="N9627" s="8"/>
      <c r="P9627" s="8"/>
    </row>
    <row r="9628" spans="14:16" ht="14.25" customHeight="1" x14ac:dyDescent="0.2">
      <c r="N9628" s="8"/>
      <c r="P9628" s="8"/>
    </row>
    <row r="9629" spans="14:16" ht="14.25" customHeight="1" x14ac:dyDescent="0.2">
      <c r="N9629" s="8"/>
      <c r="P9629" s="8"/>
    </row>
    <row r="9630" spans="14:16" ht="14.25" customHeight="1" x14ac:dyDescent="0.2">
      <c r="N9630" s="8"/>
      <c r="P9630" s="8"/>
    </row>
    <row r="9631" spans="14:16" ht="14.25" customHeight="1" x14ac:dyDescent="0.2">
      <c r="N9631" s="8"/>
      <c r="P9631" s="8"/>
    </row>
    <row r="9632" spans="14:16" ht="14.25" customHeight="1" x14ac:dyDescent="0.2">
      <c r="N9632" s="8"/>
      <c r="P9632" s="8"/>
    </row>
    <row r="9633" spans="14:16" ht="14.25" customHeight="1" x14ac:dyDescent="0.2">
      <c r="N9633" s="8"/>
      <c r="P9633" s="8"/>
    </row>
    <row r="9634" spans="14:16" ht="14.25" customHeight="1" x14ac:dyDescent="0.2">
      <c r="N9634" s="8"/>
      <c r="P9634" s="8"/>
    </row>
    <row r="9635" spans="14:16" ht="14.25" customHeight="1" x14ac:dyDescent="0.2">
      <c r="N9635" s="8"/>
      <c r="P9635" s="8"/>
    </row>
    <row r="9636" spans="14:16" ht="14.25" customHeight="1" x14ac:dyDescent="0.2">
      <c r="N9636" s="8"/>
      <c r="P9636" s="8"/>
    </row>
    <row r="9637" spans="14:16" ht="14.25" customHeight="1" x14ac:dyDescent="0.2">
      <c r="N9637" s="8"/>
      <c r="P9637" s="8"/>
    </row>
    <row r="9638" spans="14:16" ht="14.25" customHeight="1" x14ac:dyDescent="0.2">
      <c r="N9638" s="8"/>
      <c r="P9638" s="8"/>
    </row>
    <row r="9639" spans="14:16" ht="14.25" customHeight="1" x14ac:dyDescent="0.2">
      <c r="N9639" s="8"/>
      <c r="P9639" s="8"/>
    </row>
    <row r="9640" spans="14:16" ht="14.25" customHeight="1" x14ac:dyDescent="0.2">
      <c r="N9640" s="8"/>
      <c r="P9640" s="8"/>
    </row>
    <row r="9641" spans="14:16" ht="14.25" customHeight="1" x14ac:dyDescent="0.2">
      <c r="N9641" s="8"/>
      <c r="P9641" s="8"/>
    </row>
    <row r="9642" spans="14:16" ht="14.25" customHeight="1" x14ac:dyDescent="0.2">
      <c r="N9642" s="8"/>
      <c r="P9642" s="8"/>
    </row>
    <row r="9643" spans="14:16" ht="14.25" customHeight="1" x14ac:dyDescent="0.2">
      <c r="N9643" s="8"/>
      <c r="P9643" s="8"/>
    </row>
    <row r="9644" spans="14:16" ht="14.25" customHeight="1" x14ac:dyDescent="0.2">
      <c r="N9644" s="8"/>
      <c r="P9644" s="8"/>
    </row>
    <row r="9645" spans="14:16" ht="14.25" customHeight="1" x14ac:dyDescent="0.2">
      <c r="N9645" s="8"/>
      <c r="P9645" s="8"/>
    </row>
    <row r="9646" spans="14:16" ht="14.25" customHeight="1" x14ac:dyDescent="0.2">
      <c r="N9646" s="8"/>
      <c r="P9646" s="8"/>
    </row>
    <row r="9647" spans="14:16" ht="14.25" customHeight="1" x14ac:dyDescent="0.2">
      <c r="N9647" s="8"/>
      <c r="P9647" s="8"/>
    </row>
    <row r="9648" spans="14:16" ht="14.25" customHeight="1" x14ac:dyDescent="0.2">
      <c r="N9648" s="8"/>
      <c r="P9648" s="8"/>
    </row>
    <row r="9649" spans="14:16" ht="14.25" customHeight="1" x14ac:dyDescent="0.2">
      <c r="N9649" s="8"/>
      <c r="P9649" s="8"/>
    </row>
    <row r="9650" spans="14:16" ht="14.25" customHeight="1" x14ac:dyDescent="0.2">
      <c r="N9650" s="8"/>
      <c r="P9650" s="8"/>
    </row>
    <row r="9651" spans="14:16" ht="14.25" customHeight="1" x14ac:dyDescent="0.2">
      <c r="N9651" s="8"/>
      <c r="P9651" s="8"/>
    </row>
    <row r="9652" spans="14:16" ht="14.25" customHeight="1" x14ac:dyDescent="0.2">
      <c r="N9652" s="8"/>
      <c r="P9652" s="8"/>
    </row>
    <row r="9653" spans="14:16" ht="14.25" customHeight="1" x14ac:dyDescent="0.2">
      <c r="N9653" s="8"/>
      <c r="P9653" s="8"/>
    </row>
    <row r="9654" spans="14:16" ht="14.25" customHeight="1" x14ac:dyDescent="0.2">
      <c r="N9654" s="8"/>
      <c r="P9654" s="8"/>
    </row>
    <row r="9655" spans="14:16" ht="14.25" customHeight="1" x14ac:dyDescent="0.2">
      <c r="N9655" s="8"/>
      <c r="P9655" s="8"/>
    </row>
    <row r="9656" spans="14:16" ht="14.25" customHeight="1" x14ac:dyDescent="0.2">
      <c r="N9656" s="8"/>
      <c r="P9656" s="8"/>
    </row>
    <row r="9657" spans="14:16" ht="14.25" customHeight="1" x14ac:dyDescent="0.2">
      <c r="N9657" s="8"/>
      <c r="P9657" s="8"/>
    </row>
    <row r="9658" spans="14:16" ht="14.25" customHeight="1" x14ac:dyDescent="0.2">
      <c r="N9658" s="8"/>
      <c r="P9658" s="8"/>
    </row>
    <row r="9659" spans="14:16" ht="14.25" customHeight="1" x14ac:dyDescent="0.2">
      <c r="N9659" s="8"/>
      <c r="P9659" s="8"/>
    </row>
    <row r="9660" spans="14:16" ht="14.25" customHeight="1" x14ac:dyDescent="0.2">
      <c r="N9660" s="8"/>
      <c r="P9660" s="8"/>
    </row>
    <row r="9661" spans="14:16" ht="14.25" customHeight="1" x14ac:dyDescent="0.2">
      <c r="N9661" s="8"/>
      <c r="P9661" s="8"/>
    </row>
    <row r="9662" spans="14:16" ht="14.25" customHeight="1" x14ac:dyDescent="0.2">
      <c r="N9662" s="8"/>
      <c r="P9662" s="8"/>
    </row>
    <row r="9663" spans="14:16" ht="14.25" customHeight="1" x14ac:dyDescent="0.2">
      <c r="N9663" s="8"/>
      <c r="P9663" s="8"/>
    </row>
    <row r="9664" spans="14:16" ht="14.25" customHeight="1" x14ac:dyDescent="0.2">
      <c r="N9664" s="8"/>
      <c r="P9664" s="8"/>
    </row>
    <row r="9665" spans="14:16" ht="14.25" customHeight="1" x14ac:dyDescent="0.2">
      <c r="N9665" s="8"/>
      <c r="P9665" s="8"/>
    </row>
    <row r="9666" spans="14:16" ht="14.25" customHeight="1" x14ac:dyDescent="0.2">
      <c r="N9666" s="8"/>
      <c r="P9666" s="8"/>
    </row>
    <row r="9667" spans="14:16" ht="14.25" customHeight="1" x14ac:dyDescent="0.2">
      <c r="N9667" s="8"/>
      <c r="P9667" s="8"/>
    </row>
    <row r="9668" spans="14:16" ht="14.25" customHeight="1" x14ac:dyDescent="0.2">
      <c r="N9668" s="8"/>
      <c r="P9668" s="8"/>
    </row>
    <row r="9669" spans="14:16" ht="14.25" customHeight="1" x14ac:dyDescent="0.2">
      <c r="N9669" s="8"/>
      <c r="P9669" s="8"/>
    </row>
    <row r="9670" spans="14:16" ht="14.25" customHeight="1" x14ac:dyDescent="0.2">
      <c r="N9670" s="8"/>
      <c r="P9670" s="8"/>
    </row>
    <row r="9671" spans="14:16" ht="14.25" customHeight="1" x14ac:dyDescent="0.2">
      <c r="N9671" s="8"/>
      <c r="P9671" s="8"/>
    </row>
    <row r="9672" spans="14:16" ht="14.25" customHeight="1" x14ac:dyDescent="0.2">
      <c r="N9672" s="8"/>
      <c r="P9672" s="8"/>
    </row>
    <row r="9673" spans="14:16" ht="14.25" customHeight="1" x14ac:dyDescent="0.2">
      <c r="N9673" s="8"/>
      <c r="P9673" s="8"/>
    </row>
    <row r="9674" spans="14:16" ht="14.25" customHeight="1" x14ac:dyDescent="0.2">
      <c r="N9674" s="8"/>
      <c r="P9674" s="8"/>
    </row>
    <row r="9675" spans="14:16" ht="14.25" customHeight="1" x14ac:dyDescent="0.2">
      <c r="N9675" s="8"/>
      <c r="P9675" s="8"/>
    </row>
    <row r="9676" spans="14:16" ht="14.25" customHeight="1" x14ac:dyDescent="0.2">
      <c r="N9676" s="8"/>
      <c r="P9676" s="8"/>
    </row>
    <row r="9677" spans="14:16" ht="14.25" customHeight="1" x14ac:dyDescent="0.2">
      <c r="N9677" s="8"/>
      <c r="P9677" s="8"/>
    </row>
    <row r="9678" spans="14:16" ht="14.25" customHeight="1" x14ac:dyDescent="0.2">
      <c r="N9678" s="8"/>
      <c r="P9678" s="8"/>
    </row>
    <row r="9679" spans="14:16" ht="14.25" customHeight="1" x14ac:dyDescent="0.2">
      <c r="N9679" s="8"/>
      <c r="P9679" s="8"/>
    </row>
    <row r="9680" spans="14:16" ht="14.25" customHeight="1" x14ac:dyDescent="0.2">
      <c r="N9680" s="8"/>
      <c r="P9680" s="8"/>
    </row>
    <row r="9681" spans="14:16" ht="14.25" customHeight="1" x14ac:dyDescent="0.2">
      <c r="N9681" s="8"/>
      <c r="P9681" s="8"/>
    </row>
    <row r="9682" spans="14:16" ht="14.25" customHeight="1" x14ac:dyDescent="0.2">
      <c r="N9682" s="8"/>
      <c r="P9682" s="8"/>
    </row>
    <row r="9683" spans="14:16" ht="14.25" customHeight="1" x14ac:dyDescent="0.2">
      <c r="N9683" s="8"/>
      <c r="P9683" s="8"/>
    </row>
    <row r="9684" spans="14:16" ht="14.25" customHeight="1" x14ac:dyDescent="0.2">
      <c r="N9684" s="8"/>
      <c r="P9684" s="8"/>
    </row>
    <row r="9685" spans="14:16" ht="14.25" customHeight="1" x14ac:dyDescent="0.2">
      <c r="N9685" s="8"/>
      <c r="P9685" s="8"/>
    </row>
    <row r="9686" spans="14:16" ht="14.25" customHeight="1" x14ac:dyDescent="0.2">
      <c r="N9686" s="8"/>
      <c r="P9686" s="8"/>
    </row>
    <row r="9687" spans="14:16" ht="14.25" customHeight="1" x14ac:dyDescent="0.2">
      <c r="N9687" s="8"/>
      <c r="P9687" s="8"/>
    </row>
    <row r="9688" spans="14:16" ht="14.25" customHeight="1" x14ac:dyDescent="0.2">
      <c r="N9688" s="8"/>
      <c r="P9688" s="8"/>
    </row>
    <row r="9689" spans="14:16" ht="14.25" customHeight="1" x14ac:dyDescent="0.2">
      <c r="N9689" s="8"/>
      <c r="P9689" s="8"/>
    </row>
    <row r="9690" spans="14:16" ht="14.25" customHeight="1" x14ac:dyDescent="0.2">
      <c r="N9690" s="8"/>
      <c r="P9690" s="8"/>
    </row>
    <row r="9691" spans="14:16" ht="14.25" customHeight="1" x14ac:dyDescent="0.2">
      <c r="N9691" s="8"/>
      <c r="P9691" s="8"/>
    </row>
    <row r="9692" spans="14:16" ht="14.25" customHeight="1" x14ac:dyDescent="0.2">
      <c r="N9692" s="8"/>
      <c r="P9692" s="8"/>
    </row>
    <row r="9693" spans="14:16" ht="14.25" customHeight="1" x14ac:dyDescent="0.2">
      <c r="N9693" s="8"/>
      <c r="P9693" s="8"/>
    </row>
    <row r="9694" spans="14:16" ht="14.25" customHeight="1" x14ac:dyDescent="0.2">
      <c r="N9694" s="8"/>
      <c r="P9694" s="8"/>
    </row>
    <row r="9695" spans="14:16" ht="14.25" customHeight="1" x14ac:dyDescent="0.2">
      <c r="N9695" s="8"/>
      <c r="P9695" s="8"/>
    </row>
    <row r="9696" spans="14:16" ht="14.25" customHeight="1" x14ac:dyDescent="0.2">
      <c r="N9696" s="8"/>
      <c r="P9696" s="8"/>
    </row>
    <row r="9697" spans="14:16" ht="14.25" customHeight="1" x14ac:dyDescent="0.2">
      <c r="N9697" s="8"/>
      <c r="P9697" s="8"/>
    </row>
    <row r="9698" spans="14:16" ht="14.25" customHeight="1" x14ac:dyDescent="0.2">
      <c r="N9698" s="8"/>
      <c r="P9698" s="8"/>
    </row>
    <row r="9699" spans="14:16" ht="14.25" customHeight="1" x14ac:dyDescent="0.2">
      <c r="N9699" s="8"/>
      <c r="P9699" s="8"/>
    </row>
    <row r="9700" spans="14:16" ht="14.25" customHeight="1" x14ac:dyDescent="0.2">
      <c r="N9700" s="8"/>
      <c r="P9700" s="8"/>
    </row>
    <row r="9701" spans="14:16" ht="14.25" customHeight="1" x14ac:dyDescent="0.2">
      <c r="N9701" s="8"/>
      <c r="P9701" s="8"/>
    </row>
    <row r="9702" spans="14:16" ht="14.25" customHeight="1" x14ac:dyDescent="0.2">
      <c r="N9702" s="8"/>
      <c r="P9702" s="8"/>
    </row>
    <row r="9703" spans="14:16" ht="14.25" customHeight="1" x14ac:dyDescent="0.2">
      <c r="N9703" s="8"/>
      <c r="P9703" s="8"/>
    </row>
    <row r="9704" spans="14:16" ht="14.25" customHeight="1" x14ac:dyDescent="0.2">
      <c r="N9704" s="8"/>
      <c r="P9704" s="8"/>
    </row>
    <row r="9705" spans="14:16" ht="14.25" customHeight="1" x14ac:dyDescent="0.2">
      <c r="N9705" s="8"/>
      <c r="P9705" s="8"/>
    </row>
    <row r="9706" spans="14:16" ht="14.25" customHeight="1" x14ac:dyDescent="0.2">
      <c r="N9706" s="8"/>
      <c r="P9706" s="8"/>
    </row>
    <row r="9707" spans="14:16" ht="14.25" customHeight="1" x14ac:dyDescent="0.2">
      <c r="N9707" s="8"/>
      <c r="P9707" s="8"/>
    </row>
    <row r="9708" spans="14:16" ht="14.25" customHeight="1" x14ac:dyDescent="0.2">
      <c r="N9708" s="8"/>
      <c r="P9708" s="8"/>
    </row>
    <row r="9709" spans="14:16" ht="14.25" customHeight="1" x14ac:dyDescent="0.2">
      <c r="N9709" s="8"/>
      <c r="P9709" s="8"/>
    </row>
    <row r="9710" spans="14:16" ht="14.25" customHeight="1" x14ac:dyDescent="0.2">
      <c r="N9710" s="8"/>
      <c r="P9710" s="8"/>
    </row>
    <row r="9711" spans="14:16" ht="14.25" customHeight="1" x14ac:dyDescent="0.2">
      <c r="N9711" s="8"/>
      <c r="P9711" s="8"/>
    </row>
    <row r="9712" spans="14:16" ht="14.25" customHeight="1" x14ac:dyDescent="0.2">
      <c r="N9712" s="8"/>
      <c r="P9712" s="8"/>
    </row>
    <row r="9713" spans="14:16" ht="14.25" customHeight="1" x14ac:dyDescent="0.2">
      <c r="N9713" s="8"/>
      <c r="P9713" s="8"/>
    </row>
    <row r="9714" spans="14:16" ht="14.25" customHeight="1" x14ac:dyDescent="0.2">
      <c r="N9714" s="8"/>
      <c r="P9714" s="8"/>
    </row>
    <row r="9715" spans="14:16" ht="14.25" customHeight="1" x14ac:dyDescent="0.2">
      <c r="N9715" s="8"/>
      <c r="P9715" s="8"/>
    </row>
    <row r="9716" spans="14:16" ht="14.25" customHeight="1" x14ac:dyDescent="0.2">
      <c r="N9716" s="8"/>
      <c r="P9716" s="8"/>
    </row>
    <row r="9717" spans="14:16" ht="14.25" customHeight="1" x14ac:dyDescent="0.2">
      <c r="N9717" s="8"/>
      <c r="P9717" s="8"/>
    </row>
    <row r="9718" spans="14:16" ht="14.25" customHeight="1" x14ac:dyDescent="0.2">
      <c r="N9718" s="8"/>
      <c r="P9718" s="8"/>
    </row>
    <row r="9719" spans="14:16" ht="14.25" customHeight="1" x14ac:dyDescent="0.2">
      <c r="N9719" s="8"/>
      <c r="P9719" s="8"/>
    </row>
    <row r="9720" spans="14:16" ht="14.25" customHeight="1" x14ac:dyDescent="0.2">
      <c r="N9720" s="8"/>
      <c r="P9720" s="8"/>
    </row>
    <row r="9721" spans="14:16" ht="14.25" customHeight="1" x14ac:dyDescent="0.2">
      <c r="N9721" s="8"/>
      <c r="P9721" s="8"/>
    </row>
    <row r="9722" spans="14:16" ht="14.25" customHeight="1" x14ac:dyDescent="0.2">
      <c r="N9722" s="8"/>
      <c r="P9722" s="8"/>
    </row>
    <row r="9723" spans="14:16" ht="14.25" customHeight="1" x14ac:dyDescent="0.2">
      <c r="N9723" s="8"/>
      <c r="P9723" s="8"/>
    </row>
    <row r="9724" spans="14:16" ht="14.25" customHeight="1" x14ac:dyDescent="0.2">
      <c r="N9724" s="8"/>
      <c r="P9724" s="8"/>
    </row>
    <row r="9725" spans="14:16" ht="14.25" customHeight="1" x14ac:dyDescent="0.2">
      <c r="N9725" s="8"/>
      <c r="P9725" s="8"/>
    </row>
    <row r="9726" spans="14:16" ht="14.25" customHeight="1" x14ac:dyDescent="0.2">
      <c r="N9726" s="8"/>
      <c r="P9726" s="8"/>
    </row>
    <row r="9727" spans="14:16" ht="14.25" customHeight="1" x14ac:dyDescent="0.2">
      <c r="N9727" s="8"/>
      <c r="P9727" s="8"/>
    </row>
    <row r="9728" spans="14:16" ht="14.25" customHeight="1" x14ac:dyDescent="0.2">
      <c r="N9728" s="8"/>
      <c r="P9728" s="8"/>
    </row>
    <row r="9729" spans="14:16" ht="14.25" customHeight="1" x14ac:dyDescent="0.2">
      <c r="N9729" s="8"/>
      <c r="P9729" s="8"/>
    </row>
    <row r="9730" spans="14:16" ht="14.25" customHeight="1" x14ac:dyDescent="0.2">
      <c r="N9730" s="8"/>
      <c r="P9730" s="8"/>
    </row>
    <row r="9731" spans="14:16" ht="14.25" customHeight="1" x14ac:dyDescent="0.2">
      <c r="N9731" s="8"/>
      <c r="P9731" s="8"/>
    </row>
    <row r="9732" spans="14:16" ht="14.25" customHeight="1" x14ac:dyDescent="0.2">
      <c r="N9732" s="8"/>
      <c r="P9732" s="8"/>
    </row>
    <row r="9733" spans="14:16" ht="14.25" customHeight="1" x14ac:dyDescent="0.2">
      <c r="N9733" s="8"/>
      <c r="P9733" s="8"/>
    </row>
    <row r="9734" spans="14:16" ht="14.25" customHeight="1" x14ac:dyDescent="0.2">
      <c r="N9734" s="8"/>
      <c r="P9734" s="8"/>
    </row>
    <row r="9735" spans="14:16" ht="14.25" customHeight="1" x14ac:dyDescent="0.2">
      <c r="N9735" s="8"/>
      <c r="P9735" s="8"/>
    </row>
    <row r="9736" spans="14:16" ht="14.25" customHeight="1" x14ac:dyDescent="0.2">
      <c r="N9736" s="8"/>
      <c r="P9736" s="8"/>
    </row>
    <row r="9737" spans="14:16" ht="14.25" customHeight="1" x14ac:dyDescent="0.2">
      <c r="N9737" s="8"/>
      <c r="P9737" s="8"/>
    </row>
    <row r="9738" spans="14:16" ht="14.25" customHeight="1" x14ac:dyDescent="0.2">
      <c r="N9738" s="8"/>
      <c r="P9738" s="8"/>
    </row>
    <row r="9739" spans="14:16" ht="14.25" customHeight="1" x14ac:dyDescent="0.2">
      <c r="N9739" s="8"/>
      <c r="P9739" s="8"/>
    </row>
    <row r="9740" spans="14:16" ht="14.25" customHeight="1" x14ac:dyDescent="0.2">
      <c r="N9740" s="8"/>
      <c r="P9740" s="8"/>
    </row>
    <row r="9741" spans="14:16" ht="14.25" customHeight="1" x14ac:dyDescent="0.2">
      <c r="N9741" s="8"/>
      <c r="P9741" s="8"/>
    </row>
    <row r="9742" spans="14:16" ht="14.25" customHeight="1" x14ac:dyDescent="0.2">
      <c r="N9742" s="8"/>
      <c r="P9742" s="8"/>
    </row>
    <row r="9743" spans="14:16" ht="14.25" customHeight="1" x14ac:dyDescent="0.2">
      <c r="N9743" s="8"/>
      <c r="P9743" s="8"/>
    </row>
    <row r="9744" spans="14:16" ht="14.25" customHeight="1" x14ac:dyDescent="0.2">
      <c r="N9744" s="8"/>
      <c r="P9744" s="8"/>
    </row>
    <row r="9745" spans="14:16" ht="14.25" customHeight="1" x14ac:dyDescent="0.2">
      <c r="N9745" s="8"/>
      <c r="P9745" s="8"/>
    </row>
    <row r="9746" spans="14:16" ht="14.25" customHeight="1" x14ac:dyDescent="0.2">
      <c r="N9746" s="8"/>
      <c r="P9746" s="8"/>
    </row>
    <row r="9747" spans="14:16" ht="14.25" customHeight="1" x14ac:dyDescent="0.2">
      <c r="N9747" s="8"/>
      <c r="P9747" s="8"/>
    </row>
    <row r="9748" spans="14:16" ht="14.25" customHeight="1" x14ac:dyDescent="0.2">
      <c r="N9748" s="8"/>
      <c r="P9748" s="8"/>
    </row>
    <row r="9749" spans="14:16" ht="14.25" customHeight="1" x14ac:dyDescent="0.2">
      <c r="N9749" s="8"/>
      <c r="P9749" s="8"/>
    </row>
    <row r="9750" spans="14:16" ht="14.25" customHeight="1" x14ac:dyDescent="0.2">
      <c r="N9750" s="8"/>
      <c r="P9750" s="8"/>
    </row>
    <row r="9751" spans="14:16" ht="14.25" customHeight="1" x14ac:dyDescent="0.2">
      <c r="N9751" s="8"/>
      <c r="P9751" s="8"/>
    </row>
    <row r="9752" spans="14:16" ht="14.25" customHeight="1" x14ac:dyDescent="0.2">
      <c r="N9752" s="8"/>
      <c r="P9752" s="8"/>
    </row>
    <row r="9753" spans="14:16" ht="14.25" customHeight="1" x14ac:dyDescent="0.2">
      <c r="N9753" s="8"/>
      <c r="P9753" s="8"/>
    </row>
    <row r="9754" spans="14:16" ht="14.25" customHeight="1" x14ac:dyDescent="0.2">
      <c r="N9754" s="8"/>
      <c r="P9754" s="8"/>
    </row>
    <row r="9755" spans="14:16" ht="14.25" customHeight="1" x14ac:dyDescent="0.2">
      <c r="N9755" s="8"/>
      <c r="P9755" s="8"/>
    </row>
    <row r="9756" spans="14:16" ht="14.25" customHeight="1" x14ac:dyDescent="0.2">
      <c r="N9756" s="8"/>
      <c r="P9756" s="8"/>
    </row>
    <row r="9757" spans="14:16" ht="14.25" customHeight="1" x14ac:dyDescent="0.2">
      <c r="N9757" s="8"/>
      <c r="P9757" s="8"/>
    </row>
    <row r="9758" spans="14:16" ht="14.25" customHeight="1" x14ac:dyDescent="0.2">
      <c r="N9758" s="8"/>
      <c r="P9758" s="8"/>
    </row>
    <row r="9759" spans="14:16" ht="14.25" customHeight="1" x14ac:dyDescent="0.2">
      <c r="N9759" s="8"/>
      <c r="P9759" s="8"/>
    </row>
    <row r="9760" spans="14:16" ht="14.25" customHeight="1" x14ac:dyDescent="0.2">
      <c r="N9760" s="8"/>
      <c r="P9760" s="8"/>
    </row>
    <row r="9761" spans="14:16" ht="14.25" customHeight="1" x14ac:dyDescent="0.2">
      <c r="N9761" s="8"/>
      <c r="P9761" s="8"/>
    </row>
    <row r="9762" spans="14:16" ht="14.25" customHeight="1" x14ac:dyDescent="0.2">
      <c r="N9762" s="8"/>
      <c r="P9762" s="8"/>
    </row>
    <row r="9763" spans="14:16" ht="14.25" customHeight="1" x14ac:dyDescent="0.2">
      <c r="N9763" s="8"/>
      <c r="P9763" s="8"/>
    </row>
    <row r="9764" spans="14:16" ht="14.25" customHeight="1" x14ac:dyDescent="0.2">
      <c r="N9764" s="8"/>
      <c r="P9764" s="8"/>
    </row>
    <row r="9765" spans="14:16" ht="14.25" customHeight="1" x14ac:dyDescent="0.2">
      <c r="N9765" s="8"/>
      <c r="P9765" s="8"/>
    </row>
    <row r="9766" spans="14:16" ht="14.25" customHeight="1" x14ac:dyDescent="0.2">
      <c r="N9766" s="8"/>
      <c r="P9766" s="8"/>
    </row>
    <row r="9767" spans="14:16" ht="14.25" customHeight="1" x14ac:dyDescent="0.2">
      <c r="N9767" s="8"/>
      <c r="P9767" s="8"/>
    </row>
    <row r="9768" spans="14:16" ht="14.25" customHeight="1" x14ac:dyDescent="0.2">
      <c r="N9768" s="8"/>
      <c r="P9768" s="8"/>
    </row>
    <row r="9769" spans="14:16" ht="14.25" customHeight="1" x14ac:dyDescent="0.2">
      <c r="N9769" s="8"/>
      <c r="P9769" s="8"/>
    </row>
    <row r="9770" spans="14:16" ht="14.25" customHeight="1" x14ac:dyDescent="0.2">
      <c r="N9770" s="8"/>
      <c r="P9770" s="8"/>
    </row>
    <row r="9771" spans="14:16" ht="14.25" customHeight="1" x14ac:dyDescent="0.2">
      <c r="N9771" s="8"/>
      <c r="P9771" s="8"/>
    </row>
    <row r="9772" spans="14:16" ht="14.25" customHeight="1" x14ac:dyDescent="0.2">
      <c r="N9772" s="8"/>
      <c r="P9772" s="8"/>
    </row>
    <row r="9773" spans="14:16" ht="14.25" customHeight="1" x14ac:dyDescent="0.2">
      <c r="N9773" s="8"/>
      <c r="P9773" s="8"/>
    </row>
    <row r="9774" spans="14:16" ht="14.25" customHeight="1" x14ac:dyDescent="0.2">
      <c r="N9774" s="8"/>
      <c r="P9774" s="8"/>
    </row>
    <row r="9775" spans="14:16" ht="14.25" customHeight="1" x14ac:dyDescent="0.2">
      <c r="N9775" s="8"/>
      <c r="P9775" s="8"/>
    </row>
    <row r="9776" spans="14:16" ht="14.25" customHeight="1" x14ac:dyDescent="0.2">
      <c r="N9776" s="8"/>
      <c r="P9776" s="8"/>
    </row>
    <row r="9777" spans="14:16" ht="14.25" customHeight="1" x14ac:dyDescent="0.2">
      <c r="N9777" s="8"/>
      <c r="P9777" s="8"/>
    </row>
    <row r="9778" spans="14:16" ht="14.25" customHeight="1" x14ac:dyDescent="0.2">
      <c r="N9778" s="8"/>
      <c r="P9778" s="8"/>
    </row>
    <row r="9779" spans="14:16" ht="14.25" customHeight="1" x14ac:dyDescent="0.2">
      <c r="N9779" s="8"/>
      <c r="P9779" s="8"/>
    </row>
    <row r="9780" spans="14:16" ht="14.25" customHeight="1" x14ac:dyDescent="0.2">
      <c r="N9780" s="8"/>
      <c r="P9780" s="8"/>
    </row>
    <row r="9781" spans="14:16" ht="14.25" customHeight="1" x14ac:dyDescent="0.2">
      <c r="N9781" s="8"/>
      <c r="P9781" s="8"/>
    </row>
    <row r="9782" spans="14:16" ht="14.25" customHeight="1" x14ac:dyDescent="0.2">
      <c r="N9782" s="8"/>
      <c r="P9782" s="8"/>
    </row>
    <row r="9783" spans="14:16" ht="14.25" customHeight="1" x14ac:dyDescent="0.2">
      <c r="N9783" s="8"/>
      <c r="P9783" s="8"/>
    </row>
    <row r="9784" spans="14:16" ht="14.25" customHeight="1" x14ac:dyDescent="0.2">
      <c r="N9784" s="8"/>
      <c r="P9784" s="8"/>
    </row>
    <row r="9785" spans="14:16" ht="14.25" customHeight="1" x14ac:dyDescent="0.2">
      <c r="N9785" s="8"/>
      <c r="P9785" s="8"/>
    </row>
    <row r="9786" spans="14:16" ht="14.25" customHeight="1" x14ac:dyDescent="0.2">
      <c r="N9786" s="8"/>
      <c r="P9786" s="8"/>
    </row>
    <row r="9787" spans="14:16" ht="14.25" customHeight="1" x14ac:dyDescent="0.2">
      <c r="N9787" s="8"/>
      <c r="P9787" s="8"/>
    </row>
    <row r="9788" spans="14:16" ht="14.25" customHeight="1" x14ac:dyDescent="0.2">
      <c r="N9788" s="8"/>
      <c r="P9788" s="8"/>
    </row>
    <row r="9789" spans="14:16" ht="14.25" customHeight="1" x14ac:dyDescent="0.2">
      <c r="N9789" s="8"/>
      <c r="P9789" s="8"/>
    </row>
    <row r="9790" spans="14:16" ht="14.25" customHeight="1" x14ac:dyDescent="0.2">
      <c r="N9790" s="8"/>
      <c r="P9790" s="8"/>
    </row>
    <row r="9791" spans="14:16" ht="14.25" customHeight="1" x14ac:dyDescent="0.2">
      <c r="N9791" s="8"/>
      <c r="P9791" s="8"/>
    </row>
    <row r="9792" spans="14:16" ht="14.25" customHeight="1" x14ac:dyDescent="0.2">
      <c r="N9792" s="8"/>
      <c r="P9792" s="8"/>
    </row>
    <row r="9793" spans="14:16" ht="14.25" customHeight="1" x14ac:dyDescent="0.2">
      <c r="N9793" s="8"/>
      <c r="P9793" s="8"/>
    </row>
    <row r="9794" spans="14:16" ht="14.25" customHeight="1" x14ac:dyDescent="0.2">
      <c r="N9794" s="8"/>
      <c r="P9794" s="8"/>
    </row>
    <row r="9795" spans="14:16" ht="14.25" customHeight="1" x14ac:dyDescent="0.2">
      <c r="N9795" s="8"/>
      <c r="P9795" s="8"/>
    </row>
    <row r="9796" spans="14:16" ht="14.25" customHeight="1" x14ac:dyDescent="0.2">
      <c r="N9796" s="8"/>
      <c r="P9796" s="8"/>
    </row>
    <row r="9797" spans="14:16" ht="14.25" customHeight="1" x14ac:dyDescent="0.2">
      <c r="N9797" s="8"/>
      <c r="P9797" s="8"/>
    </row>
    <row r="9798" spans="14:16" ht="14.25" customHeight="1" x14ac:dyDescent="0.2">
      <c r="N9798" s="8"/>
      <c r="P9798" s="8"/>
    </row>
    <row r="9799" spans="14:16" ht="14.25" customHeight="1" x14ac:dyDescent="0.2">
      <c r="N9799" s="8"/>
      <c r="P9799" s="8"/>
    </row>
    <row r="9800" spans="14:16" ht="14.25" customHeight="1" x14ac:dyDescent="0.2">
      <c r="N9800" s="8"/>
      <c r="P9800" s="8"/>
    </row>
    <row r="9801" spans="14:16" ht="14.25" customHeight="1" x14ac:dyDescent="0.2">
      <c r="N9801" s="8"/>
      <c r="P9801" s="8"/>
    </row>
    <row r="9802" spans="14:16" ht="14.25" customHeight="1" x14ac:dyDescent="0.2">
      <c r="N9802" s="8"/>
      <c r="P9802" s="8"/>
    </row>
    <row r="9803" spans="14:16" ht="14.25" customHeight="1" x14ac:dyDescent="0.2">
      <c r="N9803" s="8"/>
      <c r="P9803" s="8"/>
    </row>
    <row r="9804" spans="14:16" ht="14.25" customHeight="1" x14ac:dyDescent="0.2">
      <c r="N9804" s="8"/>
      <c r="P9804" s="8"/>
    </row>
    <row r="9805" spans="14:16" ht="14.25" customHeight="1" x14ac:dyDescent="0.2">
      <c r="N9805" s="8"/>
      <c r="P9805" s="8"/>
    </row>
    <row r="9806" spans="14:16" ht="14.25" customHeight="1" x14ac:dyDescent="0.2">
      <c r="N9806" s="8"/>
      <c r="P9806" s="8"/>
    </row>
    <row r="9807" spans="14:16" ht="14.25" customHeight="1" x14ac:dyDescent="0.2">
      <c r="N9807" s="8"/>
      <c r="P9807" s="8"/>
    </row>
    <row r="9808" spans="14:16" ht="14.25" customHeight="1" x14ac:dyDescent="0.2">
      <c r="N9808" s="8"/>
      <c r="P9808" s="8"/>
    </row>
    <row r="9809" spans="14:16" ht="14.25" customHeight="1" x14ac:dyDescent="0.2">
      <c r="N9809" s="8"/>
      <c r="P9809" s="8"/>
    </row>
    <row r="9810" spans="14:16" ht="14.25" customHeight="1" x14ac:dyDescent="0.2">
      <c r="N9810" s="8"/>
      <c r="P9810" s="8"/>
    </row>
    <row r="9811" spans="14:16" ht="14.25" customHeight="1" x14ac:dyDescent="0.2">
      <c r="N9811" s="8"/>
      <c r="P9811" s="8"/>
    </row>
    <row r="9812" spans="14:16" ht="14.25" customHeight="1" x14ac:dyDescent="0.2">
      <c r="N9812" s="8"/>
      <c r="P9812" s="8"/>
    </row>
    <row r="9813" spans="14:16" ht="14.25" customHeight="1" x14ac:dyDescent="0.2">
      <c r="N9813" s="8"/>
      <c r="P9813" s="8"/>
    </row>
    <row r="9814" spans="14:16" ht="14.25" customHeight="1" x14ac:dyDescent="0.2">
      <c r="N9814" s="8"/>
      <c r="P9814" s="8"/>
    </row>
    <row r="9815" spans="14:16" ht="14.25" customHeight="1" x14ac:dyDescent="0.2">
      <c r="N9815" s="8"/>
      <c r="P9815" s="8"/>
    </row>
    <row r="9816" spans="14:16" ht="14.25" customHeight="1" x14ac:dyDescent="0.2">
      <c r="N9816" s="8"/>
      <c r="P9816" s="8"/>
    </row>
    <row r="9817" spans="14:16" ht="14.25" customHeight="1" x14ac:dyDescent="0.2">
      <c r="N9817" s="8"/>
      <c r="P9817" s="8"/>
    </row>
    <row r="9818" spans="14:16" ht="14.25" customHeight="1" x14ac:dyDescent="0.2">
      <c r="N9818" s="8"/>
      <c r="P9818" s="8"/>
    </row>
    <row r="9819" spans="14:16" ht="14.25" customHeight="1" x14ac:dyDescent="0.2">
      <c r="N9819" s="8"/>
      <c r="P9819" s="8"/>
    </row>
    <row r="9820" spans="14:16" ht="14.25" customHeight="1" x14ac:dyDescent="0.2">
      <c r="N9820" s="8"/>
      <c r="P9820" s="8"/>
    </row>
    <row r="9821" spans="14:16" ht="14.25" customHeight="1" x14ac:dyDescent="0.2">
      <c r="N9821" s="8"/>
      <c r="P9821" s="8"/>
    </row>
    <row r="9822" spans="14:16" ht="14.25" customHeight="1" x14ac:dyDescent="0.2">
      <c r="N9822" s="8"/>
      <c r="P9822" s="8"/>
    </row>
    <row r="9823" spans="14:16" ht="14.25" customHeight="1" x14ac:dyDescent="0.2">
      <c r="N9823" s="8"/>
      <c r="P9823" s="8"/>
    </row>
    <row r="9824" spans="14:16" ht="14.25" customHeight="1" x14ac:dyDescent="0.2">
      <c r="N9824" s="8"/>
      <c r="P9824" s="8"/>
    </row>
    <row r="9825" spans="14:16" ht="14.25" customHeight="1" x14ac:dyDescent="0.2">
      <c r="N9825" s="8"/>
      <c r="P9825" s="8"/>
    </row>
    <row r="9826" spans="14:16" ht="14.25" customHeight="1" x14ac:dyDescent="0.2">
      <c r="N9826" s="8"/>
      <c r="P9826" s="8"/>
    </row>
    <row r="9827" spans="14:16" ht="14.25" customHeight="1" x14ac:dyDescent="0.2">
      <c r="N9827" s="8"/>
      <c r="P9827" s="8"/>
    </row>
    <row r="9828" spans="14:16" ht="14.25" customHeight="1" x14ac:dyDescent="0.2">
      <c r="N9828" s="8"/>
      <c r="P9828" s="8"/>
    </row>
    <row r="9829" spans="14:16" ht="14.25" customHeight="1" x14ac:dyDescent="0.2">
      <c r="N9829" s="8"/>
      <c r="P9829" s="8"/>
    </row>
    <row r="9830" spans="14:16" ht="14.25" customHeight="1" x14ac:dyDescent="0.2">
      <c r="N9830" s="8"/>
      <c r="P9830" s="8"/>
    </row>
    <row r="9831" spans="14:16" ht="14.25" customHeight="1" x14ac:dyDescent="0.2">
      <c r="N9831" s="8"/>
      <c r="P9831" s="8"/>
    </row>
    <row r="9832" spans="14:16" ht="14.25" customHeight="1" x14ac:dyDescent="0.2">
      <c r="N9832" s="8"/>
      <c r="P9832" s="8"/>
    </row>
    <row r="9833" spans="14:16" ht="14.25" customHeight="1" x14ac:dyDescent="0.2">
      <c r="N9833" s="8"/>
      <c r="P9833" s="8"/>
    </row>
    <row r="9834" spans="14:16" ht="14.25" customHeight="1" x14ac:dyDescent="0.2">
      <c r="N9834" s="8"/>
      <c r="P9834" s="8"/>
    </row>
    <row r="9835" spans="14:16" ht="14.25" customHeight="1" x14ac:dyDescent="0.2">
      <c r="N9835" s="8"/>
      <c r="P9835" s="8"/>
    </row>
    <row r="9836" spans="14:16" ht="14.25" customHeight="1" x14ac:dyDescent="0.2">
      <c r="N9836" s="8"/>
      <c r="P9836" s="8"/>
    </row>
    <row r="9837" spans="14:16" ht="14.25" customHeight="1" x14ac:dyDescent="0.2">
      <c r="N9837" s="8"/>
      <c r="P9837" s="8"/>
    </row>
    <row r="9838" spans="14:16" ht="14.25" customHeight="1" x14ac:dyDescent="0.2">
      <c r="N9838" s="8"/>
      <c r="P9838" s="8"/>
    </row>
    <row r="9839" spans="14:16" ht="14.25" customHeight="1" x14ac:dyDescent="0.2">
      <c r="N9839" s="8"/>
      <c r="P9839" s="8"/>
    </row>
    <row r="9840" spans="14:16" ht="14.25" customHeight="1" x14ac:dyDescent="0.2">
      <c r="N9840" s="8"/>
      <c r="P9840" s="8"/>
    </row>
    <row r="9841" spans="14:16" ht="14.25" customHeight="1" x14ac:dyDescent="0.2">
      <c r="N9841" s="8"/>
      <c r="P9841" s="8"/>
    </row>
    <row r="9842" spans="14:16" ht="14.25" customHeight="1" x14ac:dyDescent="0.2">
      <c r="N9842" s="8"/>
      <c r="P9842" s="8"/>
    </row>
    <row r="9843" spans="14:16" ht="14.25" customHeight="1" x14ac:dyDescent="0.2">
      <c r="N9843" s="8"/>
      <c r="P9843" s="8"/>
    </row>
    <row r="9844" spans="14:16" ht="14.25" customHeight="1" x14ac:dyDescent="0.2">
      <c r="N9844" s="8"/>
      <c r="P9844" s="8"/>
    </row>
    <row r="9845" spans="14:16" ht="14.25" customHeight="1" x14ac:dyDescent="0.2">
      <c r="N9845" s="8"/>
      <c r="P9845" s="8"/>
    </row>
    <row r="9846" spans="14:16" ht="14.25" customHeight="1" x14ac:dyDescent="0.2">
      <c r="N9846" s="8"/>
      <c r="P9846" s="8"/>
    </row>
    <row r="9847" spans="14:16" ht="14.25" customHeight="1" x14ac:dyDescent="0.2">
      <c r="N9847" s="8"/>
      <c r="P9847" s="8"/>
    </row>
    <row r="9848" spans="14:16" ht="14.25" customHeight="1" x14ac:dyDescent="0.2">
      <c r="N9848" s="8"/>
      <c r="P9848" s="8"/>
    </row>
    <row r="9849" spans="14:16" ht="14.25" customHeight="1" x14ac:dyDescent="0.2">
      <c r="N9849" s="8"/>
      <c r="P9849" s="8"/>
    </row>
    <row r="9850" spans="14:16" ht="14.25" customHeight="1" x14ac:dyDescent="0.2">
      <c r="N9850" s="8"/>
      <c r="P9850" s="8"/>
    </row>
    <row r="9851" spans="14:16" ht="14.25" customHeight="1" x14ac:dyDescent="0.2">
      <c r="N9851" s="8"/>
      <c r="P9851" s="8"/>
    </row>
    <row r="9852" spans="14:16" ht="14.25" customHeight="1" x14ac:dyDescent="0.2">
      <c r="N9852" s="8"/>
      <c r="P9852" s="8"/>
    </row>
    <row r="9853" spans="14:16" ht="14.25" customHeight="1" x14ac:dyDescent="0.2">
      <c r="N9853" s="8"/>
      <c r="P9853" s="8"/>
    </row>
    <row r="9854" spans="14:16" ht="14.25" customHeight="1" x14ac:dyDescent="0.2">
      <c r="N9854" s="8"/>
      <c r="P9854" s="8"/>
    </row>
    <row r="9855" spans="14:16" ht="14.25" customHeight="1" x14ac:dyDescent="0.2">
      <c r="N9855" s="8"/>
      <c r="P9855" s="8"/>
    </row>
    <row r="9856" spans="14:16" ht="14.25" customHeight="1" x14ac:dyDescent="0.2">
      <c r="N9856" s="8"/>
      <c r="P9856" s="8"/>
    </row>
    <row r="9857" spans="14:16" ht="14.25" customHeight="1" x14ac:dyDescent="0.2">
      <c r="N9857" s="8"/>
      <c r="P9857" s="8"/>
    </row>
    <row r="9858" spans="14:16" ht="14.25" customHeight="1" x14ac:dyDescent="0.2">
      <c r="N9858" s="8"/>
      <c r="P9858" s="8"/>
    </row>
    <row r="9859" spans="14:16" ht="14.25" customHeight="1" x14ac:dyDescent="0.2">
      <c r="N9859" s="8"/>
      <c r="P9859" s="8"/>
    </row>
    <row r="9860" spans="14:16" ht="14.25" customHeight="1" x14ac:dyDescent="0.2">
      <c r="N9860" s="8"/>
      <c r="P9860" s="8"/>
    </row>
    <row r="9861" spans="14:16" ht="14.25" customHeight="1" x14ac:dyDescent="0.2">
      <c r="N9861" s="8"/>
      <c r="P9861" s="8"/>
    </row>
    <row r="9862" spans="14:16" ht="14.25" customHeight="1" x14ac:dyDescent="0.2">
      <c r="N9862" s="8"/>
      <c r="P9862" s="8"/>
    </row>
    <row r="9863" spans="14:16" ht="14.25" customHeight="1" x14ac:dyDescent="0.2">
      <c r="N9863" s="8"/>
      <c r="P9863" s="8"/>
    </row>
    <row r="9864" spans="14:16" ht="14.25" customHeight="1" x14ac:dyDescent="0.2">
      <c r="N9864" s="8"/>
      <c r="P9864" s="8"/>
    </row>
    <row r="9865" spans="14:16" ht="14.25" customHeight="1" x14ac:dyDescent="0.2">
      <c r="N9865" s="8"/>
      <c r="P9865" s="8"/>
    </row>
    <row r="9866" spans="14:16" ht="14.25" customHeight="1" x14ac:dyDescent="0.2">
      <c r="N9866" s="8"/>
      <c r="P9866" s="8"/>
    </row>
    <row r="9867" spans="14:16" ht="14.25" customHeight="1" x14ac:dyDescent="0.2">
      <c r="N9867" s="8"/>
      <c r="P9867" s="8"/>
    </row>
    <row r="9868" spans="14:16" ht="14.25" customHeight="1" x14ac:dyDescent="0.2">
      <c r="N9868" s="8"/>
      <c r="P9868" s="8"/>
    </row>
    <row r="9869" spans="14:16" ht="14.25" customHeight="1" x14ac:dyDescent="0.2">
      <c r="N9869" s="8"/>
      <c r="P9869" s="8"/>
    </row>
    <row r="9870" spans="14:16" ht="14.25" customHeight="1" x14ac:dyDescent="0.2">
      <c r="N9870" s="8"/>
      <c r="P9870" s="8"/>
    </row>
    <row r="9871" spans="14:16" ht="14.25" customHeight="1" x14ac:dyDescent="0.2">
      <c r="N9871" s="8"/>
      <c r="P9871" s="8"/>
    </row>
    <row r="9872" spans="14:16" ht="14.25" customHeight="1" x14ac:dyDescent="0.2">
      <c r="N9872" s="8"/>
      <c r="P9872" s="8"/>
    </row>
    <row r="9873" spans="14:16" ht="14.25" customHeight="1" x14ac:dyDescent="0.2">
      <c r="N9873" s="8"/>
      <c r="P9873" s="8"/>
    </row>
    <row r="9874" spans="14:16" ht="14.25" customHeight="1" x14ac:dyDescent="0.2">
      <c r="N9874" s="8"/>
      <c r="P9874" s="8"/>
    </row>
    <row r="9875" spans="14:16" ht="14.25" customHeight="1" x14ac:dyDescent="0.2">
      <c r="N9875" s="8"/>
      <c r="P9875" s="8"/>
    </row>
    <row r="9876" spans="14:16" ht="14.25" customHeight="1" x14ac:dyDescent="0.2">
      <c r="N9876" s="8"/>
      <c r="P9876" s="8"/>
    </row>
    <row r="9877" spans="14:16" ht="14.25" customHeight="1" x14ac:dyDescent="0.2">
      <c r="N9877" s="8"/>
      <c r="P9877" s="8"/>
    </row>
    <row r="9878" spans="14:16" ht="14.25" customHeight="1" x14ac:dyDescent="0.2">
      <c r="N9878" s="8"/>
      <c r="P9878" s="8"/>
    </row>
    <row r="9879" spans="14:16" ht="14.25" customHeight="1" x14ac:dyDescent="0.2">
      <c r="N9879" s="8"/>
      <c r="P9879" s="8"/>
    </row>
    <row r="9880" spans="14:16" ht="14.25" customHeight="1" x14ac:dyDescent="0.2">
      <c r="N9880" s="8"/>
      <c r="P9880" s="8"/>
    </row>
    <row r="9881" spans="14:16" ht="14.25" customHeight="1" x14ac:dyDescent="0.2">
      <c r="N9881" s="8"/>
      <c r="P9881" s="8"/>
    </row>
    <row r="9882" spans="14:16" ht="14.25" customHeight="1" x14ac:dyDescent="0.2">
      <c r="N9882" s="8"/>
      <c r="P9882" s="8"/>
    </row>
    <row r="9883" spans="14:16" ht="14.25" customHeight="1" x14ac:dyDescent="0.2">
      <c r="N9883" s="8"/>
      <c r="P9883" s="8"/>
    </row>
    <row r="9884" spans="14:16" ht="14.25" customHeight="1" x14ac:dyDescent="0.2">
      <c r="N9884" s="8"/>
      <c r="P9884" s="8"/>
    </row>
    <row r="9885" spans="14:16" ht="14.25" customHeight="1" x14ac:dyDescent="0.2">
      <c r="N9885" s="8"/>
      <c r="P9885" s="8"/>
    </row>
    <row r="9886" spans="14:16" ht="14.25" customHeight="1" x14ac:dyDescent="0.2">
      <c r="N9886" s="8"/>
      <c r="P9886" s="8"/>
    </row>
    <row r="9887" spans="14:16" ht="14.25" customHeight="1" x14ac:dyDescent="0.2">
      <c r="N9887" s="8"/>
      <c r="P9887" s="8"/>
    </row>
    <row r="9888" spans="14:16" ht="14.25" customHeight="1" x14ac:dyDescent="0.2">
      <c r="N9888" s="8"/>
      <c r="P9888" s="8"/>
    </row>
    <row r="9889" spans="14:16" ht="14.25" customHeight="1" x14ac:dyDescent="0.2">
      <c r="N9889" s="8"/>
      <c r="P9889" s="8"/>
    </row>
    <row r="9890" spans="14:16" ht="14.25" customHeight="1" x14ac:dyDescent="0.2">
      <c r="N9890" s="8"/>
      <c r="P9890" s="8"/>
    </row>
    <row r="9891" spans="14:16" ht="14.25" customHeight="1" x14ac:dyDescent="0.2">
      <c r="N9891" s="8"/>
      <c r="P9891" s="8"/>
    </row>
    <row r="9892" spans="14:16" ht="14.25" customHeight="1" x14ac:dyDescent="0.2">
      <c r="N9892" s="8"/>
      <c r="P9892" s="8"/>
    </row>
    <row r="9893" spans="14:16" ht="14.25" customHeight="1" x14ac:dyDescent="0.2">
      <c r="N9893" s="8"/>
      <c r="P9893" s="8"/>
    </row>
    <row r="9894" spans="14:16" ht="14.25" customHeight="1" x14ac:dyDescent="0.2">
      <c r="N9894" s="8"/>
      <c r="P9894" s="8"/>
    </row>
    <row r="9895" spans="14:16" ht="14.25" customHeight="1" x14ac:dyDescent="0.2">
      <c r="N9895" s="8"/>
      <c r="P9895" s="8"/>
    </row>
    <row r="9896" spans="14:16" ht="14.25" customHeight="1" x14ac:dyDescent="0.2">
      <c r="N9896" s="8"/>
      <c r="P9896" s="8"/>
    </row>
    <row r="9897" spans="14:16" ht="14.25" customHeight="1" x14ac:dyDescent="0.2">
      <c r="N9897" s="8"/>
      <c r="P9897" s="8"/>
    </row>
    <row r="9898" spans="14:16" ht="14.25" customHeight="1" x14ac:dyDescent="0.2">
      <c r="N9898" s="8"/>
      <c r="P9898" s="8"/>
    </row>
    <row r="9899" spans="14:16" ht="14.25" customHeight="1" x14ac:dyDescent="0.2">
      <c r="N9899" s="8"/>
      <c r="P9899" s="8"/>
    </row>
    <row r="9900" spans="14:16" ht="14.25" customHeight="1" x14ac:dyDescent="0.2">
      <c r="N9900" s="8"/>
      <c r="P9900" s="8"/>
    </row>
    <row r="9901" spans="14:16" ht="14.25" customHeight="1" x14ac:dyDescent="0.2">
      <c r="N9901" s="8"/>
      <c r="P9901" s="8"/>
    </row>
    <row r="9902" spans="14:16" ht="14.25" customHeight="1" x14ac:dyDescent="0.2">
      <c r="N9902" s="8"/>
      <c r="P9902" s="8"/>
    </row>
    <row r="9903" spans="14:16" ht="14.25" customHeight="1" x14ac:dyDescent="0.2">
      <c r="N9903" s="8"/>
      <c r="P9903" s="8"/>
    </row>
    <row r="9904" spans="14:16" ht="14.25" customHeight="1" x14ac:dyDescent="0.2">
      <c r="N9904" s="8"/>
      <c r="P9904" s="8"/>
    </row>
    <row r="9905" spans="14:16" ht="14.25" customHeight="1" x14ac:dyDescent="0.2">
      <c r="N9905" s="8"/>
      <c r="P9905" s="8"/>
    </row>
    <row r="9906" spans="14:16" ht="14.25" customHeight="1" x14ac:dyDescent="0.2">
      <c r="N9906" s="8"/>
      <c r="P9906" s="8"/>
    </row>
    <row r="9907" spans="14:16" ht="14.25" customHeight="1" x14ac:dyDescent="0.2">
      <c r="N9907" s="8"/>
      <c r="P9907" s="8"/>
    </row>
    <row r="9908" spans="14:16" ht="14.25" customHeight="1" x14ac:dyDescent="0.2">
      <c r="N9908" s="8"/>
      <c r="P9908" s="8"/>
    </row>
    <row r="9909" spans="14:16" ht="14.25" customHeight="1" x14ac:dyDescent="0.2">
      <c r="N9909" s="8"/>
      <c r="P9909" s="8"/>
    </row>
    <row r="9910" spans="14:16" ht="14.25" customHeight="1" x14ac:dyDescent="0.2">
      <c r="N9910" s="8"/>
      <c r="P9910" s="8"/>
    </row>
    <row r="9911" spans="14:16" ht="14.25" customHeight="1" x14ac:dyDescent="0.2">
      <c r="N9911" s="8"/>
      <c r="P9911" s="8"/>
    </row>
    <row r="9912" spans="14:16" ht="14.25" customHeight="1" x14ac:dyDescent="0.2">
      <c r="N9912" s="8"/>
      <c r="P9912" s="8"/>
    </row>
    <row r="9913" spans="14:16" ht="14.25" customHeight="1" x14ac:dyDescent="0.2">
      <c r="N9913" s="8"/>
      <c r="P9913" s="8"/>
    </row>
    <row r="9914" spans="14:16" ht="14.25" customHeight="1" x14ac:dyDescent="0.2">
      <c r="N9914" s="8"/>
      <c r="P9914" s="8"/>
    </row>
    <row r="9915" spans="14:16" ht="14.25" customHeight="1" x14ac:dyDescent="0.2">
      <c r="N9915" s="8"/>
      <c r="P9915" s="8"/>
    </row>
    <row r="9916" spans="14:16" ht="14.25" customHeight="1" x14ac:dyDescent="0.2">
      <c r="N9916" s="8"/>
      <c r="P9916" s="8"/>
    </row>
    <row r="9917" spans="14:16" ht="14.25" customHeight="1" x14ac:dyDescent="0.2">
      <c r="N9917" s="8"/>
      <c r="P9917" s="8"/>
    </row>
    <row r="9918" spans="14:16" ht="14.25" customHeight="1" x14ac:dyDescent="0.2">
      <c r="N9918" s="8"/>
      <c r="P9918" s="8"/>
    </row>
    <row r="9919" spans="14:16" ht="14.25" customHeight="1" x14ac:dyDescent="0.2">
      <c r="N9919" s="8"/>
      <c r="P9919" s="8"/>
    </row>
    <row r="9920" spans="14:16" ht="14.25" customHeight="1" x14ac:dyDescent="0.2">
      <c r="N9920" s="8"/>
      <c r="P9920" s="8"/>
    </row>
    <row r="9921" spans="14:16" ht="14.25" customHeight="1" x14ac:dyDescent="0.2">
      <c r="N9921" s="8"/>
      <c r="P9921" s="8"/>
    </row>
    <row r="9922" spans="14:16" ht="14.25" customHeight="1" x14ac:dyDescent="0.2">
      <c r="N9922" s="8"/>
      <c r="P9922" s="8"/>
    </row>
    <row r="9923" spans="14:16" ht="14.25" customHeight="1" x14ac:dyDescent="0.2">
      <c r="N9923" s="8"/>
      <c r="P9923" s="8"/>
    </row>
    <row r="9924" spans="14:16" ht="14.25" customHeight="1" x14ac:dyDescent="0.2">
      <c r="N9924" s="8"/>
      <c r="P9924" s="8"/>
    </row>
    <row r="9925" spans="14:16" ht="14.25" customHeight="1" x14ac:dyDescent="0.2">
      <c r="N9925" s="8"/>
      <c r="P9925" s="8"/>
    </row>
    <row r="9926" spans="14:16" ht="14.25" customHeight="1" x14ac:dyDescent="0.2">
      <c r="N9926" s="8"/>
      <c r="P9926" s="8"/>
    </row>
    <row r="9927" spans="14:16" ht="14.25" customHeight="1" x14ac:dyDescent="0.2">
      <c r="N9927" s="8"/>
      <c r="P9927" s="8"/>
    </row>
    <row r="9928" spans="14:16" ht="14.25" customHeight="1" x14ac:dyDescent="0.2">
      <c r="N9928" s="8"/>
      <c r="P9928" s="8"/>
    </row>
    <row r="9929" spans="14:16" ht="14.25" customHeight="1" x14ac:dyDescent="0.2">
      <c r="N9929" s="8"/>
      <c r="P9929" s="8"/>
    </row>
    <row r="9930" spans="14:16" ht="14.25" customHeight="1" x14ac:dyDescent="0.2">
      <c r="N9930" s="8"/>
      <c r="P9930" s="8"/>
    </row>
    <row r="9931" spans="14:16" ht="14.25" customHeight="1" x14ac:dyDescent="0.2">
      <c r="N9931" s="8"/>
      <c r="P9931" s="8"/>
    </row>
    <row r="9932" spans="14:16" ht="14.25" customHeight="1" x14ac:dyDescent="0.2">
      <c r="N9932" s="8"/>
      <c r="P9932" s="8"/>
    </row>
    <row r="9933" spans="14:16" ht="14.25" customHeight="1" x14ac:dyDescent="0.2">
      <c r="N9933" s="8"/>
      <c r="P9933" s="8"/>
    </row>
    <row r="9934" spans="14:16" ht="14.25" customHeight="1" x14ac:dyDescent="0.2">
      <c r="N9934" s="8"/>
      <c r="P9934" s="8"/>
    </row>
    <row r="9935" spans="14:16" ht="14.25" customHeight="1" x14ac:dyDescent="0.2">
      <c r="N9935" s="8"/>
      <c r="P9935" s="8"/>
    </row>
    <row r="9936" spans="14:16" ht="14.25" customHeight="1" x14ac:dyDescent="0.2">
      <c r="N9936" s="8"/>
      <c r="P9936" s="8"/>
    </row>
    <row r="9937" spans="14:16" ht="14.25" customHeight="1" x14ac:dyDescent="0.2">
      <c r="N9937" s="8"/>
      <c r="P9937" s="8"/>
    </row>
    <row r="9938" spans="14:16" ht="14.25" customHeight="1" x14ac:dyDescent="0.2">
      <c r="N9938" s="8"/>
      <c r="P9938" s="8"/>
    </row>
    <row r="9939" spans="14:16" ht="14.25" customHeight="1" x14ac:dyDescent="0.2">
      <c r="N9939" s="8"/>
      <c r="P9939" s="8"/>
    </row>
    <row r="9940" spans="14:16" ht="14.25" customHeight="1" x14ac:dyDescent="0.2">
      <c r="N9940" s="8"/>
      <c r="P9940" s="8"/>
    </row>
    <row r="9941" spans="14:16" ht="14.25" customHeight="1" x14ac:dyDescent="0.2">
      <c r="N9941" s="8"/>
      <c r="P9941" s="8"/>
    </row>
    <row r="9942" spans="14:16" ht="14.25" customHeight="1" x14ac:dyDescent="0.2">
      <c r="N9942" s="8"/>
      <c r="P9942" s="8"/>
    </row>
    <row r="9943" spans="14:16" ht="14.25" customHeight="1" x14ac:dyDescent="0.2">
      <c r="N9943" s="8"/>
      <c r="P9943" s="8"/>
    </row>
    <row r="9944" spans="14:16" ht="14.25" customHeight="1" x14ac:dyDescent="0.2">
      <c r="N9944" s="8"/>
      <c r="P9944" s="8"/>
    </row>
    <row r="9945" spans="14:16" ht="14.25" customHeight="1" x14ac:dyDescent="0.2">
      <c r="N9945" s="8"/>
      <c r="P9945" s="8"/>
    </row>
    <row r="9946" spans="14:16" ht="14.25" customHeight="1" x14ac:dyDescent="0.2">
      <c r="N9946" s="8"/>
      <c r="P9946" s="8"/>
    </row>
    <row r="9947" spans="14:16" ht="14.25" customHeight="1" x14ac:dyDescent="0.2">
      <c r="N9947" s="8"/>
      <c r="P9947" s="8"/>
    </row>
    <row r="9948" spans="14:16" ht="14.25" customHeight="1" x14ac:dyDescent="0.2">
      <c r="N9948" s="8"/>
      <c r="P9948" s="8"/>
    </row>
    <row r="9949" spans="14:16" ht="14.25" customHeight="1" x14ac:dyDescent="0.2">
      <c r="N9949" s="8"/>
      <c r="P9949" s="8"/>
    </row>
    <row r="9950" spans="14:16" ht="14.25" customHeight="1" x14ac:dyDescent="0.2">
      <c r="N9950" s="8"/>
      <c r="P9950" s="8"/>
    </row>
    <row r="9951" spans="14:16" ht="14.25" customHeight="1" x14ac:dyDescent="0.2">
      <c r="N9951" s="8"/>
      <c r="P9951" s="8"/>
    </row>
    <row r="9952" spans="14:16" ht="14.25" customHeight="1" x14ac:dyDescent="0.2">
      <c r="N9952" s="8"/>
      <c r="P9952" s="8"/>
    </row>
    <row r="9953" spans="14:16" ht="14.25" customHeight="1" x14ac:dyDescent="0.2">
      <c r="N9953" s="8"/>
      <c r="P9953" s="8"/>
    </row>
    <row r="9954" spans="14:16" ht="14.25" customHeight="1" x14ac:dyDescent="0.2">
      <c r="N9954" s="8"/>
      <c r="P9954" s="8"/>
    </row>
    <row r="9955" spans="14:16" ht="14.25" customHeight="1" x14ac:dyDescent="0.2">
      <c r="N9955" s="8"/>
      <c r="P9955" s="8"/>
    </row>
    <row r="9956" spans="14:16" ht="14.25" customHeight="1" x14ac:dyDescent="0.2">
      <c r="N9956" s="8"/>
      <c r="P9956" s="8"/>
    </row>
    <row r="9957" spans="14:16" ht="14.25" customHeight="1" x14ac:dyDescent="0.2">
      <c r="N9957" s="8"/>
      <c r="P9957" s="8"/>
    </row>
    <row r="9958" spans="14:16" ht="14.25" customHeight="1" x14ac:dyDescent="0.2">
      <c r="N9958" s="8"/>
      <c r="P9958" s="8"/>
    </row>
    <row r="9959" spans="14:16" ht="14.25" customHeight="1" x14ac:dyDescent="0.2">
      <c r="N9959" s="8"/>
      <c r="P9959" s="8"/>
    </row>
    <row r="9960" spans="14:16" ht="14.25" customHeight="1" x14ac:dyDescent="0.2">
      <c r="N9960" s="8"/>
      <c r="P9960" s="8"/>
    </row>
    <row r="9961" spans="14:16" ht="14.25" customHeight="1" x14ac:dyDescent="0.2">
      <c r="N9961" s="8"/>
      <c r="P9961" s="8"/>
    </row>
    <row r="9962" spans="14:16" ht="14.25" customHeight="1" x14ac:dyDescent="0.2">
      <c r="N9962" s="8"/>
      <c r="P9962" s="8"/>
    </row>
    <row r="9963" spans="14:16" ht="14.25" customHeight="1" x14ac:dyDescent="0.2">
      <c r="N9963" s="8"/>
      <c r="P9963" s="8"/>
    </row>
    <row r="9964" spans="14:16" ht="14.25" customHeight="1" x14ac:dyDescent="0.2">
      <c r="N9964" s="8"/>
      <c r="P9964" s="8"/>
    </row>
    <row r="9965" spans="14:16" ht="14.25" customHeight="1" x14ac:dyDescent="0.2">
      <c r="N9965" s="8"/>
      <c r="P9965" s="8"/>
    </row>
    <row r="9966" spans="14:16" ht="14.25" customHeight="1" x14ac:dyDescent="0.2">
      <c r="N9966" s="8"/>
      <c r="P9966" s="8"/>
    </row>
    <row r="9967" spans="14:16" ht="14.25" customHeight="1" x14ac:dyDescent="0.2">
      <c r="N9967" s="8"/>
      <c r="P9967" s="8"/>
    </row>
    <row r="9968" spans="14:16" ht="14.25" customHeight="1" x14ac:dyDescent="0.2">
      <c r="N9968" s="8"/>
      <c r="P9968" s="8"/>
    </row>
    <row r="9969" spans="14:16" ht="14.25" customHeight="1" x14ac:dyDescent="0.2">
      <c r="N9969" s="8"/>
      <c r="P9969" s="8"/>
    </row>
    <row r="9970" spans="14:16" ht="14.25" customHeight="1" x14ac:dyDescent="0.2">
      <c r="N9970" s="8"/>
      <c r="P9970" s="8"/>
    </row>
    <row r="9971" spans="14:16" ht="14.25" customHeight="1" x14ac:dyDescent="0.2">
      <c r="N9971" s="8"/>
      <c r="P9971" s="8"/>
    </row>
    <row r="9972" spans="14:16" ht="14.25" customHeight="1" x14ac:dyDescent="0.2">
      <c r="N9972" s="8"/>
      <c r="P9972" s="8"/>
    </row>
    <row r="9973" spans="14:16" ht="14.25" customHeight="1" x14ac:dyDescent="0.2">
      <c r="N9973" s="8"/>
      <c r="P9973" s="8"/>
    </row>
    <row r="9974" spans="14:16" ht="14.25" customHeight="1" x14ac:dyDescent="0.2">
      <c r="N9974" s="8"/>
      <c r="P9974" s="8"/>
    </row>
    <row r="9975" spans="14:16" ht="14.25" customHeight="1" x14ac:dyDescent="0.2">
      <c r="N9975" s="8"/>
      <c r="P9975" s="8"/>
    </row>
    <row r="9976" spans="14:16" ht="14.25" customHeight="1" x14ac:dyDescent="0.2">
      <c r="N9976" s="8"/>
      <c r="P9976" s="8"/>
    </row>
    <row r="9977" spans="14:16" ht="14.25" customHeight="1" x14ac:dyDescent="0.2">
      <c r="N9977" s="8"/>
      <c r="P9977" s="8"/>
    </row>
    <row r="9978" spans="14:16" ht="14.25" customHeight="1" x14ac:dyDescent="0.2">
      <c r="N9978" s="8"/>
      <c r="P9978" s="8"/>
    </row>
    <row r="9979" spans="14:16" ht="14.25" customHeight="1" x14ac:dyDescent="0.2">
      <c r="N9979" s="8"/>
      <c r="P9979" s="8"/>
    </row>
    <row r="9980" spans="14:16" ht="14.25" customHeight="1" x14ac:dyDescent="0.2">
      <c r="N9980" s="8"/>
      <c r="P9980" s="8"/>
    </row>
    <row r="9981" spans="14:16" ht="14.25" customHeight="1" x14ac:dyDescent="0.2">
      <c r="N9981" s="8"/>
      <c r="P9981" s="8"/>
    </row>
    <row r="9982" spans="14:16" ht="14.25" customHeight="1" x14ac:dyDescent="0.2">
      <c r="N9982" s="8"/>
      <c r="P9982" s="8"/>
    </row>
    <row r="9983" spans="14:16" ht="14.25" customHeight="1" x14ac:dyDescent="0.2">
      <c r="N9983" s="8"/>
      <c r="P9983" s="8"/>
    </row>
    <row r="9984" spans="14:16" ht="14.25" customHeight="1" x14ac:dyDescent="0.2">
      <c r="N9984" s="8"/>
      <c r="P9984" s="8"/>
    </row>
    <row r="9985" spans="14:16" ht="14.25" customHeight="1" x14ac:dyDescent="0.2">
      <c r="N9985" s="8"/>
      <c r="P9985" s="8"/>
    </row>
    <row r="9986" spans="14:16" ht="14.25" customHeight="1" x14ac:dyDescent="0.2">
      <c r="N9986" s="8"/>
      <c r="P9986" s="8"/>
    </row>
    <row r="9987" spans="14:16" ht="14.25" customHeight="1" x14ac:dyDescent="0.2">
      <c r="N9987" s="8"/>
      <c r="P9987" s="8"/>
    </row>
    <row r="9988" spans="14:16" ht="14.25" customHeight="1" x14ac:dyDescent="0.2">
      <c r="N9988" s="8"/>
      <c r="P9988" s="8"/>
    </row>
    <row r="9989" spans="14:16" ht="14.25" customHeight="1" x14ac:dyDescent="0.2">
      <c r="N9989" s="8"/>
      <c r="P9989" s="8"/>
    </row>
    <row r="9990" spans="14:16" ht="14.25" customHeight="1" x14ac:dyDescent="0.2">
      <c r="N9990" s="8"/>
      <c r="P9990" s="8"/>
    </row>
    <row r="9991" spans="14:16" ht="14.25" customHeight="1" x14ac:dyDescent="0.2">
      <c r="N9991" s="8"/>
      <c r="P9991" s="8"/>
    </row>
    <row r="9992" spans="14:16" ht="14.25" customHeight="1" x14ac:dyDescent="0.2">
      <c r="N9992" s="8"/>
      <c r="P9992" s="8"/>
    </row>
    <row r="9993" spans="14:16" ht="14.25" customHeight="1" x14ac:dyDescent="0.2">
      <c r="N9993" s="8"/>
      <c r="P9993" s="8"/>
    </row>
    <row r="9994" spans="14:16" ht="14.25" customHeight="1" x14ac:dyDescent="0.2">
      <c r="N9994" s="8"/>
      <c r="P9994" s="8"/>
    </row>
  </sheetData>
  <autoFilter ref="A4:W4" xr:uid="{C4772506-8D2D-4B51-A47A-3605CE599965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940-7762-483B-BFA2-B7BC27962B86}">
  <sheetPr>
    <tabColor rgb="FFFFC000"/>
  </sheetPr>
  <dimension ref="A1:C195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21.5703125" style="7" bestFit="1" customWidth="1"/>
    <col min="2" max="2" width="15.42578125" style="7" bestFit="1" customWidth="1"/>
    <col min="3" max="3" width="66" style="9" bestFit="1" customWidth="1"/>
    <col min="4" max="16384" width="9.140625" style="7"/>
  </cols>
  <sheetData>
    <row r="1" spans="1:3" ht="15" x14ac:dyDescent="0.25">
      <c r="A1" s="11" t="s">
        <v>0</v>
      </c>
      <c r="B1" s="7" t="s">
        <v>1</v>
      </c>
    </row>
    <row r="2" spans="1:3" ht="15" x14ac:dyDescent="0.25">
      <c r="A2" s="11" t="s">
        <v>2</v>
      </c>
      <c r="B2" s="7" t="s">
        <v>374</v>
      </c>
    </row>
    <row r="4" spans="1:3" ht="15" x14ac:dyDescent="0.25">
      <c r="A4" s="2" t="s">
        <v>375</v>
      </c>
      <c r="B4" s="2" t="s">
        <v>376</v>
      </c>
      <c r="C4" s="2" t="s">
        <v>8</v>
      </c>
    </row>
    <row r="5" spans="1:3" x14ac:dyDescent="0.2">
      <c r="A5" s="7">
        <f>ROW()</f>
        <v>5</v>
      </c>
      <c r="B5" s="7" t="s">
        <v>377</v>
      </c>
      <c r="C5" s="9" t="str">
        <f>"INSERT INTO " &amp; $B$1 &amp; "." &amp; $B$2 &amp; " (" &amp;$A$4 &amp; ", " &amp; $B$4 &amp; ") VALUES (" &amp;$A5 &amp; ", '" &amp;$B5 &amp; "');"</f>
        <v>INSERT INTO bi4all.dim_lastnames (id_lastname_pk, lastname) VALUES (5, 'Abranches');</v>
      </c>
    </row>
    <row r="6" spans="1:3" x14ac:dyDescent="0.2">
      <c r="A6" s="7">
        <f>ROW()</f>
        <v>6</v>
      </c>
      <c r="B6" s="7" t="s">
        <v>378</v>
      </c>
      <c r="C6" s="9" t="str">
        <f t="shared" ref="C6:C69" si="0">"INSERT INTO " &amp; $B$1 &amp; "." &amp; $B$2 &amp; " (" &amp;$A$4 &amp; ", " &amp; $B$4 &amp; ") VALUES (" &amp;$A6 &amp; ", '" &amp;$B6 &amp; "');"</f>
        <v>INSERT INTO bi4all.dim_lastnames (id_lastname_pk, lastname) VALUES (6, 'Aguiar');</v>
      </c>
    </row>
    <row r="7" spans="1:3" x14ac:dyDescent="0.2">
      <c r="A7" s="7">
        <f>ROW()</f>
        <v>7</v>
      </c>
      <c r="B7" s="7" t="s">
        <v>379</v>
      </c>
      <c r="C7" s="9" t="str">
        <f t="shared" si="0"/>
        <v>INSERT INTO bi4all.dim_lastnames (id_lastname_pk, lastname) VALUES (7, 'Albuquerque');</v>
      </c>
    </row>
    <row r="8" spans="1:3" x14ac:dyDescent="0.2">
      <c r="A8" s="7">
        <f>ROW()</f>
        <v>8</v>
      </c>
      <c r="B8" s="7" t="s">
        <v>380</v>
      </c>
      <c r="C8" s="9" t="str">
        <f t="shared" si="0"/>
        <v>INSERT INTO bi4all.dim_lastnames (id_lastname_pk, lastname) VALUES (8, 'Alcantara');</v>
      </c>
    </row>
    <row r="9" spans="1:3" x14ac:dyDescent="0.2">
      <c r="A9" s="7">
        <f>ROW()</f>
        <v>9</v>
      </c>
      <c r="B9" s="7" t="s">
        <v>381</v>
      </c>
      <c r="C9" s="9" t="str">
        <f t="shared" si="0"/>
        <v>INSERT INTO bi4all.dim_lastnames (id_lastname_pk, lastname) VALUES (9, 'Aleluia');</v>
      </c>
    </row>
    <row r="10" spans="1:3" x14ac:dyDescent="0.2">
      <c r="A10" s="7">
        <f>ROW()</f>
        <v>10</v>
      </c>
      <c r="B10" s="7" t="s">
        <v>382</v>
      </c>
      <c r="C10" s="9" t="str">
        <f t="shared" si="0"/>
        <v>INSERT INTO bi4all.dim_lastnames (id_lastname_pk, lastname) VALUES (10, 'Alencar');</v>
      </c>
    </row>
    <row r="11" spans="1:3" x14ac:dyDescent="0.2">
      <c r="A11" s="7">
        <f>ROW()</f>
        <v>11</v>
      </c>
      <c r="B11" s="7" t="s">
        <v>383</v>
      </c>
      <c r="C11" s="9" t="str">
        <f t="shared" si="0"/>
        <v>INSERT INTO bi4all.dim_lastnames (id_lastname_pk, lastname) VALUES (11, 'Almeida');</v>
      </c>
    </row>
    <row r="12" spans="1:3" x14ac:dyDescent="0.2">
      <c r="A12" s="7">
        <f>ROW()</f>
        <v>12</v>
      </c>
      <c r="B12" s="7" t="s">
        <v>384</v>
      </c>
      <c r="C12" s="9" t="str">
        <f t="shared" si="0"/>
        <v>INSERT INTO bi4all.dim_lastnames (id_lastname_pk, lastname) VALUES (12, 'Alvaregna');</v>
      </c>
    </row>
    <row r="13" spans="1:3" x14ac:dyDescent="0.2">
      <c r="A13" s="7">
        <f>ROW()</f>
        <v>13</v>
      </c>
      <c r="B13" s="7" t="s">
        <v>385</v>
      </c>
      <c r="C13" s="9" t="str">
        <f t="shared" si="0"/>
        <v>INSERT INTO bi4all.dim_lastnames (id_lastname_pk, lastname) VALUES (13, 'Alvarenga');</v>
      </c>
    </row>
    <row r="14" spans="1:3" x14ac:dyDescent="0.2">
      <c r="A14" s="7">
        <f>ROW()</f>
        <v>14</v>
      </c>
      <c r="B14" s="7" t="s">
        <v>386</v>
      </c>
      <c r="C14" s="9" t="str">
        <f t="shared" si="0"/>
        <v>INSERT INTO bi4all.dim_lastnames (id_lastname_pk, lastname) VALUES (14, 'Alves');</v>
      </c>
    </row>
    <row r="15" spans="1:3" x14ac:dyDescent="0.2">
      <c r="A15" s="7">
        <f>ROW()</f>
        <v>15</v>
      </c>
      <c r="B15" s="7" t="s">
        <v>387</v>
      </c>
      <c r="C15" s="9" t="str">
        <f t="shared" si="0"/>
        <v>INSERT INTO bi4all.dim_lastnames (id_lastname_pk, lastname) VALUES (15, 'Alvim');</v>
      </c>
    </row>
    <row r="16" spans="1:3" x14ac:dyDescent="0.2">
      <c r="A16" s="7">
        <f>ROW()</f>
        <v>16</v>
      </c>
      <c r="B16" s="7" t="s">
        <v>388</v>
      </c>
      <c r="C16" s="9" t="str">
        <f t="shared" si="0"/>
        <v>INSERT INTO bi4all.dim_lastnames (id_lastname_pk, lastname) VALUES (16, 'Amor');</v>
      </c>
    </row>
    <row r="17" spans="1:3" x14ac:dyDescent="0.2">
      <c r="A17" s="7">
        <f>ROW()</f>
        <v>17</v>
      </c>
      <c r="B17" s="7" t="s">
        <v>389</v>
      </c>
      <c r="C17" s="9" t="str">
        <f t="shared" si="0"/>
        <v>INSERT INTO bi4all.dim_lastnames (id_lastname_pk, lastname) VALUES (17, 'Andrade');</v>
      </c>
    </row>
    <row r="18" spans="1:3" x14ac:dyDescent="0.2">
      <c r="A18" s="7">
        <f>ROW()</f>
        <v>18</v>
      </c>
      <c r="B18" s="7" t="s">
        <v>390</v>
      </c>
      <c r="C18" s="9" t="str">
        <f t="shared" si="0"/>
        <v>INSERT INTO bi4all.dim_lastnames (id_lastname_pk, lastname) VALUES (18, 'Andrioli');</v>
      </c>
    </row>
    <row r="19" spans="1:3" x14ac:dyDescent="0.2">
      <c r="A19" s="7">
        <f>ROW()</f>
        <v>19</v>
      </c>
      <c r="B19" s="7" t="s">
        <v>391</v>
      </c>
      <c r="C19" s="9" t="str">
        <f t="shared" si="0"/>
        <v>INSERT INTO bi4all.dim_lastnames (id_lastname_pk, lastname) VALUES (19, 'Anjos');</v>
      </c>
    </row>
    <row r="20" spans="1:3" x14ac:dyDescent="0.2">
      <c r="A20" s="7">
        <f>ROW()</f>
        <v>20</v>
      </c>
      <c r="B20" s="7" t="s">
        <v>392</v>
      </c>
      <c r="C20" s="9" t="str">
        <f t="shared" si="0"/>
        <v>INSERT INTO bi4all.dim_lastnames (id_lastname_pk, lastname) VALUES (20, 'Anunciação');</v>
      </c>
    </row>
    <row r="21" spans="1:3" x14ac:dyDescent="0.2">
      <c r="A21" s="7">
        <f>ROW()</f>
        <v>21</v>
      </c>
      <c r="B21" s="7" t="s">
        <v>393</v>
      </c>
      <c r="C21" s="9" t="str">
        <f t="shared" si="0"/>
        <v>INSERT INTO bi4all.dim_lastnames (id_lastname_pk, lastname) VALUES (21, 'Aragão');</v>
      </c>
    </row>
    <row r="22" spans="1:3" x14ac:dyDescent="0.2">
      <c r="A22" s="7">
        <f>ROW()</f>
        <v>22</v>
      </c>
      <c r="B22" s="7" t="s">
        <v>394</v>
      </c>
      <c r="C22" s="9" t="str">
        <f t="shared" si="0"/>
        <v>INSERT INTO bi4all.dim_lastnames (id_lastname_pk, lastname) VALUES (22, 'Araújo');</v>
      </c>
    </row>
    <row r="23" spans="1:3" x14ac:dyDescent="0.2">
      <c r="A23" s="7">
        <f>ROW()</f>
        <v>23</v>
      </c>
      <c r="B23" s="7" t="s">
        <v>395</v>
      </c>
      <c r="C23" s="9" t="str">
        <f t="shared" si="0"/>
        <v>INSERT INTO bi4all.dim_lastnames (id_lastname_pk, lastname) VALUES (23, 'Arruda');</v>
      </c>
    </row>
    <row r="24" spans="1:3" x14ac:dyDescent="0.2">
      <c r="A24" s="7">
        <f>ROW()</f>
        <v>24</v>
      </c>
      <c r="B24" s="7" t="s">
        <v>396</v>
      </c>
      <c r="C24" s="9" t="str">
        <f t="shared" si="0"/>
        <v>INSERT INTO bi4all.dim_lastnames (id_lastname_pk, lastname) VALUES (24, 'Asvilla');</v>
      </c>
    </row>
    <row r="25" spans="1:3" x14ac:dyDescent="0.2">
      <c r="A25" s="7">
        <f>ROW()</f>
        <v>25</v>
      </c>
      <c r="B25" s="7" t="s">
        <v>397</v>
      </c>
      <c r="C25" s="9" t="str">
        <f t="shared" si="0"/>
        <v>INSERT INTO bi4all.dim_lastnames (id_lastname_pk, lastname) VALUES (25, 'Auth');</v>
      </c>
    </row>
    <row r="26" spans="1:3" x14ac:dyDescent="0.2">
      <c r="A26" s="7">
        <f>ROW()</f>
        <v>26</v>
      </c>
      <c r="B26" s="7" t="s">
        <v>398</v>
      </c>
      <c r="C26" s="9" t="str">
        <f t="shared" si="0"/>
        <v>INSERT INTO bi4all.dim_lastnames (id_lastname_pk, lastname) VALUES (26, 'Azeredo');</v>
      </c>
    </row>
    <row r="27" spans="1:3" x14ac:dyDescent="0.2">
      <c r="A27" s="7">
        <f>ROW()</f>
        <v>27</v>
      </c>
      <c r="B27" s="7" t="s">
        <v>399</v>
      </c>
      <c r="C27" s="9" t="str">
        <f t="shared" si="0"/>
        <v>INSERT INTO bi4all.dim_lastnames (id_lastname_pk, lastname) VALUES (27, 'Bactista');</v>
      </c>
    </row>
    <row r="28" spans="1:3" x14ac:dyDescent="0.2">
      <c r="A28" s="7">
        <f>ROW()</f>
        <v>28</v>
      </c>
      <c r="B28" s="7" t="s">
        <v>400</v>
      </c>
      <c r="C28" s="9" t="str">
        <f t="shared" si="0"/>
        <v>INSERT INTO bi4all.dim_lastnames (id_lastname_pk, lastname) VALUES (28, 'Badu');</v>
      </c>
    </row>
    <row r="29" spans="1:3" x14ac:dyDescent="0.2">
      <c r="A29" s="7">
        <f>ROW()</f>
        <v>29</v>
      </c>
      <c r="B29" s="7" t="s">
        <v>401</v>
      </c>
      <c r="C29" s="9" t="str">
        <f t="shared" si="0"/>
        <v>INSERT INTO bi4all.dim_lastnames (id_lastname_pk, lastname) VALUES (29, 'Bandeira');</v>
      </c>
    </row>
    <row r="30" spans="1:3" x14ac:dyDescent="0.2">
      <c r="A30" s="7">
        <f>ROW()</f>
        <v>30</v>
      </c>
      <c r="B30" s="7" t="s">
        <v>402</v>
      </c>
      <c r="C30" s="9" t="str">
        <f t="shared" si="0"/>
        <v>INSERT INTO bi4all.dim_lastnames (id_lastname_pk, lastname) VALUES (30, 'Barbieri');</v>
      </c>
    </row>
    <row r="31" spans="1:3" x14ac:dyDescent="0.2">
      <c r="A31" s="7">
        <f>ROW()</f>
        <v>31</v>
      </c>
      <c r="B31" s="7" t="s">
        <v>403</v>
      </c>
      <c r="C31" s="9" t="str">
        <f t="shared" si="0"/>
        <v>INSERT INTO bi4all.dim_lastnames (id_lastname_pk, lastname) VALUES (31, 'Barbosa');</v>
      </c>
    </row>
    <row r="32" spans="1:3" x14ac:dyDescent="0.2">
      <c r="A32" s="7">
        <f>ROW()</f>
        <v>32</v>
      </c>
      <c r="B32" s="7" t="s">
        <v>404</v>
      </c>
      <c r="C32" s="9" t="str">
        <f t="shared" si="0"/>
        <v>INSERT INTO bi4all.dim_lastnames (id_lastname_pk, lastname) VALUES (32, 'Barboza');</v>
      </c>
    </row>
    <row r="33" spans="1:3" x14ac:dyDescent="0.2">
      <c r="A33" s="7">
        <f>ROW()</f>
        <v>33</v>
      </c>
      <c r="B33" s="7" t="s">
        <v>405</v>
      </c>
      <c r="C33" s="9" t="str">
        <f t="shared" si="0"/>
        <v>INSERT INTO bi4all.dim_lastnames (id_lastname_pk, lastname) VALUES (33, 'Barreto');</v>
      </c>
    </row>
    <row r="34" spans="1:3" x14ac:dyDescent="0.2">
      <c r="A34" s="7">
        <f>ROW()</f>
        <v>34</v>
      </c>
      <c r="B34" s="7" t="s">
        <v>406</v>
      </c>
      <c r="C34" s="9" t="str">
        <f t="shared" si="0"/>
        <v>INSERT INTO bi4all.dim_lastnames (id_lastname_pk, lastname) VALUES (34, 'Barros');</v>
      </c>
    </row>
    <row r="35" spans="1:3" x14ac:dyDescent="0.2">
      <c r="A35" s="7">
        <f>ROW()</f>
        <v>35</v>
      </c>
      <c r="B35" s="7" t="s">
        <v>407</v>
      </c>
      <c r="C35" s="9" t="str">
        <f t="shared" si="0"/>
        <v>INSERT INTO bi4all.dim_lastnames (id_lastname_pk, lastname) VALUES (35, 'Barroso');</v>
      </c>
    </row>
    <row r="36" spans="1:3" x14ac:dyDescent="0.2">
      <c r="A36" s="7">
        <f>ROW()</f>
        <v>36</v>
      </c>
      <c r="B36" s="7" t="s">
        <v>408</v>
      </c>
      <c r="C36" s="9" t="str">
        <f t="shared" si="0"/>
        <v>INSERT INTO bi4all.dim_lastnames (id_lastname_pk, lastname) VALUES (36, 'Batista');</v>
      </c>
    </row>
    <row r="37" spans="1:3" x14ac:dyDescent="0.2">
      <c r="A37" s="7">
        <f>ROW()</f>
        <v>37</v>
      </c>
      <c r="B37" s="7" t="s">
        <v>409</v>
      </c>
      <c r="C37" s="9" t="str">
        <f t="shared" si="0"/>
        <v>INSERT INTO bi4all.dim_lastnames (id_lastname_pk, lastname) VALUES (37, 'Battaglia');</v>
      </c>
    </row>
    <row r="38" spans="1:3" x14ac:dyDescent="0.2">
      <c r="A38" s="7">
        <f>ROW()</f>
        <v>38</v>
      </c>
      <c r="B38" s="7" t="s">
        <v>410</v>
      </c>
      <c r="C38" s="9" t="str">
        <f t="shared" si="0"/>
        <v>INSERT INTO bi4all.dim_lastnames (id_lastname_pk, lastname) VALUES (38, 'Bermudes');</v>
      </c>
    </row>
    <row r="39" spans="1:3" x14ac:dyDescent="0.2">
      <c r="A39" s="7">
        <f>ROW()</f>
        <v>39</v>
      </c>
      <c r="B39" s="7" t="s">
        <v>411</v>
      </c>
      <c r="C39" s="9" t="str">
        <f t="shared" si="0"/>
        <v>INSERT INTO bi4all.dim_lastnames (id_lastname_pk, lastname) VALUES (39, 'Bianchi');</v>
      </c>
    </row>
    <row r="40" spans="1:3" x14ac:dyDescent="0.2">
      <c r="A40" s="7">
        <f>ROW()</f>
        <v>40</v>
      </c>
      <c r="B40" s="7" t="s">
        <v>412</v>
      </c>
      <c r="C40" s="9" t="str">
        <f t="shared" si="0"/>
        <v>INSERT INTO bi4all.dim_lastnames (id_lastname_pk, lastname) VALUES (40, 'Bicalho');</v>
      </c>
    </row>
    <row r="41" spans="1:3" x14ac:dyDescent="0.2">
      <c r="A41" s="7">
        <f>ROW()</f>
        <v>41</v>
      </c>
      <c r="B41" s="7" t="s">
        <v>413</v>
      </c>
      <c r="C41" s="9" t="str">
        <f t="shared" si="0"/>
        <v>INSERT INTO bi4all.dim_lastnames (id_lastname_pk, lastname) VALUES (41, 'Bispo');</v>
      </c>
    </row>
    <row r="42" spans="1:3" x14ac:dyDescent="0.2">
      <c r="A42" s="7">
        <f>ROW()</f>
        <v>42</v>
      </c>
      <c r="B42" s="7" t="s">
        <v>414</v>
      </c>
      <c r="C42" s="9" t="str">
        <f t="shared" si="0"/>
        <v>INSERT INTO bi4all.dim_lastnames (id_lastname_pk, lastname) VALUES (42, 'Borba');</v>
      </c>
    </row>
    <row r="43" spans="1:3" x14ac:dyDescent="0.2">
      <c r="A43" s="7">
        <f>ROW()</f>
        <v>43</v>
      </c>
      <c r="B43" s="7" t="s">
        <v>415</v>
      </c>
      <c r="C43" s="9" t="str">
        <f t="shared" si="0"/>
        <v>INSERT INTO bi4all.dim_lastnames (id_lastname_pk, lastname) VALUES (43, 'Borges');</v>
      </c>
    </row>
    <row r="44" spans="1:3" x14ac:dyDescent="0.2">
      <c r="A44" s="7">
        <f>ROW()</f>
        <v>44</v>
      </c>
      <c r="B44" s="7" t="s">
        <v>416</v>
      </c>
      <c r="C44" s="9" t="str">
        <f t="shared" si="0"/>
        <v>INSERT INTO bi4all.dim_lastnames (id_lastname_pk, lastname) VALUES (44, 'Botelho');</v>
      </c>
    </row>
    <row r="45" spans="1:3" x14ac:dyDescent="0.2">
      <c r="A45" s="7">
        <f>ROW()</f>
        <v>45</v>
      </c>
      <c r="B45" s="7" t="s">
        <v>417</v>
      </c>
      <c r="C45" s="9" t="str">
        <f t="shared" si="0"/>
        <v>INSERT INTO bi4all.dim_lastnames (id_lastname_pk, lastname) VALUES (45, 'Braga');</v>
      </c>
    </row>
    <row r="46" spans="1:3" x14ac:dyDescent="0.2">
      <c r="A46" s="7">
        <f>ROW()</f>
        <v>46</v>
      </c>
      <c r="B46" s="7" t="s">
        <v>418</v>
      </c>
      <c r="C46" s="9" t="str">
        <f t="shared" si="0"/>
        <v>INSERT INTO bi4all.dim_lastnames (id_lastname_pk, lastname) VALUES (46, 'Bragança');</v>
      </c>
    </row>
    <row r="47" spans="1:3" x14ac:dyDescent="0.2">
      <c r="A47" s="7">
        <f>ROW()</f>
        <v>47</v>
      </c>
      <c r="B47" s="7" t="s">
        <v>419</v>
      </c>
      <c r="C47" s="9" t="str">
        <f t="shared" si="0"/>
        <v>INSERT INTO bi4all.dim_lastnames (id_lastname_pk, lastname) VALUES (47, 'Brasão');</v>
      </c>
    </row>
    <row r="48" spans="1:3" x14ac:dyDescent="0.2">
      <c r="A48" s="7">
        <f>ROW()</f>
        <v>48</v>
      </c>
      <c r="B48" s="7" t="s">
        <v>420</v>
      </c>
      <c r="C48" s="9" t="str">
        <f t="shared" si="0"/>
        <v>INSERT INTO bi4all.dim_lastnames (id_lastname_pk, lastname) VALUES (48, 'Brasil');</v>
      </c>
    </row>
    <row r="49" spans="1:3" x14ac:dyDescent="0.2">
      <c r="A49" s="7">
        <f>ROW()</f>
        <v>49</v>
      </c>
      <c r="B49" s="7" t="s">
        <v>421</v>
      </c>
      <c r="C49" s="9" t="str">
        <f t="shared" si="0"/>
        <v>INSERT INTO bi4all.dim_lastnames (id_lastname_pk, lastname) VALUES (49, 'Brito');</v>
      </c>
    </row>
    <row r="50" spans="1:3" x14ac:dyDescent="0.2">
      <c r="A50" s="7">
        <f>ROW()</f>
        <v>50</v>
      </c>
      <c r="B50" s="7" t="s">
        <v>422</v>
      </c>
      <c r="C50" s="9" t="str">
        <f t="shared" si="0"/>
        <v>INSERT INTO bi4all.dim_lastnames (id_lastname_pk, lastname) VALUES (50, 'Cabral');</v>
      </c>
    </row>
    <row r="51" spans="1:3" x14ac:dyDescent="0.2">
      <c r="A51" s="7">
        <f>ROW()</f>
        <v>51</v>
      </c>
      <c r="B51" s="7" t="s">
        <v>423</v>
      </c>
      <c r="C51" s="9" t="str">
        <f t="shared" si="0"/>
        <v>INSERT INTO bi4all.dim_lastnames (id_lastname_pk, lastname) VALUES (51, 'Café');</v>
      </c>
    </row>
    <row r="52" spans="1:3" x14ac:dyDescent="0.2">
      <c r="A52" s="7">
        <f>ROW()</f>
        <v>52</v>
      </c>
      <c r="B52" s="7" t="s">
        <v>424</v>
      </c>
      <c r="C52" s="9" t="str">
        <f t="shared" si="0"/>
        <v>INSERT INTO bi4all.dim_lastnames (id_lastname_pk, lastname) VALUES (52, 'Camacho');</v>
      </c>
    </row>
    <row r="53" spans="1:3" x14ac:dyDescent="0.2">
      <c r="A53" s="7">
        <f>ROW()</f>
        <v>53</v>
      </c>
      <c r="B53" s="7" t="s">
        <v>425</v>
      </c>
      <c r="C53" s="9" t="str">
        <f t="shared" si="0"/>
        <v>INSERT INTO bi4all.dim_lastnames (id_lastname_pk, lastname) VALUES (53, 'Camargo');</v>
      </c>
    </row>
    <row r="54" spans="1:3" x14ac:dyDescent="0.2">
      <c r="A54" s="7">
        <f>ROW()</f>
        <v>54</v>
      </c>
      <c r="B54" s="7" t="s">
        <v>426</v>
      </c>
      <c r="C54" s="9" t="str">
        <f t="shared" si="0"/>
        <v>INSERT INTO bi4all.dim_lastnames (id_lastname_pk, lastname) VALUES (54, 'Caminha');</v>
      </c>
    </row>
    <row r="55" spans="1:3" x14ac:dyDescent="0.2">
      <c r="A55" s="7">
        <f>ROW()</f>
        <v>55</v>
      </c>
      <c r="B55" s="7" t="s">
        <v>427</v>
      </c>
      <c r="C55" s="9" t="str">
        <f t="shared" si="0"/>
        <v>INSERT INTO bi4all.dim_lastnames (id_lastname_pk, lastname) VALUES (55, 'Camões');</v>
      </c>
    </row>
    <row r="56" spans="1:3" x14ac:dyDescent="0.2">
      <c r="A56" s="7">
        <f>ROW()</f>
        <v>56</v>
      </c>
      <c r="B56" s="7" t="s">
        <v>428</v>
      </c>
      <c r="C56" s="9" t="str">
        <f t="shared" si="0"/>
        <v>INSERT INTO bi4all.dim_lastnames (id_lastname_pk, lastname) VALUES (56, 'Campos');</v>
      </c>
    </row>
    <row r="57" spans="1:3" x14ac:dyDescent="0.2">
      <c r="A57" s="7">
        <f>ROW()</f>
        <v>57</v>
      </c>
      <c r="B57" s="7" t="s">
        <v>429</v>
      </c>
      <c r="C57" s="9" t="str">
        <f t="shared" si="0"/>
        <v>INSERT INTO bi4all.dim_lastnames (id_lastname_pk, lastname) VALUES (57, 'Cândido');</v>
      </c>
    </row>
    <row r="58" spans="1:3" x14ac:dyDescent="0.2">
      <c r="A58" s="7">
        <f>ROW()</f>
        <v>58</v>
      </c>
      <c r="B58" s="7" t="s">
        <v>430</v>
      </c>
      <c r="C58" s="9" t="str">
        <f t="shared" si="0"/>
        <v>INSERT INTO bi4all.dim_lastnames (id_lastname_pk, lastname) VALUES (58, 'Cardoso');</v>
      </c>
    </row>
    <row r="59" spans="1:3" x14ac:dyDescent="0.2">
      <c r="A59" s="7">
        <f>ROW()</f>
        <v>59</v>
      </c>
      <c r="B59" s="7" t="s">
        <v>431</v>
      </c>
      <c r="C59" s="9" t="str">
        <f t="shared" si="0"/>
        <v>INSERT INTO bi4all.dim_lastnames (id_lastname_pk, lastname) VALUES (59, 'Cardozo');</v>
      </c>
    </row>
    <row r="60" spans="1:3" x14ac:dyDescent="0.2">
      <c r="A60" s="7">
        <f>ROW()</f>
        <v>60</v>
      </c>
      <c r="B60" s="7" t="s">
        <v>432</v>
      </c>
      <c r="C60" s="9" t="str">
        <f t="shared" si="0"/>
        <v>INSERT INTO bi4all.dim_lastnames (id_lastname_pk, lastname) VALUES (60, 'Carneiro');</v>
      </c>
    </row>
    <row r="61" spans="1:3" x14ac:dyDescent="0.2">
      <c r="A61" s="7">
        <f>ROW()</f>
        <v>61</v>
      </c>
      <c r="B61" s="7" t="s">
        <v>433</v>
      </c>
      <c r="C61" s="9" t="str">
        <f t="shared" si="0"/>
        <v>INSERT INTO bi4all.dim_lastnames (id_lastname_pk, lastname) VALUES (61, 'Caruso');</v>
      </c>
    </row>
    <row r="62" spans="1:3" x14ac:dyDescent="0.2">
      <c r="A62" s="7">
        <f>ROW()</f>
        <v>62</v>
      </c>
      <c r="B62" s="7" t="s">
        <v>434</v>
      </c>
      <c r="C62" s="9" t="str">
        <f t="shared" si="0"/>
        <v>INSERT INTO bi4all.dim_lastnames (id_lastname_pk, lastname) VALUES (62, 'Carvalho');</v>
      </c>
    </row>
    <row r="63" spans="1:3" x14ac:dyDescent="0.2">
      <c r="A63" s="7">
        <f>ROW()</f>
        <v>63</v>
      </c>
      <c r="B63" s="7" t="s">
        <v>435</v>
      </c>
      <c r="C63" s="9" t="str">
        <f t="shared" si="0"/>
        <v>INSERT INTO bi4all.dim_lastnames (id_lastname_pk, lastname) VALUES (63, 'Castro');</v>
      </c>
    </row>
    <row r="64" spans="1:3" x14ac:dyDescent="0.2">
      <c r="A64" s="7">
        <f>ROW()</f>
        <v>64</v>
      </c>
      <c r="B64" s="7" t="s">
        <v>436</v>
      </c>
      <c r="C64" s="9" t="str">
        <f t="shared" si="0"/>
        <v>INSERT INTO bi4all.dim_lastnames (id_lastname_pk, lastname) VALUES (64, 'Chaves');</v>
      </c>
    </row>
    <row r="65" spans="1:3" x14ac:dyDescent="0.2">
      <c r="A65" s="7">
        <f>ROW()</f>
        <v>65</v>
      </c>
      <c r="B65" s="7" t="s">
        <v>437</v>
      </c>
      <c r="C65" s="9" t="str">
        <f t="shared" si="0"/>
        <v>INSERT INTO bi4all.dim_lastnames (id_lastname_pk, lastname) VALUES (65, 'Coelho');</v>
      </c>
    </row>
    <row r="66" spans="1:3" x14ac:dyDescent="0.2">
      <c r="A66" s="7">
        <f>ROW()</f>
        <v>66</v>
      </c>
      <c r="B66" s="7" t="s">
        <v>438</v>
      </c>
      <c r="C66" s="9" t="str">
        <f t="shared" si="0"/>
        <v>INSERT INTO bi4all.dim_lastnames (id_lastname_pk, lastname) VALUES (66, 'Colombo');</v>
      </c>
    </row>
    <row r="67" spans="1:3" x14ac:dyDescent="0.2">
      <c r="A67" s="7">
        <f>ROW()</f>
        <v>67</v>
      </c>
      <c r="B67" s="7" t="s">
        <v>439</v>
      </c>
      <c r="C67" s="9" t="str">
        <f t="shared" si="0"/>
        <v>INSERT INTO bi4all.dim_lastnames (id_lastname_pk, lastname) VALUES (67, 'Conti');</v>
      </c>
    </row>
    <row r="68" spans="1:3" x14ac:dyDescent="0.2">
      <c r="A68" s="7">
        <f>ROW()</f>
        <v>68</v>
      </c>
      <c r="B68" s="7" t="s">
        <v>440</v>
      </c>
      <c r="C68" s="9" t="str">
        <f t="shared" si="0"/>
        <v>INSERT INTO bi4all.dim_lastnames (id_lastname_pk, lastname) VALUES (68, 'Costa');</v>
      </c>
    </row>
    <row r="69" spans="1:3" x14ac:dyDescent="0.2">
      <c r="A69" s="7">
        <f>ROW()</f>
        <v>69</v>
      </c>
      <c r="B69" s="7" t="s">
        <v>441</v>
      </c>
      <c r="C69" s="9" t="str">
        <f t="shared" si="0"/>
        <v>INSERT INTO bi4all.dim_lastnames (id_lastname_pk, lastname) VALUES (69, 'Costatini');</v>
      </c>
    </row>
    <row r="70" spans="1:3" x14ac:dyDescent="0.2">
      <c r="A70" s="7">
        <f>ROW()</f>
        <v>70</v>
      </c>
      <c r="B70" s="7" t="s">
        <v>442</v>
      </c>
      <c r="C70" s="9" t="str">
        <f t="shared" ref="C70:C133" si="1">"INSERT INTO " &amp; $B$1 &amp; "." &amp; $B$2 &amp; " (" &amp;$A$4 &amp; ", " &amp; $B$4 &amp; ") VALUES (" &amp;$A70 &amp; ", '" &amp;$B70 &amp; "');"</f>
        <v>INSERT INTO bi4all.dim_lastnames (id_lastname_pk, lastname) VALUES (70, 'Cunha');</v>
      </c>
    </row>
    <row r="71" spans="1:3" x14ac:dyDescent="0.2">
      <c r="A71" s="7">
        <f>ROW()</f>
        <v>71</v>
      </c>
      <c r="B71" s="7" t="s">
        <v>443</v>
      </c>
      <c r="C71" s="9" t="str">
        <f t="shared" si="1"/>
        <v>INSERT INTO bi4all.dim_lastnames (id_lastname_pk, lastname) VALUES (71, 'Dantas');</v>
      </c>
    </row>
    <row r="72" spans="1:3" x14ac:dyDescent="0.2">
      <c r="A72" s="7">
        <f>ROW()</f>
        <v>72</v>
      </c>
      <c r="B72" s="7" t="s">
        <v>444</v>
      </c>
      <c r="C72" s="9" t="str">
        <f t="shared" si="1"/>
        <v>INSERT INTO bi4all.dim_lastnames (id_lastname_pk, lastname) VALUES (72, 'De Luca');</v>
      </c>
    </row>
    <row r="73" spans="1:3" x14ac:dyDescent="0.2">
      <c r="A73" s="7">
        <f>ROW()</f>
        <v>73</v>
      </c>
      <c r="B73" s="7" t="s">
        <v>445</v>
      </c>
      <c r="C73" s="9" t="str">
        <f t="shared" si="1"/>
        <v>INSERT INTO bi4all.dim_lastnames (id_lastname_pk, lastname) VALUES (73, 'de Oliveira');</v>
      </c>
    </row>
    <row r="74" spans="1:3" x14ac:dyDescent="0.2">
      <c r="A74" s="7">
        <f>ROW()</f>
        <v>74</v>
      </c>
      <c r="B74" s="7" t="s">
        <v>446</v>
      </c>
      <c r="C74" s="9" t="str">
        <f t="shared" si="1"/>
        <v>INSERT INTO bi4all.dim_lastnames (id_lastname_pk, lastname) VALUES (74, 'Dias');</v>
      </c>
    </row>
    <row r="75" spans="1:3" x14ac:dyDescent="0.2">
      <c r="A75" s="7">
        <f>ROW()</f>
        <v>75</v>
      </c>
      <c r="B75" s="7" t="s">
        <v>447</v>
      </c>
      <c r="C75" s="9" t="str">
        <f t="shared" si="1"/>
        <v>INSERT INTO bi4all.dim_lastnames (id_lastname_pk, lastname) VALUES (75, 'dos Santos');</v>
      </c>
    </row>
    <row r="76" spans="1:3" x14ac:dyDescent="0.2">
      <c r="A76" s="7">
        <f>ROW()</f>
        <v>76</v>
      </c>
      <c r="B76" s="7" t="s">
        <v>448</v>
      </c>
      <c r="C76" s="9" t="str">
        <f t="shared" si="1"/>
        <v>INSERT INTO bi4all.dim_lastnames (id_lastname_pk, lastname) VALUES (76, 'Duarte');</v>
      </c>
    </row>
    <row r="77" spans="1:3" x14ac:dyDescent="0.2">
      <c r="A77" s="7">
        <f>ROW()</f>
        <v>77</v>
      </c>
      <c r="B77" s="7" t="s">
        <v>449</v>
      </c>
      <c r="C77" s="9" t="str">
        <f t="shared" si="1"/>
        <v>INSERT INTO bi4all.dim_lastnames (id_lastname_pk, lastname) VALUES (77, 'Esposito');</v>
      </c>
    </row>
    <row r="78" spans="1:3" x14ac:dyDescent="0.2">
      <c r="A78" s="7">
        <f>ROW()</f>
        <v>78</v>
      </c>
      <c r="B78" s="7" t="s">
        <v>450</v>
      </c>
      <c r="C78" s="9" t="str">
        <f t="shared" si="1"/>
        <v>INSERT INTO bi4all.dim_lastnames (id_lastname_pk, lastname) VALUES (78, 'Esteves');</v>
      </c>
    </row>
    <row r="79" spans="1:3" x14ac:dyDescent="0.2">
      <c r="A79" s="7">
        <f>ROW()</f>
        <v>79</v>
      </c>
      <c r="B79" s="7" t="s">
        <v>451</v>
      </c>
      <c r="C79" s="9" t="str">
        <f t="shared" si="1"/>
        <v>INSERT INTO bi4all.dim_lastnames (id_lastname_pk, lastname) VALUES (79, 'Evangelista');</v>
      </c>
    </row>
    <row r="80" spans="1:3" x14ac:dyDescent="0.2">
      <c r="A80" s="7">
        <f>ROW()</f>
        <v>80</v>
      </c>
      <c r="B80" s="7" t="s">
        <v>452</v>
      </c>
      <c r="C80" s="9" t="str">
        <f t="shared" si="1"/>
        <v>INSERT INTO bi4all.dim_lastnames (id_lastname_pk, lastname) VALUES (80, 'Faria');</v>
      </c>
    </row>
    <row r="81" spans="1:3" x14ac:dyDescent="0.2">
      <c r="A81" s="7">
        <f>ROW()</f>
        <v>81</v>
      </c>
      <c r="B81" s="7" t="s">
        <v>453</v>
      </c>
      <c r="C81" s="9" t="str">
        <f t="shared" si="1"/>
        <v>INSERT INTO bi4all.dim_lastnames (id_lastname_pk, lastname) VALUES (81, 'Farias');</v>
      </c>
    </row>
    <row r="82" spans="1:3" x14ac:dyDescent="0.2">
      <c r="A82" s="7">
        <f>ROW()</f>
        <v>82</v>
      </c>
      <c r="B82" s="7" t="s">
        <v>454</v>
      </c>
      <c r="C82" s="9" t="str">
        <f t="shared" si="1"/>
        <v>INSERT INTO bi4all.dim_lastnames (id_lastname_pk, lastname) VALUES (82, 'Farina');</v>
      </c>
    </row>
    <row r="83" spans="1:3" x14ac:dyDescent="0.2">
      <c r="A83" s="7">
        <f>ROW()</f>
        <v>83</v>
      </c>
      <c r="B83" s="7" t="s">
        <v>455</v>
      </c>
      <c r="C83" s="9" t="str">
        <f t="shared" si="1"/>
        <v>INSERT INTO bi4all.dim_lastnames (id_lastname_pk, lastname) VALUES (83, 'Faro');</v>
      </c>
    </row>
    <row r="84" spans="1:3" x14ac:dyDescent="0.2">
      <c r="A84" s="7">
        <f>ROW()</f>
        <v>84</v>
      </c>
      <c r="B84" s="7" t="s">
        <v>456</v>
      </c>
      <c r="C84" s="9" t="str">
        <f t="shared" si="1"/>
        <v>INSERT INTO bi4all.dim_lastnames (id_lastname_pk, lastname) VALUES (84, 'Fernandes');</v>
      </c>
    </row>
    <row r="85" spans="1:3" x14ac:dyDescent="0.2">
      <c r="A85" s="7">
        <f>ROW()</f>
        <v>85</v>
      </c>
      <c r="B85" s="7" t="s">
        <v>457</v>
      </c>
      <c r="C85" s="9" t="str">
        <f t="shared" si="1"/>
        <v>INSERT INTO bi4all.dim_lastnames (id_lastname_pk, lastname) VALUES (85, 'Ferrão');</v>
      </c>
    </row>
    <row r="86" spans="1:3" x14ac:dyDescent="0.2">
      <c r="A86" s="7">
        <f>ROW()</f>
        <v>86</v>
      </c>
      <c r="B86" s="7" t="s">
        <v>458</v>
      </c>
      <c r="C86" s="9" t="str">
        <f t="shared" si="1"/>
        <v>INSERT INTO bi4all.dim_lastnames (id_lastname_pk, lastname) VALUES (86, 'Ferrara');</v>
      </c>
    </row>
    <row r="87" spans="1:3" x14ac:dyDescent="0.2">
      <c r="A87" s="7">
        <f>ROW()</f>
        <v>87</v>
      </c>
      <c r="B87" s="7" t="s">
        <v>459</v>
      </c>
      <c r="C87" s="9" t="str">
        <f t="shared" si="1"/>
        <v>INSERT INTO bi4all.dim_lastnames (id_lastname_pk, lastname) VALUES (87, 'Ferrari');</v>
      </c>
    </row>
    <row r="88" spans="1:3" x14ac:dyDescent="0.2">
      <c r="A88" s="7">
        <f>ROW()</f>
        <v>88</v>
      </c>
      <c r="B88" s="7" t="s">
        <v>460</v>
      </c>
      <c r="C88" s="9" t="str">
        <f t="shared" si="1"/>
        <v>INSERT INTO bi4all.dim_lastnames (id_lastname_pk, lastname) VALUES (88, 'Ferreira');</v>
      </c>
    </row>
    <row r="89" spans="1:3" x14ac:dyDescent="0.2">
      <c r="A89" s="7">
        <f>ROW()</f>
        <v>89</v>
      </c>
      <c r="B89" s="7" t="s">
        <v>461</v>
      </c>
      <c r="C89" s="9" t="str">
        <f t="shared" si="1"/>
        <v>INSERT INTO bi4all.dim_lastnames (id_lastname_pk, lastname) VALUES (89, 'Figo');</v>
      </c>
    </row>
    <row r="90" spans="1:3" x14ac:dyDescent="0.2">
      <c r="A90" s="7">
        <f>ROW()</f>
        <v>90</v>
      </c>
      <c r="B90" s="7" t="s">
        <v>462</v>
      </c>
      <c r="C90" s="9" t="str">
        <f t="shared" si="1"/>
        <v>INSERT INTO bi4all.dim_lastnames (id_lastname_pk, lastname) VALUES (90, 'Fontana');</v>
      </c>
    </row>
    <row r="91" spans="1:3" x14ac:dyDescent="0.2">
      <c r="A91" s="7">
        <f>ROW()</f>
        <v>91</v>
      </c>
      <c r="B91" s="7" t="s">
        <v>463</v>
      </c>
      <c r="C91" s="9" t="str">
        <f t="shared" si="1"/>
        <v>INSERT INTO bi4all.dim_lastnames (id_lastname_pk, lastname) VALUES (91, 'Frasão');</v>
      </c>
    </row>
    <row r="92" spans="1:3" x14ac:dyDescent="0.2">
      <c r="A92" s="7">
        <f>ROW()</f>
        <v>92</v>
      </c>
      <c r="B92" s="7" t="s">
        <v>464</v>
      </c>
      <c r="C92" s="9" t="str">
        <f t="shared" si="1"/>
        <v>INSERT INTO bi4all.dim_lastnames (id_lastname_pk, lastname) VALUES (92, 'Freitas');</v>
      </c>
    </row>
    <row r="93" spans="1:3" x14ac:dyDescent="0.2">
      <c r="A93" s="7">
        <f>ROW()</f>
        <v>93</v>
      </c>
      <c r="B93" s="7" t="s">
        <v>465</v>
      </c>
      <c r="C93" s="9" t="str">
        <f t="shared" si="1"/>
        <v>INSERT INTO bi4all.dim_lastnames (id_lastname_pk, lastname) VALUES (93, 'Frois');</v>
      </c>
    </row>
    <row r="94" spans="1:3" x14ac:dyDescent="0.2">
      <c r="A94" s="7">
        <f>ROW()</f>
        <v>94</v>
      </c>
      <c r="B94" s="7" t="s">
        <v>466</v>
      </c>
      <c r="C94" s="9" t="str">
        <f t="shared" si="1"/>
        <v>INSERT INTO bi4all.dim_lastnames (id_lastname_pk, lastname) VALUES (94, 'Furtado');</v>
      </c>
    </row>
    <row r="95" spans="1:3" x14ac:dyDescent="0.2">
      <c r="A95" s="7">
        <f>ROW()</f>
        <v>95</v>
      </c>
      <c r="B95" s="7" t="s">
        <v>467</v>
      </c>
      <c r="C95" s="9" t="str">
        <f t="shared" si="1"/>
        <v>INSERT INTO bi4all.dim_lastnames (id_lastname_pk, lastname) VALUES (95, 'Galli');</v>
      </c>
    </row>
    <row r="96" spans="1:3" x14ac:dyDescent="0.2">
      <c r="A96" s="7">
        <f>ROW()</f>
        <v>96</v>
      </c>
      <c r="B96" s="7" t="s">
        <v>468</v>
      </c>
      <c r="C96" s="9" t="str">
        <f t="shared" si="1"/>
        <v>INSERT INTO bi4all.dim_lastnames (id_lastname_pk, lastname) VALUES (96, 'Gallo');</v>
      </c>
    </row>
    <row r="97" spans="1:3" x14ac:dyDescent="0.2">
      <c r="A97" s="7">
        <f>ROW()</f>
        <v>97</v>
      </c>
      <c r="B97" s="7" t="s">
        <v>469</v>
      </c>
      <c r="C97" s="9" t="str">
        <f t="shared" si="1"/>
        <v>INSERT INTO bi4all.dim_lastnames (id_lastname_pk, lastname) VALUES (97, 'Garcia');</v>
      </c>
    </row>
    <row r="98" spans="1:3" x14ac:dyDescent="0.2">
      <c r="A98" s="7">
        <f>ROW()</f>
        <v>98</v>
      </c>
      <c r="B98" s="7" t="s">
        <v>470</v>
      </c>
      <c r="C98" s="9" t="str">
        <f t="shared" si="1"/>
        <v>INSERT INTO bi4all.dim_lastnames (id_lastname_pk, lastname) VALUES (98, 'Giordano');</v>
      </c>
    </row>
    <row r="99" spans="1:3" x14ac:dyDescent="0.2">
      <c r="A99" s="7">
        <f>ROW()</f>
        <v>99</v>
      </c>
      <c r="B99" s="7" t="s">
        <v>471</v>
      </c>
      <c r="C99" s="9" t="str">
        <f t="shared" si="1"/>
        <v>INSERT INTO bi4all.dim_lastnames (id_lastname_pk, lastname) VALUES (99, 'Gomes');</v>
      </c>
    </row>
    <row r="100" spans="1:3" x14ac:dyDescent="0.2">
      <c r="A100" s="7">
        <f>ROW()</f>
        <v>100</v>
      </c>
      <c r="B100" s="7" t="s">
        <v>472</v>
      </c>
      <c r="C100" s="9" t="str">
        <f t="shared" si="1"/>
        <v>INSERT INTO bi4all.dim_lastnames (id_lastname_pk, lastname) VALUES (100, 'Gonçalves');</v>
      </c>
    </row>
    <row r="101" spans="1:3" x14ac:dyDescent="0.2">
      <c r="A101" s="7">
        <f>ROW()</f>
        <v>101</v>
      </c>
      <c r="B101" s="7" t="s">
        <v>473</v>
      </c>
      <c r="C101" s="9" t="str">
        <f t="shared" si="1"/>
        <v>INSERT INTO bi4all.dim_lastnames (id_lastname_pk, lastname) VALUES (101, 'Gouveia');</v>
      </c>
    </row>
    <row r="102" spans="1:3" x14ac:dyDescent="0.2">
      <c r="A102" s="7">
        <f>ROW()</f>
        <v>102</v>
      </c>
      <c r="B102" s="7" t="s">
        <v>474</v>
      </c>
      <c r="C102" s="9" t="str">
        <f t="shared" si="1"/>
        <v>INSERT INTO bi4all.dim_lastnames (id_lastname_pk, lastname) VALUES (102, 'Greco');</v>
      </c>
    </row>
    <row r="103" spans="1:3" x14ac:dyDescent="0.2">
      <c r="A103" s="7">
        <f>ROW()</f>
        <v>103</v>
      </c>
      <c r="B103" s="7" t="s">
        <v>475</v>
      </c>
      <c r="C103" s="9" t="str">
        <f t="shared" si="1"/>
        <v>INSERT INTO bi4all.dim_lastnames (id_lastname_pk, lastname) VALUES (103, 'Holanda');</v>
      </c>
    </row>
    <row r="104" spans="1:3" x14ac:dyDescent="0.2">
      <c r="A104" s="7">
        <f>ROW()</f>
        <v>104</v>
      </c>
      <c r="B104" s="7" t="s">
        <v>476</v>
      </c>
      <c r="C104" s="9" t="str">
        <f t="shared" si="1"/>
        <v>INSERT INTO bi4all.dim_lastnames (id_lastname_pk, lastname) VALUES (104, 'Ildelfonso');</v>
      </c>
    </row>
    <row r="105" spans="1:3" x14ac:dyDescent="0.2">
      <c r="A105" s="7">
        <f>ROW()</f>
        <v>105</v>
      </c>
      <c r="B105" s="7" t="s">
        <v>477</v>
      </c>
      <c r="C105" s="9" t="str">
        <f t="shared" si="1"/>
        <v>INSERT INTO bi4all.dim_lastnames (id_lastname_pk, lastname) VALUES (105, 'Junqueira');</v>
      </c>
    </row>
    <row r="106" spans="1:3" x14ac:dyDescent="0.2">
      <c r="A106" s="7">
        <f>ROW()</f>
        <v>106</v>
      </c>
      <c r="B106" s="7" t="s">
        <v>478</v>
      </c>
      <c r="C106" s="9" t="str">
        <f t="shared" si="1"/>
        <v>INSERT INTO bi4all.dim_lastnames (id_lastname_pk, lastname) VALUES (106, 'Leitão');</v>
      </c>
    </row>
    <row r="107" spans="1:3" x14ac:dyDescent="0.2">
      <c r="A107" s="7">
        <f>ROW()</f>
        <v>107</v>
      </c>
      <c r="B107" s="7" t="s">
        <v>479</v>
      </c>
      <c r="C107" s="9" t="str">
        <f t="shared" si="1"/>
        <v>INSERT INTO bi4all.dim_lastnames (id_lastname_pk, lastname) VALUES (107, 'Leite');</v>
      </c>
    </row>
    <row r="108" spans="1:3" x14ac:dyDescent="0.2">
      <c r="A108" s="7">
        <f>ROW()</f>
        <v>108</v>
      </c>
      <c r="B108" s="7" t="s">
        <v>480</v>
      </c>
      <c r="C108" s="9" t="str">
        <f t="shared" si="1"/>
        <v>INSERT INTO bi4all.dim_lastnames (id_lastname_pk, lastname) VALUES (108, 'Leone');</v>
      </c>
    </row>
    <row r="109" spans="1:3" x14ac:dyDescent="0.2">
      <c r="A109" s="7">
        <f>ROW()</f>
        <v>109</v>
      </c>
      <c r="B109" s="7" t="s">
        <v>481</v>
      </c>
      <c r="C109" s="9" t="str">
        <f t="shared" si="1"/>
        <v>INSERT INTO bi4all.dim_lastnames (id_lastname_pk, lastname) VALUES (109, 'Lima');</v>
      </c>
    </row>
    <row r="110" spans="1:3" x14ac:dyDescent="0.2">
      <c r="A110" s="7">
        <f>ROW()</f>
        <v>110</v>
      </c>
      <c r="B110" s="7" t="s">
        <v>482</v>
      </c>
      <c r="C110" s="9" t="str">
        <f t="shared" si="1"/>
        <v>INSERT INTO bi4all.dim_lastnames (id_lastname_pk, lastname) VALUES (110, 'Lombardi');</v>
      </c>
    </row>
    <row r="111" spans="1:3" x14ac:dyDescent="0.2">
      <c r="A111" s="7">
        <f>ROW()</f>
        <v>111</v>
      </c>
      <c r="B111" s="7" t="s">
        <v>483</v>
      </c>
      <c r="C111" s="9" t="str">
        <f t="shared" si="1"/>
        <v>INSERT INTO bi4all.dim_lastnames (id_lastname_pk, lastname) VALUES (111, 'Longo');</v>
      </c>
    </row>
    <row r="112" spans="1:3" x14ac:dyDescent="0.2">
      <c r="A112" s="7">
        <f>ROW()</f>
        <v>112</v>
      </c>
      <c r="B112" s="7" t="s">
        <v>484</v>
      </c>
      <c r="C112" s="9" t="str">
        <f t="shared" si="1"/>
        <v>INSERT INTO bi4all.dim_lastnames (id_lastname_pk, lastname) VALUES (112, 'Lopes');</v>
      </c>
    </row>
    <row r="113" spans="1:3" x14ac:dyDescent="0.2">
      <c r="A113" s="7">
        <f>ROW()</f>
        <v>113</v>
      </c>
      <c r="B113" s="7" t="s">
        <v>485</v>
      </c>
      <c r="C113" s="9" t="str">
        <f t="shared" si="1"/>
        <v>INSERT INTO bi4all.dim_lastnames (id_lastname_pk, lastname) VALUES (113, 'Luz');</v>
      </c>
    </row>
    <row r="114" spans="1:3" x14ac:dyDescent="0.2">
      <c r="A114" s="7">
        <f>ROW()</f>
        <v>114</v>
      </c>
      <c r="B114" s="7" t="s">
        <v>486</v>
      </c>
      <c r="C114" s="9" t="str">
        <f t="shared" si="1"/>
        <v>INSERT INTO bi4all.dim_lastnames (id_lastname_pk, lastname) VALUES (114, 'Machado');</v>
      </c>
    </row>
    <row r="115" spans="1:3" x14ac:dyDescent="0.2">
      <c r="A115" s="7">
        <f>ROW()</f>
        <v>115</v>
      </c>
      <c r="B115" s="7" t="s">
        <v>487</v>
      </c>
      <c r="C115" s="9" t="str">
        <f t="shared" si="1"/>
        <v>INSERT INTO bi4all.dim_lastnames (id_lastname_pk, lastname) VALUES (115, 'Madureira');</v>
      </c>
    </row>
    <row r="116" spans="1:3" x14ac:dyDescent="0.2">
      <c r="A116" s="7">
        <f>ROW()</f>
        <v>116</v>
      </c>
      <c r="B116" s="7" t="s">
        <v>488</v>
      </c>
      <c r="C116" s="9" t="str">
        <f t="shared" si="1"/>
        <v>INSERT INTO bi4all.dim_lastnames (id_lastname_pk, lastname) VALUES (116, 'Malafaia');</v>
      </c>
    </row>
    <row r="117" spans="1:3" x14ac:dyDescent="0.2">
      <c r="A117" s="7">
        <f>ROW()</f>
        <v>117</v>
      </c>
      <c r="B117" s="7" t="s">
        <v>489</v>
      </c>
      <c r="C117" s="9" t="str">
        <f t="shared" si="1"/>
        <v>INSERT INTO bi4all.dim_lastnames (id_lastname_pk, lastname) VALUES (117, 'Mancini');</v>
      </c>
    </row>
    <row r="118" spans="1:3" x14ac:dyDescent="0.2">
      <c r="A118" s="7">
        <f>ROW()</f>
        <v>118</v>
      </c>
      <c r="B118" s="7" t="s">
        <v>490</v>
      </c>
      <c r="C118" s="9" t="str">
        <f t="shared" si="1"/>
        <v>INSERT INTO bi4all.dim_lastnames (id_lastname_pk, lastname) VALUES (118, 'Mariani');</v>
      </c>
    </row>
    <row r="119" spans="1:3" x14ac:dyDescent="0.2">
      <c r="A119" s="7">
        <f>ROW()</f>
        <v>119</v>
      </c>
      <c r="B119" s="7" t="s">
        <v>491</v>
      </c>
      <c r="C119" s="9" t="str">
        <f t="shared" si="1"/>
        <v>INSERT INTO bi4all.dim_lastnames (id_lastname_pk, lastname) VALUES (119, 'Marino');</v>
      </c>
    </row>
    <row r="120" spans="1:3" x14ac:dyDescent="0.2">
      <c r="A120" s="7">
        <f>ROW()</f>
        <v>120</v>
      </c>
      <c r="B120" s="7" t="s">
        <v>492</v>
      </c>
      <c r="C120" s="9" t="str">
        <f t="shared" si="1"/>
        <v>INSERT INTO bi4all.dim_lastnames (id_lastname_pk, lastname) VALUES (120, 'Marques');</v>
      </c>
    </row>
    <row r="121" spans="1:3" x14ac:dyDescent="0.2">
      <c r="A121" s="7">
        <f>ROW()</f>
        <v>121</v>
      </c>
      <c r="B121" s="7" t="s">
        <v>493</v>
      </c>
      <c r="C121" s="9" t="str">
        <f t="shared" si="1"/>
        <v>INSERT INTO bi4all.dim_lastnames (id_lastname_pk, lastname) VALUES (121, 'Martinelli');</v>
      </c>
    </row>
    <row r="122" spans="1:3" x14ac:dyDescent="0.2">
      <c r="A122" s="7">
        <f>ROW()</f>
        <v>122</v>
      </c>
      <c r="B122" s="7" t="s">
        <v>494</v>
      </c>
      <c r="C122" s="9" t="str">
        <f t="shared" si="1"/>
        <v>INSERT INTO bi4all.dim_lastnames (id_lastname_pk, lastname) VALUES (122, 'Martini');</v>
      </c>
    </row>
    <row r="123" spans="1:3" x14ac:dyDescent="0.2">
      <c r="A123" s="7">
        <f>ROW()</f>
        <v>123</v>
      </c>
      <c r="B123" s="7" t="s">
        <v>495</v>
      </c>
      <c r="C123" s="9" t="str">
        <f t="shared" si="1"/>
        <v>INSERT INTO bi4all.dim_lastnames (id_lastname_pk, lastname) VALUES (123, 'Martins');</v>
      </c>
    </row>
    <row r="124" spans="1:3" x14ac:dyDescent="0.2">
      <c r="A124" s="7">
        <f>ROW()</f>
        <v>124</v>
      </c>
      <c r="B124" s="7" t="s">
        <v>496</v>
      </c>
      <c r="C124" s="9" t="str">
        <f t="shared" si="1"/>
        <v>INSERT INTO bi4all.dim_lastnames (id_lastname_pk, lastname) VALUES (124, 'Mazza');</v>
      </c>
    </row>
    <row r="125" spans="1:3" x14ac:dyDescent="0.2">
      <c r="A125" s="7">
        <f>ROW()</f>
        <v>125</v>
      </c>
      <c r="B125" s="7" t="s">
        <v>497</v>
      </c>
      <c r="C125" s="9" t="str">
        <f t="shared" si="1"/>
        <v>INSERT INTO bi4all.dim_lastnames (id_lastname_pk, lastname) VALUES (125, 'Medeiros');</v>
      </c>
    </row>
    <row r="126" spans="1:3" x14ac:dyDescent="0.2">
      <c r="A126" s="7">
        <f>ROW()</f>
        <v>126</v>
      </c>
      <c r="B126" s="7" t="s">
        <v>498</v>
      </c>
      <c r="C126" s="9" t="str">
        <f t="shared" si="1"/>
        <v>INSERT INTO bi4all.dim_lastnames (id_lastname_pk, lastname) VALUES (126, 'Mello');</v>
      </c>
    </row>
    <row r="127" spans="1:3" x14ac:dyDescent="0.2">
      <c r="A127" s="7">
        <f>ROW()</f>
        <v>127</v>
      </c>
      <c r="B127" s="7" t="s">
        <v>499</v>
      </c>
      <c r="C127" s="9" t="str">
        <f t="shared" si="1"/>
        <v>INSERT INTO bi4all.dim_lastnames (id_lastname_pk, lastname) VALUES (127, 'Melo');</v>
      </c>
    </row>
    <row r="128" spans="1:3" x14ac:dyDescent="0.2">
      <c r="A128" s="7">
        <f>ROW()</f>
        <v>128</v>
      </c>
      <c r="B128" s="7" t="s">
        <v>500</v>
      </c>
      <c r="C128" s="9" t="str">
        <f t="shared" si="1"/>
        <v>INSERT INTO bi4all.dim_lastnames (id_lastname_pk, lastname) VALUES (128, 'Mendes');</v>
      </c>
    </row>
    <row r="129" spans="1:3" x14ac:dyDescent="0.2">
      <c r="A129" s="7">
        <f>ROW()</f>
        <v>129</v>
      </c>
      <c r="B129" s="7" t="s">
        <v>501</v>
      </c>
      <c r="C129" s="9" t="str">
        <f t="shared" si="1"/>
        <v>INSERT INTO bi4all.dim_lastnames (id_lastname_pk, lastname) VALUES (129, 'Miranda');</v>
      </c>
    </row>
    <row r="130" spans="1:3" x14ac:dyDescent="0.2">
      <c r="A130" s="7">
        <f>ROW()</f>
        <v>130</v>
      </c>
      <c r="B130" s="7" t="s">
        <v>502</v>
      </c>
      <c r="C130" s="9" t="str">
        <f t="shared" si="1"/>
        <v>INSERT INTO bi4all.dim_lastnames (id_lastname_pk, lastname) VALUES (130, 'Monteiro');</v>
      </c>
    </row>
    <row r="131" spans="1:3" x14ac:dyDescent="0.2">
      <c r="A131" s="7">
        <f>ROW()</f>
        <v>131</v>
      </c>
      <c r="B131" s="7" t="s">
        <v>503</v>
      </c>
      <c r="C131" s="9" t="str">
        <f t="shared" si="1"/>
        <v>INSERT INTO bi4all.dim_lastnames (id_lastname_pk, lastname) VALUES (131, 'Monti');</v>
      </c>
    </row>
    <row r="132" spans="1:3" x14ac:dyDescent="0.2">
      <c r="A132" s="7">
        <f>ROW()</f>
        <v>132</v>
      </c>
      <c r="B132" s="7" t="s">
        <v>504</v>
      </c>
      <c r="C132" s="9" t="str">
        <f t="shared" si="1"/>
        <v>INSERT INTO bi4all.dim_lastnames (id_lastname_pk, lastname) VALUES (132, 'Moraes');</v>
      </c>
    </row>
    <row r="133" spans="1:3" x14ac:dyDescent="0.2">
      <c r="A133" s="7">
        <f>ROW()</f>
        <v>133</v>
      </c>
      <c r="B133" s="7" t="s">
        <v>505</v>
      </c>
      <c r="C133" s="9" t="str">
        <f t="shared" si="1"/>
        <v>INSERT INTO bi4all.dim_lastnames (id_lastname_pk, lastname) VALUES (133, 'Morais');</v>
      </c>
    </row>
    <row r="134" spans="1:3" x14ac:dyDescent="0.2">
      <c r="A134" s="7">
        <f>ROW()</f>
        <v>134</v>
      </c>
      <c r="B134" s="7" t="s">
        <v>506</v>
      </c>
      <c r="C134" s="9" t="str">
        <f t="shared" ref="C134:C195" si="2">"INSERT INTO " &amp; $B$1 &amp; "." &amp; $B$2 &amp; " (" &amp;$A$4 &amp; ", " &amp; $B$4 &amp; ") VALUES (" &amp;$A134 &amp; ", '" &amp;$B134 &amp; "');"</f>
        <v>INSERT INTO bi4all.dim_lastnames (id_lastname_pk, lastname) VALUES (134, 'Morato');</v>
      </c>
    </row>
    <row r="135" spans="1:3" x14ac:dyDescent="0.2">
      <c r="A135" s="7">
        <f>ROW()</f>
        <v>135</v>
      </c>
      <c r="B135" s="7" t="s">
        <v>507</v>
      </c>
      <c r="C135" s="9" t="str">
        <f t="shared" si="2"/>
        <v>INSERT INTO bi4all.dim_lastnames (id_lastname_pk, lastname) VALUES (135, 'Moreira');</v>
      </c>
    </row>
    <row r="136" spans="1:3" x14ac:dyDescent="0.2">
      <c r="A136" s="7">
        <f>ROW()</f>
        <v>136</v>
      </c>
      <c r="B136" s="7" t="s">
        <v>508</v>
      </c>
      <c r="C136" s="9" t="str">
        <f t="shared" si="2"/>
        <v>INSERT INTO bi4all.dim_lastnames (id_lastname_pk, lastname) VALUES (136, 'Moretti');</v>
      </c>
    </row>
    <row r="137" spans="1:3" x14ac:dyDescent="0.2">
      <c r="A137" s="7">
        <f>ROW()</f>
        <v>137</v>
      </c>
      <c r="B137" s="7" t="s">
        <v>509</v>
      </c>
      <c r="C137" s="9" t="str">
        <f t="shared" si="2"/>
        <v>INSERT INTO bi4all.dim_lastnames (id_lastname_pk, lastname) VALUES (137, 'Moura');</v>
      </c>
    </row>
    <row r="138" spans="1:3" x14ac:dyDescent="0.2">
      <c r="A138" s="7">
        <f>ROW()</f>
        <v>138</v>
      </c>
      <c r="B138" s="7" t="s">
        <v>510</v>
      </c>
      <c r="C138" s="9" t="str">
        <f t="shared" si="2"/>
        <v>INSERT INTO bi4all.dim_lastnames (id_lastname_pk, lastname) VALUES (138, 'Nascimento');</v>
      </c>
    </row>
    <row r="139" spans="1:3" x14ac:dyDescent="0.2">
      <c r="A139" s="7">
        <f>ROW()</f>
        <v>139</v>
      </c>
      <c r="B139" s="7" t="s">
        <v>511</v>
      </c>
      <c r="C139" s="9" t="str">
        <f t="shared" si="2"/>
        <v>INSERT INTO bi4all.dim_lastnames (id_lastname_pk, lastname) VALUES (139, 'Negrão');</v>
      </c>
    </row>
    <row r="140" spans="1:3" x14ac:dyDescent="0.2">
      <c r="A140" s="7">
        <f>ROW()</f>
        <v>140</v>
      </c>
      <c r="B140" s="7" t="s">
        <v>512</v>
      </c>
      <c r="C140" s="9" t="str">
        <f t="shared" si="2"/>
        <v>INSERT INTO bi4all.dim_lastnames (id_lastname_pk, lastname) VALUES (140, 'Negreiros');</v>
      </c>
    </row>
    <row r="141" spans="1:3" x14ac:dyDescent="0.2">
      <c r="A141" s="7">
        <f>ROW()</f>
        <v>141</v>
      </c>
      <c r="B141" s="7" t="s">
        <v>513</v>
      </c>
      <c r="C141" s="9" t="str">
        <f t="shared" si="2"/>
        <v>INSERT INTO bi4all.dim_lastnames (id_lastname_pk, lastname) VALUES (141, 'Noronha');</v>
      </c>
    </row>
    <row r="142" spans="1:3" x14ac:dyDescent="0.2">
      <c r="A142" s="7">
        <f>ROW()</f>
        <v>142</v>
      </c>
      <c r="B142" s="7" t="s">
        <v>514</v>
      </c>
      <c r="C142" s="9" t="str">
        <f t="shared" si="2"/>
        <v>INSERT INTO bi4all.dim_lastnames (id_lastname_pk, lastname) VALUES (142, 'Nunes');</v>
      </c>
    </row>
    <row r="143" spans="1:3" x14ac:dyDescent="0.2">
      <c r="A143" s="7">
        <f>ROW()</f>
        <v>143</v>
      </c>
      <c r="B143" s="7" t="s">
        <v>515</v>
      </c>
      <c r="C143" s="9" t="str">
        <f t="shared" si="2"/>
        <v>INSERT INTO bi4all.dim_lastnames (id_lastname_pk, lastname) VALUES (143, 'Oliveira');</v>
      </c>
    </row>
    <row r="144" spans="1:3" x14ac:dyDescent="0.2">
      <c r="A144" s="7">
        <f>ROW()</f>
        <v>144</v>
      </c>
      <c r="B144" s="7" t="s">
        <v>516</v>
      </c>
      <c r="C144" s="9" t="str">
        <f t="shared" si="2"/>
        <v>INSERT INTO bi4all.dim_lastnames (id_lastname_pk, lastname) VALUES (144, 'Padrão');</v>
      </c>
    </row>
    <row r="145" spans="1:3" x14ac:dyDescent="0.2">
      <c r="A145" s="7">
        <f>ROW()</f>
        <v>145</v>
      </c>
      <c r="B145" s="7" t="s">
        <v>517</v>
      </c>
      <c r="C145" s="9" t="str">
        <f t="shared" si="2"/>
        <v>INSERT INTO bi4all.dim_lastnames (id_lastname_pk, lastname) VALUES (145, 'Pasquim');</v>
      </c>
    </row>
    <row r="146" spans="1:3" x14ac:dyDescent="0.2">
      <c r="A146" s="7">
        <f>ROW()</f>
        <v>146</v>
      </c>
      <c r="B146" s="7" t="s">
        <v>518</v>
      </c>
      <c r="C146" s="9" t="str">
        <f t="shared" si="2"/>
        <v>INSERT INTO bi4all.dim_lastnames (id_lastname_pk, lastname) VALUES (146, 'Paulista');</v>
      </c>
    </row>
    <row r="147" spans="1:3" x14ac:dyDescent="0.2">
      <c r="A147" s="7">
        <f>ROW()</f>
        <v>147</v>
      </c>
      <c r="B147" s="7" t="s">
        <v>519</v>
      </c>
      <c r="C147" s="9" t="str">
        <f t="shared" si="2"/>
        <v>INSERT INTO bi4all.dim_lastnames (id_lastname_pk, lastname) VALUES (147, 'Peçanha');</v>
      </c>
    </row>
    <row r="148" spans="1:3" x14ac:dyDescent="0.2">
      <c r="A148" s="7">
        <f>ROW()</f>
        <v>148</v>
      </c>
      <c r="B148" s="7" t="s">
        <v>520</v>
      </c>
      <c r="C148" s="9" t="str">
        <f t="shared" si="2"/>
        <v>INSERT INTO bi4all.dim_lastnames (id_lastname_pk, lastname) VALUES (148, 'Pedrosa');</v>
      </c>
    </row>
    <row r="149" spans="1:3" x14ac:dyDescent="0.2">
      <c r="A149" s="7">
        <f>ROW()</f>
        <v>149</v>
      </c>
      <c r="B149" s="7" t="s">
        <v>521</v>
      </c>
      <c r="C149" s="9" t="str">
        <f t="shared" si="2"/>
        <v>INSERT INTO bi4all.dim_lastnames (id_lastname_pk, lastname) VALUES (149, 'Pedroso');</v>
      </c>
    </row>
    <row r="150" spans="1:3" x14ac:dyDescent="0.2">
      <c r="A150" s="7">
        <f>ROW()</f>
        <v>150</v>
      </c>
      <c r="B150" s="7" t="s">
        <v>522</v>
      </c>
      <c r="C150" s="9" t="str">
        <f t="shared" si="2"/>
        <v>INSERT INTO bi4all.dim_lastnames (id_lastname_pk, lastname) VALUES (150, 'Pellegrini');</v>
      </c>
    </row>
    <row r="151" spans="1:3" x14ac:dyDescent="0.2">
      <c r="A151" s="7">
        <f>ROW()</f>
        <v>151</v>
      </c>
      <c r="B151" s="7" t="s">
        <v>523</v>
      </c>
      <c r="C151" s="9" t="str">
        <f t="shared" si="2"/>
        <v>INSERT INTO bi4all.dim_lastnames (id_lastname_pk, lastname) VALUES (151, 'Pereira');</v>
      </c>
    </row>
    <row r="152" spans="1:3" x14ac:dyDescent="0.2">
      <c r="A152" s="7">
        <f>ROW()</f>
        <v>152</v>
      </c>
      <c r="B152" s="7" t="s">
        <v>524</v>
      </c>
      <c r="C152" s="9" t="str">
        <f t="shared" si="2"/>
        <v>INSERT INTO bi4all.dim_lastnames (id_lastname_pk, lastname) VALUES (152, 'Pimenta');</v>
      </c>
    </row>
    <row r="153" spans="1:3" x14ac:dyDescent="0.2">
      <c r="A153" s="7">
        <f>ROW()</f>
        <v>153</v>
      </c>
      <c r="B153" s="7" t="s">
        <v>525</v>
      </c>
      <c r="C153" s="9" t="str">
        <f t="shared" si="2"/>
        <v>INSERT INTO bi4all.dim_lastnames (id_lastname_pk, lastname) VALUES (153, 'Pimentel');</v>
      </c>
    </row>
    <row r="154" spans="1:3" x14ac:dyDescent="0.2">
      <c r="A154" s="7">
        <f>ROW()</f>
        <v>154</v>
      </c>
      <c r="B154" s="7" t="s">
        <v>526</v>
      </c>
      <c r="C154" s="9" t="str">
        <f t="shared" si="2"/>
        <v>INSERT INTO bi4all.dim_lastnames (id_lastname_pk, lastname) VALUES (154, 'Pinheiro');</v>
      </c>
    </row>
    <row r="155" spans="1:3" x14ac:dyDescent="0.2">
      <c r="A155" s="7">
        <f>ROW()</f>
        <v>155</v>
      </c>
      <c r="B155" s="7" t="s">
        <v>527</v>
      </c>
      <c r="C155" s="9" t="str">
        <f t="shared" si="2"/>
        <v>INSERT INTO bi4all.dim_lastnames (id_lastname_pk, lastname) VALUES (155, 'Pinto');</v>
      </c>
    </row>
    <row r="156" spans="1:3" x14ac:dyDescent="0.2">
      <c r="A156" s="7">
        <f>ROW()</f>
        <v>156</v>
      </c>
      <c r="B156" s="7" t="s">
        <v>528</v>
      </c>
      <c r="C156" s="9" t="str">
        <f t="shared" si="2"/>
        <v>INSERT INTO bi4all.dim_lastnames (id_lastname_pk, lastname) VALUES (156, 'Poeta');</v>
      </c>
    </row>
    <row r="157" spans="1:3" x14ac:dyDescent="0.2">
      <c r="A157" s="7">
        <f>ROW()</f>
        <v>157</v>
      </c>
      <c r="B157" s="7" t="s">
        <v>529</v>
      </c>
      <c r="C157" s="9" t="str">
        <f t="shared" si="2"/>
        <v>INSERT INTO bi4all.dim_lastnames (id_lastname_pk, lastname) VALUES (157, 'Ramos');</v>
      </c>
    </row>
    <row r="158" spans="1:3" x14ac:dyDescent="0.2">
      <c r="A158" s="7">
        <f>ROW()</f>
        <v>158</v>
      </c>
      <c r="B158" s="7" t="s">
        <v>530</v>
      </c>
      <c r="C158" s="9" t="str">
        <f t="shared" si="2"/>
        <v>INSERT INTO bi4all.dim_lastnames (id_lastname_pk, lastname) VALUES (158, 'Rangel');</v>
      </c>
    </row>
    <row r="159" spans="1:3" x14ac:dyDescent="0.2">
      <c r="A159" s="7">
        <f>ROW()</f>
        <v>159</v>
      </c>
      <c r="B159" s="7" t="s">
        <v>531</v>
      </c>
      <c r="C159" s="9" t="str">
        <f t="shared" si="2"/>
        <v>INSERT INTO bi4all.dim_lastnames (id_lastname_pk, lastname) VALUES (159, 'Reis');</v>
      </c>
    </row>
    <row r="160" spans="1:3" x14ac:dyDescent="0.2">
      <c r="A160" s="7">
        <f>ROW()</f>
        <v>160</v>
      </c>
      <c r="B160" s="7" t="s">
        <v>532</v>
      </c>
      <c r="C160" s="9" t="str">
        <f t="shared" si="2"/>
        <v>INSERT INTO bi4all.dim_lastnames (id_lastname_pk, lastname) VALUES (160, 'Resende');</v>
      </c>
    </row>
    <row r="161" spans="1:3" x14ac:dyDescent="0.2">
      <c r="A161" s="7">
        <f>ROW()</f>
        <v>161</v>
      </c>
      <c r="B161" s="7" t="s">
        <v>533</v>
      </c>
      <c r="C161" s="9" t="str">
        <f t="shared" si="2"/>
        <v>INSERT INTO bi4all.dim_lastnames (id_lastname_pk, lastname) VALUES (161, 'Ribeiro');</v>
      </c>
    </row>
    <row r="162" spans="1:3" x14ac:dyDescent="0.2">
      <c r="A162" s="7">
        <f>ROW()</f>
        <v>162</v>
      </c>
      <c r="B162" s="7" t="s">
        <v>534</v>
      </c>
      <c r="C162" s="9" t="str">
        <f t="shared" si="2"/>
        <v>INSERT INTO bi4all.dim_lastnames (id_lastname_pk, lastname) VALUES (162, 'Ricci');</v>
      </c>
    </row>
    <row r="163" spans="1:3" x14ac:dyDescent="0.2">
      <c r="A163" s="7">
        <f>ROW()</f>
        <v>163</v>
      </c>
      <c r="B163" s="7" t="s">
        <v>535</v>
      </c>
      <c r="C163" s="9" t="str">
        <f t="shared" si="2"/>
        <v>INSERT INTO bi4all.dim_lastnames (id_lastname_pk, lastname) VALUES (163, 'Rinaldi');</v>
      </c>
    </row>
    <row r="164" spans="1:3" x14ac:dyDescent="0.2">
      <c r="A164" s="7">
        <f>ROW()</f>
        <v>164</v>
      </c>
      <c r="B164" s="7" t="s">
        <v>536</v>
      </c>
      <c r="C164" s="9" t="str">
        <f t="shared" si="2"/>
        <v>INSERT INTO bi4all.dim_lastnames (id_lastname_pk, lastname) VALUES (164, 'Rizzo');</v>
      </c>
    </row>
    <row r="165" spans="1:3" x14ac:dyDescent="0.2">
      <c r="A165" s="7">
        <f>ROW()</f>
        <v>165</v>
      </c>
      <c r="B165" s="7" t="s">
        <v>537</v>
      </c>
      <c r="C165" s="9" t="str">
        <f t="shared" si="2"/>
        <v>INSERT INTO bi4all.dim_lastnames (id_lastname_pk, lastname) VALUES (165, 'Rocha');</v>
      </c>
    </row>
    <row r="166" spans="1:3" x14ac:dyDescent="0.2">
      <c r="A166" s="7">
        <f>ROW()</f>
        <v>166</v>
      </c>
      <c r="B166" s="7" t="s">
        <v>538</v>
      </c>
      <c r="C166" s="9" t="str">
        <f t="shared" si="2"/>
        <v>INSERT INTO bi4all.dim_lastnames (id_lastname_pk, lastname) VALUES (166, 'Rodrigues');</v>
      </c>
    </row>
    <row r="167" spans="1:3" x14ac:dyDescent="0.2">
      <c r="A167" s="7">
        <f>ROW()</f>
        <v>167</v>
      </c>
      <c r="B167" s="7" t="s">
        <v>539</v>
      </c>
      <c r="C167" s="9" t="str">
        <f t="shared" si="2"/>
        <v>INSERT INTO bi4all.dim_lastnames (id_lastname_pk, lastname) VALUES (167, 'Romano');</v>
      </c>
    </row>
    <row r="168" spans="1:3" x14ac:dyDescent="0.2">
      <c r="A168" s="7">
        <f>ROW()</f>
        <v>168</v>
      </c>
      <c r="B168" s="7" t="s">
        <v>540</v>
      </c>
      <c r="C168" s="9" t="str">
        <f t="shared" si="2"/>
        <v>INSERT INTO bi4all.dim_lastnames (id_lastname_pk, lastname) VALUES (168, 'Rossi');</v>
      </c>
    </row>
    <row r="169" spans="1:3" x14ac:dyDescent="0.2">
      <c r="A169" s="7">
        <f>ROW()</f>
        <v>169</v>
      </c>
      <c r="B169" s="7" t="s">
        <v>541</v>
      </c>
      <c r="C169" s="9" t="str">
        <f t="shared" si="2"/>
        <v>INSERT INTO bi4all.dim_lastnames (id_lastname_pk, lastname) VALUES (169, 'Russo');</v>
      </c>
    </row>
    <row r="170" spans="1:3" x14ac:dyDescent="0.2">
      <c r="A170" s="7">
        <f>ROW()</f>
        <v>170</v>
      </c>
      <c r="B170" s="7" t="s">
        <v>542</v>
      </c>
      <c r="C170" s="9" t="str">
        <f t="shared" si="2"/>
        <v>INSERT INTO bi4all.dim_lastnames (id_lastname_pk, lastname) VALUES (170, 'Sá');</v>
      </c>
    </row>
    <row r="171" spans="1:3" x14ac:dyDescent="0.2">
      <c r="A171" s="7">
        <f>ROW()</f>
        <v>171</v>
      </c>
      <c r="B171" s="7" t="s">
        <v>543</v>
      </c>
      <c r="C171" s="9" t="str">
        <f t="shared" si="2"/>
        <v>INSERT INTO bi4all.dim_lastnames (id_lastname_pk, lastname) VALUES (171, 'Sacramento');</v>
      </c>
    </row>
    <row r="172" spans="1:3" x14ac:dyDescent="0.2">
      <c r="A172" s="7">
        <f>ROW()</f>
        <v>172</v>
      </c>
      <c r="B172" s="7" t="s">
        <v>544</v>
      </c>
      <c r="C172" s="9" t="str">
        <f t="shared" si="2"/>
        <v>INSERT INTO bi4all.dim_lastnames (id_lastname_pk, lastname) VALUES (172, 'Salvador');</v>
      </c>
    </row>
    <row r="173" spans="1:3" x14ac:dyDescent="0.2">
      <c r="A173" s="7">
        <f>ROW()</f>
        <v>173</v>
      </c>
      <c r="B173" s="7" t="s">
        <v>545</v>
      </c>
      <c r="C173" s="9" t="str">
        <f t="shared" si="2"/>
        <v>INSERT INTO bi4all.dim_lastnames (id_lastname_pk, lastname) VALUES (173, 'Santacruz');</v>
      </c>
    </row>
    <row r="174" spans="1:3" x14ac:dyDescent="0.2">
      <c r="A174" s="7">
        <f>ROW()</f>
        <v>174</v>
      </c>
      <c r="B174" s="7" t="s">
        <v>546</v>
      </c>
      <c r="C174" s="9" t="str">
        <f t="shared" si="2"/>
        <v>INSERT INTO bi4all.dim_lastnames (id_lastname_pk, lastname) VALUES (174, 'Santana');</v>
      </c>
    </row>
    <row r="175" spans="1:3" x14ac:dyDescent="0.2">
      <c r="A175" s="7">
        <f>ROW()</f>
        <v>175</v>
      </c>
      <c r="B175" s="7" t="s">
        <v>547</v>
      </c>
      <c r="C175" s="9" t="str">
        <f t="shared" si="2"/>
        <v>INSERT INTO bi4all.dim_lastnames (id_lastname_pk, lastname) VALUES (175, 'Santoro');</v>
      </c>
    </row>
    <row r="176" spans="1:3" x14ac:dyDescent="0.2">
      <c r="A176" s="7">
        <f>ROW()</f>
        <v>176</v>
      </c>
      <c r="B176" s="7" t="s">
        <v>548</v>
      </c>
      <c r="C176" s="9" t="str">
        <f t="shared" si="2"/>
        <v>INSERT INTO bi4all.dim_lastnames (id_lastname_pk, lastname) VALUES (176, 'Santos');</v>
      </c>
    </row>
    <row r="177" spans="1:3" x14ac:dyDescent="0.2">
      <c r="A177" s="7">
        <f>ROW()</f>
        <v>177</v>
      </c>
      <c r="B177" s="7" t="s">
        <v>549</v>
      </c>
      <c r="C177" s="9" t="str">
        <f t="shared" si="2"/>
        <v>INSERT INTO bi4all.dim_lastnames (id_lastname_pk, lastname) VALUES (177, 'Saragoça');</v>
      </c>
    </row>
    <row r="178" spans="1:3" x14ac:dyDescent="0.2">
      <c r="A178" s="7">
        <f>ROW()</f>
        <v>178</v>
      </c>
      <c r="B178" s="7" t="s">
        <v>550</v>
      </c>
      <c r="C178" s="9" t="str">
        <f t="shared" si="2"/>
        <v>INSERT INTO bi4all.dim_lastnames (id_lastname_pk, lastname) VALUES (178, 'Seixas');</v>
      </c>
    </row>
    <row r="179" spans="1:3" x14ac:dyDescent="0.2">
      <c r="A179" s="7">
        <f>ROW()</f>
        <v>179</v>
      </c>
      <c r="B179" s="7" t="s">
        <v>551</v>
      </c>
      <c r="C179" s="9" t="str">
        <f t="shared" si="2"/>
        <v>INSERT INTO bi4all.dim_lastnames (id_lastname_pk, lastname) VALUES (179, 'Serra');</v>
      </c>
    </row>
    <row r="180" spans="1:3" x14ac:dyDescent="0.2">
      <c r="A180" s="7">
        <f>ROW()</f>
        <v>180</v>
      </c>
      <c r="B180" s="7" t="s">
        <v>552</v>
      </c>
      <c r="C180" s="9" t="str">
        <f t="shared" si="2"/>
        <v>INSERT INTO bi4all.dim_lastnames (id_lastname_pk, lastname) VALUES (180, 'Silva');</v>
      </c>
    </row>
    <row r="181" spans="1:3" x14ac:dyDescent="0.2">
      <c r="A181" s="7">
        <f>ROW()</f>
        <v>181</v>
      </c>
      <c r="B181" s="7" t="s">
        <v>553</v>
      </c>
      <c r="C181" s="9" t="str">
        <f t="shared" si="2"/>
        <v>INSERT INTO bi4all.dim_lastnames (id_lastname_pk, lastname) VALUES (181, 'Simões');</v>
      </c>
    </row>
    <row r="182" spans="1:3" x14ac:dyDescent="0.2">
      <c r="A182" s="7">
        <f>ROW()</f>
        <v>182</v>
      </c>
      <c r="B182" s="7" t="s">
        <v>554</v>
      </c>
      <c r="C182" s="9" t="str">
        <f t="shared" si="2"/>
        <v>INSERT INTO bi4all.dim_lastnames (id_lastname_pk, lastname) VALUES (182, 'Siqueira');</v>
      </c>
    </row>
    <row r="183" spans="1:3" x14ac:dyDescent="0.2">
      <c r="A183" s="7">
        <f>ROW()</f>
        <v>183</v>
      </c>
      <c r="B183" s="7" t="s">
        <v>555</v>
      </c>
      <c r="C183" s="9" t="str">
        <f t="shared" si="2"/>
        <v>INSERT INTO bi4all.dim_lastnames (id_lastname_pk, lastname) VALUES (183, 'Soares');</v>
      </c>
    </row>
    <row r="184" spans="1:3" x14ac:dyDescent="0.2">
      <c r="A184" s="7">
        <f>ROW()</f>
        <v>184</v>
      </c>
      <c r="B184" s="7" t="s">
        <v>556</v>
      </c>
      <c r="C184" s="9" t="str">
        <f t="shared" si="2"/>
        <v>INSERT INTO bi4all.dim_lastnames (id_lastname_pk, lastname) VALUES (184, 'sobrenome');</v>
      </c>
    </row>
    <row r="185" spans="1:3" x14ac:dyDescent="0.2">
      <c r="A185" s="7">
        <f>ROW()</f>
        <v>185</v>
      </c>
      <c r="B185" s="7" t="s">
        <v>557</v>
      </c>
      <c r="C185" s="9" t="str">
        <f t="shared" si="2"/>
        <v>INSERT INTO bi4all.dim_lastnames (id_lastname_pk, lastname) VALUES (185, 'Sousa');</v>
      </c>
    </row>
    <row r="186" spans="1:3" x14ac:dyDescent="0.2">
      <c r="A186" s="7">
        <f>ROW()</f>
        <v>186</v>
      </c>
      <c r="B186" s="7" t="s">
        <v>558</v>
      </c>
      <c r="C186" s="9" t="str">
        <f t="shared" si="2"/>
        <v>INSERT INTO bi4all.dim_lastnames (id_lastname_pk, lastname) VALUES (186, 'Souza');</v>
      </c>
    </row>
    <row r="187" spans="1:3" x14ac:dyDescent="0.2">
      <c r="A187" s="7">
        <f>ROW()</f>
        <v>187</v>
      </c>
      <c r="B187" s="7" t="s">
        <v>559</v>
      </c>
      <c r="C187" s="9" t="str">
        <f t="shared" si="2"/>
        <v>INSERT INTO bi4all.dim_lastnames (id_lastname_pk, lastname) VALUES (187, 'Tavares');</v>
      </c>
    </row>
    <row r="188" spans="1:3" x14ac:dyDescent="0.2">
      <c r="A188" s="7">
        <f>ROW()</f>
        <v>188</v>
      </c>
      <c r="B188" s="7" t="s">
        <v>560</v>
      </c>
      <c r="C188" s="9" t="str">
        <f t="shared" si="2"/>
        <v>INSERT INTO bi4all.dim_lastnames (id_lastname_pk, lastname) VALUES (188, 'Tavarez');</v>
      </c>
    </row>
    <row r="189" spans="1:3" x14ac:dyDescent="0.2">
      <c r="A189" s="7">
        <f>ROW()</f>
        <v>189</v>
      </c>
      <c r="B189" s="7" t="s">
        <v>561</v>
      </c>
      <c r="C189" s="9" t="str">
        <f t="shared" si="2"/>
        <v>INSERT INTO bi4all.dim_lastnames (id_lastname_pk, lastname) VALUES (189, 'Teixeira');</v>
      </c>
    </row>
    <row r="190" spans="1:3" x14ac:dyDescent="0.2">
      <c r="A190" s="7">
        <f>ROW()</f>
        <v>190</v>
      </c>
      <c r="B190" s="7" t="s">
        <v>562</v>
      </c>
      <c r="C190" s="9" t="str">
        <f t="shared" si="2"/>
        <v>INSERT INTO bi4all.dim_lastnames (id_lastname_pk, lastname) VALUES (190, 'Testa');</v>
      </c>
    </row>
    <row r="191" spans="1:3" x14ac:dyDescent="0.2">
      <c r="A191" s="7">
        <f>ROW()</f>
        <v>191</v>
      </c>
      <c r="B191" s="7" t="s">
        <v>563</v>
      </c>
      <c r="C191" s="9" t="str">
        <f t="shared" si="2"/>
        <v>INSERT INTO bi4all.dim_lastnames (id_lastname_pk, lastname) VALUES (191, 'Trindade');</v>
      </c>
    </row>
    <row r="192" spans="1:3" x14ac:dyDescent="0.2">
      <c r="A192" s="7">
        <f>ROW()</f>
        <v>192</v>
      </c>
      <c r="B192" s="7" t="s">
        <v>564</v>
      </c>
      <c r="C192" s="9" t="str">
        <f t="shared" si="2"/>
        <v>INSERT INTO bi4all.dim_lastnames (id_lastname_pk, lastname) VALUES (192, 'Vaz');</v>
      </c>
    </row>
    <row r="193" spans="1:3" x14ac:dyDescent="0.2">
      <c r="A193" s="7">
        <f>ROW()</f>
        <v>193</v>
      </c>
      <c r="B193" s="7" t="s">
        <v>565</v>
      </c>
      <c r="C193" s="9" t="str">
        <f t="shared" si="2"/>
        <v>INSERT INTO bi4all.dim_lastnames (id_lastname_pk, lastname) VALUES (193, 'Veiga');</v>
      </c>
    </row>
    <row r="194" spans="1:3" x14ac:dyDescent="0.2">
      <c r="A194" s="7">
        <f>ROW()</f>
        <v>194</v>
      </c>
      <c r="B194" s="7" t="s">
        <v>566</v>
      </c>
      <c r="C194" s="9" t="str">
        <f t="shared" si="2"/>
        <v>INSERT INTO bi4all.dim_lastnames (id_lastname_pk, lastname) VALUES (194, 'Vieira');</v>
      </c>
    </row>
    <row r="195" spans="1:3" x14ac:dyDescent="0.2">
      <c r="A195" s="7">
        <f>ROW()</f>
        <v>195</v>
      </c>
      <c r="B195" s="7" t="s">
        <v>567</v>
      </c>
      <c r="C195" s="9" t="str">
        <f t="shared" si="2"/>
        <v>INSERT INTO bi4all.dim_lastnames (id_lastname_pk, lastname) VALUES (195, 'Zil');</v>
      </c>
    </row>
  </sheetData>
  <autoFilter ref="A4:B4" xr:uid="{9F7AD940-7762-483B-BFA2-B7BC27962B86}"/>
  <sortState xmlns:xlrd2="http://schemas.microsoft.com/office/spreadsheetml/2017/richdata2" ref="B5:B194">
    <sortCondition ref="B5:B1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368D-6027-4F73-AC7D-EBF6B1467D87}">
  <sheetPr>
    <tabColor rgb="FFFFC000"/>
  </sheetPr>
  <dimension ref="A1:C5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4.25" x14ac:dyDescent="0.2"/>
  <cols>
    <col min="1" max="1" width="18.7109375" style="7" bestFit="1" customWidth="1"/>
    <col min="2" max="2" width="18.5703125" style="7" bestFit="1" customWidth="1"/>
    <col min="3" max="3" width="69.85546875" style="9" hidden="1" customWidth="1"/>
    <col min="4" max="16384" width="9.140625" style="7"/>
  </cols>
  <sheetData>
    <row r="1" spans="1:3" ht="15" hidden="1" x14ac:dyDescent="0.25">
      <c r="A1" s="11" t="s">
        <v>0</v>
      </c>
      <c r="B1" s="7" t="s">
        <v>1</v>
      </c>
    </row>
    <row r="2" spans="1:3" ht="15" hidden="1" x14ac:dyDescent="0.25">
      <c r="A2" s="11" t="s">
        <v>2</v>
      </c>
      <c r="B2" s="7" t="s">
        <v>568</v>
      </c>
    </row>
    <row r="3" spans="1:3" hidden="1" x14ac:dyDescent="0.2"/>
    <row r="4" spans="1:3" ht="15" x14ac:dyDescent="0.25">
      <c r="A4" s="2" t="s">
        <v>569</v>
      </c>
      <c r="B4" s="2" t="s">
        <v>570</v>
      </c>
      <c r="C4" s="2" t="s">
        <v>8</v>
      </c>
    </row>
    <row r="5" spans="1:3" x14ac:dyDescent="0.2">
      <c r="A5" s="7">
        <f>ROW() - 4</f>
        <v>1</v>
      </c>
      <c r="B5" s="7" t="s">
        <v>571</v>
      </c>
      <c r="C5" s="9" t="str">
        <f>"INSERT INTO " &amp; $B$1 &amp; "." &amp; $B$2 &amp; " (" &amp;$A$4 &amp; ", " &amp; $B$4 &amp; ") VALUES (" &amp; $A5 &amp; ", '" &amp; B5 &amp; "');"</f>
        <v>INSERT INTO bi4all.dim_companies (id_company_pk, company) VALUES (1, 'ACME Corporation');</v>
      </c>
    </row>
  </sheetData>
  <autoFilter ref="A4:B4" xr:uid="{0763368D-6027-4F73-AC7D-EBF6B1467D87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8748-4108-4B36-B981-AC68DFC11A62}">
  <sheetPr>
    <tabColor rgb="FFFFC000"/>
  </sheetPr>
  <dimension ref="A1:C6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4.25" x14ac:dyDescent="0.2"/>
  <cols>
    <col min="1" max="1" width="17.28515625" style="7" bestFit="1" customWidth="1"/>
    <col min="2" max="2" width="12" style="7" bestFit="1" customWidth="1"/>
    <col min="3" max="3" width="55.7109375" style="9" hidden="1" customWidth="1"/>
    <col min="4" max="16384" width="9.140625" style="7"/>
  </cols>
  <sheetData>
    <row r="1" spans="1:3" ht="15" hidden="1" x14ac:dyDescent="0.25">
      <c r="A1" s="11" t="s">
        <v>0</v>
      </c>
      <c r="B1" s="7" t="s">
        <v>1</v>
      </c>
    </row>
    <row r="2" spans="1:3" ht="15" hidden="1" x14ac:dyDescent="0.25">
      <c r="A2" s="11" t="s">
        <v>2</v>
      </c>
      <c r="B2" s="7" t="s">
        <v>572</v>
      </c>
    </row>
    <row r="3" spans="1:3" hidden="1" x14ac:dyDescent="0.2"/>
    <row r="4" spans="1:3" s="2" customFormat="1" ht="15" x14ac:dyDescent="0.25">
      <c r="A4" s="2" t="s">
        <v>573</v>
      </c>
      <c r="B4" s="2" t="s">
        <v>7</v>
      </c>
      <c r="C4" s="2" t="s">
        <v>8</v>
      </c>
    </row>
    <row r="5" spans="1:3" x14ac:dyDescent="0.2">
      <c r="A5" s="7" t="s">
        <v>12</v>
      </c>
      <c r="B5" s="7" t="s">
        <v>574</v>
      </c>
      <c r="C5" s="9" t="str">
        <f>"INSERT INTO " &amp; $B$1 &amp; "." &amp; $B$2 &amp; " (" &amp; $A$4 &amp; ", " &amp; $B$4 &amp; ") VALUES ('" &amp;$A5 &amp; "','" &amp; $B5 &amp; "');"</f>
        <v>INSERT INTO bi4all.dim_gender (id_gender_pk, gender) VALUES ('F','Female');</v>
      </c>
    </row>
    <row r="6" spans="1:3" x14ac:dyDescent="0.2">
      <c r="A6" s="7" t="s">
        <v>10</v>
      </c>
      <c r="B6" s="7" t="s">
        <v>575</v>
      </c>
      <c r="C6" s="9" t="str">
        <f>"INSERT INTO " &amp; $B$1 &amp; "." &amp; $B$2 &amp; " (" &amp; $A$4 &amp; ", " &amp; $B$4 &amp; ") VALUES ('" &amp;$A6 &amp; "','" &amp; $B6 &amp; "');"</f>
        <v>INSERT INTO bi4all.dim_gender (id_gender_pk, gender) VALUES ('M','Male');</v>
      </c>
    </row>
  </sheetData>
  <autoFilter ref="A4:B4" xr:uid="{F20E8748-4108-4B36-B981-AC68DFC11A62}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DCB9-E0D2-438A-8FF0-3D875FF32FD8}">
  <sheetPr>
    <tabColor rgb="FFFFC000"/>
  </sheetPr>
  <dimension ref="A1:C10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ColWidth="12.85546875" defaultRowHeight="14.25" x14ac:dyDescent="0.2"/>
  <cols>
    <col min="1" max="1" width="14.140625" style="7" bestFit="1" customWidth="1"/>
    <col min="2" max="2" width="39.7109375" style="7" bestFit="1" customWidth="1"/>
    <col min="3" max="3" width="74.85546875" style="9" hidden="1" customWidth="1"/>
    <col min="4" max="16384" width="12.85546875" style="7"/>
  </cols>
  <sheetData>
    <row r="1" spans="1:3" ht="15" hidden="1" x14ac:dyDescent="0.25">
      <c r="A1" s="11" t="s">
        <v>0</v>
      </c>
      <c r="B1" s="7" t="s">
        <v>1</v>
      </c>
    </row>
    <row r="2" spans="1:3" ht="15" hidden="1" x14ac:dyDescent="0.25">
      <c r="A2" s="11" t="s">
        <v>2</v>
      </c>
      <c r="B2" s="7" t="s">
        <v>576</v>
      </c>
    </row>
    <row r="3" spans="1:3" hidden="1" x14ac:dyDescent="0.2"/>
    <row r="4" spans="1:3" ht="15" x14ac:dyDescent="0.25">
      <c r="A4" s="2" t="s">
        <v>577</v>
      </c>
      <c r="B4" s="2" t="s">
        <v>578</v>
      </c>
      <c r="C4" s="2" t="s">
        <v>579</v>
      </c>
    </row>
    <row r="5" spans="1:3" x14ac:dyDescent="0.2">
      <c r="A5" s="7">
        <f>ROW()</f>
        <v>5</v>
      </c>
      <c r="B5" s="7" t="s">
        <v>580</v>
      </c>
      <c r="C5" s="9" t="str">
        <f>"INSERT INTO " &amp; $B$1 &amp; "." &amp; $B$2 &amp; " (" &amp;$A$4 &amp; ", " &amp; $B$4 &amp; ") VALUES (" &amp; A5 &amp; ", '" &amp; B5 &amp; "');"</f>
        <v>INSERT INTO bi4all.dim_races (id_race_pk, race) VALUES (5, 'White');</v>
      </c>
    </row>
    <row r="6" spans="1:3" x14ac:dyDescent="0.2">
      <c r="A6" s="7">
        <f>ROW()</f>
        <v>6</v>
      </c>
      <c r="B6" s="7" t="s">
        <v>581</v>
      </c>
      <c r="C6" s="9" t="str">
        <f t="shared" ref="C6:C10" si="0">"INSERT INTO bi4all.dim_races (" &amp;$A$4 &amp; ", " &amp; $B$4 &amp; ") VALUES (" &amp; A6 &amp; ", '" &amp; B6 &amp; "');"</f>
        <v>INSERT INTO bi4all.dim_races (id_race_pk, race) VALUES (6, 'Black or African American');</v>
      </c>
    </row>
    <row r="7" spans="1:3" x14ac:dyDescent="0.2">
      <c r="A7" s="7">
        <f>ROW()</f>
        <v>7</v>
      </c>
      <c r="B7" s="7" t="s">
        <v>582</v>
      </c>
      <c r="C7" s="9" t="str">
        <f t="shared" si="0"/>
        <v>INSERT INTO bi4all.dim_races (id_race_pk, race) VALUES (7, 'Hispanic or Latino');</v>
      </c>
    </row>
    <row r="8" spans="1:3" x14ac:dyDescent="0.2">
      <c r="A8" s="7">
        <f>ROW()</f>
        <v>8</v>
      </c>
      <c r="B8" s="7" t="s">
        <v>583</v>
      </c>
      <c r="C8" s="9" t="str">
        <f t="shared" si="0"/>
        <v>INSERT INTO bi4all.dim_races (id_race_pk, race) VALUES (8, 'Asian');</v>
      </c>
    </row>
    <row r="9" spans="1:3" x14ac:dyDescent="0.2">
      <c r="A9" s="7">
        <f>ROW()</f>
        <v>9</v>
      </c>
      <c r="B9" s="7" t="s">
        <v>584</v>
      </c>
      <c r="C9" s="9" t="str">
        <f t="shared" si="0"/>
        <v>INSERT INTO bi4all.dim_races (id_race_pk, race) VALUES (9, 'American Indian or Alaska Native');</v>
      </c>
    </row>
    <row r="10" spans="1:3" x14ac:dyDescent="0.2">
      <c r="A10" s="7">
        <f>ROW()</f>
        <v>10</v>
      </c>
      <c r="B10" s="7" t="s">
        <v>585</v>
      </c>
      <c r="C10" s="9" t="str">
        <f t="shared" si="0"/>
        <v>INSERT INTO bi4all.dim_races (id_race_pk, race) VALUES (10, 'Native Hawaiian or Other Pacific Islander');</v>
      </c>
    </row>
  </sheetData>
  <autoFilter ref="A4:B4" xr:uid="{0FA5DCB9-E0D2-438A-8FF0-3D875FF32FD8}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CC74-E9CE-4DBF-8E8A-6DEF6CAC3B8F}">
  <sheetPr>
    <tabColor theme="7"/>
  </sheetPr>
  <dimension ref="A1:C16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4.25" x14ac:dyDescent="0.2"/>
  <cols>
    <col min="1" max="1" width="21.7109375" style="7" bestFit="1" customWidth="1"/>
    <col min="2" max="2" width="27.7109375" style="7" bestFit="1" customWidth="1"/>
    <col min="3" max="3" width="82.5703125" style="9" hidden="1" customWidth="1"/>
    <col min="4" max="16384" width="9.140625" style="7"/>
  </cols>
  <sheetData>
    <row r="1" spans="1:3" ht="15" hidden="1" x14ac:dyDescent="0.25">
      <c r="A1" s="11" t="s">
        <v>0</v>
      </c>
      <c r="B1" s="7" t="s">
        <v>1</v>
      </c>
    </row>
    <row r="2" spans="1:3" ht="15" hidden="1" x14ac:dyDescent="0.25">
      <c r="A2" s="11" t="s">
        <v>2</v>
      </c>
      <c r="B2" s="7" t="s">
        <v>586</v>
      </c>
    </row>
    <row r="3" spans="1:3" hidden="1" x14ac:dyDescent="0.2"/>
    <row r="4" spans="1:3" ht="15" x14ac:dyDescent="0.25">
      <c r="A4" s="2" t="s">
        <v>587</v>
      </c>
      <c r="B4" s="2" t="s">
        <v>588</v>
      </c>
      <c r="C4" s="2" t="s">
        <v>8</v>
      </c>
    </row>
    <row r="5" spans="1:3" x14ac:dyDescent="0.2">
      <c r="A5" s="7">
        <f>ROW()</f>
        <v>5</v>
      </c>
      <c r="B5" s="7" t="s">
        <v>589</v>
      </c>
      <c r="C5" s="9" t="str">
        <f>"INSERT INTO " &amp; $B$1 &amp; "." &amp; $B$2 &amp; " ("&amp; $A$4 &amp; ", " &amp; $B$4 &amp; ") VALUES (" &amp; $A5 &amp; ", '" &amp; $B5 &amp; "');"</f>
        <v>INSERT INTO bi4all.dim_departments (id_department_pk, department) VALUES (5, 'Presidency');</v>
      </c>
    </row>
    <row r="6" spans="1:3" x14ac:dyDescent="0.2">
      <c r="A6" s="7">
        <f>ROW()</f>
        <v>6</v>
      </c>
      <c r="B6" s="7" t="s">
        <v>590</v>
      </c>
      <c r="C6" s="9" t="str">
        <f t="shared" ref="C6:C16" si="0">"INSERT INTO " &amp; $B$1 &amp; "." &amp; $B$2 &amp; " ("&amp; $A$4 &amp; ", " &amp; $B$4 &amp; ") VALUES (" &amp; $A6 &amp; ", '" &amp; $B6 &amp; "');"</f>
        <v>INSERT INTO bi4all.dim_departments (id_department_pk, department) VALUES (6, 'Administration');</v>
      </c>
    </row>
    <row r="7" spans="1:3" x14ac:dyDescent="0.2">
      <c r="A7" s="7">
        <f>ROW()</f>
        <v>7</v>
      </c>
      <c r="B7" s="7" t="s">
        <v>591</v>
      </c>
      <c r="C7" s="9" t="str">
        <f t="shared" si="0"/>
        <v>INSERT INTO bi4all.dim_departments (id_department_pk, department) VALUES (7, 'Finance');</v>
      </c>
    </row>
    <row r="8" spans="1:3" x14ac:dyDescent="0.2">
      <c r="A8" s="7">
        <f>ROW()</f>
        <v>8</v>
      </c>
      <c r="B8" s="7" t="s">
        <v>592</v>
      </c>
      <c r="C8" s="9" t="str">
        <f t="shared" si="0"/>
        <v>INSERT INTO bi4all.dim_departments (id_department_pk, department) VALUES (8, 'Human Resource');</v>
      </c>
    </row>
    <row r="9" spans="1:3" x14ac:dyDescent="0.2">
      <c r="A9" s="7">
        <f>ROW()</f>
        <v>9</v>
      </c>
      <c r="B9" s="7" t="s">
        <v>593</v>
      </c>
      <c r="C9" s="9" t="str">
        <f t="shared" si="0"/>
        <v>INSERT INTO bi4all.dim_departments (id_department_pk, department) VALUES (9, 'Commercial');</v>
      </c>
    </row>
    <row r="10" spans="1:3" x14ac:dyDescent="0.2">
      <c r="A10" s="7">
        <f>ROW()</f>
        <v>10</v>
      </c>
      <c r="B10" s="7" t="s">
        <v>594</v>
      </c>
      <c r="C10" s="9" t="str">
        <f t="shared" si="0"/>
        <v>INSERT INTO bi4all.dim_departments (id_department_pk, department) VALUES (10, 'Operations');</v>
      </c>
    </row>
    <row r="11" spans="1:3" x14ac:dyDescent="0.2">
      <c r="A11" s="7">
        <f>ROW()</f>
        <v>11</v>
      </c>
      <c r="B11" s="7" t="s">
        <v>595</v>
      </c>
      <c r="C11" s="9" t="str">
        <f t="shared" si="0"/>
        <v>INSERT INTO bi4all.dim_departments (id_department_pk, department) VALUES (11, 'Communication &amp; Marketing');</v>
      </c>
    </row>
    <row r="12" spans="1:3" x14ac:dyDescent="0.2">
      <c r="A12" s="7">
        <f>ROW()</f>
        <v>12</v>
      </c>
      <c r="B12" s="7" t="s">
        <v>596</v>
      </c>
      <c r="C12" s="9" t="str">
        <f t="shared" si="0"/>
        <v>INSERT INTO bi4all.dim_departments (id_department_pk, department) VALUES (12, 'Controlling');</v>
      </c>
    </row>
    <row r="13" spans="1:3" x14ac:dyDescent="0.2">
      <c r="A13" s="7">
        <f>ROW()</f>
        <v>13</v>
      </c>
      <c r="B13" s="7" t="s">
        <v>597</v>
      </c>
      <c r="C13" s="9" t="str">
        <f t="shared" si="0"/>
        <v>INSERT INTO bi4all.dim_departments (id_department_pk, department) VALUES (13, 'Audit');</v>
      </c>
    </row>
    <row r="14" spans="1:3" x14ac:dyDescent="0.2">
      <c r="A14" s="7">
        <f>ROW()</f>
        <v>14</v>
      </c>
      <c r="B14" s="7" t="s">
        <v>598</v>
      </c>
      <c r="C14" s="9" t="str">
        <f t="shared" si="0"/>
        <v>INSERT INTO bi4all.dim_departments (id_department_pk, department) VALUES (14, 'Information Technology');</v>
      </c>
    </row>
    <row r="15" spans="1:3" x14ac:dyDescent="0.2">
      <c r="A15" s="7">
        <f>ROW()</f>
        <v>15</v>
      </c>
      <c r="B15" s="7" t="s">
        <v>599</v>
      </c>
      <c r="C15" s="9" t="str">
        <f t="shared" si="0"/>
        <v>INSERT INTO bi4all.dim_departments (id_department_pk, department) VALUES (15, 'Juridical');</v>
      </c>
    </row>
    <row r="16" spans="1:3" x14ac:dyDescent="0.2">
      <c r="A16" s="7">
        <f>ROW()</f>
        <v>16</v>
      </c>
      <c r="B16" s="7" t="s">
        <v>600</v>
      </c>
      <c r="C16" s="9" t="str">
        <f t="shared" si="0"/>
        <v>INSERT INTO bi4all.dim_departments (id_department_pk, department) VALUES (16, 'Sales');</v>
      </c>
    </row>
  </sheetData>
  <autoFilter ref="A4:B4" xr:uid="{713ACC74-E9CE-4DBF-8E8A-6DEF6CAC3B8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8144-F7D5-42F9-9B1A-1529367AC879}">
  <sheetPr>
    <tabColor rgb="FFFFC000"/>
  </sheetPr>
  <dimension ref="A1:C10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A3" sqref="A1:XFD3"/>
    </sheetView>
  </sheetViews>
  <sheetFormatPr defaultRowHeight="14.25" x14ac:dyDescent="0.2"/>
  <cols>
    <col min="1" max="1" width="23.140625" style="7" bestFit="1" customWidth="1"/>
    <col min="2" max="2" width="22.140625" style="7" bestFit="1" customWidth="1"/>
    <col min="3" max="3" width="74.7109375" style="9" hidden="1" customWidth="1"/>
    <col min="4" max="16384" width="9.140625" style="7"/>
  </cols>
  <sheetData>
    <row r="1" spans="1:3" ht="15" hidden="1" x14ac:dyDescent="0.25">
      <c r="A1" s="11" t="s">
        <v>0</v>
      </c>
      <c r="B1" s="7" t="s">
        <v>1</v>
      </c>
    </row>
    <row r="2" spans="1:3" ht="15" hidden="1" x14ac:dyDescent="0.25">
      <c r="A2" s="11" t="s">
        <v>2</v>
      </c>
      <c r="B2" s="7" t="s">
        <v>601</v>
      </c>
    </row>
    <row r="3" spans="1:3" hidden="1" x14ac:dyDescent="0.2"/>
    <row r="4" spans="1:3" ht="15" x14ac:dyDescent="0.25">
      <c r="A4" s="2" t="s">
        <v>602</v>
      </c>
      <c r="B4" s="2" t="s">
        <v>603</v>
      </c>
      <c r="C4" s="2" t="s">
        <v>8</v>
      </c>
    </row>
    <row r="5" spans="1:3" x14ac:dyDescent="0.2">
      <c r="A5" s="7">
        <f>ROW()</f>
        <v>5</v>
      </c>
      <c r="B5" s="7" t="s">
        <v>604</v>
      </c>
      <c r="C5" s="9" t="str">
        <f>"INSERT INTO " &amp; $B$1 &amp; "." &amp; $B$2 &amp; " (" &amp; $A$4 &amp; "," &amp; $B$4 &amp; ") VALUES (" &amp; $A5 &amp; ", '" &amp; $B5 &amp; "');"</f>
        <v>INSERT INTO bi4all.dim_schooling (id_schooling_pk,schooling) VALUES (5, 'Elementary school');</v>
      </c>
    </row>
    <row r="6" spans="1:3" x14ac:dyDescent="0.2">
      <c r="A6" s="7">
        <f>ROW()</f>
        <v>6</v>
      </c>
      <c r="B6" s="7" t="s">
        <v>605</v>
      </c>
      <c r="C6" s="9" t="str">
        <f t="shared" ref="C6:C10" si="0">"INSERT INTO " &amp; $B$1 &amp; "." &amp; $B$2 &amp; " (" &amp; $A$4 &amp; "," &amp; $B$4 &amp; ") VALUES (" &amp; $A6 &amp; ", '" &amp; $B6 &amp; "');"</f>
        <v>INSERT INTO bi4all.dim_schooling (id_schooling_pk,schooling) VALUES (6, 'High school');</v>
      </c>
    </row>
    <row r="7" spans="1:3" x14ac:dyDescent="0.2">
      <c r="A7" s="7">
        <f>ROW()</f>
        <v>7</v>
      </c>
      <c r="B7" s="7" t="s">
        <v>606</v>
      </c>
      <c r="C7" s="9" t="str">
        <f t="shared" si="0"/>
        <v>INSERT INTO bi4all.dim_schooling (id_schooling_pk,schooling) VALUES (7, 'Undergraduate degree');</v>
      </c>
    </row>
    <row r="8" spans="1:3" x14ac:dyDescent="0.2">
      <c r="A8" s="7">
        <f>ROW()</f>
        <v>8</v>
      </c>
      <c r="B8" s="7" t="s">
        <v>607</v>
      </c>
      <c r="C8" s="9" t="str">
        <f t="shared" si="0"/>
        <v>INSERT INTO bi4all.dim_schooling (id_schooling_pk,schooling) VALUES (8, 'Graduate school');</v>
      </c>
    </row>
    <row r="9" spans="1:3" x14ac:dyDescent="0.2">
      <c r="A9" s="7">
        <f>ROW()</f>
        <v>9</v>
      </c>
      <c r="B9" s="7" t="s">
        <v>608</v>
      </c>
      <c r="C9" s="9" t="str">
        <f t="shared" si="0"/>
        <v>INSERT INTO bi4all.dim_schooling (id_schooling_pk,schooling) VALUES (9, 'Master’s degree');</v>
      </c>
    </row>
    <row r="10" spans="1:3" x14ac:dyDescent="0.2">
      <c r="A10" s="7">
        <f>ROW()</f>
        <v>10</v>
      </c>
      <c r="B10" s="7" t="s">
        <v>609</v>
      </c>
      <c r="C10" s="9" t="str">
        <f t="shared" si="0"/>
        <v>INSERT INTO bi4all.dim_schooling (id_schooling_pk,schooling) VALUES (10, 'Doctorate');</v>
      </c>
    </row>
  </sheetData>
  <autoFilter ref="A4:B4" xr:uid="{130F8144-F7D5-42F9-9B1A-1529367AC879}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84AD-E24A-4573-99F4-F5DC6FED1268}">
  <sheetPr>
    <tabColor rgb="FFFFC000"/>
  </sheetPr>
  <dimension ref="A1:C14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4.25" x14ac:dyDescent="0.2"/>
  <cols>
    <col min="1" max="1" width="15.7109375" style="7" bestFit="1" customWidth="1"/>
    <col min="2" max="2" width="18.7109375" style="7" bestFit="1" customWidth="1"/>
    <col min="3" max="3" width="61.5703125" style="9" hidden="1" customWidth="1"/>
    <col min="4" max="16384" width="9.140625" style="7"/>
  </cols>
  <sheetData>
    <row r="1" spans="1:3" ht="15" hidden="1" x14ac:dyDescent="0.25">
      <c r="A1" s="11" t="s">
        <v>0</v>
      </c>
      <c r="B1" s="7" t="s">
        <v>1</v>
      </c>
    </row>
    <row r="2" spans="1:3" ht="15" hidden="1" x14ac:dyDescent="0.25">
      <c r="A2" s="11" t="s">
        <v>2</v>
      </c>
      <c r="B2" s="7" t="s">
        <v>610</v>
      </c>
    </row>
    <row r="3" spans="1:3" hidden="1" x14ac:dyDescent="0.2"/>
    <row r="4" spans="1:3" ht="15" x14ac:dyDescent="0.25">
      <c r="A4" s="2" t="s">
        <v>611</v>
      </c>
      <c r="B4" s="2" t="s">
        <v>612</v>
      </c>
      <c r="C4" s="2" t="s">
        <v>8</v>
      </c>
    </row>
    <row r="5" spans="1:3" x14ac:dyDescent="0.2">
      <c r="A5" s="7">
        <f>ROW()</f>
        <v>5</v>
      </c>
      <c r="B5" s="7" t="s">
        <v>613</v>
      </c>
      <c r="C5" s="9" t="str">
        <f>"INSERT INTO " &amp; $B$1 &amp; "." &amp; $B$2 &amp; " (" &amp; $A$4 &amp; ", " &amp; $B$4 &amp; ") VALUES (" &amp; A5 &amp; ", '" &amp; B5 &amp; "');"</f>
        <v>INSERT INTO bi4all.dim_roles (id_role_pk, role) VALUES (5, 'CEO');</v>
      </c>
    </row>
    <row r="6" spans="1:3" x14ac:dyDescent="0.2">
      <c r="A6" s="7">
        <f>ROW()</f>
        <v>6</v>
      </c>
      <c r="B6" s="7" t="s">
        <v>614</v>
      </c>
      <c r="C6" s="9" t="str">
        <f t="shared" ref="C6:C14" si="0">"INSERT INTO " &amp; $B$1 &amp; "." &amp; $B$2 &amp; " (" &amp; $A$4 &amp; ", " &amp; $B$4 &amp; ") VALUES (" &amp; A6 &amp; ", '" &amp; B6 &amp; "');"</f>
        <v>INSERT INTO bi4all.dim_roles (id_role_pk, role) VALUES (6, 'Vice President');</v>
      </c>
    </row>
    <row r="7" spans="1:3" x14ac:dyDescent="0.2">
      <c r="A7" s="7">
        <f>ROW()</f>
        <v>7</v>
      </c>
      <c r="B7" s="7" t="s">
        <v>615</v>
      </c>
      <c r="C7" s="9" t="str">
        <f t="shared" si="0"/>
        <v>INSERT INTO bi4all.dim_roles (id_role_pk, role) VALUES (7, 'Director');</v>
      </c>
    </row>
    <row r="8" spans="1:3" x14ac:dyDescent="0.2">
      <c r="A8" s="7">
        <f>ROW()</f>
        <v>8</v>
      </c>
      <c r="B8" s="7" t="s">
        <v>616</v>
      </c>
      <c r="C8" s="9" t="str">
        <f t="shared" si="0"/>
        <v>INSERT INTO bi4all.dim_roles (id_role_pk, role) VALUES (8, 'Bilingual Secretary');</v>
      </c>
    </row>
    <row r="9" spans="1:3" x14ac:dyDescent="0.2">
      <c r="A9" s="7">
        <f>ROW()</f>
        <v>9</v>
      </c>
      <c r="B9" s="7" t="s">
        <v>617</v>
      </c>
      <c r="C9" s="9" t="str">
        <f t="shared" si="0"/>
        <v>INSERT INTO bi4all.dim_roles (id_role_pk, role) VALUES (9, 'Intern');</v>
      </c>
    </row>
    <row r="10" spans="1:3" x14ac:dyDescent="0.2">
      <c r="A10" s="7">
        <f>ROW()</f>
        <v>10</v>
      </c>
      <c r="B10" s="7" t="s">
        <v>618</v>
      </c>
      <c r="C10" s="9" t="str">
        <f t="shared" si="0"/>
        <v>INSERT INTO bi4all.dim_roles (id_role_pk, role) VALUES (10, 'Trainee');</v>
      </c>
    </row>
    <row r="11" spans="1:3" x14ac:dyDescent="0.2">
      <c r="A11" s="7">
        <f>ROW()</f>
        <v>11</v>
      </c>
      <c r="B11" s="7" t="s">
        <v>619</v>
      </c>
      <c r="C11" s="9" t="str">
        <f t="shared" si="0"/>
        <v>INSERT INTO bi4all.dim_roles (id_role_pk, role) VALUES (11, 'Analyst');</v>
      </c>
    </row>
    <row r="12" spans="1:3" x14ac:dyDescent="0.2">
      <c r="A12" s="7">
        <f>ROW()</f>
        <v>12</v>
      </c>
      <c r="B12" s="7" t="s">
        <v>620</v>
      </c>
      <c r="C12" s="9" t="str">
        <f t="shared" si="0"/>
        <v>INSERT INTO bi4all.dim_roles (id_role_pk, role) VALUES (12, 'Specialist');</v>
      </c>
    </row>
    <row r="13" spans="1:3" x14ac:dyDescent="0.2">
      <c r="A13" s="7">
        <f>ROW()</f>
        <v>13</v>
      </c>
      <c r="B13" s="7" t="s">
        <v>621</v>
      </c>
      <c r="C13" s="9" t="str">
        <f t="shared" si="0"/>
        <v>INSERT INTO bi4all.dim_roles (id_role_pk, role) VALUES (13, 'Coordinator');</v>
      </c>
    </row>
    <row r="14" spans="1:3" x14ac:dyDescent="0.2">
      <c r="A14" s="7">
        <f>ROW()</f>
        <v>14</v>
      </c>
      <c r="B14" s="7" t="s">
        <v>622</v>
      </c>
      <c r="C14" s="9" t="str">
        <f t="shared" si="0"/>
        <v>INSERT INTO bi4all.dim_roles (id_role_pk, role) VALUES (14, 'Manager');</v>
      </c>
    </row>
  </sheetData>
  <autoFilter ref="A4:B4" xr:uid="{EDF784AD-E24A-4573-99F4-F5DC6FED126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3E2A-E217-40CA-9FB8-A0ED83185776}">
  <sheetPr>
    <tabColor rgb="FFFFC000"/>
  </sheetPr>
  <dimension ref="A1:C7"/>
  <sheetViews>
    <sheetView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A4" sqref="A1:A4"/>
    </sheetView>
  </sheetViews>
  <sheetFormatPr defaultRowHeight="14.25" x14ac:dyDescent="0.2"/>
  <cols>
    <col min="1" max="1" width="14.85546875" style="7" bestFit="1" customWidth="1"/>
    <col min="2" max="2" width="10.85546875" style="7" bestFit="1" customWidth="1"/>
    <col min="3" max="3" width="52.42578125" style="9" hidden="1" customWidth="1"/>
    <col min="4" max="16384" width="9.140625" style="7"/>
  </cols>
  <sheetData>
    <row r="1" spans="1:3" ht="15" hidden="1" x14ac:dyDescent="0.25">
      <c r="A1" s="11" t="s">
        <v>0</v>
      </c>
      <c r="B1" s="7" t="s">
        <v>1</v>
      </c>
    </row>
    <row r="2" spans="1:3" ht="15" hidden="1" x14ac:dyDescent="0.25">
      <c r="A2" s="11" t="s">
        <v>2</v>
      </c>
      <c r="B2" s="7" t="s">
        <v>623</v>
      </c>
    </row>
    <row r="3" spans="1:3" hidden="1" x14ac:dyDescent="0.2"/>
    <row r="4" spans="1:3" ht="15" x14ac:dyDescent="0.25">
      <c r="A4" s="2" t="s">
        <v>624</v>
      </c>
      <c r="B4" s="2" t="s">
        <v>625</v>
      </c>
      <c r="C4" s="2" t="s">
        <v>8</v>
      </c>
    </row>
    <row r="5" spans="1:3" x14ac:dyDescent="0.2">
      <c r="A5" s="7">
        <f>ROW()</f>
        <v>5</v>
      </c>
      <c r="B5" s="7" t="s">
        <v>626</v>
      </c>
      <c r="C5" s="9" t="str">
        <f>"INSERT INTO " &amp; $B$1 &amp; "." &amp; $B$2 &amp; " (" &amp; $A$4 &amp; ", " &amp; $B$4 &amp; ") VALUES (" &amp; $A5 &amp; ", '" &amp; $B5 &amp; "');"</f>
        <v>INSERT INTO bi4all.dim_levels (id_level_pk, level) VALUES (5, 'Junior');</v>
      </c>
    </row>
    <row r="6" spans="1:3" x14ac:dyDescent="0.2">
      <c r="A6" s="7">
        <f>ROW()</f>
        <v>6</v>
      </c>
      <c r="B6" s="7" t="s">
        <v>627</v>
      </c>
      <c r="C6" s="9" t="str">
        <f t="shared" ref="C6:C7" si="0">"INSERT INTO " &amp; $B$1 &amp; "." &amp; $B$2 &amp; " (" &amp; $A$4 &amp; ", " &amp; $B$4 &amp; ") VALUES (" &amp; $A6 &amp; ", '" &amp; $B6 &amp; "');"</f>
        <v>INSERT INTO bi4all.dim_levels (id_level_pk, level) VALUES (6, 'Pleno');</v>
      </c>
    </row>
    <row r="7" spans="1:3" x14ac:dyDescent="0.2">
      <c r="A7" s="7">
        <f>ROW()</f>
        <v>7</v>
      </c>
      <c r="B7" s="7" t="s">
        <v>628</v>
      </c>
      <c r="C7" s="9" t="str">
        <f t="shared" si="0"/>
        <v>INSERT INTO bi4all.dim_levels (id_level_pk, level) VALUES (7, 'Senior');</v>
      </c>
    </row>
  </sheetData>
  <autoFilter ref="A4:B4" xr:uid="{09AD3E2A-E217-40CA-9FB8-A0ED8318577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Name</vt:lpstr>
      <vt:lpstr>Last name</vt:lpstr>
      <vt:lpstr>Company</vt:lpstr>
      <vt:lpstr>Gender</vt:lpstr>
      <vt:lpstr>Race</vt:lpstr>
      <vt:lpstr>Department</vt:lpstr>
      <vt:lpstr>Education</vt:lpstr>
      <vt:lpstr>Role</vt:lpstr>
      <vt:lpstr>Level</vt:lpstr>
      <vt:lpstr>Employees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de Oliveira Ramos Vieira</dc:creator>
  <cp:keywords/>
  <dc:description/>
  <cp:lastModifiedBy>Arthur de Oliveira Ramos Vieira</cp:lastModifiedBy>
  <cp:revision/>
  <dcterms:created xsi:type="dcterms:W3CDTF">2022-03-01T05:37:40Z</dcterms:created>
  <dcterms:modified xsi:type="dcterms:W3CDTF">2022-09-23T22:01:57Z</dcterms:modified>
  <cp:category/>
  <cp:contentStatus/>
</cp:coreProperties>
</file>