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rthurhu/MEGAsync/grad/research/aerosol_reldisp/datasets/"/>
    </mc:Choice>
  </mc:AlternateContent>
  <xr:revisionPtr revIDLastSave="0" documentId="13_ncr:1_{ED3A6305-1943-9C48-B1AF-E637065B2F73}" xr6:coauthVersionLast="46" xr6:coauthVersionMax="46" xr10:uidLastSave="{00000000-0000-0000-0000-000000000000}"/>
  <bookViews>
    <workbookView xWindow="2480" yWindow="500" windowWidth="29540" windowHeight="19840" tabRatio="500" xr2:uid="{00000000-000D-0000-FFFF-FFFF00000000}"/>
  </bookViews>
  <sheets>
    <sheet name="Sheet1" sheetId="1" r:id="rId1"/>
    <sheet name="Lu et al 2008" sheetId="2" r:id="rId2"/>
    <sheet name="Pandithurai et al. 2012" sheetId="3" r:id="rId3"/>
    <sheet name="Hudson et al. 2012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1" i="4" l="1"/>
  <c r="G21" i="4"/>
  <c r="I4" i="4"/>
  <c r="J4" i="4" s="1"/>
  <c r="I5" i="4"/>
  <c r="J5" i="4" s="1"/>
  <c r="I6" i="4"/>
  <c r="J6" i="4" s="1"/>
  <c r="I7" i="4"/>
  <c r="J7" i="4" s="1"/>
  <c r="I8" i="4"/>
  <c r="J8" i="4" s="1"/>
  <c r="I9" i="4"/>
  <c r="J9" i="4" s="1"/>
  <c r="I10" i="4"/>
  <c r="J10" i="4" s="1"/>
  <c r="I11" i="4"/>
  <c r="J11" i="4" s="1"/>
  <c r="I12" i="4"/>
  <c r="J12" i="4" s="1"/>
  <c r="I13" i="4"/>
  <c r="J13" i="4" s="1"/>
  <c r="I14" i="4"/>
  <c r="J14" i="4" s="1"/>
  <c r="I15" i="4"/>
  <c r="J15" i="4" s="1"/>
  <c r="I16" i="4"/>
  <c r="J16" i="4" s="1"/>
  <c r="I17" i="4"/>
  <c r="J17" i="4" s="1"/>
  <c r="I18" i="4"/>
  <c r="J18" i="4" s="1"/>
  <c r="I19" i="4"/>
  <c r="J19" i="4" s="1"/>
  <c r="I3" i="4"/>
  <c r="J3" i="4" s="1"/>
  <c r="D3" i="4"/>
  <c r="D4" i="4"/>
  <c r="E4" i="4" s="1"/>
  <c r="D5" i="4"/>
  <c r="E5" i="4" s="1"/>
  <c r="D6" i="4"/>
  <c r="D21" i="4" s="1"/>
  <c r="D7" i="4"/>
  <c r="E7" i="4" s="1"/>
  <c r="D8" i="4"/>
  <c r="E8" i="4" s="1"/>
  <c r="D9" i="4"/>
  <c r="E9" i="4" s="1"/>
  <c r="D10" i="4"/>
  <c r="E10" i="4" s="1"/>
  <c r="D11" i="4"/>
  <c r="D12" i="4"/>
  <c r="E12" i="4" s="1"/>
  <c r="D13" i="4"/>
  <c r="E13" i="4" s="1"/>
  <c r="D14" i="4"/>
  <c r="E14" i="4" s="1"/>
  <c r="D15" i="4"/>
  <c r="E15" i="4" s="1"/>
  <c r="D16" i="4"/>
  <c r="E16" i="4" s="1"/>
  <c r="D17" i="4"/>
  <c r="E17" i="4" s="1"/>
  <c r="D18" i="4"/>
  <c r="E18" i="4" s="1"/>
  <c r="D19" i="4"/>
  <c r="E19" i="4" s="1"/>
  <c r="C21" i="4"/>
  <c r="B21" i="4"/>
  <c r="E11" i="4"/>
  <c r="E3" i="4"/>
  <c r="G17" i="3"/>
  <c r="G14" i="3"/>
  <c r="G7" i="3"/>
  <c r="D8" i="3"/>
  <c r="D12" i="3"/>
  <c r="D9" i="3"/>
  <c r="D13" i="3"/>
  <c r="D10" i="3"/>
  <c r="D4" i="3"/>
  <c r="D5" i="3"/>
  <c r="D15" i="3"/>
  <c r="D14" i="3"/>
  <c r="D16" i="3"/>
  <c r="D6" i="3"/>
  <c r="D11" i="3"/>
  <c r="D7" i="3"/>
  <c r="D17" i="3"/>
  <c r="G11" i="2"/>
  <c r="G8" i="2"/>
  <c r="G4" i="2"/>
  <c r="D2" i="2"/>
  <c r="D3" i="2"/>
  <c r="D9" i="2"/>
  <c r="D4" i="2"/>
  <c r="D12" i="2"/>
  <c r="F11" i="2" s="1"/>
  <c r="D11" i="2"/>
  <c r="D13" i="2"/>
  <c r="D15" i="2"/>
  <c r="D14" i="2"/>
  <c r="D8" i="2"/>
  <c r="D6" i="2"/>
  <c r="D7" i="2"/>
  <c r="D10" i="2"/>
  <c r="D5" i="2"/>
  <c r="F7" i="3" l="1"/>
  <c r="F4" i="2"/>
  <c r="F17" i="3"/>
  <c r="F8" i="2"/>
  <c r="F14" i="3"/>
  <c r="D20" i="4"/>
  <c r="E20" i="4" s="1"/>
  <c r="J21" i="4"/>
  <c r="I21" i="4"/>
  <c r="E6" i="4"/>
  <c r="E21" i="4" s="1"/>
</calcChain>
</file>

<file path=xl/sharedStrings.xml><?xml version="1.0" encoding="utf-8"?>
<sst xmlns="http://schemas.openxmlformats.org/spreadsheetml/2006/main" count="158" uniqueCount="141">
  <si>
    <t>Authors</t>
  </si>
  <si>
    <t>Year</t>
  </si>
  <si>
    <t xml:space="preserve">Hsieh et al. </t>
  </si>
  <si>
    <t>Cloud Type</t>
  </si>
  <si>
    <t>Values</t>
  </si>
  <si>
    <t>Comments</t>
  </si>
  <si>
    <t>analytical expressions for shape parameter and characteristic diameter</t>
  </si>
  <si>
    <t>autoconversion parameterizations  in good agreement with KCE solutions</t>
  </si>
  <si>
    <t>explore sensitivity to cutoff diameter between cloud and drizzle/rain</t>
  </si>
  <si>
    <t xml:space="preserve">Costa et al. </t>
  </si>
  <si>
    <t>low cumuliform</t>
  </si>
  <si>
    <t>marine stratocumulus</t>
  </si>
  <si>
    <t>4.5-8.7</t>
  </si>
  <si>
    <t>2.4-4.5</t>
  </si>
  <si>
    <t>25th-75th percentile</t>
  </si>
  <si>
    <t>13.5+/-19.3</t>
  </si>
  <si>
    <t>10.7+/-13.5</t>
  </si>
  <si>
    <t>12.5+/-10.6</t>
  </si>
  <si>
    <t>9.8+/-10.2</t>
  </si>
  <si>
    <t>mean and std</t>
  </si>
  <si>
    <t>CRYSTAL-FACE</t>
  </si>
  <si>
    <t>C-STRIPE</t>
  </si>
  <si>
    <t>maritime shallow cumulus</t>
  </si>
  <si>
    <t>coastal shallow cumulus</t>
  </si>
  <si>
    <t>continental shallow cumulus</t>
  </si>
  <si>
    <t>urban shallow cumulus</t>
  </si>
  <si>
    <t>Brazil</t>
  </si>
  <si>
    <t>discusses variability of shape parameter within single clouds</t>
  </si>
  <si>
    <t>suggested that shape changes correspond more closesly to LWC than number concentrations</t>
  </si>
  <si>
    <t>mixing, condensation, coll-coal important for shape variability</t>
  </si>
  <si>
    <t>Ceara experiment</t>
  </si>
  <si>
    <t>Weibull distribution fits better than gamma or lognormal (also Liu et al. 1995)- fact that it can be skewed to left or right helps</t>
  </si>
  <si>
    <t>quality of fit criteria-RMS diff is &lt;= 2% of the total number concentration</t>
  </si>
  <si>
    <t>Goncalves et al.</t>
  </si>
  <si>
    <t>Dry-to-Wet campaign</t>
  </si>
  <si>
    <t>polluted</t>
  </si>
  <si>
    <t>intermediary</t>
  </si>
  <si>
    <t>clean</t>
  </si>
  <si>
    <t>6.1+/-0.7</t>
  </si>
  <si>
    <t>3.8+/-1.2</t>
  </si>
  <si>
    <t>1.9+/-1.3</t>
  </si>
  <si>
    <t>mean</t>
  </si>
  <si>
    <t>RAMS simulations: more precip for higher nu</t>
  </si>
  <si>
    <t>Pandithurai</t>
  </si>
  <si>
    <t>CAIPEEX-I</t>
  </si>
  <si>
    <t>India</t>
  </si>
  <si>
    <t>continental cumuli</t>
  </si>
  <si>
    <t>table of values</t>
  </si>
  <si>
    <t>4.3-16</t>
  </si>
  <si>
    <t>range on fig</t>
  </si>
  <si>
    <t>7c, shown at right</t>
  </si>
  <si>
    <t>dispersion effect on 1st AIE in continental cumulus</t>
  </si>
  <si>
    <t>Prabha</t>
  </si>
  <si>
    <t>CAIPEEX</t>
  </si>
  <si>
    <t>extensive discussion of dispersion relationship to number concentration, small droplet concentration, adiabatic fraction, size of largest drops, height</t>
  </si>
  <si>
    <t>up to 6km above cloud base</t>
  </si>
  <si>
    <t>4.9-11.1</t>
  </si>
  <si>
    <t>SEEMS LIKE A REALLY THOROUGH PAPER</t>
  </si>
  <si>
    <t>McFarquhar and Heymsfield</t>
  </si>
  <si>
    <t>INDOEX</t>
  </si>
  <si>
    <t>has a shape parameter, but it is tricky to relate it to the gamma shape parameter</t>
  </si>
  <si>
    <t>k decreases with increasing aerosol concentration when no drizzle present</t>
  </si>
  <si>
    <t>Lu et al</t>
  </si>
  <si>
    <t>MASE</t>
  </si>
  <si>
    <t>stratocu</t>
  </si>
  <si>
    <t>8.2-44.4</t>
  </si>
  <si>
    <t>range in Fig.7</t>
  </si>
  <si>
    <t>decreases slightly with height</t>
  </si>
  <si>
    <t>dispersion decreases with increasing CDNC</t>
  </si>
  <si>
    <t>dispersion increases with increseasing aerosol conc., not true when dispersion calculated including drizzle</t>
  </si>
  <si>
    <t>lots of good refs</t>
  </si>
  <si>
    <t xml:space="preserve">Hudson et al. </t>
  </si>
  <si>
    <t>RICO</t>
  </si>
  <si>
    <t>cumulus</t>
  </si>
  <si>
    <t xml:space="preserve">use with caution - see the comment written by Liu et al. </t>
  </si>
  <si>
    <t>find that sigma-Nccn relationship flips when w is high enough</t>
  </si>
  <si>
    <t>k approx. constant with height</t>
  </si>
  <si>
    <t>no relationship between dispersion and Nccn</t>
  </si>
  <si>
    <t>6.25-16</t>
  </si>
  <si>
    <t>range in table 2</t>
  </si>
  <si>
    <t>GoMACCS</t>
  </si>
  <si>
    <t>Hsieh et al</t>
  </si>
  <si>
    <t>dispersion decreases with CDNC</t>
  </si>
  <si>
    <t>widening by entrainment largely balanced with narrowing from condensation</t>
  </si>
  <si>
    <t>propose calculating dispersion at Smax and then assuming constant at all levels above</t>
  </si>
  <si>
    <t>simple model predicts spectral dispersion values factor of 2 lower than obs.</t>
  </si>
  <si>
    <t>Rotstayn and Liu</t>
  </si>
  <si>
    <t>propose parameterization: rel. disp = 1-0.7exp(-aN) where a=0.0001-0.008</t>
  </si>
  <si>
    <t>run GCM with parameterization and find 1st AIE sensitivity to 'a' value</t>
  </si>
  <si>
    <t>modeling study - no new reports of relative dispersion</t>
  </si>
  <si>
    <t>Liu et al</t>
  </si>
  <si>
    <t>general theoretical discussion of relative dispersion's effect on aerosol-cloud radiative relationships</t>
  </si>
  <si>
    <t xml:space="preserve">cloud albedo and cloud radiative forcing increases as relative dispersion increases </t>
  </si>
  <si>
    <t>Iorga and Stefan</t>
  </si>
  <si>
    <t>modeling study - including effects of relative dispersion reduces cloud albedo affect. In line with Liu et al 2008 above</t>
  </si>
  <si>
    <t>Wang et al</t>
  </si>
  <si>
    <t>BOMEX shallow cumulus</t>
  </si>
  <si>
    <t>RAMS bin model</t>
  </si>
  <si>
    <t>dispersion decreases with increasing aerosol concentration</t>
  </si>
  <si>
    <t>4.3-20.7</t>
  </si>
  <si>
    <t>range in fig 1</t>
  </si>
  <si>
    <t>dispersion increases more rapidly with height in polluted simulation</t>
  </si>
  <si>
    <t>collision-coalescence increases relative dispersion</t>
  </si>
  <si>
    <t>relative dispersion higher in regions with less entrainment</t>
  </si>
  <si>
    <t>min value in fig 4 in high AF bin</t>
  </si>
  <si>
    <t>Martins and Silva Dias</t>
  </si>
  <si>
    <t>LBA</t>
  </si>
  <si>
    <t>weakly organized to vigorous convection</t>
  </si>
  <si>
    <t>actual fits to gamma distribution</t>
  </si>
  <si>
    <t>1 to 9</t>
  </si>
  <si>
    <t>2.7+/-2.2</t>
  </si>
  <si>
    <t>4.9+/-1.9</t>
  </si>
  <si>
    <t>Lu and Seinfeld</t>
  </si>
  <si>
    <t>simulations for FIRE and ASTEX</t>
  </si>
  <si>
    <t>stratocumulus</t>
  </si>
  <si>
    <t>dispersion decreaes with height</t>
  </si>
  <si>
    <t>dispersion higher in downdrafts, lower in updrafts</t>
  </si>
  <si>
    <t>dispersion decreases with increasing aerosol conc. - but nearly constant in adiabatic region, and disappear when cc processes turned off</t>
  </si>
  <si>
    <t>Hudson and Yum</t>
  </si>
  <si>
    <t>FIRE</t>
  </si>
  <si>
    <t>ASTEX</t>
  </si>
  <si>
    <t>7.3-12.3</t>
  </si>
  <si>
    <t>8.5-9.3</t>
  </si>
  <si>
    <t>mean values in table 1</t>
  </si>
  <si>
    <t>stratocu, possibly more rain</t>
  </si>
  <si>
    <t>shape parameter higher in clean cases</t>
  </si>
  <si>
    <t>some discussion about adiabaticity and drizzle included as well</t>
  </si>
  <si>
    <t>Rel disp. Increase or decrease with increasing aerosol concentration?</t>
  </si>
  <si>
    <t>increase</t>
  </si>
  <si>
    <t>decrease</t>
  </si>
  <si>
    <t>none</t>
  </si>
  <si>
    <t>decreases</t>
  </si>
  <si>
    <t>none with no cc</t>
  </si>
  <si>
    <t>monsoon</t>
  </si>
  <si>
    <t>cloud droplet size range for shape parameter calculation</t>
  </si>
  <si>
    <t>2-42 um diameter, FSSP</t>
  </si>
  <si>
    <t>FSSP</t>
  </si>
  <si>
    <t>2-47 um diameter FSSP</t>
  </si>
  <si>
    <t xml:space="preserve">2-47 um diameter, FSSP </t>
  </si>
  <si>
    <t>Lowest Altitude Cloud Penetrations</t>
  </si>
  <si>
    <t>2nd to lowest altitude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</si>
</sst>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">
    <xf numFmtId="0" fontId="0" fillId="0" borderId="0" xfId="0"/>
    <xf numFmtId="16" fontId="0" fillId="0" borderId="0" xfId="0" applyNumberFormat="1"/>
    <xf numFmtId="0" fontId="1" fillId="2" borderId="0" xfId="1"/>
    <xf numFmtId="0" fontId="2" fillId="3" borderId="0" xfId="2"/>
    <xf numFmtId="0" fontId="3" fillId="4" borderId="0" xfId="3"/>
  </cellXfs>
  <cellStyles count="14">
    <cellStyle name="Bad" xfId="2" builtinId="27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Good" xfId="1" builtinId="26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eutral" xfId="3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'Lu et al 2008'!$B$2:$B$15</c:f>
              <c:numCache>
                <c:formatCode>General</c:formatCode>
                <c:ptCount val="14"/>
                <c:pt idx="0">
                  <c:v>429</c:v>
                </c:pt>
                <c:pt idx="1">
                  <c:v>437</c:v>
                </c:pt>
                <c:pt idx="2">
                  <c:v>526</c:v>
                </c:pt>
                <c:pt idx="3">
                  <c:v>556</c:v>
                </c:pt>
                <c:pt idx="4">
                  <c:v>595</c:v>
                </c:pt>
                <c:pt idx="5">
                  <c:v>595</c:v>
                </c:pt>
                <c:pt idx="6">
                  <c:v>614</c:v>
                </c:pt>
                <c:pt idx="7">
                  <c:v>714</c:v>
                </c:pt>
                <c:pt idx="8">
                  <c:v>903</c:v>
                </c:pt>
                <c:pt idx="9">
                  <c:v>1003</c:v>
                </c:pt>
                <c:pt idx="10">
                  <c:v>1447</c:v>
                </c:pt>
                <c:pt idx="11">
                  <c:v>1506</c:v>
                </c:pt>
                <c:pt idx="12">
                  <c:v>1582</c:v>
                </c:pt>
                <c:pt idx="13">
                  <c:v>1639</c:v>
                </c:pt>
              </c:numCache>
            </c:numRef>
          </c:xVal>
          <c:yVal>
            <c:numRef>
              <c:f>'Lu et al 2008'!$D$2:$D$15</c:f>
              <c:numCache>
                <c:formatCode>General</c:formatCode>
                <c:ptCount val="14"/>
                <c:pt idx="0">
                  <c:v>9.1827364554637274</c:v>
                </c:pt>
                <c:pt idx="1">
                  <c:v>12.755102040816325</c:v>
                </c:pt>
                <c:pt idx="2">
                  <c:v>10.40582726326743</c:v>
                </c:pt>
                <c:pt idx="3">
                  <c:v>11.111111111111111</c:v>
                </c:pt>
                <c:pt idx="4">
                  <c:v>6.2499999999999991</c:v>
                </c:pt>
                <c:pt idx="5">
                  <c:v>11.890606420927469</c:v>
                </c:pt>
                <c:pt idx="6">
                  <c:v>13.717421124828531</c:v>
                </c:pt>
                <c:pt idx="7">
                  <c:v>9.765625</c:v>
                </c:pt>
                <c:pt idx="8">
                  <c:v>16</c:v>
                </c:pt>
                <c:pt idx="9">
                  <c:v>14.792899408284022</c:v>
                </c:pt>
                <c:pt idx="10">
                  <c:v>9.765625</c:v>
                </c:pt>
                <c:pt idx="11">
                  <c:v>12.755102040816325</c:v>
                </c:pt>
                <c:pt idx="12">
                  <c:v>10.40582726326743</c:v>
                </c:pt>
                <c:pt idx="13">
                  <c:v>10.40582726326743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0E-FC4F-8690-30ADF7A06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384760"/>
        <c:axId val="2094387720"/>
      </c:scatterChart>
      <c:valAx>
        <c:axId val="2094384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4387720"/>
        <c:crosses val="autoZero"/>
        <c:crossBetween val="midCat"/>
      </c:valAx>
      <c:valAx>
        <c:axId val="2094387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3847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'Pandithurai et al. 2012'!$B$4:$B$17</c:f>
              <c:numCache>
                <c:formatCode>General</c:formatCode>
                <c:ptCount val="14"/>
                <c:pt idx="0">
                  <c:v>334</c:v>
                </c:pt>
                <c:pt idx="1">
                  <c:v>450</c:v>
                </c:pt>
                <c:pt idx="2">
                  <c:v>648</c:v>
                </c:pt>
                <c:pt idx="3">
                  <c:v>674</c:v>
                </c:pt>
                <c:pt idx="4">
                  <c:v>955</c:v>
                </c:pt>
                <c:pt idx="5">
                  <c:v>962</c:v>
                </c:pt>
                <c:pt idx="6">
                  <c:v>969</c:v>
                </c:pt>
                <c:pt idx="7">
                  <c:v>1010</c:v>
                </c:pt>
                <c:pt idx="8">
                  <c:v>1274</c:v>
                </c:pt>
                <c:pt idx="9">
                  <c:v>1275</c:v>
                </c:pt>
                <c:pt idx="10">
                  <c:v>1449</c:v>
                </c:pt>
                <c:pt idx="11">
                  <c:v>1702</c:v>
                </c:pt>
                <c:pt idx="12">
                  <c:v>2043</c:v>
                </c:pt>
                <c:pt idx="13">
                  <c:v>2580</c:v>
                </c:pt>
              </c:numCache>
            </c:numRef>
          </c:xVal>
          <c:yVal>
            <c:numRef>
              <c:f>'Pandithurai et al. 2012'!$D$4:$D$17</c:f>
              <c:numCache>
                <c:formatCode>General</c:formatCode>
                <c:ptCount val="14"/>
                <c:pt idx="0">
                  <c:v>9.1827364554637274</c:v>
                </c:pt>
                <c:pt idx="1">
                  <c:v>10.40582726326743</c:v>
                </c:pt>
                <c:pt idx="2">
                  <c:v>11.890606420927469</c:v>
                </c:pt>
                <c:pt idx="3">
                  <c:v>9.1827364554637274</c:v>
                </c:pt>
                <c:pt idx="4">
                  <c:v>6.5746219592373434</c:v>
                </c:pt>
                <c:pt idx="5">
                  <c:v>6.9252077562326866</c:v>
                </c:pt>
                <c:pt idx="6">
                  <c:v>7.7160493827160499</c:v>
                </c:pt>
                <c:pt idx="7">
                  <c:v>8.1632653061224509</c:v>
                </c:pt>
                <c:pt idx="8">
                  <c:v>7.7160493827160499</c:v>
                </c:pt>
                <c:pt idx="9">
                  <c:v>7.7160493827160499</c:v>
                </c:pt>
                <c:pt idx="10">
                  <c:v>7.3046018991964941</c:v>
                </c:pt>
                <c:pt idx="11">
                  <c:v>6.5746219592373434</c:v>
                </c:pt>
                <c:pt idx="12">
                  <c:v>7.3046018991964941</c:v>
                </c:pt>
                <c:pt idx="13">
                  <c:v>5.1652892561983474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A2-9440-B9F0-D057E743E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453288"/>
        <c:axId val="2094456312"/>
      </c:scatterChart>
      <c:valAx>
        <c:axId val="2094453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4456312"/>
        <c:crosses val="autoZero"/>
        <c:crossBetween val="midCat"/>
      </c:valAx>
      <c:valAx>
        <c:axId val="2094456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4532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622300</xdr:colOff>
      <xdr:row>13</xdr:row>
      <xdr:rowOff>50800</xdr:rowOff>
    </xdr:from>
    <xdr:to>
      <xdr:col>12</xdr:col>
      <xdr:colOff>596900</xdr:colOff>
      <xdr:row>17</xdr:row>
      <xdr:rowOff>127693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37600" y="2527300"/>
          <a:ext cx="800100" cy="838893"/>
        </a:xfrm>
        <a:prstGeom prst="rect">
          <a:avLst/>
        </a:prstGeom>
      </xdr:spPr>
    </xdr:pic>
    <xdr:clientData/>
  </xdr:twoCellAnchor>
  <xdr:twoCellAnchor editAs="oneCell">
    <xdr:from>
      <xdr:col>9</xdr:col>
      <xdr:colOff>429986</xdr:colOff>
      <xdr:row>13</xdr:row>
      <xdr:rowOff>3627</xdr:rowOff>
    </xdr:from>
    <xdr:to>
      <xdr:col>10</xdr:col>
      <xdr:colOff>607786</xdr:colOff>
      <xdr:row>17</xdr:row>
      <xdr:rowOff>24328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242486" y="2558746"/>
          <a:ext cx="1009348" cy="806892"/>
        </a:xfrm>
        <a:prstGeom prst="rect">
          <a:avLst/>
        </a:prstGeom>
      </xdr:spPr>
    </xdr:pic>
    <xdr:clientData/>
  </xdr:twoCellAnchor>
  <xdr:twoCellAnchor editAs="oneCell">
    <xdr:from>
      <xdr:col>9</xdr:col>
      <xdr:colOff>635000</xdr:colOff>
      <xdr:row>52</xdr:row>
      <xdr:rowOff>105972</xdr:rowOff>
    </xdr:from>
    <xdr:to>
      <xdr:col>11</xdr:col>
      <xdr:colOff>25400</xdr:colOff>
      <xdr:row>58</xdr:row>
      <xdr:rowOff>42887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99300" y="10011972"/>
          <a:ext cx="1041400" cy="1079915"/>
        </a:xfrm>
        <a:prstGeom prst="rect">
          <a:avLst/>
        </a:prstGeom>
      </xdr:spPr>
    </xdr:pic>
    <xdr:clientData/>
  </xdr:twoCellAnchor>
  <xdr:twoCellAnchor editAs="oneCell">
    <xdr:from>
      <xdr:col>12</xdr:col>
      <xdr:colOff>431800</xdr:colOff>
      <xdr:row>59</xdr:row>
      <xdr:rowOff>76200</xdr:rowOff>
    </xdr:from>
    <xdr:to>
      <xdr:col>15</xdr:col>
      <xdr:colOff>774700</xdr:colOff>
      <xdr:row>66</xdr:row>
      <xdr:rowOff>65330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372600" y="11315700"/>
          <a:ext cx="2819400" cy="13226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298450</xdr:colOff>
      <xdr:row>25</xdr:row>
      <xdr:rowOff>31750</xdr:rowOff>
    </xdr:from>
    <xdr:to>
      <xdr:col>12</xdr:col>
      <xdr:colOff>742950</xdr:colOff>
      <xdr:row>39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298450</xdr:colOff>
      <xdr:row>25</xdr:row>
      <xdr:rowOff>31750</xdr:rowOff>
    </xdr:from>
    <xdr:to>
      <xdr:col>12</xdr:col>
      <xdr:colOff>742950</xdr:colOff>
      <xdr:row>39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4"/>
  <sheetViews>
    <sheetView tabSelected="1" zoomScale="84" zoomScaleNormal="100" workbookViewId="0">
      <selection activeCell="A17" sqref="A17"/>
    </sheetView>
  </sheetViews>
  <sheetFormatPr baseColWidth="10" defaultRowHeight="16" x14ac:dyDescent="0.2"/>
  <cols>
    <col min="1" max="1" width="24.5" bestFit="1" customWidth="1"/>
    <col min="2" max="2" width="5.33203125" bestFit="1" customWidth="1"/>
    <col min="3" max="3" width="27.33203125" bestFit="1" customWidth="1"/>
    <col min="4" max="4" width="99.33203125" bestFit="1" customWidth="1"/>
    <col min="6" max="6" width="28.6640625" bestFit="1" customWidth="1"/>
    <col min="7" max="7" width="48.5" bestFit="1" customWidth="1"/>
    <col min="8" max="8" width="57.1640625" customWidth="1"/>
  </cols>
  <sheetData>
    <row r="1" spans="1:9" x14ac:dyDescent="0.2">
      <c r="A1" t="s">
        <v>0</v>
      </c>
      <c r="B1" t="s">
        <v>1</v>
      </c>
      <c r="D1" t="s">
        <v>3</v>
      </c>
      <c r="E1" t="s">
        <v>4</v>
      </c>
      <c r="G1" t="s">
        <v>134</v>
      </c>
      <c r="H1" t="s">
        <v>127</v>
      </c>
      <c r="I1" t="s">
        <v>5</v>
      </c>
    </row>
    <row r="3" spans="1:9" x14ac:dyDescent="0.2">
      <c r="A3" t="s">
        <v>2</v>
      </c>
      <c r="B3">
        <v>2009</v>
      </c>
      <c r="C3" t="s">
        <v>20</v>
      </c>
      <c r="D3" t="s">
        <v>10</v>
      </c>
      <c r="E3" t="s">
        <v>12</v>
      </c>
      <c r="F3" t="s">
        <v>14</v>
      </c>
      <c r="I3" t="s">
        <v>6</v>
      </c>
    </row>
    <row r="4" spans="1:9" x14ac:dyDescent="0.2">
      <c r="C4" t="s">
        <v>21</v>
      </c>
      <c r="D4" t="s">
        <v>11</v>
      </c>
      <c r="E4" t="s">
        <v>13</v>
      </c>
      <c r="I4" t="s">
        <v>7</v>
      </c>
    </row>
    <row r="5" spans="1:9" x14ac:dyDescent="0.2">
      <c r="I5" t="s">
        <v>8</v>
      </c>
    </row>
    <row r="7" spans="1:9" x14ac:dyDescent="0.2">
      <c r="A7" t="s">
        <v>9</v>
      </c>
      <c r="B7">
        <v>2000</v>
      </c>
      <c r="C7" t="s">
        <v>26</v>
      </c>
      <c r="D7" t="s">
        <v>22</v>
      </c>
      <c r="E7" t="s">
        <v>15</v>
      </c>
      <c r="F7" t="s">
        <v>19</v>
      </c>
      <c r="G7" t="s">
        <v>137</v>
      </c>
      <c r="H7" s="2" t="s">
        <v>128</v>
      </c>
      <c r="I7" t="s">
        <v>27</v>
      </c>
    </row>
    <row r="8" spans="1:9" x14ac:dyDescent="0.2">
      <c r="C8" t="s">
        <v>30</v>
      </c>
      <c r="D8" t="s">
        <v>23</v>
      </c>
      <c r="E8" t="s">
        <v>16</v>
      </c>
      <c r="I8" t="s">
        <v>32</v>
      </c>
    </row>
    <row r="9" spans="1:9" x14ac:dyDescent="0.2">
      <c r="D9" t="s">
        <v>24</v>
      </c>
      <c r="E9" t="s">
        <v>17</v>
      </c>
      <c r="I9" t="s">
        <v>28</v>
      </c>
    </row>
    <row r="10" spans="1:9" x14ac:dyDescent="0.2">
      <c r="D10" t="s">
        <v>25</v>
      </c>
      <c r="E10" t="s">
        <v>18</v>
      </c>
      <c r="I10" t="s">
        <v>29</v>
      </c>
    </row>
    <row r="11" spans="1:9" x14ac:dyDescent="0.2">
      <c r="I11" t="s">
        <v>31</v>
      </c>
    </row>
    <row r="13" spans="1:9" x14ac:dyDescent="0.2">
      <c r="A13" t="s">
        <v>33</v>
      </c>
      <c r="B13">
        <v>2008</v>
      </c>
      <c r="C13" t="s">
        <v>26</v>
      </c>
      <c r="D13" t="s">
        <v>35</v>
      </c>
      <c r="E13" t="s">
        <v>38</v>
      </c>
      <c r="F13" t="s">
        <v>41</v>
      </c>
      <c r="G13" t="s">
        <v>136</v>
      </c>
      <c r="H13" s="3" t="s">
        <v>129</v>
      </c>
      <c r="I13" t="s">
        <v>42</v>
      </c>
    </row>
    <row r="14" spans="1:9" x14ac:dyDescent="0.2">
      <c r="C14" t="s">
        <v>34</v>
      </c>
      <c r="D14" t="s">
        <v>36</v>
      </c>
      <c r="E14" t="s">
        <v>39</v>
      </c>
    </row>
    <row r="15" spans="1:9" x14ac:dyDescent="0.2">
      <c r="D15" t="s">
        <v>37</v>
      </c>
      <c r="E15" t="s">
        <v>40</v>
      </c>
    </row>
    <row r="17" spans="1:9" x14ac:dyDescent="0.2">
      <c r="A17" t="s">
        <v>43</v>
      </c>
      <c r="B17">
        <v>2012</v>
      </c>
      <c r="C17" t="s">
        <v>44</v>
      </c>
      <c r="D17" t="s">
        <v>46</v>
      </c>
      <c r="E17" t="s">
        <v>48</v>
      </c>
      <c r="F17" t="s">
        <v>49</v>
      </c>
      <c r="H17" s="2" t="s">
        <v>128</v>
      </c>
      <c r="I17" t="s">
        <v>47</v>
      </c>
    </row>
    <row r="18" spans="1:9" x14ac:dyDescent="0.2">
      <c r="C18" t="s">
        <v>45</v>
      </c>
      <c r="F18" t="s">
        <v>50</v>
      </c>
      <c r="I18" t="s">
        <v>51</v>
      </c>
    </row>
    <row r="20" spans="1:9" x14ac:dyDescent="0.2">
      <c r="A20" t="s">
        <v>52</v>
      </c>
      <c r="B20">
        <v>2012</v>
      </c>
      <c r="C20" t="s">
        <v>53</v>
      </c>
      <c r="D20" t="s">
        <v>55</v>
      </c>
      <c r="E20" t="s">
        <v>56</v>
      </c>
      <c r="I20" t="s">
        <v>54</v>
      </c>
    </row>
    <row r="21" spans="1:9" x14ac:dyDescent="0.2">
      <c r="D21" t="s">
        <v>133</v>
      </c>
      <c r="I21" t="s">
        <v>57</v>
      </c>
    </row>
    <row r="23" spans="1:9" x14ac:dyDescent="0.2">
      <c r="A23" t="s">
        <v>58</v>
      </c>
      <c r="B23">
        <v>2001</v>
      </c>
      <c r="C23" t="s">
        <v>59</v>
      </c>
      <c r="H23" s="2" t="s">
        <v>128</v>
      </c>
      <c r="I23" t="s">
        <v>60</v>
      </c>
    </row>
    <row r="24" spans="1:9" x14ac:dyDescent="0.2">
      <c r="I24" t="s">
        <v>61</v>
      </c>
    </row>
    <row r="26" spans="1:9" x14ac:dyDescent="0.2">
      <c r="A26" t="s">
        <v>62</v>
      </c>
      <c r="B26">
        <v>2007</v>
      </c>
      <c r="C26" t="s">
        <v>63</v>
      </c>
      <c r="D26" t="s">
        <v>64</v>
      </c>
      <c r="E26" t="s">
        <v>65</v>
      </c>
      <c r="F26" t="s">
        <v>66</v>
      </c>
      <c r="H26" s="3" t="s">
        <v>129</v>
      </c>
      <c r="I26" t="s">
        <v>68</v>
      </c>
    </row>
    <row r="27" spans="1:9" x14ac:dyDescent="0.2">
      <c r="I27" t="s">
        <v>67</v>
      </c>
    </row>
    <row r="28" spans="1:9" x14ac:dyDescent="0.2">
      <c r="I28" t="s">
        <v>69</v>
      </c>
    </row>
    <row r="29" spans="1:9" x14ac:dyDescent="0.2">
      <c r="I29" t="s">
        <v>70</v>
      </c>
    </row>
    <row r="31" spans="1:9" x14ac:dyDescent="0.2">
      <c r="A31" t="s">
        <v>71</v>
      </c>
      <c r="B31">
        <v>2012</v>
      </c>
      <c r="C31" t="s">
        <v>72</v>
      </c>
      <c r="D31" t="s">
        <v>73</v>
      </c>
      <c r="I31" t="s">
        <v>74</v>
      </c>
    </row>
    <row r="32" spans="1:9" x14ac:dyDescent="0.2">
      <c r="I32" t="s">
        <v>75</v>
      </c>
    </row>
    <row r="34" spans="1:9" x14ac:dyDescent="0.2">
      <c r="A34" t="s">
        <v>62</v>
      </c>
      <c r="B34">
        <v>2008</v>
      </c>
      <c r="C34" t="s">
        <v>80</v>
      </c>
      <c r="D34" t="s">
        <v>73</v>
      </c>
      <c r="E34" t="s">
        <v>78</v>
      </c>
      <c r="F34" t="s">
        <v>79</v>
      </c>
      <c r="G34" t="s">
        <v>135</v>
      </c>
      <c r="H34" s="4" t="s">
        <v>130</v>
      </c>
      <c r="I34" t="s">
        <v>76</v>
      </c>
    </row>
    <row r="35" spans="1:9" x14ac:dyDescent="0.2">
      <c r="I35" t="s">
        <v>77</v>
      </c>
    </row>
    <row r="37" spans="1:9" x14ac:dyDescent="0.2">
      <c r="A37" t="s">
        <v>81</v>
      </c>
      <c r="B37">
        <v>2009</v>
      </c>
      <c r="C37" t="s">
        <v>20</v>
      </c>
      <c r="D37" t="s">
        <v>10</v>
      </c>
      <c r="H37" s="3" t="s">
        <v>129</v>
      </c>
      <c r="I37" t="s">
        <v>82</v>
      </c>
    </row>
    <row r="38" spans="1:9" x14ac:dyDescent="0.2">
      <c r="C38" t="s">
        <v>21</v>
      </c>
      <c r="D38" t="s">
        <v>11</v>
      </c>
      <c r="I38" t="s">
        <v>83</v>
      </c>
    </row>
    <row r="39" spans="1:9" x14ac:dyDescent="0.2">
      <c r="I39" t="s">
        <v>84</v>
      </c>
    </row>
    <row r="40" spans="1:9" x14ac:dyDescent="0.2">
      <c r="I40" t="s">
        <v>85</v>
      </c>
    </row>
    <row r="42" spans="1:9" x14ac:dyDescent="0.2">
      <c r="A42" t="s">
        <v>86</v>
      </c>
      <c r="B42">
        <v>2003</v>
      </c>
      <c r="D42" t="s">
        <v>89</v>
      </c>
      <c r="I42" t="s">
        <v>87</v>
      </c>
    </row>
    <row r="43" spans="1:9" x14ac:dyDescent="0.2">
      <c r="I43" t="s">
        <v>88</v>
      </c>
    </row>
    <row r="45" spans="1:9" x14ac:dyDescent="0.2">
      <c r="A45" t="s">
        <v>90</v>
      </c>
      <c r="B45">
        <v>2008</v>
      </c>
      <c r="D45" t="s">
        <v>91</v>
      </c>
    </row>
    <row r="46" spans="1:9" x14ac:dyDescent="0.2">
      <c r="D46" t="s">
        <v>92</v>
      </c>
    </row>
    <row r="48" spans="1:9" x14ac:dyDescent="0.2">
      <c r="A48" t="s">
        <v>93</v>
      </c>
      <c r="B48">
        <v>2007</v>
      </c>
      <c r="D48" t="s">
        <v>94</v>
      </c>
    </row>
    <row r="50" spans="1:9" x14ac:dyDescent="0.2">
      <c r="A50" t="s">
        <v>95</v>
      </c>
      <c r="B50">
        <v>2011</v>
      </c>
      <c r="C50" t="s">
        <v>97</v>
      </c>
      <c r="D50" t="s">
        <v>96</v>
      </c>
      <c r="E50" t="s">
        <v>99</v>
      </c>
      <c r="F50" t="s">
        <v>100</v>
      </c>
      <c r="H50" s="3" t="s">
        <v>129</v>
      </c>
      <c r="I50" t="s">
        <v>98</v>
      </c>
    </row>
    <row r="51" spans="1:9" x14ac:dyDescent="0.2">
      <c r="E51">
        <v>2.4</v>
      </c>
      <c r="F51" t="s">
        <v>104</v>
      </c>
      <c r="I51" t="s">
        <v>101</v>
      </c>
    </row>
    <row r="52" spans="1:9" x14ac:dyDescent="0.2">
      <c r="I52" t="s">
        <v>102</v>
      </c>
    </row>
    <row r="53" spans="1:9" x14ac:dyDescent="0.2">
      <c r="I53" t="s">
        <v>103</v>
      </c>
    </row>
    <row r="55" spans="1:9" x14ac:dyDescent="0.2">
      <c r="A55" t="s">
        <v>105</v>
      </c>
      <c r="B55">
        <v>2009</v>
      </c>
      <c r="C55" t="s">
        <v>106</v>
      </c>
      <c r="D55" t="s">
        <v>107</v>
      </c>
      <c r="E55" s="1" t="s">
        <v>109</v>
      </c>
      <c r="F55" t="s">
        <v>108</v>
      </c>
      <c r="G55" t="s">
        <v>138</v>
      </c>
    </row>
    <row r="56" spans="1:9" x14ac:dyDescent="0.2">
      <c r="C56" t="s">
        <v>26</v>
      </c>
      <c r="D56" t="s">
        <v>37</v>
      </c>
      <c r="E56" t="s">
        <v>110</v>
      </c>
    </row>
    <row r="57" spans="1:9" x14ac:dyDescent="0.2">
      <c r="D57" t="s">
        <v>35</v>
      </c>
      <c r="E57" t="s">
        <v>111</v>
      </c>
    </row>
    <row r="59" spans="1:9" x14ac:dyDescent="0.2">
      <c r="A59" t="s">
        <v>112</v>
      </c>
      <c r="B59">
        <v>2006</v>
      </c>
      <c r="C59" t="s">
        <v>113</v>
      </c>
      <c r="D59" t="s">
        <v>114</v>
      </c>
      <c r="H59" s="3" t="s">
        <v>131</v>
      </c>
      <c r="I59" t="s">
        <v>117</v>
      </c>
    </row>
    <row r="60" spans="1:9" x14ac:dyDescent="0.2">
      <c r="H60" s="4" t="s">
        <v>132</v>
      </c>
      <c r="I60" t="s">
        <v>115</v>
      </c>
    </row>
    <row r="61" spans="1:9" x14ac:dyDescent="0.2">
      <c r="I61" t="s">
        <v>116</v>
      </c>
    </row>
    <row r="63" spans="1:9" x14ac:dyDescent="0.2">
      <c r="A63" t="s">
        <v>118</v>
      </c>
      <c r="B63">
        <v>1997</v>
      </c>
      <c r="C63" t="s">
        <v>119</v>
      </c>
      <c r="D63" t="s">
        <v>114</v>
      </c>
      <c r="E63" t="s">
        <v>121</v>
      </c>
      <c r="F63" t="s">
        <v>123</v>
      </c>
      <c r="H63" s="3" t="s">
        <v>131</v>
      </c>
      <c r="I63" t="s">
        <v>125</v>
      </c>
    </row>
    <row r="64" spans="1:9" x14ac:dyDescent="0.2">
      <c r="C64" t="s">
        <v>120</v>
      </c>
      <c r="D64" t="s">
        <v>124</v>
      </c>
      <c r="E64" t="s">
        <v>122</v>
      </c>
      <c r="I64" t="s">
        <v>126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15"/>
  <sheetViews>
    <sheetView workbookViewId="0">
      <selection activeCell="G12" sqref="G12"/>
    </sheetView>
  </sheetViews>
  <sheetFormatPr baseColWidth="10" defaultRowHeight="16" x14ac:dyDescent="0.2"/>
  <sheetData>
    <row r="2" spans="2:7" x14ac:dyDescent="0.2">
      <c r="B2">
        <v>429</v>
      </c>
      <c r="C2">
        <v>0.33</v>
      </c>
      <c r="D2">
        <f t="shared" ref="D2:D15" si="0">1/C2^2</f>
        <v>9.1827364554637274</v>
      </c>
    </row>
    <row r="3" spans="2:7" x14ac:dyDescent="0.2">
      <c r="B3">
        <v>437</v>
      </c>
      <c r="C3">
        <v>0.28000000000000003</v>
      </c>
      <c r="D3">
        <f t="shared" si="0"/>
        <v>12.755102040816325</v>
      </c>
    </row>
    <row r="4" spans="2:7" x14ac:dyDescent="0.2">
      <c r="B4">
        <v>526</v>
      </c>
      <c r="C4">
        <v>0.31</v>
      </c>
      <c r="D4">
        <f t="shared" si="0"/>
        <v>10.40582726326743</v>
      </c>
      <c r="F4">
        <f>AVERAGE(D2:D8)</f>
        <v>10.7589720594878</v>
      </c>
      <c r="G4">
        <f>1/AVERAGE(C2:C7)^2</f>
        <v>9.8681505441188548</v>
      </c>
    </row>
    <row r="5" spans="2:7" x14ac:dyDescent="0.2">
      <c r="B5">
        <v>556</v>
      </c>
      <c r="C5">
        <v>0.3</v>
      </c>
      <c r="D5">
        <f t="shared" si="0"/>
        <v>11.111111111111111</v>
      </c>
    </row>
    <row r="6" spans="2:7" x14ac:dyDescent="0.2">
      <c r="B6">
        <v>595</v>
      </c>
      <c r="C6">
        <v>0.4</v>
      </c>
      <c r="D6">
        <f t="shared" si="0"/>
        <v>6.2499999999999991</v>
      </c>
    </row>
    <row r="7" spans="2:7" x14ac:dyDescent="0.2">
      <c r="B7">
        <v>595</v>
      </c>
      <c r="C7">
        <v>0.28999999999999998</v>
      </c>
      <c r="D7">
        <f t="shared" si="0"/>
        <v>11.890606420927469</v>
      </c>
    </row>
    <row r="8" spans="2:7" x14ac:dyDescent="0.2">
      <c r="B8">
        <v>614</v>
      </c>
      <c r="C8">
        <v>0.27</v>
      </c>
      <c r="D8">
        <f t="shared" si="0"/>
        <v>13.717421124828531</v>
      </c>
      <c r="F8">
        <f>AVERAGE(D8:D11)</f>
        <v>13.568986383278139</v>
      </c>
      <c r="G8">
        <f>1/AVERAGE(C8:C11)^2</f>
        <v>13.223140495867767</v>
      </c>
    </row>
    <row r="9" spans="2:7" x14ac:dyDescent="0.2">
      <c r="B9">
        <v>714</v>
      </c>
      <c r="C9">
        <v>0.32</v>
      </c>
      <c r="D9">
        <f t="shared" si="0"/>
        <v>9.765625</v>
      </c>
    </row>
    <row r="10" spans="2:7" x14ac:dyDescent="0.2">
      <c r="B10">
        <v>903</v>
      </c>
      <c r="C10">
        <v>0.25</v>
      </c>
      <c r="D10">
        <f t="shared" si="0"/>
        <v>16</v>
      </c>
    </row>
    <row r="11" spans="2:7" x14ac:dyDescent="0.2">
      <c r="B11">
        <v>1003</v>
      </c>
      <c r="C11">
        <v>0.26</v>
      </c>
      <c r="D11">
        <f t="shared" si="0"/>
        <v>14.792899408284022</v>
      </c>
      <c r="F11">
        <f>AVERAGE(D12:D15)</f>
        <v>10.833095391837794</v>
      </c>
      <c r="G11">
        <f>1/AVERAGE(C12:C15)^2</f>
        <v>10.749798441279223</v>
      </c>
    </row>
    <row r="12" spans="2:7" x14ac:dyDescent="0.2">
      <c r="B12">
        <v>1447</v>
      </c>
      <c r="C12">
        <v>0.32</v>
      </c>
      <c r="D12">
        <f t="shared" si="0"/>
        <v>9.765625</v>
      </c>
    </row>
    <row r="13" spans="2:7" x14ac:dyDescent="0.2">
      <c r="B13">
        <v>1506</v>
      </c>
      <c r="C13">
        <v>0.28000000000000003</v>
      </c>
      <c r="D13">
        <f t="shared" si="0"/>
        <v>12.755102040816325</v>
      </c>
    </row>
    <row r="14" spans="2:7" x14ac:dyDescent="0.2">
      <c r="B14">
        <v>1582</v>
      </c>
      <c r="C14">
        <v>0.31</v>
      </c>
      <c r="D14">
        <f t="shared" si="0"/>
        <v>10.40582726326743</v>
      </c>
    </row>
    <row r="15" spans="2:7" x14ac:dyDescent="0.2">
      <c r="B15">
        <v>1639</v>
      </c>
      <c r="C15">
        <v>0.31</v>
      </c>
      <c r="D15">
        <f t="shared" si="0"/>
        <v>10.40582726326743</v>
      </c>
    </row>
  </sheetData>
  <sortState xmlns:xlrd2="http://schemas.microsoft.com/office/spreadsheetml/2017/richdata2" ref="B2:D15">
    <sortCondition ref="B2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G17"/>
  <sheetViews>
    <sheetView workbookViewId="0">
      <selection activeCell="G18" sqref="G18"/>
    </sheetView>
  </sheetViews>
  <sheetFormatPr baseColWidth="10" defaultRowHeight="16" x14ac:dyDescent="0.2"/>
  <sheetData>
    <row r="4" spans="2:7" x14ac:dyDescent="0.2">
      <c r="B4">
        <v>334</v>
      </c>
      <c r="C4">
        <v>0.33</v>
      </c>
      <c r="D4">
        <f t="shared" ref="D4:D17" si="0">1/C4^2</f>
        <v>9.1827364554637274</v>
      </c>
    </row>
    <row r="5" spans="2:7" x14ac:dyDescent="0.2">
      <c r="B5">
        <v>450</v>
      </c>
      <c r="C5">
        <v>0.31</v>
      </c>
      <c r="D5">
        <f t="shared" si="0"/>
        <v>10.40582726326743</v>
      </c>
    </row>
    <row r="6" spans="2:7" x14ac:dyDescent="0.2">
      <c r="B6">
        <v>648</v>
      </c>
      <c r="C6">
        <v>0.28999999999999998</v>
      </c>
      <c r="D6">
        <f t="shared" si="0"/>
        <v>11.890606420927469</v>
      </c>
    </row>
    <row r="7" spans="2:7" x14ac:dyDescent="0.2">
      <c r="B7">
        <v>674</v>
      </c>
      <c r="C7">
        <v>0.33</v>
      </c>
      <c r="D7">
        <f t="shared" si="0"/>
        <v>9.1827364554637274</v>
      </c>
      <c r="F7">
        <f>AVERAGE(D4:D7)</f>
        <v>10.165476648780588</v>
      </c>
      <c r="G7">
        <f>1/AVERAGE(C4:C7)^2</f>
        <v>10.078105316200553</v>
      </c>
    </row>
    <row r="8" spans="2:7" x14ac:dyDescent="0.2">
      <c r="B8">
        <v>955</v>
      </c>
      <c r="C8">
        <v>0.39</v>
      </c>
      <c r="D8">
        <f t="shared" si="0"/>
        <v>6.5746219592373434</v>
      </c>
    </row>
    <row r="9" spans="2:7" x14ac:dyDescent="0.2">
      <c r="B9">
        <v>962</v>
      </c>
      <c r="C9">
        <v>0.38</v>
      </c>
      <c r="D9">
        <f t="shared" si="0"/>
        <v>6.9252077562326866</v>
      </c>
    </row>
    <row r="10" spans="2:7" x14ac:dyDescent="0.2">
      <c r="B10">
        <v>969</v>
      </c>
      <c r="C10">
        <v>0.36</v>
      </c>
      <c r="D10">
        <f t="shared" si="0"/>
        <v>7.7160493827160499</v>
      </c>
    </row>
    <row r="11" spans="2:7" x14ac:dyDescent="0.2">
      <c r="B11">
        <v>1010</v>
      </c>
      <c r="C11">
        <v>0.35</v>
      </c>
      <c r="D11">
        <f t="shared" si="0"/>
        <v>8.1632653061224509</v>
      </c>
    </row>
    <row r="12" spans="2:7" x14ac:dyDescent="0.2">
      <c r="B12">
        <v>1274</v>
      </c>
      <c r="C12">
        <v>0.36</v>
      </c>
      <c r="D12">
        <f t="shared" si="0"/>
        <v>7.7160493827160499</v>
      </c>
    </row>
    <row r="13" spans="2:7" x14ac:dyDescent="0.2">
      <c r="B13">
        <v>1275</v>
      </c>
      <c r="C13">
        <v>0.36</v>
      </c>
      <c r="D13">
        <f t="shared" si="0"/>
        <v>7.7160493827160499</v>
      </c>
    </row>
    <row r="14" spans="2:7" x14ac:dyDescent="0.2">
      <c r="B14">
        <v>1449</v>
      </c>
      <c r="C14">
        <v>0.37</v>
      </c>
      <c r="D14">
        <f t="shared" si="0"/>
        <v>7.3046018991964941</v>
      </c>
      <c r="F14">
        <f>AVERAGE(D8:D14)</f>
        <v>7.4451207241338739</v>
      </c>
      <c r="G14">
        <f>1/AVERAGE(C8:C14^2)</f>
        <v>7.3046018991964941</v>
      </c>
    </row>
    <row r="15" spans="2:7" x14ac:dyDescent="0.2">
      <c r="B15">
        <v>1702</v>
      </c>
      <c r="C15">
        <v>0.39</v>
      </c>
      <c r="D15">
        <f t="shared" si="0"/>
        <v>6.5746219592373434</v>
      </c>
    </row>
    <row r="16" spans="2:7" x14ac:dyDescent="0.2">
      <c r="B16">
        <v>2043</v>
      </c>
      <c r="C16">
        <v>0.37</v>
      </c>
      <c r="D16">
        <f t="shared" si="0"/>
        <v>7.3046018991964941</v>
      </c>
    </row>
    <row r="17" spans="2:7" x14ac:dyDescent="0.2">
      <c r="B17">
        <v>2580</v>
      </c>
      <c r="C17">
        <v>0.44</v>
      </c>
      <c r="D17">
        <f t="shared" si="0"/>
        <v>5.1652892561983474</v>
      </c>
      <c r="F17">
        <f>AVERAGE(D15:D17)</f>
        <v>6.3481710382107286</v>
      </c>
      <c r="G17">
        <f>1/AVERAGE(C15:C17)^2</f>
        <v>6.2500000000000009</v>
      </c>
    </row>
  </sheetData>
  <sortState xmlns:xlrd2="http://schemas.microsoft.com/office/spreadsheetml/2017/richdata2" ref="B4:D17">
    <sortCondition ref="B4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1"/>
  <sheetViews>
    <sheetView workbookViewId="0">
      <selection activeCell="F27" sqref="F27"/>
    </sheetView>
  </sheetViews>
  <sheetFormatPr baseColWidth="10" defaultRowHeight="16" x14ac:dyDescent="0.2"/>
  <sheetData>
    <row r="1" spans="1:10" x14ac:dyDescent="0.2">
      <c r="A1" t="s">
        <v>139</v>
      </c>
      <c r="G1" t="s">
        <v>140</v>
      </c>
    </row>
    <row r="3" spans="1:10" x14ac:dyDescent="0.2">
      <c r="B3">
        <v>17.899999999999999</v>
      </c>
      <c r="C3">
        <v>7.19</v>
      </c>
      <c r="D3">
        <f t="shared" ref="D3:D19" si="0">C3/B3</f>
        <v>0.40167597765363133</v>
      </c>
      <c r="E3">
        <f t="shared" ref="E3:E19" si="1">1/D3^2</f>
        <v>6.1979530370762967</v>
      </c>
      <c r="G3">
        <v>16.3</v>
      </c>
      <c r="H3">
        <v>5.38</v>
      </c>
      <c r="I3">
        <f>H3/G3</f>
        <v>0.33006134969325152</v>
      </c>
      <c r="J3">
        <f>1/I3^2</f>
        <v>9.1793231160431734</v>
      </c>
    </row>
    <row r="4" spans="1:10" x14ac:dyDescent="0.2">
      <c r="B4">
        <v>17.8</v>
      </c>
      <c r="C4">
        <v>6.44</v>
      </c>
      <c r="D4">
        <f t="shared" si="0"/>
        <v>0.36179775280898879</v>
      </c>
      <c r="E4">
        <f t="shared" si="1"/>
        <v>7.6395586590023523</v>
      </c>
      <c r="G4">
        <v>14.7</v>
      </c>
      <c r="H4">
        <v>3.6</v>
      </c>
      <c r="I4">
        <f t="shared" ref="I4:I19" si="2">H4/G4</f>
        <v>0.24489795918367349</v>
      </c>
      <c r="J4">
        <f t="shared" ref="J4:J19" si="3">1/I4^2</f>
        <v>16.673611111111107</v>
      </c>
    </row>
    <row r="5" spans="1:10" x14ac:dyDescent="0.2">
      <c r="B5">
        <v>16.899999999999999</v>
      </c>
      <c r="C5">
        <v>5.08</v>
      </c>
      <c r="D5">
        <f t="shared" si="0"/>
        <v>0.30059171597633139</v>
      </c>
      <c r="E5">
        <f t="shared" si="1"/>
        <v>11.067409634819269</v>
      </c>
      <c r="G5">
        <v>17.399999999999999</v>
      </c>
      <c r="H5">
        <v>6.15</v>
      </c>
      <c r="I5">
        <f t="shared" si="2"/>
        <v>0.35344827586206901</v>
      </c>
      <c r="J5">
        <f t="shared" si="3"/>
        <v>8.0047590719809616</v>
      </c>
    </row>
    <row r="6" spans="1:10" x14ac:dyDescent="0.2">
      <c r="B6">
        <v>12.1</v>
      </c>
      <c r="C6">
        <v>3.55</v>
      </c>
      <c r="D6">
        <f t="shared" si="0"/>
        <v>0.29338842975206608</v>
      </c>
      <c r="E6">
        <f t="shared" si="1"/>
        <v>11.617536203134302</v>
      </c>
      <c r="G6">
        <v>17.2</v>
      </c>
      <c r="H6">
        <v>5.69</v>
      </c>
      <c r="I6">
        <f t="shared" si="2"/>
        <v>0.33081395348837211</v>
      </c>
      <c r="J6">
        <f t="shared" si="3"/>
        <v>9.1376045910409207</v>
      </c>
    </row>
    <row r="7" spans="1:10" x14ac:dyDescent="0.2">
      <c r="B7">
        <v>15.5</v>
      </c>
      <c r="C7">
        <v>4.5</v>
      </c>
      <c r="D7">
        <f t="shared" si="0"/>
        <v>0.29032258064516131</v>
      </c>
      <c r="E7">
        <f t="shared" si="1"/>
        <v>11.864197530864196</v>
      </c>
      <c r="G7">
        <v>17.7</v>
      </c>
      <c r="H7">
        <v>8.1199999999999992</v>
      </c>
      <c r="I7">
        <f t="shared" si="2"/>
        <v>0.4587570621468926</v>
      </c>
      <c r="J7">
        <f t="shared" si="3"/>
        <v>4.7515409255259788</v>
      </c>
    </row>
    <row r="8" spans="1:10" x14ac:dyDescent="0.2">
      <c r="B8">
        <v>14.2</v>
      </c>
      <c r="C8">
        <v>4</v>
      </c>
      <c r="D8">
        <f t="shared" si="0"/>
        <v>0.28169014084507044</v>
      </c>
      <c r="E8">
        <f t="shared" si="1"/>
        <v>12.602499999999999</v>
      </c>
      <c r="G8">
        <v>17.100000000000001</v>
      </c>
      <c r="H8">
        <v>7.2</v>
      </c>
      <c r="I8">
        <f t="shared" si="2"/>
        <v>0.42105263157894735</v>
      </c>
      <c r="J8">
        <f t="shared" si="3"/>
        <v>5.6406250000000009</v>
      </c>
    </row>
    <row r="9" spans="1:10" x14ac:dyDescent="0.2">
      <c r="B9">
        <v>18.5</v>
      </c>
      <c r="C9">
        <v>5.2</v>
      </c>
      <c r="D9">
        <f t="shared" si="0"/>
        <v>0.2810810810810811</v>
      </c>
      <c r="E9">
        <f t="shared" si="1"/>
        <v>12.657174556213018</v>
      </c>
      <c r="G9">
        <v>15.4</v>
      </c>
      <c r="H9">
        <v>7.88</v>
      </c>
      <c r="I9">
        <f t="shared" si="2"/>
        <v>0.51168831168831164</v>
      </c>
      <c r="J9">
        <f t="shared" si="3"/>
        <v>3.819346027983201</v>
      </c>
    </row>
    <row r="10" spans="1:10" x14ac:dyDescent="0.2">
      <c r="B10">
        <v>15.2</v>
      </c>
      <c r="C10">
        <v>4.1100000000000003</v>
      </c>
      <c r="D10">
        <f t="shared" si="0"/>
        <v>0.2703947368421053</v>
      </c>
      <c r="E10">
        <f t="shared" si="1"/>
        <v>13.677399494438225</v>
      </c>
      <c r="G10">
        <v>16.8</v>
      </c>
      <c r="H10">
        <v>5.55</v>
      </c>
      <c r="I10">
        <f t="shared" si="2"/>
        <v>0.33035714285714285</v>
      </c>
      <c r="J10">
        <f t="shared" si="3"/>
        <v>9.1628926223520821</v>
      </c>
    </row>
    <row r="11" spans="1:10" x14ac:dyDescent="0.2">
      <c r="B11">
        <v>14.3</v>
      </c>
      <c r="C11">
        <v>3.8</v>
      </c>
      <c r="D11">
        <f t="shared" si="0"/>
        <v>0.26573426573426573</v>
      </c>
      <c r="E11">
        <f t="shared" si="1"/>
        <v>14.161357340720222</v>
      </c>
      <c r="G11">
        <v>16.100000000000001</v>
      </c>
      <c r="H11">
        <v>5.98</v>
      </c>
      <c r="I11">
        <f t="shared" si="2"/>
        <v>0.37142857142857144</v>
      </c>
      <c r="J11">
        <f t="shared" si="3"/>
        <v>7.2485207100591706</v>
      </c>
    </row>
    <row r="12" spans="1:10" x14ac:dyDescent="0.2">
      <c r="B12">
        <v>16</v>
      </c>
      <c r="C12">
        <v>4.18</v>
      </c>
      <c r="D12">
        <f t="shared" si="0"/>
        <v>0.26124999999999998</v>
      </c>
      <c r="E12">
        <f t="shared" si="1"/>
        <v>14.651679219798083</v>
      </c>
      <c r="G12">
        <v>17.399999999999999</v>
      </c>
      <c r="H12">
        <v>5.62</v>
      </c>
      <c r="I12">
        <f t="shared" si="2"/>
        <v>0.32298850574712645</v>
      </c>
      <c r="J12">
        <f t="shared" si="3"/>
        <v>9.5857448613872656</v>
      </c>
    </row>
    <row r="13" spans="1:10" x14ac:dyDescent="0.2">
      <c r="B13">
        <v>13.5</v>
      </c>
      <c r="C13">
        <v>3.49</v>
      </c>
      <c r="D13">
        <f t="shared" si="0"/>
        <v>0.25851851851851854</v>
      </c>
      <c r="E13">
        <f t="shared" si="1"/>
        <v>14.962931338823161</v>
      </c>
      <c r="G13">
        <v>16.100000000000001</v>
      </c>
      <c r="H13">
        <v>4.6900000000000004</v>
      </c>
      <c r="I13">
        <f t="shared" si="2"/>
        <v>0.29130434782608694</v>
      </c>
      <c r="J13">
        <f t="shared" si="3"/>
        <v>11.784361773223436</v>
      </c>
    </row>
    <row r="14" spans="1:10" x14ac:dyDescent="0.2">
      <c r="B14">
        <v>15.3</v>
      </c>
      <c r="C14">
        <v>3.85</v>
      </c>
      <c r="D14">
        <f t="shared" si="0"/>
        <v>0.25163398692810457</v>
      </c>
      <c r="E14">
        <f t="shared" si="1"/>
        <v>15.792882442233093</v>
      </c>
      <c r="G14">
        <v>17.2</v>
      </c>
      <c r="H14">
        <v>6.2</v>
      </c>
      <c r="I14">
        <f t="shared" si="2"/>
        <v>0.3604651162790698</v>
      </c>
      <c r="J14">
        <f t="shared" si="3"/>
        <v>7.6961498439125888</v>
      </c>
    </row>
    <row r="15" spans="1:10" x14ac:dyDescent="0.2">
      <c r="B15">
        <v>12.6</v>
      </c>
      <c r="C15">
        <v>3.16</v>
      </c>
      <c r="D15">
        <f t="shared" si="0"/>
        <v>0.25079365079365079</v>
      </c>
      <c r="E15">
        <f t="shared" si="1"/>
        <v>15.898894407947443</v>
      </c>
      <c r="G15">
        <v>14.6</v>
      </c>
      <c r="H15">
        <v>6.25</v>
      </c>
      <c r="I15">
        <f t="shared" si="2"/>
        <v>0.42808219178082191</v>
      </c>
      <c r="J15">
        <f t="shared" si="3"/>
        <v>5.4568960000000004</v>
      </c>
    </row>
    <row r="16" spans="1:10" x14ac:dyDescent="0.2">
      <c r="B16">
        <v>13.8</v>
      </c>
      <c r="C16">
        <v>3.38</v>
      </c>
      <c r="D16">
        <f t="shared" si="0"/>
        <v>0.24492753623188404</v>
      </c>
      <c r="E16">
        <f t="shared" si="1"/>
        <v>16.669584398305386</v>
      </c>
      <c r="G16">
        <v>14.2</v>
      </c>
      <c r="H16">
        <v>4.3099999999999996</v>
      </c>
      <c r="I16">
        <f t="shared" si="2"/>
        <v>0.30352112676056336</v>
      </c>
      <c r="J16">
        <f t="shared" si="3"/>
        <v>10.854808059818801</v>
      </c>
    </row>
    <row r="17" spans="2:10" x14ac:dyDescent="0.2">
      <c r="B17">
        <v>12.8</v>
      </c>
      <c r="C17">
        <v>3.04</v>
      </c>
      <c r="D17">
        <f t="shared" si="0"/>
        <v>0.23749999999999999</v>
      </c>
      <c r="E17">
        <f t="shared" si="1"/>
        <v>17.72853185595568</v>
      </c>
      <c r="G17">
        <v>18.600000000000001</v>
      </c>
      <c r="H17">
        <v>8.4499999999999993</v>
      </c>
      <c r="I17">
        <f t="shared" si="2"/>
        <v>0.45430107526881713</v>
      </c>
      <c r="J17">
        <f t="shared" si="3"/>
        <v>4.8452085011029045</v>
      </c>
    </row>
    <row r="18" spans="2:10" x14ac:dyDescent="0.2">
      <c r="B18">
        <v>14.8</v>
      </c>
      <c r="C18">
        <v>3.48</v>
      </c>
      <c r="D18">
        <f t="shared" si="0"/>
        <v>0.23513513513513512</v>
      </c>
      <c r="E18">
        <f t="shared" si="1"/>
        <v>18.086933544721894</v>
      </c>
      <c r="G18">
        <v>18.600000000000001</v>
      </c>
      <c r="H18">
        <v>7.59</v>
      </c>
      <c r="I18">
        <f t="shared" si="2"/>
        <v>0.40806451612903222</v>
      </c>
      <c r="J18">
        <f t="shared" si="3"/>
        <v>6.0054054898529907</v>
      </c>
    </row>
    <row r="19" spans="2:10" x14ac:dyDescent="0.2">
      <c r="B19">
        <v>16.3</v>
      </c>
      <c r="C19">
        <v>3.66</v>
      </c>
      <c r="D19">
        <f t="shared" si="0"/>
        <v>0.22453987730061351</v>
      </c>
      <c r="E19">
        <f t="shared" si="1"/>
        <v>19.834124637940814</v>
      </c>
      <c r="G19">
        <v>17.600000000000001</v>
      </c>
      <c r="H19">
        <v>7.34</v>
      </c>
      <c r="I19">
        <f t="shared" si="2"/>
        <v>0.4170454545454545</v>
      </c>
      <c r="J19">
        <f t="shared" si="3"/>
        <v>5.7495415364283664</v>
      </c>
    </row>
    <row r="20" spans="2:10" x14ac:dyDescent="0.2">
      <c r="D20">
        <f>C21/B21</f>
        <v>0.28003883495145626</v>
      </c>
      <c r="E20">
        <f t="shared" ref="E20" si="4">1/D20^2</f>
        <v>12.751564607001038</v>
      </c>
    </row>
    <row r="21" spans="2:10" x14ac:dyDescent="0.2">
      <c r="B21">
        <f>AVERAGE(B3:B19)</f>
        <v>15.147058823529415</v>
      </c>
      <c r="C21">
        <f>AVERAGE(C3:C19)</f>
        <v>4.2417647058823533</v>
      </c>
      <c r="D21">
        <f>AVERAGE(D3:D19)</f>
        <v>0.27711619919097691</v>
      </c>
      <c r="E21">
        <f>AVERAGE(E3:E19)</f>
        <v>13.830038135411378</v>
      </c>
      <c r="G21">
        <f>AVERAGE(G3:G19)</f>
        <v>16.647058823529413</v>
      </c>
      <c r="H21">
        <f t="shared" ref="H21:I21" si="5">AVERAGE(H3:H19)</f>
        <v>6.2352941176470598</v>
      </c>
      <c r="I21">
        <f t="shared" si="5"/>
        <v>0.3728398583684826</v>
      </c>
      <c r="J21">
        <f>AVERAGE(J3:J20)</f>
        <v>7.9762552495189976</v>
      </c>
    </row>
  </sheetData>
  <sortState xmlns:xlrd2="http://schemas.microsoft.com/office/spreadsheetml/2017/richdata2" ref="B3:E19">
    <sortCondition ref="E3:E1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Lu et al 2008</vt:lpstr>
      <vt:lpstr>Pandithurai et al. 2012</vt:lpstr>
      <vt:lpstr>Hudson et al. 2012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Adele Igel</dc:creator>
  <cp:lastModifiedBy>Microsoft Office User</cp:lastModifiedBy>
  <dcterms:created xsi:type="dcterms:W3CDTF">2014-08-15T17:25:42Z</dcterms:created>
  <dcterms:modified xsi:type="dcterms:W3CDTF">2021-02-20T10:23:23Z</dcterms:modified>
</cp:coreProperties>
</file>